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ingrid.ribeiro\Desktop\CER DOCUMENTACAO\PROJETOS COM CARIMBO\DOCUMENTOS\PLANILHA\"/>
    </mc:Choice>
  </mc:AlternateContent>
  <xr:revisionPtr revIDLastSave="0" documentId="13_ncr:1_{58452F05-BB76-42CF-B47A-F7AED306076F}" xr6:coauthVersionLast="47" xr6:coauthVersionMax="47" xr10:uidLastSave="{00000000-0000-0000-0000-000000000000}"/>
  <bookViews>
    <workbookView xWindow="14295" yWindow="0" windowWidth="14610" windowHeight="15585" tabRatio="880" activeTab="4" xr2:uid="{00000000-000D-0000-FFFF-FFFF00000000}"/>
  </bookViews>
  <sheets>
    <sheet name="DADOS GERAIS" sheetId="1" r:id="rId1"/>
    <sheet name="BDI" sheetId="6" r:id="rId2"/>
    <sheet name="ENCARGOS SOCIAIS" sheetId="7" state="hidden" r:id="rId3"/>
    <sheet name="RESUMO" sheetId="2" r:id="rId4"/>
    <sheet name="ORC. SINTÉTICO" sheetId="3" r:id="rId5"/>
    <sheet name="CRONOGRAMA" sheetId="14" r:id="rId6"/>
    <sheet name="CURVA ABC" sheetId="9" state="hidden" r:id="rId7"/>
    <sheet name="CPUS" sheetId="5" r:id="rId8"/>
    <sheet name="SCO" sheetId="15" r:id="rId9"/>
    <sheet name="ORSE" sheetId="13" r:id="rId10"/>
    <sheet name="SINAPIJAN26" sheetId="10" r:id="rId11"/>
    <sheet name="INSUMO" sheetId="12" r:id="rId12"/>
    <sheet name="COMPOSICAO" sheetId="11" r:id="rId13"/>
  </sheets>
  <definedNames>
    <definedName name="_AA100000">#REF!</definedName>
    <definedName name="_Fill">#REF!</definedName>
    <definedName name="_xlnm._FilterDatabase" localSheetId="7" hidden="1">CPUS!$A$16:$X$2199</definedName>
    <definedName name="_xlnm._FilterDatabase" localSheetId="6" hidden="1">'CURVA ABC'!$A$16:$P$389</definedName>
    <definedName name="_xlnm._FilterDatabase" localSheetId="4" hidden="1">'ORC. SINTÉTICO'!$A$17:$AG$701</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BDI!$A$1:$G$55</definedName>
    <definedName name="_xlnm.Print_Area" localSheetId="7">CPUS!$A$1:$L$2198</definedName>
    <definedName name="_xlnm.Print_Area" localSheetId="5">CRONOGRAMA!$A:$P</definedName>
    <definedName name="_xlnm.Print_Area" localSheetId="6">'CURVA ABC'!$B$1:$K$508</definedName>
    <definedName name="_xlnm.Print_Area" localSheetId="0">'DADOS GERAIS'!$A$1:$F$34</definedName>
    <definedName name="_xlnm.Print_Area" localSheetId="4">'ORC. SINTÉTICO'!$B$1:$O$728</definedName>
    <definedName name="_xlnm.Print_Area" localSheetId="3">RESUMO!$A$1:$G$52</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7">CPUS!$2:$16</definedName>
    <definedName name="_xlnm.Print_Titles" localSheetId="6">'CURVA ABC'!$2:$16</definedName>
    <definedName name="_xlnm.Print_Titles" localSheetId="4">'ORC. SINTÉTICO'!$2:$16</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BDI!$A$1:$G$56</definedName>
    <definedName name="Z_0306F0C2_70DB_4729_BB6A_5299B1A5AEA0_.wvu.PrintArea" localSheetId="2">'ENCARGOS SOCIAIS'!$A$1:$G$75</definedName>
    <definedName name="Z_12376024_9872_4870_B42C_DF0FD31EC62E_.wvu.PrintArea" localSheetId="1">BDI!$A$1:$G$56</definedName>
    <definedName name="Z_12376024_9872_4870_B42C_DF0FD31EC62E_.wvu.PrintArea" localSheetId="2">'ENCARGOS SOCIAIS'!$A$1:$G$75</definedName>
    <definedName name="Z_12538664_79C6_4AAD_BD81_5363A5F496D7_.wvu.PrintArea" localSheetId="7">CPUS!$B$2:$I$281</definedName>
    <definedName name="Z_12538664_79C6_4AAD_BD81_5363A5F496D7_.wvu.PrintArea" localSheetId="6">'CURVA ABC'!$B$2:$H$281</definedName>
    <definedName name="Z_12538664_79C6_4AAD_BD81_5363A5F496D7_.wvu.PrintArea" localSheetId="0">'DADOS GERAIS'!$B$2:$E$34</definedName>
    <definedName name="Z_12538664_79C6_4AAD_BD81_5363A5F496D7_.wvu.PrintArea" localSheetId="4">'ORC. SINTÉTICO'!$B$2:$L$285</definedName>
    <definedName name="Z_12538664_79C6_4AAD_BD81_5363A5F496D7_.wvu.PrintArea" localSheetId="3">RESUMO!$B$2:$F$52</definedName>
    <definedName name="Z_12538664_79C6_4AAD_BD81_5363A5F496D7_.wvu.Rows" localSheetId="7">CPUS!$285:$290</definedName>
    <definedName name="Z_12538664_79C6_4AAD_BD81_5363A5F496D7_.wvu.Rows" localSheetId="6">'CURVA ABC'!$285:$290</definedName>
    <definedName name="Z_12538664_79C6_4AAD_BD81_5363A5F496D7_.wvu.Rows" localSheetId="4">'ORC. SINTÉTICO'!$289:$294</definedName>
    <definedName name="Z_18D9C5C8_6EC0_4507_ACF1_BEE4D54D4AE8_.wvu.PrintArea" localSheetId="7">CPUS!$B$2:$I$281</definedName>
    <definedName name="Z_18D9C5C8_6EC0_4507_ACF1_BEE4D54D4AE8_.wvu.PrintArea" localSheetId="6">'CURVA ABC'!$B$2:$H$281</definedName>
    <definedName name="Z_18D9C5C8_6EC0_4507_ACF1_BEE4D54D4AE8_.wvu.PrintArea" localSheetId="0">'DADOS GERAIS'!$B$2:$E$34</definedName>
    <definedName name="Z_18D9C5C8_6EC0_4507_ACF1_BEE4D54D4AE8_.wvu.PrintArea" localSheetId="4">'ORC. SINTÉTICO'!$B$2:$L$285</definedName>
    <definedName name="Z_18D9C5C8_6EC0_4507_ACF1_BEE4D54D4AE8_.wvu.PrintArea" localSheetId="3">RESUMO!$B$2:$F$52</definedName>
    <definedName name="Z_18D9C5C8_6EC0_4507_ACF1_BEE4D54D4AE8_.wvu.Rows" localSheetId="7">CPUS!$285:$290</definedName>
    <definedName name="Z_18D9C5C8_6EC0_4507_ACF1_BEE4D54D4AE8_.wvu.Rows" localSheetId="6">'CURVA ABC'!$285:$290</definedName>
    <definedName name="Z_18D9C5C8_6EC0_4507_ACF1_BEE4D54D4AE8_.wvu.Rows" localSheetId="4">'ORC. SINTÉTICO'!$289:$294</definedName>
    <definedName name="Z_31669B58_6052_4B28_A2A6_B4D646275034_.wvu.PrintArea" localSheetId="1">BDI!$A$1:$G$56</definedName>
    <definedName name="Z_31669B58_6052_4B28_A2A6_B4D646275034_.wvu.PrintArea" localSheetId="2">'ENCARGOS SOCIAIS'!$A$1:$G$75</definedName>
    <definedName name="Z_5C936B0E_B1B0_4680_9496_257339E19331_.wvu.PrintArea" localSheetId="1">BDI!$A$1:$G$56</definedName>
    <definedName name="Z_5C936B0E_B1B0_4680_9496_257339E19331_.wvu.PrintArea" localSheetId="2">'ENCARGOS SOCIAIS'!$A$1:$G$75</definedName>
    <definedName name="Z_5EB5A1F5_D41C_4922_9EB6_0F91F671DD29_.wvu.PrintArea" localSheetId="1">BDI!$A$1:$G$56</definedName>
    <definedName name="Z_5EB5A1F5_D41C_4922_9EB6_0F91F671DD29_.wvu.PrintArea" localSheetId="2">'ENCARGOS SOCIAIS'!$A$1:$G$75</definedName>
    <definedName name="Z_6CEAEE79_3031_4A07_9C1B_BEA3A33B6E8E_.wvu.PrintArea" localSheetId="1">BDI!$A$1:$G$56</definedName>
    <definedName name="Z_6CEAEE79_3031_4A07_9C1B_BEA3A33B6E8E_.wvu.PrintArea" localSheetId="2">'ENCARGOS SOCIAIS'!$A$1:$G$75</definedName>
    <definedName name="Z_CA485D5E_5C09_4636_B7A6_10EC2B405CCB_.wvu.PrintArea" localSheetId="7">CPUS!$B$1:$I$284</definedName>
    <definedName name="Z_CA485D5E_5C09_4636_B7A6_10EC2B405CCB_.wvu.PrintArea" localSheetId="6">'CURVA ABC'!$B$1:$H$284</definedName>
    <definedName name="Z_CA485D5E_5C09_4636_B7A6_10EC2B405CCB_.wvu.PrintArea" localSheetId="0">'DADOS GERAIS'!$A$1:$F$35</definedName>
    <definedName name="Z_CA485D5E_5C09_4636_B7A6_10EC2B405CCB_.wvu.PrintArea" localSheetId="4">'ORC. SINTÉTICO'!$B$1:$L$288</definedName>
    <definedName name="Z_CA485D5E_5C09_4636_B7A6_10EC2B405CCB_.wvu.PrintArea" localSheetId="3">RESUMO!$A$1:$G$52</definedName>
    <definedName name="Z_CA485D5E_5C09_4636_B7A6_10EC2B405CCB_.wvu.Rows" localSheetId="7">CPUS!$285:$290</definedName>
    <definedName name="Z_CA485D5E_5C09_4636_B7A6_10EC2B405CCB_.wvu.Rows" localSheetId="6">'CURVA ABC'!$285:$290</definedName>
    <definedName name="Z_CA485D5E_5C09_4636_B7A6_10EC2B405CCB_.wvu.Rows" localSheetId="4">'ORC. SINTÉTICO'!$289:$294</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23" i="3" l="1"/>
  <c r="K725" i="3"/>
  <c r="N725" i="3" s="1"/>
  <c r="K724" i="3"/>
  <c r="N724" i="3" s="1"/>
  <c r="K722" i="3"/>
  <c r="N722" i="3"/>
  <c r="K721" i="3"/>
  <c r="N721" i="3" s="1"/>
  <c r="K719" i="3"/>
  <c r="N719" i="3"/>
  <c r="K718" i="3"/>
  <c r="N718" i="3" s="1"/>
  <c r="K715" i="3"/>
  <c r="N715" i="3" s="1"/>
  <c r="N714" i="3" s="1"/>
  <c r="K713" i="3"/>
  <c r="N713" i="3" s="1"/>
  <c r="N712" i="3" s="1"/>
  <c r="K711" i="3"/>
  <c r="N711" i="3" s="1"/>
  <c r="N710" i="3" s="1"/>
  <c r="K709" i="3"/>
  <c r="N709" i="3" s="1"/>
  <c r="N708" i="3" s="1"/>
  <c r="K686" i="3"/>
  <c r="N686" i="3" s="1"/>
  <c r="K687" i="3"/>
  <c r="N687" i="3" s="1"/>
  <c r="K688" i="3"/>
  <c r="N688" i="3" s="1"/>
  <c r="K689" i="3"/>
  <c r="N689" i="3" s="1"/>
  <c r="K690" i="3"/>
  <c r="N690" i="3"/>
  <c r="K691" i="3"/>
  <c r="N691" i="3" s="1"/>
  <c r="K692" i="3"/>
  <c r="N692" i="3" s="1"/>
  <c r="K693" i="3"/>
  <c r="N693" i="3" s="1"/>
  <c r="K694" i="3"/>
  <c r="N694" i="3" s="1"/>
  <c r="K695" i="3"/>
  <c r="N695" i="3" s="1"/>
  <c r="K696" i="3"/>
  <c r="N696" i="3" s="1"/>
  <c r="K697" i="3"/>
  <c r="N697" i="3" s="1"/>
  <c r="K698" i="3"/>
  <c r="N698" i="3" s="1"/>
  <c r="K699" i="3"/>
  <c r="N699" i="3" s="1"/>
  <c r="K700" i="3"/>
  <c r="N700" i="3" s="1"/>
  <c r="K701" i="3"/>
  <c r="N701" i="3" s="1"/>
  <c r="K702" i="3"/>
  <c r="N702" i="3" s="1"/>
  <c r="K703" i="3"/>
  <c r="N703" i="3" s="1"/>
  <c r="K704" i="3"/>
  <c r="N704" i="3" s="1"/>
  <c r="K705" i="3"/>
  <c r="N705" i="3" s="1"/>
  <c r="K706" i="3"/>
  <c r="N706" i="3" s="1"/>
  <c r="K685" i="3"/>
  <c r="N685" i="3" s="1"/>
  <c r="N677" i="3"/>
  <c r="N678" i="3"/>
  <c r="N679" i="3"/>
  <c r="N680" i="3"/>
  <c r="N681" i="3"/>
  <c r="N682" i="3"/>
  <c r="N683" i="3"/>
  <c r="N676" i="3"/>
  <c r="K677" i="3"/>
  <c r="K678" i="3"/>
  <c r="K679" i="3"/>
  <c r="K680" i="3"/>
  <c r="K681" i="3"/>
  <c r="K682" i="3"/>
  <c r="K683" i="3"/>
  <c r="K676" i="3"/>
  <c r="K661" i="3"/>
  <c r="N661" i="3" s="1"/>
  <c r="K662" i="3"/>
  <c r="N662" i="3" s="1"/>
  <c r="K663" i="3"/>
  <c r="N663" i="3" s="1"/>
  <c r="K664" i="3"/>
  <c r="N664" i="3" s="1"/>
  <c r="K665" i="3"/>
  <c r="N665" i="3" s="1"/>
  <c r="K666" i="3"/>
  <c r="N666" i="3" s="1"/>
  <c r="K667" i="3"/>
  <c r="N667" i="3" s="1"/>
  <c r="K668" i="3"/>
  <c r="N668" i="3" s="1"/>
  <c r="K669" i="3"/>
  <c r="N669" i="3" s="1"/>
  <c r="K670" i="3"/>
  <c r="N670" i="3" s="1"/>
  <c r="K671" i="3"/>
  <c r="N671" i="3" s="1"/>
  <c r="K672" i="3"/>
  <c r="N672" i="3" s="1"/>
  <c r="K673" i="3"/>
  <c r="N673" i="3" s="1"/>
  <c r="K674" i="3"/>
  <c r="N674" i="3" s="1"/>
  <c r="K660" i="3"/>
  <c r="N660" i="3" s="1"/>
  <c r="K657" i="3"/>
  <c r="N657" i="3" s="1"/>
  <c r="N656" i="3" s="1"/>
  <c r="K646" i="3"/>
  <c r="N646" i="3"/>
  <c r="K647" i="3"/>
  <c r="N647" i="3" s="1"/>
  <c r="K648" i="3"/>
  <c r="N648" i="3" s="1"/>
  <c r="K649" i="3"/>
  <c r="N649" i="3" s="1"/>
  <c r="K650" i="3"/>
  <c r="N650" i="3"/>
  <c r="K651" i="3"/>
  <c r="N651" i="3"/>
  <c r="K652" i="3"/>
  <c r="N652" i="3" s="1"/>
  <c r="K653" i="3"/>
  <c r="N653" i="3" s="1"/>
  <c r="K654" i="3"/>
  <c r="N654" i="3"/>
  <c r="K655" i="3"/>
  <c r="N655" i="3" s="1"/>
  <c r="K645" i="3"/>
  <c r="N645" i="3" s="1"/>
  <c r="K632" i="3"/>
  <c r="N632" i="3"/>
  <c r="K633" i="3"/>
  <c r="N633" i="3"/>
  <c r="K634" i="3"/>
  <c r="N634" i="3" s="1"/>
  <c r="K635" i="3"/>
  <c r="N635" i="3" s="1"/>
  <c r="K636" i="3"/>
  <c r="N636" i="3" s="1"/>
  <c r="K637" i="3"/>
  <c r="N637" i="3" s="1"/>
  <c r="K638" i="3"/>
  <c r="N638" i="3" s="1"/>
  <c r="K639" i="3"/>
  <c r="N639" i="3"/>
  <c r="K640" i="3"/>
  <c r="N640" i="3" s="1"/>
  <c r="K641" i="3"/>
  <c r="N641" i="3" s="1"/>
  <c r="K642" i="3"/>
  <c r="N642" i="3" s="1"/>
  <c r="K631" i="3"/>
  <c r="N631" i="3" s="1"/>
  <c r="K612" i="3"/>
  <c r="N612" i="3"/>
  <c r="K613" i="3"/>
  <c r="N613" i="3"/>
  <c r="K614" i="3"/>
  <c r="N614" i="3"/>
  <c r="K615" i="3"/>
  <c r="N615" i="3" s="1"/>
  <c r="K616" i="3"/>
  <c r="N616" i="3" s="1"/>
  <c r="K617" i="3"/>
  <c r="N617" i="3"/>
  <c r="K618" i="3"/>
  <c r="N618" i="3"/>
  <c r="K619" i="3"/>
  <c r="N619" i="3"/>
  <c r="K620" i="3"/>
  <c r="N620" i="3"/>
  <c r="K621" i="3"/>
  <c r="N621" i="3"/>
  <c r="K622" i="3"/>
  <c r="N622" i="3" s="1"/>
  <c r="K623" i="3"/>
  <c r="N623" i="3" s="1"/>
  <c r="K624" i="3"/>
  <c r="N624" i="3" s="1"/>
  <c r="K625" i="3"/>
  <c r="N625" i="3"/>
  <c r="K626" i="3"/>
  <c r="N626" i="3" s="1"/>
  <c r="K627" i="3"/>
  <c r="N627" i="3" s="1"/>
  <c r="K628" i="3"/>
  <c r="N628" i="3" s="1"/>
  <c r="K629" i="3"/>
  <c r="N629" i="3" s="1"/>
  <c r="K611" i="3"/>
  <c r="N611" i="3" s="1"/>
  <c r="K507" i="3"/>
  <c r="N507" i="3"/>
  <c r="K508" i="3"/>
  <c r="N508" i="3"/>
  <c r="K509" i="3"/>
  <c r="N509" i="3" s="1"/>
  <c r="K510" i="3"/>
  <c r="N510" i="3"/>
  <c r="K511" i="3"/>
  <c r="N511" i="3"/>
  <c r="K512" i="3"/>
  <c r="N512" i="3" s="1"/>
  <c r="K513" i="3"/>
  <c r="N513" i="3" s="1"/>
  <c r="K514" i="3"/>
  <c r="N514" i="3"/>
  <c r="K515" i="3"/>
  <c r="N515" i="3" s="1"/>
  <c r="K516" i="3"/>
  <c r="N516" i="3" s="1"/>
  <c r="K517" i="3"/>
  <c r="N517" i="3" s="1"/>
  <c r="K518" i="3"/>
  <c r="N518" i="3"/>
  <c r="K519" i="3"/>
  <c r="N519" i="3" s="1"/>
  <c r="K520" i="3"/>
  <c r="N520" i="3" s="1"/>
  <c r="K521" i="3"/>
  <c r="N521" i="3" s="1"/>
  <c r="K522" i="3"/>
  <c r="N522" i="3" s="1"/>
  <c r="K523" i="3"/>
  <c r="N523" i="3" s="1"/>
  <c r="K524" i="3"/>
  <c r="N524" i="3" s="1"/>
  <c r="K525" i="3"/>
  <c r="N525" i="3" s="1"/>
  <c r="K526" i="3"/>
  <c r="N526" i="3" s="1"/>
  <c r="K527" i="3"/>
  <c r="N527" i="3" s="1"/>
  <c r="K528" i="3"/>
  <c r="N528" i="3" s="1"/>
  <c r="K529" i="3"/>
  <c r="N529" i="3" s="1"/>
  <c r="K530" i="3"/>
  <c r="N530" i="3" s="1"/>
  <c r="K531" i="3"/>
  <c r="N531" i="3" s="1"/>
  <c r="K532" i="3"/>
  <c r="N532" i="3" s="1"/>
  <c r="K533" i="3"/>
  <c r="N533" i="3" s="1"/>
  <c r="K534" i="3"/>
  <c r="N534" i="3" s="1"/>
  <c r="K535" i="3"/>
  <c r="N535" i="3" s="1"/>
  <c r="K536" i="3"/>
  <c r="N536" i="3" s="1"/>
  <c r="K537" i="3"/>
  <c r="N537" i="3" s="1"/>
  <c r="K538" i="3"/>
  <c r="N538" i="3" s="1"/>
  <c r="K539" i="3"/>
  <c r="N539" i="3" s="1"/>
  <c r="K540" i="3"/>
  <c r="N540" i="3" s="1"/>
  <c r="K541" i="3"/>
  <c r="N541" i="3" s="1"/>
  <c r="K542" i="3"/>
  <c r="N542" i="3"/>
  <c r="K543" i="3"/>
  <c r="N543" i="3" s="1"/>
  <c r="K544" i="3"/>
  <c r="N544" i="3" s="1"/>
  <c r="K545" i="3"/>
  <c r="N545" i="3"/>
  <c r="K546" i="3"/>
  <c r="N546" i="3" s="1"/>
  <c r="K547" i="3"/>
  <c r="N547" i="3" s="1"/>
  <c r="K548" i="3"/>
  <c r="N548" i="3" s="1"/>
  <c r="K549" i="3"/>
  <c r="N549" i="3" s="1"/>
  <c r="K550" i="3"/>
  <c r="N550" i="3" s="1"/>
  <c r="K551" i="3"/>
  <c r="N551" i="3" s="1"/>
  <c r="K552" i="3"/>
  <c r="N552" i="3" s="1"/>
  <c r="K553" i="3"/>
  <c r="N553" i="3" s="1"/>
  <c r="K554" i="3"/>
  <c r="N554" i="3" s="1"/>
  <c r="K555" i="3"/>
  <c r="N555" i="3" s="1"/>
  <c r="K556" i="3"/>
  <c r="N556" i="3" s="1"/>
  <c r="K557" i="3"/>
  <c r="N557" i="3" s="1"/>
  <c r="K558" i="3"/>
  <c r="N558" i="3" s="1"/>
  <c r="K559" i="3"/>
  <c r="N559" i="3" s="1"/>
  <c r="K560" i="3"/>
  <c r="N560" i="3" s="1"/>
  <c r="K561" i="3"/>
  <c r="N561" i="3" s="1"/>
  <c r="K562" i="3"/>
  <c r="N562" i="3"/>
  <c r="K563" i="3"/>
  <c r="N563" i="3" s="1"/>
  <c r="K564" i="3"/>
  <c r="N564" i="3" s="1"/>
  <c r="K565" i="3"/>
  <c r="N565" i="3" s="1"/>
  <c r="K566" i="3"/>
  <c r="N566" i="3" s="1"/>
  <c r="K567" i="3"/>
  <c r="N567" i="3" s="1"/>
  <c r="K568" i="3"/>
  <c r="N568" i="3"/>
  <c r="K569" i="3"/>
  <c r="N569" i="3" s="1"/>
  <c r="K570" i="3"/>
  <c r="N570" i="3" s="1"/>
  <c r="K571" i="3"/>
  <c r="N571" i="3" s="1"/>
  <c r="K572" i="3"/>
  <c r="N572" i="3" s="1"/>
  <c r="K573" i="3"/>
  <c r="N573" i="3" s="1"/>
  <c r="K574" i="3"/>
  <c r="N574" i="3" s="1"/>
  <c r="K575" i="3"/>
  <c r="N575" i="3" s="1"/>
  <c r="K576" i="3"/>
  <c r="N576" i="3" s="1"/>
  <c r="K577" i="3"/>
  <c r="N577" i="3" s="1"/>
  <c r="K578" i="3"/>
  <c r="N578" i="3" s="1"/>
  <c r="K579" i="3"/>
  <c r="N579" i="3" s="1"/>
  <c r="K580" i="3"/>
  <c r="N580" i="3" s="1"/>
  <c r="K581" i="3"/>
  <c r="N581" i="3" s="1"/>
  <c r="K582" i="3"/>
  <c r="N582" i="3" s="1"/>
  <c r="K583" i="3"/>
  <c r="N583" i="3" s="1"/>
  <c r="K584" i="3"/>
  <c r="N584" i="3" s="1"/>
  <c r="K585" i="3"/>
  <c r="N585" i="3" s="1"/>
  <c r="K586" i="3"/>
  <c r="N586" i="3" s="1"/>
  <c r="K587" i="3"/>
  <c r="N587" i="3" s="1"/>
  <c r="K588" i="3"/>
  <c r="N588" i="3" s="1"/>
  <c r="K589" i="3"/>
  <c r="N589" i="3" s="1"/>
  <c r="K590" i="3"/>
  <c r="N590" i="3" s="1"/>
  <c r="K591" i="3"/>
  <c r="N591" i="3" s="1"/>
  <c r="K592" i="3"/>
  <c r="N592" i="3" s="1"/>
  <c r="K593" i="3"/>
  <c r="N593" i="3" s="1"/>
  <c r="K594" i="3"/>
  <c r="N594" i="3" s="1"/>
  <c r="K595" i="3"/>
  <c r="N595" i="3" s="1"/>
  <c r="K596" i="3"/>
  <c r="N596" i="3" s="1"/>
  <c r="K597" i="3"/>
  <c r="N597" i="3" s="1"/>
  <c r="K598" i="3"/>
  <c r="N598" i="3" s="1"/>
  <c r="K599" i="3"/>
  <c r="N599" i="3" s="1"/>
  <c r="K600" i="3"/>
  <c r="N600" i="3" s="1"/>
  <c r="K601" i="3"/>
  <c r="N601" i="3" s="1"/>
  <c r="K602" i="3"/>
  <c r="N602" i="3" s="1"/>
  <c r="K603" i="3"/>
  <c r="N603" i="3" s="1"/>
  <c r="K604" i="3"/>
  <c r="N604" i="3" s="1"/>
  <c r="K605" i="3"/>
  <c r="N605" i="3" s="1"/>
  <c r="K606" i="3"/>
  <c r="N606" i="3" s="1"/>
  <c r="K607" i="3"/>
  <c r="N607" i="3" s="1"/>
  <c r="K608" i="3"/>
  <c r="N608" i="3" s="1"/>
  <c r="K609" i="3"/>
  <c r="N609" i="3" s="1"/>
  <c r="K506" i="3"/>
  <c r="N506" i="3" s="1"/>
  <c r="K488" i="3"/>
  <c r="N488" i="3" s="1"/>
  <c r="K489" i="3"/>
  <c r="N489" i="3" s="1"/>
  <c r="K490" i="3"/>
  <c r="N490" i="3" s="1"/>
  <c r="K491" i="3"/>
  <c r="N491" i="3" s="1"/>
  <c r="K492" i="3"/>
  <c r="N492" i="3" s="1"/>
  <c r="K493" i="3"/>
  <c r="N493" i="3" s="1"/>
  <c r="K494" i="3"/>
  <c r="N494" i="3" s="1"/>
  <c r="K495" i="3"/>
  <c r="N495" i="3" s="1"/>
  <c r="K496" i="3"/>
  <c r="N496" i="3" s="1"/>
  <c r="K497" i="3"/>
  <c r="N497" i="3" s="1"/>
  <c r="K498" i="3"/>
  <c r="N498" i="3" s="1"/>
  <c r="K499" i="3"/>
  <c r="N499" i="3" s="1"/>
  <c r="K500" i="3"/>
  <c r="N500" i="3" s="1"/>
  <c r="K501" i="3"/>
  <c r="N501" i="3" s="1"/>
  <c r="K502" i="3"/>
  <c r="N502" i="3" s="1"/>
  <c r="K487" i="3"/>
  <c r="N487" i="3" s="1"/>
  <c r="K444" i="3"/>
  <c r="N444" i="3"/>
  <c r="K445" i="3"/>
  <c r="N445" i="3"/>
  <c r="K446" i="3"/>
  <c r="N446" i="3"/>
  <c r="K447" i="3"/>
  <c r="N447" i="3"/>
  <c r="K448" i="3"/>
  <c r="N448" i="3"/>
  <c r="K449" i="3"/>
  <c r="N449" i="3"/>
  <c r="K450" i="3"/>
  <c r="N450" i="3"/>
  <c r="K451" i="3"/>
  <c r="N451" i="3"/>
  <c r="K452" i="3"/>
  <c r="N452" i="3"/>
  <c r="K453" i="3"/>
  <c r="N453" i="3"/>
  <c r="K454" i="3"/>
  <c r="N454" i="3" s="1"/>
  <c r="K455" i="3"/>
  <c r="N455" i="3" s="1"/>
  <c r="K456" i="3"/>
  <c r="N456" i="3" s="1"/>
  <c r="N442" i="3" s="1"/>
  <c r="K457" i="3"/>
  <c r="N457" i="3" s="1"/>
  <c r="K458" i="3"/>
  <c r="N458" i="3"/>
  <c r="K459" i="3"/>
  <c r="N459" i="3"/>
  <c r="K460" i="3"/>
  <c r="N460" i="3" s="1"/>
  <c r="K461" i="3"/>
  <c r="N461" i="3" s="1"/>
  <c r="K462" i="3"/>
  <c r="N462" i="3" s="1"/>
  <c r="K463" i="3"/>
  <c r="N463" i="3" s="1"/>
  <c r="K464" i="3"/>
  <c r="N464" i="3" s="1"/>
  <c r="K465" i="3"/>
  <c r="N465" i="3" s="1"/>
  <c r="K466" i="3"/>
  <c r="N466" i="3" s="1"/>
  <c r="K467" i="3"/>
  <c r="N467" i="3" s="1"/>
  <c r="K468" i="3"/>
  <c r="N468" i="3" s="1"/>
  <c r="K469" i="3"/>
  <c r="N469" i="3" s="1"/>
  <c r="K470" i="3"/>
  <c r="N470" i="3" s="1"/>
  <c r="K471" i="3"/>
  <c r="N471" i="3" s="1"/>
  <c r="K472" i="3"/>
  <c r="N472" i="3" s="1"/>
  <c r="K473" i="3"/>
  <c r="N473" i="3" s="1"/>
  <c r="K474" i="3"/>
  <c r="N474" i="3" s="1"/>
  <c r="K475" i="3"/>
  <c r="N475" i="3" s="1"/>
  <c r="K476" i="3"/>
  <c r="N476" i="3" s="1"/>
  <c r="K477" i="3"/>
  <c r="N477" i="3" s="1"/>
  <c r="K478" i="3"/>
  <c r="N478" i="3" s="1"/>
  <c r="K479" i="3"/>
  <c r="N479" i="3" s="1"/>
  <c r="K480" i="3"/>
  <c r="N480" i="3" s="1"/>
  <c r="K481" i="3"/>
  <c r="N481" i="3" s="1"/>
  <c r="K482" i="3"/>
  <c r="N482" i="3" s="1"/>
  <c r="K483" i="3"/>
  <c r="N483" i="3" s="1"/>
  <c r="K484" i="3"/>
  <c r="N484" i="3" s="1"/>
  <c r="K443" i="3"/>
  <c r="N443" i="3" s="1"/>
  <c r="K412" i="3"/>
  <c r="N412" i="3"/>
  <c r="K413" i="3"/>
  <c r="N413" i="3" s="1"/>
  <c r="K414" i="3"/>
  <c r="N414" i="3"/>
  <c r="K415" i="3"/>
  <c r="N415" i="3" s="1"/>
  <c r="K416" i="3"/>
  <c r="N416" i="3"/>
  <c r="K417" i="3"/>
  <c r="N417" i="3"/>
  <c r="K418" i="3"/>
  <c r="N418" i="3"/>
  <c r="K419" i="3"/>
  <c r="N419" i="3" s="1"/>
  <c r="K420" i="3"/>
  <c r="N420" i="3" s="1"/>
  <c r="K421" i="3"/>
  <c r="N421" i="3" s="1"/>
  <c r="K422" i="3"/>
  <c r="N422" i="3" s="1"/>
  <c r="K423" i="3"/>
  <c r="N423" i="3" s="1"/>
  <c r="K424" i="3"/>
  <c r="N424" i="3" s="1"/>
  <c r="K425" i="3"/>
  <c r="N425" i="3" s="1"/>
  <c r="K426" i="3"/>
  <c r="N426" i="3" s="1"/>
  <c r="K427" i="3"/>
  <c r="N427" i="3" s="1"/>
  <c r="K428" i="3"/>
  <c r="N428" i="3" s="1"/>
  <c r="K429" i="3"/>
  <c r="N429" i="3" s="1"/>
  <c r="K430" i="3"/>
  <c r="N430" i="3" s="1"/>
  <c r="K431" i="3"/>
  <c r="N431" i="3" s="1"/>
  <c r="K432" i="3"/>
  <c r="N432" i="3" s="1"/>
  <c r="K433" i="3"/>
  <c r="N433" i="3"/>
  <c r="K434" i="3"/>
  <c r="N434" i="3" s="1"/>
  <c r="K435" i="3"/>
  <c r="N435" i="3" s="1"/>
  <c r="K436" i="3"/>
  <c r="N436" i="3" s="1"/>
  <c r="K437" i="3"/>
  <c r="N437" i="3" s="1"/>
  <c r="K438" i="3"/>
  <c r="N438" i="3" s="1"/>
  <c r="K439" i="3"/>
  <c r="N439" i="3" s="1"/>
  <c r="K440" i="3"/>
  <c r="N440" i="3" s="1"/>
  <c r="K441" i="3"/>
  <c r="N441" i="3" s="1"/>
  <c r="K411" i="3"/>
  <c r="N411" i="3" s="1"/>
  <c r="K356" i="3"/>
  <c r="N356" i="3" s="1"/>
  <c r="K357" i="3"/>
  <c r="N357" i="3" s="1"/>
  <c r="K358" i="3"/>
  <c r="N358" i="3" s="1"/>
  <c r="K359" i="3"/>
  <c r="N359" i="3" s="1"/>
  <c r="K360" i="3"/>
  <c r="N360" i="3" s="1"/>
  <c r="K361" i="3"/>
  <c r="N361" i="3" s="1"/>
  <c r="K362" i="3"/>
  <c r="N362" i="3" s="1"/>
  <c r="K363" i="3"/>
  <c r="N363" i="3" s="1"/>
  <c r="K364" i="3"/>
  <c r="N364" i="3" s="1"/>
  <c r="K365" i="3"/>
  <c r="N365" i="3" s="1"/>
  <c r="K366" i="3"/>
  <c r="N366" i="3" s="1"/>
  <c r="K367" i="3"/>
  <c r="N367" i="3" s="1"/>
  <c r="K368" i="3"/>
  <c r="N368" i="3" s="1"/>
  <c r="K369" i="3"/>
  <c r="N369" i="3" s="1"/>
  <c r="K370" i="3"/>
  <c r="N370" i="3" s="1"/>
  <c r="K371" i="3"/>
  <c r="N371" i="3" s="1"/>
  <c r="K372" i="3"/>
  <c r="N372" i="3" s="1"/>
  <c r="K373" i="3"/>
  <c r="N373" i="3" s="1"/>
  <c r="K374" i="3"/>
  <c r="N374" i="3" s="1"/>
  <c r="K375" i="3"/>
  <c r="N375" i="3" s="1"/>
  <c r="K376" i="3"/>
  <c r="N376" i="3" s="1"/>
  <c r="K377" i="3"/>
  <c r="N377" i="3" s="1"/>
  <c r="K378" i="3"/>
  <c r="N378" i="3" s="1"/>
  <c r="K379" i="3"/>
  <c r="N379" i="3" s="1"/>
  <c r="K380" i="3"/>
  <c r="N380" i="3" s="1"/>
  <c r="K381" i="3"/>
  <c r="N381" i="3"/>
  <c r="K382" i="3"/>
  <c r="N382" i="3"/>
  <c r="K383" i="3"/>
  <c r="N383" i="3" s="1"/>
  <c r="K384" i="3"/>
  <c r="N384" i="3" s="1"/>
  <c r="K385" i="3"/>
  <c r="N385" i="3" s="1"/>
  <c r="K386" i="3"/>
  <c r="N386" i="3" s="1"/>
  <c r="K387" i="3"/>
  <c r="N387" i="3" s="1"/>
  <c r="K388" i="3"/>
  <c r="N388" i="3" s="1"/>
  <c r="K389" i="3"/>
  <c r="N389" i="3" s="1"/>
  <c r="K390" i="3"/>
  <c r="N390" i="3" s="1"/>
  <c r="K391" i="3"/>
  <c r="N391" i="3" s="1"/>
  <c r="K392" i="3"/>
  <c r="N392" i="3" s="1"/>
  <c r="K393" i="3"/>
  <c r="N393" i="3" s="1"/>
  <c r="K394" i="3"/>
  <c r="N394" i="3" s="1"/>
  <c r="K395" i="3"/>
  <c r="N395" i="3" s="1"/>
  <c r="K396" i="3"/>
  <c r="N396" i="3" s="1"/>
  <c r="K397" i="3"/>
  <c r="N397" i="3" s="1"/>
  <c r="K398" i="3"/>
  <c r="N398" i="3" s="1"/>
  <c r="K399" i="3"/>
  <c r="N399" i="3" s="1"/>
  <c r="K400" i="3"/>
  <c r="N400" i="3" s="1"/>
  <c r="K401" i="3"/>
  <c r="N401" i="3" s="1"/>
  <c r="K402" i="3"/>
  <c r="N402" i="3" s="1"/>
  <c r="K403" i="3"/>
  <c r="N403" i="3" s="1"/>
  <c r="K404" i="3"/>
  <c r="N404" i="3" s="1"/>
  <c r="K405" i="3"/>
  <c r="N405" i="3" s="1"/>
  <c r="K406" i="3"/>
  <c r="N406" i="3" s="1"/>
  <c r="K407" i="3"/>
  <c r="N407" i="3" s="1"/>
  <c r="K408" i="3"/>
  <c r="N408" i="3" s="1"/>
  <c r="K409" i="3"/>
  <c r="N409" i="3" s="1"/>
  <c r="K355" i="3"/>
  <c r="N355" i="3" s="1"/>
  <c r="K313" i="3"/>
  <c r="N313" i="3"/>
  <c r="K314" i="3"/>
  <c r="N314" i="3"/>
  <c r="K315" i="3"/>
  <c r="N315" i="3" s="1"/>
  <c r="K316" i="3"/>
  <c r="N316" i="3" s="1"/>
  <c r="K317" i="3"/>
  <c r="N317" i="3"/>
  <c r="K318" i="3"/>
  <c r="N318" i="3"/>
  <c r="K319" i="3"/>
  <c r="N319" i="3"/>
  <c r="K320" i="3"/>
  <c r="N320" i="3" s="1"/>
  <c r="K321" i="3"/>
  <c r="N321" i="3"/>
  <c r="K322" i="3"/>
  <c r="N322" i="3" s="1"/>
  <c r="K323" i="3"/>
  <c r="N323" i="3" s="1"/>
  <c r="K324" i="3"/>
  <c r="N324" i="3" s="1"/>
  <c r="K325" i="3"/>
  <c r="N325" i="3" s="1"/>
  <c r="K326" i="3"/>
  <c r="N326" i="3" s="1"/>
  <c r="K327" i="3"/>
  <c r="N327" i="3" s="1"/>
  <c r="K328" i="3"/>
  <c r="N328" i="3" s="1"/>
  <c r="K329" i="3"/>
  <c r="N329" i="3" s="1"/>
  <c r="K330" i="3"/>
  <c r="N330" i="3" s="1"/>
  <c r="K331" i="3"/>
  <c r="N331" i="3" s="1"/>
  <c r="K332" i="3"/>
  <c r="N332" i="3" s="1"/>
  <c r="K333" i="3"/>
  <c r="N333" i="3" s="1"/>
  <c r="K334" i="3"/>
  <c r="N334" i="3" s="1"/>
  <c r="K335" i="3"/>
  <c r="N335" i="3" s="1"/>
  <c r="K336" i="3"/>
  <c r="N336" i="3" s="1"/>
  <c r="K337" i="3"/>
  <c r="N337" i="3" s="1"/>
  <c r="K338" i="3"/>
  <c r="N338" i="3" s="1"/>
  <c r="K339" i="3"/>
  <c r="N339" i="3" s="1"/>
  <c r="K340" i="3"/>
  <c r="N340" i="3"/>
  <c r="K341" i="3"/>
  <c r="N341" i="3" s="1"/>
  <c r="K342" i="3"/>
  <c r="N342" i="3" s="1"/>
  <c r="K343" i="3"/>
  <c r="N343" i="3" s="1"/>
  <c r="K344" i="3"/>
  <c r="N344" i="3" s="1"/>
  <c r="K345" i="3"/>
  <c r="N345" i="3" s="1"/>
  <c r="K346" i="3"/>
  <c r="N346" i="3" s="1"/>
  <c r="K347" i="3"/>
  <c r="N347" i="3" s="1"/>
  <c r="K348" i="3"/>
  <c r="N348" i="3" s="1"/>
  <c r="K349" i="3"/>
  <c r="N349" i="3" s="1"/>
  <c r="K350" i="3"/>
  <c r="N350" i="3" s="1"/>
  <c r="K351" i="3"/>
  <c r="N351" i="3" s="1"/>
  <c r="K352" i="3"/>
  <c r="N352" i="3" s="1"/>
  <c r="K353" i="3"/>
  <c r="N353" i="3" s="1"/>
  <c r="K312" i="3"/>
  <c r="N312" i="3" s="1"/>
  <c r="K296" i="3"/>
  <c r="N296" i="3" s="1"/>
  <c r="K297" i="3"/>
  <c r="N297" i="3" s="1"/>
  <c r="K298" i="3"/>
  <c r="N298" i="3" s="1"/>
  <c r="K299" i="3"/>
  <c r="N299" i="3"/>
  <c r="K300" i="3"/>
  <c r="N300" i="3" s="1"/>
  <c r="K301" i="3"/>
  <c r="N301" i="3"/>
  <c r="K302" i="3"/>
  <c r="N302" i="3" s="1"/>
  <c r="K303" i="3"/>
  <c r="N303" i="3" s="1"/>
  <c r="K304" i="3"/>
  <c r="N304" i="3" s="1"/>
  <c r="K305" i="3"/>
  <c r="N305" i="3"/>
  <c r="K306" i="3"/>
  <c r="N306" i="3" s="1"/>
  <c r="K307" i="3"/>
  <c r="N307" i="3" s="1"/>
  <c r="K308" i="3"/>
  <c r="N308" i="3" s="1"/>
  <c r="K295" i="3"/>
  <c r="N295" i="3" s="1"/>
  <c r="K289" i="3"/>
  <c r="N289" i="3"/>
  <c r="K290" i="3"/>
  <c r="N290" i="3"/>
  <c r="K291" i="3"/>
  <c r="N291" i="3"/>
  <c r="K292" i="3"/>
  <c r="N292" i="3" s="1"/>
  <c r="K293" i="3"/>
  <c r="N293" i="3"/>
  <c r="K288" i="3"/>
  <c r="N288" i="3" s="1"/>
  <c r="K286" i="3"/>
  <c r="K283" i="3"/>
  <c r="N283" i="3" s="1"/>
  <c r="K282" i="3"/>
  <c r="N282" i="3" s="1"/>
  <c r="K280" i="3"/>
  <c r="N280" i="3" s="1"/>
  <c r="K279" i="3"/>
  <c r="N279" i="3" s="1"/>
  <c r="K277" i="3"/>
  <c r="N277" i="3" s="1"/>
  <c r="N276" i="3" s="1"/>
  <c r="K274" i="3"/>
  <c r="N274" i="3"/>
  <c r="K275" i="3"/>
  <c r="N275" i="3"/>
  <c r="K273" i="3"/>
  <c r="N273" i="3" s="1"/>
  <c r="K268" i="3"/>
  <c r="N268" i="3" s="1"/>
  <c r="K269" i="3"/>
  <c r="N269" i="3" s="1"/>
  <c r="K270" i="3"/>
  <c r="N270" i="3" s="1"/>
  <c r="K271" i="3"/>
  <c r="N271" i="3" s="1"/>
  <c r="K267" i="3"/>
  <c r="N267" i="3" s="1"/>
  <c r="K264" i="3"/>
  <c r="N264" i="3" s="1"/>
  <c r="N263" i="3" s="1"/>
  <c r="K262" i="3"/>
  <c r="N262" i="3" s="1"/>
  <c r="N261" i="3" s="1"/>
  <c r="K260" i="3"/>
  <c r="N260" i="3"/>
  <c r="K259" i="3"/>
  <c r="N259" i="3" s="1"/>
  <c r="K256" i="3"/>
  <c r="N256" i="3" s="1"/>
  <c r="N255" i="3" s="1"/>
  <c r="N254" i="3" s="1"/>
  <c r="K253" i="3"/>
  <c r="N253" i="3" s="1"/>
  <c r="N252" i="3" s="1"/>
  <c r="N251" i="3" s="1"/>
  <c r="K250" i="3"/>
  <c r="N250" i="3" s="1"/>
  <c r="N249" i="3" s="1"/>
  <c r="N248" i="3" s="1"/>
  <c r="K246" i="3"/>
  <c r="N246" i="3" s="1"/>
  <c r="N245" i="3" s="1"/>
  <c r="K244" i="3"/>
  <c r="N244" i="3" s="1"/>
  <c r="N243" i="3" s="1"/>
  <c r="K242" i="3"/>
  <c r="N242" i="3" s="1"/>
  <c r="K241" i="3"/>
  <c r="N241" i="3" s="1"/>
  <c r="K238" i="3"/>
  <c r="N238" i="3" s="1"/>
  <c r="K236" i="3"/>
  <c r="N236" i="3" s="1"/>
  <c r="K235" i="3"/>
  <c r="N235" i="3" s="1"/>
  <c r="K232" i="3"/>
  <c r="N232" i="3"/>
  <c r="K233" i="3"/>
  <c r="N233" i="3"/>
  <c r="K231" i="3"/>
  <c r="N231" i="3" s="1"/>
  <c r="K228" i="3"/>
  <c r="N228" i="3" s="1"/>
  <c r="N218" i="3"/>
  <c r="N210" i="3"/>
  <c r="N202" i="3"/>
  <c r="N201" i="3" s="1"/>
  <c r="N215" i="3"/>
  <c r="K220" i="3"/>
  <c r="N220" i="3"/>
  <c r="K221" i="3"/>
  <c r="N221" i="3"/>
  <c r="K222" i="3"/>
  <c r="N222" i="3"/>
  <c r="K223" i="3"/>
  <c r="N223" i="3"/>
  <c r="K224" i="3"/>
  <c r="N224" i="3"/>
  <c r="K225" i="3"/>
  <c r="N225" i="3" s="1"/>
  <c r="K226" i="3"/>
  <c r="N226" i="3" s="1"/>
  <c r="K219" i="3"/>
  <c r="N219" i="3" s="1"/>
  <c r="K217" i="3"/>
  <c r="N217" i="3" s="1"/>
  <c r="N216" i="3" s="1"/>
  <c r="K212" i="3"/>
  <c r="N212" i="3"/>
  <c r="K213" i="3"/>
  <c r="N213" i="3"/>
  <c r="K214" i="3"/>
  <c r="N214" i="3"/>
  <c r="K211" i="3"/>
  <c r="N211" i="3" s="1"/>
  <c r="K204" i="3"/>
  <c r="N204" i="3"/>
  <c r="K205" i="3"/>
  <c r="N205" i="3"/>
  <c r="K206" i="3"/>
  <c r="N206" i="3"/>
  <c r="K207" i="3"/>
  <c r="N207" i="3"/>
  <c r="K208" i="3"/>
  <c r="N208" i="3"/>
  <c r="K209" i="3"/>
  <c r="N209" i="3" s="1"/>
  <c r="K203" i="3"/>
  <c r="N203" i="3" s="1"/>
  <c r="K197" i="3"/>
  <c r="N197" i="3"/>
  <c r="K198" i="3"/>
  <c r="N198" i="3" s="1"/>
  <c r="K199" i="3"/>
  <c r="N199" i="3" s="1"/>
  <c r="K200" i="3"/>
  <c r="N200" i="3" s="1"/>
  <c r="K196" i="3"/>
  <c r="N196" i="3" s="1"/>
  <c r="K190" i="3"/>
  <c r="N190" i="3"/>
  <c r="K191" i="3"/>
  <c r="N191" i="3" s="1"/>
  <c r="K192" i="3"/>
  <c r="N192" i="3" s="1"/>
  <c r="K189" i="3"/>
  <c r="N189" i="3" s="1"/>
  <c r="K187" i="3"/>
  <c r="N187" i="3" s="1"/>
  <c r="N186" i="3" s="1"/>
  <c r="K185" i="3"/>
  <c r="N185" i="3" s="1"/>
  <c r="N184" i="3" s="1"/>
  <c r="K183" i="3"/>
  <c r="N183" i="3" s="1"/>
  <c r="K180" i="3"/>
  <c r="N180" i="3" s="1"/>
  <c r="N179" i="3" s="1"/>
  <c r="K178" i="3"/>
  <c r="N178" i="3" s="1"/>
  <c r="K177" i="3"/>
  <c r="N177" i="3" s="1"/>
  <c r="N163" i="3"/>
  <c r="K173" i="3"/>
  <c r="N173" i="3"/>
  <c r="K174" i="3"/>
  <c r="N174" i="3"/>
  <c r="K172" i="3"/>
  <c r="N172" i="3" s="1"/>
  <c r="K170" i="3"/>
  <c r="N170" i="3" s="1"/>
  <c r="K169" i="3"/>
  <c r="N169" i="3" s="1"/>
  <c r="K166" i="3"/>
  <c r="N166" i="3" s="1"/>
  <c r="K167" i="3"/>
  <c r="N167" i="3" s="1"/>
  <c r="K165" i="3"/>
  <c r="N165" i="3" s="1"/>
  <c r="K161" i="3"/>
  <c r="N161" i="3" s="1"/>
  <c r="N160" i="3" s="1"/>
  <c r="K158" i="3"/>
  <c r="N158" i="3"/>
  <c r="K159" i="3"/>
  <c r="N159" i="3" s="1"/>
  <c r="K157" i="3"/>
  <c r="N157" i="3" s="1"/>
  <c r="K149" i="3"/>
  <c r="N149" i="3" s="1"/>
  <c r="K150" i="3"/>
  <c r="N150" i="3" s="1"/>
  <c r="K151" i="3"/>
  <c r="N151" i="3" s="1"/>
  <c r="K152" i="3"/>
  <c r="N152" i="3" s="1"/>
  <c r="K153" i="3"/>
  <c r="N153" i="3" s="1"/>
  <c r="K154" i="3"/>
  <c r="N154" i="3" s="1"/>
  <c r="K155" i="3"/>
  <c r="N155" i="3" s="1"/>
  <c r="K148" i="3"/>
  <c r="N148" i="3" s="1"/>
  <c r="K145" i="3"/>
  <c r="N145" i="3" s="1"/>
  <c r="N130" i="3"/>
  <c r="K132" i="3"/>
  <c r="N132" i="3" s="1"/>
  <c r="K133" i="3"/>
  <c r="N133" i="3" s="1"/>
  <c r="K134" i="3"/>
  <c r="N134" i="3" s="1"/>
  <c r="K135" i="3"/>
  <c r="N135" i="3" s="1"/>
  <c r="K136" i="3"/>
  <c r="N136" i="3"/>
  <c r="K137" i="3"/>
  <c r="N137" i="3" s="1"/>
  <c r="K138" i="3"/>
  <c r="N138" i="3" s="1"/>
  <c r="K139" i="3"/>
  <c r="N139" i="3" s="1"/>
  <c r="K140" i="3"/>
  <c r="N140" i="3"/>
  <c r="K141" i="3"/>
  <c r="N141" i="3"/>
  <c r="K142" i="3"/>
  <c r="N142" i="3" s="1"/>
  <c r="K143" i="3"/>
  <c r="N143" i="3" s="1"/>
  <c r="K131" i="3"/>
  <c r="N131" i="3" s="1"/>
  <c r="K128" i="3"/>
  <c r="N128" i="3" s="1"/>
  <c r="H116" i="3"/>
  <c r="K116" i="3" s="1"/>
  <c r="N116" i="3" s="1"/>
  <c r="H117" i="3"/>
  <c r="K117" i="3" s="1"/>
  <c r="N117" i="3" s="1"/>
  <c r="H118" i="3"/>
  <c r="K118" i="3" s="1"/>
  <c r="N118" i="3" s="1"/>
  <c r="H119" i="3"/>
  <c r="K119" i="3" s="1"/>
  <c r="N119" i="3" s="1"/>
  <c r="H120" i="3"/>
  <c r="K120" i="3" s="1"/>
  <c r="N120" i="3" s="1"/>
  <c r="H121" i="3"/>
  <c r="H122" i="3"/>
  <c r="H123" i="3"/>
  <c r="H124" i="3"/>
  <c r="K124" i="3" s="1"/>
  <c r="N124" i="3" s="1"/>
  <c r="H125" i="3"/>
  <c r="K125" i="3" s="1"/>
  <c r="N125" i="3" s="1"/>
  <c r="H126" i="3"/>
  <c r="K126" i="3" s="1"/>
  <c r="N126" i="3" s="1"/>
  <c r="K121" i="3"/>
  <c r="N121" i="3" s="1"/>
  <c r="K122" i="3"/>
  <c r="N122" i="3" s="1"/>
  <c r="K123" i="3"/>
  <c r="N123" i="3" s="1"/>
  <c r="H115" i="3"/>
  <c r="K115" i="3" s="1"/>
  <c r="N115" i="3" s="1"/>
  <c r="K114" i="3"/>
  <c r="N114" i="3" s="1"/>
  <c r="K104" i="3"/>
  <c r="N104" i="3"/>
  <c r="K105" i="3"/>
  <c r="N105" i="3"/>
  <c r="K106" i="3"/>
  <c r="N106" i="3"/>
  <c r="K107" i="3"/>
  <c r="N107" i="3"/>
  <c r="K108" i="3"/>
  <c r="N108" i="3" s="1"/>
  <c r="K109" i="3"/>
  <c r="N109" i="3" s="1"/>
  <c r="K110" i="3"/>
  <c r="N110" i="3" s="1"/>
  <c r="K111" i="3"/>
  <c r="N111" i="3" s="1"/>
  <c r="K112" i="3"/>
  <c r="N112" i="3" s="1"/>
  <c r="K103" i="3"/>
  <c r="N103" i="3" s="1"/>
  <c r="N92" i="3"/>
  <c r="K94" i="3"/>
  <c r="N94" i="3"/>
  <c r="K95" i="3"/>
  <c r="N95" i="3"/>
  <c r="K96" i="3"/>
  <c r="N96" i="3"/>
  <c r="K97" i="3"/>
  <c r="N97" i="3" s="1"/>
  <c r="K98" i="3"/>
  <c r="N98" i="3" s="1"/>
  <c r="K99" i="3"/>
  <c r="N99" i="3" s="1"/>
  <c r="K100" i="3"/>
  <c r="N100" i="3"/>
  <c r="K101" i="3"/>
  <c r="N101" i="3" s="1"/>
  <c r="K93" i="3"/>
  <c r="N93" i="3" s="1"/>
  <c r="K76" i="3"/>
  <c r="N76" i="3"/>
  <c r="K77" i="3"/>
  <c r="N77" i="3"/>
  <c r="K78" i="3"/>
  <c r="N78" i="3"/>
  <c r="K79" i="3"/>
  <c r="N79" i="3"/>
  <c r="K80" i="3"/>
  <c r="N80" i="3"/>
  <c r="K81" i="3"/>
  <c r="N81" i="3"/>
  <c r="K82" i="3"/>
  <c r="N82" i="3" s="1"/>
  <c r="K83" i="3"/>
  <c r="N83" i="3" s="1"/>
  <c r="K84" i="3"/>
  <c r="N84" i="3" s="1"/>
  <c r="K85" i="3"/>
  <c r="N85" i="3" s="1"/>
  <c r="K86" i="3"/>
  <c r="N86" i="3" s="1"/>
  <c r="K87" i="3"/>
  <c r="N87" i="3" s="1"/>
  <c r="K88" i="3"/>
  <c r="N88" i="3"/>
  <c r="K89" i="3"/>
  <c r="N89" i="3" s="1"/>
  <c r="K75" i="3"/>
  <c r="N75" i="3" s="1"/>
  <c r="K59" i="3"/>
  <c r="N59" i="3" s="1"/>
  <c r="K60" i="3"/>
  <c r="N60" i="3" s="1"/>
  <c r="K61" i="3"/>
  <c r="N61" i="3" s="1"/>
  <c r="K62" i="3"/>
  <c r="N62" i="3" s="1"/>
  <c r="K63" i="3"/>
  <c r="N63" i="3" s="1"/>
  <c r="K64" i="3"/>
  <c r="N64" i="3" s="1"/>
  <c r="K65" i="3"/>
  <c r="N65" i="3" s="1"/>
  <c r="K66" i="3"/>
  <c r="N66" i="3" s="1"/>
  <c r="K67" i="3"/>
  <c r="N67" i="3" s="1"/>
  <c r="K68" i="3"/>
  <c r="N68" i="3" s="1"/>
  <c r="K69" i="3"/>
  <c r="N69" i="3" s="1"/>
  <c r="K70" i="3"/>
  <c r="N70" i="3" s="1"/>
  <c r="K71" i="3"/>
  <c r="N71" i="3" s="1"/>
  <c r="K72" i="3"/>
  <c r="N72" i="3" s="1"/>
  <c r="K73" i="3"/>
  <c r="N73" i="3" s="1"/>
  <c r="K58" i="3"/>
  <c r="N58" i="3" s="1"/>
  <c r="K40" i="3"/>
  <c r="N40" i="3" s="1"/>
  <c r="K41" i="3"/>
  <c r="N41" i="3" s="1"/>
  <c r="K42" i="3"/>
  <c r="N42" i="3" s="1"/>
  <c r="K43" i="3"/>
  <c r="N43" i="3" s="1"/>
  <c r="K44" i="3"/>
  <c r="N44" i="3" s="1"/>
  <c r="K45" i="3"/>
  <c r="N45" i="3" s="1"/>
  <c r="K46" i="3"/>
  <c r="N46" i="3" s="1"/>
  <c r="K47" i="3"/>
  <c r="N47" i="3" s="1"/>
  <c r="K48" i="3"/>
  <c r="N48" i="3" s="1"/>
  <c r="K49" i="3"/>
  <c r="N49" i="3" s="1"/>
  <c r="K50" i="3"/>
  <c r="N50" i="3"/>
  <c r="K51" i="3"/>
  <c r="N51" i="3"/>
  <c r="K52" i="3"/>
  <c r="N52" i="3" s="1"/>
  <c r="K53" i="3"/>
  <c r="N53" i="3" s="1"/>
  <c r="K54" i="3"/>
  <c r="N54" i="3" s="1"/>
  <c r="K55" i="3"/>
  <c r="N55" i="3" s="1"/>
  <c r="K56" i="3"/>
  <c r="N56" i="3" s="1"/>
  <c r="K39" i="3"/>
  <c r="N39" i="3" s="1"/>
  <c r="N35" i="3"/>
  <c r="K34" i="3"/>
  <c r="N34" i="3" s="1"/>
  <c r="K36" i="3"/>
  <c r="N36" i="3" s="1"/>
  <c r="N31" i="3"/>
  <c r="K32" i="3"/>
  <c r="N32" i="3" s="1"/>
  <c r="N19" i="3"/>
  <c r="N20" i="3"/>
  <c r="K21" i="3"/>
  <c r="K22" i="3"/>
  <c r="K23" i="3"/>
  <c r="K24" i="3"/>
  <c r="K25" i="3"/>
  <c r="K26" i="3"/>
  <c r="K27" i="3"/>
  <c r="K28" i="3"/>
  <c r="N28" i="3" s="1"/>
  <c r="K29" i="3"/>
  <c r="N29" i="3" s="1"/>
  <c r="K30" i="3"/>
  <c r="K20" i="3"/>
  <c r="N26" i="3"/>
  <c r="N27" i="3"/>
  <c r="N22" i="3"/>
  <c r="N21" i="3"/>
  <c r="N23" i="3"/>
  <c r="N24" i="3"/>
  <c r="N25" i="3"/>
  <c r="N30" i="3"/>
  <c r="J491" i="5"/>
  <c r="J490" i="5" s="1"/>
  <c r="K490" i="5" s="1"/>
  <c r="H253" i="3" s="1"/>
  <c r="K416" i="5"/>
  <c r="J413" i="5" s="1"/>
  <c r="K413" i="5" s="1"/>
  <c r="H225" i="3" s="1"/>
  <c r="J894" i="5"/>
  <c r="K894" i="5" s="1"/>
  <c r="J895" i="5"/>
  <c r="K895" i="5" s="1"/>
  <c r="J893" i="5"/>
  <c r="K893" i="5" s="1"/>
  <c r="J882" i="5"/>
  <c r="K882" i="5" s="1"/>
  <c r="J878" i="5" s="1"/>
  <c r="J883" i="5"/>
  <c r="J881" i="5"/>
  <c r="K881" i="5" s="1"/>
  <c r="K144" i="5"/>
  <c r="H715" i="3"/>
  <c r="H408" i="3"/>
  <c r="H409" i="3"/>
  <c r="C2" i="14"/>
  <c r="K499" i="5"/>
  <c r="K2158" i="5"/>
  <c r="J2058" i="5"/>
  <c r="J1203" i="5"/>
  <c r="J1161" i="5"/>
  <c r="J1083" i="5"/>
  <c r="J977" i="5"/>
  <c r="J403" i="5"/>
  <c r="J384" i="5"/>
  <c r="K386" i="5"/>
  <c r="K385" i="5"/>
  <c r="J328" i="5"/>
  <c r="J298" i="5"/>
  <c r="J209" i="5"/>
  <c r="J170" i="5"/>
  <c r="J161" i="5"/>
  <c r="J151" i="5"/>
  <c r="J141" i="5"/>
  <c r="J59" i="5"/>
  <c r="H85" i="3"/>
  <c r="H428" i="3"/>
  <c r="H487" i="3"/>
  <c r="H69" i="3"/>
  <c r="H342" i="3"/>
  <c r="H343" i="3"/>
  <c r="H344" i="3"/>
  <c r="H657" i="3"/>
  <c r="K2179" i="5"/>
  <c r="J2176" i="5" s="1"/>
  <c r="K2176" i="5" s="1"/>
  <c r="K2178" i="5"/>
  <c r="K2177" i="5"/>
  <c r="K2167" i="5"/>
  <c r="K2169" i="5"/>
  <c r="K2168" i="5"/>
  <c r="J2166" i="5" s="1"/>
  <c r="K2166" i="5" s="1"/>
  <c r="K2159" i="5"/>
  <c r="J2148" i="5"/>
  <c r="K2148" i="5"/>
  <c r="K2151" i="5"/>
  <c r="K2150" i="5"/>
  <c r="K2149" i="5"/>
  <c r="K2141" i="5"/>
  <c r="J2138" i="5" s="1"/>
  <c r="K2138" i="5" s="1"/>
  <c r="H701" i="3" s="1"/>
  <c r="K2140" i="5"/>
  <c r="K2139" i="5"/>
  <c r="J2128" i="5"/>
  <c r="K2128" i="5"/>
  <c r="K2131" i="5"/>
  <c r="K2130" i="5"/>
  <c r="K2129" i="5"/>
  <c r="K2121" i="5"/>
  <c r="J2118" i="5" s="1"/>
  <c r="K2118" i="5" s="1"/>
  <c r="H699" i="3" s="1"/>
  <c r="K2120" i="5"/>
  <c r="K2119" i="5"/>
  <c r="K2111" i="5"/>
  <c r="J2108" i="5" s="1"/>
  <c r="K2108" i="5" s="1"/>
  <c r="H697" i="3" s="1"/>
  <c r="K2110" i="5"/>
  <c r="K2109" i="5"/>
  <c r="K2101" i="5"/>
  <c r="J2098" i="5" s="1"/>
  <c r="K2098" i="5" s="1"/>
  <c r="H696" i="3" s="1"/>
  <c r="K2100" i="5"/>
  <c r="K2099" i="5"/>
  <c r="K2091" i="5"/>
  <c r="J2088" i="5" s="1"/>
  <c r="K2088" i="5" s="1"/>
  <c r="H695" i="3" s="1"/>
  <c r="K2090" i="5"/>
  <c r="K2089" i="5"/>
  <c r="K2081" i="5"/>
  <c r="J2078" i="5" s="1"/>
  <c r="K2078" i="5" s="1"/>
  <c r="H686" i="3" s="1"/>
  <c r="K2080" i="5"/>
  <c r="K2079" i="5"/>
  <c r="J2068" i="5"/>
  <c r="K2068" i="5"/>
  <c r="K2071" i="5"/>
  <c r="K2070" i="5"/>
  <c r="K2069" i="5"/>
  <c r="K2058" i="5"/>
  <c r="H680" i="3" s="1"/>
  <c r="K2061" i="5"/>
  <c r="K2060" i="5"/>
  <c r="K2059" i="5"/>
  <c r="K2048" i="5"/>
  <c r="J2048" i="5"/>
  <c r="K2051" i="5"/>
  <c r="K2050" i="5"/>
  <c r="K2049" i="5"/>
  <c r="J2038" i="5"/>
  <c r="K2041" i="5"/>
  <c r="K2040" i="5"/>
  <c r="K2039" i="5"/>
  <c r="K2038" i="5"/>
  <c r="K2028" i="5"/>
  <c r="J2028" i="5"/>
  <c r="K2031" i="5"/>
  <c r="K2030" i="5"/>
  <c r="K2029" i="5"/>
  <c r="J2018" i="5"/>
  <c r="K2018" i="5"/>
  <c r="K2021" i="5"/>
  <c r="K2020" i="5"/>
  <c r="K2019" i="5"/>
  <c r="K2008" i="5"/>
  <c r="J2008" i="5"/>
  <c r="K2011" i="5"/>
  <c r="K2010" i="5"/>
  <c r="K2009" i="5"/>
  <c r="J1998" i="5"/>
  <c r="K2001" i="5"/>
  <c r="K2000" i="5"/>
  <c r="K1999" i="5"/>
  <c r="K1991" i="5"/>
  <c r="J1988" i="5" s="1"/>
  <c r="K1988" i="5" s="1"/>
  <c r="H670" i="3" s="1"/>
  <c r="K1990" i="5"/>
  <c r="K1989" i="5"/>
  <c r="J1978" i="5"/>
  <c r="K1981" i="5"/>
  <c r="K1980" i="5"/>
  <c r="K1979" i="5"/>
  <c r="J1968" i="5"/>
  <c r="K1971" i="5"/>
  <c r="K1970" i="5"/>
  <c r="K1969" i="5"/>
  <c r="J1953" i="5"/>
  <c r="K1960" i="5"/>
  <c r="K1961" i="5"/>
  <c r="K1959" i="5"/>
  <c r="K1958" i="5"/>
  <c r="K1957" i="5"/>
  <c r="K1956" i="5"/>
  <c r="K1955" i="5"/>
  <c r="K1954" i="5"/>
  <c r="J1941" i="5"/>
  <c r="K1945" i="5"/>
  <c r="K1946" i="5"/>
  <c r="K1944" i="5"/>
  <c r="K1943" i="5"/>
  <c r="K1942" i="5"/>
  <c r="J1931" i="5"/>
  <c r="K1934" i="5"/>
  <c r="K1933" i="5"/>
  <c r="K1932" i="5"/>
  <c r="K1921" i="5"/>
  <c r="K1922" i="5"/>
  <c r="K1923" i="5"/>
  <c r="K1924" i="5"/>
  <c r="J1917" i="5" s="1"/>
  <c r="K1917" i="5" s="1"/>
  <c r="H664" i="3" s="1"/>
  <c r="K1920" i="5"/>
  <c r="K1919" i="5"/>
  <c r="K1918" i="5"/>
  <c r="J1907" i="5"/>
  <c r="K1910" i="5"/>
  <c r="K1909" i="5"/>
  <c r="K1908" i="5"/>
  <c r="J1897" i="5"/>
  <c r="K1900" i="5"/>
  <c r="K1899" i="5"/>
  <c r="K1898" i="5"/>
  <c r="J1887" i="5"/>
  <c r="K1890" i="5"/>
  <c r="K1889" i="5"/>
  <c r="K1888" i="5"/>
  <c r="J1877" i="5"/>
  <c r="K1880" i="5"/>
  <c r="K1879" i="5"/>
  <c r="K1878" i="5"/>
  <c r="J1867" i="5"/>
  <c r="K1870" i="5"/>
  <c r="K1869" i="5"/>
  <c r="K1868" i="5"/>
  <c r="K1860" i="5"/>
  <c r="J1857" i="5" s="1"/>
  <c r="K1857" i="5" s="1"/>
  <c r="H627" i="3" s="1"/>
  <c r="K1859" i="5"/>
  <c r="K1858" i="5"/>
  <c r="J1846" i="5"/>
  <c r="K1850" i="5"/>
  <c r="K1849" i="5"/>
  <c r="K1848" i="5"/>
  <c r="K1847" i="5"/>
  <c r="K1839" i="5"/>
  <c r="K1838" i="5"/>
  <c r="K1837" i="5"/>
  <c r="J1836" i="5"/>
  <c r="J1825" i="5"/>
  <c r="K1829" i="5"/>
  <c r="K1828" i="5"/>
  <c r="K1827" i="5"/>
  <c r="K1826" i="5"/>
  <c r="J1810" i="5"/>
  <c r="K1813" i="5"/>
  <c r="K1812" i="5"/>
  <c r="K1811" i="5"/>
  <c r="J1800" i="5"/>
  <c r="K1803" i="5"/>
  <c r="K1802" i="5"/>
  <c r="K1801" i="5"/>
  <c r="J1790" i="5"/>
  <c r="K1793" i="5"/>
  <c r="K1792" i="5"/>
  <c r="K1791" i="5"/>
  <c r="J1780" i="5"/>
  <c r="K1783" i="5"/>
  <c r="K1782" i="5"/>
  <c r="K1781" i="5"/>
  <c r="K1773" i="5"/>
  <c r="J1770" i="5" s="1"/>
  <c r="K1770" i="5" s="1"/>
  <c r="H616" i="3" s="1"/>
  <c r="K1772" i="5"/>
  <c r="K1771" i="5"/>
  <c r="J1760" i="5"/>
  <c r="K1763" i="5"/>
  <c r="K1762" i="5"/>
  <c r="K1761" i="5"/>
  <c r="K1753" i="5"/>
  <c r="J1750" i="5" s="1"/>
  <c r="K1750" i="5" s="1"/>
  <c r="H614" i="3" s="1"/>
  <c r="K1752" i="5"/>
  <c r="K1751" i="5"/>
  <c r="J1739" i="5"/>
  <c r="K1743" i="5"/>
  <c r="K1742" i="5"/>
  <c r="K1741" i="5"/>
  <c r="K1740" i="5"/>
  <c r="J1728" i="5"/>
  <c r="K1732" i="5"/>
  <c r="K1731" i="5"/>
  <c r="K1730" i="5"/>
  <c r="K1729" i="5"/>
  <c r="J1717" i="5"/>
  <c r="K1721" i="5"/>
  <c r="K1720" i="5"/>
  <c r="K1719" i="5"/>
  <c r="K1718" i="5"/>
  <c r="K1710" i="5"/>
  <c r="J1707" i="5" s="1"/>
  <c r="K1707" i="5" s="1"/>
  <c r="H608" i="3" s="1"/>
  <c r="K1709" i="5"/>
  <c r="K1708" i="5"/>
  <c r="K1700" i="5"/>
  <c r="K1699" i="5"/>
  <c r="K1698" i="5"/>
  <c r="J1697" i="5"/>
  <c r="J1687" i="5"/>
  <c r="K1690" i="5"/>
  <c r="K1689" i="5"/>
  <c r="K1688" i="5"/>
  <c r="K1680" i="5"/>
  <c r="J1675" i="5" s="1"/>
  <c r="K1675" i="5" s="1"/>
  <c r="H602" i="3" s="1"/>
  <c r="K1679" i="5"/>
  <c r="K1678" i="5"/>
  <c r="K1677" i="5"/>
  <c r="K1676" i="5"/>
  <c r="J1663" i="5"/>
  <c r="K1668" i="5"/>
  <c r="K1666" i="5"/>
  <c r="K1667" i="5"/>
  <c r="K1665" i="5"/>
  <c r="K1664" i="5"/>
  <c r="J1653" i="5"/>
  <c r="K1656" i="5"/>
  <c r="K1655" i="5"/>
  <c r="K1654" i="5"/>
  <c r="J1643" i="5"/>
  <c r="K1646" i="5"/>
  <c r="K1645" i="5"/>
  <c r="K1644" i="5"/>
  <c r="K1636" i="5"/>
  <c r="K1635" i="5"/>
  <c r="K1634" i="5"/>
  <c r="K1626" i="5"/>
  <c r="K1625" i="5"/>
  <c r="K1624" i="5"/>
  <c r="J1633" i="5"/>
  <c r="J1623" i="5"/>
  <c r="J1613" i="5"/>
  <c r="J1603" i="5"/>
  <c r="J1593" i="5"/>
  <c r="K1593" i="5"/>
  <c r="K1616" i="5"/>
  <c r="K1615" i="5"/>
  <c r="K1614" i="5"/>
  <c r="K1606" i="5"/>
  <c r="K1605" i="5"/>
  <c r="K1604" i="5"/>
  <c r="K1596" i="5"/>
  <c r="K1595" i="5"/>
  <c r="K1594" i="5"/>
  <c r="K1586" i="5"/>
  <c r="J1583" i="5" s="1"/>
  <c r="K1583" i="5" s="1"/>
  <c r="H585" i="3" s="1"/>
  <c r="K1585" i="5"/>
  <c r="K1584" i="5"/>
  <c r="K1576" i="5"/>
  <c r="K1575" i="5"/>
  <c r="K1574" i="5"/>
  <c r="J1573" i="5"/>
  <c r="K1396" i="5"/>
  <c r="J1393" i="5" s="1"/>
  <c r="K1393" i="5" s="1"/>
  <c r="H555" i="3" s="1"/>
  <c r="K1566" i="5"/>
  <c r="K1565" i="5"/>
  <c r="K1564" i="5"/>
  <c r="J1563" i="5"/>
  <c r="J1553" i="5"/>
  <c r="K1556" i="5"/>
  <c r="K1555" i="5"/>
  <c r="K1554" i="5"/>
  <c r="K1546" i="5"/>
  <c r="J1543" i="5" s="1"/>
  <c r="K1543" i="5" s="1"/>
  <c r="H581" i="3" s="1"/>
  <c r="K1545" i="5"/>
  <c r="K1544" i="5"/>
  <c r="J1533" i="5"/>
  <c r="K1536" i="5"/>
  <c r="K1535" i="5"/>
  <c r="K1534" i="5"/>
  <c r="J1523" i="5"/>
  <c r="K1526" i="5"/>
  <c r="K1525" i="5"/>
  <c r="K1524" i="5"/>
  <c r="K1516" i="5"/>
  <c r="K1515" i="5"/>
  <c r="K1514" i="5"/>
  <c r="J1513" i="5"/>
  <c r="J1503" i="5"/>
  <c r="K1506" i="5"/>
  <c r="K1505" i="5"/>
  <c r="K1504" i="5"/>
  <c r="J1493" i="5"/>
  <c r="K1496" i="5"/>
  <c r="K1495" i="5"/>
  <c r="K1494" i="5"/>
  <c r="J1483" i="5"/>
  <c r="K1486" i="5"/>
  <c r="K1485" i="5"/>
  <c r="K1484" i="5"/>
  <c r="J1473" i="5"/>
  <c r="K1476" i="5"/>
  <c r="K1475" i="5"/>
  <c r="K1474" i="5"/>
  <c r="J1463" i="5"/>
  <c r="K1466" i="5"/>
  <c r="K1465" i="5"/>
  <c r="K1464" i="5"/>
  <c r="J1453" i="5"/>
  <c r="K1456" i="5"/>
  <c r="K1455" i="5"/>
  <c r="K1454" i="5"/>
  <c r="K1446" i="5"/>
  <c r="J1443" i="5" s="1"/>
  <c r="K1445" i="5"/>
  <c r="K1444" i="5"/>
  <c r="J1433" i="5"/>
  <c r="K1436" i="5"/>
  <c r="K1435" i="5"/>
  <c r="K1434" i="5"/>
  <c r="J1423" i="5"/>
  <c r="K1426" i="5"/>
  <c r="K1425" i="5"/>
  <c r="K1424" i="5"/>
  <c r="J1413" i="5"/>
  <c r="K1416" i="5"/>
  <c r="K1415" i="5"/>
  <c r="K1414" i="5"/>
  <c r="K1405" i="5"/>
  <c r="K1404" i="5"/>
  <c r="K1395" i="5"/>
  <c r="K1394" i="5"/>
  <c r="J1383" i="5"/>
  <c r="K1386" i="5"/>
  <c r="K1385" i="5"/>
  <c r="K1384" i="5"/>
  <c r="J1373" i="5"/>
  <c r="K1376" i="5"/>
  <c r="K1375" i="5"/>
  <c r="K1374" i="5"/>
  <c r="J1363" i="5"/>
  <c r="K1366" i="5"/>
  <c r="K1365" i="5"/>
  <c r="K1364" i="5"/>
  <c r="J1353" i="5"/>
  <c r="K1356" i="5"/>
  <c r="K1355" i="5"/>
  <c r="K1354" i="5"/>
  <c r="J1343" i="5"/>
  <c r="K1346" i="5"/>
  <c r="K1345" i="5"/>
  <c r="K1344" i="5"/>
  <c r="J1333" i="5"/>
  <c r="K1336" i="5"/>
  <c r="K1335" i="5"/>
  <c r="K1334" i="5"/>
  <c r="J1323" i="5"/>
  <c r="K1326" i="5"/>
  <c r="K1325" i="5"/>
  <c r="K1324" i="5"/>
  <c r="J1313" i="5"/>
  <c r="K1316" i="5"/>
  <c r="K1315" i="5"/>
  <c r="K1314" i="5"/>
  <c r="J1303" i="5"/>
  <c r="K1306" i="5"/>
  <c r="K1305" i="5"/>
  <c r="K1304" i="5"/>
  <c r="J1293" i="5"/>
  <c r="K1296" i="5"/>
  <c r="K1295" i="5"/>
  <c r="K1294" i="5"/>
  <c r="J1283" i="5"/>
  <c r="K1286" i="5"/>
  <c r="K1285" i="5"/>
  <c r="K1284" i="5"/>
  <c r="J1273" i="5"/>
  <c r="J1253" i="5"/>
  <c r="K1253" i="5"/>
  <c r="H518" i="3" s="1"/>
  <c r="K1276" i="5"/>
  <c r="K1275" i="5"/>
  <c r="K1274" i="5"/>
  <c r="J1263" i="5"/>
  <c r="K1266" i="5"/>
  <c r="K1265" i="5"/>
  <c r="K1264" i="5"/>
  <c r="K1256" i="5"/>
  <c r="J1254" i="5"/>
  <c r="K1255" i="5"/>
  <c r="K1254" i="5"/>
  <c r="J1243" i="5"/>
  <c r="K1246" i="5"/>
  <c r="K1245" i="5"/>
  <c r="K1244" i="5"/>
  <c r="J1233" i="5"/>
  <c r="K1236" i="5"/>
  <c r="K1235" i="5"/>
  <c r="K1234" i="5"/>
  <c r="J1223" i="5"/>
  <c r="K1226" i="5"/>
  <c r="K1225" i="5"/>
  <c r="K1224" i="5"/>
  <c r="J1213" i="5"/>
  <c r="K1216" i="5"/>
  <c r="K1215" i="5"/>
  <c r="K1214" i="5"/>
  <c r="K1206" i="5"/>
  <c r="K1205" i="5"/>
  <c r="K1204" i="5"/>
  <c r="K1196" i="5"/>
  <c r="J1193" i="5" s="1"/>
  <c r="K1193" i="5" s="1"/>
  <c r="H512" i="3" s="1"/>
  <c r="K1195" i="5"/>
  <c r="K1194" i="5"/>
  <c r="J1182" i="5"/>
  <c r="K1186" i="5"/>
  <c r="K1185" i="5"/>
  <c r="K1184" i="5"/>
  <c r="K1183" i="5"/>
  <c r="J1171" i="5"/>
  <c r="K1175" i="5"/>
  <c r="K1174" i="5"/>
  <c r="K1173" i="5"/>
  <c r="K1172" i="5"/>
  <c r="K1164" i="5"/>
  <c r="K1163" i="5"/>
  <c r="K1162" i="5"/>
  <c r="J1149" i="5"/>
  <c r="K1151" i="5"/>
  <c r="K1152" i="5"/>
  <c r="K1153" i="5"/>
  <c r="K1154" i="5"/>
  <c r="K1150" i="5"/>
  <c r="J1140" i="5"/>
  <c r="J1130" i="5"/>
  <c r="K1142" i="5"/>
  <c r="K1141" i="5"/>
  <c r="K1133" i="5"/>
  <c r="K1132" i="5"/>
  <c r="K1131" i="5"/>
  <c r="J1119" i="5"/>
  <c r="K1123" i="5"/>
  <c r="K1122" i="5"/>
  <c r="K1121" i="5"/>
  <c r="K1120" i="5"/>
  <c r="K1108" i="5"/>
  <c r="K1109" i="5"/>
  <c r="K1110" i="5"/>
  <c r="K1111" i="5"/>
  <c r="K1112" i="5"/>
  <c r="J1104" i="5" s="1"/>
  <c r="K1107" i="5"/>
  <c r="K1106" i="5"/>
  <c r="K1105" i="5"/>
  <c r="J1093" i="5"/>
  <c r="K1097" i="5"/>
  <c r="K1096" i="5"/>
  <c r="K1095" i="5"/>
  <c r="K1094" i="5"/>
  <c r="K1086" i="5"/>
  <c r="K1085" i="5"/>
  <c r="K1084" i="5"/>
  <c r="J1073" i="5"/>
  <c r="K1076" i="5"/>
  <c r="K1075" i="5"/>
  <c r="K1074" i="5"/>
  <c r="J1063" i="5"/>
  <c r="K1066" i="5"/>
  <c r="K1065" i="5"/>
  <c r="K1064" i="5"/>
  <c r="J1054" i="5"/>
  <c r="K1056" i="5"/>
  <c r="K1055" i="5"/>
  <c r="J1044" i="5"/>
  <c r="K1047" i="5"/>
  <c r="K1046" i="5"/>
  <c r="K1045" i="5"/>
  <c r="K997" i="5"/>
  <c r="J1034" i="5"/>
  <c r="K1037" i="5"/>
  <c r="K1036" i="5"/>
  <c r="K1035" i="5"/>
  <c r="J1024" i="5"/>
  <c r="K1025" i="5"/>
  <c r="K1027" i="5"/>
  <c r="K1026" i="5"/>
  <c r="J1015" i="5"/>
  <c r="K1017" i="5"/>
  <c r="K1016" i="5"/>
  <c r="J1004" i="5"/>
  <c r="K1008" i="5"/>
  <c r="K1007" i="5"/>
  <c r="K1006" i="5"/>
  <c r="K1005" i="5"/>
  <c r="K996" i="5"/>
  <c r="J995" i="5"/>
  <c r="K988" i="5"/>
  <c r="J985" i="5" s="1"/>
  <c r="K978" i="5"/>
  <c r="J967" i="5"/>
  <c r="K969" i="5"/>
  <c r="K970" i="5"/>
  <c r="K960" i="5"/>
  <c r="J958" i="5" s="1"/>
  <c r="K951" i="5"/>
  <c r="K942" i="5"/>
  <c r="J940" i="5" s="1"/>
  <c r="K940" i="5" s="1"/>
  <c r="H448" i="3" s="1"/>
  <c r="K933" i="5"/>
  <c r="J949" i="5"/>
  <c r="J931" i="5"/>
  <c r="J911" i="5"/>
  <c r="K924" i="5"/>
  <c r="J922" i="5" s="1"/>
  <c r="K923" i="5"/>
  <c r="K915" i="5"/>
  <c r="K914" i="5"/>
  <c r="K913" i="5"/>
  <c r="K912" i="5"/>
  <c r="J902" i="5"/>
  <c r="K904" i="5"/>
  <c r="K903" i="5"/>
  <c r="K891" i="5"/>
  <c r="K892" i="5"/>
  <c r="K883" i="5"/>
  <c r="K880" i="5"/>
  <c r="K879" i="5"/>
  <c r="J865" i="5"/>
  <c r="K869" i="5"/>
  <c r="K870" i="5"/>
  <c r="K871" i="5"/>
  <c r="K866" i="5"/>
  <c r="K868" i="5"/>
  <c r="K867" i="5"/>
  <c r="J855" i="5"/>
  <c r="K858" i="5"/>
  <c r="K857" i="5"/>
  <c r="K856" i="5"/>
  <c r="J845" i="5"/>
  <c r="K846" i="5"/>
  <c r="K848" i="5"/>
  <c r="K847" i="5"/>
  <c r="J836" i="5"/>
  <c r="K838" i="5"/>
  <c r="K837" i="5"/>
  <c r="J823" i="5"/>
  <c r="K827" i="5"/>
  <c r="K828" i="5"/>
  <c r="K829" i="5"/>
  <c r="K824" i="5"/>
  <c r="K826" i="5"/>
  <c r="K825" i="5"/>
  <c r="J812" i="5"/>
  <c r="K814" i="5"/>
  <c r="K815" i="5"/>
  <c r="K816" i="5"/>
  <c r="K813" i="5"/>
  <c r="J803" i="5"/>
  <c r="K805" i="5"/>
  <c r="K804" i="5"/>
  <c r="J789" i="5"/>
  <c r="K796" i="5"/>
  <c r="K795" i="5"/>
  <c r="K794" i="5"/>
  <c r="K793" i="5"/>
  <c r="K792" i="5"/>
  <c r="K791" i="5"/>
  <c r="K790" i="5"/>
  <c r="J775" i="5"/>
  <c r="K782" i="5"/>
  <c r="K781" i="5"/>
  <c r="K780" i="5"/>
  <c r="K779" i="5"/>
  <c r="K778" i="5"/>
  <c r="K777" i="5"/>
  <c r="K776" i="5"/>
  <c r="J762" i="5"/>
  <c r="K768" i="5"/>
  <c r="K767" i="5"/>
  <c r="K766" i="5"/>
  <c r="K765" i="5"/>
  <c r="K764" i="5"/>
  <c r="K763" i="5"/>
  <c r="J749" i="5"/>
  <c r="K755" i="5"/>
  <c r="K754" i="5"/>
  <c r="K753" i="5"/>
  <c r="K752" i="5"/>
  <c r="K751" i="5"/>
  <c r="K750" i="5"/>
  <c r="J736" i="5"/>
  <c r="K742" i="5"/>
  <c r="K741" i="5"/>
  <c r="K740" i="5"/>
  <c r="K739" i="5"/>
  <c r="K738" i="5"/>
  <c r="K737" i="5"/>
  <c r="J723" i="5"/>
  <c r="K729" i="5"/>
  <c r="K728" i="5"/>
  <c r="K727" i="5"/>
  <c r="K726" i="5"/>
  <c r="K725" i="5"/>
  <c r="K724" i="5"/>
  <c r="J711" i="5"/>
  <c r="K716" i="5"/>
  <c r="K715" i="5"/>
  <c r="K714" i="5"/>
  <c r="K713" i="5"/>
  <c r="K712" i="5"/>
  <c r="J700" i="5"/>
  <c r="K704" i="5"/>
  <c r="K703" i="5"/>
  <c r="K702" i="5"/>
  <c r="K701" i="5"/>
  <c r="J690" i="5"/>
  <c r="K693" i="5"/>
  <c r="K692" i="5"/>
  <c r="K691" i="5"/>
  <c r="J680" i="5"/>
  <c r="K683" i="5"/>
  <c r="K682" i="5"/>
  <c r="K681" i="5"/>
  <c r="J669" i="5"/>
  <c r="K673" i="5"/>
  <c r="K672" i="5"/>
  <c r="K671" i="5"/>
  <c r="K670" i="5"/>
  <c r="J640" i="5"/>
  <c r="K662" i="5"/>
  <c r="K661" i="5"/>
  <c r="K660" i="5"/>
  <c r="K659" i="5"/>
  <c r="K658" i="5"/>
  <c r="K657" i="5"/>
  <c r="K656" i="5"/>
  <c r="K655" i="5"/>
  <c r="K654" i="5"/>
  <c r="K653" i="5"/>
  <c r="K652" i="5"/>
  <c r="K651" i="5"/>
  <c r="K650" i="5"/>
  <c r="K649" i="5"/>
  <c r="K648" i="5"/>
  <c r="K647" i="5"/>
  <c r="K646" i="5"/>
  <c r="K645" i="5"/>
  <c r="K644" i="5"/>
  <c r="K643" i="5"/>
  <c r="K642" i="5"/>
  <c r="K641" i="5"/>
  <c r="J630" i="5"/>
  <c r="K633" i="5"/>
  <c r="K632" i="5"/>
  <c r="K631" i="5"/>
  <c r="J620" i="5"/>
  <c r="K623" i="5"/>
  <c r="K622" i="5"/>
  <c r="K621" i="5"/>
  <c r="J609" i="5"/>
  <c r="K613" i="5"/>
  <c r="K612" i="5"/>
  <c r="K611" i="5"/>
  <c r="K610" i="5"/>
  <c r="J599" i="5"/>
  <c r="K602" i="5"/>
  <c r="K601" i="5"/>
  <c r="K600" i="5"/>
  <c r="K590" i="5"/>
  <c r="K591" i="5"/>
  <c r="K592" i="5"/>
  <c r="K589" i="5"/>
  <c r="J586" i="5" s="1"/>
  <c r="K586" i="5" s="1"/>
  <c r="H307" i="3" s="1"/>
  <c r="K588" i="5"/>
  <c r="K587" i="5"/>
  <c r="K579" i="5"/>
  <c r="K578" i="5"/>
  <c r="K577" i="5"/>
  <c r="J576" i="5"/>
  <c r="J565" i="5"/>
  <c r="K565" i="5"/>
  <c r="K569" i="5"/>
  <c r="K568" i="5"/>
  <c r="K567" i="5"/>
  <c r="K566" i="5"/>
  <c r="K558" i="5"/>
  <c r="K557" i="5"/>
  <c r="K556" i="5"/>
  <c r="K555" i="5"/>
  <c r="J554" i="5"/>
  <c r="K554" i="5" s="1"/>
  <c r="H299" i="3" s="1"/>
  <c r="J543" i="5"/>
  <c r="K521" i="5"/>
  <c r="K522" i="5"/>
  <c r="K523" i="5"/>
  <c r="K524" i="5"/>
  <c r="K525" i="5"/>
  <c r="K526" i="5"/>
  <c r="K520" i="5"/>
  <c r="J517" i="5"/>
  <c r="J498" i="5"/>
  <c r="K545" i="5"/>
  <c r="K544" i="5"/>
  <c r="J533" i="5"/>
  <c r="K536" i="5"/>
  <c r="K535" i="5"/>
  <c r="K534" i="5"/>
  <c r="K519" i="5"/>
  <c r="K518" i="5"/>
  <c r="K510" i="5"/>
  <c r="J506" i="5" s="1"/>
  <c r="K509" i="5"/>
  <c r="K508" i="5"/>
  <c r="K507" i="5"/>
  <c r="K482" i="5"/>
  <c r="K483" i="5"/>
  <c r="J478" i="5"/>
  <c r="K481" i="5"/>
  <c r="K480" i="5"/>
  <c r="K479" i="5"/>
  <c r="J468" i="5"/>
  <c r="K471" i="5"/>
  <c r="K470" i="5"/>
  <c r="K469" i="5"/>
  <c r="K461" i="5"/>
  <c r="K460" i="5"/>
  <c r="J457" i="5" s="1"/>
  <c r="K459" i="5"/>
  <c r="K458" i="5"/>
  <c r="K450" i="5"/>
  <c r="J446" i="5" s="1"/>
  <c r="K446" i="5" s="1"/>
  <c r="H236" i="3" s="1"/>
  <c r="K449" i="5"/>
  <c r="K448" i="5"/>
  <c r="K447" i="5"/>
  <c r="K439" i="5"/>
  <c r="J435" i="5" s="1"/>
  <c r="K435" i="5" s="1"/>
  <c r="H228" i="3" s="1"/>
  <c r="K438" i="5"/>
  <c r="K437" i="5"/>
  <c r="K436" i="5"/>
  <c r="K428" i="5"/>
  <c r="J424" i="5" s="1"/>
  <c r="K424" i="5" s="1"/>
  <c r="H226" i="3" s="1"/>
  <c r="K427" i="5"/>
  <c r="K426" i="5"/>
  <c r="K425" i="5"/>
  <c r="K417" i="5"/>
  <c r="K415" i="5"/>
  <c r="K414" i="5"/>
  <c r="K406" i="5"/>
  <c r="K405" i="5"/>
  <c r="K404" i="5"/>
  <c r="K396" i="5"/>
  <c r="K395" i="5"/>
  <c r="K394" i="5"/>
  <c r="J393" i="5"/>
  <c r="K374" i="5"/>
  <c r="J374" i="5"/>
  <c r="K377" i="5"/>
  <c r="K376" i="5"/>
  <c r="K375" i="5"/>
  <c r="K328" i="5"/>
  <c r="K329" i="5"/>
  <c r="K2187" i="5"/>
  <c r="K2189" i="5"/>
  <c r="K2190" i="5"/>
  <c r="K2191" i="5"/>
  <c r="K2192" i="5"/>
  <c r="K2193" i="5"/>
  <c r="K2188" i="5"/>
  <c r="J2187" i="5"/>
  <c r="J361" i="5"/>
  <c r="K361" i="5" s="1"/>
  <c r="H217" i="3" s="1"/>
  <c r="J344" i="5"/>
  <c r="K365" i="5"/>
  <c r="K366" i="5"/>
  <c r="K367" i="5"/>
  <c r="K364" i="5"/>
  <c r="K363" i="5"/>
  <c r="K362" i="5"/>
  <c r="K352" i="5"/>
  <c r="K353" i="5"/>
  <c r="K354" i="5"/>
  <c r="K351" i="5"/>
  <c r="K346" i="5"/>
  <c r="K347" i="5"/>
  <c r="K348" i="5"/>
  <c r="K349" i="5"/>
  <c r="K350" i="5"/>
  <c r="K345" i="5"/>
  <c r="K344" i="5"/>
  <c r="K317" i="5"/>
  <c r="H213" i="3"/>
  <c r="J316" i="5"/>
  <c r="K316" i="5" s="1"/>
  <c r="H206" i="3" s="1"/>
  <c r="K320" i="5"/>
  <c r="K321" i="5"/>
  <c r="K319" i="5"/>
  <c r="K318" i="5"/>
  <c r="J306" i="5"/>
  <c r="K308" i="5"/>
  <c r="K307" i="5"/>
  <c r="K306" i="5"/>
  <c r="H205" i="3" s="1"/>
  <c r="K299" i="5"/>
  <c r="K298" i="5"/>
  <c r="H204" i="3" s="1"/>
  <c r="J286" i="5"/>
  <c r="K290" i="5"/>
  <c r="K291" i="5"/>
  <c r="K289" i="5"/>
  <c r="K288" i="5"/>
  <c r="K287" i="5"/>
  <c r="K286" i="5"/>
  <c r="H203" i="3" s="1"/>
  <c r="J268" i="5"/>
  <c r="K268" i="5"/>
  <c r="K272" i="5"/>
  <c r="K273" i="5"/>
  <c r="K274" i="5"/>
  <c r="K275" i="5"/>
  <c r="K276" i="5"/>
  <c r="K277" i="5"/>
  <c r="K278" i="5"/>
  <c r="K279" i="5"/>
  <c r="K271" i="5"/>
  <c r="K270" i="5"/>
  <c r="K253" i="5"/>
  <c r="K269" i="5"/>
  <c r="J250" i="5"/>
  <c r="K250" i="5" s="1"/>
  <c r="H199" i="3" s="1"/>
  <c r="K254" i="5"/>
  <c r="K255" i="5"/>
  <c r="K256" i="5"/>
  <c r="K257" i="5"/>
  <c r="K258" i="5"/>
  <c r="K259" i="5"/>
  <c r="K260" i="5"/>
  <c r="K261" i="5"/>
  <c r="K252" i="5"/>
  <c r="K251" i="5"/>
  <c r="J239" i="5"/>
  <c r="K243" i="5"/>
  <c r="K242" i="5"/>
  <c r="K241" i="5"/>
  <c r="K240" i="5"/>
  <c r="K239" i="5"/>
  <c r="H178" i="3" s="1"/>
  <c r="J221" i="5"/>
  <c r="K221" i="5"/>
  <c r="K225" i="5"/>
  <c r="K226" i="5"/>
  <c r="K227" i="5"/>
  <c r="K228" i="5"/>
  <c r="K229" i="5"/>
  <c r="K230" i="5"/>
  <c r="K231" i="5"/>
  <c r="K232" i="5"/>
  <c r="K224" i="5"/>
  <c r="K223" i="5"/>
  <c r="K222" i="5"/>
  <c r="K213" i="5"/>
  <c r="K214" i="5"/>
  <c r="K212" i="5"/>
  <c r="K211" i="5"/>
  <c r="K210" i="5"/>
  <c r="K209" i="5"/>
  <c r="H152" i="3" s="1"/>
  <c r="K199" i="5"/>
  <c r="J196" i="5" s="1"/>
  <c r="K196" i="5" s="1"/>
  <c r="H151" i="3" s="1"/>
  <c r="K200" i="5"/>
  <c r="K201" i="5"/>
  <c r="K202" i="5"/>
  <c r="K198" i="5"/>
  <c r="K197" i="5"/>
  <c r="J187" i="5"/>
  <c r="K189" i="5"/>
  <c r="K188" i="5"/>
  <c r="K178" i="5"/>
  <c r="K179" i="5"/>
  <c r="K180" i="5"/>
  <c r="K177" i="5"/>
  <c r="K172" i="5"/>
  <c r="K173" i="5"/>
  <c r="K174" i="5"/>
  <c r="K175" i="5"/>
  <c r="K176" i="5"/>
  <c r="K171" i="5"/>
  <c r="K170" i="5"/>
  <c r="K163" i="5"/>
  <c r="K162" i="5"/>
  <c r="K161" i="5"/>
  <c r="K153" i="5"/>
  <c r="K152" i="5"/>
  <c r="K151" i="5"/>
  <c r="K143" i="5"/>
  <c r="K142" i="5"/>
  <c r="K141" i="5"/>
  <c r="K134" i="5"/>
  <c r="K130" i="5"/>
  <c r="K131" i="5"/>
  <c r="K132" i="5"/>
  <c r="K133" i="5"/>
  <c r="K129" i="5"/>
  <c r="J128" i="5"/>
  <c r="K128" i="5" s="1"/>
  <c r="K121" i="5"/>
  <c r="K117" i="5"/>
  <c r="K118" i="5"/>
  <c r="K119" i="5"/>
  <c r="K120" i="5"/>
  <c r="K116" i="5"/>
  <c r="J115" i="5"/>
  <c r="K115" i="5"/>
  <c r="H100" i="3" s="1"/>
  <c r="J105" i="5"/>
  <c r="K108" i="5"/>
  <c r="K107" i="5"/>
  <c r="K106" i="5"/>
  <c r="J93" i="5"/>
  <c r="K93" i="5"/>
  <c r="K98" i="5"/>
  <c r="K95" i="5"/>
  <c r="K96" i="5"/>
  <c r="K97" i="5"/>
  <c r="K94" i="5"/>
  <c r="J68" i="5"/>
  <c r="J84" i="5"/>
  <c r="K84" i="5"/>
  <c r="K86" i="5"/>
  <c r="K85" i="5"/>
  <c r="K70" i="5"/>
  <c r="K71" i="5"/>
  <c r="K72" i="5"/>
  <c r="K73" i="5"/>
  <c r="K74" i="5"/>
  <c r="K75" i="5"/>
  <c r="K76" i="5"/>
  <c r="K77" i="5"/>
  <c r="K69" i="5"/>
  <c r="K68" i="5"/>
  <c r="K59" i="5" s="1"/>
  <c r="H27" i="3" s="1"/>
  <c r="K61" i="5"/>
  <c r="K60" i="5"/>
  <c r="K42" i="5"/>
  <c r="J42" i="5"/>
  <c r="K47" i="5"/>
  <c r="K48" i="5"/>
  <c r="K49" i="5"/>
  <c r="K50" i="5"/>
  <c r="K51" i="5"/>
  <c r="K52" i="5"/>
  <c r="J46" i="5"/>
  <c r="K46" i="5" s="1"/>
  <c r="J45" i="5"/>
  <c r="K45" i="5" s="1"/>
  <c r="J44" i="5"/>
  <c r="K44" i="5" s="1"/>
  <c r="J43" i="5"/>
  <c r="K43" i="5" s="1"/>
  <c r="J19" i="5"/>
  <c r="J30" i="5"/>
  <c r="K34" i="5"/>
  <c r="K35" i="5"/>
  <c r="K30" i="5" s="1"/>
  <c r="K33" i="5"/>
  <c r="K32" i="5"/>
  <c r="K31" i="5"/>
  <c r="K19" i="5"/>
  <c r="K21" i="5"/>
  <c r="K22" i="5"/>
  <c r="K23" i="5"/>
  <c r="K20" i="5"/>
  <c r="J189" i="5"/>
  <c r="K187" i="5"/>
  <c r="H142" i="3" s="1"/>
  <c r="J915" i="5"/>
  <c r="J914" i="5"/>
  <c r="J871" i="5"/>
  <c r="J826" i="5"/>
  <c r="J805" i="5"/>
  <c r="J792" i="5"/>
  <c r="J782" i="5"/>
  <c r="J765" i="5"/>
  <c r="J752" i="5"/>
  <c r="J740" i="5"/>
  <c r="J729" i="5"/>
  <c r="J716" i="5"/>
  <c r="J715" i="5"/>
  <c r="J579" i="5"/>
  <c r="J568" i="5"/>
  <c r="J526" i="5"/>
  <c r="J525" i="5"/>
  <c r="J523" i="5"/>
  <c r="K498" i="5"/>
  <c r="H264" i="3" s="1"/>
  <c r="J352" i="5"/>
  <c r="J351" i="5"/>
  <c r="J259" i="5"/>
  <c r="J200" i="5"/>
  <c r="J648" i="5"/>
  <c r="J649" i="5"/>
  <c r="J650" i="5"/>
  <c r="J651" i="5"/>
  <c r="J652" i="5"/>
  <c r="J653" i="5"/>
  <c r="J655" i="5"/>
  <c r="J656" i="5"/>
  <c r="J657" i="5"/>
  <c r="J658" i="5"/>
  <c r="J659" i="5"/>
  <c r="J661" i="5"/>
  <c r="J662" i="5"/>
  <c r="J647" i="5"/>
  <c r="J509" i="5"/>
  <c r="K393" i="5"/>
  <c r="H221" i="3" s="1"/>
  <c r="K384" i="5"/>
  <c r="J365" i="5"/>
  <c r="J366" i="5"/>
  <c r="J354" i="5"/>
  <c r="J353" i="5"/>
  <c r="J320" i="5"/>
  <c r="J321" i="5"/>
  <c r="J319" i="5"/>
  <c r="J291" i="5"/>
  <c r="J290" i="5"/>
  <c r="J272" i="5"/>
  <c r="J273" i="5"/>
  <c r="J276" i="5"/>
  <c r="J279" i="5"/>
  <c r="J271" i="5"/>
  <c r="J269" i="5"/>
  <c r="J211" i="5"/>
  <c r="J210" i="5"/>
  <c r="J198" i="5"/>
  <c r="J197" i="5"/>
  <c r="J188" i="5"/>
  <c r="J172" i="5"/>
  <c r="J173" i="5"/>
  <c r="J174" i="5"/>
  <c r="J175" i="5"/>
  <c r="J176" i="5"/>
  <c r="J171" i="5"/>
  <c r="J162" i="5"/>
  <c r="J153" i="5"/>
  <c r="J152" i="5"/>
  <c r="J143" i="5"/>
  <c r="J142" i="5"/>
  <c r="J131" i="5"/>
  <c r="J132" i="5"/>
  <c r="J133" i="5"/>
  <c r="J130" i="5"/>
  <c r="J31" i="5"/>
  <c r="E30" i="6"/>
  <c r="J25" i="5"/>
  <c r="K24" i="5"/>
  <c r="G24" i="5"/>
  <c r="J641" i="5"/>
  <c r="K640" i="5" s="1"/>
  <c r="K977" i="5"/>
  <c r="H453" i="3" s="1"/>
  <c r="J2158" i="5"/>
  <c r="J2189" i="5"/>
  <c r="J2188" i="5"/>
  <c r="J2177" i="5"/>
  <c r="J2167" i="5"/>
  <c r="J2150" i="5"/>
  <c r="J2149" i="5"/>
  <c r="J2139" i="5"/>
  <c r="J2140" i="5"/>
  <c r="J2130" i="5"/>
  <c r="J2129" i="5"/>
  <c r="J2120" i="5"/>
  <c r="J2119" i="5"/>
  <c r="J2110" i="5"/>
  <c r="J2109" i="5"/>
  <c r="J2100" i="5"/>
  <c r="J2099" i="5"/>
  <c r="J2090" i="5"/>
  <c r="J2089" i="5"/>
  <c r="J2079" i="5"/>
  <c r="J2070" i="5"/>
  <c r="J2069" i="5"/>
  <c r="J2060" i="5"/>
  <c r="J2059" i="5"/>
  <c r="J2050" i="5"/>
  <c r="J2049" i="5"/>
  <c r="J2040" i="5"/>
  <c r="J2039" i="5"/>
  <c r="J2030" i="5"/>
  <c r="J2029" i="5"/>
  <c r="J2020" i="5"/>
  <c r="J2019" i="5"/>
  <c r="J2010" i="5"/>
  <c r="J2009" i="5"/>
  <c r="J2000" i="5"/>
  <c r="J1999" i="5"/>
  <c r="K1998" i="5" s="1"/>
  <c r="H671" i="3" s="1"/>
  <c r="J1990" i="5"/>
  <c r="J1989" i="5"/>
  <c r="J1980" i="5"/>
  <c r="J1979" i="5"/>
  <c r="K1978" i="5" s="1"/>
  <c r="H669" i="3" s="1"/>
  <c r="J1970" i="5"/>
  <c r="J1969" i="5"/>
  <c r="K1968" i="5" s="1"/>
  <c r="H668" i="3" s="1"/>
  <c r="J1956" i="5"/>
  <c r="J1955" i="5"/>
  <c r="J1954" i="5"/>
  <c r="K1953" i="5" s="1"/>
  <c r="H667" i="3" s="1"/>
  <c r="J1943" i="5"/>
  <c r="J1942" i="5"/>
  <c r="K1941" i="5" s="1"/>
  <c r="H666" i="3" s="1"/>
  <c r="J1933" i="5"/>
  <c r="J1932" i="5"/>
  <c r="K1931" i="5" s="1"/>
  <c r="H665" i="3" s="1"/>
  <c r="J1919" i="5"/>
  <c r="J1918" i="5"/>
  <c r="J1909" i="5"/>
  <c r="J1908" i="5"/>
  <c r="K1907" i="5" s="1"/>
  <c r="H640" i="3" s="1"/>
  <c r="J1898" i="5"/>
  <c r="K1897" i="5" s="1"/>
  <c r="H639" i="3" s="1"/>
  <c r="J1899" i="5"/>
  <c r="J1889" i="5"/>
  <c r="J1888" i="5"/>
  <c r="K1887" i="5" s="1"/>
  <c r="H631" i="3" s="1"/>
  <c r="J1879" i="5"/>
  <c r="J1878" i="5"/>
  <c r="K1877" i="5" s="1"/>
  <c r="H629" i="3" s="1"/>
  <c r="J1869" i="5"/>
  <c r="J1868" i="5"/>
  <c r="K1867" i="5" s="1"/>
  <c r="H628" i="3" s="1"/>
  <c r="J1859" i="5"/>
  <c r="J1858" i="5"/>
  <c r="J1848" i="5"/>
  <c r="J1847" i="5"/>
  <c r="K1846" i="5" s="1"/>
  <c r="H626" i="3" s="1"/>
  <c r="J1838" i="5"/>
  <c r="J1837" i="5"/>
  <c r="K1836" i="5" s="1"/>
  <c r="H625" i="3" s="1"/>
  <c r="J1827" i="5"/>
  <c r="J1826" i="5"/>
  <c r="K1825" i="5" s="1"/>
  <c r="H623" i="3" s="1"/>
  <c r="J1812" i="5"/>
  <c r="J1811" i="5"/>
  <c r="K1810" i="5" s="1"/>
  <c r="H621" i="3" s="1"/>
  <c r="J1802" i="5"/>
  <c r="J1801" i="5"/>
  <c r="K1800" i="5" s="1"/>
  <c r="H619" i="3" s="1"/>
  <c r="J1792" i="5"/>
  <c r="J1791" i="5"/>
  <c r="K1790" i="5" s="1"/>
  <c r="H618" i="3" s="1"/>
  <c r="J1782" i="5"/>
  <c r="J1781" i="5"/>
  <c r="K1780" i="5" s="1"/>
  <c r="H617" i="3" s="1"/>
  <c r="J1772" i="5"/>
  <c r="J1771" i="5"/>
  <c r="J1762" i="5"/>
  <c r="J1761" i="5"/>
  <c r="K1760" i="5" s="1"/>
  <c r="H615" i="3" s="1"/>
  <c r="J1752" i="5"/>
  <c r="J1751" i="5"/>
  <c r="J1741" i="5"/>
  <c r="J1740" i="5"/>
  <c r="K1739" i="5" s="1"/>
  <c r="H613" i="3" s="1"/>
  <c r="J1730" i="5"/>
  <c r="J1729" i="5"/>
  <c r="K1728" i="5" s="1"/>
  <c r="H612" i="3" s="1"/>
  <c r="J1720" i="5"/>
  <c r="J1719" i="5"/>
  <c r="J1718" i="5"/>
  <c r="K1717" i="5" s="1"/>
  <c r="H609" i="3" s="1"/>
  <c r="J1709" i="5"/>
  <c r="J1708" i="5"/>
  <c r="J1699" i="5"/>
  <c r="J1698" i="5"/>
  <c r="J1689" i="5"/>
  <c r="J1688" i="5"/>
  <c r="K1687" i="5" s="1"/>
  <c r="H603" i="3" s="1"/>
  <c r="J1677" i="5"/>
  <c r="J1678" i="5"/>
  <c r="J1679" i="5"/>
  <c r="J1676" i="5"/>
  <c r="J1665" i="5"/>
  <c r="J1666" i="5"/>
  <c r="J1667" i="5"/>
  <c r="J1664" i="5"/>
  <c r="K1663" i="5" s="1"/>
  <c r="H601" i="3" s="1"/>
  <c r="J1655" i="5"/>
  <c r="J1654" i="5"/>
  <c r="K1653" i="5" s="1"/>
  <c r="H598" i="3" s="1"/>
  <c r="J1645" i="5"/>
  <c r="J1644" i="5"/>
  <c r="K1643" i="5" s="1"/>
  <c r="H596" i="3" s="1"/>
  <c r="J1635" i="5"/>
  <c r="J1634" i="5"/>
  <c r="K1633" i="5" s="1"/>
  <c r="H595" i="3" s="1"/>
  <c r="J1625" i="5"/>
  <c r="J1624" i="5"/>
  <c r="K1623" i="5" s="1"/>
  <c r="H589" i="3" s="1"/>
  <c r="J1615" i="5"/>
  <c r="J1614" i="5"/>
  <c r="K1613" i="5" s="1"/>
  <c r="H588" i="3" s="1"/>
  <c r="J1605" i="5"/>
  <c r="J1604" i="5"/>
  <c r="K1603" i="5" s="1"/>
  <c r="H587" i="3" s="1"/>
  <c r="J1595" i="5"/>
  <c r="J1594" i="5"/>
  <c r="H586" i="3" s="1"/>
  <c r="J1585" i="5"/>
  <c r="J1584" i="5"/>
  <c r="J1575" i="5"/>
  <c r="J1574" i="5"/>
  <c r="K1573" i="5" s="1"/>
  <c r="H584" i="3" s="1"/>
  <c r="J1565" i="5"/>
  <c r="J1564" i="5"/>
  <c r="K1563" i="5" s="1"/>
  <c r="H583" i="3" s="1"/>
  <c r="J1555" i="5"/>
  <c r="J1554" i="5"/>
  <c r="K1553" i="5" s="1"/>
  <c r="H582" i="3" s="1"/>
  <c r="J1545" i="5"/>
  <c r="J1544" i="5"/>
  <c r="J1535" i="5"/>
  <c r="J1534" i="5"/>
  <c r="K1533" i="5" s="1"/>
  <c r="H580" i="3" s="1"/>
  <c r="J1525" i="5"/>
  <c r="J1524" i="5"/>
  <c r="K1523" i="5" s="1"/>
  <c r="J1515" i="5"/>
  <c r="J1514" i="5"/>
  <c r="K1513" i="5" s="1"/>
  <c r="J1505" i="5"/>
  <c r="J1504" i="5"/>
  <c r="K1503" i="5" s="1"/>
  <c r="J1495" i="5"/>
  <c r="J1494" i="5"/>
  <c r="K1493" i="5" s="1"/>
  <c r="H576" i="3" s="1"/>
  <c r="J1485" i="5"/>
  <c r="J1484" i="5"/>
  <c r="K1483" i="5" s="1"/>
  <c r="H575" i="3" s="1"/>
  <c r="J1475" i="5"/>
  <c r="J1474" i="5"/>
  <c r="K1473" i="5" s="1"/>
  <c r="H574" i="3" s="1"/>
  <c r="J1465" i="5"/>
  <c r="J1464" i="5"/>
  <c r="K1463" i="5" s="1"/>
  <c r="H573" i="3" s="1"/>
  <c r="J1455" i="5"/>
  <c r="J1454" i="5"/>
  <c r="K1453" i="5" s="1"/>
  <c r="J1445" i="5"/>
  <c r="J1444" i="5"/>
  <c r="J1435" i="5"/>
  <c r="J1434" i="5"/>
  <c r="K1433" i="5" s="1"/>
  <c r="H559" i="3" s="1"/>
  <c r="J1425" i="5"/>
  <c r="J1424" i="5"/>
  <c r="J1415" i="5"/>
  <c r="J1414" i="5"/>
  <c r="K1413" i="5" s="1"/>
  <c r="H557" i="3" s="1"/>
  <c r="J1405" i="5"/>
  <c r="J1404" i="5"/>
  <c r="J1395" i="5"/>
  <c r="J1394" i="5"/>
  <c r="J1385" i="5"/>
  <c r="J1384" i="5"/>
  <c r="K1383" i="5" s="1"/>
  <c r="H554" i="3" s="1"/>
  <c r="J1375" i="5"/>
  <c r="J1374" i="5"/>
  <c r="K1373" i="5" s="1"/>
  <c r="H552" i="3" s="1"/>
  <c r="J1365" i="5"/>
  <c r="J1364" i="5"/>
  <c r="K1363" i="5" s="1"/>
  <c r="H551" i="3" s="1"/>
  <c r="J1355" i="5"/>
  <c r="J1354" i="5"/>
  <c r="K1353" i="5" s="1"/>
  <c r="H542" i="3" s="1"/>
  <c r="J1345" i="5"/>
  <c r="J1344" i="5"/>
  <c r="K1343" i="5" s="1"/>
  <c r="H541" i="3" s="1"/>
  <c r="J1335" i="5"/>
  <c r="J1334" i="5"/>
  <c r="K1333" i="5" s="1"/>
  <c r="H535" i="3" s="1"/>
  <c r="J1325" i="5"/>
  <c r="J1324" i="5"/>
  <c r="K1323" i="5" s="1"/>
  <c r="H533" i="3" s="1"/>
  <c r="J1315" i="5"/>
  <c r="J1314" i="5"/>
  <c r="K1313" i="5" s="1"/>
  <c r="J1305" i="5"/>
  <c r="J1304" i="5"/>
  <c r="K1303" i="5" s="1"/>
  <c r="H523" i="3" s="1"/>
  <c r="J1295" i="5"/>
  <c r="J1294" i="5"/>
  <c r="K1293" i="5" s="1"/>
  <c r="H522" i="3" s="1"/>
  <c r="J1285" i="5"/>
  <c r="J1284" i="5"/>
  <c r="K1283" i="5" s="1"/>
  <c r="H521" i="3" s="1"/>
  <c r="J1275" i="5"/>
  <c r="J1274" i="5"/>
  <c r="K1273" i="5" s="1"/>
  <c r="H520" i="3" s="1"/>
  <c r="J1265" i="5"/>
  <c r="J1264" i="5"/>
  <c r="K1263" i="5" s="1"/>
  <c r="J1255" i="5"/>
  <c r="J1245" i="5"/>
  <c r="J1244" i="5"/>
  <c r="K1243" i="5" s="1"/>
  <c r="J1235" i="5"/>
  <c r="J1234" i="5"/>
  <c r="K1233" i="5" s="1"/>
  <c r="J1225" i="5"/>
  <c r="J1224" i="5"/>
  <c r="K1223" i="5" s="1"/>
  <c r="H515" i="3" s="1"/>
  <c r="J1215" i="5"/>
  <c r="J1214" i="5"/>
  <c r="K1213" i="5" s="1"/>
  <c r="J1205" i="5"/>
  <c r="J1204" i="5"/>
  <c r="K1203" i="5" s="1"/>
  <c r="H513" i="3" s="1"/>
  <c r="J1195" i="5"/>
  <c r="J1194" i="5"/>
  <c r="J1184" i="5"/>
  <c r="J1183" i="5"/>
  <c r="K1182" i="5" s="1"/>
  <c r="J1173" i="5"/>
  <c r="J1172" i="5"/>
  <c r="K1171" i="5" s="1"/>
  <c r="H506" i="3" s="1"/>
  <c r="J1163" i="5"/>
  <c r="J1162" i="5"/>
  <c r="K1161" i="5" s="1"/>
  <c r="H489" i="3" s="1"/>
  <c r="J1151" i="5"/>
  <c r="J1152" i="5"/>
  <c r="J1153" i="5"/>
  <c r="J1154" i="5"/>
  <c r="J1150" i="5"/>
  <c r="K1149" i="5" s="1"/>
  <c r="H488" i="3" s="1"/>
  <c r="J1141" i="5"/>
  <c r="K1140" i="5" s="1"/>
  <c r="H484" i="3" s="1"/>
  <c r="J1132" i="5"/>
  <c r="J1131" i="5"/>
  <c r="K1130" i="5" s="1"/>
  <c r="H476" i="3" s="1"/>
  <c r="J1121" i="5"/>
  <c r="J1120" i="5"/>
  <c r="K1119" i="5" s="1"/>
  <c r="H473" i="3" s="1"/>
  <c r="J1106" i="5"/>
  <c r="J1105" i="5"/>
  <c r="J1095" i="5"/>
  <c r="J1094" i="5"/>
  <c r="K1093" i="5" s="1"/>
  <c r="H467" i="3" s="1"/>
  <c r="J1085" i="5"/>
  <c r="J1084" i="5"/>
  <c r="K1083" i="5" s="1"/>
  <c r="H466" i="3" s="1"/>
  <c r="J1075" i="5"/>
  <c r="J1074" i="5"/>
  <c r="K1073" i="5" s="1"/>
  <c r="H463" i="3" s="1"/>
  <c r="J1065" i="5"/>
  <c r="J1064" i="5"/>
  <c r="K1063" i="5" s="1"/>
  <c r="H462" i="3" s="1"/>
  <c r="J1055" i="5"/>
  <c r="K1054" i="5" s="1"/>
  <c r="H461" i="3" s="1"/>
  <c r="J1046" i="5"/>
  <c r="J1045" i="5"/>
  <c r="K1044" i="5" s="1"/>
  <c r="H460" i="3" s="1"/>
  <c r="J1035" i="5"/>
  <c r="K1034" i="5" s="1"/>
  <c r="H459" i="3" s="1"/>
  <c r="J1036" i="5"/>
  <c r="J1025" i="5"/>
  <c r="K1024" i="5" s="1"/>
  <c r="J1026" i="5"/>
  <c r="J1016" i="5"/>
  <c r="K1015" i="5" s="1"/>
  <c r="H457" i="3" s="1"/>
  <c r="J1006" i="5"/>
  <c r="J1005" i="5"/>
  <c r="K1004" i="5" s="1"/>
  <c r="H456" i="3" s="1"/>
  <c r="J996" i="5"/>
  <c r="J987" i="5"/>
  <c r="J986" i="5"/>
  <c r="J968" i="5"/>
  <c r="K967" i="5" s="1"/>
  <c r="H452" i="3" s="1"/>
  <c r="J959" i="5"/>
  <c r="J950" i="5"/>
  <c r="K949" i="5" s="1"/>
  <c r="H449" i="3" s="1"/>
  <c r="J941" i="5"/>
  <c r="J932" i="5"/>
  <c r="K931" i="5" s="1"/>
  <c r="H447" i="3" s="1"/>
  <c r="J923" i="5"/>
  <c r="J913" i="5"/>
  <c r="J912" i="5"/>
  <c r="K911" i="5" s="1"/>
  <c r="H444" i="3" s="1"/>
  <c r="J903" i="5"/>
  <c r="K902" i="5" s="1"/>
  <c r="H443" i="3" s="1"/>
  <c r="J892" i="5"/>
  <c r="J891" i="5"/>
  <c r="J880" i="5"/>
  <c r="J879" i="5"/>
  <c r="J867" i="5"/>
  <c r="J866" i="5"/>
  <c r="K865" i="5" s="1"/>
  <c r="J857" i="5"/>
  <c r="J856" i="5"/>
  <c r="K855" i="5" s="1"/>
  <c r="H417" i="3" s="1"/>
  <c r="J847" i="5"/>
  <c r="J846" i="5"/>
  <c r="K845" i="5" s="1"/>
  <c r="H415" i="3" s="1"/>
  <c r="J837" i="5"/>
  <c r="K836" i="5" s="1"/>
  <c r="J825" i="5"/>
  <c r="J824" i="5"/>
  <c r="K823" i="5" s="1"/>
  <c r="H405" i="3" s="1"/>
  <c r="J816" i="5"/>
  <c r="J815" i="5"/>
  <c r="J814" i="5"/>
  <c r="J813" i="5"/>
  <c r="K812" i="5" s="1"/>
  <c r="H400" i="3" s="1"/>
  <c r="J804" i="5"/>
  <c r="K803" i="5" s="1"/>
  <c r="H394" i="3" s="1"/>
  <c r="J791" i="5"/>
  <c r="J790" i="5"/>
  <c r="K789" i="5" s="1"/>
  <c r="H387" i="3" s="1"/>
  <c r="J777" i="5"/>
  <c r="J776" i="5"/>
  <c r="K775" i="5" s="1"/>
  <c r="H386" i="3" s="1"/>
  <c r="J764" i="5"/>
  <c r="J763" i="5"/>
  <c r="K762" i="5" s="1"/>
  <c r="H385" i="3" s="1"/>
  <c r="J751" i="5"/>
  <c r="J750" i="5"/>
  <c r="J738" i="5"/>
  <c r="J737" i="5"/>
  <c r="K736" i="5" s="1"/>
  <c r="H383" i="3" s="1"/>
  <c r="J725" i="5"/>
  <c r="J724" i="5"/>
  <c r="K723" i="5" s="1"/>
  <c r="J713" i="5"/>
  <c r="J712" i="5"/>
  <c r="J702" i="5"/>
  <c r="K700" i="5" s="1"/>
  <c r="H363" i="3" s="1"/>
  <c r="J701" i="5"/>
  <c r="J692" i="5"/>
  <c r="J691" i="5"/>
  <c r="K690" i="5" s="1"/>
  <c r="H353" i="3" s="1"/>
  <c r="J682" i="5"/>
  <c r="J681" i="5"/>
  <c r="J671" i="5"/>
  <c r="J670" i="5"/>
  <c r="K669" i="5" s="1"/>
  <c r="J642" i="5"/>
  <c r="J643" i="5"/>
  <c r="J644" i="5"/>
  <c r="J645" i="5"/>
  <c r="J646" i="5"/>
  <c r="J632" i="5"/>
  <c r="J631" i="5"/>
  <c r="J622" i="5"/>
  <c r="J621" i="5"/>
  <c r="K620" i="5" s="1"/>
  <c r="H314" i="3" s="1"/>
  <c r="J611" i="5"/>
  <c r="J610" i="5"/>
  <c r="J601" i="5"/>
  <c r="J600" i="5"/>
  <c r="J588" i="5"/>
  <c r="J587" i="5"/>
  <c r="J577" i="5"/>
  <c r="J567" i="5"/>
  <c r="J566" i="5"/>
  <c r="H300" i="3" s="1"/>
  <c r="J556" i="5"/>
  <c r="J555" i="5"/>
  <c r="J545" i="5"/>
  <c r="J544" i="5"/>
  <c r="K543" i="5" s="1"/>
  <c r="H298" i="3" s="1"/>
  <c r="J535" i="5"/>
  <c r="J534" i="5"/>
  <c r="J519" i="5"/>
  <c r="J518" i="5"/>
  <c r="K517" i="5" s="1"/>
  <c r="H289" i="3" s="1"/>
  <c r="J508" i="5"/>
  <c r="J507" i="5"/>
  <c r="J480" i="5"/>
  <c r="J479" i="5"/>
  <c r="K478" i="5" s="1"/>
  <c r="H246" i="3" s="1"/>
  <c r="J471" i="5"/>
  <c r="J470" i="5"/>
  <c r="J469" i="5"/>
  <c r="K468" i="5" s="1"/>
  <c r="H242" i="3" s="1"/>
  <c r="J459" i="5"/>
  <c r="J458" i="5"/>
  <c r="J448" i="5"/>
  <c r="J447" i="5"/>
  <c r="J436" i="5"/>
  <c r="J437" i="5"/>
  <c r="J427" i="5"/>
  <c r="J426" i="5"/>
  <c r="J425" i="5"/>
  <c r="J415" i="5"/>
  <c r="J414" i="5"/>
  <c r="J405" i="5"/>
  <c r="J404" i="5"/>
  <c r="J395" i="5"/>
  <c r="J394" i="5"/>
  <c r="J385" i="5"/>
  <c r="J376" i="5"/>
  <c r="J375" i="5"/>
  <c r="J363" i="5"/>
  <c r="J362" i="5"/>
  <c r="J346" i="5"/>
  <c r="J347" i="5"/>
  <c r="J348" i="5"/>
  <c r="J349" i="5"/>
  <c r="J350" i="5"/>
  <c r="J345" i="5"/>
  <c r="J318" i="5"/>
  <c r="J317" i="5"/>
  <c r="J308" i="5"/>
  <c r="J307" i="5"/>
  <c r="J299" i="5"/>
  <c r="J288" i="5"/>
  <c r="J287" i="5"/>
  <c r="J270" i="5"/>
  <c r="J252" i="5"/>
  <c r="J251" i="5"/>
  <c r="J241" i="5"/>
  <c r="J240" i="5"/>
  <c r="J223" i="5"/>
  <c r="J222" i="5"/>
  <c r="H713" i="3"/>
  <c r="H706" i="3"/>
  <c r="H700" i="3"/>
  <c r="H679" i="3"/>
  <c r="H677" i="3"/>
  <c r="H678" i="3"/>
  <c r="H681" i="3"/>
  <c r="H676" i="3"/>
  <c r="H673" i="3"/>
  <c r="H622" i="3"/>
  <c r="H624" i="3"/>
  <c r="J592" i="5"/>
  <c r="J482" i="5"/>
  <c r="J483" i="5"/>
  <c r="J481" i="5"/>
  <c r="J225" i="5"/>
  <c r="J226" i="5"/>
  <c r="J227" i="5"/>
  <c r="J228" i="5"/>
  <c r="J229" i="5"/>
  <c r="J230" i="5"/>
  <c r="J231" i="5"/>
  <c r="J232" i="5"/>
  <c r="J224" i="5"/>
  <c r="J134" i="5"/>
  <c r="J121" i="5"/>
  <c r="J98" i="5"/>
  <c r="J86" i="5"/>
  <c r="H23" i="3"/>
  <c r="J85" i="5"/>
  <c r="J70" i="5"/>
  <c r="J71" i="5"/>
  <c r="J72" i="5"/>
  <c r="J73" i="5"/>
  <c r="J74" i="5"/>
  <c r="J75" i="5"/>
  <c r="J76" i="5"/>
  <c r="J77" i="5"/>
  <c r="J69" i="5"/>
  <c r="J60" i="5"/>
  <c r="K403" i="5"/>
  <c r="H222" i="3" s="1"/>
  <c r="H219" i="3"/>
  <c r="J336" i="5"/>
  <c r="K336" i="5" s="1"/>
  <c r="H209" i="3" s="1"/>
  <c r="H208" i="3"/>
  <c r="H52" i="3"/>
  <c r="J32" i="5"/>
  <c r="J33" i="5"/>
  <c r="J34" i="5"/>
  <c r="J35" i="5"/>
  <c r="J20" i="5"/>
  <c r="J21" i="5"/>
  <c r="J22" i="5"/>
  <c r="H24" i="3"/>
  <c r="H25" i="3"/>
  <c r="H26" i="3"/>
  <c r="H30" i="3"/>
  <c r="H32" i="3"/>
  <c r="H39" i="3"/>
  <c r="H41" i="3"/>
  <c r="H42" i="3"/>
  <c r="H43" i="3"/>
  <c r="H44" i="3"/>
  <c r="H45" i="3"/>
  <c r="H46" i="3"/>
  <c r="H47" i="3"/>
  <c r="H48" i="3"/>
  <c r="H49" i="3"/>
  <c r="H50" i="3"/>
  <c r="H51" i="3"/>
  <c r="H53" i="3"/>
  <c r="H54" i="3"/>
  <c r="H55" i="3"/>
  <c r="H58" i="3"/>
  <c r="H59" i="3"/>
  <c r="H60" i="3"/>
  <c r="H61" i="3"/>
  <c r="H62" i="3"/>
  <c r="H63" i="3"/>
  <c r="H64" i="3"/>
  <c r="H65" i="3"/>
  <c r="H66" i="3"/>
  <c r="H67" i="3"/>
  <c r="H68" i="3"/>
  <c r="H70" i="3"/>
  <c r="H71" i="3"/>
  <c r="H72" i="3"/>
  <c r="H75" i="3"/>
  <c r="H76" i="3"/>
  <c r="H77" i="3"/>
  <c r="H78" i="3"/>
  <c r="H79" i="3"/>
  <c r="H80" i="3"/>
  <c r="H81" i="3"/>
  <c r="H82" i="3"/>
  <c r="H83" i="3"/>
  <c r="H84" i="3"/>
  <c r="H86" i="3"/>
  <c r="H87" i="3"/>
  <c r="H88" i="3"/>
  <c r="H93" i="3"/>
  <c r="H94" i="3"/>
  <c r="H95" i="3"/>
  <c r="H96" i="3"/>
  <c r="H97" i="3"/>
  <c r="H98" i="3"/>
  <c r="H99" i="3"/>
  <c r="H103" i="3"/>
  <c r="H104" i="3"/>
  <c r="H105" i="3"/>
  <c r="H106" i="3"/>
  <c r="H107" i="3"/>
  <c r="H108" i="3"/>
  <c r="H109" i="3"/>
  <c r="H110" i="3"/>
  <c r="H114" i="3"/>
  <c r="H131" i="3"/>
  <c r="H132" i="3"/>
  <c r="H133" i="3"/>
  <c r="H134" i="3"/>
  <c r="H135" i="3"/>
  <c r="H136" i="3"/>
  <c r="H137" i="3"/>
  <c r="H138" i="3"/>
  <c r="H140" i="3"/>
  <c r="H141" i="3"/>
  <c r="H143" i="3"/>
  <c r="H148" i="3"/>
  <c r="H149" i="3"/>
  <c r="H150" i="3"/>
  <c r="H153" i="3"/>
  <c r="H154" i="3"/>
  <c r="H155" i="3"/>
  <c r="H157" i="3"/>
  <c r="H159" i="3"/>
  <c r="H161" i="3"/>
  <c r="H166" i="3"/>
  <c r="H167" i="3"/>
  <c r="H169" i="3"/>
  <c r="H170" i="3"/>
  <c r="H172" i="3"/>
  <c r="H173" i="3"/>
  <c r="H174" i="3"/>
  <c r="H177" i="3"/>
  <c r="H180" i="3"/>
  <c r="H185" i="3"/>
  <c r="H187" i="3"/>
  <c r="H189" i="3"/>
  <c r="H190" i="3"/>
  <c r="H191" i="3"/>
  <c r="H192" i="3"/>
  <c r="H196" i="3"/>
  <c r="H197" i="3"/>
  <c r="H198" i="3"/>
  <c r="H207" i="3"/>
  <c r="H211" i="3"/>
  <c r="H212" i="3"/>
  <c r="H214" i="3"/>
  <c r="H223" i="3"/>
  <c r="H224" i="3"/>
  <c r="H231" i="3"/>
  <c r="H232" i="3"/>
  <c r="H233" i="3"/>
  <c r="H235" i="3"/>
  <c r="H241" i="3"/>
  <c r="H244" i="3"/>
  <c r="H250" i="3"/>
  <c r="H256" i="3"/>
  <c r="H259" i="3"/>
  <c r="H260" i="3"/>
  <c r="H262" i="3"/>
  <c r="H267" i="3"/>
  <c r="H268" i="3"/>
  <c r="H269" i="3"/>
  <c r="H270" i="3"/>
  <c r="H271" i="3"/>
  <c r="H273" i="3"/>
  <c r="H274" i="3"/>
  <c r="H275" i="3"/>
  <c r="H277" i="3"/>
  <c r="H279" i="3"/>
  <c r="H280" i="3"/>
  <c r="H283" i="3"/>
  <c r="H286" i="3"/>
  <c r="H288" i="3"/>
  <c r="H290" i="3"/>
  <c r="H291" i="3"/>
  <c r="H292" i="3"/>
  <c r="H293" i="3"/>
  <c r="H296" i="3"/>
  <c r="H297" i="3"/>
  <c r="H302" i="3"/>
  <c r="H304" i="3"/>
  <c r="H305" i="3"/>
  <c r="H306"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5" i="3"/>
  <c r="H346" i="3"/>
  <c r="H347" i="3"/>
  <c r="H348" i="3"/>
  <c r="H349" i="3"/>
  <c r="H350" i="3"/>
  <c r="H351" i="3"/>
  <c r="H355" i="3"/>
  <c r="H356" i="3"/>
  <c r="H357" i="3"/>
  <c r="H358" i="3"/>
  <c r="H359" i="3"/>
  <c r="H360" i="3"/>
  <c r="H361" i="3"/>
  <c r="H362" i="3"/>
  <c r="H364" i="3"/>
  <c r="H365" i="3"/>
  <c r="H366" i="3"/>
  <c r="H367" i="3"/>
  <c r="H368" i="3"/>
  <c r="H369" i="3"/>
  <c r="H370" i="3"/>
  <c r="H371" i="3"/>
  <c r="H372" i="3"/>
  <c r="H373" i="3"/>
  <c r="H374" i="3"/>
  <c r="H375" i="3"/>
  <c r="H376" i="3"/>
  <c r="H377" i="3"/>
  <c r="H378" i="3"/>
  <c r="H379" i="3"/>
  <c r="H381" i="3"/>
  <c r="H388" i="3"/>
  <c r="H389" i="3"/>
  <c r="H390" i="3"/>
  <c r="H391" i="3"/>
  <c r="H392" i="3"/>
  <c r="H393" i="3"/>
  <c r="H395" i="3"/>
  <c r="H396" i="3"/>
  <c r="H397" i="3"/>
  <c r="H398" i="3"/>
  <c r="H399" i="3"/>
  <c r="H401" i="3"/>
  <c r="H402" i="3"/>
  <c r="H403" i="3"/>
  <c r="H404" i="3"/>
  <c r="H406" i="3"/>
  <c r="H407" i="3"/>
  <c r="H412" i="3"/>
  <c r="H413" i="3"/>
  <c r="H414" i="3"/>
  <c r="H416" i="3"/>
  <c r="H418" i="3"/>
  <c r="H419" i="3"/>
  <c r="H420" i="3"/>
  <c r="H421" i="3"/>
  <c r="H422" i="3"/>
  <c r="H423" i="3"/>
  <c r="H424" i="3"/>
  <c r="H425" i="3"/>
  <c r="H426" i="3"/>
  <c r="H427" i="3"/>
  <c r="H430" i="3"/>
  <c r="H433" i="3"/>
  <c r="H434" i="3"/>
  <c r="H435" i="3"/>
  <c r="H436" i="3"/>
  <c r="H437" i="3"/>
  <c r="H438" i="3"/>
  <c r="H439" i="3"/>
  <c r="H440" i="3"/>
  <c r="H441" i="3"/>
  <c r="H445" i="3"/>
  <c r="H451" i="3"/>
  <c r="H464" i="3"/>
  <c r="H465" i="3"/>
  <c r="H469" i="3"/>
  <c r="H470" i="3"/>
  <c r="H471" i="3"/>
  <c r="H472" i="3"/>
  <c r="H474" i="3"/>
  <c r="H475" i="3"/>
  <c r="H477" i="3"/>
  <c r="H478" i="3"/>
  <c r="H479" i="3"/>
  <c r="H480" i="3"/>
  <c r="H481" i="3"/>
  <c r="H482" i="3"/>
  <c r="H483" i="3"/>
  <c r="H490" i="3"/>
  <c r="H491" i="3"/>
  <c r="H492" i="3"/>
  <c r="H493" i="3"/>
  <c r="H494" i="3"/>
  <c r="H495" i="3"/>
  <c r="H496" i="3"/>
  <c r="H499" i="3"/>
  <c r="H500" i="3"/>
  <c r="H501" i="3"/>
  <c r="H502" i="3"/>
  <c r="H507" i="3"/>
  <c r="H508" i="3"/>
  <c r="H509" i="3"/>
  <c r="H510" i="3"/>
  <c r="H524" i="3"/>
  <c r="H525" i="3"/>
  <c r="H526" i="3"/>
  <c r="H527" i="3"/>
  <c r="H528" i="3"/>
  <c r="H529" i="3"/>
  <c r="H530" i="3"/>
  <c r="H531" i="3"/>
  <c r="H534" i="3"/>
  <c r="H536" i="3"/>
  <c r="H537" i="3"/>
  <c r="H538" i="3"/>
  <c r="H539" i="3"/>
  <c r="H540" i="3"/>
  <c r="H543" i="3"/>
  <c r="H544" i="3"/>
  <c r="H545" i="3"/>
  <c r="H546" i="3"/>
  <c r="H547" i="3"/>
  <c r="H548" i="3"/>
  <c r="H549" i="3"/>
  <c r="H550" i="3"/>
  <c r="H553" i="3"/>
  <c r="H560" i="3"/>
  <c r="H561" i="3"/>
  <c r="H562" i="3"/>
  <c r="H563" i="3"/>
  <c r="H564" i="3"/>
  <c r="H565" i="3"/>
  <c r="H566" i="3"/>
  <c r="H567" i="3"/>
  <c r="H568" i="3"/>
  <c r="H569" i="3"/>
  <c r="H570" i="3"/>
  <c r="H590" i="3"/>
  <c r="H591" i="3"/>
  <c r="H592" i="3"/>
  <c r="H593" i="3"/>
  <c r="H594" i="3"/>
  <c r="H599" i="3"/>
  <c r="H600" i="3"/>
  <c r="H604" i="3"/>
  <c r="H605" i="3"/>
  <c r="H606" i="3"/>
  <c r="H611" i="3"/>
  <c r="H620" i="3"/>
  <c r="H632" i="3"/>
  <c r="H633" i="3"/>
  <c r="H634" i="3"/>
  <c r="H635" i="3"/>
  <c r="H636" i="3"/>
  <c r="H637" i="3"/>
  <c r="H638" i="3"/>
  <c r="H641" i="3"/>
  <c r="H642" i="3"/>
  <c r="H645" i="3"/>
  <c r="H646" i="3"/>
  <c r="H647" i="3"/>
  <c r="H649" i="3"/>
  <c r="H650" i="3"/>
  <c r="H653" i="3"/>
  <c r="H654" i="3"/>
  <c r="H655" i="3"/>
  <c r="H660" i="3"/>
  <c r="H661" i="3"/>
  <c r="H662" i="3"/>
  <c r="H663" i="3"/>
  <c r="H672" i="3"/>
  <c r="H674" i="3"/>
  <c r="H682" i="3"/>
  <c r="H683" i="3"/>
  <c r="H685" i="3"/>
  <c r="H692" i="3"/>
  <c r="H702" i="3"/>
  <c r="H703" i="3"/>
  <c r="H704" i="3"/>
  <c r="H705" i="3"/>
  <c r="H709" i="3"/>
  <c r="H711" i="3"/>
  <c r="N707" i="3" l="1"/>
  <c r="N227" i="3"/>
  <c r="N193" i="3"/>
  <c r="J890" i="5"/>
  <c r="K890" i="5" s="1"/>
  <c r="H432" i="3" s="1"/>
  <c r="K878" i="5"/>
  <c r="H431" i="3" s="1"/>
  <c r="N168" i="3"/>
  <c r="N240" i="3"/>
  <c r="N239" i="3" s="1"/>
  <c r="N272" i="3"/>
  <c r="N258" i="3"/>
  <c r="N257" i="3" s="1"/>
  <c r="N234" i="3"/>
  <c r="N278" i="3"/>
  <c r="N171" i="3"/>
  <c r="N188" i="3"/>
  <c r="N266" i="3"/>
  <c r="N230" i="3"/>
  <c r="N287" i="3"/>
  <c r="N630" i="3"/>
  <c r="N286" i="3"/>
  <c r="N285" i="3" s="1"/>
  <c r="N247" i="3"/>
  <c r="N147" i="3"/>
  <c r="N176" i="3"/>
  <c r="N175" i="3" s="1"/>
  <c r="N610" i="3"/>
  <c r="N504" i="3" s="1"/>
  <c r="N659" i="3"/>
  <c r="K922" i="5"/>
  <c r="H446" i="3" s="1"/>
  <c r="K958" i="5"/>
  <c r="H450" i="3" s="1"/>
  <c r="K995" i="5"/>
  <c r="H455" i="3" s="1"/>
  <c r="K1104" i="5"/>
  <c r="H468" i="3" s="1"/>
  <c r="K1423" i="5"/>
  <c r="H558" i="3" s="1"/>
  <c r="K1443" i="5"/>
  <c r="H571" i="3" s="1"/>
  <c r="K1697" i="5"/>
  <c r="H607" i="3" s="1"/>
  <c r="H721" i="3"/>
  <c r="H718" i="3"/>
  <c r="H724" i="3"/>
  <c r="H725" i="3"/>
  <c r="H722" i="3"/>
  <c r="H719" i="3"/>
  <c r="K1406" i="5"/>
  <c r="J1403" i="5" s="1"/>
  <c r="K1403" i="5" s="1"/>
  <c r="H556" i="3" s="1"/>
  <c r="K985" i="5"/>
  <c r="H454" i="3" s="1"/>
  <c r="K457" i="5"/>
  <c r="H238" i="3" s="1"/>
  <c r="N237" i="3" s="1"/>
  <c r="K749" i="5"/>
  <c r="H384" i="3" s="1"/>
  <c r="K711" i="5"/>
  <c r="H380" i="3" s="1"/>
  <c r="K680" i="5"/>
  <c r="H352" i="3" s="1"/>
  <c r="K630" i="5"/>
  <c r="K609" i="5"/>
  <c r="H312" i="3" s="1"/>
  <c r="K599" i="5"/>
  <c r="H308" i="3" s="1"/>
  <c r="K576" i="5"/>
  <c r="H301" i="3" s="1"/>
  <c r="K533" i="5"/>
  <c r="H295" i="3" s="1"/>
  <c r="K506" i="5"/>
  <c r="H282" i="3" s="1"/>
  <c r="N281" i="3" s="1"/>
  <c r="H200" i="3"/>
  <c r="N195" i="3" s="1"/>
  <c r="N194" i="3" s="1"/>
  <c r="H21" i="3"/>
  <c r="H651" i="3"/>
  <c r="H572" i="3"/>
  <c r="H519" i="3"/>
  <c r="H690" i="3"/>
  <c r="H111" i="3"/>
  <c r="H303" i="3"/>
  <c r="H220" i="3"/>
  <c r="H497" i="3"/>
  <c r="H382" i="3"/>
  <c r="H411" i="3"/>
  <c r="H429" i="3"/>
  <c r="H498" i="3"/>
  <c r="H597" i="3"/>
  <c r="H458" i="3"/>
  <c r="H511" i="3"/>
  <c r="H687" i="3"/>
  <c r="H514" i="3"/>
  <c r="H688" i="3"/>
  <c r="H698" i="3"/>
  <c r="H516" i="3"/>
  <c r="H689" i="3"/>
  <c r="H517" i="3"/>
  <c r="H532" i="3"/>
  <c r="H648" i="3"/>
  <c r="H691" i="3"/>
  <c r="H652" i="3"/>
  <c r="H577" i="3"/>
  <c r="H693" i="3"/>
  <c r="H578" i="3"/>
  <c r="H579" i="3"/>
  <c r="H694" i="3"/>
  <c r="H158" i="3"/>
  <c r="N156" i="3" s="1"/>
  <c r="H36" i="3"/>
  <c r="K105" i="5"/>
  <c r="H34" i="3"/>
  <c r="N33" i="3" s="1"/>
  <c r="C21" i="1"/>
  <c r="C15" i="1" s="1"/>
  <c r="N18" i="3" l="1"/>
  <c r="N265" i="3"/>
  <c r="N354" i="3"/>
  <c r="N229" i="3"/>
  <c r="N311" i="3"/>
  <c r="N675" i="3"/>
  <c r="N658" i="3" s="1"/>
  <c r="N146" i="3"/>
  <c r="N410" i="3"/>
  <c r="N720" i="3"/>
  <c r="N717" i="3"/>
  <c r="N294" i="3"/>
  <c r="N284" i="3" s="1"/>
  <c r="N486" i="3"/>
  <c r="N485" i="3" s="1"/>
  <c r="N505" i="3"/>
  <c r="N684" i="3"/>
  <c r="N644" i="3"/>
  <c r="N643" i="3" s="1"/>
  <c r="H145" i="3"/>
  <c r="N144" i="3" s="1"/>
  <c r="H128" i="3"/>
  <c r="N127" i="3" s="1"/>
  <c r="H183" i="3"/>
  <c r="N182" i="3" s="1"/>
  <c r="N181" i="3" s="1"/>
  <c r="H165" i="3"/>
  <c r="N164" i="3" s="1"/>
  <c r="H73" i="3"/>
  <c r="N57" i="3" s="1"/>
  <c r="H89" i="3"/>
  <c r="N74" i="3" s="1"/>
  <c r="N113" i="3"/>
  <c r="H139" i="3"/>
  <c r="H56" i="3"/>
  <c r="N38" i="3" s="1"/>
  <c r="H101" i="3"/>
  <c r="H112" i="3"/>
  <c r="N102" i="3" s="1"/>
  <c r="H22" i="3"/>
  <c r="N310" i="3" l="1"/>
  <c r="N309" i="3" s="1"/>
  <c r="N162" i="3"/>
  <c r="N503" i="3"/>
  <c r="N716" i="3"/>
  <c r="N726" i="3" s="1"/>
  <c r="N129" i="3"/>
  <c r="N37" i="3"/>
  <c r="N91" i="3"/>
  <c r="E42" i="7"/>
  <c r="E34" i="6"/>
  <c r="F34" i="6"/>
  <c r="F30" i="6" s="1"/>
  <c r="K12" i="9"/>
  <c r="B12" i="9"/>
  <c r="K11" i="9"/>
  <c r="I11" i="9"/>
  <c r="G11" i="9"/>
  <c r="K9" i="9"/>
  <c r="K8" i="9"/>
  <c r="I8" i="9"/>
  <c r="G8" i="9"/>
  <c r="B8" i="9"/>
  <c r="N90" i="3" l="1"/>
  <c r="B73" i="7"/>
  <c r="B72" i="7"/>
  <c r="F50" i="7"/>
  <c r="E50" i="7"/>
  <c r="F42" i="7"/>
  <c r="F29" i="7"/>
  <c r="E29" i="7"/>
  <c r="E53" i="7" s="1"/>
  <c r="F12" i="7"/>
  <c r="B12" i="7"/>
  <c r="F11" i="7"/>
  <c r="B11" i="7"/>
  <c r="F9" i="7"/>
  <c r="F8" i="7"/>
  <c r="B8" i="7"/>
  <c r="B53" i="6"/>
  <c r="B52" i="6"/>
  <c r="F36" i="6"/>
  <c r="C20" i="1" s="1"/>
  <c r="E36" i="6"/>
  <c r="C19" i="1" s="1"/>
  <c r="F12" i="6"/>
  <c r="B12" i="6"/>
  <c r="F11" i="6"/>
  <c r="B11" i="6"/>
  <c r="F9" i="6"/>
  <c r="F8" i="6"/>
  <c r="B8" i="6"/>
  <c r="K12" i="5"/>
  <c r="B12" i="5"/>
  <c r="K11" i="5"/>
  <c r="H11" i="5"/>
  <c r="F11" i="5"/>
  <c r="B11" i="5"/>
  <c r="K9" i="5"/>
  <c r="K8" i="5"/>
  <c r="H8" i="5"/>
  <c r="F8" i="5"/>
  <c r="B8" i="5"/>
  <c r="O12" i="3"/>
  <c r="B12" i="3"/>
  <c r="O11" i="3"/>
  <c r="M11" i="3"/>
  <c r="K11" i="3"/>
  <c r="O9" i="3"/>
  <c r="O8" i="3"/>
  <c r="M8" i="3"/>
  <c r="K8" i="3"/>
  <c r="B8" i="3"/>
  <c r="B51" i="2"/>
  <c r="B50" i="2"/>
  <c r="F12" i="2"/>
  <c r="B12" i="2"/>
  <c r="F11" i="2"/>
  <c r="B11" i="2"/>
  <c r="F9" i="2"/>
  <c r="F8" i="2"/>
  <c r="B8" i="2"/>
  <c r="B33" i="1"/>
  <c r="B32" i="1"/>
  <c r="B9" i="1"/>
  <c r="C3" i="14" s="1"/>
  <c r="F53" i="7" l="1"/>
  <c r="B11" i="3"/>
  <c r="B11" i="9"/>
  <c r="E54" i="7"/>
  <c r="F54" i="7"/>
  <c r="B9" i="7"/>
  <c r="B9" i="9"/>
  <c r="B9" i="6"/>
  <c r="B9" i="5"/>
  <c r="B9" i="2"/>
  <c r="D9" i="7"/>
  <c r="D9" i="6"/>
  <c r="D9" i="2"/>
  <c r="G9" i="9" s="1"/>
  <c r="D12" i="6"/>
  <c r="D12" i="7"/>
  <c r="D12" i="2"/>
  <c r="G12" i="9" s="1"/>
  <c r="B9" i="3"/>
  <c r="C17" i="2" s="1" a="1"/>
  <c r="C17" i="2" s="1"/>
  <c r="B9" i="14" s="1"/>
  <c r="C30" i="2" l="1" a="1"/>
  <c r="C30" i="2" s="1"/>
  <c r="B22" i="14" s="1"/>
  <c r="C27" i="2" a="1"/>
  <c r="C27" i="2" s="1"/>
  <c r="B19" i="14" s="1"/>
  <c r="F55" i="7"/>
  <c r="F56" i="7" s="1"/>
  <c r="E9" i="2" s="1"/>
  <c r="I9" i="9" s="1"/>
  <c r="E27" i="2" a="1"/>
  <c r="E27" i="2" s="1"/>
  <c r="O19" i="14" s="1"/>
  <c r="E36" i="2" a="1"/>
  <c r="E36" i="2" s="1"/>
  <c r="O28" i="14" s="1"/>
  <c r="C36" i="2" a="1"/>
  <c r="C36" i="2" s="1"/>
  <c r="B28" i="14" s="1"/>
  <c r="E55" i="7"/>
  <c r="E56" i="7" s="1"/>
  <c r="E12" i="7" s="1"/>
  <c r="E21" i="2" a="1"/>
  <c r="E21" i="2" s="1"/>
  <c r="O13" i="14" s="1"/>
  <c r="C28" i="2" a="1"/>
  <c r="C28" i="2" s="1"/>
  <c r="B20" i="14" s="1"/>
  <c r="E23" i="2" a="1"/>
  <c r="E23" i="2" s="1"/>
  <c r="O15" i="14" s="1"/>
  <c r="C24" i="2" a="1"/>
  <c r="C24" i="2" s="1"/>
  <c r="B16" i="14" s="1"/>
  <c r="C20" i="2" a="1"/>
  <c r="C20" i="2" s="1"/>
  <c r="B12" i="14" s="1"/>
  <c r="E19" i="2" a="1"/>
  <c r="E19" i="2" s="1"/>
  <c r="O11" i="14" s="1"/>
  <c r="C18" i="2" a="1"/>
  <c r="C18" i="2" s="1"/>
  <c r="B10" i="14" s="1"/>
  <c r="C35" i="2" a="1"/>
  <c r="C35" i="2" s="1"/>
  <c r="B27" i="14" s="1"/>
  <c r="C33" i="2" a="1"/>
  <c r="C33" i="2" s="1"/>
  <c r="B25" i="14" s="1"/>
  <c r="C26" i="2" a="1"/>
  <c r="C26" i="2" s="1"/>
  <c r="B18" i="14" s="1"/>
  <c r="C22" i="2" a="1"/>
  <c r="C22" i="2" s="1"/>
  <c r="B14" i="14" s="1"/>
  <c r="C25" i="2" a="1"/>
  <c r="C25" i="2" s="1"/>
  <c r="B17" i="14" s="1"/>
  <c r="C34" i="2" a="1"/>
  <c r="C34" i="2" s="1"/>
  <c r="B26" i="14" s="1"/>
  <c r="F9" i="5"/>
  <c r="K9" i="3"/>
  <c r="F12" i="5"/>
  <c r="K12" i="3"/>
  <c r="C29" i="2" a="1"/>
  <c r="C29" i="2" s="1"/>
  <c r="B21" i="14" s="1"/>
  <c r="C23" i="2" a="1"/>
  <c r="C23" i="2" s="1"/>
  <c r="B15" i="14" s="1"/>
  <c r="E34" i="2" a="1"/>
  <c r="E34" i="2" s="1"/>
  <c r="O26" i="14" s="1"/>
  <c r="E26" i="2" a="1"/>
  <c r="E26" i="2" s="1"/>
  <c r="O18" i="14" s="1"/>
  <c r="E32" i="2" a="1"/>
  <c r="E32" i="2" s="1"/>
  <c r="O24" i="14" s="1"/>
  <c r="E30" i="2" a="1"/>
  <c r="E30" i="2" s="1"/>
  <c r="O22" i="14" s="1"/>
  <c r="E24" i="2" a="1"/>
  <c r="E24" i="2" s="1"/>
  <c r="O16" i="14" s="1"/>
  <c r="E20" i="2" a="1"/>
  <c r="E20" i="2" s="1"/>
  <c r="O12" i="14" s="1"/>
  <c r="E37" i="2" a="1"/>
  <c r="E37" i="2" s="1"/>
  <c r="O29" i="14" s="1"/>
  <c r="E28" i="2" a="1"/>
  <c r="E28" i="2" s="1"/>
  <c r="O20" i="14" s="1"/>
  <c r="E22" i="2" a="1"/>
  <c r="E22" i="2" s="1"/>
  <c r="O14" i="14" s="1"/>
  <c r="E18" i="2" a="1"/>
  <c r="E18" i="2" s="1"/>
  <c r="O10" i="14" s="1"/>
  <c r="C31" i="2" a="1"/>
  <c r="C31" i="2" s="1"/>
  <c r="B23" i="14" s="1"/>
  <c r="E35" i="2" a="1"/>
  <c r="E35" i="2" s="1"/>
  <c r="O27" i="14" s="1"/>
  <c r="E33" i="2" a="1"/>
  <c r="E33" i="2" s="1"/>
  <c r="O25" i="14" s="1"/>
  <c r="C19" i="2" a="1"/>
  <c r="C19" i="2" s="1"/>
  <c r="B11" i="14" s="1"/>
  <c r="C21" i="2" a="1"/>
  <c r="C21" i="2" s="1"/>
  <c r="B13" i="14" s="1"/>
  <c r="E31" i="2" a="1"/>
  <c r="E31" i="2" s="1"/>
  <c r="O23" i="14" s="1"/>
  <c r="E29" i="2" a="1"/>
  <c r="E29" i="2" s="1"/>
  <c r="O21" i="14" s="1"/>
  <c r="C37" i="2" a="1"/>
  <c r="C37" i="2" s="1"/>
  <c r="B29" i="14" s="1"/>
  <c r="C32" i="2" a="1"/>
  <c r="C32" i="2" s="1"/>
  <c r="B24" i="14" s="1"/>
  <c r="E25" i="2" a="1"/>
  <c r="E25" i="2" s="1"/>
  <c r="O17" i="14" s="1"/>
  <c r="G19" i="14" l="1"/>
  <c r="H19" i="14"/>
  <c r="I19" i="14"/>
  <c r="J19" i="14"/>
  <c r="N28" i="14"/>
  <c r="R28" i="14" s="1"/>
  <c r="I13" i="14"/>
  <c r="J13" i="14"/>
  <c r="K13" i="14"/>
  <c r="L13" i="14"/>
  <c r="J15" i="14"/>
  <c r="K15" i="14"/>
  <c r="L15" i="14"/>
  <c r="M15" i="14"/>
  <c r="N15" i="14"/>
  <c r="E11" i="14"/>
  <c r="F11" i="14"/>
  <c r="G11" i="14"/>
  <c r="H11" i="14"/>
  <c r="I26" i="14"/>
  <c r="H26" i="14"/>
  <c r="G26" i="14"/>
  <c r="K18" i="14"/>
  <c r="L18" i="14"/>
  <c r="M18" i="14"/>
  <c r="N18" i="14"/>
  <c r="C24" i="14"/>
  <c r="D24" i="14"/>
  <c r="E24" i="14"/>
  <c r="F24" i="14"/>
  <c r="G24" i="14"/>
  <c r="H24" i="14"/>
  <c r="I24" i="14"/>
  <c r="M22" i="14"/>
  <c r="R22" i="14" s="1"/>
  <c r="G16" i="14"/>
  <c r="H16" i="14"/>
  <c r="I16" i="14"/>
  <c r="J16" i="14"/>
  <c r="G12" i="14"/>
  <c r="H12" i="14"/>
  <c r="I12" i="14"/>
  <c r="N29" i="14"/>
  <c r="R29" i="14" s="1"/>
  <c r="L20" i="14"/>
  <c r="M20" i="14"/>
  <c r="F14" i="14"/>
  <c r="G14" i="14"/>
  <c r="C10" i="14"/>
  <c r="D10" i="14"/>
  <c r="E10" i="14"/>
  <c r="F10" i="14"/>
  <c r="G27" i="14"/>
  <c r="H27" i="14"/>
  <c r="C25" i="14"/>
  <c r="D25" i="14"/>
  <c r="E25" i="14"/>
  <c r="F25" i="14"/>
  <c r="G25" i="14"/>
  <c r="H25" i="14"/>
  <c r="I25" i="14"/>
  <c r="N23" i="14"/>
  <c r="R23" i="14" s="1"/>
  <c r="L21" i="14"/>
  <c r="M21" i="14"/>
  <c r="N21" i="14"/>
  <c r="K21" i="14"/>
  <c r="H17" i="14"/>
  <c r="I17" i="14"/>
  <c r="J17" i="14"/>
  <c r="K17" i="14"/>
  <c r="E12" i="6"/>
  <c r="E9" i="6"/>
  <c r="E9" i="7"/>
  <c r="M9" i="3"/>
  <c r="H9" i="5"/>
  <c r="E12" i="2"/>
  <c r="R21" i="14" l="1"/>
  <c r="R26" i="14"/>
  <c r="R18" i="14"/>
  <c r="R12" i="14"/>
  <c r="R20" i="14"/>
  <c r="R14" i="14"/>
  <c r="R10" i="14"/>
  <c r="R27" i="14"/>
  <c r="R25" i="14"/>
  <c r="R17" i="14"/>
  <c r="R19" i="14"/>
  <c r="R13" i="14"/>
  <c r="R15" i="14"/>
  <c r="R11" i="14"/>
  <c r="R24" i="14"/>
  <c r="R16" i="14"/>
  <c r="I12" i="9"/>
  <c r="M12" i="3"/>
  <c r="H12" i="5"/>
  <c r="H20" i="3" l="1"/>
  <c r="M728" i="3" l="1"/>
  <c r="E17" i="2" a="1"/>
  <c r="E17" i="2" s="1"/>
  <c r="O9" i="14" l="1"/>
  <c r="E39" i="2"/>
  <c r="F21" i="2" l="1"/>
  <c r="F27" i="2"/>
  <c r="F19" i="2"/>
  <c r="F24" i="2"/>
  <c r="F31" i="2"/>
  <c r="F23" i="2"/>
  <c r="O31" i="14"/>
  <c r="N9" i="14"/>
  <c r="N31" i="14" s="1"/>
  <c r="J9" i="14"/>
  <c r="J31" i="14" s="1"/>
  <c r="H9" i="14"/>
  <c r="H31" i="14" s="1"/>
  <c r="G9" i="14"/>
  <c r="G31" i="14" s="1"/>
  <c r="F9" i="14"/>
  <c r="F31" i="14" s="1"/>
  <c r="E9" i="14"/>
  <c r="E31" i="14" s="1"/>
  <c r="D9" i="14"/>
  <c r="D31" i="14" s="1"/>
  <c r="C9" i="14"/>
  <c r="M9" i="14"/>
  <c r="M31" i="14" s="1"/>
  <c r="L9" i="14"/>
  <c r="L31" i="14" s="1"/>
  <c r="K9" i="14"/>
  <c r="K31" i="14" s="1"/>
  <c r="I9" i="14"/>
  <c r="I31" i="14" s="1"/>
  <c r="F17" i="2"/>
  <c r="F30" i="2"/>
  <c r="F28" i="2"/>
  <c r="F32" i="2"/>
  <c r="F29" i="2"/>
  <c r="F37" i="2"/>
  <c r="F34" i="2"/>
  <c r="F22" i="2"/>
  <c r="F26" i="2"/>
  <c r="F25" i="2"/>
  <c r="F35" i="2"/>
  <c r="F18" i="2"/>
  <c r="F36" i="2"/>
  <c r="F33" i="2"/>
  <c r="F20" i="2"/>
  <c r="F39" i="2" l="1"/>
  <c r="P15" i="14"/>
  <c r="P11" i="14"/>
  <c r="P18" i="14"/>
  <c r="P22" i="14"/>
  <c r="P16" i="14"/>
  <c r="P24" i="14"/>
  <c r="P13" i="14"/>
  <c r="P26" i="14"/>
  <c r="P12" i="14"/>
  <c r="P29" i="14"/>
  <c r="P20" i="14"/>
  <c r="P14" i="14"/>
  <c r="P10" i="14"/>
  <c r="P27" i="14"/>
  <c r="P25" i="14"/>
  <c r="P23" i="14"/>
  <c r="P21" i="14"/>
  <c r="P17" i="14"/>
  <c r="P19" i="14"/>
  <c r="P28" i="14"/>
  <c r="P9" i="14"/>
  <c r="O36" i="14"/>
  <c r="R9" i="14"/>
  <c r="C31" i="14"/>
  <c r="G32" i="14"/>
  <c r="G35" i="14" s="1"/>
  <c r="G36" i="14" s="1"/>
  <c r="F32" i="14"/>
  <c r="F35" i="14" s="1"/>
  <c r="F36" i="14" s="1"/>
  <c r="E32" i="14"/>
  <c r="E35" i="14" s="1"/>
  <c r="E36" i="14" s="1"/>
  <c r="D32" i="14"/>
  <c r="D35" i="14" s="1"/>
  <c r="D36" i="14" s="1"/>
  <c r="M32" i="14"/>
  <c r="M35" i="14" s="1"/>
  <c r="M36" i="14" s="1"/>
  <c r="L32" i="14"/>
  <c r="L35" i="14" s="1"/>
  <c r="L36" i="14" s="1"/>
  <c r="K32" i="14"/>
  <c r="K35" i="14" s="1"/>
  <c r="K36" i="14" s="1"/>
  <c r="I32" i="14"/>
  <c r="I35" i="14" s="1"/>
  <c r="I36" i="14" s="1"/>
  <c r="N32" i="14"/>
  <c r="N35" i="14" s="1"/>
  <c r="N36" i="14" s="1"/>
  <c r="J32" i="14"/>
  <c r="J35" i="14" s="1"/>
  <c r="J36" i="14" s="1"/>
  <c r="H32" i="14"/>
  <c r="H35" i="14" s="1"/>
  <c r="H36" i="14" s="1"/>
  <c r="P31" i="14" l="1"/>
  <c r="C32" i="14"/>
  <c r="C33" i="14"/>
  <c r="D33" i="14" s="1"/>
  <c r="E33" i="14" s="1"/>
  <c r="F33" i="14" s="1"/>
  <c r="G33" i="14" s="1"/>
  <c r="H33" i="14" s="1"/>
  <c r="I33" i="14" s="1"/>
  <c r="J33" i="14" s="1"/>
  <c r="K33" i="14" s="1"/>
  <c r="L33" i="14" s="1"/>
  <c r="M33" i="14" s="1"/>
  <c r="N33" i="14" s="1"/>
  <c r="C35" i="14" l="1"/>
  <c r="C34" i="14"/>
  <c r="D34" i="14" s="1"/>
  <c r="E34" i="14" s="1"/>
  <c r="F34" i="14" s="1"/>
  <c r="G34" i="14" s="1"/>
  <c r="H34" i="14" s="1"/>
  <c r="I34" i="14" s="1"/>
  <c r="J34" i="14" s="1"/>
  <c r="K34" i="14" s="1"/>
  <c r="L34" i="14" s="1"/>
  <c r="M34" i="14" s="1"/>
  <c r="N34" i="14" s="1"/>
  <c r="C36" i="14" l="1"/>
  <c r="R36" i="14" s="1"/>
  <c r="R35" i="14"/>
</calcChain>
</file>

<file path=xl/sharedStrings.xml><?xml version="1.0" encoding="utf-8"?>
<sst xmlns="http://schemas.openxmlformats.org/spreadsheetml/2006/main" count="89816" uniqueCount="25957">
  <si>
    <t xml:space="preserve">DADOS GERAIS </t>
  </si>
  <si>
    <t>Bancos:</t>
  </si>
  <si>
    <t>Obra:</t>
  </si>
  <si>
    <t>Local:</t>
  </si>
  <si>
    <t>Região:</t>
  </si>
  <si>
    <t>Data Base:</t>
  </si>
  <si>
    <t>BDI Geral (%):</t>
  </si>
  <si>
    <t>BDI Equipamentos (%):</t>
  </si>
  <si>
    <t>Área construída (m²):</t>
  </si>
  <si>
    <t>Data:</t>
  </si>
  <si>
    <t>Revisão:</t>
  </si>
  <si>
    <t>Responsável Técnico pelo Orçamento:</t>
  </si>
  <si>
    <t>Cargo Responsável Técnico:</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</si>
  <si>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</si>
  <si>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</si>
  <si>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</si>
  <si>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</si>
  <si>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</si>
  <si>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</si>
  <si>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</si>
  <si>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</si>
  <si>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</si>
  <si>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</si>
  <si>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</si>
  <si>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</si>
  <si>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PLANILHA DE ORÇAMENTO SINTÉTICO</t>
  </si>
  <si>
    <t>Item</t>
  </si>
  <si>
    <t>Código</t>
  </si>
  <si>
    <t>Banco</t>
  </si>
  <si>
    <t>Descrição</t>
  </si>
  <si>
    <t>Und</t>
  </si>
  <si>
    <t>Quant.</t>
  </si>
  <si>
    <t>Valor Unit</t>
  </si>
  <si>
    <t>Valor Unit com BDI</t>
  </si>
  <si>
    <t>Total</t>
  </si>
  <si>
    <t>Peso (%)</t>
  </si>
  <si>
    <t>SERVIÇOS PRELIMINARES E INDIRETOS</t>
  </si>
  <si>
    <t xml:space="preserve"> 1.1 </t>
  </si>
  <si>
    <t>CANTEIRO DE OBRAS</t>
  </si>
  <si>
    <t xml:space="preserve"> 1.1.1 </t>
  </si>
  <si>
    <t>CPOS/CDHU</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</si>
  <si>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</si>
  <si>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</si>
  <si>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</si>
  <si>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</si>
  <si>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</si>
  <si>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</si>
  <si>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</si>
  <si>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</si>
  <si>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</si>
  <si>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</si>
  <si>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</si>
  <si>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</si>
  <si>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</si>
  <si>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</si>
  <si>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</si>
  <si>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101509 </t>
  </si>
  <si>
    <t xml:space="preserve"> 1.1.8 </t>
  </si>
  <si>
    <t xml:space="preserve"> 103689 </t>
  </si>
  <si>
    <t>FORNECIMENTO E INSTALAÇÃO DE PLACA DE OBRA COM CHAPA GALVANIZADA E ESTRUTURA DE MADEIRA. AF_03/2022_PS</t>
  </si>
  <si>
    <t>REMOÇÃO DE ENTULHO SEPARADO DE OBRA COM CAÇAMBA METÁLICA - TERRA, ALVENARIA, CONCRETO, ARGAMASSA, MADEIRA, PAPEL, PLÁSTICO OU METAL</t>
  </si>
  <si>
    <t>m³</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</si>
  <si>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</si>
  <si>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</si>
  <si>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</si>
  <si>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</si>
  <si>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</si>
  <si>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</si>
  <si>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</si>
  <si>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</si>
  <si>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</si>
  <si>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</si>
  <si>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</si>
  <si>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</si>
  <si>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</si>
  <si>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</si>
  <si>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</si>
  <si>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</si>
  <si>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</si>
  <si>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</si>
  <si>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</si>
  <si>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</si>
  <si>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</si>
  <si>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</si>
  <si>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</si>
  <si>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</si>
  <si>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</si>
  <si>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</si>
  <si>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100324 </t>
  </si>
  <si>
    <t>LASTRO COM MATERIAL GRANULAR (PEDRA BRITADA N.1 E PEDRA BRITADA N.2), APLICADO EM PISOS OU LAJES SOBRE SOLO, ESPESSURA DE *10 CM*. AF_01/2024</t>
  </si>
  <si>
    <t xml:space="preserve"> 96534 </t>
  </si>
  <si>
    <t>FABRICAÇÃO, MONTAGEM E DESMONTAGEM DE FÔRMA PARA BLOCO DE COROAMENTO, EM MADEIRA SERRADA, E=25 MM, 4 UTILIZAÇÕES. AF_01/2024</t>
  </si>
  <si>
    <t xml:space="preserve"> 96543 </t>
  </si>
  <si>
    <t>ARMAÇÃO DE BLOCO UTILIZANDO AÇO CA-60 DE 5 MM - MONTAGEM. AF_01/2024</t>
  </si>
  <si>
    <t>KG</t>
  </si>
  <si>
    <t xml:space="preserve"> 96545 </t>
  </si>
  <si>
    <t>ARMAÇÃO DE BLOCO UTILIZANDO AÇO CA-50 DE 8 MM - MONTAGEM. AF_01/2024</t>
  </si>
  <si>
    <t xml:space="preserve"> 96546 </t>
  </si>
  <si>
    <t>ARMAÇÃO DE BLOCO UTILIZANDO AÇO CA-50 DE 10 MM - MONTAGEM. AF_01/2024</t>
  </si>
  <si>
    <t xml:space="preserve"> 104920 </t>
  </si>
  <si>
    <t>ARMAÇÃO DE BLOCO, SAPATA ISOLADA, VIGA BALDRAME E SAPATA CORRIDA UTILIZANDO AÇO CA-50 DE 12,5 MM - MONTAGEM. AF_01/2024</t>
  </si>
  <si>
    <t xml:space="preserve"> 104921 </t>
  </si>
  <si>
    <t>ARMAÇÃO DE BLOCO, SAPATA ISOLADA, VIGA BALDRAME E SAPATA CORRIDA UTILIZANDO AÇO CA-50 DE 16 MM - MONTAGEM. AF_01/2024</t>
  </si>
  <si>
    <t xml:space="preserve"> 100574 </t>
  </si>
  <si>
    <t xml:space="preserve"> 93382 </t>
  </si>
  <si>
    <t>REATERRO MANUAL DE VALAS, COM COMPACTADOR DE SOLOS DE PERCUSSÃO. AF_08/2023</t>
  </si>
  <si>
    <t xml:space="preserve"> 98557 </t>
  </si>
  <si>
    <t>IMPERMEABILIZAÇÃO DE SUPERFÍCIE COM EMULSÃO ASFÁLTICA, 2 DEMÃOS. AF_09/2023</t>
  </si>
  <si>
    <t>CONTROLE TECNOLOGICO DE CONCRETOS</t>
  </si>
  <si>
    <t>ESTRUTURA</t>
  </si>
  <si>
    <t xml:space="preserve"> 3.1 </t>
  </si>
  <si>
    <t>PILARES</t>
  </si>
  <si>
    <t xml:space="preserve"> 3.1.1 </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</si>
  <si>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</si>
  <si>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</si>
  <si>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</si>
  <si>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</si>
  <si>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</si>
  <si>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</si>
  <si>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92764 </t>
  </si>
  <si>
    <t>ARMAÇÃO DE PILAR OU VIGA DE ESTRUTURA CONVENCIONAL DE CONCRETO ARMADO UTILIZANDO AÇO CA-50 DE 16,0 MM - MONTAGEM. AF_06/2022</t>
  </si>
  <si>
    <t xml:space="preserve"> 92759 </t>
  </si>
  <si>
    <t>ARMAÇÃO DE PILAR OU VIGA DE ESTRUTURA CONVENCIONAL DE CONCRETO ARMADO UTILIZANDO AÇO CA-60 DE 5,0 MM - MONTAGEM. AF_06/2022</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</si>
  <si>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</si>
  <si>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</si>
  <si>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</si>
  <si>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</si>
  <si>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</si>
  <si>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</si>
  <si>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92761 </t>
  </si>
  <si>
    <t>ARMAÇÃO DE PILAR OU VIGA DE ESTRUTURA CONVENCIONAL DE CONCRETO ARMADO UTILIZANDO AÇO CA-50 DE 8,0 MM - MONTAGEM. AF_06/2022</t>
  </si>
  <si>
    <t>LAJES</t>
  </si>
  <si>
    <t xml:space="preserve"> 92768 </t>
  </si>
  <si>
    <t>ARMAÇÃO DE LAJE DE ESTRUTURA CONVENCIONAL DE CONCRETO ARMADO UTILIZANDO AÇO CA-60 DE 5,0 MM - MONTAGEM. AF_06/2022</t>
  </si>
  <si>
    <t xml:space="preserve"> 92769 </t>
  </si>
  <si>
    <t>ARMAÇÃO DE LAJE DE ESTRUTURA CONVENCIONAL DE CONCRETO ARMADO UTILIZANDO AÇO CA-50 DE 6,3 MM - MONTAGEM. AF_06/2022</t>
  </si>
  <si>
    <t xml:space="preserve"> 92770 </t>
  </si>
  <si>
    <t>ARMAÇÃO DE LAJE DE ESTRUTURA CONVENCIONAL DE CONCRETO ARMADO UTILIZANDO AÇO CA-50 DE 8,0 MM - MONTAGEM. AF_06/2022</t>
  </si>
  <si>
    <t xml:space="preserve"> 92771 </t>
  </si>
  <si>
    <t>ARMAÇÃO DE LAJE DE ESTRUTURA CONVENCIONAL DE CONCRETO ARMADO UTILIZANDO AÇO CA-50 DE 10,0 MM - MONTAGEM. AF_06/2022</t>
  </si>
  <si>
    <t>ALVENARIA, VEDAÇÕES E DIVISÓRIAS</t>
  </si>
  <si>
    <t xml:space="preserve"> 4.1 </t>
  </si>
  <si>
    <t>ALVENARIA DE VEDAÇÃO</t>
  </si>
  <si>
    <t xml:space="preserve"> 4.1.1 </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</si>
  <si>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</si>
  <si>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</si>
  <si>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</si>
  <si>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</si>
  <si>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</si>
  <si>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</si>
  <si>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</si>
  <si>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</si>
  <si>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</si>
  <si>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</si>
  <si>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4.2 </t>
  </si>
  <si>
    <t>DRYWALL</t>
  </si>
  <si>
    <t xml:space="preserve"> 4.2.1 </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</si>
  <si>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</si>
  <si>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</si>
  <si>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</si>
  <si>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</si>
  <si>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</si>
  <si>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</si>
  <si>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</si>
  <si>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</si>
  <si>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</si>
  <si>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</si>
  <si>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</si>
  <si>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</si>
  <si>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</si>
  <si>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</si>
  <si>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</si>
  <si>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</si>
  <si>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</si>
  <si>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</si>
  <si>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</si>
  <si>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</si>
  <si>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</si>
  <si>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</si>
  <si>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</si>
  <si>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</si>
  <si>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</si>
  <si>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</si>
  <si>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</si>
  <si>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</si>
  <si>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</si>
  <si>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</si>
  <si>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</si>
  <si>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</si>
  <si>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</si>
  <si>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</si>
  <si>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</si>
  <si>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</si>
  <si>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</si>
  <si>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</si>
  <si>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</si>
  <si>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</si>
  <si>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</si>
  <si>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</si>
  <si>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</si>
  <si>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</si>
  <si>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</si>
  <si>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</si>
  <si>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</si>
  <si>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</si>
  <si>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</si>
  <si>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</si>
  <si>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7.2 </t>
  </si>
  <si>
    <t>ESQUADRIAS DE ALUMÍNIO</t>
  </si>
  <si>
    <t xml:space="preserve"> 7.2.1 </t>
  </si>
  <si>
    <t>PORTAS DE ALUMÍNIO</t>
  </si>
  <si>
    <t xml:space="preserve"> 7.2.1.1 </t>
  </si>
  <si>
    <t xml:space="preserve"> 7.2.1.2 </t>
  </si>
  <si>
    <t>PORTA VENEZIANA DE ABRIR EM ALUMÍNIO, SOB MEDIDA</t>
  </si>
  <si>
    <t xml:space="preserve"> 7.2.1.3 </t>
  </si>
  <si>
    <t>EMOP</t>
  </si>
  <si>
    <t xml:space="preserve"> 7.2.1.4 </t>
  </si>
  <si>
    <t xml:space="preserve"> 7.2.2 </t>
  </si>
  <si>
    <t>JANELAS DE ALUMÍNIO</t>
  </si>
  <si>
    <t xml:space="preserve"> 7.2.2.1 </t>
  </si>
  <si>
    <t xml:space="preserve"> 94569 </t>
  </si>
  <si>
    <t xml:space="preserve"> 7.2.2.2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</si>
  <si>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</si>
  <si>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</si>
  <si>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</si>
  <si>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</si>
  <si>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</si>
  <si>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</si>
  <si>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</si>
  <si>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</si>
  <si>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</si>
  <si>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</si>
  <si>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</si>
  <si>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</si>
  <si>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</si>
  <si>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</si>
  <si>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 xml:space="preserve"> 7.4.5 </t>
  </si>
  <si>
    <t>FECHADURA COM MAÇANETA TIPO ALAVANCA EM AÇO INOXIDÁVEL, PARA PORTA EXTERNA</t>
  </si>
  <si>
    <t xml:space="preserve"> 7.4.6 </t>
  </si>
  <si>
    <t xml:space="preserve"> 7.4.7 </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</si>
  <si>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</si>
  <si>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</si>
  <si>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</si>
  <si>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</si>
  <si>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</si>
  <si>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</si>
  <si>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</si>
  <si>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</si>
  <si>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</si>
  <si>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</si>
  <si>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</si>
  <si>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</si>
  <si>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</si>
  <si>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</si>
  <si>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</si>
  <si>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</si>
  <si>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</si>
  <si>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</si>
  <si>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</si>
  <si>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</si>
  <si>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</si>
  <si>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 xml:space="preserve"> 9.2.1 </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</si>
  <si>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</si>
  <si>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</si>
  <si>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</si>
  <si>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</si>
  <si>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</si>
  <si>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</si>
  <si>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</si>
  <si>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</si>
  <si>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</si>
  <si>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</si>
  <si>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FORRO</t>
  </si>
  <si>
    <t xml:space="preserve"> 96114 </t>
  </si>
  <si>
    <t>FORRO EM DRYWALL, PARA AMBIENTES COMERCIAIS, INCLUSIVE ESTRUTURA BIRECIONAL DE FIXAÇÃO. AF_08/2023_PS</t>
  </si>
  <si>
    <t>PINTURA</t>
  </si>
  <si>
    <t xml:space="preserve"> 12.1 </t>
  </si>
  <si>
    <t>PAREDES</t>
  </si>
  <si>
    <t xml:space="preserve"> 88485 </t>
  </si>
  <si>
    <t>FUNDO SELADOR ACRÍLICO, APLICAÇÃO MANUAL EM PAREDE, UMA DEMÃO. AF_04/2023</t>
  </si>
  <si>
    <t>TETO</t>
  </si>
  <si>
    <t xml:space="preserve"> 102197 </t>
  </si>
  <si>
    <t>PINTURA FUNDO NIVELADOR ALQUÍDICO BRANCO EM MADEIRA. AF_01/2021</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</si>
  <si>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</si>
  <si>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</si>
  <si>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</si>
  <si>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</si>
  <si>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</si>
  <si>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</si>
  <si>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</si>
  <si>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100860 </t>
  </si>
  <si>
    <t>CHUVEIRO ELÉTRICO COMUM CORPO PLÁSTICO, TIPO DUCHA - FORNECIMENTO E INSTALAÇÃO. AF_01/2020</t>
  </si>
  <si>
    <t xml:space="preserve"> 14.2 </t>
  </si>
  <si>
    <t>LOUÇAS</t>
  </si>
  <si>
    <t xml:space="preserve"> 86932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</si>
  <si>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</si>
  <si>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</si>
  <si>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86919 </t>
  </si>
  <si>
    <t>TANQUE DE LOUÇA BRANCA COM COLUNA, 30L OU EQUIVALENTE, INCLUSO SIFÃO FLEXÍVEL EM PVC, VÁLVULA METÁLICA E TORNEIRA DE METAL CROMADO PADRÃO MÉDIO - FORNECIMENTO E INSTALAÇÃO. AF_01/2020</t>
  </si>
  <si>
    <t>IOPES</t>
  </si>
  <si>
    <t xml:space="preserve"> 86901 </t>
  </si>
  <si>
    <t>CUBA DE EMBUTIR OVAL EM LOUÇA BRANCA, 35 X 50CM OU EQUIVALENTE - FORNECIMENTO E INSTALAÇÃO. AF_01/2020</t>
  </si>
  <si>
    <t>METAIS E ACESSÓRIOS</t>
  </si>
  <si>
    <t>Funil Expurgo Hospitalar de aço inox 304  290x300mm e= 0,8mm Sem mesa para embutir - Mirnox ou similar</t>
  </si>
  <si>
    <t xml:space="preserve"> 86900 </t>
  </si>
  <si>
    <t>CUBA DE EMBUTIR RETANGULAR DE AÇO INOXIDÁVEL, 46 X 30 X 12 CM - FORNECIMENTO E INSTALAÇÃO. AF_01/2020</t>
  </si>
  <si>
    <t xml:space="preserve"> 86913 </t>
  </si>
  <si>
    <t>TORNEIRA CROMADA 1/2" OU 3/4" PARA TANQUE, PADRÃO POPULAR - FORNECIMENTO E INSTALAÇÃO. AF_01/2020</t>
  </si>
  <si>
    <t>TORNEIRA CLÍNICA COM VOLANTE TIPO ALAVANCA</t>
  </si>
  <si>
    <t>TORNEIRA MISTURADOR CLÍNICA DE MESA COM AREJADOR ARTICULADO, ACIONAMENTO COTOVELO</t>
  </si>
  <si>
    <t>Ducha higiênica com registro, linha Dream, ref. 1984.C87.ACT.CR, da DECA ou similar</t>
  </si>
  <si>
    <t xml:space="preserve"> 100867 </t>
  </si>
  <si>
    <t xml:space="preserve"> CPU2105 </t>
  </si>
  <si>
    <t>RALO SECO PVC QUADRADO 15x15 COM GRELHA</t>
  </si>
  <si>
    <t>INSTALAÇÕES HIDROSSANITÁRIAS</t>
  </si>
  <si>
    <t xml:space="preserve"> 15.1 </t>
  </si>
  <si>
    <t>HIDRÁULICA</t>
  </si>
  <si>
    <t xml:space="preserve"> 15.1.1 </t>
  </si>
  <si>
    <t xml:space="preserve"> 94662 </t>
  </si>
  <si>
    <t xml:space="preserve"> 103986 </t>
  </si>
  <si>
    <t>CURVA 90 GRAUS, PVC, SOLDÁVEL, DN 50MM, INSTALADO EM RAMAL DE DISTRIBUIÇÃO DE ÁGUA - FORNECIMENTO E INSTALAÇÃO. AF_06/2022</t>
  </si>
  <si>
    <t xml:space="preserve"> 103979 </t>
  </si>
  <si>
    <t xml:space="preserve"> 94794 </t>
  </si>
  <si>
    <t>REGISTRO DE GAVETA BRUTO, LATÃO, ROSCÁVEL, 1 1/2", COM ACABAMENTO E CANOPLA CROMADOS - FORNECIMENTO E INSTALAÇÃO. AF_08/2021</t>
  </si>
  <si>
    <t xml:space="preserve"> 89987 </t>
  </si>
  <si>
    <t>REGISTRO DE GAVETA BRUTO, LATÃO, ROSCÁVEL, 3/4", COM ACABAMENTO E CANOPLA CROMADOS - FORNECIMENTO E INSTALAÇÃO. AF_08/2021</t>
  </si>
  <si>
    <t xml:space="preserve"> 89985 </t>
  </si>
  <si>
    <t>REGISTRO DE PRESSÃO BRUTO, LATÃO, ROSCÁVEL, 3/4", COM ACABAMENTO E CANOPLA CROMADOS - FORNECIMENTO E INSTALAÇÃO. AF_08/2021</t>
  </si>
  <si>
    <t xml:space="preserve"> 89373 </t>
  </si>
  <si>
    <t>LUVA DE REDUÇÃO, PVC, SOLDÁVEL, DN 25MM X 20MM, INSTALADO EM RAMAL OU SUB-RAMAL DE ÁGUA - FORNECIMENTO E INSTALAÇÃO. AF_06/2022</t>
  </si>
  <si>
    <t xml:space="preserve"> 94656 </t>
  </si>
  <si>
    <t xml:space="preserve"> 103948 </t>
  </si>
  <si>
    <t>BUCHA DE REDUÇÃO, CURTA, PVC, SOLDÁVEL, DN 32 X 25 MM, INSTALADO EM RAMAL OU SUB-RAMAL DE ÁGUA - FORNECIMENTO E INSTALAÇÃO. AF_06/2022</t>
  </si>
  <si>
    <t xml:space="preserve"> 103966 </t>
  </si>
  <si>
    <t>BUCHA DE REDUÇÃO, LONGA, PVC, SOLDÁVEL, DN 50 X 25 MM, INSTALADO EM PRUMADA DE ÁGUA - FORNECIMENTO E INSTALAÇÃO. AF_06/2022</t>
  </si>
  <si>
    <t xml:space="preserve"> 89489 </t>
  </si>
  <si>
    <t>CURVA 90 GRAUS, PVC, SOLDÁVEL, DN 25MM, INSTALADO EM PRUMADA DE ÁGUA - FORNECIMENTO E INSTALAÇÃO. AF_06/2022</t>
  </si>
  <si>
    <t xml:space="preserve"> 89384 </t>
  </si>
  <si>
    <t xml:space="preserve"> 89530 </t>
  </si>
  <si>
    <t>LUVA DE CORRER, PVC, SOLDÁVEL, DN 25MM, INSTALADO EM PRUMADA DE ÁGUA - FORNECIMENTO E INSTALAÇÃO. AF_06/2022</t>
  </si>
  <si>
    <t xml:space="preserve"> 89577 </t>
  </si>
  <si>
    <t>LUVA DE CORRER, PVC, SOLDÁVEL, DN 50MM, INSTALADO EM PRUMADA DE ÁGUA - FORNECIMENTO E INSTALAÇÃO. AF_06/2022</t>
  </si>
  <si>
    <t xml:space="preserve"> 89356 </t>
  </si>
  <si>
    <t xml:space="preserve"> 89357 </t>
  </si>
  <si>
    <t xml:space="preserve"> 89869 </t>
  </si>
  <si>
    <t>TE, PVC, SOLDÁVEL, DN 25MM, INSTALADO EM DRENO DE AR-CONDICIONADO - FORNECIMENTO E INSTALAÇÃO. AF_08/2022</t>
  </si>
  <si>
    <t xml:space="preserve"> 104008 </t>
  </si>
  <si>
    <t>TE DE REDUÇÃO, 90 GRAUS, PVC, SOLDÁVEL, DN 50 MM X 32 MM, INSTALADO EM RAMAL DE DISTRIBUIÇÃO DE ÁGUA - FORNECIMENTO E INSTALAÇÃO. AF_06/2022</t>
  </si>
  <si>
    <t xml:space="preserve"> 89400 </t>
  </si>
  <si>
    <t>TÊ DE REDUÇÃO, PVC, SOLDÁVEL, DN 32MM X 25MM, INSTALADO EM RAMAL OU SUB-RAMAL DE ÁGUA - FORNECIMENTO E INSTALAÇÃO. AF_06/2022</t>
  </si>
  <si>
    <t xml:space="preserve"> 89627 </t>
  </si>
  <si>
    <t xml:space="preserve"> 89366 </t>
  </si>
  <si>
    <t xml:space="preserve"> 90373 </t>
  </si>
  <si>
    <t xml:space="preserve"> 89415 </t>
  </si>
  <si>
    <t>CURVA 90 GRAUS, PVC, SOLDÁVEL, DN 32MM, INSTALADO EM RAMAL DE DISTRIBUIÇÃO DE ÁGUA - FORNECIMENTO E INSTALAÇÃO. AF_06/2022</t>
  </si>
  <si>
    <t xml:space="preserve"> 15.2 </t>
  </si>
  <si>
    <t>SANITÁRIA</t>
  </si>
  <si>
    <t xml:space="preserve"> 15.2.1 </t>
  </si>
  <si>
    <t xml:space="preserve"> 104328 </t>
  </si>
  <si>
    <t>CAIXA SIFONADA, COM GRELHA QUADRADA, PVC, DN 150 X 150 X 50 MM, JUNTA SOLDÁVEL, FORNECIDA E INSTALADA EM RAMAL DE DESCARGA OU EM RAMAL DE ESGOTO SANITÁRIO. AF_08/2022</t>
  </si>
  <si>
    <t xml:space="preserve"> 89708 </t>
  </si>
  <si>
    <t>CAIXA SIFONADA, PVC, DN 150 X 185 X 75 MM, JUNTA ELÁSTICA, FORNECIDA E INSTALADA EM RAMAL DE DESCARGA OU EM RAMAL DE ESGOTO SANITÁRIO. AF_08/2022</t>
  </si>
  <si>
    <t xml:space="preserve"> 89709 </t>
  </si>
  <si>
    <t>RALO SIFONADO, PVC, DN 100 X 40 MM, JUNTA SOLDÁVEL, FORNECIDO E INSTALADO EM RAMAL DE DESCARGA OU EM RAMAL DE ESGOTO SANITÁRIO. AF_08/2022</t>
  </si>
  <si>
    <t xml:space="preserve"> 86883 </t>
  </si>
  <si>
    <t xml:space="preserve"> 86879 </t>
  </si>
  <si>
    <t>VÁLVULA EM PLÁSTICO 1" PARA PIA, TANQUE OU LAVATÓRIO, COM OU SEM LADRÃO - FORNECIMENTO E INSTALAÇÃO. AF_01/2020</t>
  </si>
  <si>
    <t xml:space="preserve"> 104063 </t>
  </si>
  <si>
    <t>CURVA LONGA, 45 GRAUS, PVC OCRE, JUNTA ELÁSTICA, DN 100 MM, PARA COLETOR PREDIAL DE ESGOTO. AF_06/2022</t>
  </si>
  <si>
    <t xml:space="preserve"> 89811 </t>
  </si>
  <si>
    <t>CURVA CURTA 90 GRAUS, PVC, SERIE NORMAL, ESGOTO PREDIAL, DN 100 MM, JUNTA ELÁSTICA, FORNECIDO E INSTALADO EM PRUMADA DE ESGOTO SANITÁRIO OU VENTILAÇÃO. AF_08/2022</t>
  </si>
  <si>
    <t xml:space="preserve"> 89728 </t>
  </si>
  <si>
    <t>CURVA CURTA 90 GRAUS, PVC, SERIE NORMAL, ESGOTO PREDIAL, DN 40 MM, JUNTA SOLDÁVEL, FORNECIDO E INSTALADO EM RAMAL DE DESCARGA OU RAMAL DE ESGOTO SANITÁRIO. AF_08/2022</t>
  </si>
  <si>
    <t xml:space="preserve"> 89726 </t>
  </si>
  <si>
    <t>JOELHO 45 GRAUS, PVC, SERIE NORMAL, ESGOTO PREDIAL, DN 40 MM, JUNTA SOLDÁVEL, FORNECIDO E INSTALADO EM RAMAL DE DESCARGA OU RAMAL DE ESGOTO SANITÁRIO. AF_08/2022</t>
  </si>
  <si>
    <t xml:space="preserve"> 89732 </t>
  </si>
  <si>
    <t>JOELHO 45 GRAUS, PVC, SERIE NORMAL, ESGOTO PREDIAL, DN 50 MM, JUNTA ELÁSTICA, FORNECIDO E INSTALADO EM RAMAL DE DESCARGA OU RAMAL DE ESGOTO SANITÁRIO. AF_08/2022</t>
  </si>
  <si>
    <t xml:space="preserve"> 89739 </t>
  </si>
  <si>
    <t>JOELHO 45 GRAUS, PVC, SERIE NORMAL, ESGOTO PREDIAL, DN 75 MM, JUNTA ELÁSTICA, FORNECIDO E INSTALADO EM RAMAL DE DESCARGA OU RAMAL DE ESGOTO SANITÁRIO. AF_08/2022</t>
  </si>
  <si>
    <t xml:space="preserve"> 89731 </t>
  </si>
  <si>
    <t>JOELHO 90 GRAUS, PVC, SERIE NORMAL, ESGOTO PREDIAL, DN 50 MM, JUNTA ELÁSTICA, FORNECIDO E INSTALADO EM RAMAL DE DESCARGA OU RAMAL DE ESGOTO SANITÁRIO. AF_08/2022</t>
  </si>
  <si>
    <t xml:space="preserve"> 104345 </t>
  </si>
  <si>
    <t>JUNÇÃO DE REDUÇÃO INVERTIDA, PVC, SÉRIE NORMAL, ESGOTO PREDIAL, DN 100 X 50 MM, JUNTA ELÁSTICA, FORNECIDO E INSTALADO EM RAMAL DE DESCARGA OU RAMAL DE ESGOTO SANITÁRIO. AF_08/2022</t>
  </si>
  <si>
    <t xml:space="preserve"> 89783 </t>
  </si>
  <si>
    <t>JUNÇÃO SIMPLES, PVC, SERIE NORMAL, ESGOTO PREDIAL, DN 40 MM, JUNTA SOLDÁVEL, FORNECIDO E INSTALADO EM RAMAL DE DESCARGA OU RAMAL DE ESGOTO SANITÁRIO. AF_08/2022</t>
  </si>
  <si>
    <t xml:space="preserve"> 104350 </t>
  </si>
  <si>
    <t>JUNÇÃO DE REDUÇÃO INVERTIDA, PVC, SÉRIE NORMAL, ESGOTO PREDIAL, DN 75 X 50 MM, JUNTA ELÁSTICA, FORNECIDO E INSTALADO EM PRUMADA DE ESGOTO SANITÁRIO OU VENTILAÇÃO. AF_08/2022</t>
  </si>
  <si>
    <t xml:space="preserve"> 89549 </t>
  </si>
  <si>
    <t>REDUÇÃO EXCÊNTRICA, PVC, SERIE R, ÁGUA PLUVIAL, DN 75 X 50 MM, JUNTA ELÁSTICA, FORNECIDO E INSTALADO EM RAMAL DE ENCAMINHAMENTO. AF_06/2022</t>
  </si>
  <si>
    <t xml:space="preserve"> 89408 </t>
  </si>
  <si>
    <t xml:space="preserve"> 86882 </t>
  </si>
  <si>
    <t xml:space="preserve"> 94962 </t>
  </si>
  <si>
    <t xml:space="preserve"> 89825 </t>
  </si>
  <si>
    <t>TE, PVC, SERIE NORMAL, ESGOTO PREDIAL, DN 50 X 50 MM, JUNTA ELÁSTICA, FORNECIDO E INSTALADO EM PRUMADA DE ESGOTO SANITÁRIO OU VENTILAÇÃO. AF_08/2022</t>
  </si>
  <si>
    <t xml:space="preserve"> 89829 </t>
  </si>
  <si>
    <t>TE, PVC, SERIE NORMAL, ESGOTO PREDIAL, DN 75 X 75 MM, JUNTA ELÁSTICA, FORNECIDO E INSTALADO EM PRUMADA DE ESGOTO SANITÁRIO OU VENTILAÇÃO. AF_08/2022</t>
  </si>
  <si>
    <t>PLUVIAL</t>
  </si>
  <si>
    <t xml:space="preserve"> 89797 </t>
  </si>
  <si>
    <t>JUNÇÃO SIMPLES, PVC, SERIE NORMAL, ESGOTO PREDIAL, DN 100 X 100 MM, JUNTA ELÁSTICA, FORNECIDO E INSTALADO EM RAMAL DE DESCARGA OU RAMAL DE ESGOTO SANITÁRIO. AF_08/2022</t>
  </si>
  <si>
    <t xml:space="preserve"> 90696 </t>
  </si>
  <si>
    <t>TUBO DE PVC PARA REDE COLETORA DE ESGOTO DE PAREDE MACIÇA, DN 200 MM, JUNTA ELÁSTICA - FORNECIMENTO E ASSENTAMENTO. AF_01/2021</t>
  </si>
  <si>
    <t>PREVENÇÃO E COMBATE A INCÊNDIO (PCI)</t>
  </si>
  <si>
    <t>Placa de sinalizacao, fotoluminescente, em pvc , com logotipo "Cuidado risco de choque elétrico"- Placa E5</t>
  </si>
  <si>
    <t>Placa de sinalizacao, fotoluminescente, em pvc , com logotipo "Extintor de incêndio portátil"- Placa E5</t>
  </si>
  <si>
    <t>Placa de sinalizacao, fotoluminescente, 38x19 cm, em pvc , com seta indicativa de sentido (esquerda ou direita) de saída de emergência- Placa S2</t>
  </si>
  <si>
    <t>Abrigo de sobrepor em chapa de aço carbono pintado com tinta a base de epoxi vermelha, dimensões 75x35x25cm</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</si>
  <si>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</si>
  <si>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</si>
  <si>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</si>
  <si>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</si>
  <si>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</si>
  <si>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</si>
  <si>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</si>
  <si>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</si>
  <si>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</si>
  <si>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</si>
  <si>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</si>
  <si>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91920 </t>
  </si>
  <si>
    <t>CURVA 90 GRAUS PARA ELETRODUTO, PVC, ROSCÁVEL, DN 40 MM (1 1/4"), PARA CIRCUITOS TERMINAIS, INSTALADA EM PAREDE - FORNECIMENTO E INSTALAÇÃO. AF_03/2023</t>
  </si>
  <si>
    <t>CJ</t>
  </si>
  <si>
    <t>LEITOS - PORCA E ARRUELA 3/8""</t>
  </si>
  <si>
    <t>CHUMBADOR CB 3/8""x2.1/2""+ PARAFUSO</t>
  </si>
  <si>
    <t>PARAFUSO LENTILHA 42x13mm COM PORCA E ARRUELA</t>
  </si>
  <si>
    <t>SUPORTE PARA FIXACAO FITA ALUMINIO OU CABO COBRE NU</t>
  </si>
  <si>
    <t>VERGALHAO ACO GALV C/OM ROSCA TOTAL PARA PERFILADO 1/4""</t>
  </si>
  <si>
    <t xml:space="preserve"> 92986 </t>
  </si>
  <si>
    <t>CABO DE COBRE FLEXÍVEL ISOLADO, 35 MM², ANTI-CHAMA 0,6/1,0 KV, PARA REDE ENTERRADA DE DISTRIBUIÇÃO DE ENERGIA ELÉTRICA - FORNECIMENTO E INSTALAÇÃO. AF_12/2021</t>
  </si>
  <si>
    <t xml:space="preserve"> 91924 </t>
  </si>
  <si>
    <t>CABO DE COBRE FLEXÍVEL ISOLADO, 1,5 MM², ANTI-CHAMA 450/750 V, PARA CIRCUITOS TERMINAIS - FORNECIMENTO E INSTALAÇÃO. AF_03/2023</t>
  </si>
  <si>
    <t xml:space="preserve"> 91926 </t>
  </si>
  <si>
    <t>CABO DE COBRE FLEXÍVEL ISOLADO, 2,5 MM², ANTI-CHAMA 450/750 V, PARA CIRCUITOS TERMINAIS - FORNECIMENTO E INSTALAÇÃO. AF_03/2023</t>
  </si>
  <si>
    <t xml:space="preserve"> 91928 </t>
  </si>
  <si>
    <t>CABO DE COBRE FLEXÍVEL ISOLADO, 4 MM², ANTI-CHAMA 450/750 V, PARA CIRCUITOS TERMINAIS - FORNECIMENTO E INSTALAÇÃO. AF_03/2023</t>
  </si>
  <si>
    <t xml:space="preserve"> 91930 </t>
  </si>
  <si>
    <t>CABO DE COBRE FLEXÍVEL ISOLADO, 6 MM², ANTI-CHAMA 450/750 V, PARA CIRCUITOS TERMINAIS - FORNECIMENTO E INSTALAÇÃO. AF_03/2023</t>
  </si>
  <si>
    <t>CAIXA DE PASSAGEM CH.DE ACO C/TAMPA APARAF. 200x200x100 PISO</t>
  </si>
  <si>
    <t>CAIXA DE PASSAGEM DE ACO C/ TAMPA APARAFUSADA 302X302X120</t>
  </si>
  <si>
    <t xml:space="preserve"> 91955 </t>
  </si>
  <si>
    <t>INTERRUPTOR PARALELO (1 MÓDULO), 10A/250V, INCLUINDO SUPORTE E PLACA - FORNECIMENTO E INSTALAÇÃO. AF_03/2023</t>
  </si>
  <si>
    <t xml:space="preserve"> 91957 </t>
  </si>
  <si>
    <t>INTERRUPTOR SIMPLES (1 MÓDULO) COM INTERRUPTOR PARALELO (1 MÓDULO), 10A/250V, INCLUINDO SUPORTE E PLACA - FORNECIMENTO E INSTALAÇÃO. AF_03/2023</t>
  </si>
  <si>
    <t xml:space="preserve"> 91953 </t>
  </si>
  <si>
    <t>INTERRUPTOR SIMPLES (1 MÓDULO), 10A/250V, INCLUINDO SUPORTE E PLACA - FORNECIMENTO E INSTALAÇÃO. AF_03/2023</t>
  </si>
  <si>
    <t>PLACA COM UM FURO IMPERIA BRANCO IRIEL P/ SAIDA CABO DE SOM</t>
  </si>
  <si>
    <t>PLACA (ESPELHO) 1 POSTO HORIZONTAL 4x2 PIAL PLUS</t>
  </si>
  <si>
    <t xml:space="preserve"> 91996 </t>
  </si>
  <si>
    <t>TOMADA MÉDIA DE EMBUTIR (1 MÓDULO), 2P+T 10 A, INCLUINDO SUPORTE E PLACA - FORNECIMENTO E INSTALAÇÃO. AF_03/2023</t>
  </si>
  <si>
    <t xml:space="preserve"> 92022 </t>
  </si>
  <si>
    <t>INTERRUPTOR SIMPLES (1 MÓDULO) COM 1 TOMADA DE EMBUTIR 2P+T 10 A, SEM SUPORTE E SEM PLACA - FORNECIMENTO E INSTALAÇÃO. AF_03/2023</t>
  </si>
  <si>
    <t xml:space="preserve"> 92002 </t>
  </si>
  <si>
    <t>TOMADA MÉDIA DE EMBUTIR (2 MÓDULOS), 2P+T 10 A, SEM SUPORTE E SEM PLACA - FORNECIMENTO E INSTALAÇÃO. AF_03/2023</t>
  </si>
  <si>
    <t xml:space="preserve"> 92003 </t>
  </si>
  <si>
    <t>TOMADA MÉDIA DE EMBUTIR (2 MÓDULOS), 2P+T 20 A, SEM SUPORTE E SEM PLACA - FORNECIMENTO E INSTALAÇÃO. AF_03/2023</t>
  </si>
  <si>
    <t xml:space="preserve"> 91994 </t>
  </si>
  <si>
    <t>TOMADA MÉDIA DE EMBUTIR (1 MÓDULO), 2P+T 10 A, SEM SUPORTE E SEM PLACA - FORNECIMENTO E INSTALAÇÃO. AF_03/2023</t>
  </si>
  <si>
    <t xml:space="preserve"> 91995 </t>
  </si>
  <si>
    <t>TOMADA MÉDIA DE EMBUTIR (1 MÓDULO), 2P+T 20 A, SEM SUPORTE E SEM PLACA - FORNECIMENTO E INSTALAÇÃO. AF_03/2023</t>
  </si>
  <si>
    <t xml:space="preserve"> 93661 </t>
  </si>
  <si>
    <t>DISPOSITIVO PROTETOR DE SURTO 220V OU 127V, 20 KA, TRIFASICO</t>
  </si>
  <si>
    <t>DISPOSITIVO DE PROTEÇÃO CONTRA SURTO, 1 POLO, SUPORTABILIDADE &amp;LT;= 4 KV, UN ATÉ 240V/415V, IIMP = 60 KA, CURVA DE ENSAIO 10/350µS - CLASSE 1</t>
  </si>
  <si>
    <t>SAIDA HORIZONTAL PARA ELETROCALHA 1 1/4""</t>
  </si>
  <si>
    <t xml:space="preserve"> 91837 </t>
  </si>
  <si>
    <t xml:space="preserve"> 91835 </t>
  </si>
  <si>
    <t xml:space="preserve"> 93008 </t>
  </si>
  <si>
    <t>ELETRODUTO RÍGIDO ROSCÁVEL, PVC, DN 50 MM (1 1/2"), PARA REDE ENTERRADA DE DISTRIBUIÇÃO DE ENERGIA ELÉTRICA - FORNECIMENTO E INSTALAÇÃO. AF_12/2021</t>
  </si>
  <si>
    <t xml:space="preserve"> 91865 </t>
  </si>
  <si>
    <t>ELETRODUTO RÍGIDO ROSCÁVEL, PVC, DN 40 MM (1 1/4"), PARA CIRCUITOS TERMINAIS, INSTALADO EM FORRO - FORNECIMENTO E INSTALAÇÃO. AF_03/2023</t>
  </si>
  <si>
    <t xml:space="preserve"> 101538 </t>
  </si>
  <si>
    <t>ARMAÇÃO SECUNDÁRIA, COM 1 ESTRIBO E 1 ISOLADOR - FORNECIMENTO E INSTALAÇÃO. AF_07/2020</t>
  </si>
  <si>
    <t xml:space="preserve"> 16.2 </t>
  </si>
  <si>
    <t>ILUMINAÇÃO</t>
  </si>
  <si>
    <t xml:space="preserve"> 16.2.1 </t>
  </si>
  <si>
    <t>LUMINARIA DE EMBUTIR PLAFON 18W LED BRANCO FRIO 22,5x22,5</t>
  </si>
  <si>
    <t>SPDA</t>
  </si>
  <si>
    <t xml:space="preserve"> 96986 </t>
  </si>
  <si>
    <t>HASTE DE ATERRAMENTO, DIÂMETRO 3/4", COM 3 METROS - FORNECIMENTO E INSTALAÇÃO. AF_08/2023</t>
  </si>
  <si>
    <t xml:space="preserve"> 96989 </t>
  </si>
  <si>
    <t>CAPTOR TIPO FRANKLIN PARA SPDA - FORNECIMENTO E INSTALAÇÃO. AF_08/2023</t>
  </si>
  <si>
    <t xml:space="preserve"> 96988 </t>
  </si>
  <si>
    <t>MASTRO 1 ½", COM 3 METROS, PARA SPDA - FORNECIMENTO E INSTALAÇÃO. AF_08/2023</t>
  </si>
  <si>
    <t xml:space="preserve"> 104746 </t>
  </si>
  <si>
    <t>MINI CAPTOR PARA SPDA - FORNECIMENTO E INSTALAÇÃO. AF_08/2023</t>
  </si>
  <si>
    <t xml:space="preserve"> 96987 </t>
  </si>
  <si>
    <t xml:space="preserve"> 101663 </t>
  </si>
  <si>
    <t xml:space="preserve"> 96984 </t>
  </si>
  <si>
    <t>ELETRODUTO PVC RÍGIDO, DIÂMETRO 40MM, COM 3 METROS, PARA SPDA - FORNECIMENTO E INSTALAÇÃO. AF_08/2023</t>
  </si>
  <si>
    <t xml:space="preserve"> 101548 </t>
  </si>
  <si>
    <t>ISOLADOR, TIPO ROLDANA, PARA BAIXA TENSÃO - FORNECIMENTO E INSTALAÇÃO. AF_07/2020</t>
  </si>
  <si>
    <t>CLIMATIZAÇÃO</t>
  </si>
  <si>
    <t xml:space="preserve"> 17.1 </t>
  </si>
  <si>
    <t xml:space="preserve"> 17.1.1 </t>
  </si>
  <si>
    <t xml:space="preserve"> 17.1.2 </t>
  </si>
  <si>
    <t xml:space="preserve"> 103290 </t>
  </si>
  <si>
    <t xml:space="preserve"> 17.1.3 </t>
  </si>
  <si>
    <t>CAIXA PARA ENCAIXE E INSTALACAO APARELHO AR CONDICIONADO</t>
  </si>
  <si>
    <t>DUTO PARA EXAUSTAO DE AR/VENTILACAO,CHAVETADO EM CHAPA DE AC O GALVANIZADO,NAS DIVERSAS BITOLAS,CONFORME ABNT NBR 16401,I NCLUSIVE SUPORTES PINTADOS,GRELHAS,DIFUSORES EM ALUMINIO EXT RUDADO E DEMAIS ITENS NECESSARIOS.FORNECIMENTO E COLOCACAO</t>
  </si>
  <si>
    <t>Barra roscada bicromatizada ø 3/8" x 3000mm</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</si>
  <si>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</si>
  <si>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</si>
  <si>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</si>
  <si>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</si>
  <si>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</si>
  <si>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</si>
  <si>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EXAUSTOR AXIAL MULTIVAC MODELO MURO 150A</t>
  </si>
  <si>
    <t>DADOS E VOZ</t>
  </si>
  <si>
    <t xml:space="preserve"> 18.1 </t>
  </si>
  <si>
    <t xml:space="preserve"> 18.2 </t>
  </si>
  <si>
    <t xml:space="preserve"> 98307 </t>
  </si>
  <si>
    <t xml:space="preserve"> 19.1 </t>
  </si>
  <si>
    <t xml:space="preserve"> 19.2 </t>
  </si>
  <si>
    <t xml:space="preserve"> 19.3 </t>
  </si>
  <si>
    <t>URBANIZAÇÃO</t>
  </si>
  <si>
    <t xml:space="preserve"> 20.1 </t>
  </si>
  <si>
    <t>PAVIMENTAÇÃO E ACESSIBILIDADE</t>
  </si>
  <si>
    <t xml:space="preserve"> 20.2 </t>
  </si>
  <si>
    <t>PAISAGISMO</t>
  </si>
  <si>
    <t xml:space="preserve"> 103946 </t>
  </si>
  <si>
    <t>SINALIZAÇÃO</t>
  </si>
  <si>
    <t>SERVIÇOS COMPLEMENTARES</t>
  </si>
  <si>
    <t>Totais -&gt;</t>
  </si>
  <si>
    <t>Total sem BDI</t>
  </si>
  <si>
    <t>Total do BDI</t>
  </si>
  <si>
    <t>Total Geral</t>
  </si>
  <si>
    <t>Tipo</t>
  </si>
  <si>
    <t>Composição</t>
  </si>
  <si>
    <t>Insumo</t>
  </si>
  <si>
    <t xml:space="preserve"> A.12.000.021099 </t>
  </si>
  <si>
    <t>MO sem LS =&gt;</t>
  </si>
  <si>
    <t>LS =&gt;</t>
  </si>
  <si>
    <t>MO com LS =&gt;</t>
  </si>
  <si>
    <t>Valor do BDI =&gt;</t>
  </si>
  <si>
    <t>Valor com BDI =&gt;</t>
  </si>
  <si>
    <t>Serviços</t>
  </si>
  <si>
    <t>H</t>
  </si>
  <si>
    <t>INHI - INSTALAÇÕES HIDROS SANITÁRIAS</t>
  </si>
  <si>
    <t>Composição Auxiliar</t>
  </si>
  <si>
    <t>ENCANADOR OU BOMBEIRO HIDRÁULICO COM ENCARGOS COMPLEMENTARES</t>
  </si>
  <si>
    <t>SEDI - SERVIÇOS DIVERSOS</t>
  </si>
  <si>
    <t>AUXILIAR DE ENCANADOR OU BOMBEIRO HIDRÁULICO COM ENCARGOS COMPLEMENTARES</t>
  </si>
  <si>
    <t>INEL - INSTALAÇÃO ELÉTRICA/ELETRIFICAÇÃO E ILUMINAÇÃO EXTERNA</t>
  </si>
  <si>
    <t>AUXILIAR DE ELETRICISTA COM ENCARGOS COMPLEMENTARES</t>
  </si>
  <si>
    <t>ELETRICISTA COM ENCARGOS COMPLEMENTARES</t>
  </si>
  <si>
    <t>CARPINTEIRO DE FORMAS COM ENCARGOS COMPLEMENTARES</t>
  </si>
  <si>
    <t>SERVENTE COM ENCARGOS COMPLEMENTARES</t>
  </si>
  <si>
    <t>SARRAFO *2,5 X 10* CM EM PINUS, MISTA OU EQUIVALENTE DA REGIAO - BRUTA</t>
  </si>
  <si>
    <t xml:space="preserve"> A.05.000.020358 </t>
  </si>
  <si>
    <t>CANT - CANTEIRO DE OBRAS</t>
  </si>
  <si>
    <t>CHP</t>
  </si>
  <si>
    <t>FUES - FUNDAÇÕES E ESTRUTURAS</t>
  </si>
  <si>
    <t>CHI</t>
  </si>
  <si>
    <t>AJUDANTE DE CARPINTEIRO COM ENCARGOS COMPLEMENTARES</t>
  </si>
  <si>
    <t>PONTALETE *7,5 X 7,5* CM EM PINUS, MISTA OU EQUIVALENTE DA REGIAO - BRUTA</t>
  </si>
  <si>
    <t>ASTU - ASSENTAMENTO DE TUBOS E PECAS</t>
  </si>
  <si>
    <t>MONTAGEM E DESMONTAGEM DE ANDAIME MODULAR FACHADEIRO, COM PISO METÁLICO, PARA EDIFÍCIOS COM MULTIPLOS PAVIMENTOS (EXCLUSIVE ANDAIME E LIMPEZA). AF_03/2024</t>
  </si>
  <si>
    <t>LOCACAO DE ANDAIME METALICO TIPO FACHADEIRO, PECAS COM APROXIMADAMENTE 1,20 M DE LARGURA E 2,0 M DE ALTURA, INCLUINDO DIAGONAIS EM X, BARRAS DE LIGACAO, SAPATAS E DEMAIS ITENS NECESSARIOS A MONTAGEM (NAO INCLUI INSTALACAO)</t>
  </si>
  <si>
    <t>PREGO DE ACO POLIDO COM CABECA 17 X 21 (2 X 11)</t>
  </si>
  <si>
    <t>L</t>
  </si>
  <si>
    <t>MOVT - MOVIMENTO DE TERRA</t>
  </si>
  <si>
    <t>PEDREIRO COM ENCARGOS COMPLEMENTARES</t>
  </si>
  <si>
    <t>PEDRA BRITADA N. 2 (19 A 38 MM) POSTO PEDREIRA/FORNECEDOR, SEM FRETE</t>
  </si>
  <si>
    <t>PEDRA BRITADA N. 1 (9,5 A 19 MM) POSTO PEDREIRA/FORNECEDOR, SEM FRETE</t>
  </si>
  <si>
    <t>TABUA *2,5 X 30 CM EM PINUS, MISTA OU EQUIVALENTE DA REGIAO - BRUTA</t>
  </si>
  <si>
    <t>ARMADOR COM ENCARGOS COMPLEMENTARES</t>
  </si>
  <si>
    <t>VIBRADOR DE IMERSÃO, DIÂMETRO DE PONTEIRA 45MM, MOTOR ELÉTRICO TRIFÁSICO POTÊNCIA DE 2 CV - CHP DIURNO. AF_06/2015</t>
  </si>
  <si>
    <t>VIBRADOR DE IMERSÃO, DIÂMETRO DE PONTEIRA 45MM, MOTOR ELÉTRICO TRIFÁSICO POTÊNCIA DE 2 CV - CHI DIURNO. AF_06/2015</t>
  </si>
  <si>
    <t>AJUDANTE ESPECIALIZADO COM ENCARGOS COMPLEMENTARES</t>
  </si>
  <si>
    <t>ENSAIO - ENSAIO DE RESISTENCIA A COMPRESSAO SIMPLES - CONCRETO</t>
  </si>
  <si>
    <t xml:space="preserve"> 97086 </t>
  </si>
  <si>
    <t>FABRICAÇÃO, MONTAGEM E DESMONTAGEM DE FORMA PARA RADIER, PISO DE CONCRETO OU LAJE SOBRE SOLO, EM MADEIRA SERRADA, 4 UTILIZAÇÕES. AF_09/2021</t>
  </si>
  <si>
    <t xml:space="preserve"> 97096 </t>
  </si>
  <si>
    <t>CONCRETAGEM DE RADIER, PISO DE CONCRETO OU LAJE SOBRE SOLO, FCK 30 MPA - LANÇAMENTO, ADENSAMENTO E ACABAMENTO. AF_09/2021</t>
  </si>
  <si>
    <t>COMPACTAÇÃO MECÂNICA DE SOLO PARA EXECUÇÃO DE RADIER, PISO DE CONCRETO OU LAJE SOBRE SOLO, COM COMPACTADOR DE SOLOS A PERCUSSÃO. AF_09/2021</t>
  </si>
  <si>
    <t>PARE - PAREDES/PAINEIS</t>
  </si>
  <si>
    <t>CENTO</t>
  </si>
  <si>
    <t>kg</t>
  </si>
  <si>
    <t>Cobogo cimento, (elemento vazado,circular), 30 x 30 x 5cm</t>
  </si>
  <si>
    <t>0,12</t>
  </si>
  <si>
    <t>PERFIL GUIA, FORMATO U, EM ACO ZINCADO, PARA ESTRUTURA PAREDE DRYWALL, E = 0,5 MM, 70 X 3000 MM (L X C)</t>
  </si>
  <si>
    <t>FITA DE PAPEL REFORCADA COM LAMINA DE METAL PARA REFORCO DE CANTOS DE CHAPA DE GESSO PARA DRYWALL</t>
  </si>
  <si>
    <t>MASSA DE REJUNTE EM PO PARA DRYWALL, A BASE DE GESSO, SECAGEM RAPIDA, PARA TRATAMENTO DE JUNTAS DE CHAPA DE GESSO (NECESSITA ADICAO DE AGUA)</t>
  </si>
  <si>
    <t>PERFIL MONTANTE, FORMATO C, EM ACO ZINCADO, PARA ESTRUTURA PAREDE DRYWALL, E = 0,5 MM, 70 X 3000 MM (L X C)</t>
  </si>
  <si>
    <t>PARAFUSO DRY WALL, EM ACO ZINCADO, CABECA LENTILHA E PONTA BROCA (LB), LARGURA 4,2 MM, COMPRIMENTO 13 MM</t>
  </si>
  <si>
    <t>FITA DE PAPEL MICROPERFURADO, 50 X 150 MM, PARA TRATAMENTO DE JUNTAS DE CHAPA DE GESSO PARA DRYWALL</t>
  </si>
  <si>
    <t>PINO DE ACO COM ARRUELA CONICA, DIAMETRO ARRUELA = *23* MM E COMP HASTE = *27* MM (ACAO INDIRETA)</t>
  </si>
  <si>
    <t>PARAFUSO DRY WALL, EM ACO FOSFATIZADO, CABECA TROMBETA E PONTA AGULHA (TA), COMPRIMENTO 25 MM</t>
  </si>
  <si>
    <t>PLACA / CHAPA DE GESSO ACARTONADO, RESISTENTE A UMIDADE (RU), COR VERDE, E = 12,5 MM, 1200 X 2400 MM (L X C)</t>
  </si>
  <si>
    <t>COBE - COBERTURA</t>
  </si>
  <si>
    <t>PREGO DE ACO POLIDO COM CABECA 18 X 30 (2 3/4 X 10)</t>
  </si>
  <si>
    <t>TELHADISTA COM ENCARGOS COMPLEMENTARES</t>
  </si>
  <si>
    <t>SOLDA EM BARRA DE ESTANHO-CHUMBO 50/50</t>
  </si>
  <si>
    <t>ESQV - ESQUADRIAS/FERRAGENS/VIDROS</t>
  </si>
  <si>
    <t>TACO DE MADEIRA PARA FIXACAO DE ESQUADRIAS/CAIXILHOS</t>
  </si>
  <si>
    <t>ALIZAR/MOLDURA MADEIRA DE LEI 1,5x4,5cm PARA PINTURA</t>
  </si>
  <si>
    <t>ADUELA/MARCO/BATENTE MADEIRA 3,5x14cm P/PINTURA</t>
  </si>
  <si>
    <t xml:space="preserve"> H.05.000.031120 </t>
  </si>
  <si>
    <t>PARAFUSO DE ACO ZINCADO COM ROSCA SOBERBA, CABECA CHATA E FENDA SIMPLES, DIAMETRO 4,2 MM, COMPRIMENTO * 32 * MM</t>
  </si>
  <si>
    <t>Porta corta fogo, duas folhas, abrir, classe P90, da DKS ou similar - inclusive batente</t>
  </si>
  <si>
    <t>3,15</t>
  </si>
  <si>
    <t xml:space="preserve"> H.08.000.031658 </t>
  </si>
  <si>
    <t>Barra de apoio, reta, fixa, em aço inox, l=40cm, d=1 1/4" - Jackwal ou similar</t>
  </si>
  <si>
    <t xml:space="preserve"> H.08.000.035019 </t>
  </si>
  <si>
    <t>PREGO FERRO GALVANIZADO 16x24 (285 un/kg)</t>
  </si>
  <si>
    <t>REVE - REVESTIMENTO E TRATAMENTO DE SUPERFÍCIES</t>
  </si>
  <si>
    <t>REJUNTE CIMENTICIO, QUALQUER COR</t>
  </si>
  <si>
    <t>PISO - PISOS</t>
  </si>
  <si>
    <t>PINTOR COM ENCARGOS COMPLEMENTARES</t>
  </si>
  <si>
    <t>DILUENTE AGUARRAS</t>
  </si>
  <si>
    <t>Granito branco Siena e= 2cm</t>
  </si>
  <si>
    <t>Perfil Alumínio, Tubo Retangular 50,80mm x 25,40mm x 1,20mm (0,484kg/m)</t>
  </si>
  <si>
    <t>FITA DE VEDACAO 18MM X 50M</t>
  </si>
  <si>
    <t>l</t>
  </si>
  <si>
    <t xml:space="preserve"> O.11.000.066025 </t>
  </si>
  <si>
    <t xml:space="preserve"> B.07.000.069552 </t>
  </si>
  <si>
    <t xml:space="preserve"> O.11.000.066028 </t>
  </si>
  <si>
    <t>Fita veda rosca 18mm</t>
  </si>
  <si>
    <t>Torneira de mesa com fechamento automático, ref.1173, linha Decamatic Eco, DECA ou similar</t>
  </si>
  <si>
    <t>SOLUCAO LIMPADORA PARA PVC EMBALAGEM 200cc</t>
  </si>
  <si>
    <t>RALO FOFO COM REQUADRO, QUADRADO 150 X 150 MM</t>
  </si>
  <si>
    <t>GRELHA FIXA, EM PVC BRANCA, QUADRADA, 150 X 150 MM, PARA RALOS E CAIXAS</t>
  </si>
  <si>
    <t>ADESIVO PARA PVC bisnaga de 75 gramas</t>
  </si>
  <si>
    <t xml:space="preserve"> M.04.000.065082 </t>
  </si>
  <si>
    <t>LIPR - LIGAÇÕES PREDIAIS ÁGUA/ESGOTO/ENERGIA/TELEFONE</t>
  </si>
  <si>
    <t>ASSENTADOR DE TUBOS COM ENCARGOS COMPLEMENTARES</t>
  </si>
  <si>
    <t>ANEL BORRACHA PARA TUBO ESGOTO PREDIAL, DN 50 MM (NBR 5688)</t>
  </si>
  <si>
    <t>ANEL BORRACHA, DN 50 MM, PARA TUBO SERIE REFORCADA ESGOTO PREDIAL</t>
  </si>
  <si>
    <t>ANEL BORRACHA, DN 75 MM, PARA TUBO SERIE REFORCADA ESGOTO PREDIAL</t>
  </si>
  <si>
    <t xml:space="preserve"> O.02.000.069514 </t>
  </si>
  <si>
    <t xml:space="preserve"> O.12.000.069527 </t>
  </si>
  <si>
    <t xml:space="preserve"> O.02.000.062561 </t>
  </si>
  <si>
    <t xml:space="preserve"> O.02.000.062558 </t>
  </si>
  <si>
    <t xml:space="preserve"> B.09.000.069513 </t>
  </si>
  <si>
    <t xml:space="preserve"> O.02.000.062504 </t>
  </si>
  <si>
    <t xml:space="preserve"> O.02.000.062530 </t>
  </si>
  <si>
    <t xml:space="preserve"> O.02.000.062554 </t>
  </si>
  <si>
    <t>CIMENTO PORTLAND COMPOSTO CP II-32</t>
  </si>
  <si>
    <t>AREIA MEDIA - POSTO JAZIDA/FORNECEDOR (RETIRADO NA JAZIDA, SEM TRANSPORTE)</t>
  </si>
  <si>
    <t>Grelha metálica de ferro fundido 50 x 50cm</t>
  </si>
  <si>
    <t>INES - INSTALAÇÕES ESPECIAIS</t>
  </si>
  <si>
    <t xml:space="preserve"> S.04.000.026514 </t>
  </si>
  <si>
    <t xml:space="preserve"> S.04.000.039086 </t>
  </si>
  <si>
    <t xml:space="preserve"> P.16.000.067001 </t>
  </si>
  <si>
    <t>PLACA DE SINALIZAÇÃO DE EMERGÊNCIA DE ORIENTAÇÃO E SALVAMENTO , CONFORME ABNT NBR 13434/2004 E NT14/2010-ES</t>
  </si>
  <si>
    <t>BUCHA PLASTICA COM PARAFUSO - 6MM</t>
  </si>
  <si>
    <t>PLACA FOTOLUMINESCENTE SINALIZACAO SEG.C ONTRA INCENDIO P/EQUIP.COMB.INC.E ALARME ,PVC ANTICHAMA,(20X15)CM,ABNT NBR 16820</t>
  </si>
  <si>
    <t>Bucha em liga zamak para eletroduto 32mm, d=1 1/4"</t>
  </si>
  <si>
    <t>Arruela em liga zamak p/eletroduto 32mm, d=1 1/4 "</t>
  </si>
  <si>
    <t>LEITOS - PORCA E ARRUELA 1/4""</t>
  </si>
  <si>
    <t>SUPORTE PARA FIXACAO DE FITA DE ALUMINIO 7/8"x1/8" COM BASE</t>
  </si>
  <si>
    <t>PLACA COM UM FURO IMPERIA BRANCO IRIEL</t>
  </si>
  <si>
    <t>PLACA 1 POSTO HORIZONTAL 4x2 PIAL PLUS</t>
  </si>
  <si>
    <t>DISJUNTOR - DISPOSITIVO PROTETOR DE SURTO DPS CLASSE II 20 ka TRIPOLAR 275V SOPRANO</t>
  </si>
  <si>
    <t xml:space="preserve"> P.12.000.049762 </t>
  </si>
  <si>
    <t>ELETROCALHA - SAIDA HORIZONTAL PRE GALVANIZADA PARA ELETRODUTO 1 1/4" CHAPA 16</t>
  </si>
  <si>
    <t xml:space="preserve"> P.04.000.042173 </t>
  </si>
  <si>
    <t>Soquete ou bocal de louça (porcelana) E27 de tempo, ref.MT-2233, marca Decorlux ou similar</t>
  </si>
  <si>
    <t>FITA ISOLANTE HIGHLAND ADESIVA 19m x 20mm</t>
  </si>
  <si>
    <t>DROP - DRENAGEM/OBRAS DE CONTENÇÃO / POÇOS DE VISITA E CAIXAS</t>
  </si>
  <si>
    <t>Cabo de cobre PP Cordplast 4 x 2,5 mm2, 450/750v</t>
  </si>
  <si>
    <t>CHAPA DE ACO CARBONO, GALVANIZADA, PARA USOS GERAIS, TAMANHO PADRAO, PRECO DE RE VENDEDOR, COM ESPESSURA DE 1,25MM</t>
  </si>
  <si>
    <t>GRELHA RETANGULAR DE SIMPLES DEFLEXAO, A LETAS VERTICAIS, EM ALUMINIO EXTRUDADO 4 00X150MM, TROPICAL OU SIMILAR</t>
  </si>
  <si>
    <t>DIFUSOR QUADRADO EM ALUMINIO EXTRUDADO 1 5" X 15", TROPICAL OU SIMILAR</t>
  </si>
  <si>
    <t>EXAUSTOR CENTRIFUGO SIROCO TRIFASICO EC5-TN-3 ARRANJO 4</t>
  </si>
  <si>
    <t xml:space="preserve"> P.13.000.042351 </t>
  </si>
  <si>
    <t>COMPOSIÇÕES ANALÍTICAS DE PREÇOS UNITÁRIOS</t>
  </si>
  <si>
    <t>Composições Principais</t>
  </si>
  <si>
    <t>Composições Auxiliares</t>
  </si>
  <si>
    <t>PREGO DE ACO POLIDO SEM CABECA 15 X 15 (1 1/4 X 13)</t>
  </si>
  <si>
    <t>AREIA GROSSA - POSTO JAZIDA/FORNECEDOR (RETIRADO NA JAZIDA, SEM TRANSPORTE)</t>
  </si>
  <si>
    <t>ACO CA-50, 10,0 MM, VERGALHAO</t>
  </si>
  <si>
    <t>CABO DE COBRE NU 50 MM2 MEIO-DURO</t>
  </si>
  <si>
    <t>ACO CA-50, 6,3 MM, VERGALHAO</t>
  </si>
  <si>
    <t>ACO CA-60, 4,2 MM, OU 5,0 MM, OU 6,0 MM, OU 7,0 MM, VERGALHAO</t>
  </si>
  <si>
    <t>VIDRACEIRO COM ENCARGOS COMPLEMENTARES</t>
  </si>
  <si>
    <t>PARAFUSO NIQUELADO COM ACABAMENTO CROMADO PARA FIXAR PECA SANITARIA, INCLUI PORCA CEGA, ARRUELA E BUCHA DE NYLON TAMANHO S-10</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</si>
  <si>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</si>
  <si>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</si>
  <si>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</si>
  <si>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</si>
  <si>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</si>
  <si>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</si>
  <si>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</si>
  <si>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</si>
  <si>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</si>
  <si>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</si>
  <si>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</si>
  <si>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</si>
  <si>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</si>
  <si>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</si>
  <si>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</si>
  <si>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</si>
  <si>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</si>
  <si>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</si>
  <si>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</si>
  <si>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</si>
  <si>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</si>
  <si>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</si>
  <si>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</si>
  <si>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</si>
  <si>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</si>
  <si>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</si>
  <si>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</si>
  <si>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</si>
  <si>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</si>
  <si>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</si>
  <si>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3.</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</si>
  <si>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</si>
  <si>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</si>
  <si>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</si>
  <si>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</si>
  <si>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</si>
  <si>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</si>
  <si>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</si>
  <si>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</si>
  <si>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</si>
  <si>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</si>
  <si>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</si>
  <si>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</si>
  <si>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</si>
  <si>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</si>
  <si>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</si>
  <si>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</si>
  <si>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</si>
  <si>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</si>
  <si>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</si>
  <si>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</si>
  <si>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</si>
  <si>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</si>
  <si>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</si>
  <si>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</si>
  <si>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</si>
  <si>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</si>
  <si>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</si>
  <si>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</si>
  <si>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</si>
  <si>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</si>
  <si>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</si>
  <si>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</si>
  <si>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</si>
  <si>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</si>
  <si>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</si>
  <si>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</si>
  <si>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</si>
  <si>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</si>
  <si>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</si>
  <si>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</si>
  <si>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</si>
  <si>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</si>
  <si>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</si>
  <si>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</si>
  <si>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</si>
  <si>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</si>
  <si>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</si>
  <si>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</si>
  <si>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</si>
  <si>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</si>
  <si>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</si>
  <si>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</si>
  <si>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</si>
  <si>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</si>
  <si>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</si>
  <si>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</si>
  <si>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</si>
  <si>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</si>
  <si>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</si>
  <si>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</si>
  <si>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</si>
  <si>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</si>
  <si>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</si>
  <si>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</si>
  <si>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</si>
  <si>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</si>
  <si>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</si>
  <si>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</si>
  <si>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</si>
  <si>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MOBILIZACAO E DESMOBILIZACAO DE CANTEIRO</t>
  </si>
  <si>
    <t xml:space="preserve"> 92772 </t>
  </si>
  <si>
    <t>ARMAÇÃO DE LAJE DE ESTRUTURA CONVENCIONAL DE CONCRETO ARMADO UTILIZANDO AÇO CA-50 DE 12,5 MM - MONTAGEM. AF_06/2022</t>
  </si>
  <si>
    <t xml:space="preserve"> 93200 </t>
  </si>
  <si>
    <t>FIXAÇÃO (ENCUNHAMENTO) DE ALVENARIA DE VEDAÇÃO COM ARGAMASSA APLICADA COM BISNAGA. AF_03/2024</t>
  </si>
  <si>
    <t xml:space="preserve"> 96374 </t>
  </si>
  <si>
    <t>INSTALAÇÃO DE REFORÇO DE MADEIRA EM PAREDE DRYWALL. AF_07/2023</t>
  </si>
  <si>
    <t xml:space="preserve"> 98565 </t>
  </si>
  <si>
    <t>PROTEÇÃO MECÂNICA DE SUPERFICIE HORIZONTAL COM ARGAMASSA DE CIMENTO E AREIA, TRAÇO 1:3, E=3CM. AF_09/2023</t>
  </si>
  <si>
    <t xml:space="preserve"> 6.3 </t>
  </si>
  <si>
    <t xml:space="preserve"> 100705 </t>
  </si>
  <si>
    <t>TARJETA TIPO LIVRE/OCUPADO PARA PORTA DE BANHEIRO. AF_12/2019</t>
  </si>
  <si>
    <t>SETOP</t>
  </si>
  <si>
    <t>FERRAGENS PARA MÓDULO DE JANELA DE ALUMÍNIO MÁXIM AR, INCLUSIVE FECHO E BRAÇO, FORNECIMENTO E INSTALAÇÃO, EXCLUSIVE JANELA</t>
  </si>
  <si>
    <t xml:space="preserve"> 94991 </t>
  </si>
  <si>
    <t>EXECUÇÃO DE PASSEIO (CALÇADA) OU PISO DE CONCRETO COM CONCRETO MOLDADO IN LOCO, USINADO C20, ACABAMENTO CONVENCIONAL, NÃO ARMADO. AF_08/2022</t>
  </si>
  <si>
    <t xml:space="preserve"> 13.2 </t>
  </si>
  <si>
    <t xml:space="preserve"> 101965 </t>
  </si>
  <si>
    <t xml:space="preserve"> 100858 </t>
  </si>
  <si>
    <t>MICTÓRIO SIFONADO LOUÇA BRANCA - PADRÃO MÉDIO - FORNECIMENTO E INSTALAÇÃO. AF_01/2020</t>
  </si>
  <si>
    <t xml:space="preserve"> 100868 </t>
  </si>
  <si>
    <t xml:space="preserve"> 100875 </t>
  </si>
  <si>
    <t>BANCO ARTICULADO, EM ACO INOX, PARA PCD, FIXADO NA PAREDE - FORNECIMENTO E INSTALAÇÃO. AF_01/2020</t>
  </si>
  <si>
    <t>ESTACAO DE CHAMADA DE BANHEIRO,COM INTERRUPTOR DE EMBUTIR.FO RNECIMENTO E COLOCACAO 3%-DESGASTE DE FERRAMENTAS E EPI</t>
  </si>
  <si>
    <t>ADAPTADOR CURTO COM BOLSA E ROSCA PARA REGISTRO, PVC, SOLDÁVEL, DN 50 MM X 1 1/2", INSTALADO EM RESERVAÇÃO PREDIAL DE ÁGUA - FORNECIMENTO E INSTALAÇÃO. AF_04/2024</t>
  </si>
  <si>
    <t xml:space="preserve"> 94490 </t>
  </si>
  <si>
    <t>PRESSURIZADOR MAX PRESS 20E</t>
  </si>
  <si>
    <t xml:space="preserve"> 97903 </t>
  </si>
  <si>
    <t>CAIXA ENTERRADA HIDRÁULICA RETANGULAR EM ALVENARIA COM TIJOLOS CERÂMICOS MACIÇOS, DIMENSÕES INTERNAS: 0,8X0,8X0,6 M PARA REDE DE ESGOTO. AF_12/2020</t>
  </si>
  <si>
    <t>SEINFRA</t>
  </si>
  <si>
    <t>SIFÃO CROMADO 1 1/4" X 2" (INSTALADO)</t>
  </si>
  <si>
    <t xml:space="preserve"> 104347 </t>
  </si>
  <si>
    <t>JUNÇÃO DE REDUCAO INVERTIDA, PVC, SÉRIE NORMAL, ESGOTO PREDIAL, DN 100 X 75 MM, JUNTA ELÁSTICA, FORNECIDO E INSTALADO EM RAMAL DE DESCARGA OU RAMAL DE ESGOTO SANITÁRIO. AF_08/2022</t>
  </si>
  <si>
    <t xml:space="preserve"> 89746 </t>
  </si>
  <si>
    <t>JOELHO 45 GRAUS, PVC, SERIE NORMAL, ESGOTO PREDIAL, DN 100 MM, JUNTA ELÁSTICA, FORNECIDO E INSTALADO EM RAMAL DE DESCARGA OU RAMAL DE ESGOTO SANITÁRIO. AF_08/2022</t>
  </si>
  <si>
    <t xml:space="preserve"> 89855 </t>
  </si>
  <si>
    <t>JOELHO 45 GRAUS, PVC, SERIE NORMAL, ESGOTO PREDIAL, DN 150 MM, JUNTA ELÁSTICA, FORNECIDO E INSTALADO EM SUBCOLETOR AÉREO DE ESGOTO SANITÁRIO. AF_08/2022</t>
  </si>
  <si>
    <t xml:space="preserve"> 90694 </t>
  </si>
  <si>
    <t>TUBO DE PVC PARA REDE COLETORA DE ESGOTO DE PAREDE MACIÇA, DN 100 MM, JUNTA ELÁSTICA - FORNECIMENTO E ASSENTAMENTO. AF_01/2021</t>
  </si>
  <si>
    <t>AGETOP CIVIL</t>
  </si>
  <si>
    <t xml:space="preserve"> 91979 </t>
  </si>
  <si>
    <t>INTERRUPTOR INTERMEDIÁRIO (1 MÓDULO), 10A/250V, INCLUINDO SUPORTE E PLACA - FORNECIMENTO E INSTALAÇÃO. AF_03/2023</t>
  </si>
  <si>
    <t xml:space="preserve"> 101632 </t>
  </si>
  <si>
    <t xml:space="preserve"> 93660 </t>
  </si>
  <si>
    <t xml:space="preserve"> 101894 </t>
  </si>
  <si>
    <t>SAIDA PARA ELETRODUTO MG2982 HORIZONTAL</t>
  </si>
  <si>
    <t>CURVA DE INVERSAO PARA ELETROCALHA 100X100MM CHAPA 20</t>
  </si>
  <si>
    <t>ELETROCALHA PERFURADA TIPO ""U"" 100X100 CHAPA 22 SEM TAMPA</t>
  </si>
  <si>
    <t>Suporte vertical 150 x 150 mm para fixação de eletrocalha metálica (ref.: mopa ou similar)</t>
  </si>
  <si>
    <t>EMENDA PARA ELETROCALHA TIPO U 100X100</t>
  </si>
  <si>
    <t>TERMINAL DE FECHAMENTO LISO,PARA ELETROCALHA PERFURADA OU LI SA,100X100MM.FORNECIMENTO E COLOCACAO</t>
  </si>
  <si>
    <t xml:space="preserve"> 93012 </t>
  </si>
  <si>
    <t>ELETRODUTO RÍGIDO ROSCÁVEL, PVC, DN 110 MM (4"), PARA REDE ENTERRADA DE DISTRIBUIÇÃO DE ENERGIA ELÉTRICA - FORNECIMENTO E INSTALAÇÃO. AF_12/2021</t>
  </si>
  <si>
    <t xml:space="preserve"> 101881 </t>
  </si>
  <si>
    <t>LUMINÁRIA PLAFON LED QUADRADA DE EMBUTIR, 36W, 60X60 CM (MEDIDAS APROXIMADAS) - INCLUSO CORTE NO FORRO</t>
  </si>
  <si>
    <t xml:space="preserve"> 91341 </t>
  </si>
  <si>
    <t>PORTA EM ALUMÍNIO DE ABRIR TIPO VENEZIANA COM GUARNIÇÃO, FIXAÇÃO COM PARAFUSOS - FORNECIMENTO E INSTALAÇÃO. AF_12/2019</t>
  </si>
  <si>
    <t>EXAUSTOR CENTRIFUGO SIROCO TRIFASICO MODELO EC4-TN</t>
  </si>
  <si>
    <t>CAIXA DE VENTILACAO PARA FORRO COLARINHO COM BOCAL CVM2500</t>
  </si>
  <si>
    <t>LETRA CAIXA INOX ESCOVADO COLOCADA</t>
  </si>
  <si>
    <t>Estão exclusos do escopo: movimentação de terra, mobiliário e equipamentos, piso intertravado, chapas metálicas das portas, instalações de automação, CFTV, energia fotovoltaica, controle de acesso, CATV, sonorização, luminárias externas, arborização, muro perimetral e equipamentos de ar condicionado.</t>
  </si>
  <si>
    <t>ENTRADA DE ENERGIA ELÉTRICA, AÉREA, TRIFÁSICA, COM CAIXA DE EMBUTIR, CABO DE 10 MM2 E DISJUNTOR DIN 50A (NÃO INCLUSO O POSTE DE CONCRETO). AF_07/2020</t>
  </si>
  <si>
    <t>VERGALHAO ZINCADO ROSCA TOTAL, 1/4" (6,3 MM)</t>
  </si>
  <si>
    <t>Tela aço soldada nervurada CA-60, malha 20x20cm, ferro 3.4mm, painel 2x3m, (0,72kg/m²), Malha Pop Leve Gerdau ou similar</t>
  </si>
  <si>
    <t>IMPERMEABILIZAÇÃO DE SUPERFÍCIE COM ARGAMASSA POLIMÉRICA / MEMBRANA ACRÍLICA, 4 DEMÃOS, REFORÇADA COM VÉU DE POLIÉSTER (MAV). AF_09/2023</t>
  </si>
  <si>
    <t xml:space="preserve"> MATED-29259 </t>
  </si>
  <si>
    <t>FECHO PARA ABERTURA DE JANELA MAXIM-AR (REFERÊNCIA: FEC-009)</t>
  </si>
  <si>
    <t xml:space="preserve"> MATED-29257 </t>
  </si>
  <si>
    <t>BRAÇO PARA JANELA MAXIM-AR (COMPRIMENTO: 400MM|LINHA: 25 OU 32|REFERÊNCIA: BRA-704|EMBALAGEM: PAR)</t>
  </si>
  <si>
    <t>SERRALHEIRO COM ENCARGOS COMPLEMENTARES</t>
  </si>
  <si>
    <t>ESTACAO DE CHAMADA DE BANHEIRO, HOSPITAL AR, COM INTERRUPTOR DE EMBUTIR</t>
  </si>
  <si>
    <t xml:space="preserve"> I1861 </t>
  </si>
  <si>
    <t>SIFÃO CROMADO 1 1/4"X1 1/2"</t>
  </si>
  <si>
    <t xml:space="preserve"> I1180 </t>
  </si>
  <si>
    <t>FITA DE VEDAÇÃO</t>
  </si>
  <si>
    <t xml:space="preserve"> O.02.000.062562 </t>
  </si>
  <si>
    <t>ARRUELA ACO 3/8" x 1/2"</t>
  </si>
  <si>
    <t xml:space="preserve"> P.29.000.042164 </t>
  </si>
  <si>
    <t>DISJUNTOR TIPO NEMA, TRIPOLAR 10 ATE 50A, TENSAO MAXIMA DE 415 V</t>
  </si>
  <si>
    <t>ELETROCALHA - SAIDA HORIZONTAL PRE GALVANIZADA PARA ELETRODUTO 2.1/2" CHAPA 16</t>
  </si>
  <si>
    <t>ELETROCALHA - CURVA DE INVERSAO 100x100mm CHAPA 20</t>
  </si>
  <si>
    <t>TERMINAL DE FECHAMENTO LISO, PARA ELETRO CALHA PERFURADA OU LISA, 100X100MM, PRE- ZINCADA</t>
  </si>
  <si>
    <t>Quadro geral de distribuição de embutir, com barramento, em chapa galvaniz., medindo:1800x1100x250cm, exclusive disjuntores</t>
  </si>
  <si>
    <t>LUMINARIA DE EMBUTIR, PARA LAMPADA LED D E 25W (INCLUSIVE LAMPADA)</t>
  </si>
  <si>
    <t>Luminária  plafon (sobrepor) 22,5 x 22,5 - 18 W - 6000K - G- Light ou similar</t>
  </si>
  <si>
    <t>LUMINÁRIA PLAFON LED QUADRADO DE EMBUTIR, CORPO METÁLICO, POTÊNCIA MÍNIMA DE 36W, FLUXO LUMINOSO IGUAL OU SUPERIOR A 3000 LUMENS, TCC DE 4000K, IP20, VIDA ÚTIL MÍN.: 25.000 H, MEDIDAS APROXIMADAS DE 60X60 CM</t>
  </si>
  <si>
    <t>EXAUSTOR CENTRIFUGO SIROCO TRIFASICO MODELO EC4-TN-2</t>
  </si>
  <si>
    <t>LETRA CAIXA AÇO INOX ESCOVADO COLOCADA (ALTURA LETRASXNUM.LETRAS)</t>
  </si>
  <si>
    <t>Sabão em pó</t>
  </si>
  <si>
    <t xml:space="preserve"> 96544 </t>
  </si>
  <si>
    <t>ARMAÇÃO DE BLOCO UTILIZANDO AÇO CA-50 DE 6,3 MM - MONTAGEM. AF_01/2024</t>
  </si>
  <si>
    <t xml:space="preserve"> 7.1.1.3 </t>
  </si>
  <si>
    <t>PORTA COMPLETA MADEIRA 2,20m CORRER COM FERRAGENS</t>
  </si>
  <si>
    <t>PORTA ALUMINIO ANODIZADO NATURAL 1 FOLHA DE ABRIR</t>
  </si>
  <si>
    <t>RESERVATÓRIO EM POLIETILENO DE ALTA DENSIDADE (CISTERNA) COM ANTIOXIDANTE E PROTEÇÃO CONTRA RAIOS ULTRAVIOLETA (UV) - CAPACIDADE DE 5.000 LITROS</t>
  </si>
  <si>
    <t>EMENDA INTERNA PARA ELETROCALHA 50x50</t>
  </si>
  <si>
    <t>TRILHO METALICO E ROLDANAS PARA ESQUADRIA DE CORRER 1,80m</t>
  </si>
  <si>
    <t>TACO FIXACAO 5x10cm MADEIRA DE LEI</t>
  </si>
  <si>
    <t>FECHADURA 892 ESCOVADA EXTERNA COM ROSETA LA FONTE</t>
  </si>
  <si>
    <t>PORTA 1 FOLHA LAMBRIL ALUMINIO NATURAL LINHA 25</t>
  </si>
  <si>
    <t>RESERVATÓRIO EM POLIETILENO DE ALTA DENSIDADE (CISTERNA), ANTIOXIDANTE E PROTEÇÃO ANTI UV, CAPACIDADE DE 5.000 LITROS, COM ACESSÓRIOS, REF. ACQUALIMP OU EQUIVALENTE</t>
  </si>
  <si>
    <t>ANEL BORRACHA, DN 100 MM, PARA TUBO SERIE REFORCADA ESGOTO PREDIAL</t>
  </si>
  <si>
    <t>Secretaria de Atenção Especializada à Saúde</t>
  </si>
  <si>
    <t xml:space="preserve"> 7.2.1.5 </t>
  </si>
  <si>
    <t xml:space="preserve"> 92336 </t>
  </si>
  <si>
    <t>TUBO DE AÇO GALVANIZADO COM COSTURA, CLASSE MÉDIA, CONEXÃO RANHURADA, DN 65 (2 1/2"), INSTALADO EM PRUMADAS - FORNECIMENTO E INSTALAÇÃO. AF_10/2020</t>
  </si>
  <si>
    <t xml:space="preserve"> 104002 </t>
  </si>
  <si>
    <t>ADAPTADOR CURTO COM BOLSA E ROSCA PARA REGISTRO, PVC, SOLDÁVEL, DN 50MM X 1.1/4", INSTALADO EM RAMAL DE DISTRIBUIÇÃO DE ÁGUA - FORNECIMENTO E INSTALAÇÃO. AF_06/2022</t>
  </si>
  <si>
    <t xml:space="preserve"> 89785 </t>
  </si>
  <si>
    <t>JUNÇÃO SIMPLES, PVC, SERIE NORMAL, ESGOTO PREDIAL, DN 50 X 50 MM, JUNTA ELÁSTICA, FORNECIDO E INSTALADO EM RAMAL DE DESCARGA OU RAMAL DE ESGOTO SANITÁRIO. AF_08/2022</t>
  </si>
  <si>
    <t>TUBO DE PVC RÍGIDO PXB COM VIROLA E ANEL DE BORRACHA, LINHA ESGOTO SÉRIE REFORÇADA ´R´, DN= 100 MM, INCLUSIVE CONEXÕES</t>
  </si>
  <si>
    <t>TUBO DE PVC RÍGIDO PXB COM VIROLA E ANEL DE BORRACHA, LINHA ESGOTO SÉRIE REFORÇADA ´R´, DN= 50 MM, INCLUSIVE CONEXÕES</t>
  </si>
  <si>
    <t>TUBO DE PVC RÍGIDO PXB COM VIROLA E ANEL DE BORRACHA, LINHA ESGOTO SÉRIE REFORÇADA ´R´, DN= 75 MM, INCLUSIVE CONEXÕES</t>
  </si>
  <si>
    <t>TUBO DE PVC RÍGIDO SOLDÁVEL MARROM, DN= 40 MM, (1 1/4´), INCLUSIVE CONEXÕES</t>
  </si>
  <si>
    <t>TUBO DE PVC RÍGIDO BRANCO, PONTAS LISAS, SOLDÁVEL, LINHA ESGOTO SÉRIE NORMAL, DN= 40 MM, INCLUSIVE CONEXÕES</t>
  </si>
  <si>
    <t>TUBO DE PVC RÍGIDO, PONTAS LISAS, SOLDÁVEL, LINHA ESGOTO SÉRIE REFORÇADA ´R´, DN= 40 MM, INCLUSIVE CONEXÕES</t>
  </si>
  <si>
    <t xml:space="preserve"> 104348 </t>
  </si>
  <si>
    <t>TERMINAL DE VENTILAÇÃO, PVC, SÉRIE NORMAL, ESGOTO PREDIAL, DN 50 MM, JUNTA SOLDÁVEL, FORNECIDO E INSTALADO EM PRUMADA DE ESGOTO SANITÁRIO OU VENTILAÇÃO. AF_08/2022</t>
  </si>
  <si>
    <t>TUBO DE PVC RÍGIDO PXB COM VIROLA E ANEL DE BORRACHA, LINHA ESGOTO SÉRIE REFORÇADA ´R´. DN= 150 MM, INCLUSIVE CONEXÕES</t>
  </si>
  <si>
    <t xml:space="preserve"> 89833 </t>
  </si>
  <si>
    <t>TE, PVC, SERIE NORMAL, ESGOTO PREDIAL, DN 100 X 100 MM, JUNTA ELÁSTICA, FORNECIDO E INSTALADO EM PRUMADA DE ESGOTO SANITÁRIO OU VENTILAÇÃO. AF_08/2022</t>
  </si>
  <si>
    <t>PLACA DE SINALIZAÇÃO EM PVC PARA AMBIENTES</t>
  </si>
  <si>
    <t>RELÉ DE TEMPO ELETRÔNICO DE 3 ATÉ 30S - 220V - 50/60HZ</t>
  </si>
  <si>
    <t>DISJUNTOR TERMOMAGNÉTICO, BIPOLAR 220/380 V, CORRENTE DE 60 A ATÉ 100 A</t>
  </si>
  <si>
    <t>DISJUNTOR DIN TRIPOLAR 100A CURVA C STECK</t>
  </si>
  <si>
    <t xml:space="preserve"> 93663 </t>
  </si>
  <si>
    <t>ELETRODUTO GALVANIZADO CONFORME NBR13057 -  1 1/4´ COM ACESSÓRIOS</t>
  </si>
  <si>
    <t>TOMADA PARA TV, TIPO PINO JACK, COM PLACA</t>
  </si>
  <si>
    <t>TUBO DE PVC RÍGIDO PXB COM VIROLA, LINHA ESGOTO SÉRIE REFORÇADA ´R´, DN= 50MM</t>
  </si>
  <si>
    <t xml:space="preserve"> O.02.000.062560 </t>
  </si>
  <si>
    <t>TUBO DE PVC RÍGIDO PXB COM VIROLA, LINHA ESGOTO SÉRIE REFORÇADA ´R´, DN= 75MM</t>
  </si>
  <si>
    <t>TUBO DE PVC RÍGIDO SOLDÁVEL MARROM, DN= 40MM (1 1/4´)</t>
  </si>
  <si>
    <t>ADESIVO PARA TUBOS PVC</t>
  </si>
  <si>
    <t>TUBO DE PVC RÍGIDO BRANCO, PONTAS LISAS, SOLDÁVEL, SÉRIE NORMAL, DN 40MM</t>
  </si>
  <si>
    <t>TUBO DE PVC RÍGIDO, PONTAS LISAS, SOLDÁVEL, LINHA ESGOTO SÉRIE REFORÇADA ´R´, DN= 40MM</t>
  </si>
  <si>
    <t>PARAFUSO AUTO-ATARRAXANTE COM FENDA, ZINCADO BRANCO DE 9,5 X 2,9 MM</t>
  </si>
  <si>
    <t>PLACA DE SINALIZAÇÃO EM PVC EXPANDIDO DE 70X20CM, ESPESSURA 3MM, ADESIVO DUPLA FACE SOBRE TODO O VERSO</t>
  </si>
  <si>
    <t>RELÉ DE TEMPO ELETRÔNICO DE 3 - 30SEG 220V 50/60HZ</t>
  </si>
  <si>
    <t xml:space="preserve"> P.26.000.044617 </t>
  </si>
  <si>
    <t>DISJUNTOR TRIPOLAR 100A CURVA C SDD3C100 10KA STECK</t>
  </si>
  <si>
    <t>ELETRODUTO COM COSTURA GALVANIZADO ELETROLITICAMENTE, DN = 1 1/4´ - NBR13057</t>
  </si>
  <si>
    <t>BLOCO AUTÔNOMO DE ILUMINAÇÃO DE EMERGÊNCIA LED, AUTONOMIA DE 3 HORAS, EQUIPADO COM 2 FARÓIS, FLUXO LUMINOSO 2.000 ATÉ 3.000 LÚMENS; REF. FAE-LED216 DA KBR, BLOCO DE 3000 LUMENS DA SEGURIMAX OU EQUIVALENTE</t>
  </si>
  <si>
    <t>TOMADA PARA TV, TIPO PINO JACK, COM PLACA, REF. LINHA TRII DA TRAMONTINA, SIMON, PIAL LEGRAND, OU EQUIVALENTE</t>
  </si>
  <si>
    <t xml:space="preserve"> 92868 </t>
  </si>
  <si>
    <t>CAIXA RETANGULAR 4" X 2" MÉDIA (1,30 M DO PISO), METÁLICA, INSTALADA EM PAREDE - FORNECIMENTO E INSTALAÇÃO. AF_03/2023</t>
  </si>
  <si>
    <t xml:space="preserve"> 103289 </t>
  </si>
  <si>
    <t xml:space="preserve"> 103291 </t>
  </si>
  <si>
    <t xml:space="preserve"> 103292 </t>
  </si>
  <si>
    <t xml:space="preserve"> 104658 </t>
  </si>
  <si>
    <t>PISO PODOTÁTIL DE ALERTA OU DIRECIONAL, DE CONCRETO, ASSENTADO SOBRE ARGAMASSA. AF_03/2024</t>
  </si>
  <si>
    <t>ARGAMASSA TRAÇO 1:3:12 (EM VOLUME DE CIMENTO, CAL E AREIA MÉDIA ÚMIDA) PARA EMBOÇO/MASSA ÚNICA/ASSENTAMENTO DE ALVENARIA DE VEDAÇÃO, PREPARO MECÂNICO COM BETONEIRA 600 L. AF_08/2019</t>
  </si>
  <si>
    <t>Quadro de distribuição de embutir em chapa de aço, p/até 70 disjuntores c/barramento, padrão DIN, Cemar ou similar</t>
  </si>
  <si>
    <t>6,32</t>
  </si>
  <si>
    <t>CURVA ABC DE SERVIÇOS</t>
  </si>
  <si>
    <t>Valor  Unit</t>
  </si>
  <si>
    <t>Peso Acumulado (%)</t>
  </si>
  <si>
    <t xml:space="preserve"> CPU2656 </t>
  </si>
  <si>
    <t>1,0</t>
  </si>
  <si>
    <t xml:space="preserve"> CPU2574 </t>
  </si>
  <si>
    <t>2,0</t>
  </si>
  <si>
    <t xml:space="preserve"> CPU2526 </t>
  </si>
  <si>
    <t>LOCAÇÃO DE CONTAINER TIPO DEPÓSITO - ÁREA MÍNIMA DE 13,80 M2</t>
  </si>
  <si>
    <t>UNXMÊS</t>
  </si>
  <si>
    <t>32,0</t>
  </si>
  <si>
    <t>21,0</t>
  </si>
  <si>
    <t xml:space="preserve"> CPU2537 </t>
  </si>
  <si>
    <t xml:space="preserve"> CPU2547 </t>
  </si>
  <si>
    <t xml:space="preserve"> CPU2552 </t>
  </si>
  <si>
    <t>REGULARIZAÇÃO DE BASE PARA REVEST. DE PISOS COM ARG. TRAÇO T4, ESP. MÉDIA = 2,5CM</t>
  </si>
  <si>
    <t xml:space="preserve"> CPU2660 </t>
  </si>
  <si>
    <t>3,0</t>
  </si>
  <si>
    <t xml:space="preserve"> CPU2536 </t>
  </si>
  <si>
    <t>17,0</t>
  </si>
  <si>
    <t xml:space="preserve"> CPU2535 </t>
  </si>
  <si>
    <t>COBOGO DE CIMENTO (ELEMENTO VAZADO, CIRCULAR), 30 X 30 X 5CM, ASSENTADO COM ARGAMASSA DE CIMENTO E AREIA</t>
  </si>
  <si>
    <t xml:space="preserve"> CPU2529 </t>
  </si>
  <si>
    <t xml:space="preserve"> CPU2530 </t>
  </si>
  <si>
    <t xml:space="preserve"> CPU2650 </t>
  </si>
  <si>
    <t>CABO DE COBRE NU MEIO DURO 7 FIOS 35MM2</t>
  </si>
  <si>
    <t>4,0</t>
  </si>
  <si>
    <t>16,0</t>
  </si>
  <si>
    <t xml:space="preserve"> CPU2556 </t>
  </si>
  <si>
    <t>TAMPO/BANCADA EM GRANITO BRANCO SIENA, E=2CM</t>
  </si>
  <si>
    <t xml:space="preserve"> CPU2658 </t>
  </si>
  <si>
    <t>BARRA ROSCADA BICROMATIZADA Ø 3/8" X 3000MM</t>
  </si>
  <si>
    <t xml:space="preserve"> CPU2534 </t>
  </si>
  <si>
    <t>FORNECIMENTO E INSTALAÇÃO DE TELA AÇO SOLDADA NERVURADA CA-60, MALHA 20X20CM,FERRO 3.4MM, PAINEL 2X3M, (0,72KG/M²), MALHA POP LEVE GERDAU OU SIMILAR</t>
  </si>
  <si>
    <t>5,0</t>
  </si>
  <si>
    <t xml:space="preserve"> CPU2653 </t>
  </si>
  <si>
    <t>20,0</t>
  </si>
  <si>
    <t>9,0</t>
  </si>
  <si>
    <t xml:space="preserve"> CPU2626 </t>
  </si>
  <si>
    <t xml:space="preserve"> CPU2586 </t>
  </si>
  <si>
    <t xml:space="preserve"> CPU2675 </t>
  </si>
  <si>
    <t>LIMPEZA/REMOÇÃO DE TINTAS EM PISOS E REVESTIMENTOS</t>
  </si>
  <si>
    <t xml:space="preserve"> CPU2549 </t>
  </si>
  <si>
    <t>18,0</t>
  </si>
  <si>
    <t xml:space="preserve"> CPU2551 </t>
  </si>
  <si>
    <t xml:space="preserve"> CPU2531 </t>
  </si>
  <si>
    <t xml:space="preserve"> CPU2651 </t>
  </si>
  <si>
    <t>CABO DE COBRE NU MEIO DURO 7 FIOS 50MM2</t>
  </si>
  <si>
    <t xml:space="preserve"> CPU2678 </t>
  </si>
  <si>
    <t xml:space="preserve"> CPU2562 </t>
  </si>
  <si>
    <t>TORNEIRA DE MESA COM FECHAMENTO AUTOMÁTICO, LINHA DECAMATIC ECO, REF.1173.C, DECA OU SIMILAR</t>
  </si>
  <si>
    <t xml:space="preserve"> CPU2570 </t>
  </si>
  <si>
    <t xml:space="preserve"> CPU2661 </t>
  </si>
  <si>
    <t xml:space="preserve"> CPU2618 </t>
  </si>
  <si>
    <t>19,0</t>
  </si>
  <si>
    <t xml:space="preserve"> CPU2643 </t>
  </si>
  <si>
    <t>27,0</t>
  </si>
  <si>
    <t xml:space="preserve"> CPU2664 </t>
  </si>
  <si>
    <t>13,0</t>
  </si>
  <si>
    <t xml:space="preserve"> CPU2619 </t>
  </si>
  <si>
    <t>8,0</t>
  </si>
  <si>
    <t xml:space="preserve"> 99253 </t>
  </si>
  <si>
    <t>CAIXA ENTERRADA HIDRÁULICA RETANGULAR EM ALVENARIA COM TIJOLOS CERÂMICOS MACIÇOS, DIMENSÕES INTERNAS: 0,6X0,6X0,6 M PARA REDE DE DRENAGEM. AF_12/2020</t>
  </si>
  <si>
    <t xml:space="preserve"> CPU2563 </t>
  </si>
  <si>
    <t>DUCHA HIGIÊNICA COM REGISTRO, LINHA DREAM, REF. 1984.C87.ACT.CR, DA DECA OU SIMILAR</t>
  </si>
  <si>
    <t>6,0</t>
  </si>
  <si>
    <t>12,0</t>
  </si>
  <si>
    <t xml:space="preserve"> CPU2608 </t>
  </si>
  <si>
    <t xml:space="preserve"> CPU2641 </t>
  </si>
  <si>
    <t>LUMINÁRIA DE EMBUTIR DE LED RETANGULAR, DIMENSÃO DE 60X20CM OU EQUIVALENTE. CORPO FABRICADO EM ALUMÍNIO COM ACABAMENTO EM PINTURA ELETROSTÁTICA NA COR BRANCO OU SIMILAR. FIXADA ATRAVÉS DE PRESILHAS PARA GESSO. MONTADA COM LED INTEGRADO DE ALTA PERFORMANCE 24W BRANCO NEUTRO OU BRANCO FRIO 4500K - 6500K E DRIVER BIVOLT.</t>
  </si>
  <si>
    <t xml:space="preserve"> CPU2527 </t>
  </si>
  <si>
    <t>BARRACÃO ABERTO PARA APOIO À PRODUÇÃO (CARPINTARIA, CENTRAL DE ARMAÇÃO, OFICINA, ETC.) C/ TESOURAS, TELHA 4MM, PISO EM CONCRETO DESEMPOLADO</t>
  </si>
  <si>
    <t xml:space="preserve"> CPU2590 </t>
  </si>
  <si>
    <t>CAIXA DE COLETORA DE TALVEGUE - CCT 02 (PADRÃO DNIT)</t>
  </si>
  <si>
    <t xml:space="preserve"> CPU2686 </t>
  </si>
  <si>
    <t>PORTA DE ALUMÍNIO ANODIZADO COM VIDRO, 3 FOLHAS, ABERTURA DE CORRER</t>
  </si>
  <si>
    <t xml:space="preserve"> CPU2579 </t>
  </si>
  <si>
    <t xml:space="preserve"> CPU2674 </t>
  </si>
  <si>
    <t xml:space="preserve"> CPU2532 </t>
  </si>
  <si>
    <t xml:space="preserve"> CPU2627 </t>
  </si>
  <si>
    <t>SUPORTE VERTICAL 150 X 150 MM PARA FIXAÇÃO DE ELETROCALHA METÁLICA (REF.: MOPA OU SIMILAR)</t>
  </si>
  <si>
    <t>10,0</t>
  </si>
  <si>
    <t xml:space="preserve"> CPU2616 </t>
  </si>
  <si>
    <t xml:space="preserve"> CPU2605 </t>
  </si>
  <si>
    <t xml:space="preserve"> CPU2541 </t>
  </si>
  <si>
    <t xml:space="preserve"> CPU2676 </t>
  </si>
  <si>
    <t>LIMPEZA GERAL</t>
  </si>
  <si>
    <t xml:space="preserve"> CPU2559 </t>
  </si>
  <si>
    <t>FUNIL EXPURGO HOSPITALAR DE AÇO INOX 304  290X300MM E= 0,8MM SEM MESA PARA EMBUTIR - MIRNOX OU SIMILAR</t>
  </si>
  <si>
    <t xml:space="preserve"> CPU2652 </t>
  </si>
  <si>
    <t>CABO DE COBRE PP CORDPLAST 4 X 2,5 MM2, 450/750V - FORNECIMENTO E INSTALAÇÃO</t>
  </si>
  <si>
    <t xml:space="preserve"> CPU2561 </t>
  </si>
  <si>
    <t xml:space="preserve"> CPU2591 </t>
  </si>
  <si>
    <t>CAIXA DE PASSAGEM EM ALVENARIA DE TIJOLOS MACIÇOS ESP. = 0,12M,  DIM. INT. = 0.50 X 0.50 X 0.60M, COM GRELHA DE FERRO FUNDIDO</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</si>
  <si>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</si>
  <si>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</si>
  <si>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14,0</t>
  </si>
  <si>
    <t xml:space="preserve"> CPU2564 </t>
  </si>
  <si>
    <t xml:space="preserve"> CPU2630 </t>
  </si>
  <si>
    <t xml:space="preserve"> CPU2611 </t>
  </si>
  <si>
    <t xml:space="preserve"> CPU2546 </t>
  </si>
  <si>
    <t>BARRA DE APOIO, RETA, FIXA, EM AÇO INOX, L=40CM, D=1 1/4", JACKWAL OU SIMILAR</t>
  </si>
  <si>
    <t xml:space="preserve"> CPU2614 </t>
  </si>
  <si>
    <t xml:space="preserve"> CPU2635 </t>
  </si>
  <si>
    <t>SOQUETE OU BOCAL DE PORCELANA E27 DE TEMPO, REF.MT-2233, MARCA DECORLUX OU SIMILAR</t>
  </si>
  <si>
    <t>23,0</t>
  </si>
  <si>
    <t xml:space="preserve"> CPU2604 </t>
  </si>
  <si>
    <t xml:space="preserve"> CPU2545 </t>
  </si>
  <si>
    <t xml:space="preserve"> CPU2606 </t>
  </si>
  <si>
    <t>PARAFUSO LENTILHA 42x13MM COM PORCA E ARRUELA</t>
  </si>
  <si>
    <t xml:space="preserve"> CPU2575 </t>
  </si>
  <si>
    <t xml:space="preserve"> CPU2622 </t>
  </si>
  <si>
    <t>DISPOSITIVO DR TETRAPOLAR 100 A, TIPO AC, 30MA</t>
  </si>
  <si>
    <t xml:space="preserve"> CPU2598 </t>
  </si>
  <si>
    <t>PLACA DE SINALIZACAO, FOTOLUMINESCENTE, 38X19 CM, EM PVC , COM SETA INDICATIVA DE SENTIDO (ESQUERDA OU DIREITA) DE SAÍDA DE EMERGÊNCIA- PLACA S2</t>
  </si>
  <si>
    <t xml:space="preserve"> CPU2599 </t>
  </si>
  <si>
    <t>ABRIGO DE SOBREPOR EM CHAPA DE AÇO CARBONO PINTADO COM TINTA A BASE DE EPOXI VERMELHA, DIMENSÕES 75X35X25CM</t>
  </si>
  <si>
    <t xml:space="preserve"> CPU2613 </t>
  </si>
  <si>
    <t xml:space="preserve"> CPU2607 </t>
  </si>
  <si>
    <t xml:space="preserve"> CPU2624 </t>
  </si>
  <si>
    <t xml:space="preserve"> CPU2560 </t>
  </si>
  <si>
    <t>7,0</t>
  </si>
  <si>
    <t xml:space="preserve"> CPU2670 </t>
  </si>
  <si>
    <t xml:space="preserve"> 94570 </t>
  </si>
  <si>
    <t>64,0</t>
  </si>
  <si>
    <t>71,0</t>
  </si>
  <si>
    <t>54,0</t>
  </si>
  <si>
    <t>34,0</t>
  </si>
  <si>
    <t xml:space="preserve"> CPU2639 </t>
  </si>
  <si>
    <t xml:space="preserve"> CPU2573 </t>
  </si>
  <si>
    <t xml:space="preserve"> CPU2576 </t>
  </si>
  <si>
    <t xml:space="preserve"> CPU2672 </t>
  </si>
  <si>
    <t xml:space="preserve"> CPU2595 </t>
  </si>
  <si>
    <t>PLACA DE SINALIZACAO DE SEGURANCA CONTRA INCENDIO, FOTOLUMINESCENTE, RETANGULAR, *20 X 40* CM, EM PVC *2* MM ANTI-CHAMAS (SIMBOLOS, CORES E PICTOGRAMAS CONFORME NBR 13434)</t>
  </si>
  <si>
    <t xml:space="preserve"> CPU2659 </t>
  </si>
  <si>
    <t>FORNECIMENTO E INSTALAÇÃO DE PORCA SEXTAVADA 3/8" (REF VL 1.55 VALEMAM OU SIMILAR)</t>
  </si>
  <si>
    <t xml:space="preserve"> CPU2665 </t>
  </si>
  <si>
    <t xml:space="preserve"> CPU2623 </t>
  </si>
  <si>
    <t xml:space="preserve"> CPU2594 </t>
  </si>
  <si>
    <t xml:space="preserve"> CPU2625 </t>
  </si>
  <si>
    <t xml:space="preserve"> CPU2593 </t>
  </si>
  <si>
    <t>PLACA DE SINALIZACAO, FOTOLUMINESCENTE, EM PVC , COM LOGOTIPO "EXTINTOR DE INCÊNDIO PORTÁTIL"- PLACA E5</t>
  </si>
  <si>
    <t xml:space="preserve"> CPU2612 </t>
  </si>
  <si>
    <t xml:space="preserve"> CPU2592 </t>
  </si>
  <si>
    <t>PLACA DE SINALIZACAO, FOTOLUMINESCENTE, EM PVC , COM LOGOTIPO "CUIDADO RISCO DE CHOQUE ELÉTRICO"- PLACA E5</t>
  </si>
  <si>
    <t xml:space="preserve"> CPU2631 </t>
  </si>
  <si>
    <t xml:space="preserve"> CPU2577 </t>
  </si>
  <si>
    <t xml:space="preserve"> CPU2632 </t>
  </si>
  <si>
    <t xml:space="preserve"> CPU2642 </t>
  </si>
  <si>
    <t>LUMINÁRIA PLAFON (SOBREPOR) 22,5 X 22,5 - 18 W - 6000K - G- LIGHT OU SIMILAR</t>
  </si>
  <si>
    <t xml:space="preserve"> CPU2600 </t>
  </si>
  <si>
    <t>PLACA DE SINALIZAÇÃO DE SEGURANÇA CODIGO 14 - 315/158(NBR 13.434); CÓDIGO S3(NT 14/2010-ES) ("SAIDA DE EMERGÊNCIA" - SETA VERTICAL)</t>
  </si>
  <si>
    <t xml:space="preserve"> CPU2578 </t>
  </si>
  <si>
    <t xml:space="preserve"> CPU2601 </t>
  </si>
  <si>
    <t xml:space="preserve"> CPU2588 </t>
  </si>
  <si>
    <t>ANEL DE BORRACHA PARA TUBO PVC SANITARIO D = 50MM</t>
  </si>
  <si>
    <t xml:space="preserve"> CPU2602 </t>
  </si>
  <si>
    <t>BUCHA COM ARRUELA EM LIGA ESPECIAL ZAMAK P/ELETRODUTO 32MM, D=1 1/4"</t>
  </si>
  <si>
    <t xml:space="preserve"> CPU2689 </t>
  </si>
  <si>
    <t>CAIXA DE PASSAGEM EM ALVENARIA DE TIJOLOS MACIÇOS ESP=12CM, DIM. INT. 0,60X0,60X1,00M, SEM TAMPA</t>
  </si>
  <si>
    <t xml:space="preserve"> CPU2692 </t>
  </si>
  <si>
    <t xml:space="preserve"> CPU2693 </t>
  </si>
  <si>
    <t xml:space="preserve"> CPU2695 </t>
  </si>
  <si>
    <t>QUADRO DE DISTRIBUIÇÃO DE EMBUTIR, EM CHAPA DE AÇO, PARA ATÉ 70 DISJUNTORES, COM BARRAMENTO, PADRÃO DIN, EXCLUSIVE DISJUNTORES</t>
  </si>
  <si>
    <t xml:space="preserve"> CPU2638 </t>
  </si>
  <si>
    <t>QUADRO GERAL DE DISTRIBUIÇÃO, EMBUTIR, COM BARRAMENTO, EM CHAPA DE AÇO, MEDINDO:1800X1100X250CM, EXCLUSIVE DISJUNTORES</t>
  </si>
  <si>
    <t>11,0</t>
  </si>
  <si>
    <t>91,0</t>
  </si>
  <si>
    <t>51,0</t>
  </si>
  <si>
    <t>Material</t>
  </si>
  <si>
    <t>PISO EM CONCRETO 20 MPA PREPARO MECÂNICO, ESPESSURA 7CM. AF_09/2020</t>
  </si>
  <si>
    <t>FABRICAÇÃO E INSTALAÇÃO DE TESOURA INTEIRA EM MADEIRA NÃO APARELHADA, VÃO DE 10 M, PARA TELHA ONDULADA DE FIBROCIMENTO, METÁLICA,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</si>
  <si>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</si>
  <si>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Equipamento</t>
  </si>
  <si>
    <t>RIPA APARELHADA *1,5 X 5* CM, EM MACARANDUBA/MASSARANDUBA, ANGELIM OU EQUIVALENTE DA REGIAO</t>
  </si>
  <si>
    <t>TABUA NAO APARELHADA *2,5 X 15* CM, EM MACARANDUBA/MASSARANDUBA, ANGELIM OU EQUIVALENTE DA REGIAO - BRUTA</t>
  </si>
  <si>
    <t>DOBRADICA EM ACO/FERRO, 3" X 2 1/2", E= 1,9 A 2 MM, SEM ANEL, CROMADO OU ZINCADO, TAMPA BOLA, COM PARAFUSOS</t>
  </si>
  <si>
    <t>TELHA DE FIBROCIMENTO ONDULADA E = 4 MM, DE 2,44 X 0,50 M (SEM AMIANTO)</t>
  </si>
  <si>
    <t>MARCENEIRO COM ENCARGOS COMPLEMENTARES</t>
  </si>
  <si>
    <t>ENCARREGADO GERAL COM ENCARGOS COMPLEMENTARES</t>
  </si>
  <si>
    <t>ENGENHEIRO CIVIL PLENO COM ENCARGOS COMPLEMENTARES</t>
  </si>
  <si>
    <t>CIMENTO PORTLAND DE ALTO FORNO (AF) CP III-40</t>
  </si>
  <si>
    <t>PORTA DE ABRIR / GIRO, DE MADEIRA FOLHA MEDIA (NBR 15930) DE 800 X 2100 MM, DE 35 MM A 40 MM DE ESPESSURA, NUCLEO SEMI-SOLIDO (SARRAFEADO), CAPA LISA EM HDF, ACABAMENTO EM LAMINADO NATURAL PARA VERNIZ</t>
  </si>
  <si>
    <t>PERFIL EM ALUMINIO, FORMATO U, ABAS IGUAIS, LARGURA DE 12,70 MM (1/2 POL), ESPESSURA 1,58 MM (1/16 POL) E PESO LINEAR DE APROXIMADAMENTE 0,149 KG/M</t>
  </si>
  <si>
    <t>AUXILIAR DE SERRALHEIRO COM ENCARGOS COMPLEMENTARES</t>
  </si>
  <si>
    <t>ALUMINIO EM PERFIL TUBULAR EXTRUDADO, LI GA COMUM</t>
  </si>
  <si>
    <t>ARGAMASSA TRAÇO 1:4 (EM VOLUME DE CIMENTO E AREIA MÉDIA ÚMIDA), PREPARO MECÂNICO COM BETONEIRA 600 L. AF_08/2019</t>
  </si>
  <si>
    <t>ANEL BORRACHA, DN 40 MM, PARA TUBO SERIE REFORCADA ESGOTO PREDIAL</t>
  </si>
  <si>
    <t>CONCRETAGEM DE DISSIPADOR DE ENERGIA, FCK = 20 MPA, COM USO DE JERICAS E PREPARO EM BETONEIRA DE 600 L - AREIA E BRITA COMERCIAIS - LANÇAMENTO, ADENSAMENTO E ACABAMENTO. AF_08/2022</t>
  </si>
  <si>
    <t>FABRICAÇÃO, MONTAGEM E DESMONTAGEM DE FÔRMA PARA VIGA BALDRAME, EM MADEIRA SERRADA, E=25 MM, 4 UTILIZAÇÕES. AF_01/2024</t>
  </si>
  <si>
    <t>PREPARO DE FUNDO DE VALA COM LARGURA MAIOR OU IGUAL A 1,5 M E MENOR QUE 2,5 M (ACERTO DO SOLO NATURAL). AF_08/2020</t>
  </si>
  <si>
    <t>CONCRETO FCK = 15MPA, TRAÇO 1:3,4:3,5 (EM MASSA SECA DE CIMENTO/ AREIA MÉDIA/ BRITA 1) - PREPARO MANUAL. AF_05/2021</t>
  </si>
  <si>
    <t>ANEL BORRACHA, DN 150 MM, PARA TUBO SERIE REFORCADA ESGOTO PREDIAL</t>
  </si>
  <si>
    <t>PLACA DE SINALIZACAO DE SEGURANCA CONTRA INCENDIO, FOTOLUMINESCENTE, RETANGULAR, *20 X 40* CM, EM PVC *2* MM ANTI-CHAMAS (SIMBOLOS, CORES E PICTOGRAMAS CONFORME NBR 16820)</t>
  </si>
  <si>
    <t>ARRUELA LISA EM LATAO 1/4"</t>
  </si>
  <si>
    <t>PORCA SEXTAVADA 1/4"</t>
  </si>
  <si>
    <t>PORCA ZINCADA, SEXTAVADA, DIAMETRO 3/8"</t>
  </si>
  <si>
    <t>ELETROTÉCNICO COM ENCARGOS COMPLEMENTARES</t>
  </si>
  <si>
    <t>DISPOSITIVO DR, 4 POLOS, SENSIBILIDADE DE 30 MA, CORRENTE DE 100 A, TIPO AC</t>
  </si>
  <si>
    <t>TABUA DE MADEIRA PARA PISO, CUMARU/IPE CHAMPANHE OU EQUIVALENTE DA REGIAO, ENCAIXE MACHO/FEMEA, *10 X 2* CM</t>
  </si>
  <si>
    <t>MECÂNICO DE REFRIGERAÇÃO COM ENCARGOS COMPLEMENTARES</t>
  </si>
  <si>
    <t>FINCAPINO CURTO CALIBRE 22, CARGA MEDIA POTENCIA 5 (PARA FERRAMENTA DE ACAO DIRETA) COR VERMELHA</t>
  </si>
  <si>
    <t>CANTONEIRA ACO ABAS IGUAIS (QUALQUER BITOLA), ESPESSURA ENTRE 1/8" E 1/4"</t>
  </si>
  <si>
    <t>MONTADOR (TUBO AÇO/EQUIPAMENTOS) COM ENCARGOS COMPLEMENTARES</t>
  </si>
  <si>
    <t>ESTOPA</t>
  </si>
  <si>
    <t>VASSOURA 40 CM COM CABO</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</si>
  <si>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</si>
  <si>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</si>
  <si>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91,08</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</si>
  <si>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</si>
  <si>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</si>
  <si>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</si>
  <si>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</si>
  <si>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</si>
  <si>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</si>
  <si>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</si>
  <si>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</si>
  <si>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</si>
  <si>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</si>
  <si>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</si>
  <si>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SBC 110805.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</si>
  <si>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</si>
  <si>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</si>
  <si>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</si>
  <si>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</si>
  <si>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</si>
  <si>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</si>
  <si>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</si>
  <si>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SETOP ED-29451.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</si>
  <si>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</si>
  <si>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</si>
  <si>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</si>
  <si>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</si>
  <si>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</si>
  <si>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</si>
  <si>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</si>
  <si>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</si>
  <si>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</si>
  <si>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18.050.0115-A.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</si>
  <si>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</si>
  <si>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SBC 077390 + COTAÇÃO. Utilizada mão de obra de instalação do pressurizador conforme composição SBC de referência e insumo conforme cotação realizada.</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</si>
  <si>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</si>
  <si>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SEINFRA C2270.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</si>
  <si>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</si>
  <si>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</si>
  <si>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</si>
  <si>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</si>
  <si>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</si>
  <si>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</si>
  <si>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3404.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</si>
  <si>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</si>
  <si>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</si>
  <si>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ALVENARIA DE VEDAÇÃO DE BLOCOS CERÂMICOS MACIÇOS DE 5X10X20CM (ESPESSURA 10CM) E ARGAMASSA DE ASSENTAMENTO COM PREPARO EM BETONEIRA. AF_05/2020</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</si>
  <si>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</si>
  <si>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</si>
  <si>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</si>
  <si>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</si>
  <si>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</si>
  <si>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</si>
  <si>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</si>
  <si>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</si>
  <si>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</si>
  <si>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</si>
  <si>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</si>
  <si>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063445. Insumo descontinuado, portanto, utilizada composição SBC como referencia e alterado insumo 006359 para insumos IOPES 026554 e 049818</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</si>
  <si>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</si>
  <si>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</si>
  <si>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</si>
  <si>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</si>
  <si>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</si>
  <si>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</si>
  <si>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</si>
  <si>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</si>
  <si>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</si>
  <si>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40.11.240.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</si>
  <si>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37.13.640.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</si>
  <si>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</si>
  <si>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</si>
  <si>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</si>
  <si>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</si>
  <si>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</si>
  <si>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</si>
  <si>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</si>
  <si>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</si>
  <si>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</si>
  <si>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</si>
  <si>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15.018.0952-0.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</si>
  <si>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</si>
  <si>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</si>
  <si>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</si>
  <si>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</si>
  <si>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11112.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</si>
  <si>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</si>
  <si>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18.027.0430-A.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</si>
  <si>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</si>
  <si>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AGETOP CIVIL 071695.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</si>
  <si>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</si>
  <si>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</si>
  <si>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</si>
  <si>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</si>
  <si>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</si>
  <si>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</si>
  <si>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</si>
  <si>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070876.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</si>
  <si>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</si>
  <si>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</si>
  <si>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</si>
  <si>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</si>
  <si>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</si>
  <si>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AGETOP CIVIL 271852. Utilizada composição AGETOP CIVIL visto que o SINAPI não possui composição adequada referente a esse serviço. Os preços praticados para esse serviço no estado do Goiás são referenciais e exequíveis para o orçamento em São Paulo. Os insumos da composição AGETOP que são SINAPI estão atualizados para o estado de São Paulo, portanto, somente insumos da AGETOP CIVIL que mantem preço na região do Goiás.</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</si>
  <si>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</si>
  <si>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</si>
  <si>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Reincidência de Grupo A sobre Grupo B (sem considerar INNS sobre 13º, conforme Lei nº 14.973/2024)</t>
  </si>
  <si>
    <t>SINAPI - Encargos Sociais a partir de janeiro de 2025.</t>
  </si>
  <si>
    <t>EDIFICAÇÃO PRINCIPAL</t>
  </si>
  <si>
    <t xml:space="preserve"> 2.1.1 </t>
  </si>
  <si>
    <t>LOCAÇÃO CONVENCIONAL DE OBRA, UTILIZANDO GABARITO DE TÁBUAS CORRIDAS PONTALETADAS A CADA 2,00M - 2 UTILIZAÇÕES. AF_03/2024</t>
  </si>
  <si>
    <t>ESCAVAÇÃO MANUAL DE VALA. AF_09/2024</t>
  </si>
  <si>
    <t>ESCAVAÇÃO MECANIZADA DE VALA COM PROF. ATÉ 1,5 M (MÉDIA MONTANTE E JUSANTE/UMA COMPOSIÇÃO POR TRECHO), RETROESCAV. (0,26 M3), LARG. DE 0,8 M A 1,5 M, EM SOLO DE 1A CATEGORIA, EM LOCAIS COM ALTO NÍVEL DE INTERFERÊNCIA. AF_09/2024</t>
  </si>
  <si>
    <t xml:space="preserve"> 104922 </t>
  </si>
  <si>
    <t>ARMAÇÃO DE BLOCO, SAPATA ISOLADA E SAPATA CORRIDA UTILIZANDO AÇO CA-50 DE 20 MM - MONTAGEM. AF_01/2024</t>
  </si>
  <si>
    <t xml:space="preserve"> 2.1.13 </t>
  </si>
  <si>
    <t xml:space="preserve"> CPU2096 </t>
  </si>
  <si>
    <t>CONCRETAGEM DE BLOCOS DE COROAMENTO E VIGAS BALDRAMES, FCK 35 MPA, COM USO DE BOMBA  LANÇAMENTO, ADENSAMENTO E ACABAMENTO</t>
  </si>
  <si>
    <t>ESPALHAMENTO DE MATERIAL COM TRATOR DE ESTEIRAS. AF_09/2024</t>
  </si>
  <si>
    <t xml:space="preserve"> 2.1.17 </t>
  </si>
  <si>
    <t>QUADRA E MARQUISE DIREITA</t>
  </si>
  <si>
    <t xml:space="preserve"> 2.2.1 </t>
  </si>
  <si>
    <t xml:space="preserve"> 2.2.2 </t>
  </si>
  <si>
    <t xml:space="preserve"> 2.2.3 </t>
  </si>
  <si>
    <t xml:space="preserve"> 2.2.4 </t>
  </si>
  <si>
    <t xml:space="preserve"> 2.2.5 </t>
  </si>
  <si>
    <t xml:space="preserve"> 2.2.6 </t>
  </si>
  <si>
    <t xml:space="preserve"> 2.2.7 </t>
  </si>
  <si>
    <t xml:space="preserve"> 2.2.8 </t>
  </si>
  <si>
    <t xml:space="preserve"> 2.2.9 </t>
  </si>
  <si>
    <t xml:space="preserve"> 2.2.10 </t>
  </si>
  <si>
    <t xml:space="preserve"> 2.2.11 </t>
  </si>
  <si>
    <t xml:space="preserve"> 2.2.12 </t>
  </si>
  <si>
    <t xml:space="preserve"> 2.2.13 </t>
  </si>
  <si>
    <t xml:space="preserve"> 2.2.14 </t>
  </si>
  <si>
    <t xml:space="preserve"> 2.2.15 </t>
  </si>
  <si>
    <t xml:space="preserve"> 2.2.16 </t>
  </si>
  <si>
    <t>JARDIM SENSORIAL E MARQUISE ESQUERDA</t>
  </si>
  <si>
    <t xml:space="preserve"> 2.3.1 </t>
  </si>
  <si>
    <t xml:space="preserve"> 2.3.2 </t>
  </si>
  <si>
    <t xml:space="preserve"> 2.3.3 </t>
  </si>
  <si>
    <t xml:space="preserve"> 2.3.4 </t>
  </si>
  <si>
    <t xml:space="preserve"> 2.3.5 </t>
  </si>
  <si>
    <t xml:space="preserve"> 2.3.6 </t>
  </si>
  <si>
    <t xml:space="preserve"> 2.3.7 </t>
  </si>
  <si>
    <t xml:space="preserve"> 2.3.8 </t>
  </si>
  <si>
    <t xml:space="preserve"> 2.3.9 </t>
  </si>
  <si>
    <t xml:space="preserve"> 2.3.10 </t>
  </si>
  <si>
    <t xml:space="preserve"> 2.3.11 </t>
  </si>
  <si>
    <t xml:space="preserve"> 2.3.12 </t>
  </si>
  <si>
    <t xml:space="preserve"> 2.3.13 </t>
  </si>
  <si>
    <t xml:space="preserve"> 2.3.14 </t>
  </si>
  <si>
    <t xml:space="preserve"> 2.3.15 </t>
  </si>
  <si>
    <t xml:space="preserve"> 3.1.1.1 </t>
  </si>
  <si>
    <t xml:space="preserve"> 3.1.1.2 </t>
  </si>
  <si>
    <t xml:space="preserve"> 3.1.1.3 </t>
  </si>
  <si>
    <t xml:space="preserve"> 3.1.1.4 </t>
  </si>
  <si>
    <t xml:space="preserve"> 3.1.1.5 </t>
  </si>
  <si>
    <t xml:space="preserve"> 3.1.1.6 </t>
  </si>
  <si>
    <t xml:space="preserve"> 92765 </t>
  </si>
  <si>
    <t>ARMAÇÃO DE PILAR OU VIGA DE ESTRUTURA CONVENCIONAL DE CONCRETO ARMADO UTILIZANDO AÇO CA-50 DE 20,0 MM - MONTAGEM. AF_06/2022</t>
  </si>
  <si>
    <t xml:space="preserve"> 3.1.1.7 </t>
  </si>
  <si>
    <t xml:space="preserve"> 3.1.1.8 </t>
  </si>
  <si>
    <t xml:space="preserve"> CPU2097 </t>
  </si>
  <si>
    <t>CONCRETAGEM DE PILARES, FCK = 35 MPA, COM USO DE BOMBA - LANÇAMENTO, ADENSAMENTO E ACABAMENTO. AF_02/2022_PS</t>
  </si>
  <si>
    <t xml:space="preserve"> 3.1.1.9 </t>
  </si>
  <si>
    <t xml:space="preserve"> 3.1.2.1 </t>
  </si>
  <si>
    <t xml:space="preserve"> 3.1.2.2 </t>
  </si>
  <si>
    <t xml:space="preserve"> 3.1.2.3 </t>
  </si>
  <si>
    <t xml:space="preserve"> 3.1.2.4 </t>
  </si>
  <si>
    <t xml:space="preserve"> 3.1.2.5 </t>
  </si>
  <si>
    <t xml:space="preserve"> 3.1.2.6 </t>
  </si>
  <si>
    <t xml:space="preserve"> 3.1.2.7 </t>
  </si>
  <si>
    <t xml:space="preserve"> 3.1.2.8 </t>
  </si>
  <si>
    <t xml:space="preserve"> 3.1.2.9 </t>
  </si>
  <si>
    <t xml:space="preserve"> CPU2833 </t>
  </si>
  <si>
    <t>CONCRETAGEM DE VIGAS E LAJES, FCK=35 MPA, PARA LAJES MACIÇAS OU NERVURADAS COM USO DE BOMBA - LANÇAMENTO, ADENSAMENTO E ACABAMENTO.</t>
  </si>
  <si>
    <t xml:space="preserve"> 3.1.2.10 </t>
  </si>
  <si>
    <t xml:space="preserve"> 3.1.3.1 </t>
  </si>
  <si>
    <t xml:space="preserve"> 3.1.3.2 </t>
  </si>
  <si>
    <t xml:space="preserve"> 3.1.3.3 </t>
  </si>
  <si>
    <t xml:space="preserve"> 3.1.3.4 </t>
  </si>
  <si>
    <t xml:space="preserve"> 3.1.3.5 </t>
  </si>
  <si>
    <t xml:space="preserve"> 3.1.3.6 </t>
  </si>
  <si>
    <t xml:space="preserve"> 3.1.3.7 </t>
  </si>
  <si>
    <t xml:space="preserve"> 3.1.3.8 </t>
  </si>
  <si>
    <t xml:space="preserve"> 92773 </t>
  </si>
  <si>
    <t>ARMAÇÃO DE LAJE DE ESTRUTURA CONVENCIONAL DE CONCRETO ARMADO UTILIZANDO AÇO CA-50 DE 16,0 MM - MONTAGEM. AF_06/2022</t>
  </si>
  <si>
    <t xml:space="preserve"> 3.1.3.9 </t>
  </si>
  <si>
    <t xml:space="preserve"> 3.1.3.10 </t>
  </si>
  <si>
    <t xml:space="preserve"> 3.1.3.11 </t>
  </si>
  <si>
    <t xml:space="preserve"> 3.1.3.12 </t>
  </si>
  <si>
    <t xml:space="preserve"> CPU2834 </t>
  </si>
  <si>
    <t>Laje pré-fabricada bidirecional em viga treliçada/lajota em EPS LT 22 (16 + 6), exceto capa de concreto</t>
  </si>
  <si>
    <t xml:space="preserve"> 3.1.3.13 </t>
  </si>
  <si>
    <t>PISO DE CONCRETO</t>
  </si>
  <si>
    <t xml:space="preserve"> 3.2.1.1 </t>
  </si>
  <si>
    <t xml:space="preserve"> 3.2.1.2 </t>
  </si>
  <si>
    <t xml:space="preserve"> 3.2.1.3 </t>
  </si>
  <si>
    <t xml:space="preserve"> 3.2.1.4 </t>
  </si>
  <si>
    <t xml:space="preserve"> 3.2.1.5 </t>
  </si>
  <si>
    <t xml:space="preserve"> 3.2.1.6 </t>
  </si>
  <si>
    <t xml:space="preserve"> 3.2.1.7 </t>
  </si>
  <si>
    <t xml:space="preserve"> 3.2.1.8 </t>
  </si>
  <si>
    <t xml:space="preserve"> 3.2.1.9 </t>
  </si>
  <si>
    <t xml:space="preserve"> 3.2.1.10 </t>
  </si>
  <si>
    <t xml:space="preserve"> 97115 </t>
  </si>
  <si>
    <t>APLICAÇÃO DE GRAXA EM BARRAS DE TRANSFERÊNCIA PARA EXECUÇÃO DE PAVIMENTO DE CONCRETO. AF_04/2022</t>
  </si>
  <si>
    <t xml:space="preserve"> 3.2.1.11 </t>
  </si>
  <si>
    <t xml:space="preserve"> 97118 </t>
  </si>
  <si>
    <t>BARRAS DE TRANSFERÊNCIA, AÇO CA-25 DE 25,0 MM, PARA EXECUÇÃO DE PAVIMENTO DE CONCRETO - FORNECIMENTO E INSTALAÇÃO. AF_04/2022</t>
  </si>
  <si>
    <t xml:space="preserve"> 3.2.1.12 </t>
  </si>
  <si>
    <t xml:space="preserve"> CPU2903 </t>
  </si>
  <si>
    <t>CURA QUIMÍCA PARA PISO DE CONCRETO CONTRA A DESIDATRAÇÃO COM APLICAÇÃO POR PULVERIZAÇÃO</t>
  </si>
  <si>
    <t xml:space="preserve"> 3.2.1.13 </t>
  </si>
  <si>
    <t xml:space="preserve"> 97097 </t>
  </si>
  <si>
    <t>ACABAMENTO POLIDO PARA PISO DE CONCRETO ARMADO OU LAJE SOBRE SOLO DE ALTA RESISTÊNCIA. AF_09/2021</t>
  </si>
  <si>
    <t xml:space="preserve"> 3.2.2.1 </t>
  </si>
  <si>
    <t xml:space="preserve"> CPU2898 </t>
  </si>
  <si>
    <t>ESTRUTURA METÁLICA COM LIGAÇÕES PARAFUSADAS, INCLUSOS PERFIS METÁLICOS, CHAPAS METÁLICAS, MÃO DE OBRA E TRANSPORTE COM GUINDASTE - FORNECIMENTO E INSTALAÇÃO.</t>
  </si>
  <si>
    <t xml:space="preserve"> 103322 </t>
  </si>
  <si>
    <t>ALVENARIA DE VEDAÇÃO DE BLOCOS CERÂMICOS FURADOS NA VERTICAL DE 9X19X39 CM (ESPESSURA 9 CM) E ARGAMASSA DE ASSENTAMENTO COM PREPARO EM BETONEIRA. AF_12/2021</t>
  </si>
  <si>
    <t xml:space="preserve"> 103326 </t>
  </si>
  <si>
    <t>ALVENARIA DE VEDAÇÃO DE BLOCOS CERÂMICOS FURADOS NA VERTICAL DE 19X19X39 CM (ESPESSURA 19 CM) E ARGAMASSA DE ASSENTAMENTO COM PREPARO EM BETONEIRA. AF_12/2021</t>
  </si>
  <si>
    <t xml:space="preserve"> 4.1.6 </t>
  </si>
  <si>
    <t xml:space="preserve"> 4.1.7 </t>
  </si>
  <si>
    <t xml:space="preserve"> 96359 </t>
  </si>
  <si>
    <t>PAREDE COM SISTEMA EM CHAPAS DE GESSO PARA DRYWALL, USO INTERNO, COM DUAS FACES SIMPLES E ESTRUTURA METÁLICA COM GUIAS SIMPLES PARA PAREDES COM ÁREA LÍQUIDA MAIOR OU IGUAL A 6 M2, COM VÃOS. AF_07/2023_PS</t>
  </si>
  <si>
    <t xml:space="preserve"> 5.1.1.1 </t>
  </si>
  <si>
    <t xml:space="preserve"> 5.1.1.2 </t>
  </si>
  <si>
    <t xml:space="preserve"> 5.1.1.3 </t>
  </si>
  <si>
    <t xml:space="preserve"> 5.1.2.1 </t>
  </si>
  <si>
    <t xml:space="preserve"> 5.1.2.2 </t>
  </si>
  <si>
    <t xml:space="preserve"> 94213 </t>
  </si>
  <si>
    <t>TELHAMENTO COM TELHA DE AÇO/ALUMÍNIO E = 0,5 MM, COM ATÉ 2 ÁGUAS, INCLUSO IÇAMENTO. AF_07/2019</t>
  </si>
  <si>
    <t xml:space="preserve"> 5.1.3 </t>
  </si>
  <si>
    <t xml:space="preserve"> 5.1.3.1 </t>
  </si>
  <si>
    <t xml:space="preserve"> 5.1.3.2 </t>
  </si>
  <si>
    <t xml:space="preserve"> 5.1.3.3 </t>
  </si>
  <si>
    <t xml:space="preserve"> 5.2.1.1 </t>
  </si>
  <si>
    <t xml:space="preserve"> 5.2.2 </t>
  </si>
  <si>
    <t xml:space="preserve"> 5.2.2.1 </t>
  </si>
  <si>
    <t xml:space="preserve"> 5.3.1.1 </t>
  </si>
  <si>
    <t xml:space="preserve"> 5.3.2.1 </t>
  </si>
  <si>
    <t xml:space="preserve"> 5.3.3.1 </t>
  </si>
  <si>
    <t xml:space="preserve"> 6.4 </t>
  </si>
  <si>
    <t xml:space="preserve"> 98546 </t>
  </si>
  <si>
    <t>IMPERMEABILIZAÇÃO DE SUPERFÍCIE COM MANTA ASFÁLTICA, UMA CAMADA, INCLUSIVE APLICAÇÃO DE PRIMER ASFÁLTICO, E=4MM. AF_09/2023</t>
  </si>
  <si>
    <t xml:space="preserve"> 100700 </t>
  </si>
  <si>
    <t>PORTA DE MADEIRA COMPENSADA LISA PARA PINTURA, 120X210X3,5CM, 2 FOLHAS, INCLUSO ADUELA 2A, ALIZAR 2A E DOBRADIÇAS. AF_12/2019</t>
  </si>
  <si>
    <t xml:space="preserve"> 7.1.1.4 </t>
  </si>
  <si>
    <t xml:space="preserve"> CPU2199 </t>
  </si>
  <si>
    <t>PORTA COMPLETA MADEIRA 2 FL.2,00x2,10m COM VISOR/VIDRO</t>
  </si>
  <si>
    <t xml:space="preserve"> 7.1.1.5 </t>
  </si>
  <si>
    <t xml:space="preserve"> CPU2202 </t>
  </si>
  <si>
    <t xml:space="preserve"> 7.2.1.6 </t>
  </si>
  <si>
    <t xml:space="preserve"> 100702 </t>
  </si>
  <si>
    <t>PORTA DE CORRER DE ALUMÍNIO, COM DUAS FOLHAS PARA VIDRO, INCLUSO VIDRO LISO INCOLOR, FECHADURA E PUXADOR, SEM ALIZAR. AF_12/2019</t>
  </si>
  <si>
    <t xml:space="preserve"> CPU2476 </t>
  </si>
  <si>
    <t>PORTA CAMARÃO 8 FOLHAS EM ALUMINIO ANODIZADO, ACABAMENTO E PINTURA NA COR BRANCA</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</si>
  <si>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</si>
  <si>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100674 </t>
  </si>
  <si>
    <t>CAIXILHO FIXO DE ALUMÍNIO PARA VIDRO (VIDRO INCLUSO), BATENTE/ REQUADRO DE 4 A 14 CM, SEM GUARNIÇÃO/ ALIZAR, FIXAÇÃO COM PARAFUSOS, VEDAÇÃO COM SILICONE, EXCLUSIVE CONTRAMARCO - FORNECIMENTO E INSTALAÇÃO. AF_11/2024</t>
  </si>
  <si>
    <t xml:space="preserve"> 7.2.2.3 </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</si>
  <si>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</si>
  <si>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 xml:space="preserve"> 100709 </t>
  </si>
  <si>
    <t>DOBRADIÇA EM AÇO/FERRO, 3" X 21/2", E=1,9 A 2MM, SEN ANEL, CROMADO OU ZINCADO, TAMPA BOLA, COM PARAFUSOS. AF_12/2019</t>
  </si>
  <si>
    <t>CHAPISCO APLICADO EM ALVENARIA (COM PRESENÇA DE VÃOS) E ESTRUTURAS DE CONCRETO DE FACHADA, COM COLHER DE PEDREIRO. ARGAMASSA TRAÇO 1:3 COM PREPARO EM BETONEIRA 400L. AF_10/2022</t>
  </si>
  <si>
    <t xml:space="preserve"> 8.2.2 </t>
  </si>
  <si>
    <t xml:space="preserve"> CPU2902 </t>
  </si>
  <si>
    <t>REVESTIMENTO CERÂMICO, TIPO TIJOLINHO, PARA PAREDE, 20 X 06 VERMELHO, APLICADO COM ARGAMASSA INDUSTRIALIZADA AC-III, EXCLUSIVE REGULARIZAÇÃO DE BASE OU EMBOÇO</t>
  </si>
  <si>
    <t xml:space="preserve"> 8.3 </t>
  </si>
  <si>
    <t>REVESTIMENTO SINTETICO</t>
  </si>
  <si>
    <t xml:space="preserve"> 8.3.1 </t>
  </si>
  <si>
    <t xml:space="preserve"> CPU2901 </t>
  </si>
  <si>
    <t xml:space="preserve"> 10.1.1.1 </t>
  </si>
  <si>
    <t xml:space="preserve"> 10.2 </t>
  </si>
  <si>
    <t xml:space="preserve"> 10.2.1 </t>
  </si>
  <si>
    <t xml:space="preserve"> 10.2.1.1 </t>
  </si>
  <si>
    <t xml:space="preserve"> CPU2900 </t>
  </si>
  <si>
    <t>PISO SINTETICO PARA ATLETISMO, MOLDADO NO LOCAL, SEM JUNTAS OU EMENDAS, COM 2 CAMADAS DISTINTAS, SENDO A ANTERIOR COMPOSTA DE UMA MANTA FLEXIVEL DE GRANULOS PRETO DE BORRACHA VULCANIZADA DE GRANULOMETRIA CONTROLADA, AGLOMERADOS COM RESINAS DE POLIURETANO, MOLDADO "IN LOCO" SOBRE A BASE, COM APLICACAO PREVIA DE PRIMER DE POLIURETANO NA CAMADA SUPERIOR (ESPESSURA DE 3MM), E COMPOSTA DE GRANULADO FINO DE BORRACHA EPDM COLORIDA E RESINAS COLORIDAS DE POLIURETANO, COM INIBIDORES DE RAIOS UV QUE SERA APLICADA SOBRE A MANTA COM EQUIPAMENTO DE JATEAMENTO TIPO SPRAY, COM A SUPERFICIE ACABADA, TEXTURADA DE COR VERMELHA TIJOLO, TIPO LISOTAN, LISONDA OU SIMILAR.</t>
  </si>
  <si>
    <t xml:space="preserve"> 10.3 </t>
  </si>
  <si>
    <t xml:space="preserve"> 10.3.1 </t>
  </si>
  <si>
    <t xml:space="preserve"> 10.3.1.1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</si>
  <si>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</si>
  <si>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</si>
  <si>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</si>
  <si>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</si>
  <si>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</si>
  <si>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</si>
  <si>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 xml:space="preserve"> 11.2.1 </t>
  </si>
  <si>
    <t>FACHADA</t>
  </si>
  <si>
    <t xml:space="preserve"> CPU2899 </t>
  </si>
  <si>
    <t xml:space="preserve"> 13.1.1 </t>
  </si>
  <si>
    <t xml:space="preserve"> 13.1.2 </t>
  </si>
  <si>
    <t xml:space="preserve"> 88497 </t>
  </si>
  <si>
    <t>EMASSAMENTO COM MASSA LÁTEX, APLICAÇÃO EM PAREDE, DUAS DEMÃOS, LIXAMENTO MANUAL. AF_04/2023</t>
  </si>
  <si>
    <t xml:space="preserve"> 13.1.3 </t>
  </si>
  <si>
    <t xml:space="preserve"> 96135 </t>
  </si>
  <si>
    <t>APLICAÇÃO MANUAL DE MASSA ACRÍLICA EM PAREDES EXTERNAS DE CASAS, DUAS DEMÃOS. AF_03/2024</t>
  </si>
  <si>
    <t xml:space="preserve"> 13.1.4 </t>
  </si>
  <si>
    <t xml:space="preserve"> 88489 </t>
  </si>
  <si>
    <t>PINTURA LÁTEX ACRÍLICA PREMIUM, APLICAÇÃO MANUAL EM PAREDES, DUAS DEMÃOS. AF_04/2023</t>
  </si>
  <si>
    <t xml:space="preserve"> 13.1.5 </t>
  </si>
  <si>
    <t xml:space="preserve"> 88423 </t>
  </si>
  <si>
    <t>APLICAÇÃO MANUAL DE PINTURA COM TINTA TEXTURIZADA ACRÍLICA EM PAREDES EXTERNAS DE CASAS, UMA COR. AF_03/2024</t>
  </si>
  <si>
    <t xml:space="preserve"> 13.2.1 </t>
  </si>
  <si>
    <t xml:space="preserve"> 88484 </t>
  </si>
  <si>
    <t>FUNDO SELADOR ACRÍLICO, APLICAÇÃO MANUAL EM TETO, UMA DEMÃO. AF_04/2023</t>
  </si>
  <si>
    <t xml:space="preserve"> 13.2.2 </t>
  </si>
  <si>
    <t xml:space="preserve"> 88496 </t>
  </si>
  <si>
    <t>EMASSAMENTO COM MASSA LÁTEX, APLICAÇÃO EM TETO, DUAS DEMÃOS, LIXAMENTO MANUAL. AF_04/2023</t>
  </si>
  <si>
    <t xml:space="preserve"> 13.2.3 </t>
  </si>
  <si>
    <t xml:space="preserve"> 88488 </t>
  </si>
  <si>
    <t>PINTURA LÁTEX ACRÍLICA PREMIUM, APLICAÇÃO MANUAL EM TETO, DUAS DEMÃOS. AF_04/2023</t>
  </si>
  <si>
    <t xml:space="preserve"> 13.3 </t>
  </si>
  <si>
    <t>PISO</t>
  </si>
  <si>
    <t xml:space="preserve"> 13.3.1 </t>
  </si>
  <si>
    <t xml:space="preserve"> 102494 </t>
  </si>
  <si>
    <t>PINTURA DE PISO COM TINTA EPÓXI, APLICAÇÃO MANUAL, 2 DEMÃOS, INCLUSO PRIMER EPÓXI. AF_05/2021</t>
  </si>
  <si>
    <t xml:space="preserve"> 13.4 </t>
  </si>
  <si>
    <t xml:space="preserve"> 13.4.1 </t>
  </si>
  <si>
    <t xml:space="preserve"> 13.4.2 </t>
  </si>
  <si>
    <t>PEITORIL LINEAR EM GRANITO OU MÁRMORE, L = 15CM, ASSENTADO COM ARGAMASSA 1:6 COM ADITIVO. AF_11/2020</t>
  </si>
  <si>
    <t xml:space="preserve"> 89353 </t>
  </si>
  <si>
    <t>ADAPTADOR CURTO COM BOLSA E ROSCA PARA REGISTRO, PVC, SOLDÁVEL, DN 25 MM X 3/4", INSTALADO EM RESERVAÇÃO PREDIAL DE ÁGUA - FORNECIMENTO E INSTALAÇÃO. AF_04/2024</t>
  </si>
  <si>
    <t>CURVA DE TRANSPOSIÇÃO, PVC, SOLDÁVEL, DN 25MM, INSTALADO EM RAMAL OU SUB-RAMAL DE ÁGUA FORNECIMENTO E INSTALAÇÃO. AF_06/2022</t>
  </si>
  <si>
    <t>TUBO, PVC, SOLDÁVEL, DE 25MM, INSTALADO EM RAMAL OU SUB-RAMAL DE ÁGUA - FORNECIMENTO E INSTALAÇÃO. AF_06/2022</t>
  </si>
  <si>
    <t>TUBO, PVC, SOLDÁVEL, DE 50MM, INSTALADO EM RAMAL DE DISTRIBUIÇÃO DE ÁGUA - FORNECIMENTO E INSTALAÇÃO. AF_06/2022</t>
  </si>
  <si>
    <t>JOELHO 90 GRAUS COM BUCHA DE LATÃO, PVC, SOLDÁVEL, DN 25MM, X 1/2 INSTALADO EM RAMAL OU SUB-RAMAL DE ÁGUA - FORNECIMENTO E INSTALAÇÃO. AF_06/2022</t>
  </si>
  <si>
    <t xml:space="preserve"> 89396 </t>
  </si>
  <si>
    <t>TÊ COM BUCHA DE LATÃO NA BOLSA CENTRAL, PVC, SOLDÁVEL, DN 25MM X 1/2, INSTALADO EM RAMAL OU SUB-RAMAL DE ÁGUA - FORNECIMENTO E INSTALAÇÃO. AF_06/2022</t>
  </si>
  <si>
    <t xml:space="preserve"> CPU2808 </t>
  </si>
  <si>
    <t>PRESSURIZADOR DE ÁGUA MAX PRESS 360 VF</t>
  </si>
  <si>
    <t xml:space="preserve"> CPU2568 </t>
  </si>
  <si>
    <t>FILTRO ´Y´ CORPO EM BRONZE, PRESSÃO DE SERVIÇO ATÉ 20,7 BAR (PN 20), DN= 1 1/2´</t>
  </si>
  <si>
    <t>REGISTRO DE ESFERA, PVC, SOLDÁVEL, COM VOLANTE, DN 32 MM - FORNECIMENTO E INSTALAÇÃO. AF_08/2021</t>
  </si>
  <si>
    <t xml:space="preserve"> 89436 </t>
  </si>
  <si>
    <t>TUBO, PVC, SOLDÁVEL, DE 32MM, INSTALADO EM RAMAL OU SUB-RAMAL DE ÁGUA - FORNECIMENTO E INSTALAÇÃO. AF_06/2022</t>
  </si>
  <si>
    <t xml:space="preserve"> 94690 </t>
  </si>
  <si>
    <t>TÊ, PVC, SOLDÁVEL, DN 32 MM INSTALADO EM RESERVAÇÃO PREDIAL DE ÁGUA - FORNECIMENTO E INSTALAÇÃO. AF_04/2024</t>
  </si>
  <si>
    <t xml:space="preserve"> 89707 </t>
  </si>
  <si>
    <t>CAIXA SIFONADA, PVC, DN 100 X 100 X 50 MM, JUNTA ELÁSTICA, FORNECIDA E INSTALADA EM RAMAL DE DESCARGA OU EM RAMAL DE ESGOTO SANITÁRIO. AF_08/2022</t>
  </si>
  <si>
    <t>SIFÃO DO TIPO FLEXÍVEL EM PVC 1 X 1.1/2 - FORNECIMENTO E INSTALAÇÃO. AF_01/2020</t>
  </si>
  <si>
    <t>SIFÃO DO TIPO GARRAFA/COPO EM PVC 1.1/4 X 1.1/2" - FORNECIMENTO E INSTALAÇÃO. AF_01/2020</t>
  </si>
  <si>
    <t xml:space="preserve"> 104014 </t>
  </si>
  <si>
    <t>BUCHA DE REDUÇÃO, LONGA, PVC, SOLDÁVEL, DN 40 X 25 MM, INSTALADO EM RAMAL DE DISTRIBUIÇÃO DE ÁGUA - FORNECIMENTO E INSTALAÇÃO. AF_06/2022</t>
  </si>
  <si>
    <t xml:space="preserve"> 89518 </t>
  </si>
  <si>
    <t>JOELHO 90 GRAUS, PVC, SERIE R, ÁGUA PLUVIAL, DN 50 MM, JUNTA ELÁSTICA, FORNECIDO E INSTALADO EM RAMAL DE ENCAMINHAMENTO. AF_06/2022</t>
  </si>
  <si>
    <t xml:space="preserve"> 89545 </t>
  </si>
  <si>
    <t>LUVA SIMPLES, PVC, SERIE R, ÁGUA PLUVIAL, DN 50 MM, JUNTA ELÁSTICA, FORNECIDO E INSTALADO EM RAMAL DE ENCAMINHAMENTO. AF_06/2022</t>
  </si>
  <si>
    <t xml:space="preserve"> 89509 </t>
  </si>
  <si>
    <t>TUBO PVC, SÉRIE R, ÁGUA PLUVIAL, DN 50 MM, FORNECIDO E INSTALADO EM RAMAL DE ENCAMINHAMENTO. AF_06/2022</t>
  </si>
  <si>
    <t xml:space="preserve"> 89531 </t>
  </si>
  <si>
    <t>JOELHO 45 GRAUS, PVC, SERIE R, ÁGUA PLUVIAL, DN 100 MM, JUNTA ELÁSTICA, FORNECIDO E INSTALADO EM RAMAL DE ENCAMINHAMENTO. AF_06/2022</t>
  </si>
  <si>
    <t xml:space="preserve"> 89520 </t>
  </si>
  <si>
    <t>JOELHO 45 GRAUS, PVC, SERIE R, ÁGUA PLUVIAL, DN 50 MM, JUNTA ELÁSTICA, FORNECIDO E INSTALADO EM RAMAL DE ENCAMINHAMENTO. AF_06/2022</t>
  </si>
  <si>
    <t xml:space="preserve"> 89737 </t>
  </si>
  <si>
    <t>JOELHO 90 GRAUS, PVC, SERIE NORMAL, ESGOTO PREDIAL, DN 75 MM, JUNTA ELÁSTICA, FORNECIDO E INSTALADO EM RAMAL DE DESCARGA OU RAMAL DE ESGOTO SANITÁRIO. AF_08/2022</t>
  </si>
  <si>
    <t xml:space="preserve"> 104351 </t>
  </si>
  <si>
    <t>TERMINAL DE VENTILAÇÃO, PVC, SÉRIE NORMAL, ESGOTO PREDIAL, DN 75 MM, JUNTA SOLDÁVEL, FORNECIDO E INSTALADO EM PRUMADA DE ESGOTO SANITÁRIO OU VENTILAÇÃO. AF_08/2022</t>
  </si>
  <si>
    <t xml:space="preserve"> CPU2587 </t>
  </si>
  <si>
    <t>TUBO DE PVC RÍGIDO SOLDÁVEL MARROM, DN= 75 MM, (2 1/2´), INCLUSIVE CONEXÕES</t>
  </si>
  <si>
    <t xml:space="preserve"> 97961 </t>
  </si>
  <si>
    <t>CAIXA PARA BOCA DE LOBO COMBINADA COM GRELHA RETANGULAR, EM ALVENARIA COM BLOCOS DE CONCRETO, DIMENSÕES INTERNAS: 1,3X1X1,2 M. AF_12/2020</t>
  </si>
  <si>
    <t xml:space="preserve"> 89584 </t>
  </si>
  <si>
    <t>JOELHO 90 GRAUS, PVC, SERIE R, ÁGUA PLUVIAL, DN 100 MM, JUNTA ELÁSTICA, FORNECIDO E INSTALADO EM CONDUTORES VERTICAIS DE ÁGUAS PLUVIAIS. AF_06/2022</t>
  </si>
  <si>
    <t xml:space="preserve"> 89590 </t>
  </si>
  <si>
    <t>JOELHO 90 GRAUS, PVC, SERIE R, ÁGUA PLUVIAL, DN 150 MM, JUNTA ELÁSTICA, FORNECIDO E INSTALADO EM CONDUTORES VERTICAIS DE ÁGUAS PLUVIAIS. AF_06/2022</t>
  </si>
  <si>
    <t xml:space="preserve"> 104176 </t>
  </si>
  <si>
    <t>JUNÇÃO SIMPLES, PVC, SERIE R, ÁGUA PLUVIAL, DN 150 X 150 MM, JUNTA ELÁSTICA, FORNECIDO E INSTALADO EM RAMAL DE ENCAMINHAMENTO. AF_06/2022</t>
  </si>
  <si>
    <t xml:space="preserve"> 104174 </t>
  </si>
  <si>
    <t>JUNÇÃO SIMPLES, PVC, SERIE R, ÁGUA PLUVIAL, DN 150 X 100 MM, JUNTA ELÁSTICA, FORNECIDO E INSTALADO EM RAMAL DE ENCAMINHAMENTO. AF_06/2022</t>
  </si>
  <si>
    <t xml:space="preserve"> 104173 </t>
  </si>
  <si>
    <t>REDUÇÃO EXCÊNTRICA, PVC, SERIE R, ÁGUA PLUVIAL, DN 150 X 100 MM, JUNTA ELÁSTICA, FORNECIDO E INSTALADO EM RAMAL DE ENCAMINHAMENTO. AF_06/2022</t>
  </si>
  <si>
    <t xml:space="preserve"> 104086 </t>
  </si>
  <si>
    <t>TUBO, PVC OCRE, JUNTA ELÁSTICA, DN 150 MM, PARA COLETOR PREDIAL DE ESGOTO. AF_06/2022</t>
  </si>
  <si>
    <t xml:space="preserve"> CPU2841 </t>
  </si>
  <si>
    <t>CURVA DE 45º DE PVC RIGIDO, VINILFORT, COM 1 PONTA E 1 BOLSA, INCLUSIVE FORNECIMENTO DO MATERIAL PARA JUNTA (ANEL DE BORRACHA E LUBRIFICANTE) DIAMETRO DE 200MM. FORNECIMENTO E ASSENTAMENTO.</t>
  </si>
  <si>
    <t xml:space="preserve"> CPU2842 </t>
  </si>
  <si>
    <t>CURVA DE 45º DE PVC RIGIDO, VINILFORT OU SIMILAR, PONTA E BOLSA, INCLUSIVE FORNECIMENTO DO MATERIAL PARA JUNTA (ANEL DE BORRACHA E LUBRIFICANTE) DIAMETRO DE 250MM. FORNECIMENTO E ASSENTAMENTO.</t>
  </si>
  <si>
    <t xml:space="preserve"> 90697 </t>
  </si>
  <si>
    <t>TUBO DE PVC PARA REDE COLETORA DE ESGOTO DE PAREDE MACIÇA, DN 250 MM, JUNTA ELÁSTICA - FORNECIMENTO E ASSENTAMENTO. AF_01/2021</t>
  </si>
  <si>
    <t xml:space="preserve"> 103952 </t>
  </si>
  <si>
    <t>BUCHA DE REDUÇÃO, CURTA, PVC, SOLDÁVEL, DN 25 X 20 MM, INSTALADO EM RAMAL DE DISTRIBUIÇÃO DE ÁGUA - FORNECIMENTO E INSTALAÇÃO. AF_06/2022</t>
  </si>
  <si>
    <t xml:space="preserve"> 89363 </t>
  </si>
  <si>
    <t xml:space="preserve"> CPU2843 </t>
  </si>
  <si>
    <t>PLACA DE SINALIZACAO, FOTOLUMINESCENTE, 30X30 CM, EM PVC , COM LOGOTIPO "ALARME SONORO"- PLACA E1</t>
  </si>
  <si>
    <t xml:space="preserve"> CPU2844 </t>
  </si>
  <si>
    <t>PLACA DE SINALIZACAO, FOTOLUMINESCENTE, 38X19 CM, EM PVC , COM LOGOTIPO "COMANDO MANUAL DE ALARME DE INCÊNDIO"- PLACA E2</t>
  </si>
  <si>
    <t xml:space="preserve"> CPU2845 </t>
  </si>
  <si>
    <t>PLACA DE SINALIZACAO, FOTOLUMINESCENTE,38X 19CM, EM PVC , COM LOGOTIPO "BOMBAS DE INCÊNDIO" -  PLACA E3</t>
  </si>
  <si>
    <t xml:space="preserve"> CPU2846 </t>
  </si>
  <si>
    <t>PLACA DE SINALIZACAO, FOTOLUMINESCENTE, 30X30 CM, EM PVC , COM LOGOTIPO "ABRIGO DE MANGUEIRA E HIDRANTE"- PLACA E7</t>
  </si>
  <si>
    <t xml:space="preserve"> CPU2848 </t>
  </si>
  <si>
    <t>DETECTOR ÓPTICO DE FUMAÇA COM BASE ENDEREÇÁVEL</t>
  </si>
  <si>
    <t xml:space="preserve"> CPU2849 </t>
  </si>
  <si>
    <t>CENTRAL DE ALARME ENDEREÇÁVEL DE INCENDIO COM SISTEMA P/ ATÉ 250 DISPOSITIVOS, MARCAL VERIN OU SIMILAR, MODELO VRE-250 C/ BATERIA DE 12V E 7AMPERES</t>
  </si>
  <si>
    <t xml:space="preserve"> CPU2850 </t>
  </si>
  <si>
    <t xml:space="preserve"> CPU2851 </t>
  </si>
  <si>
    <t>ACIONADOR MANUAL QUEBRA-VIDRO ENDEREÇÁVEL</t>
  </si>
  <si>
    <t xml:space="preserve"> 101798 </t>
  </si>
  <si>
    <t>TAMPA PARA CAIXA TIPO R1, EM FERRO FUNDIDO, DIMENSÕES INTERNAS: 0,40 X 0,60 M - FORNECIMENTO E INSTALAÇÃO. AF_12/2020</t>
  </si>
  <si>
    <t xml:space="preserve"> 101912 </t>
  </si>
  <si>
    <t>ABRIGO PARA HIDRANTE, 75X45X17CM, COM REGISTRO GLOBO ANGULAR 45 GRAUS 2 1/2", ADAPTADOR STORZ 2 1/2", MANGUEIRA DE INCÊNDIO 15M 2 1/2" E ESGUICHO EM LATÃO 2 1/2" - FORNECIMENTO E INSTALAÇÃO. AF_10/2020</t>
  </si>
  <si>
    <t xml:space="preserve"> CPU2852 </t>
  </si>
  <si>
    <t>FLANGE SEXTAVADA EM AÇO GALV. D=65mm (2 1/2")</t>
  </si>
  <si>
    <t xml:space="preserve"> CPU2853 </t>
  </si>
  <si>
    <t>BOMBA CENTRÍFUGA TRIFÁSICA 5CV, MODELO 620 DANCOR, OU EQUIVALENTE</t>
  </si>
  <si>
    <t xml:space="preserve"> CPU2854 </t>
  </si>
  <si>
    <t>QUADRO DE COMANDO DE BOMBAS - COMPLETO</t>
  </si>
  <si>
    <t xml:space="preserve"> 94499 </t>
  </si>
  <si>
    <t>REGISTRO DE GAVETA BRUTO, LATÃO, ROSCÁVEL, 2 1/2" - FORNECIMENTO E INSTALAÇÃO. AF_08/2021</t>
  </si>
  <si>
    <t xml:space="preserve"> 99624 </t>
  </si>
  <si>
    <t>VÁLVULA DE RETENÇÃO HORIZONTAL, DE BRONZE, ROSCÁVEL, 2 1/2" - FORNECIMENTO E INSTALAÇÃO. AF_08/2021</t>
  </si>
  <si>
    <t xml:space="preserve"> 97495 </t>
  </si>
  <si>
    <t>TÊ, EM AÇO, CONEXÃO SOLDADA, DN 65 (2 1/2"), INSTALADO EM REDE DE ALIMENTAÇÃO PARA HIDRANTE - FORNECIMENTO E INSTALAÇÃO. AF_10/2020</t>
  </si>
  <si>
    <t xml:space="preserve"> 101917 </t>
  </si>
  <si>
    <t>MANÔMETRO 0 A 200 PSI (0 A 14 KGF/CM2), D = 50MM - FORNECIMENTO E INSTALAÇÃO. AF_10/2020</t>
  </si>
  <si>
    <t xml:space="preserve"> CPU2855 </t>
  </si>
  <si>
    <t>LUVA REDUCAO PVC ROSCA 1 1/4""x1""</t>
  </si>
  <si>
    <t xml:space="preserve"> 97492 </t>
  </si>
  <si>
    <t>TÊ, EM AÇO, CONEXÃO SOLDADA, DN 32 (1 1/4"), INSTALADO EM REDE DE ALIMENTAÇÃO PARA HIDRANTE - FORNECIMENTO E INSTALAÇÃO. AF_10/2020</t>
  </si>
  <si>
    <t xml:space="preserve"> 92893 </t>
  </si>
  <si>
    <t>UNIÃO, EM FERRO GALVANIZADO, DN 32 (1 1/4"), CONEXÃO ROSQUEADA, INSTALADO EM REDE DE ALIMENTAÇÃO PARA HIDRANTE - FORNECIMENTO E INSTALAÇÃO. AF_10/2020</t>
  </si>
  <si>
    <t xml:space="preserve"> CPU2856 </t>
  </si>
  <si>
    <t>PRESSOSTATO ALTA/BAIXA COM REARME MANUAL REF. KP15</t>
  </si>
  <si>
    <t xml:space="preserve"> 92364 </t>
  </si>
  <si>
    <t>TUBO DE AÇO GALVANIZADO COM COSTURA, CLASSE MÉDIA, DN 32 (1 1/4"), CONEXÃO ROSQUEADA, INSTALADO EM REDE DE ALIMENTAÇÃO PARA HIDRANTE - FORNECIMENTO E INSTALAÇÃO. AF_10/2020</t>
  </si>
  <si>
    <t xml:space="preserve"> 96765 </t>
  </si>
  <si>
    <t>ABRIGO PARA HIDRANTE, 90X60X17CM, COM REGISTRO GLOBO ANGULAR 45 GRAUS 2 1/2", ADAPTADOR STORZ 2 1/2", MANGUEIRA DE INCÊNDIO 20M, REDUÇÃO 2 1/2" X 1 1/2" E ESGUICHO EM LATÃO 1 1/2" - FORNECIMENTO E INSTALAÇÃO. AF_10/2020</t>
  </si>
  <si>
    <t xml:space="preserve"> 97440 </t>
  </si>
  <si>
    <t>TÊ, EM AÇO, CONEXÃO RANHURADA, DN 65 (2 1/2"), INSTALADO EM PRUMADAS - FORNECIMENTO E INSTALAÇÃO. AF_10/2020</t>
  </si>
  <si>
    <t xml:space="preserve"> 97436 </t>
  </si>
  <si>
    <t>CURVA 90 GRAUS, EM AÇO, CONEXÃO RANHURADA, DN 65 (2 1/2"), INSTALADO EM PRUMADAS - FORNECIMENTO E INSTALAÇÃO. AF_10/2020</t>
  </si>
  <si>
    <t xml:space="preserve"> 97431 </t>
  </si>
  <si>
    <t>ACOPLAMENTO RÍGIDO EM AÇO, CONEXÃO RANHURADA, DN 65 (2 1/2"), INSTALADO EM PRUMADAS - FORNECIMENTO E INSTALAÇÃO. AF_10/2020</t>
  </si>
  <si>
    <t xml:space="preserve"> 97430 </t>
  </si>
  <si>
    <t>ACOPLAMENTO RÍGIDO EM AÇO, CONEXÃO RANHURADA, DN 50 (2"), INSTALADO EM PRUMADAS - FORNECIMENTO E INSTALAÇÃO. AF_10/2020</t>
  </si>
  <si>
    <t xml:space="preserve"> CPU2857 </t>
  </si>
  <si>
    <t>RALO HEMISFERICO 100mm PVC (RALO ABACAXI)</t>
  </si>
  <si>
    <t xml:space="preserve"> 104082 </t>
  </si>
  <si>
    <t>PLUG, PVC OCRE, JUNTA ELÁSTICA, DN 100 MM, PARA COLETOR PREDIAL DE ESGOTO. AF_06/2022</t>
  </si>
  <si>
    <t xml:space="preserve"> 16.1.1.1 </t>
  </si>
  <si>
    <t xml:space="preserve"> 16.1.1.2 </t>
  </si>
  <si>
    <t xml:space="preserve"> 16.1.1.3 </t>
  </si>
  <si>
    <t xml:space="preserve"> 16.1.1.4 </t>
  </si>
  <si>
    <t xml:space="preserve"> 16.1.1.5 </t>
  </si>
  <si>
    <t xml:space="preserve"> 16.1.1.6 </t>
  </si>
  <si>
    <t xml:space="preserve"> 16.1.1.7 </t>
  </si>
  <si>
    <t xml:space="preserve"> 16.1.1.8 </t>
  </si>
  <si>
    <t xml:space="preserve"> CPU2858 </t>
  </si>
  <si>
    <t>ARRUELA DE LISA 5/16"</t>
  </si>
  <si>
    <t xml:space="preserve"> 16.1.1.9 </t>
  </si>
  <si>
    <t xml:space="preserve"> CPU2859 </t>
  </si>
  <si>
    <t xml:space="preserve"> 16.1.1.10 </t>
  </si>
  <si>
    <t xml:space="preserve"> 16.1.1.11 </t>
  </si>
  <si>
    <t xml:space="preserve"> CPU2860 </t>
  </si>
  <si>
    <t xml:space="preserve"> 16.1.1.12 </t>
  </si>
  <si>
    <t xml:space="preserve"> 16.1.1.13 </t>
  </si>
  <si>
    <t xml:space="preserve"> 16.1.1.14 </t>
  </si>
  <si>
    <t xml:space="preserve"> CPU2865 </t>
  </si>
  <si>
    <t>SUPORTE SUSPENSAO VERTICAL PARA ELETROCALHA 50 x 50 mm</t>
  </si>
  <si>
    <t xml:space="preserve"> 16.1.1.15 </t>
  </si>
  <si>
    <t xml:space="preserve"> 16.1.1.16 </t>
  </si>
  <si>
    <t xml:space="preserve"> CPU2861 </t>
  </si>
  <si>
    <t>CABO DE COBRE FLEXÍVEL DE 10 MM², ISOLAMENTO 0,6/1KV - ISOLAÇÃO HEPR 90°C</t>
  </si>
  <si>
    <t xml:space="preserve"> 16.1.1.17 </t>
  </si>
  <si>
    <t xml:space="preserve"> CPU2862 </t>
  </si>
  <si>
    <t>CABO DE COBRE FLEXÍVEL DE 120 MM², ISOLAMENTO 0,6/1KV - ISOLAÇÃO HEPR 90°C</t>
  </si>
  <si>
    <t xml:space="preserve"> 16.1.1.18 </t>
  </si>
  <si>
    <t xml:space="preserve"> CPU2863 </t>
  </si>
  <si>
    <t>CABO DE COBRE FLEXÍVEL DE 16 MM², ISOLAMENTO 0,6/1KV - ISOLAÇÃO HEPR 90°C</t>
  </si>
  <si>
    <t xml:space="preserve"> 16.1.1.19 </t>
  </si>
  <si>
    <t xml:space="preserve"> CPU2864 </t>
  </si>
  <si>
    <t>CABO DE COBRE FLEXÍVEL DE 240 MM², ISOLAMENTO 0,6/1KV - ISOLAÇÃO HEPR 90°C</t>
  </si>
  <si>
    <t xml:space="preserve"> 16.1.1.20 </t>
  </si>
  <si>
    <t xml:space="preserve"> 91935 </t>
  </si>
  <si>
    <t>CABO DE COBRE FLEXÍVEL ISOLADO, 16 MM², ANTI-CHAMA 0,6/1,0 KV, PARA CIRCUITOS TERMINAIS - FORNECIMENTO E INSTALAÇÃO. AF_03/2023</t>
  </si>
  <si>
    <t xml:space="preserve"> 16.1.1.21 </t>
  </si>
  <si>
    <t xml:space="preserve"> 92984 </t>
  </si>
  <si>
    <t>CABO DE COBRE FLEXÍVEL ISOLADO, 25 MM², ANTI-CHAMA 0,6/1,0 KV, PARA REDE ENTERRADA DE DISTRIBUIÇÃO DE ENERGIA ELÉTRICA - FORNECIMENTO E INSTALAÇÃO. AF_12/2021</t>
  </si>
  <si>
    <t xml:space="preserve"> 16.1.1.22 </t>
  </si>
  <si>
    <t xml:space="preserve"> 16.1.1.23 </t>
  </si>
  <si>
    <t xml:space="preserve"> 16.1.1.24 </t>
  </si>
  <si>
    <t xml:space="preserve"> 16.1.1.25 </t>
  </si>
  <si>
    <t xml:space="preserve"> 91932 </t>
  </si>
  <si>
    <t>CABO DE COBRE FLEXÍVEL ISOLADO, 10 MM², ANTI-CHAMA 450/750 V, PARA CIRCUITOS TERMINAIS - FORNECIMENTO E INSTALAÇÃO. AF_03/2023</t>
  </si>
  <si>
    <t xml:space="preserve"> 16.1.1.26 </t>
  </si>
  <si>
    <t xml:space="preserve"> 16.1.1.27 </t>
  </si>
  <si>
    <t xml:space="preserve"> 16.1.1.28 </t>
  </si>
  <si>
    <t xml:space="preserve"> 16.1.1.29 </t>
  </si>
  <si>
    <t xml:space="preserve"> 16.1.1.30 </t>
  </si>
  <si>
    <t xml:space="preserve"> 16.1.1.31 </t>
  </si>
  <si>
    <t xml:space="preserve"> 91987 </t>
  </si>
  <si>
    <t>CAMPAINHA CIGARRA (1 MÓDULO), 10A/250V, INCLUINDO SUPORTE E PLACA - FORNECIMENTO E INSTALAÇÃO. AF_03/2023</t>
  </si>
  <si>
    <t xml:space="preserve"> 16.1.1.32 </t>
  </si>
  <si>
    <t xml:space="preserve"> CPU2866 </t>
  </si>
  <si>
    <t>DIMMER COMPLETO COM PLACA 2"" x 4""</t>
  </si>
  <si>
    <t xml:space="preserve"> 16.1.1.33 </t>
  </si>
  <si>
    <t xml:space="preserve"> 16.1.1.34 </t>
  </si>
  <si>
    <t xml:space="preserve"> 16.1.1.35 </t>
  </si>
  <si>
    <t xml:space="preserve"> 91961 </t>
  </si>
  <si>
    <t>INTERRUPTOR PARALELO (2 MÓDULOS), 10A/250V, INCLUINDO SUPORTE E PLACA - FORNECIMENTO E INSTALAÇÃO. AF_03/2023</t>
  </si>
  <si>
    <t xml:space="preserve"> 91985 </t>
  </si>
  <si>
    <t>INTERRUPTOR PULSADOR CAMPAINHA (1 MÓDULO), 10A/250V, INCLUINDO SUPORTE E PLACA - FORNECIMENTO E INSTALAÇÃO. AF_03/2023</t>
  </si>
  <si>
    <t>RELÉ FOTOELÉTRICO PARA COMANDO DE ILUMINAÇÃO EXTERNA 1000 W - FORNECIMENTO E INSTALAÇÃO. AF_02/2025</t>
  </si>
  <si>
    <t xml:space="preserve"> 93667 </t>
  </si>
  <si>
    <t xml:space="preserve"> CPU2867 </t>
  </si>
  <si>
    <t>DISJUNTOR TERMOMAGNETICO TRIPOLAR  16 A, PADRÃO DIN (EUROPEU - LINHA BRANCA),CURVA C, CORRENTE 3KA</t>
  </si>
  <si>
    <t xml:space="preserve"> CPU2868 </t>
  </si>
  <si>
    <t>DISJUNTOR TERMOMAGNETICO TRIPOLAR  50 A, PADRÃO DIN (EUROPEU - LINHA BRANCA),CURVA C, CORRENTE 5KA</t>
  </si>
  <si>
    <t xml:space="preserve"> CPU2869 </t>
  </si>
  <si>
    <t xml:space="preserve"> CPU2870 </t>
  </si>
  <si>
    <t xml:space="preserve"> 93653 </t>
  </si>
  <si>
    <t xml:space="preserve"> 93654 </t>
  </si>
  <si>
    <t xml:space="preserve"> 93655 </t>
  </si>
  <si>
    <t xml:space="preserve"> 93664 </t>
  </si>
  <si>
    <t>DISJUNTOR BIPOLAR TIPO DIN, CORRENTE NOMINAL DE 32A - FORNECIMENTO E INSTALAÇÃO. AF_10/2020</t>
  </si>
  <si>
    <t xml:space="preserve"> 101898 </t>
  </si>
  <si>
    <t xml:space="preserve"> CPU2871 </t>
  </si>
  <si>
    <t xml:space="preserve"> CPU2872 </t>
  </si>
  <si>
    <t xml:space="preserve"> CPU2620 </t>
  </si>
  <si>
    <t>INTERRUPTOR DIFERENCIAL BIPOLAR DR 40A, 30MA ? 6KA, REFERÊNCIA SIEMENS, SCHNEIDER, WEG OU EQUIVALENTE</t>
  </si>
  <si>
    <t xml:space="preserve"> CPU2873 </t>
  </si>
  <si>
    <t>DISPOSITIVO DIF.RESIDUAL DR ALTA SENS. TETRAP.100A</t>
  </si>
  <si>
    <t xml:space="preserve"> CPU2875 </t>
  </si>
  <si>
    <t>CURVA HORIZONTAL 150 X 100 MM PARA ELETROCALHA METÁLICA, COM ÂNGULO 90° (REF.: MOPA OU SIMILAR)</t>
  </si>
  <si>
    <t xml:space="preserve"> CPU2876 </t>
  </si>
  <si>
    <t>ELETROCALHA PERFURADA TIPO ""U"" 150X100 CHAPA 18 SEM TAMPA</t>
  </si>
  <si>
    <t xml:space="preserve"> CPU2877 </t>
  </si>
  <si>
    <t xml:space="preserve"> CPU2878 </t>
  </si>
  <si>
    <t>TAMPA DE ENCAIXE PARA ELETROCALHA, GALVANIZADA A FOGO, L= 100 MM</t>
  </si>
  <si>
    <t xml:space="preserve"> CPU2879 </t>
  </si>
  <si>
    <t>TAMPA DE ENCAIXE PARA ELETROCALHA, GALVANIZADA A FOGO, L= 150 MM</t>
  </si>
  <si>
    <t>ELETRODUTO FLEXÍVEL CORRUGADO REFORÇADO, PVC, DN 32 MM (1"), PARA CIRCUITOS TERMINAIS, INSTALADO EM FORRO - FORNECIMENTO E INSTALAÇÃO. AF_03/2023</t>
  </si>
  <si>
    <t>ELETRODUTO FLEXÍVEL CORRUGADO REFORÇADO, PVC, DN 25 MM (3/4"), PARA CIRCUITOS TERMINAIS, INSTALADO EM FORRO - FORNECIMENTO E INSTALAÇÃO. AF_03/2023</t>
  </si>
  <si>
    <t xml:space="preserve"> CPU2880 </t>
  </si>
  <si>
    <t>ELETRODUTO CORRUGADO EM POLIETILENO DE ALTA DENSIDADE, DN= 125 MM, COM ACESSÓRIOS</t>
  </si>
  <si>
    <t xml:space="preserve"> CPU2882 </t>
  </si>
  <si>
    <t xml:space="preserve"> 101883 </t>
  </si>
  <si>
    <t xml:space="preserve"> 101879 </t>
  </si>
  <si>
    <t xml:space="preserve"> CPU2883 </t>
  </si>
  <si>
    <t>QUADRO GERAL DE DISTRIBUIÇÃO DE EMQUADRO GERAL DE DISTRIBUIÇÃO DE EMBUTIR, COM BARRAMENTO, EM CHAPA GALVANIZ., MEDINDO:1400X800X250CM, EXCLUSIVE DISJUNTORES</t>
  </si>
  <si>
    <t xml:space="preserve"> CPU2884 </t>
  </si>
  <si>
    <t>QFAC - QUADRO / PAINEL EM CHAPA DE AÇO COM PINTURA ELETROSTÁTICA A PÓ POLIESTER NA COR BEGE, GRAU DE PROTEÇÃO IP 54, COM BARRAMENTO, SEM DISJUNTORES - 1500X1000X350MM</t>
  </si>
  <si>
    <t xml:space="preserve"> 16.1.2.1 </t>
  </si>
  <si>
    <t xml:space="preserve"> 97607 </t>
  </si>
  <si>
    <t>LUMINÁRIA ARANDELA TIPO TARTARUGA, DE SOBREPOR, COM 1 LÂMPADA LED DE 6 W, SEM REATOR - FORNECIMENTO E INSTALAÇÃO. AF_09/2024</t>
  </si>
  <si>
    <t xml:space="preserve"> 16.1.2.2 </t>
  </si>
  <si>
    <t xml:space="preserve"> 16.1.2.3 </t>
  </si>
  <si>
    <t xml:space="preserve"> CPU2640 </t>
  </si>
  <si>
    <t>LUMINÁRIA PLAFON (SOBREPOR) 40 X 40 - 36 W - 6000K - G- LIGHT OU SIMILAR</t>
  </si>
  <si>
    <t xml:space="preserve"> 16.1.2.4 </t>
  </si>
  <si>
    <t xml:space="preserve"> 16.1.2.5 </t>
  </si>
  <si>
    <t xml:space="preserve"> 16.1.2.6 </t>
  </si>
  <si>
    <t xml:space="preserve"> 16.1.2.7 </t>
  </si>
  <si>
    <t xml:space="preserve"> CPU2847 </t>
  </si>
  <si>
    <t>LUMINARIA DE EMERGENCIA 30 LEDS BIVOLT LDE INTELBRAS</t>
  </si>
  <si>
    <t xml:space="preserve"> 16.1.3.1 </t>
  </si>
  <si>
    <t xml:space="preserve"> 16.1.3.2 </t>
  </si>
  <si>
    <t xml:space="preserve"> 16.1.3.3 </t>
  </si>
  <si>
    <t xml:space="preserve"> 16.1.3.4 </t>
  </si>
  <si>
    <t xml:space="preserve"> 16.1.3.5 </t>
  </si>
  <si>
    <t xml:space="preserve"> 16.1.3.6 </t>
  </si>
  <si>
    <t xml:space="preserve"> 16.1.3.7 </t>
  </si>
  <si>
    <t>BASE METÁLICA PARA MASTRO 1 ½" PARA SPDA - FORNECIMENTO E INSTALAÇÃO. AF_08/2023</t>
  </si>
  <si>
    <t xml:space="preserve"> 16.1.3.8 </t>
  </si>
  <si>
    <t>ABRAÇADEIRA DE FIXAÇÃO DE BRAÇOS DE LUMINÁRIAS DE 2" - FORNECIMENTO E INSTALAÇÃO. AF_02/2025</t>
  </si>
  <si>
    <t xml:space="preserve"> 16.1.3.9 </t>
  </si>
  <si>
    <t xml:space="preserve"> 16.1.3.10 </t>
  </si>
  <si>
    <t xml:space="preserve"> 16.1.3.11 </t>
  </si>
  <si>
    <t xml:space="preserve"> 16.1.3.12 </t>
  </si>
  <si>
    <t xml:space="preserve"> 16.2.1.1 </t>
  </si>
  <si>
    <t xml:space="preserve"> 16.2.1.2 </t>
  </si>
  <si>
    <t xml:space="preserve"> 91931 </t>
  </si>
  <si>
    <t>CABO DE COBRE FLEXÍVEL ISOLADO, 6 MM², ANTI-CHAMA 0,6/1,0 KV, PARA CIRCUITOS TERMINAIS - FORNECIMENTO E INSTALAÇÃO. AF_03/2023</t>
  </si>
  <si>
    <t xml:space="preserve"> 16.2.1.3 </t>
  </si>
  <si>
    <t xml:space="preserve"> 16.2.1.4 </t>
  </si>
  <si>
    <t xml:space="preserve"> 16.2.1.5 </t>
  </si>
  <si>
    <t xml:space="preserve"> 16.2.1.6 </t>
  </si>
  <si>
    <t xml:space="preserve"> 93657 </t>
  </si>
  <si>
    <t>DISJUNTOR MONOPOLAR TIPO DIN, CORRENTE NOMINAL DE 32A - FORNECIMENTO E INSTALAÇÃO. AF_10/2020</t>
  </si>
  <si>
    <t xml:space="preserve"> 16.2.1.7 </t>
  </si>
  <si>
    <t xml:space="preserve"> 16.2.1.8 </t>
  </si>
  <si>
    <t xml:space="preserve"> 16.2.1.9 </t>
  </si>
  <si>
    <t xml:space="preserve"> 16.2.1.10 </t>
  </si>
  <si>
    <t xml:space="preserve"> 16.2.1.11 </t>
  </si>
  <si>
    <t xml:space="preserve"> 101875 </t>
  </si>
  <si>
    <t>QUADRO DE DISTRIBUIÇÃO DE ENERGIA EM CHAPA DE AÇO GALVANIZADO, DE EMBUTIR, COM BARRAMENTO TRIFÁSICO, PARA 12 DISJUNTORES DIN 100A - FORNECIMENTO E INSTALAÇÃO. AF_10/2020</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</si>
  <si>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</si>
  <si>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</si>
  <si>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</si>
  <si>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</si>
  <si>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 xml:space="preserve"> CPU2886 </t>
  </si>
  <si>
    <t>REDE FRIGORÍGENA C/ TUBO DE COBRE 3/4" FLEXÍVEL, ISOLADO COM BORRACHA ELASTOMÉRICA, SUSTENTAÇÃO, SOLDA E LIMPEZA</t>
  </si>
  <si>
    <t xml:space="preserve"> CPU2887 </t>
  </si>
  <si>
    <t>ISOLAMENTO TÉRMICO C/ MANTAS LÃ VIDRO, E = 25 MM, FIXADAS C/ ASFALTO OXIDADO</t>
  </si>
  <si>
    <t xml:space="preserve"> CPU2806 </t>
  </si>
  <si>
    <t>DUTO FLEXIVEL DE ALUMINIO 6"" COM ISOLAMENTO TERMO-ACUSTICO</t>
  </si>
  <si>
    <t xml:space="preserve"> CPU2888 </t>
  </si>
  <si>
    <t>TOMADA PARA AR EXTERIOR COM FILTRO E REGISTRO 750x500mm</t>
  </si>
  <si>
    <t xml:space="preserve"> CPU2890 </t>
  </si>
  <si>
    <t xml:space="preserve"> CPU2891 </t>
  </si>
  <si>
    <t xml:space="preserve"> CPU2892 </t>
  </si>
  <si>
    <t xml:space="preserve"> CPU2893 </t>
  </si>
  <si>
    <t xml:space="preserve"> CPU2894 </t>
  </si>
  <si>
    <t xml:space="preserve"> CPU2896 </t>
  </si>
  <si>
    <t xml:space="preserve"> CPU2895 </t>
  </si>
  <si>
    <t>VASO SANITÁRIO SIFONADO COM CAIXA ACOPLADA LOUÇA BRANCA - PADRÃO MÉDIO, INCLUSO ENGATE FLEXÍVEL EM METAL CROMADO, 1/2 X 40CM - FORNECIMENTO E INSTALAÇÃO. AF_01/2020</t>
  </si>
  <si>
    <t xml:space="preserve"> CPU2897 </t>
  </si>
  <si>
    <t>BACIA SIFONADA COM CAIXA DE DESCARGA ACOPLADA E TAMPA - INFANTIL</t>
  </si>
  <si>
    <t>BARRA DE APOIO RETA, EM ACO INOX POLIDO, COMPRIMENTO 80 CM, FIXADA NA PAREDE - FORNECIMENTO E INSTALAÇÃO. AF_01/2020</t>
  </si>
  <si>
    <t xml:space="preserve"> 100865 </t>
  </si>
  <si>
    <t>BARRA DE APOIO LATERAL ARTICULADA, COM TRAVA, EM ACO INOX POLIDO, FIXADA NA PAREDE - FORNECIMENTO E INSTALAÇÃO. AF_01/2020</t>
  </si>
  <si>
    <t>BARRA DE APOIO RETA, EM ACO INOX POLIDO, COMPRIMENTO 70 CM, FIXADA NA PAREDE - FORNECIMENTO E INSTALAÇÃO. AF_01/2020</t>
  </si>
  <si>
    <t xml:space="preserve"> 20.1.1 </t>
  </si>
  <si>
    <t xml:space="preserve"> 20.2.1 </t>
  </si>
  <si>
    <t>PLANTIO DE GRAMA ESMERALDA OU SÃO CARLOS OU CURITIBANA, EM PLACAS. AF_07/2024</t>
  </si>
  <si>
    <t xml:space="preserve"> 20.3 </t>
  </si>
  <si>
    <t xml:space="preserve"> 20.3.1 </t>
  </si>
  <si>
    <t xml:space="preserve"> 21.1 </t>
  </si>
  <si>
    <t xml:space="preserve"> 21.1.1 </t>
  </si>
  <si>
    <t xml:space="preserve"> 21.1.2 </t>
  </si>
  <si>
    <t xml:space="preserve"> 21.2 </t>
  </si>
  <si>
    <t xml:space="preserve"> 21.2.1 </t>
  </si>
  <si>
    <t xml:space="preserve"> 21.2.2 </t>
  </si>
  <si>
    <t xml:space="preserve"> 21.3 </t>
  </si>
  <si>
    <t xml:space="preserve"> 21.3.1 </t>
  </si>
  <si>
    <t xml:space="preserve"> 21.3.2 </t>
  </si>
  <si>
    <t>CONCRETO USINADO BOMBEAVEL, CLASSE DE RESISTENCIA C35, BRITA 0 E 1, SLUMP = 100 +/- 20 MM, COM BOMBEAMENTO (DISPONIBILIZACAO DE BOMBA), SEM O LANCAMENTO (NBR 8953)</t>
  </si>
  <si>
    <t>Composição de Referência: SINAPI 96557. Substituição do insumo SINAPI 00001525 pelo insumo SINAPI 00011145 para adequação da composição, conforme especificação de projeto.</t>
  </si>
  <si>
    <t>Composição de Referência: SINAPI 103672. Substituição do insumo SINAPI 00001527 pelo insumo SINAPI 00011145 para adequação da composição, conforme especificação de projeto.</t>
  </si>
  <si>
    <t>Concretagem para Estruturas de Concreto Armado</t>
  </si>
  <si>
    <t>Composição de Referência: SINAPI 103675. Substituição do insumo SINAPI 00001527 pelo insumo SINAPI 00011145 para adequação da composição, conforme especificação de projeto.</t>
  </si>
  <si>
    <t>LAJE PRE-MOLDADA,P/SOBRECARGA DE 3,5KN/M 2,VAO DE 6,20M,B20(16+4),ENCHIMENTO H=16 CM(VIGOTAS E EPS),ABNT NBR 14859-1/2/3</t>
  </si>
  <si>
    <t>Composição de Referência: CPOS 13.01.320. Exclusão dos insumos referentes à capa de concreto, os quais estão considerados em outro item da planilha e alteração do insumo CPOS C.06.000.022012 por EMOP 14934, para atender às especificações do projeto.</t>
  </si>
  <si>
    <t>AGENTE DE CURA, PROTETOR DA EVAPORACAO DA AGUA DE HIDRATACAO DO CONCRETO</t>
  </si>
  <si>
    <t>Composição de Referência: ORSE 12925.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</si>
  <si>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PINTURA COM TINTA ALQUÍDICA DE FUNDO (TIPO ZARCÃO) PULVERIZADA SOBRE PERFIL METÁLICO EXECUTADO EM FÁBRICA (POR DEMÃO). AF_01/2020_PE</t>
  </si>
  <si>
    <t>JATEAMENTO ABRASIVO COM GRANALHA DE AÇO EM PERFIL METÁLICO EM FÁBRICA. AF_01/2020</t>
  </si>
  <si>
    <t>AJUDANTE DE ESTRUTURA METÁLICA COM ENCARGOS COMPLEMENTARES</t>
  </si>
  <si>
    <t>PERFIL "U" SIMPLES, EM CHAPA DOBRADA DE ACO LAMINADO, E = 8 MM, H = 150 MM, L = 75 MM (16,97 KG/M)</t>
  </si>
  <si>
    <t>CHUMBADOR DE ACO ZINCADO, DIAMETRO 1/2", COMPRIMENTO 75 MM</t>
  </si>
  <si>
    <t>CHAPA DE ACO GROSSA, ASTM A36, E = 5/8" (15,88 MM) 124,49 KG/M2</t>
  </si>
  <si>
    <t>Composição de Referência: SINAPI 100776. Utilizada composição SINAPI de referência na qual foi descontinuada em 12/2024 e atualizados os insumos para o SINAPI da data base do orçamento.</t>
  </si>
  <si>
    <t>PORTA MADEIRA LISA PINTURA 1,00x2,10m</t>
  </si>
  <si>
    <t>Composição de Referência: SBC 110146. Alterado insumo 068100 para 017174 a fim de adequar à espessura e dimensão do visor e coeficiente dos insumos 001349, 008624 e 080108 de acordo com o tamanho da porta do projeto.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</si>
  <si>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CPU2904 </t>
  </si>
  <si>
    <t>PORTA CAMARÃO 8 FOLHAS EM ALUMINIO ANODIZADO, ACABAMENTO E PINTURA NA COR BRANCA 0,72X2,10M</t>
  </si>
  <si>
    <t>Composição de Referência: SBC 110515. Composição criada de acordo com o projeto utilizando área conforme detalhamento.</t>
  </si>
  <si>
    <t>Revestimento tipo tijolinho 20 x 06 cm, vermelho</t>
  </si>
  <si>
    <t>ARGAMASSA COLANTE TIPO AC III</t>
  </si>
  <si>
    <t>Composição de Referência: ORSE 13841.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</si>
  <si>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SIURB</t>
  </si>
  <si>
    <t>ADESIVO BASE POLIURETANO</t>
  </si>
  <si>
    <t>Kg</t>
  </si>
  <si>
    <t>PISO EMBORRACHADO PARA AMORTECIMENTO DE IMPACTO, ESPESSURA 5,0 CM OU SIMILAR QUE ATENDAABSORÇÃO DE IMPACTO A QUEDA DE ALTURA DE 1,50M CONFORME NBR 16071</t>
  </si>
  <si>
    <t>Composição de Referência: SIURB 18101002.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</si>
  <si>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SCO</t>
  </si>
  <si>
    <t>Piso sintetico para atletismo, sem juntas ou emendas, com duas camadas distintas, sendo a camada interior composta de uma manta flexivel de granulos pretos de borracha vulcanizada SBR, aglomerados com resinas de poliuretano e a camada superior composta degranulado fino de borracha EPDM colorido e resinas coloridas de poliuretano, com espessura total de 12mm, tipo Lisotan, Lisonda ou similar</t>
  </si>
  <si>
    <t>Composição de Referência: SCO BP 10.05.0450.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</si>
  <si>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Brise metálico Hunter Douglas ref. Miniwave # 103 cor prata ou similar, com estrutura e montagem, exclusive Andaimes ou plataforma. Rev 01_12/2024</t>
  </si>
  <si>
    <t>Composição de Referência: ORSE 12183.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</si>
  <si>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LIXA D'AGUA EM FOLHA, COR PRETA, GRAO 100</t>
  </si>
  <si>
    <t xml:space="preserve"> O.08.000.061342 </t>
  </si>
  <si>
    <t>Composição de Referência: CPOS/CDHU 47.20.320.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</si>
  <si>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O.02.000.062507 </t>
  </si>
  <si>
    <t>TUBO DE PVC RÍGIDO SOLDÁVEL MARROM, DN= 75MM (2 1/2´)</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</si>
  <si>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</si>
  <si>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Anel de borracha para tubos coletor de esgoto, diametro nominal de 200mm</t>
  </si>
  <si>
    <t>Pasta lubrificante com 5Kg</t>
  </si>
  <si>
    <t>Curva de PVC rigido, 45o, longa, PB, JE, para coletor de esgoto, diametro nominal de 200mm</t>
  </si>
  <si>
    <t>Composição de Referência: SCO DR 05.50.0409.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</si>
  <si>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Anel de borracha para tubos coletor de esgoto, diametro nominal de 250mm</t>
  </si>
  <si>
    <t>Curva de PVC rigido, 45o, longa, PB, JE, para coletor de esgoto, diametro nominal de 250mm</t>
  </si>
  <si>
    <t>Composição de Referência: SCO DR 05.50.0412.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</si>
  <si>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Placa de sinalizacao, fotoluminescente, 30x30 cm, em pvc , com logotipo "Alarme sonoro"- Placa E1</t>
  </si>
  <si>
    <t>Composição de Referência: ORSE 12886.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</si>
  <si>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Placa de sinalizacao, fotoluminescente, 38x19 cm, em pvc , com logotipo "Comando manual de alarme de incêndio"- Placa E2</t>
  </si>
  <si>
    <t>Composição de Referência: ORSE 12887.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</si>
  <si>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Placa de sinalizacao, fotoluminescente,38x 19cm, em pvc , com logotipo "Bombas de incêndio" -  Placa E3</t>
  </si>
  <si>
    <t>Composição de Referência: ORSE 12892.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</si>
  <si>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Placa de sinalizacao, fotoluminescente, 30x30 cm, em pvc , com logotipo "Abrigo de mangueira e hidrante"- Placa E7</t>
  </si>
  <si>
    <t>Composição de Referência: ORSE 12885.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</si>
  <si>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P.17.000.042521 </t>
  </si>
  <si>
    <t>DETECTOR ÓPTICO DE FUMAÇA ENDEREÇÁVEL, COM BASE DE FIXAÇÃO, REF. BH-300 DA KIDDE, PROTEGE OU EQUIVALENTE</t>
  </si>
  <si>
    <t>Composição de Referência: CPOS/CDHU 50.05.430.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</si>
  <si>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Central de alarme endereçável de incendio com sistema p/ até 250 dispositivos, marcal Verin ou similar, Modelo VRE-250 c/ bateria de 12V e 7Amperes</t>
  </si>
  <si>
    <t>Composição de Referência: ORSE 11820.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</si>
  <si>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Avisador sonoro tipo sirene para incêndio</t>
  </si>
  <si>
    <t xml:space="preserve"> O.16.000.030539 </t>
  </si>
  <si>
    <t>ACIONADOR MANUAL TIPO QUEBRA VIDRO ENDEREÇÁVEL, REF. ASCAEL OU EQUIVALENTE</t>
  </si>
  <si>
    <t>Composição de Referência: CPOS/CDHU 50.05.450.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</si>
  <si>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I1190 </t>
  </si>
  <si>
    <t>FLANGE C/SEXTAVADO AÇO GALVANIZADO 2 1/2''</t>
  </si>
  <si>
    <t>Composição de Referência: SEINFRA C1397.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</si>
  <si>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BOMBA CENTR TRIFASICA 220/380V 5CV REF CAM 620 TJM</t>
  </si>
  <si>
    <t>Composição de Referência: IOPES 180301.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</si>
  <si>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I1692 </t>
  </si>
  <si>
    <t>PONTE DE CRUZAMENTO EM CAIXAS DERIVAÇÃO/LIGACÃO</t>
  </si>
  <si>
    <t xml:space="preserve"> I1205 </t>
  </si>
  <si>
    <t>FUSIVEL DIAZED 63A</t>
  </si>
  <si>
    <t xml:space="preserve"> I0195 </t>
  </si>
  <si>
    <t>BARRAMENTO TERRA P/ BAIXA TENSÃO</t>
  </si>
  <si>
    <t xml:space="preserve"> I0200 </t>
  </si>
  <si>
    <t>BASE FUSIVEL DIAZED 63A. COMPLETA</t>
  </si>
  <si>
    <t>CAIXA PARA MEDIDOR MONOFASICO, EM POLICARBONATO / TERMOPLASTICO, PARA ALOJAR 1 DISJUNTOR (PADRAO DA CONCESSIONARIA LOCAL)</t>
  </si>
  <si>
    <t>Composição de Referência: SEINFRA C2065.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</si>
  <si>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FITA TEFLON VEDA ROSCA 18mm x 25m</t>
  </si>
  <si>
    <t>LUVA DE REDUCAO PVC ROSCAVEL 1 1/4"x1"</t>
  </si>
  <si>
    <t>Composição de Referência: SBC 052534.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</si>
  <si>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055700.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</si>
  <si>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CHAPISCO APLICADO EM ALVENARIA (COM PRESENÇA DE VÃOS) E ESTRUTURAS DE CONCRETO DE FACHADA, COM COLHER DE PEDREIRO. ARGAMASSA TRAÇO 1:3 COM PREPARO MANUAL. AF_10/2022</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</si>
  <si>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</si>
  <si>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Arruela lisa de 5/16"</t>
  </si>
  <si>
    <t>Composição de Referência: ORSE 12540.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</si>
  <si>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BUCHA DE NYLON SEM ABA S10</t>
  </si>
  <si>
    <t>Composição de Referência: ORSE 704.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</si>
  <si>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CHUMBADOR CB 3/8"x2.1/2" + PARAFUSO</t>
  </si>
  <si>
    <t>Parafuso cabeça lentilha 5/16"</t>
  </si>
  <si>
    <t>Composição de Referência: ORSE 12560.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</si>
  <si>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ELETROCALHA - SUPORTE SUSPENSAO SIMPLES TIPO "B" 50x50mm CHAPA 16</t>
  </si>
  <si>
    <t>Composição de Referência: SBC 062535.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</si>
  <si>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39.21.060.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</si>
  <si>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P.08.000.043093 </t>
  </si>
  <si>
    <t>Composição de Referência: CPOS/CDHU 39.21.140.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</si>
  <si>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CAIXA DE PASSAGEM DE SOBREPOR 200x200mm BRANCA METAL IP-44 GOMES</t>
  </si>
  <si>
    <t>CAIXA DE PASSAGEM EM CHAPA DE ACO DE EMBUTIR COM TAMPA APARAFUSADA 302x302x122 CEMAR</t>
  </si>
  <si>
    <t>MODULO DIMMER 220V 600W REFINATTO WEG</t>
  </si>
  <si>
    <t>Composição de Referência: SBC 061614.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</si>
  <si>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DISJUNTOR TERMOMAGNÉTICO, BIPOLAR 220/380V, CORRENTE DE 60 ATÉ 100A, CONFORME SELO DE CONFORMIDADE DO INMETRO PARA OS MODELOS DE 60 A DA PIAL LEGRAND, ELETROMAR / CUTTLER HAMMER, SOPRANO, LORENZETTI, ABB OU EQUIVALENTE</t>
  </si>
  <si>
    <t>Disjuntor tripolar 16 A, padrão DIN (  linha branca ), curva de disparo C, corrente de interrupção 3KA</t>
  </si>
  <si>
    <t>Composição de Referência: ORSE 13797.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</si>
  <si>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Disjuntor tripolar 50 A, padrão DIN (  linha branca ), curva de disparo C, corrente de interrupção 5KA, ref.: Siemens 5SX1 ou similar.</t>
  </si>
  <si>
    <t>Composição de Referência: ORSE 8419.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</si>
  <si>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Disjuntor termomagnético tripolar 63 A com caixa moldada 10 kA</t>
  </si>
  <si>
    <t>Composição de Referência: ORSE 9687.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</si>
  <si>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Disjuntor tripolar 63 A, padrão DIN (  linha branca ), curva de disparo C, corrente de interrupção 5KA, ref.: Siemens 5SX1 ou similar.</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</si>
  <si>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</si>
  <si>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Disjuntor termomagnético tripolar 500 A, padrão DIN (linha branca ), correntede interrupção 65KA</t>
  </si>
  <si>
    <t>Composição de Referência: ORSE 10326.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</si>
  <si>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DISPOSITIVO DE PROTEÇÃO CONTRA SURTO, CLASSE 1, SUPORTABILIDADE &amp;LT;= 4 KV, 2 POLOS; F+N, F+T OU F/PEN, 240V/415V, TN-C, TN-S, TT E IT, CURVA DE ENSAIO: 10/350µS; IIMP= 60 KA; REF. SCL 275 60 KA DA CLAMPER, 810299SG DA EMBRASTEC OU EQUIVALENTE</t>
  </si>
  <si>
    <t>DISPOSITIVO INTERRUPTOR DR BIPOLAR 25A - 30MA</t>
  </si>
  <si>
    <t>Composição de Referência: IOPES 151350.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</si>
  <si>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DISPOSITIVO DR, 2 POLOS, SENSIBILIDADE DE 30 MA, CORRENTE DE 40 A, TIPO AC</t>
  </si>
  <si>
    <t>Composição de Referência: IOPES 151357.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</si>
  <si>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DISJUNTOR - INTERRUPTOR DIFERENCIAL RESIDUAL DR 100A 4 POLOS RDW300-100-4 WEG</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</si>
  <si>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</si>
  <si>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Curva horizontal 150 x 100 mm para eletrocalha metálica, com ângulo 90° (ref.: mopa ou similar)</t>
  </si>
  <si>
    <t>Composição de Referência: ORSE 11548.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</si>
  <si>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</si>
  <si>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Tê horizontal 100 x 100mm para eletrocalha metálica (ref. Mopa ou similar)</t>
  </si>
  <si>
    <t>Composição de Referência: ORSE 8687.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</si>
  <si>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TAMPA ENCAIXE PARA ELETROCALHA GALVANIZADA A FOGO, L= 100MM</t>
  </si>
  <si>
    <t>Composição de Referência: CPOS/CDHU 38.22.620.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</si>
  <si>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P.04.000.062172 </t>
  </si>
  <si>
    <t>TAMPA ENCAIXE PARA ELETROCALHA GALVANIZADA A FOGO, L= 150MM</t>
  </si>
  <si>
    <t>Composição de Referência: CPOS/CDHU 38.22.630.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</si>
  <si>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P.03.000.042625 </t>
  </si>
  <si>
    <t>DUTO CORRUGADO TIPO KANALEX-KL, DN= 125MM</t>
  </si>
  <si>
    <t>Composição de Referência: CPOS/CDHU 38.13.050.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</si>
  <si>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Quadro de distribuição de embutir em chapa de aço, p/até 24 disjuntores c/barramento, padrão DIN, Cemar ou similar</t>
  </si>
  <si>
    <t>Composição de Referência: ORSE 12226.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</si>
  <si>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Quadro geral de distribuição de embutir, com barramento, em chapa galvaniz., medindo:1400x800x250cm, exclusive disjuntores</t>
  </si>
  <si>
    <t>Composição de Referência: ORSE 11374.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</si>
  <si>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QFAC - Quadro / Painel em chapa de aço com pintura eletrostática a pó poliester na cor bege, grau de proteção IP 54, com barramento, sem disjuntores - 1500x1000x350mm</t>
  </si>
  <si>
    <t>Composição de Referência: ORSE 9724.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</si>
  <si>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LUMINARIA DE EMBUTIR PLAFON 18W LED BRANCO FRIO 22,5x22,5 BRONZEARTE</t>
  </si>
  <si>
    <t>Luminária plafon (sobrepor) 40 x 40 - 36 W - 6000K - G- Light ou similar</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</si>
  <si>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</si>
  <si>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060680.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</si>
  <si>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CABO DE COBRE NU MEIO DURO 7 FIOS 35mm2</t>
  </si>
  <si>
    <t xml:space="preserve"> I1503 </t>
  </si>
  <si>
    <t>MANTA BUTILICA. ESPESSURA 0.8MM</t>
  </si>
  <si>
    <t xml:space="preserve"> I1596 </t>
  </si>
  <si>
    <t>PASTA PARA SOLDAR 450G</t>
  </si>
  <si>
    <t xml:space="preserve"> I1179 </t>
  </si>
  <si>
    <t>FITA DE CALDEAÇÃO</t>
  </si>
  <si>
    <t>Composição de Referência: SEINFRA C4780.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</si>
  <si>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Painel lã de vidro e=25mm (isover-santa marina ref psi-30/25mm ou similar) - aplicado</t>
  </si>
  <si>
    <t>SEES - SERVIÇOS ESPECIAIS</t>
  </si>
  <si>
    <t>DUTO FLEXIVEL ALUMINIO COM ISOLAMENTO SONODEC RT 0.6 6" 161mm</t>
  </si>
  <si>
    <t>Composição de Referência: SBC 061404.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</si>
  <si>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TOMADA AR EXTERIOR + VENEZIANA COM REGISTRO 750x500mm</t>
  </si>
  <si>
    <t>Composição de Referência: SBC 070237.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</si>
  <si>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CAIXA DE VENTILACAO COM VENTILADOR CENTR IFUGO, VAZAO EM TORNO DE 4600 M3/H, PRES SAO APROXIMADA DE 30 MMCA</t>
  </si>
  <si>
    <t>Composição de Referência: EMOP 18.034.0264-0.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</si>
  <si>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CAIXA DE VENTILACAO COM VENTILADOR CENTR IFUGO, VAZAO EM TORNO DE 1710 M3/H, PRES SAO APROXIMADA DE 35 MMCA</t>
  </si>
  <si>
    <t>Composição de Referência: EMOP 18.034.0262-0.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</si>
  <si>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Curva horizontal 100 x 50 mm para eletrocalha metálica, com ângulo 90° (ref.:mopa ou similar)</t>
  </si>
  <si>
    <t>Composição de Referência: ORSE 7877.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</si>
  <si>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Eletrocalha metálica  perfurada 100 x 50 x 3000 mm (ref. mopa ou similar)</t>
  </si>
  <si>
    <t>Composição de Referência: ORSE 762.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</si>
  <si>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Suporte vertical 100 x 75 mm para fixação de eletrocalha metálica (ref.: mopaou similar)</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</si>
  <si>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</si>
  <si>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Terminal 100 x 50 mm para eletrocalha metalica (ref. Mopa ou similar)</t>
  </si>
  <si>
    <t>Composição de Referência: ORSE 8318.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</si>
  <si>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Tê horizontal 100 x 50 mm para eletrocalha metálica (ref. Mopa ou similar)</t>
  </si>
  <si>
    <t>Composição de Referência: ORSE 8113.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</si>
  <si>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O.12.000.066053 </t>
  </si>
  <si>
    <t xml:space="preserve"> O.12.000.069503 </t>
  </si>
  <si>
    <t>MASSA PARA VIDRO</t>
  </si>
  <si>
    <t xml:space="preserve"> O.12.000.069555 </t>
  </si>
  <si>
    <t>ASSENTO VASO SANITARIO INFANTIL EM PLASTICO BRANCO</t>
  </si>
  <si>
    <t xml:space="preserve"> O.10.000.090733 </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</si>
  <si>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</si>
  <si>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PORTA CAMARAO 0,72x2,10m ARTICULADA FRISADA VIDRINHO COMPLETA</t>
  </si>
  <si>
    <t>Composição de Referência: SBC 110515.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</si>
  <si>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2.005,31</t>
  </si>
  <si>
    <t>300,6</t>
  </si>
  <si>
    <t>933,4</t>
  </si>
  <si>
    <t>1.760,0</t>
  </si>
  <si>
    <t>767,63</t>
  </si>
  <si>
    <t>128,0</t>
  </si>
  <si>
    <t>440,0</t>
  </si>
  <si>
    <t>638,0</t>
  </si>
  <si>
    <t>367,6</t>
  </si>
  <si>
    <t>617,9</t>
  </si>
  <si>
    <t>4.290,0</t>
  </si>
  <si>
    <t>1.111,0</t>
  </si>
  <si>
    <t>2.627,66</t>
  </si>
  <si>
    <t>9,94</t>
  </si>
  <si>
    <t>2.309,5</t>
  </si>
  <si>
    <t>133,0</t>
  </si>
  <si>
    <t>2.929,3</t>
  </si>
  <si>
    <t>55,1</t>
  </si>
  <si>
    <t>799,815</t>
  </si>
  <si>
    <t>380,0</t>
  </si>
  <si>
    <t>33,0</t>
  </si>
  <si>
    <t>56,96</t>
  </si>
  <si>
    <t>1.412,9271</t>
  </si>
  <si>
    <t>42,8</t>
  </si>
  <si>
    <t>2.894,7</t>
  </si>
  <si>
    <t>2.655,2</t>
  </si>
  <si>
    <t>324,0</t>
  </si>
  <si>
    <t>406,0</t>
  </si>
  <si>
    <t>230,0</t>
  </si>
  <si>
    <t>364,0</t>
  </si>
  <si>
    <t>1.663,3</t>
  </si>
  <si>
    <t>340,06</t>
  </si>
  <si>
    <t>1.792,8</t>
  </si>
  <si>
    <t>381,59</t>
  </si>
  <si>
    <t>700,56</t>
  </si>
  <si>
    <t>1.633,1</t>
  </si>
  <si>
    <t>155,53</t>
  </si>
  <si>
    <t>160,0</t>
  </si>
  <si>
    <t>1.948,0</t>
  </si>
  <si>
    <t>136,1</t>
  </si>
  <si>
    <t>20,35</t>
  </si>
  <si>
    <t>327,0</t>
  </si>
  <si>
    <t>138,0</t>
  </si>
  <si>
    <t>400,24</t>
  </si>
  <si>
    <t>39,0</t>
  </si>
  <si>
    <t>685,0</t>
  </si>
  <si>
    <t>15,99</t>
  </si>
  <si>
    <t>7,56</t>
  </si>
  <si>
    <t>1.264,7</t>
  </si>
  <si>
    <t>149,0</t>
  </si>
  <si>
    <t>332,0</t>
  </si>
  <si>
    <t>514,0414399</t>
  </si>
  <si>
    <t>22,0</t>
  </si>
  <si>
    <t>571,3</t>
  </si>
  <si>
    <t>94,0</t>
  </si>
  <si>
    <t>51,28</t>
  </si>
  <si>
    <t>275,0</t>
  </si>
  <si>
    <t>180,0</t>
  </si>
  <si>
    <t>452,0</t>
  </si>
  <si>
    <t>88,0</t>
  </si>
  <si>
    <t>243,0</t>
  </si>
  <si>
    <t>30,0</t>
  </si>
  <si>
    <t>28,0</t>
  </si>
  <si>
    <t>57,0</t>
  </si>
  <si>
    <t>353,0</t>
  </si>
  <si>
    <t>36,0</t>
  </si>
  <si>
    <t>670,0</t>
  </si>
  <si>
    <t>45,0</t>
  </si>
  <si>
    <t>1.234,704</t>
  </si>
  <si>
    <t>77,0</t>
  </si>
  <si>
    <t>33,8</t>
  </si>
  <si>
    <t>117,0</t>
  </si>
  <si>
    <t>28,3</t>
  </si>
  <si>
    <t>29,0</t>
  </si>
  <si>
    <t>14,617165</t>
  </si>
  <si>
    <t>8,8</t>
  </si>
  <si>
    <t>44,0</t>
  </si>
  <si>
    <t>1,2</t>
  </si>
  <si>
    <t xml:space="preserve"> 15.2.2 </t>
  </si>
  <si>
    <t xml:space="preserve"> 15.2.3 </t>
  </si>
  <si>
    <t xml:space="preserve"> 15.2.4 </t>
  </si>
  <si>
    <t xml:space="preserve"> 15.2.5 </t>
  </si>
  <si>
    <t xml:space="preserve"> 15.2.6 </t>
  </si>
  <si>
    <t xml:space="preserve"> 15.3 </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</si>
  <si>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</si>
  <si>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</si>
  <si>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</si>
  <si>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</si>
  <si>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</si>
  <si>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</si>
  <si>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</si>
  <si>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</si>
  <si>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</si>
  <si>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</si>
  <si>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15.3.11 </t>
  </si>
  <si>
    <t xml:space="preserve"> 15.3.12 </t>
  </si>
  <si>
    <t xml:space="preserve"> 15.3.13 </t>
  </si>
  <si>
    <t xml:space="preserve"> 15.3.14 </t>
  </si>
  <si>
    <t xml:space="preserve"> CPU2906 </t>
  </si>
  <si>
    <t xml:space="preserve"> 16.1.2.8 </t>
  </si>
  <si>
    <t xml:space="preserve"> 16.1.2.9 </t>
  </si>
  <si>
    <t xml:space="preserve"> 16.1.2.10 </t>
  </si>
  <si>
    <t xml:space="preserve"> 16.1.2.11 </t>
  </si>
  <si>
    <t xml:space="preserve"> 16.1.2.12 </t>
  </si>
  <si>
    <t xml:space="preserve"> 16.1.2.13 </t>
  </si>
  <si>
    <t xml:space="preserve"> 16.1.2.14 </t>
  </si>
  <si>
    <t xml:space="preserve"> 16.1.2.15 </t>
  </si>
  <si>
    <t xml:space="preserve"> 16.1.2.16 </t>
  </si>
  <si>
    <t xml:space="preserve"> 16.1.2.17 </t>
  </si>
  <si>
    <t xml:space="preserve"> 16.1.2.18 </t>
  </si>
  <si>
    <t xml:space="preserve"> 16.1.2.19 </t>
  </si>
  <si>
    <t xml:space="preserve"> 16.1.2.20 </t>
  </si>
  <si>
    <t xml:space="preserve"> 16.1.2.21 </t>
  </si>
  <si>
    <t xml:space="preserve"> 16.1.2.22 </t>
  </si>
  <si>
    <t xml:space="preserve"> 16.1.2.23 </t>
  </si>
  <si>
    <t xml:space="preserve"> 16.1.2.24 </t>
  </si>
  <si>
    <t xml:space="preserve"> 16.1.2.25 </t>
  </si>
  <si>
    <t xml:space="preserve"> 16.1.2.26 </t>
  </si>
  <si>
    <t xml:space="preserve"> 16.1.2.27 </t>
  </si>
  <si>
    <t xml:space="preserve"> 16.1.2.28 </t>
  </si>
  <si>
    <t xml:space="preserve"> 16.1.2.29 </t>
  </si>
  <si>
    <t xml:space="preserve"> 16.1.2.30 </t>
  </si>
  <si>
    <t xml:space="preserve"> 16.1.2.31 </t>
  </si>
  <si>
    <t xml:space="preserve"> 16.1.2.32 </t>
  </si>
  <si>
    <t xml:space="preserve"> 16.1.2.33 </t>
  </si>
  <si>
    <t xml:space="preserve"> 16.1.2.34 </t>
  </si>
  <si>
    <t xml:space="preserve"> 16.1.2.35 </t>
  </si>
  <si>
    <t xml:space="preserve"> 16.1.2.36 </t>
  </si>
  <si>
    <t xml:space="preserve"> 16.1.2.37 </t>
  </si>
  <si>
    <t xml:space="preserve"> 16.1.2.38 </t>
  </si>
  <si>
    <t xml:space="preserve"> 16.1.2.39 </t>
  </si>
  <si>
    <t xml:space="preserve"> 16.1.2.40 </t>
  </si>
  <si>
    <t xml:space="preserve"> 16.1.2.41 </t>
  </si>
  <si>
    <t xml:space="preserve"> 16.1.2.42 </t>
  </si>
  <si>
    <t xml:space="preserve"> 16.1.2.43 </t>
  </si>
  <si>
    <t xml:space="preserve"> 16.1.2.44 </t>
  </si>
  <si>
    <t xml:space="preserve"> 16.1.2.45 </t>
  </si>
  <si>
    <t xml:space="preserve"> 16.1.2.46 </t>
  </si>
  <si>
    <t xml:space="preserve"> 16.1.2.47 </t>
  </si>
  <si>
    <t xml:space="preserve"> 16.1.2.48 </t>
  </si>
  <si>
    <t xml:space="preserve"> 16.1.2.49 </t>
  </si>
  <si>
    <t xml:space="preserve"> 16.1.2.50 </t>
  </si>
  <si>
    <t xml:space="preserve"> 16.1.3.13 </t>
  </si>
  <si>
    <t xml:space="preserve"> 16.1.3.14 </t>
  </si>
  <si>
    <t xml:space="preserve"> 16.1.3.15 </t>
  </si>
  <si>
    <t xml:space="preserve"> 16.1.3.16 </t>
  </si>
  <si>
    <t xml:space="preserve"> 16.1.3.17 </t>
  </si>
  <si>
    <t xml:space="preserve"> 16.1.3.18 </t>
  </si>
  <si>
    <t xml:space="preserve"> 16.1.3.19 </t>
  </si>
  <si>
    <t xml:space="preserve"> 16.1.3.20 </t>
  </si>
  <si>
    <t xml:space="preserve"> 16.1.3.21 </t>
  </si>
  <si>
    <t xml:space="preserve"> 16.1.3.22 </t>
  </si>
  <si>
    <t xml:space="preserve"> 16.1.3.23 </t>
  </si>
  <si>
    <t xml:space="preserve"> 16.1.3.24 </t>
  </si>
  <si>
    <t xml:space="preserve"> 16.1.3.25 </t>
  </si>
  <si>
    <t xml:space="preserve"> 16.1.3.26 </t>
  </si>
  <si>
    <t xml:space="preserve"> 16.1.3.27 </t>
  </si>
  <si>
    <t xml:space="preserve"> 16.1.3.28 </t>
  </si>
  <si>
    <t xml:space="preserve"> 16.1.3.29 </t>
  </si>
  <si>
    <t xml:space="preserve"> 16.1.4 </t>
  </si>
  <si>
    <t xml:space="preserve"> 16.1.4.1 </t>
  </si>
  <si>
    <t xml:space="preserve"> 16.1.4.2 </t>
  </si>
  <si>
    <t xml:space="preserve"> 16.1.4.3 </t>
  </si>
  <si>
    <t xml:space="preserve"> 16.1.4.4 </t>
  </si>
  <si>
    <t xml:space="preserve"> 16.1.4.5 </t>
  </si>
  <si>
    <t xml:space="preserve"> 16.1.4.6 </t>
  </si>
  <si>
    <t xml:space="preserve"> 16.1.4.7 </t>
  </si>
  <si>
    <t xml:space="preserve"> 16.1.4.8 </t>
  </si>
  <si>
    <t xml:space="preserve"> 16.1.4.9 </t>
  </si>
  <si>
    <t xml:space="preserve"> 16.1.4.10 </t>
  </si>
  <si>
    <t xml:space="preserve"> 16.1.4.11 </t>
  </si>
  <si>
    <t xml:space="preserve"> 16.1.4.12 </t>
  </si>
  <si>
    <t xml:space="preserve"> 16.1.4.13 </t>
  </si>
  <si>
    <t xml:space="preserve"> 16.1.4.14 </t>
  </si>
  <si>
    <t xml:space="preserve"> 16.1.4.15 </t>
  </si>
  <si>
    <t xml:space="preserve"> 16.1.4.16 </t>
  </si>
  <si>
    <t xml:space="preserve"> 16.1.4.17 </t>
  </si>
  <si>
    <t xml:space="preserve"> 16.1.4.18 </t>
  </si>
  <si>
    <t xml:space="preserve"> 16.1.4.19 </t>
  </si>
  <si>
    <t xml:space="preserve"> 16.1.4.20 </t>
  </si>
  <si>
    <t xml:space="preserve"> 16.1.4.21 </t>
  </si>
  <si>
    <t xml:space="preserve"> 16.1.4.22 </t>
  </si>
  <si>
    <t xml:space="preserve"> 16.1.4.23 </t>
  </si>
  <si>
    <t xml:space="preserve"> 16.1.4.24 </t>
  </si>
  <si>
    <t xml:space="preserve"> 16.1.4.25 </t>
  </si>
  <si>
    <t xml:space="preserve"> 16.1.4.26 </t>
  </si>
  <si>
    <t xml:space="preserve"> 16.1.4.27 </t>
  </si>
  <si>
    <t xml:space="preserve"> 16.1.4.28 </t>
  </si>
  <si>
    <t xml:space="preserve"> 16.1.4.29 </t>
  </si>
  <si>
    <t xml:space="preserve"> 16.1.4.30 </t>
  </si>
  <si>
    <t xml:space="preserve"> 16.1.4.31 </t>
  </si>
  <si>
    <t xml:space="preserve"> 16.1.4.32 </t>
  </si>
  <si>
    <t xml:space="preserve"> 16.1.4.33 </t>
  </si>
  <si>
    <t xml:space="preserve"> 16.1.4.34 </t>
  </si>
  <si>
    <t xml:space="preserve"> 16.1.4.35 </t>
  </si>
  <si>
    <t xml:space="preserve"> 16.1.4.36 </t>
  </si>
  <si>
    <t xml:space="preserve"> 16.1.4.37 </t>
  </si>
  <si>
    <t xml:space="preserve"> 16.1.4.38 </t>
  </si>
  <si>
    <t xml:space="preserve"> 16.1.4.39 </t>
  </si>
  <si>
    <t xml:space="preserve"> 16.2.1.12 </t>
  </si>
  <si>
    <t xml:space="preserve"> 16.2.1.13 </t>
  </si>
  <si>
    <t xml:space="preserve"> 16.2.1.14 </t>
  </si>
  <si>
    <t xml:space="preserve"> 16.2.1.15 </t>
  </si>
  <si>
    <t xml:space="preserve"> 16.2.1.16 </t>
  </si>
  <si>
    <t xml:space="preserve"> 17.1.1.1 </t>
  </si>
  <si>
    <t xml:space="preserve"> 17.1.1.2 </t>
  </si>
  <si>
    <t xml:space="preserve"> 17.1.1.3 </t>
  </si>
  <si>
    <t xml:space="preserve"> 17.1.1.4 </t>
  </si>
  <si>
    <t xml:space="preserve"> 17.1.1.5 </t>
  </si>
  <si>
    <t xml:space="preserve"> 17.1.1.6 </t>
  </si>
  <si>
    <t xml:space="preserve"> 17.1.1.7 </t>
  </si>
  <si>
    <t xml:space="preserve"> 17.1.1.8 </t>
  </si>
  <si>
    <t xml:space="preserve"> 17.1.1.9 </t>
  </si>
  <si>
    <t xml:space="preserve"> 17.1.1.10 </t>
  </si>
  <si>
    <t xml:space="preserve"> 17.1.1.11 </t>
  </si>
  <si>
    <t xml:space="preserve"> 17.1.1.12 </t>
  </si>
  <si>
    <t xml:space="preserve"> 17.1.1.13 </t>
  </si>
  <si>
    <t xml:space="preserve"> 17.1.1.14 </t>
  </si>
  <si>
    <t xml:space="preserve"> 17.1.1.15 </t>
  </si>
  <si>
    <t xml:space="preserve"> 17.1.1.16 </t>
  </si>
  <si>
    <t xml:space="preserve"> 17.1.1.17 </t>
  </si>
  <si>
    <t xml:space="preserve"> 17.1.1.18 </t>
  </si>
  <si>
    <t xml:space="preserve"> 17.1.1.19 </t>
  </si>
  <si>
    <t xml:space="preserve"> 17.1.1.20 </t>
  </si>
  <si>
    <t xml:space="preserve"> 17.1.1.21 </t>
  </si>
  <si>
    <t xml:space="preserve"> 17.1.1.22 </t>
  </si>
  <si>
    <t xml:space="preserve"> 17.1.1.23 </t>
  </si>
  <si>
    <t xml:space="preserve"> 17.1.1.24 </t>
  </si>
  <si>
    <t xml:space="preserve"> 17.1.1.25 </t>
  </si>
  <si>
    <t xml:space="preserve"> 17.1.1.26 </t>
  </si>
  <si>
    <t xml:space="preserve"> 17.1.1.27 </t>
  </si>
  <si>
    <t xml:space="preserve"> 17.1.1.28 </t>
  </si>
  <si>
    <t xml:space="preserve"> 17.1.1.29 </t>
  </si>
  <si>
    <t xml:space="preserve"> 17.1.1.30 </t>
  </si>
  <si>
    <t xml:space="preserve"> 17.1.1.31 </t>
  </si>
  <si>
    <t xml:space="preserve"> 17.1.1.32 </t>
  </si>
  <si>
    <t xml:space="preserve"> 17.1.1.33 </t>
  </si>
  <si>
    <t xml:space="preserve"> 17.1.1.34 </t>
  </si>
  <si>
    <t xml:space="preserve"> 17.1.1.35 </t>
  </si>
  <si>
    <t xml:space="preserve"> 17.1.1.36 </t>
  </si>
  <si>
    <t xml:space="preserve"> 17.1.1.37 </t>
  </si>
  <si>
    <t xml:space="preserve"> 17.1.1.38 </t>
  </si>
  <si>
    <t xml:space="preserve"> 17.1.1.39 </t>
  </si>
  <si>
    <t xml:space="preserve"> 17.1.1.40 </t>
  </si>
  <si>
    <t xml:space="preserve"> 17.1.1.41 </t>
  </si>
  <si>
    <t xml:space="preserve"> 17.1.1.42 </t>
  </si>
  <si>
    <t xml:space="preserve"> 17.1.1.43 </t>
  </si>
  <si>
    <t xml:space="preserve"> 17.1.1.44 </t>
  </si>
  <si>
    <t xml:space="preserve"> 17.1.1.45 </t>
  </si>
  <si>
    <t xml:space="preserve"> 17.1.1.46 </t>
  </si>
  <si>
    <t xml:space="preserve"> 17.1.1.47 </t>
  </si>
  <si>
    <t xml:space="preserve"> 17.1.1.48 </t>
  </si>
  <si>
    <t xml:space="preserve"> 17.1.1.49 </t>
  </si>
  <si>
    <t xml:space="preserve"> 17.1.1.50 </t>
  </si>
  <si>
    <t xml:space="preserve"> 17.1.1.51 </t>
  </si>
  <si>
    <t xml:space="preserve"> 17.1.1.52 </t>
  </si>
  <si>
    <t xml:space="preserve"> 17.1.1.53 </t>
  </si>
  <si>
    <t xml:space="preserve"> 17.1.1.54 </t>
  </si>
  <si>
    <t xml:space="preserve"> 17.1.1.55 </t>
  </si>
  <si>
    <t xml:space="preserve"> 17.1.1.56 </t>
  </si>
  <si>
    <t xml:space="preserve"> 17.1.1.57 </t>
  </si>
  <si>
    <t xml:space="preserve"> 17.1.1.58 </t>
  </si>
  <si>
    <t xml:space="preserve"> 17.1.1.59 </t>
  </si>
  <si>
    <t xml:space="preserve"> 17.1.1.60 </t>
  </si>
  <si>
    <t xml:space="preserve"> 17.1.1.61 </t>
  </si>
  <si>
    <t xml:space="preserve"> 17.1.1.62 </t>
  </si>
  <si>
    <t xml:space="preserve"> 17.1.1.63 </t>
  </si>
  <si>
    <t xml:space="preserve"> 17.1.1.64 </t>
  </si>
  <si>
    <t xml:space="preserve"> 17.1.1.65 </t>
  </si>
  <si>
    <t xml:space="preserve"> 17.1.1.66 </t>
  </si>
  <si>
    <t xml:space="preserve"> 17.1.1.67 </t>
  </si>
  <si>
    <t xml:space="preserve"> 17.1.1.68 </t>
  </si>
  <si>
    <t xml:space="preserve"> 17.1.1.69 </t>
  </si>
  <si>
    <t xml:space="preserve"> 17.1.1.70 </t>
  </si>
  <si>
    <t xml:space="preserve"> 17.1.1.71 </t>
  </si>
  <si>
    <t xml:space="preserve"> 17.1.1.72 </t>
  </si>
  <si>
    <t xml:space="preserve"> 17.1.1.73 </t>
  </si>
  <si>
    <t xml:space="preserve"> 17.1.1.74 </t>
  </si>
  <si>
    <t xml:space="preserve"> 17.1.1.75 </t>
  </si>
  <si>
    <t xml:space="preserve"> 17.1.1.76 </t>
  </si>
  <si>
    <t xml:space="preserve"> 17.1.1.77 </t>
  </si>
  <si>
    <t xml:space="preserve"> 17.1.1.78 </t>
  </si>
  <si>
    <t xml:space="preserve"> 17.1.1.79 </t>
  </si>
  <si>
    <t xml:space="preserve"> 17.1.1.80 </t>
  </si>
  <si>
    <t xml:space="preserve"> 17.1.1.81 </t>
  </si>
  <si>
    <t xml:space="preserve"> 17.1.1.82 </t>
  </si>
  <si>
    <t xml:space="preserve"> 17.1.1.83 </t>
  </si>
  <si>
    <t xml:space="preserve"> 17.1.1.84 </t>
  </si>
  <si>
    <t xml:space="preserve"> 17.1.1.85 </t>
  </si>
  <si>
    <t xml:space="preserve"> 17.1.1.86 </t>
  </si>
  <si>
    <t xml:space="preserve"> 17.1.1.87 </t>
  </si>
  <si>
    <t xml:space="preserve"> 17.1.1.88 </t>
  </si>
  <si>
    <t xml:space="preserve"> 17.1.1.89 </t>
  </si>
  <si>
    <t xml:space="preserve"> 17.1.1.90 </t>
  </si>
  <si>
    <t xml:space="preserve"> 17.1.1.91 </t>
  </si>
  <si>
    <t xml:space="preserve"> 17.1.1.92 </t>
  </si>
  <si>
    <t xml:space="preserve"> 17.1.1.93 </t>
  </si>
  <si>
    <t xml:space="preserve"> 17.1.1.94 </t>
  </si>
  <si>
    <t xml:space="preserve"> 17.1.1.95 </t>
  </si>
  <si>
    <t xml:space="preserve"> 17.1.1.96 </t>
  </si>
  <si>
    <t xml:space="preserve"> 17.1.1.97 </t>
  </si>
  <si>
    <t xml:space="preserve"> 17.1.1.98 </t>
  </si>
  <si>
    <t xml:space="preserve"> 17.1.1.99 </t>
  </si>
  <si>
    <t xml:space="preserve"> 17.1.1.100 </t>
  </si>
  <si>
    <t xml:space="preserve"> 17.1.1.101 </t>
  </si>
  <si>
    <t xml:space="preserve"> 17.1.1.102 </t>
  </si>
  <si>
    <t xml:space="preserve"> 17.1.1.103 </t>
  </si>
  <si>
    <t xml:space="preserve"> 17.1.1.104 </t>
  </si>
  <si>
    <t xml:space="preserve"> 17.1.2.1 </t>
  </si>
  <si>
    <t xml:space="preserve"> 17.1.2.2 </t>
  </si>
  <si>
    <t xml:space="preserve"> 17.1.2.3 </t>
  </si>
  <si>
    <t xml:space="preserve"> 17.1.2.4 </t>
  </si>
  <si>
    <t xml:space="preserve"> 17.1.2.5 </t>
  </si>
  <si>
    <t xml:space="preserve"> 17.1.2.6 </t>
  </si>
  <si>
    <t xml:space="preserve"> 17.1.3.1 </t>
  </si>
  <si>
    <t xml:space="preserve"> 17.1.3.2 </t>
  </si>
  <si>
    <t xml:space="preserve"> 17.1.3.3 </t>
  </si>
  <si>
    <t xml:space="preserve"> 17.1.3.4 </t>
  </si>
  <si>
    <t xml:space="preserve"> 17.1.3.5 </t>
  </si>
  <si>
    <t xml:space="preserve"> 17.1.3.6 </t>
  </si>
  <si>
    <t xml:space="preserve"> 17.1.3.7 </t>
  </si>
  <si>
    <t xml:space="preserve"> 17.1.3.8 </t>
  </si>
  <si>
    <t xml:space="preserve"> 17.1.3.9 </t>
  </si>
  <si>
    <t xml:space="preserve"> 17.1.3.10 </t>
  </si>
  <si>
    <t xml:space="preserve"> 17.1.3.11 </t>
  </si>
  <si>
    <t xml:space="preserve"> 17.1.3.12 </t>
  </si>
  <si>
    <t xml:space="preserve"> 17.2.1.1 </t>
  </si>
  <si>
    <t xml:space="preserve"> 17.2.1.2 </t>
  </si>
  <si>
    <t xml:space="preserve"> 17.2.1.3 </t>
  </si>
  <si>
    <t xml:space="preserve"> 17.2.1.4 </t>
  </si>
  <si>
    <t xml:space="preserve"> 17.2.1.5 </t>
  </si>
  <si>
    <t xml:space="preserve"> 17.2.1.6 </t>
  </si>
  <si>
    <t xml:space="preserve"> 17.2.1.7 </t>
  </si>
  <si>
    <t xml:space="preserve"> 17.2.1.8 </t>
  </si>
  <si>
    <t xml:space="preserve"> 17.2.1.9 </t>
  </si>
  <si>
    <t xml:space="preserve"> 17.2.1.10 </t>
  </si>
  <si>
    <t xml:space="preserve"> 17.2.1.11 </t>
  </si>
  <si>
    <t xml:space="preserve"> 17.2.2.1 </t>
  </si>
  <si>
    <t xml:space="preserve"> 18.1.1 </t>
  </si>
  <si>
    <t xml:space="preserve"> 18.1.2 </t>
  </si>
  <si>
    <t xml:space="preserve"> 18.1.3 </t>
  </si>
  <si>
    <t xml:space="preserve"> 18.1.4 </t>
  </si>
  <si>
    <t xml:space="preserve"> 18.1.5 </t>
  </si>
  <si>
    <t xml:space="preserve"> 18.1.6 </t>
  </si>
  <si>
    <t xml:space="preserve"> 18.1.7 </t>
  </si>
  <si>
    <t xml:space="preserve"> 18.1.8 </t>
  </si>
  <si>
    <t xml:space="preserve"> 18.1.9 </t>
  </si>
  <si>
    <t xml:space="preserve"> 18.1.10 </t>
  </si>
  <si>
    <t xml:space="preserve"> 18.1.11 </t>
  </si>
  <si>
    <t xml:space="preserve"> 18.1.12 </t>
  </si>
  <si>
    <t xml:space="preserve"> 18.1.13 </t>
  </si>
  <si>
    <t xml:space="preserve"> 18.1.14 </t>
  </si>
  <si>
    <t xml:space="preserve"> 18.1.15 </t>
  </si>
  <si>
    <t xml:space="preserve"> 18.2.1 </t>
  </si>
  <si>
    <t xml:space="preserve"> 18.2.2 </t>
  </si>
  <si>
    <t xml:space="preserve"> 18.2.3 </t>
  </si>
  <si>
    <t xml:space="preserve"> 18.2.4 </t>
  </si>
  <si>
    <t xml:space="preserve"> 18.2.5 </t>
  </si>
  <si>
    <t xml:space="preserve"> 18.2.6 </t>
  </si>
  <si>
    <t xml:space="preserve"> 19.4 </t>
  </si>
  <si>
    <t xml:space="preserve"> 19.5 </t>
  </si>
  <si>
    <t xml:space="preserve"> 19.6 </t>
  </si>
  <si>
    <t xml:space="preserve"> 19.7 </t>
  </si>
  <si>
    <t xml:space="preserve"> 19.8 </t>
  </si>
  <si>
    <t xml:space="preserve"> 19.9 </t>
  </si>
  <si>
    <t xml:space="preserve"> 19.10 </t>
  </si>
  <si>
    <t xml:space="preserve"> 19.11 </t>
  </si>
  <si>
    <t xml:space="preserve"> 19.12 </t>
  </si>
  <si>
    <t xml:space="preserve"> 19.13 </t>
  </si>
  <si>
    <t xml:space="preserve"> 19.14 </t>
  </si>
  <si>
    <t xml:space="preserve"> 19.15 </t>
  </si>
  <si>
    <t xml:space="preserve"> 19.16 </t>
  </si>
  <si>
    <t xml:space="preserve"> 19.17 </t>
  </si>
  <si>
    <t xml:space="preserve"> 19.18 </t>
  </si>
  <si>
    <t xml:space="preserve"> 19.19 </t>
  </si>
  <si>
    <t xml:space="preserve"> 19.20 </t>
  </si>
  <si>
    <t xml:space="preserve"> 19.21 </t>
  </si>
  <si>
    <t xml:space="preserve"> 19.22 </t>
  </si>
  <si>
    <t xml:space="preserve"> CPU3114 </t>
  </si>
  <si>
    <t>PLACA CIMENTÍCIA E =10MM, PARA FECHAMENTO DA FACHADA (1 LADO/FACE), JUNTAS APARENTES, FIXADA EM ESTRUTURA METALICA, EXCLUSIVE ESTA (FORNECIMENTO E ASSENTAMENTO)</t>
  </si>
  <si>
    <t xml:space="preserve"> 4.1.8 </t>
  </si>
  <si>
    <t xml:space="preserve"> 5.2.1.2 </t>
  </si>
  <si>
    <t xml:space="preserve"> CPU3115 </t>
  </si>
  <si>
    <t>FECHAMENTO LATERAL COM TELHA METÁLICA COM PINTURA ELETROSTÁTICA 0,50 MM COM ACESSÓRIOS</t>
  </si>
  <si>
    <t>PORTA DE ALUMÍNIO ANODIZADO, COM VENEZIANA, 2 FOLHAS, ABERTURA DE GIRO 1.50X2,10M</t>
  </si>
  <si>
    <t>PISO EMBORRACHADO PARA AMORTECIMENTO DE IMPACTO, ESPESSURA 5,0 CM OU SIMILAR QUE ATENDA ABSORÇÃO DE IMPACTO A QUEDA DE ALTURA DE 1,50M CONFORME NBR 16071</t>
  </si>
  <si>
    <t>BRISE METÁLICO HUNTER DOUGLAS REF. MINIWAVE # 103 COR PRATA OU SIMILAR, COM ESTRUTURA E MONTAGEM, EXCLUSIVE ANDAIMES OU PLATAFORMA.</t>
  </si>
  <si>
    <t xml:space="preserve"> CPU2565 </t>
  </si>
  <si>
    <t>ACOPLAMENTO RANHURADO EM FERRO FUNDIDO DN 60,3mm 2""</t>
  </si>
  <si>
    <t xml:space="preserve"> CPU2566 </t>
  </si>
  <si>
    <t>HIDRÔMETRO EM BRONZE, DIÂMETRO DE 40 MM (1 1/2´)</t>
  </si>
  <si>
    <t xml:space="preserve"> 103039 </t>
  </si>
  <si>
    <t>REGISTRO DE ESFERA, PVC, ROSCÁVEL, COM VOLANTE, 1 1/2" - FORNECIMENTO E INSTALAÇÃO. AF_08/2021</t>
  </si>
  <si>
    <t xml:space="preserve"> 94492 </t>
  </si>
  <si>
    <t>REGISTRO DE ESFERA, PVC, SOLDÁVEL, COM VOLANTE, DN 50 MM - FORNECIMENTO E INSTALAÇÃO. AF_08/2021</t>
  </si>
  <si>
    <t xml:space="preserve"> 94681 </t>
  </si>
  <si>
    <t>CURVA 90 GRAUS, PVC, SOLDÁVEL, DN 60 MM, INSTALADO EM RESERVAÇÃO PREDIAL DE ÁGUA - FORNECIMENTO E INSTALAÇÃO. AF_04/2024</t>
  </si>
  <si>
    <t xml:space="preserve"> CPU3117 </t>
  </si>
  <si>
    <t>RESERVATÓRIO METALICO TIPO TAÇA EM AÇO PATINÁVEL - V=15M3-COLUNA SECA H=6M+FUNDAÇÃO+LOGOTIPO</t>
  </si>
  <si>
    <t xml:space="preserve"> 16.1.1.36 </t>
  </si>
  <si>
    <t xml:space="preserve"> 16.1.1.37 </t>
  </si>
  <si>
    <t xml:space="preserve"> 16.1.1.38 </t>
  </si>
  <si>
    <t xml:space="preserve"> 16.1.1.39 </t>
  </si>
  <si>
    <t xml:space="preserve"> 16.1.1.40 </t>
  </si>
  <si>
    <t xml:space="preserve"> 16.1.1.41 </t>
  </si>
  <si>
    <t xml:space="preserve"> 16.1.1.42 </t>
  </si>
  <si>
    <t xml:space="preserve"> 89724 </t>
  </si>
  <si>
    <t>JOELHO 90 GRAUS, PVC, SERIE NORMAL, ESGOTO PREDIAL, DN 40 MM, JUNTA SOLDÁVEL, FORNECIDO E INSTALADO EM RAMAL DE DESCARGA OU RAMAL DE ESGOTO SANITÁRIO. AF_08/2022</t>
  </si>
  <si>
    <t>REDUCAO EXCENTRICA ESGOTO PVC 100x75mm</t>
  </si>
  <si>
    <t xml:space="preserve"> 89782 </t>
  </si>
  <si>
    <t>TE, PVC, SERIE NORMAL, ESGOTO PREDIAL, DN 40 X 40 MM, JUNTA SOLDÁVEL, FORNECIDO E INSTALADO EM RAMAL DE DESCARGA OU RAMAL DE ESGOTO SANITÁRIO. AF_08/2022</t>
  </si>
  <si>
    <t xml:space="preserve"> 16.1.2.51 </t>
  </si>
  <si>
    <t xml:space="preserve"> 16.1.2.52 </t>
  </si>
  <si>
    <t xml:space="preserve"> 16.1.2.53 </t>
  </si>
  <si>
    <t xml:space="preserve"> 90701 </t>
  </si>
  <si>
    <t>TUBO DE PVC CORRUGADO DE DUPLA PAREDE PARA REDE COLETORA DE ESGOTO, DN 150 MM, JUNTA ELÁSTICA - FORNECIMENTO E ASSENTAMENTO. AF_01/2021</t>
  </si>
  <si>
    <t xml:space="preserve"> 90704 </t>
  </si>
  <si>
    <t>TUBO DE PVC CORRUGADO DE DUPLA PAREDE PARA REDE COLETORA DE ESGOTO, DN 300 MM, JUNTA ELÁSTICA - FORNECIMENTO E ASSENTAMENTO. AF_01/2021</t>
  </si>
  <si>
    <t xml:space="preserve"> 90706 </t>
  </si>
  <si>
    <t>TUBO DE PVC CORRUGADO DE DUPLA PAREDE PARA REDE COLETORA DE ESGOTO, DN 400 MM, JUNTA ELÁSTICA - FORNECIMENTO E ASSENTAMENTO. AF_01/2021</t>
  </si>
  <si>
    <t>AVISADOR SONORO TIPO SIRENE PARA INCÊNDIO</t>
  </si>
  <si>
    <t xml:space="preserve"> 16.1.4.40 </t>
  </si>
  <si>
    <t>FORNECIMENTO E INSTALAÇÃO DE BUCHA DE NYLON S10</t>
  </si>
  <si>
    <t>FORNECIMENTO E INSTALAÇÃO DE PARAFUSO CABEÇA LENTILHA 5/16" X 1/2"</t>
  </si>
  <si>
    <t>DISJUNTOR TERMOMAGNÉTICO TRIPOLAR 63 A COM CAIXA MOLDADA 10 KA</t>
  </si>
  <si>
    <t>DISJUNTOR TERMOMAGNETICO TRIPOLAR  63 A, PADRÃO DIN (EUROPEU - LINHA BRANCA),CURVA C</t>
  </si>
  <si>
    <t xml:space="preserve"> CPU3118 </t>
  </si>
  <si>
    <t>DISJUNTOR TERMOMAGNETICO TRIPOLAR  70 A, PADRÃO DIN (EUROPEU - LINHA BRANCA),CURVA C, 10KA</t>
  </si>
  <si>
    <t xml:space="preserve"> 93662 </t>
  </si>
  <si>
    <t xml:space="preserve"> 93665 </t>
  </si>
  <si>
    <t>DISJUNTOR TERMOMAGNETICO TRIPOLAR 500 A, PADRÃO DIN (EUROPEU - LINHA BRANCA),65KA</t>
  </si>
  <si>
    <t>INTERRUPTOR DIFERENCIAL BIPOLAR DR 25A, 30MA  6KA</t>
  </si>
  <si>
    <t>TÊ HORIZONTAL 100 X 100 MM PARA ELETROCALHA METÁLICA</t>
  </si>
  <si>
    <t xml:space="preserve"> CPU2648 </t>
  </si>
  <si>
    <t>BLOCO AUTÔNOMO DE ILUMINAÇÃO DE EMERGÊNCIA LED, COM AUTONOMIA MÍNIMA DE 3 HORAS, FLUXO LUMINOSO DE 2.000 ATÉ 3.000 LÚMENS, EQUIPADO COM 2 FARÓIS</t>
  </si>
  <si>
    <t>QUADRO DE DISTRIBUIÇÃO DE EMBUTIR, EM CHAPA DE AÇO, PARA ATÉ 24 DISJUNTORES, COM BARRAMENTO, PADRÃO DIN, EXCLUSIVE DISJUNTORES</t>
  </si>
  <si>
    <t xml:space="preserve"> CPU3119 </t>
  </si>
  <si>
    <t>BARRAMENTO BIFASICO 34 POLOS 100A COM NEUTRO E TERRA</t>
  </si>
  <si>
    <t xml:space="preserve"> CPU3120 </t>
  </si>
  <si>
    <t>LUMINARIA FECHADA (REFLETOR),PARA ILUMINACAO DE QUADRAS DE E SPORTES E AFINS,PARA LAMPADA LED DE 50W,INCLUSIVE ESTA.FORNE CIMENTO E COLOCACAO</t>
  </si>
  <si>
    <t>CAIXA DE VENTILACAO COM VENTILADOR CENTRIFUGO,VAZAO EM TORNO DE 4600M3/H,PRESSAO APROXIMADA DE 30MMCA.FORNECIMENTO E COL OCACAO</t>
  </si>
  <si>
    <t>CAIXA DE VENTILACAO COM VENTILADOR CENTRIFUGO,VAZAO EM TORNO DE 1710M3/H,PRESSAO APROXIMADA DE 35MMCA.FORNECIMENTO E COL OCACAO</t>
  </si>
  <si>
    <t>CURVA HORIZONTAL 100 X 50 MM PARA ELETROCALHA METÁLICA, COM ÂNGULO 90°</t>
  </si>
  <si>
    <t>FORNECIMENTO E INSTALAÇÃO DE ELETROCALHA PERFURADA 100 X 50MM</t>
  </si>
  <si>
    <t>SUPORTE VERTICAL  100 X 75 MM  PARA FIXAÇÃO DE ELETROCALHA METÁLICA</t>
  </si>
  <si>
    <t>TERMINAL 100 X 50 MM PARA ELETROCALHA METALICA</t>
  </si>
  <si>
    <t>TÊ HORIZONTAL 100 X 50 MM COM BASE LISA PERFURADA PARA ELETROCALHA METÁLICA</t>
  </si>
  <si>
    <t>212,0</t>
  </si>
  <si>
    <t>286,0</t>
  </si>
  <si>
    <t>238,0</t>
  </si>
  <si>
    <t>240,0</t>
  </si>
  <si>
    <t>347,0</t>
  </si>
  <si>
    <t>134,0</t>
  </si>
  <si>
    <t>67,0</t>
  </si>
  <si>
    <t>73,0</t>
  </si>
  <si>
    <t>78,0</t>
  </si>
  <si>
    <t>63,0</t>
  </si>
  <si>
    <t>6,69</t>
  </si>
  <si>
    <t>Adesivo selante impermeável PU Selamax Brasilit ou similar</t>
  </si>
  <si>
    <t>Placa cimenticia lisa e = 10 mm, de 1,20 x *2,50* m (sem amianto)</t>
  </si>
  <si>
    <t>Cordão delimitador para junta de placa cimentícia</t>
  </si>
  <si>
    <t>Composição de Referência: ORSE 12816.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</si>
  <si>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PARAFUSO AUTO-ATARRAXANTE 1/4"X3/4"C/ARRUELA</t>
  </si>
  <si>
    <t>TELHA DE AÇO COM PINTURA ELETROSTÁTICA 0,5MM DA PERFILOR OU EQUIVALENTE</t>
  </si>
  <si>
    <t>Composição de Referência: AGETOP 160910.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</si>
  <si>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VIDRO LISO INCOLOR 10mm</t>
  </si>
  <si>
    <t>Composição de Referência: SINAPI 91341. Composição criada de acordo com o projeto utilizando área conforme detalhamento.</t>
  </si>
  <si>
    <t>ACOPLAMENTO RIGIDO EM FERRO FUNDIDO RANHURADO DN 50mm</t>
  </si>
  <si>
    <t>JUNTA RAPID P/PECA F.FUNDIDO JR SMU 50mm x 39,5mm</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</si>
  <si>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</si>
  <si>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O.09.000.063552 </t>
  </si>
  <si>
    <t>HIDRÔMETRO EM BRONZE, DIÂMETRO 40 MM (1 1/2)</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</si>
  <si>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</si>
  <si>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OPERADOR DE BETONEIRA (CAMINHÃO) COM ENCARGOS COMPLEMENTARES</t>
  </si>
  <si>
    <t>PREGO DE ACO POLIDO COM CABECA 18 X 24 (2 1/4 X 10)</t>
  </si>
  <si>
    <t>ARAME GALVANIZADO 18 BWG, D = 1,24MM (0,009 KG/M)</t>
  </si>
  <si>
    <t>ARAME GALVANIZADO 12 BWG, D = 2,76 MM (0,048 KG/M) OU 14 BWG, D = 2,11 MM (0,026 KG/M)</t>
  </si>
  <si>
    <t>DESMOLDANTE PARA CONCRETO</t>
  </si>
  <si>
    <t xml:space="preserve"> H673 </t>
  </si>
  <si>
    <t>RESERVATÓRIO D'ÁGUA TIPO TAÇA METÁLICA 15M3 - COLUNA SECA 6,0M PINTADA COM LOGOTIPO PADRÃO GOINFRA- AÇO PATINÁVEL</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</si>
  <si>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</si>
  <si>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055530 + ORSE 10446 . A composição foi ajustada para utilizar a mão de obra conforme a base SINAPI, garantindo maior aderência aos parâmetros de mercado e normativas vigentes. E o insumo ORSE 10446 para atendimento do projeto.&amp;quot;</t>
  </si>
  <si>
    <t>Disjuntor tripolar 70 A, padrão DIN (  linha branca ), curva de disparo C, corrente de interrupção 10KA, ref.: Siemens 5SX1 ou similar.</t>
  </si>
  <si>
    <t>Composição de Referência: ORSE 11572.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</si>
  <si>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</si>
  <si>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LUMINARIA FECHADA PARA ILUMINACAO DE QUA DRAS DE ESPORTES E AFINS, PARA LAMPADA D E LED DE 50W, INCLUSIVE ESTA</t>
  </si>
  <si>
    <t>Composição de Referência: EMOP 18.027.0098-0.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</si>
  <si>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15.005.0274-A + INSUMO ORSE 1973.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</si>
  <si>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 DESONERAÇÃO</t>
  </si>
  <si>
    <t>CPRB conforme Lei nº 14.973/2024 em regime transitório para o ano de 2025.</t>
  </si>
  <si>
    <t>Encargos sociais conforme Lei nº 14.973/2024 em regime transitório para o ano de 2025.</t>
  </si>
  <si>
    <t>40,98</t>
  </si>
  <si>
    <t xml:space="preserve"> 92429 </t>
  </si>
  <si>
    <t>MONTAGEM E DESMONTAGEM DE FÔRMA DE PILARES RETANGULARES E ESTRUTURAS SIMILARES, PÉ-DIREITO DUPLO, EM CHAPA DE MADEIRA COMPENSADA RESINADA, 8 UTILIZAÇÕES. AF_09/2020</t>
  </si>
  <si>
    <t xml:space="preserve"> 92465 </t>
  </si>
  <si>
    <t>MONTAGEM E DESMONTAGEM DE FÔRMA DE VIGA, ESCORAMENTO COM GARFO DE MADEIRA, PÉ-DIREITO DUPLO, EM CHAPA DE MADEIRA PLASTIFICADA, 10 UTILIZAÇÕES. AF_09/2020</t>
  </si>
  <si>
    <t xml:space="preserve"> 92520 </t>
  </si>
  <si>
    <t>MONTAGEM E DESMONTAGEM DE FÔRMA DE LAJE MACIÇA, PÉ-DIREITO DUPLO, EM CHAPA DE MADEIRA COMPENSADA RESINADA, 8 UTILIZAÇÕES. AF_09/2020</t>
  </si>
  <si>
    <t xml:space="preserve"> 101793 </t>
  </si>
  <si>
    <t>ESCORAMENTO DE FÔRMAS DE LAJE EM MADEIRA NÃO APARELHADA, PÉ-DIREITO DUPLO, INCLUSO TRAVAMENTO, 4 UTILIZAÇÕES. AF_09/2020</t>
  </si>
  <si>
    <t xml:space="preserve"> 3.1.4 </t>
  </si>
  <si>
    <t>ESTRUTURA METALICA</t>
  </si>
  <si>
    <t xml:space="preserve"> 3.1.4.1 </t>
  </si>
  <si>
    <t xml:space="preserve"> 7.2.1.7 </t>
  </si>
  <si>
    <t xml:space="preserve"> CPU3135 </t>
  </si>
  <si>
    <t>PORTA EM VIDRO TEMPERADO 10MM, INCOLOR, INCLUSIVE FERRAGENS DE FIXAÇÃO E INSTALAÇÃO, EXCLUSIVE PUXADOR</t>
  </si>
  <si>
    <t xml:space="preserve"> CPU2687 </t>
  </si>
  <si>
    <t>JANELA DE CORRER 4 FOLHAS EM ALUMINIO NATURAL COM VIDRO 6MM</t>
  </si>
  <si>
    <t xml:space="preserve"> 7.2.2.4 </t>
  </si>
  <si>
    <t xml:space="preserve"> 7.4.8 </t>
  </si>
  <si>
    <t xml:space="preserve"> CPU3136 </t>
  </si>
  <si>
    <t>INSTALAÇÃO DE BARRA ANTI-PÂNICO DUPLA C/ TRAVA EM AÇO INOX DIÂM. 1 1/2</t>
  </si>
  <si>
    <t xml:space="preserve"> 104596 </t>
  </si>
  <si>
    <t>REVESTIMENTO CERÂMICO PARA PISO COM PLACAS TIPO PORCELANATO DE DIMENSÕES 80X80 CM APLICADA EM AMBIENTES DE ÁREA MENOR QUE 5 M². AF_02/2023_PE</t>
  </si>
  <si>
    <t xml:space="preserve"> 104598 </t>
  </si>
  <si>
    <t>REVESTIMENTO CERÂMICO PARA PISO COM PLACAS TIPO PORCELANATO DE DIMENSÕES 80X80 CM APLICADA EM AMBIENTES DE ÁREA MAIOR QUE 10 M². AF_02/2023_PE</t>
  </si>
  <si>
    <t xml:space="preserve"> CPU2839 </t>
  </si>
  <si>
    <t>TUBO PVC RÍGIDO, TIPO COLETOR ESGOTO, JUNTA ELÁSTICA, DN= 300 MM, INCLUSIVE CONEXÕES</t>
  </si>
  <si>
    <t xml:space="preserve"> CPU2840 </t>
  </si>
  <si>
    <t>TUBO PVC RÍGIDO, TIPO COLETOR ESGOTO, JUNTA ELÁSTICA, DN= 400 MM, INCLUSIVE CONEXÕES</t>
  </si>
  <si>
    <t xml:space="preserve"> 16.1.3.30 </t>
  </si>
  <si>
    <t xml:space="preserve"> 16.1.3.31 </t>
  </si>
  <si>
    <t>1.816,85</t>
  </si>
  <si>
    <t>299,28</t>
  </si>
  <si>
    <t>544,02</t>
  </si>
  <si>
    <t>1.597,74</t>
  </si>
  <si>
    <t>1.728,86</t>
  </si>
  <si>
    <t>6.881,7</t>
  </si>
  <si>
    <t>702,7</t>
  </si>
  <si>
    <t>1.732,07</t>
  </si>
  <si>
    <t>53,0</t>
  </si>
  <si>
    <t>697,78</t>
  </si>
  <si>
    <t>2.533,18</t>
  </si>
  <si>
    <t>392,44</t>
  </si>
  <si>
    <t>4.977,1</t>
  </si>
  <si>
    <t>594,8</t>
  </si>
  <si>
    <t>635,92</t>
  </si>
  <si>
    <t>126,9</t>
  </si>
  <si>
    <t>92,69</t>
  </si>
  <si>
    <t>552,18</t>
  </si>
  <si>
    <t>1.935,2</t>
  </si>
  <si>
    <t>236,48</t>
  </si>
  <si>
    <t>231,049</t>
  </si>
  <si>
    <t>1.095,9829525</t>
  </si>
  <si>
    <t>175,6</t>
  </si>
  <si>
    <t>2.305,4</t>
  </si>
  <si>
    <t>16,8</t>
  </si>
  <si>
    <t>204,7</t>
  </si>
  <si>
    <t>302,5</t>
  </si>
  <si>
    <t>46,0</t>
  </si>
  <si>
    <t>50,41</t>
  </si>
  <si>
    <t>936,6</t>
  </si>
  <si>
    <t>63,6</t>
  </si>
  <si>
    <t>1.028,204</t>
  </si>
  <si>
    <t>1.063,43</t>
  </si>
  <si>
    <t>256,22</t>
  </si>
  <si>
    <t>114,245</t>
  </si>
  <si>
    <t>274,1</t>
  </si>
  <si>
    <t>191,0</t>
  </si>
  <si>
    <t>165,3</t>
  </si>
  <si>
    <t>47,4</t>
  </si>
  <si>
    <t>644,0</t>
  </si>
  <si>
    <t>116,6</t>
  </si>
  <si>
    <t>10,08</t>
  </si>
  <si>
    <t>14,85</t>
  </si>
  <si>
    <t>183,78</t>
  </si>
  <si>
    <t>65,0</t>
  </si>
  <si>
    <t>97,0</t>
  </si>
  <si>
    <t>48,22</t>
  </si>
  <si>
    <t>8,3</t>
  </si>
  <si>
    <t>13,5</t>
  </si>
  <si>
    <t>27,7</t>
  </si>
  <si>
    <t>26,4</t>
  </si>
  <si>
    <t>25,0</t>
  </si>
  <si>
    <t>113,1</t>
  </si>
  <si>
    <t>46,8</t>
  </si>
  <si>
    <t>6,9</t>
  </si>
  <si>
    <t>205,0</t>
  </si>
  <si>
    <t>39,1</t>
  </si>
  <si>
    <t>124,0</t>
  </si>
  <si>
    <t>68,0</t>
  </si>
  <si>
    <t>74,0</t>
  </si>
  <si>
    <t>79,0</t>
  </si>
  <si>
    <t>1,1</t>
  </si>
  <si>
    <t>142,0</t>
  </si>
  <si>
    <t>Sistemas de Medição</t>
  </si>
  <si>
    <t>0,2</t>
  </si>
  <si>
    <t>Porta em vidro temperado 10mm, incolor, inclusive ferragens de fixação e instalação, exclusive puxador</t>
  </si>
  <si>
    <t>Composição de Referência: ORSE 13096.  A composição foi ajustada para utilizar os insumos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</si>
  <si>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VIDRO LISO FUME E = 6MM - SEM COLOCACAO</t>
  </si>
  <si>
    <t>JANELA DE CORRER 4 FOLHAS EM ALUMINIO NATURAL</t>
  </si>
  <si>
    <t>AREIA GROSSA LAVADA</t>
  </si>
  <si>
    <t>Composição de Referência: SBC 112634.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</si>
  <si>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I8642 </t>
  </si>
  <si>
    <t>BARRA ANTI-PÂNICO DUPLA C/ TRAVA EM AÇO INOX</t>
  </si>
  <si>
    <t>Composição de Referência: SEINFRA C4643.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</si>
  <si>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PISO EM PORCELANATO, RETIFICADO, LISO, MONOCOLOR, ACETINADO OU POLIDO, FORMATO MAIOR QUE 2500 ATE 6400 CM2</t>
  </si>
  <si>
    <t>PONTALETE 3x3"</t>
  </si>
  <si>
    <t xml:space="preserve"> O.02.000.062586 </t>
  </si>
  <si>
    <t>TUBO DE PVC RÍGIDO TIPO COLETOR ESGOTO, DN= 300MM</t>
  </si>
  <si>
    <t>Composição de Referência: CPOS/CDHU 46.05.070.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</si>
  <si>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O.02.000.062515 </t>
  </si>
  <si>
    <t>TUBO DE PVC RÍGIDO TIPO COLETOR ESGOTO, DN= 400 MM, JUNTA ELÁSTICA</t>
  </si>
  <si>
    <t>Composição de Referência: CPOS/CDHU 46.05.090.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</si>
  <si>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Ministério da Saúde - Departamento de Atenção Especializada e Temática</t>
  </si>
  <si>
    <t>828,26</t>
  </si>
  <si>
    <t>16,79</t>
  </si>
  <si>
    <t xml:space="preserve"> 18.2.7 </t>
  </si>
  <si>
    <t xml:space="preserve"> 103273 </t>
  </si>
  <si>
    <t>AR CONDICIONADO SPLIT ON/OFF, CASSETE (TETO), FRIO 4 VIAS 48000 BTU/H - FORNECIMENTO E INSTALAÇÃO. AF_11/2021_PE</t>
  </si>
  <si>
    <t xml:space="preserve"> 18.2.8 </t>
  </si>
  <si>
    <t xml:space="preserve"> 103271 </t>
  </si>
  <si>
    <t>AR CONDICIONADO SPLIT ON/OFF, CASSETE (TETO), FRIO 4 VIAS 36000 BTU/H - FORNECIMENTO E INSTALAÇÃO. AF_11/2021_PE</t>
  </si>
  <si>
    <t xml:space="preserve"> CPU2102 </t>
  </si>
  <si>
    <t>Laje pré-fabricada unidirecional em viga treliçada/lajota em EPS LT 22 (16 + 6), exceto capa de concreto</t>
  </si>
  <si>
    <t>ESQUADRIAS E GUARDA-CORPOS</t>
  </si>
  <si>
    <t xml:space="preserve"> 7.5 </t>
  </si>
  <si>
    <t>GUARDA-CORPO E CORRIMÃO</t>
  </si>
  <si>
    <t xml:space="preserve"> 7.5.1 </t>
  </si>
  <si>
    <t xml:space="preserve"> CPU3214 </t>
  </si>
  <si>
    <t>CORRIMÃO EM AÇO INOX Ø=1 1/2", DUPLO, H=90CM</t>
  </si>
  <si>
    <t xml:space="preserve"> CPU3212 </t>
  </si>
  <si>
    <t>RODAPÉ EM PORCELANATO 7CM DE ALTURA COM PLACAS DE DIMENSÕES 80X80CM</t>
  </si>
  <si>
    <t xml:space="preserve"> 104994 </t>
  </si>
  <si>
    <t>CAIXA DE EMBUTIR EM POLICARBONATO PARA ABRIGO DE HIDRÔMETRO - FORNECIMENTO E INSTALAÇÃO (EXCLUSIVE HIDRÔMETRO). AF_03/2024</t>
  </si>
  <si>
    <t>REGISTRO DE GAVETA BRUTO, LATÃO, ROSCÁVEL, 3/4" - FORNECIMENTO E INSTALAÇÃO. AF_08/2021</t>
  </si>
  <si>
    <t>JOELHO 90 GRAUS, PVC, SOLDÁVEL, DN 25MM, INSTALADO EM RAMAL DE DISTRIBUIÇÃO DE ÁGUA - FORNECIMENTO E INSTALAÇÃO. AF_06/2022</t>
  </si>
  <si>
    <t>TÊ DE REDUÇÃO, PVC, SOLDÁVEL, DN 50MM X 25MM, INSTALADO EM PRUMADA DE ÁGUA - FORNECIMENTO E INSTALAÇÃO. AF_06/2022</t>
  </si>
  <si>
    <t>JOELHO 90 GRAUS COM BUCHA DE LATÃO, PVC, SOLDÁVEL, DN 25MM, X 3/4 INSTALADO EM RAMAL OU SUB-RAMAL DE ÁGUA - FORNECIMENTO E INSTALAÇÃO. AF_06/2022</t>
  </si>
  <si>
    <t>ADAPTADOR CURTO COM BOLSA E ROSCA PARA REGISTRO, PVC, SOLDÁVEL, DN 32MM X 1, INSTALADO EM RAMAL DE DISTRIBUIÇÃO DE ÁGUA - FORNECIMENTO E INSTALAÇÃO. AF_06/2022</t>
  </si>
  <si>
    <t xml:space="preserve"> CPU2688 </t>
  </si>
  <si>
    <t>CONCRETO MAGRO PARA LASTRO, TRAÇO 1:4,5:4,5 (EM MASSA SECA DE CIMENTO/ AREIA MÉDIA/ BRITA 1) - PREPARO MECÂNICO COM BETONEIRA 400 L. AF_05/2021</t>
  </si>
  <si>
    <t>JOELHO 45 GRAUS, PVC, SOLDÁVEL, DN 25MM, INSTALADO EM RAMAL OU SUB-RAMAL DE ÁGUA - FORNECIMENTO E INSTALAÇÃO. AF_06/2022</t>
  </si>
  <si>
    <t xml:space="preserve"> CPU3215 </t>
  </si>
  <si>
    <t>EXTINTOR DE INCENDIO PORTATIL COM CARGA PQS DE 6KG, CLASSE ABC - FORNECIMENTO E INSTALACAO</t>
  </si>
  <si>
    <t xml:space="preserve"> 101909 </t>
  </si>
  <si>
    <t>EXTINTOR DE INCÊNDIO PORTÁTIL COM CARGA DE PQS DE 6 KG, CLASSE BC - FORNECIMENTO E INSTALAÇÃO. AF_10/2020_PE</t>
  </si>
  <si>
    <t xml:space="preserve"> CPU3216 </t>
  </si>
  <si>
    <t>FITA ZEBRADA AMARELA PARA SINALIZAÇAO L= 7CM</t>
  </si>
  <si>
    <t xml:space="preserve"> 16.1.4.41 </t>
  </si>
  <si>
    <t xml:space="preserve"> 16.1.4.42 </t>
  </si>
  <si>
    <t>DISJUNTOR TRIPOLAR TIPO DIN, CORRENTE NOMINAL DE 10A - FORNECIMENTO E INSTALAÇÃO. AF_07/2025</t>
  </si>
  <si>
    <t>DISJUNTOR TRIPOLAR TIPO NEMA, CORRENTE NOMINAL DE 60 ATÉ 100A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</si>
  <si>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</si>
  <si>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</si>
  <si>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</si>
  <si>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</si>
  <si>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</si>
  <si>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32A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</si>
  <si>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</si>
  <si>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</si>
  <si>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40A - FORNECIMENTO E INSTALAÇÃO. AF_07/2025</t>
  </si>
  <si>
    <t>DISJUNTOR TERMOMAGNÉTICO TRIPOLAR, CORRENTE NOMINAL DE 400A - FORNECIMENTO E INSTALAÇÃO. AF_07/2025</t>
  </si>
  <si>
    <t xml:space="preserve"> 97361 </t>
  </si>
  <si>
    <t>QUADRO DE MEDIÇÃO GERAL DE ENERGIA COM 16 MEDIDORES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</si>
  <si>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</si>
  <si>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</si>
  <si>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40 DISJUNTORES DIN 100A - FORNECIMENTO E INSTALAÇÃO. AF_07/2025</t>
  </si>
  <si>
    <t xml:space="preserve"> CPU3155 </t>
  </si>
  <si>
    <t>LUMINÁRIA LED RETANGULAR DE SOBREPOR COM DIFUSOR TRANSLÚCIDO, 4000 K, FLUXO LUMINOSO DE 3690 A 4800 LM, POTÊNCIA DE 35 W A 41 W</t>
  </si>
  <si>
    <t xml:space="preserve"> 17.1.2.7 </t>
  </si>
  <si>
    <t xml:space="preserve"> 17.1.2.8 </t>
  </si>
  <si>
    <t xml:space="preserve"> CPU2644 </t>
  </si>
  <si>
    <t>LUMINÁRIA PLAFON LED QUADRADA DE SOBREPOR, 36W, 60X60 CM (MEDIDAS APROXIMADAS)</t>
  </si>
  <si>
    <t xml:space="preserve"> 17.1.2.9 </t>
  </si>
  <si>
    <t xml:space="preserve"> CPU2645 </t>
  </si>
  <si>
    <t>ARANDELA LED 18W BRANCO FRIO TIPO TARTARUGA</t>
  </si>
  <si>
    <t xml:space="preserve"> 17.1.2.10 </t>
  </si>
  <si>
    <t xml:space="preserve"> 97599 </t>
  </si>
  <si>
    <t>LUMINÁRIA DE EMERGÊNCIA, COM 30 LÂMPADAS LED DE 2 W, SEM REATOR - FORNECIMENTO E INSTALAÇÃO. AF_09/2024</t>
  </si>
  <si>
    <t xml:space="preserve"> 17.1.2.11 </t>
  </si>
  <si>
    <t xml:space="preserve"> 17.1.2.12 </t>
  </si>
  <si>
    <t xml:space="preserve"> #N/A </t>
  </si>
  <si>
    <t>#N/A</t>
  </si>
  <si>
    <t xml:space="preserve"> 17.1.2.13 </t>
  </si>
  <si>
    <t xml:space="preserve"> CPU2646 </t>
  </si>
  <si>
    <t>LUMINÁRIA LED REDONDA DE EMBUTIR PARA PAREDE OU PISO, ÁREA INTERNA OU EXTERNA, BIVOLT - POTÊNCIA 6 W</t>
  </si>
  <si>
    <t xml:space="preserve"> 17.1.2.14 </t>
  </si>
  <si>
    <t xml:space="preserve"> 17.1.2.15 </t>
  </si>
  <si>
    <t xml:space="preserve"> CPU2647 </t>
  </si>
  <si>
    <t>LUMINÁRIA LED RETANGULAR DE SOBREPOR COM REFLETOR DE ALUMÍNIO COM ALETAS, DE 36W A 39W</t>
  </si>
  <si>
    <t xml:space="preserve"> 17.1.2.16 </t>
  </si>
  <si>
    <t xml:space="preserve"> CPU3217 </t>
  </si>
  <si>
    <t>LUMINARIA PAINEL PLAFON LED 12W 3000K 17CM</t>
  </si>
  <si>
    <t xml:space="preserve"> 17.1.2.17 </t>
  </si>
  <si>
    <t xml:space="preserve"> CPU3218 </t>
  </si>
  <si>
    <t>LUMINÁRIA PLAFON DE SOBROPOR EM LED 29.5X29.5 CM, 24W 4000K BIVOLT</t>
  </si>
  <si>
    <t xml:space="preserve"> 17.1.2.18 </t>
  </si>
  <si>
    <t xml:space="preserve"> CPU2696 </t>
  </si>
  <si>
    <t>LUMINARIA TIPO PLAFON COM PAINEL LED, 40X40CM, EMBUTIR, POTENCIA DE 36W, 4000K, LUZ NEUTRA, ELGIN OU SIMILAR - FORNECIMENTO E INSTALACAO</t>
  </si>
  <si>
    <t xml:space="preserve"> 17.1.2.19 </t>
  </si>
  <si>
    <t xml:space="preserve"> CPU2697 </t>
  </si>
  <si>
    <t>LUMINARIA TIPO PLAFON COM PAINEL LED, 40X40CM, SOBREPOR, POTENCIA DE 36W, 4000K, LUZ NEUTRA, ELGIN OU SIMILAR - FORNECIMENTO E INSTALACAO</t>
  </si>
  <si>
    <t xml:space="preserve"> CPU3219 </t>
  </si>
  <si>
    <t>CAIXA DE EQUALIZAÇÃO 40 X 40 X 15CM COM 11 TERMINAIS</t>
  </si>
  <si>
    <t xml:space="preserve"> 97895 </t>
  </si>
  <si>
    <t>CAIXA ENTERRADA HIDRÁULICA RETANGULAR, EM CONCRETO PRÉ-MOLDADO, DIMENSÕES INTERNAS: 0,3X0,3X0,3 M. AF_12/2020</t>
  </si>
  <si>
    <t>TOMADA DE REDE RJ45 - FORNECIMENTO E INSTALAÇÃO. AF_08/2025</t>
  </si>
  <si>
    <t>06</t>
  </si>
  <si>
    <t>Livro SINAPI: Cálculos e Parâmetros</t>
  </si>
  <si>
    <t>Container depósito, módulo metálico em aço galvanizado de 6,0x2,3x2,5m, vão livre, piso de concreto, cimentado, madeira ou material equivalente</t>
  </si>
  <si>
    <t>UNMES</t>
  </si>
  <si>
    <t>Pisos</t>
  </si>
  <si>
    <t>Estrutura e Trama para Cobertura</t>
  </si>
  <si>
    <t>Telhamento para Cobertura</t>
  </si>
  <si>
    <t>Radier, Piso de Concreto e Laje sobre Solo</t>
  </si>
  <si>
    <t>PREGO DE ACO POLIDO COM CABECA 19 X 36 (3 1/4 X 9)</t>
  </si>
  <si>
    <t>Instalações Elétricas - Rede de Distribuição</t>
  </si>
  <si>
    <t>Instalações Elétricas - Eletrodutos Embutidos, Cabos, Caixas, Tomadas e Interruptores</t>
  </si>
  <si>
    <t>Sistema de Proteção contra Descargas Atmosféricas - SPDA</t>
  </si>
  <si>
    <t>Argamassas</t>
  </si>
  <si>
    <t>Instalações Elétricas - Quadros, Cabos, Disjuntores, Contatores e Barramentos Blindados</t>
  </si>
  <si>
    <t>Sinalização Vertical Viária</t>
  </si>
  <si>
    <t>Pintura em Madeira</t>
  </si>
  <si>
    <t>Remoção de entulho de obra, terra, alvenaria, concreto, argamassa, madeira, papel, plástico, metal, capacidade de 4m³</t>
  </si>
  <si>
    <t>Instalações para Canteiros de Obras</t>
  </si>
  <si>
    <t>Custos Horários Produtivo e Improdutivo dos Equipamentos</t>
  </si>
  <si>
    <t>Produção de Concreto</t>
  </si>
  <si>
    <t>CARPINTEIRO DE ESQUADRIAS COM ENCARGOS COMPLEMENTARES</t>
  </si>
  <si>
    <t>Equipamentos de Proteção Coletiva</t>
  </si>
  <si>
    <t>M2XMES</t>
  </si>
  <si>
    <t>Locação de Obras</t>
  </si>
  <si>
    <t>Escavação de Valas</t>
  </si>
  <si>
    <t>Lastro</t>
  </si>
  <si>
    <t>Fundações Rasas (Blocos, Sapatas, Vigas Baldrame)</t>
  </si>
  <si>
    <t>Armação para Estruturas de Concreto Armado</t>
  </si>
  <si>
    <t>Aterros, Bases, Sub bases e Imprimações</t>
  </si>
  <si>
    <t>Aterro e Reaterro de Valas</t>
  </si>
  <si>
    <t>Impermeabilização, Proteção Mecânica e Tratamento de Junta</t>
  </si>
  <si>
    <t>Fôrmas para Estruturas de Concreto Armado</t>
  </si>
  <si>
    <t xml:space="preserve"> C.06.000.022013 </t>
  </si>
  <si>
    <t>LAJE PRÉ-FABRICADA UNIDIRECIONAL EM VIGA TRELIÇADA/LAJOTA EM EPS LT 20 (16 + 4) - SC = 300KGF/M²</t>
  </si>
  <si>
    <t>Pintura em Superfícies Metálicas</t>
  </si>
  <si>
    <t>MONTADOR DE ESTRUTURAS METÁLICAS COM ENCARGOS COMPLEMENTARES</t>
  </si>
  <si>
    <t>Pavimento Rígido de Concreto</t>
  </si>
  <si>
    <t>Alvenaria de Vedação</t>
  </si>
  <si>
    <t>2.022,42</t>
  </si>
  <si>
    <t>22,88</t>
  </si>
  <si>
    <t>Vergas, contravergas e fixação de alvenaria</t>
  </si>
  <si>
    <t>Paredes em Drywall</t>
  </si>
  <si>
    <t>333,72</t>
  </si>
  <si>
    <t>Instalações de Divisórias Diversas</t>
  </si>
  <si>
    <t>404,41</t>
  </si>
  <si>
    <t>Esquadrias - Portas</t>
  </si>
  <si>
    <t>RODIZIO DE LATAO COM ROLAMENTO 6mm</t>
  </si>
  <si>
    <t>Porta em alumínio anodizado fosco L 30, tipo veneziana de giro, completa com batente e ferragem, sob medida com referência 90 cm x 185 cm</t>
  </si>
  <si>
    <t>Esquadrias - Janelas</t>
  </si>
  <si>
    <t>Puxador duplo para porta de madeira, alumínio ou vidro, ref. Dorma Manet de 350mm da Dorma ou equivalente</t>
  </si>
  <si>
    <t>PERFIL DE ALUMINIO MONTANTE LATERAL PARA PORTA DA LINHA SUPREMA BOGONI ALUMINIOS</t>
  </si>
  <si>
    <t>Fechadura com maçaneta tipo alavanca em aço inoxidável e rozeta, ref. Victória Ecoinox 882 IXE externa da Pado ou equivalente</t>
  </si>
  <si>
    <t>Parafuso de fixação com bucha plástica 8 mm</t>
  </si>
  <si>
    <t>cj</t>
  </si>
  <si>
    <t>Corrimão em aço inox ø=1 1/2", duplo, h=90cm</t>
  </si>
  <si>
    <t>212,08</t>
  </si>
  <si>
    <t>Chapisco</t>
  </si>
  <si>
    <t>5.162,58</t>
  </si>
  <si>
    <t>Massa Única Interna</t>
  </si>
  <si>
    <t>Revestimentos Cerâmicos Internos</t>
  </si>
  <si>
    <t>AZULEJISTA OU LADRILHEIRO COM ENCARGOS COMPLEMENTARES</t>
  </si>
  <si>
    <t>Passeios de Concreto</t>
  </si>
  <si>
    <t>Forros</t>
  </si>
  <si>
    <t>Pintura Interna</t>
  </si>
  <si>
    <t>4.926,64</t>
  </si>
  <si>
    <t>Pintura Externa</t>
  </si>
  <si>
    <t>1.911,98</t>
  </si>
  <si>
    <t>Pintura para Pisos e para Sinalização Horizontal e Vertical</t>
  </si>
  <si>
    <t>523,95</t>
  </si>
  <si>
    <t>29,55</t>
  </si>
  <si>
    <t>Peitoris e Chapins</t>
  </si>
  <si>
    <t>Louças e Metais</t>
  </si>
  <si>
    <t>Bacia sifonafa com caixa de descarga acoplada de louça branca - infantil, referência Icasa, Celite ou equivalente</t>
  </si>
  <si>
    <t>Anel de borracha expansão para ligação em bacia sifonada, 100 mm (4´)</t>
  </si>
  <si>
    <t>Bolsa de borracha para bacia sifonada</t>
  </si>
  <si>
    <t>Tubo de ligação com canopla para sanitários</t>
  </si>
  <si>
    <t>Fita teflon de 18 mm</t>
  </si>
  <si>
    <t>Torneira clínica profissional, parede ou mesa tipo alavanca, fabricada em metal cromado com bico arejador</t>
  </si>
  <si>
    <t>Torneira misturador clínica de mesa com arejador articulado, acionamento cotovelo; ref. Certiva, Solucenter, Proflux  ou equivalente</t>
  </si>
  <si>
    <t>Caixas Enterradas</t>
  </si>
  <si>
    <t>Ligações Prediais de Água e Esgoto</t>
  </si>
  <si>
    <t>Instalações Prediais de Esgoto - Tubos e Conexões</t>
  </si>
  <si>
    <t>REDUCAO EXCENTRICA ESGOTO PVC SERIE NORMAL 100 x 75mm</t>
  </si>
  <si>
    <t>ADESIVO PLASTICO PARA PVC, BISNAGA COM 75 GR</t>
  </si>
  <si>
    <t>Solução limpadora para PVC</t>
  </si>
  <si>
    <t>Tubo de PVC rígido PxB com virola, linha esgoto série reforçada ´R´, DN= 100mm</t>
  </si>
  <si>
    <t>Lubrificante para anel de neoprene</t>
  </si>
  <si>
    <t>Instalações Prediais de Águas Pluviais - Tubos, Conexões, Caixas e Ralos</t>
  </si>
  <si>
    <t>Tubo de PVC rígido PxB com virola, linha esgoto série reforçada ´R´, DN= 150mm</t>
  </si>
  <si>
    <t>Assentamento de Tubos de Esgoto em PVC e PEAD</t>
  </si>
  <si>
    <t>INSTALACOES PREVENTIVAS DE INCENDIO</t>
  </si>
  <si>
    <t>AGESUL</t>
  </si>
  <si>
    <t>EXTINTOR DE INCENDIO PORTATIL COM CARGA PQS DE 6KG, CLASSE ABC</t>
  </si>
  <si>
    <t>BUCHA DE NYLON, DIAMETRO DO FURO 8 MM, COMPRIMENTO 40 MM, COM PARAFUSO DE ROSCA SOBERBA, CABECA CHATA, FENDA SIMPLES, 4,8 X 50 MM - SINAPI -00004350</t>
  </si>
  <si>
    <t xml:space="preserve"> 84.20.20 </t>
  </si>
  <si>
    <t>SUDECAP</t>
  </si>
  <si>
    <t>FITA ZEBRADA PARA SINALIZAÇAO ROLO DE 200M</t>
  </si>
  <si>
    <t>Alvenarias Diversas</t>
  </si>
  <si>
    <t>RALO ABACAXI FERRO FUNDIDO 100mm</t>
  </si>
  <si>
    <t>ELETROCALHA PERFURADA TIPO "U" 100x100mm CHAPA 18 PRE-GALVANIZADA</t>
  </si>
  <si>
    <t>ELETROCALHA PERFURADA TIPO "U" 150X100MM CHAPA 22</t>
  </si>
  <si>
    <t>ELETROCALHA - EMENDA PLANA INTERNA "U" 100x100mm CHAPA 22</t>
  </si>
  <si>
    <t>Rasgos e Fixações</t>
  </si>
  <si>
    <t>QUADRO - BARRAMENTO BIFASICO 34 POLOS 100A EHE</t>
  </si>
  <si>
    <t xml:space="preserve"> P.15.000.034118 </t>
  </si>
  <si>
    <t>LUMINÁRIA LED RETANGULAR, SOBREPOR, DE 35 A 41W, 3690 A 4800 LM, 220V, TEMPER. COR 4000K, DIFUSOR TRANSLÚCIDO; REF. AL0756D.L102 DA AJALUMI, SM-755/2 LED LC DA ARM, LHT42-S4000840 DA LUMICENTER OU EQUIVALENTE</t>
  </si>
  <si>
    <t>FITA ISOLANTE ADESIVA ANTICHAMA, USO ATE 750 V, EM ROLO DE 19 MM X 20 M</t>
  </si>
  <si>
    <t>LUMINÁRIA PLAFON LED QUADRADO DE SOBREPOR, CORPO METÁLICO, POTÊNCIA MÍNIMA DE 36W, FLUXO LUMINOSO IGUAL OU SUPERIOR A 3000 LUMENS, TCC DE 4000K, IP20, VIDA ÚTIL MÍN.: 25.000 H, MEDIDAS APROXIMADAS DE 60X60 CM</t>
  </si>
  <si>
    <t>ILUMINACAO - ARANDELA LED 18W BRANCO FRIO TIPO TARTARUGA</t>
  </si>
  <si>
    <t xml:space="preserve"> B.07.000.049501 </t>
  </si>
  <si>
    <t>FITA ISOLANTE DE 20 M, REF. 3M SCOTH 33MR OU EQUIVALENTE - USO ESPECIAL</t>
  </si>
  <si>
    <t xml:space="preserve"> P.15.000.034123 </t>
  </si>
  <si>
    <t>LUMINÁRIA LED REDONTA DE EMBUTIR TIPO BALIZADOR, PARA PISO, POTÊNCIA 6W, 300LM / 360 LM, TEMPERATURA DE COR 2700K/3000K, BIVOLT; REF. COMERCIAL: LM615 DA LUMINATTI OU EQUIVALENTE</t>
  </si>
  <si>
    <t>LUMINÁRIA LED RETANGULAR DE SOBREPOR COM REFLETOR DE ALUMÍNIO E ALETAS, CORPO METÁLICO, POTÊNCIA MÍNIMA DE 36W, FLUXO LUMINOSO IGUAL OU SUPERIOR A 3700 LUMENS, TCC DE 4000K, IP20, VIDA ÚTIL MÍN.: 50.000 H, MEDIDAS APROXIMADAS DE 125X30 CM</t>
  </si>
  <si>
    <t>LUMINARIA EMBUTIDA LED 12X12 12W 3000K 432952 BRILIA</t>
  </si>
  <si>
    <t>Luminária plafon de sobrepor em LED 29.5x29.5 cm, 24w 4000K bivolt, Avant ou similar</t>
  </si>
  <si>
    <t>LUMINARIA TIPO PLAFON COM PAINEL LED, 40X40CM, EMBUTIR, POTENCIA DE 36W, 4000K, LUZ NEUTRA, ELGIN OU SIMILAR</t>
  </si>
  <si>
    <t>LUMINARIA TIPO PLAFON COM PAINEL LED, 40X40CM, SOBREPOR, POTENCIA DE 36W, 4000K, LUZ NEUTRA, ELGIN OU SIMILAR</t>
  </si>
  <si>
    <t xml:space="preserve"> 74.51.51 </t>
  </si>
  <si>
    <t>CAIXA DE EQUALIZAÇÃO EM AÇO 4000 X 400 X 155MM COM 11 TERMINAIS, USO INTERNO</t>
  </si>
  <si>
    <t>Instalações de ar condicionado</t>
  </si>
  <si>
    <t>TUBO DE COBRE FLEXIVEL, D = 3/4", E = 0,79 MM, PARA AR-CONDICIONADO/ INSTALACOES GAS RESIDENCIAIS E COMERCIAIS</t>
  </si>
  <si>
    <t>ELETROCALHA - EMENDA PLANA INTERNA "U" 50x50mm CHAPA 22</t>
  </si>
  <si>
    <t>Acessibilidade</t>
  </si>
  <si>
    <t>Paisagismo - Plantio</t>
  </si>
  <si>
    <t>31.848,94</t>
  </si>
  <si>
    <t>202,8032</t>
  </si>
  <si>
    <t>561,6</t>
  </si>
  <si>
    <t>5.071,5</t>
  </si>
  <si>
    <t>2.970,9</t>
  </si>
  <si>
    <t>539,9</t>
  </si>
  <si>
    <t>572,5</t>
  </si>
  <si>
    <t>179,0</t>
  </si>
  <si>
    <t>7.623,2</t>
  </si>
  <si>
    <t>1.281,9</t>
  </si>
  <si>
    <t>2.974,8</t>
  </si>
  <si>
    <t>8.407,0</t>
  </si>
  <si>
    <t>151,4</t>
  </si>
  <si>
    <t>267,0</t>
  </si>
  <si>
    <t>535,2</t>
  </si>
  <si>
    <t>75,0</t>
  </si>
  <si>
    <t>2.215,5</t>
  </si>
  <si>
    <t>632,0</t>
  </si>
  <si>
    <t>487,2</t>
  </si>
  <si>
    <t>570,7</t>
  </si>
  <si>
    <t>48,0</t>
  </si>
  <si>
    <t>418,0</t>
  </si>
  <si>
    <t>198,3</t>
  </si>
  <si>
    <t>363,1</t>
  </si>
  <si>
    <t>203,1</t>
  </si>
  <si>
    <t>1.116,0</t>
  </si>
  <si>
    <t>586,0</t>
  </si>
  <si>
    <t>304,7</t>
  </si>
  <si>
    <t>392,0</t>
  </si>
  <si>
    <t>42,0</t>
  </si>
  <si>
    <t>246,2</t>
  </si>
  <si>
    <t>296,4</t>
  </si>
  <si>
    <t>62,0</t>
  </si>
  <si>
    <t>15,0</t>
  </si>
  <si>
    <t>38,0</t>
  </si>
  <si>
    <t>185,1</t>
  </si>
  <si>
    <t>1.488,0</t>
  </si>
  <si>
    <t>39,3</t>
  </si>
  <si>
    <t>124,2</t>
  </si>
  <si>
    <t>132,0</t>
  </si>
  <si>
    <t>37,0</t>
  </si>
  <si>
    <t>10,8</t>
  </si>
  <si>
    <t>27,1</t>
  </si>
  <si>
    <t>31,0</t>
  </si>
  <si>
    <t>17,6</t>
  </si>
  <si>
    <t>100,0</t>
  </si>
  <si>
    <t>0,0</t>
  </si>
  <si>
    <t>Laje pré-fabricada unidirecional em viga treliçada/lajota em EPS LT 20 (16 + 4), exceto capa de concreto</t>
  </si>
  <si>
    <t>Composição de Referência: CPOS 13.01.330. Exclusão dos insumos referentes à capa de concreto, os quais estão considerados em outro item da planilha, para atender às especificações do projeto.</t>
  </si>
  <si>
    <t>Composição de Referência: ORSE 8759.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</si>
  <si>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104619. Alterado insumo 00001292 e 00001381 para 00045190 e 00037595, respectivamente, conforme composição SINAPI 104598 para atendimento do projeto.</t>
  </si>
  <si>
    <t>Composição de Referência: SBC 054091.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</si>
  <si>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AGESUL 1401000152.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</si>
  <si>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SUDECAP 01.04.11.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</si>
  <si>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</si>
  <si>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AGETOP CIVIL 071694.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</si>
  <si>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060496.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</si>
  <si>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41.11.712.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</si>
  <si>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AGETOP CIVIL 071692.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</si>
  <si>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060987.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</si>
  <si>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13671.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</si>
  <si>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AGESUL 1201001004.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</si>
  <si>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AGESUL 1201001003.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</si>
  <si>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SUDECAP 11.92.42.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</si>
  <si>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ABERTURA PARA ENCAIXE DE CUBA OU LAVATORIO EM BANCADA DE MARMORE/ GRANITO OU OUTRO TIPO DE PEDRA NATURAL</t>
  </si>
  <si>
    <t>CR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</si>
  <si>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</si>
  <si>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</si>
  <si>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</si>
  <si>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</si>
  <si>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</si>
  <si>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</si>
  <si>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</si>
  <si>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</si>
  <si>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</si>
  <si>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</si>
  <si>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</si>
  <si>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</si>
  <si>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</si>
  <si>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</si>
  <si>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</si>
  <si>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</si>
  <si>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</si>
  <si>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</si>
  <si>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</si>
  <si>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</si>
  <si>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</si>
  <si>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</si>
  <si>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</si>
  <si>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</si>
  <si>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</si>
  <si>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</si>
  <si>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</si>
  <si>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</si>
  <si>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</si>
  <si>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</si>
  <si>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</si>
  <si>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</si>
  <si>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</si>
  <si>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</si>
  <si>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</si>
  <si>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</si>
  <si>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</si>
  <si>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</si>
  <si>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</si>
  <si>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</si>
  <si>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</si>
  <si>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</si>
  <si>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</si>
  <si>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</si>
  <si>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</si>
  <si>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</si>
  <si>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</si>
  <si>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</si>
  <si>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</si>
  <si>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</si>
  <si>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</si>
  <si>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</si>
  <si>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</si>
  <si>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</si>
  <si>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</si>
  <si>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12,5 MM OU 16,0 MM, VERGALHAO</t>
  </si>
  <si>
    <t>ACO CA-50, 20,0 MM OU 25,0 MM, VERGALHAO</t>
  </si>
  <si>
    <t>ACO CA-50, 32,0 MM, VERGALHAO</t>
  </si>
  <si>
    <t>ACO CA-50, 6,3 MM, DOBRADO E CORTADO</t>
  </si>
  <si>
    <t>ACO CA-50, 8,0 MM, VERGALHAO</t>
  </si>
  <si>
    <t>ACO CA-60, 4,2 MM OU 5,0 MM, DOBRADO E CORTADO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</si>
  <si>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</si>
  <si>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</si>
  <si>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</si>
  <si>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</si>
  <si>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</si>
  <si>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</si>
  <si>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</si>
  <si>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</si>
  <si>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</si>
  <si>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</si>
  <si>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</si>
  <si>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</si>
  <si>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</si>
  <si>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</si>
  <si>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</si>
  <si>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</si>
  <si>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</si>
  <si>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</si>
  <si>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</si>
  <si>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</si>
  <si>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</si>
  <si>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</si>
  <si>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</si>
  <si>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</si>
  <si>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</si>
  <si>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</si>
  <si>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</si>
  <si>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</si>
  <si>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</si>
  <si>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</si>
  <si>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</si>
  <si>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</si>
  <si>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</si>
  <si>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</si>
  <si>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</si>
  <si>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</si>
  <si>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</si>
  <si>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</si>
  <si>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</si>
  <si>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</si>
  <si>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</si>
  <si>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</si>
  <si>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</si>
  <si>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</si>
  <si>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</si>
  <si>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</si>
  <si>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</si>
  <si>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</si>
  <si>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</si>
  <si>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</si>
  <si>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</si>
  <si>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</si>
  <si>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</si>
  <si>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</si>
  <si>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</si>
  <si>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</si>
  <si>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</si>
  <si>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</si>
  <si>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</si>
  <si>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</si>
  <si>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</si>
  <si>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</si>
  <si>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</si>
  <si>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</si>
  <si>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</si>
  <si>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</si>
  <si>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</si>
  <si>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</si>
  <si>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</si>
  <si>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</si>
  <si>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</si>
  <si>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</si>
  <si>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</si>
  <si>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</si>
  <si>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</si>
  <si>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AGREGADO RECICLADO, TIPO RACHAO RECICLADO CINZA, CLASSE A</t>
  </si>
  <si>
    <t>M3</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</si>
  <si>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</si>
  <si>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</si>
  <si>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</si>
  <si>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</si>
  <si>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</si>
  <si>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</si>
  <si>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</si>
  <si>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</si>
  <si>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</si>
  <si>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</si>
  <si>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</si>
  <si>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</si>
  <si>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</si>
  <si>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</si>
  <si>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</si>
  <si>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</si>
  <si>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</si>
  <si>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</si>
  <si>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</si>
  <si>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</si>
  <si>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AMPERIMETRO, TENSAO AC/DC, CAPACIDADE MAXIMA 1000 A</t>
  </si>
  <si>
    <t>ALICATE BICO LONGO (MEIA CANA) 6", COM ISOLAMENTO ATE 1000 V</t>
  </si>
  <si>
    <t>ALICATE DE CORTE DIAGONAL 6" COM ISOLAMENTO</t>
  </si>
  <si>
    <t>ALICATE DE CRIMPAR RJ11, RJ12 E RJ45, COM CATRACA</t>
  </si>
  <si>
    <t>ALICATE DE PRESSAO 11" PARA SOLDA, TIPO C</t>
  </si>
  <si>
    <t>ALICATE DE PRESSAO 11" PARA SOLDA, TIPO U</t>
  </si>
  <si>
    <t>ALICATE DE PRESSAO PARA SOLDA DE CHAPA 18"</t>
  </si>
  <si>
    <t>ALICATE DESENCAPADOR AUTOMATICO 8"</t>
  </si>
  <si>
    <t>ALICATE PARA ANEIS DE PISTAO, CAPACIDADE *50* A 100 MM</t>
  </si>
  <si>
    <t>ALICATE PROFISSIONAL 8", UNIVERSAL, COM ISOLAMENTO ATE 1000 V</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</si>
  <si>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</si>
  <si>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</si>
  <si>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</si>
  <si>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</si>
  <si>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</si>
  <si>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</si>
  <si>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</si>
  <si>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75 MM (NBR 5688)</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</si>
  <si>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</si>
  <si>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</si>
  <si>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</si>
  <si>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</si>
  <si>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</si>
  <si>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</si>
  <si>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</si>
  <si>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</si>
  <si>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</si>
  <si>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</si>
  <si>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</si>
  <si>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</si>
  <si>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</si>
  <si>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</si>
  <si>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</si>
  <si>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</si>
  <si>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</si>
  <si>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</si>
  <si>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</si>
  <si>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</si>
  <si>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</si>
  <si>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</si>
  <si>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</si>
  <si>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</si>
  <si>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</si>
  <si>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</si>
  <si>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</si>
  <si>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</si>
  <si>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</si>
  <si>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</si>
  <si>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</si>
  <si>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</si>
  <si>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</si>
  <si>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</si>
  <si>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</si>
  <si>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</si>
  <si>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</si>
  <si>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</si>
  <si>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</si>
  <si>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</si>
  <si>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</si>
  <si>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</si>
  <si>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</si>
  <si>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</si>
  <si>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</si>
  <si>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</si>
  <si>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</si>
  <si>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</si>
  <si>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</si>
  <si>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</si>
  <si>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</si>
  <si>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</si>
  <si>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</si>
  <si>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</si>
  <si>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</si>
  <si>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</si>
  <si>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</si>
  <si>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</si>
  <si>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</si>
  <si>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</si>
  <si>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</si>
  <si>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</si>
  <si>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</si>
  <si>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</si>
  <si>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</si>
  <si>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</si>
  <si>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</si>
  <si>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</si>
  <si>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</si>
  <si>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</si>
  <si>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</si>
  <si>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</si>
  <si>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</si>
  <si>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</si>
  <si>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</si>
  <si>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</si>
  <si>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</si>
  <si>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</si>
  <si>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</si>
  <si>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</si>
  <si>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</si>
  <si>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</si>
  <si>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</si>
  <si>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</si>
  <si>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</si>
  <si>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</si>
  <si>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</si>
  <si>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</si>
  <si>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</si>
  <si>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</si>
  <si>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</si>
  <si>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</si>
  <si>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</si>
  <si>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</si>
  <si>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</si>
  <si>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</si>
  <si>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</si>
  <si>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</si>
  <si>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</si>
  <si>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</si>
  <si>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</si>
  <si>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</si>
  <si>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</si>
  <si>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</si>
  <si>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</si>
  <si>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</si>
  <si>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</si>
  <si>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16 BWG, D = 1,65MM (0,0166 KG/M)</t>
  </si>
  <si>
    <t>ARAME GALVANIZADO 6 BWG, D = 5,16 MM (0,157 KG/M), OU 8 BWG, D = 4,19 MM (0,101 KG/M), OU 10 BWG, D = 3,40 MM (0,0713 KG/M)</t>
  </si>
  <si>
    <t>ARAME PROTEGIDO COM POLIMERO PARA GABIAO, DIAMETRO 2,2 MM</t>
  </si>
  <si>
    <t>ARAME RECOZIDO 16 BWG, D = 1,65 MM (0,016 KG/M) OU 18 BWG, D = 1,25 MM (0,01 KG/M)</t>
  </si>
  <si>
    <t>ARCO DE SERRA REGULAVEL PARA LAMINAS DE 8" A 12"</t>
  </si>
  <si>
    <t>AREIA FINA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</si>
  <si>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</si>
  <si>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</si>
  <si>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</si>
  <si>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</si>
  <si>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</si>
  <si>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</si>
  <si>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</si>
  <si>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</si>
  <si>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</si>
  <si>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</si>
  <si>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</si>
  <si>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</si>
  <si>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</si>
  <si>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</si>
  <si>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</si>
  <si>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</si>
  <si>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</si>
  <si>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</si>
  <si>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</si>
  <si>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</si>
  <si>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</si>
  <si>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</si>
  <si>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</si>
  <si>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</si>
  <si>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</si>
  <si>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</si>
  <si>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</si>
  <si>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</si>
  <si>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</si>
  <si>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</si>
  <si>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</si>
  <si>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</si>
  <si>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</si>
  <si>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</si>
  <si>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</si>
  <si>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</si>
  <si>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</si>
  <si>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</si>
  <si>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</si>
  <si>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</si>
  <si>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</si>
  <si>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</si>
  <si>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</si>
  <si>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</si>
  <si>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</si>
  <si>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</si>
  <si>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</si>
  <si>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</si>
  <si>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</si>
  <si>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</si>
  <si>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</si>
  <si>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</si>
  <si>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</si>
  <si>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</si>
  <si>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</si>
  <si>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</si>
  <si>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</si>
  <si>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</si>
  <si>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</si>
  <si>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</si>
  <si>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</si>
  <si>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</si>
  <si>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</si>
  <si>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</si>
  <si>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</si>
  <si>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</si>
  <si>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</si>
  <si>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</si>
  <si>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</si>
  <si>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</si>
  <si>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</si>
  <si>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</si>
  <si>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</si>
  <si>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AVENTAL EM PVC, FORRADO, *0,3* MM DE ESPESSURA, *1,15 X 0,70* M (COMPRIMENTO X LARGURA), 100% IMPERMEAVEL</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</si>
  <si>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</si>
  <si>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</si>
  <si>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</si>
  <si>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</si>
  <si>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</si>
  <si>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</si>
  <si>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</si>
  <si>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</si>
  <si>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</si>
  <si>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BALANCIM INDIVIDUAL, TIPO CADEIRA SUSPENSA SOBE E DESCE</t>
  </si>
  <si>
    <t>BALDE DE PLASTICO CAPACIDADE 12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</si>
  <si>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</si>
  <si>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</si>
  <si>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</si>
  <si>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</si>
  <si>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</si>
  <si>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</si>
  <si>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M2</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</si>
  <si>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</si>
  <si>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</si>
  <si>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</si>
  <si>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</si>
  <si>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</si>
  <si>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</si>
  <si>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</si>
  <si>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</si>
  <si>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</si>
  <si>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</si>
  <si>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</si>
  <si>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</si>
  <si>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</si>
  <si>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</si>
  <si>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</si>
  <si>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</si>
  <si>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</si>
  <si>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</si>
  <si>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</si>
  <si>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</si>
  <si>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</si>
  <si>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</si>
  <si>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</si>
  <si>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</si>
  <si>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</si>
  <si>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</si>
  <si>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</si>
  <si>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</si>
  <si>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</si>
  <si>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</si>
  <si>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</si>
  <si>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</si>
  <si>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</si>
  <si>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</si>
  <si>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</si>
  <si>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</si>
  <si>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</si>
  <si>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</si>
  <si>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</si>
  <si>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</si>
  <si>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</si>
  <si>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</si>
  <si>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</si>
  <si>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</si>
  <si>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</si>
  <si>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</si>
  <si>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</si>
  <si>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</si>
  <si>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</si>
  <si>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</si>
  <si>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</si>
  <si>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</si>
  <si>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</si>
  <si>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</si>
  <si>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</si>
  <si>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</si>
  <si>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</si>
  <si>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360 L, MOTOR ELETRICO TRIFASICO 220/380V, POTENCIA 4CV, SEM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</si>
  <si>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</si>
  <si>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</si>
  <si>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</si>
  <si>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</si>
  <si>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</si>
  <si>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</si>
  <si>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</si>
  <si>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</si>
  <si>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</si>
  <si>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</si>
  <si>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</si>
  <si>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</si>
  <si>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</si>
  <si>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</si>
  <si>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</si>
  <si>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</si>
  <si>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</si>
  <si>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</si>
  <si>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</si>
  <si>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</si>
  <si>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</si>
  <si>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</si>
  <si>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</si>
  <si>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</si>
  <si>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</si>
  <si>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</si>
  <si>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</si>
  <si>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</si>
  <si>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</si>
  <si>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</si>
  <si>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</si>
  <si>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</si>
  <si>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</si>
  <si>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</si>
  <si>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</si>
  <si>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</si>
  <si>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</si>
  <si>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</si>
  <si>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</si>
  <si>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</si>
  <si>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</si>
  <si>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</si>
  <si>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</si>
  <si>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</si>
  <si>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</si>
  <si>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</si>
  <si>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</si>
  <si>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</si>
  <si>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</si>
  <si>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</si>
  <si>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</si>
  <si>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</si>
  <si>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</si>
  <si>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</si>
  <si>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</si>
  <si>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</si>
  <si>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</si>
  <si>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</si>
  <si>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</si>
  <si>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</si>
  <si>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</si>
  <si>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</si>
  <si>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</si>
  <si>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</si>
  <si>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</si>
  <si>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</si>
  <si>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</si>
  <si>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</si>
  <si>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</si>
  <si>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</si>
  <si>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</si>
  <si>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</si>
  <si>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</si>
  <si>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</si>
  <si>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</si>
  <si>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</si>
  <si>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</si>
  <si>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</si>
  <si>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</si>
  <si>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</si>
  <si>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</si>
  <si>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</si>
  <si>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</si>
  <si>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</si>
  <si>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</si>
  <si>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</si>
  <si>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</si>
  <si>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</si>
  <si>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</si>
  <si>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</si>
  <si>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</si>
  <si>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</si>
  <si>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</si>
  <si>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</si>
  <si>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</si>
  <si>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</si>
  <si>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SUBMERSIVEL, ELETRICA, TRIFASICA, POTENCIA 0,99 HP, DIAMETRO ROTOR 98 MM SEMIABERTO, BOCAL DE SAIDA DIAMETRO 2 POLEGADAS, HM/Q = 2 M / 28,90 M3/H A 14 M / 7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</si>
  <si>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</si>
  <si>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</si>
  <si>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</si>
  <si>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</si>
  <si>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</si>
  <si>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</si>
  <si>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</si>
  <si>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PARA CHUVEIRO SIMPLES</t>
  </si>
  <si>
    <t>BRACO OU HASTE RETA COM CANOPLA PLASTICA, 1/2", PARA CHUVEIRO ELETRICO</t>
  </si>
  <si>
    <t>BRACO P/ LUMINARIA PUBLICA 1 X 1,50M ROMAGNOLE OU EQUIV</t>
  </si>
  <si>
    <t>BROCHA RETANGULAR, *15 X 5* CM</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</si>
  <si>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</si>
  <si>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</si>
  <si>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</si>
  <si>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</si>
  <si>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</si>
  <si>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</si>
  <si>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</si>
  <si>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</si>
  <si>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</si>
  <si>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</si>
  <si>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</si>
  <si>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</si>
  <si>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</si>
  <si>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</si>
  <si>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</si>
  <si>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</si>
  <si>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</si>
  <si>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</si>
  <si>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</si>
  <si>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</si>
  <si>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</si>
  <si>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</si>
  <si>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</si>
  <si>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</si>
  <si>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</si>
  <si>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</si>
  <si>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</si>
  <si>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</si>
  <si>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</si>
  <si>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</si>
  <si>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</si>
  <si>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</si>
  <si>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</si>
  <si>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</si>
  <si>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</si>
  <si>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</si>
  <si>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</si>
  <si>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</si>
  <si>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</si>
  <si>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</si>
  <si>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</si>
  <si>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</si>
  <si>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</si>
  <si>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</si>
  <si>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</si>
  <si>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</si>
  <si>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</si>
  <si>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</si>
  <si>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</si>
  <si>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</si>
  <si>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</si>
  <si>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</si>
  <si>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</si>
  <si>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</si>
  <si>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</si>
  <si>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</si>
  <si>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</si>
  <si>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</si>
  <si>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</si>
  <si>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</si>
  <si>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</si>
  <si>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</si>
  <si>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</si>
  <si>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</si>
  <si>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</si>
  <si>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</si>
  <si>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</si>
  <si>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</si>
  <si>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</si>
  <si>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</si>
  <si>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</si>
  <si>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</si>
  <si>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</si>
  <si>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</si>
  <si>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</si>
  <si>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</si>
  <si>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</si>
  <si>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</si>
  <si>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</si>
  <si>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</si>
  <si>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</si>
  <si>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</si>
  <si>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</si>
  <si>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</si>
  <si>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</si>
  <si>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</si>
  <si>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</si>
  <si>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</si>
  <si>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</si>
  <si>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</si>
  <si>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</si>
  <si>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</si>
  <si>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</si>
  <si>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</si>
  <si>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</si>
  <si>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</si>
  <si>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</si>
  <si>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</si>
  <si>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</si>
  <si>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</si>
  <si>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</si>
  <si>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</si>
  <si>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</si>
  <si>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</si>
  <si>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</si>
  <si>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</si>
  <si>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</si>
  <si>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</si>
  <si>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</si>
  <si>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</si>
  <si>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</si>
  <si>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</si>
  <si>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</si>
  <si>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</si>
  <si>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</si>
  <si>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</si>
  <si>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</si>
  <si>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</si>
  <si>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</si>
  <si>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</si>
  <si>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</si>
  <si>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</si>
  <si>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</si>
  <si>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</si>
  <si>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</si>
  <si>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</si>
  <si>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</si>
  <si>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</si>
  <si>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</si>
  <si>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</si>
  <si>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</si>
  <si>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</si>
  <si>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</si>
  <si>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</si>
  <si>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</si>
  <si>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</si>
  <si>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</si>
  <si>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</si>
  <si>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</si>
  <si>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</si>
  <si>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</si>
  <si>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</si>
  <si>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</si>
  <si>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</si>
  <si>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</si>
  <si>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</si>
  <si>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</si>
  <si>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</si>
  <si>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</si>
  <si>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</si>
  <si>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</si>
  <si>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</si>
  <si>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</si>
  <si>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</si>
  <si>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</si>
  <si>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</si>
  <si>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</si>
  <si>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</si>
  <si>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</si>
  <si>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</si>
  <si>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</si>
  <si>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</si>
  <si>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</si>
  <si>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</si>
  <si>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</si>
  <si>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</si>
  <si>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</si>
  <si>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</si>
  <si>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</si>
  <si>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</si>
  <si>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</si>
  <si>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</si>
  <si>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</si>
  <si>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</si>
  <si>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</si>
  <si>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</si>
  <si>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</si>
  <si>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</si>
  <si>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</si>
  <si>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</si>
  <si>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</si>
  <si>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</si>
  <si>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</si>
  <si>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</si>
  <si>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</si>
  <si>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</si>
  <si>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</si>
  <si>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</si>
  <si>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</si>
  <si>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</si>
  <si>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</si>
  <si>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</si>
  <si>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</si>
  <si>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</si>
  <si>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</si>
  <si>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</si>
  <si>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</si>
  <si>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</si>
  <si>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</si>
  <si>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</si>
  <si>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</si>
  <si>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</si>
  <si>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</si>
  <si>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</si>
  <si>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</si>
  <si>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</si>
  <si>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</si>
  <si>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</si>
  <si>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</si>
  <si>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</si>
  <si>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</si>
  <si>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</si>
  <si>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</si>
  <si>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</si>
  <si>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</si>
  <si>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</si>
  <si>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</si>
  <si>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</si>
  <si>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</si>
  <si>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</si>
  <si>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</si>
  <si>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</si>
  <si>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</si>
  <si>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</si>
  <si>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</si>
  <si>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</si>
  <si>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</si>
  <si>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</si>
  <si>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</si>
  <si>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</si>
  <si>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</si>
  <si>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</si>
  <si>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</si>
  <si>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</si>
  <si>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</si>
  <si>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</si>
  <si>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</si>
  <si>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</si>
  <si>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</si>
  <si>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</si>
  <si>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</si>
  <si>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</si>
  <si>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</si>
  <si>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</si>
  <si>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</si>
  <si>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</si>
  <si>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</si>
  <si>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</si>
  <si>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</si>
  <si>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</si>
  <si>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</si>
  <si>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</si>
  <si>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</si>
  <si>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</si>
  <si>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</si>
  <si>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</si>
  <si>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</si>
  <si>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</si>
  <si>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</si>
  <si>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</si>
  <si>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</si>
  <si>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</si>
  <si>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</si>
  <si>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</si>
  <si>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</si>
  <si>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</si>
  <si>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</si>
  <si>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</si>
  <si>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</si>
  <si>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</si>
  <si>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</si>
  <si>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</si>
  <si>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</si>
  <si>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</si>
  <si>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</si>
  <si>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</si>
  <si>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</si>
  <si>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</si>
  <si>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</si>
  <si>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</si>
  <si>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</si>
  <si>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</si>
  <si>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</si>
  <si>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</si>
  <si>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</si>
  <si>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</si>
  <si>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</si>
  <si>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</si>
  <si>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</si>
  <si>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</si>
  <si>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</si>
  <si>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</si>
  <si>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</si>
  <si>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</si>
  <si>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</si>
  <si>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</si>
  <si>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</si>
  <si>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</si>
  <si>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</si>
  <si>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</si>
  <si>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</si>
  <si>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</si>
  <si>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</si>
  <si>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</si>
  <si>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</si>
  <si>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</si>
  <si>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</si>
  <si>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</si>
  <si>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</si>
  <si>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</si>
  <si>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</si>
  <si>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</si>
  <si>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</si>
  <si>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</si>
  <si>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</si>
  <si>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</si>
  <si>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</si>
  <si>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</si>
  <si>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</si>
  <si>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</si>
  <si>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</si>
  <si>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</si>
  <si>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</si>
  <si>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</si>
  <si>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</si>
  <si>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</si>
  <si>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</si>
  <si>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</si>
  <si>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</si>
  <si>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</si>
  <si>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</si>
  <si>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</si>
  <si>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</si>
  <si>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</si>
  <si>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</si>
  <si>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</si>
  <si>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</si>
  <si>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</si>
  <si>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</si>
  <si>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</si>
  <si>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</si>
  <si>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</si>
  <si>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</si>
  <si>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</si>
  <si>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</si>
  <si>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</si>
  <si>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</si>
  <si>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</si>
  <si>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</si>
  <si>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</si>
  <si>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</si>
  <si>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</si>
  <si>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</si>
  <si>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</si>
  <si>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</si>
  <si>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</si>
  <si>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</si>
  <si>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</si>
  <si>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</si>
  <si>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</si>
  <si>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</si>
  <si>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</si>
  <si>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</si>
  <si>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</si>
  <si>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</si>
  <si>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</si>
  <si>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</si>
  <si>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</si>
  <si>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</si>
  <si>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</si>
  <si>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</si>
  <si>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</si>
  <si>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</si>
  <si>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</si>
  <si>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</si>
  <si>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</si>
  <si>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</si>
  <si>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</si>
  <si>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</si>
  <si>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</si>
  <si>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</si>
  <si>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</si>
  <si>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</si>
  <si>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</si>
  <si>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</si>
  <si>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</si>
  <si>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</si>
  <si>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</si>
  <si>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</si>
  <si>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</si>
  <si>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</si>
  <si>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</si>
  <si>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</si>
  <si>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</si>
  <si>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</si>
  <si>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</si>
  <si>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</si>
  <si>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</si>
  <si>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</si>
  <si>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</si>
  <si>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</si>
  <si>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</si>
  <si>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</si>
  <si>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</si>
  <si>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</si>
  <si>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</si>
  <si>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</si>
  <si>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</si>
  <si>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</si>
  <si>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</si>
  <si>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</si>
  <si>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</si>
  <si>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</si>
  <si>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</si>
  <si>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</si>
  <si>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</si>
  <si>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</si>
  <si>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</si>
  <si>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</si>
  <si>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</si>
  <si>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</si>
  <si>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</si>
  <si>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</si>
  <si>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</si>
  <si>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</si>
  <si>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</si>
  <si>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</si>
  <si>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</si>
  <si>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</si>
  <si>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</si>
  <si>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</si>
  <si>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</si>
  <si>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</si>
  <si>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</si>
  <si>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</si>
  <si>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</si>
  <si>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</si>
  <si>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</si>
  <si>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</si>
  <si>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</si>
  <si>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</si>
  <si>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</si>
  <si>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</si>
  <si>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</si>
  <si>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</si>
  <si>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</si>
  <si>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</si>
  <si>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</si>
  <si>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</si>
  <si>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</si>
  <si>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</si>
  <si>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</si>
  <si>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</si>
  <si>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</si>
  <si>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</si>
  <si>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</si>
  <si>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</si>
  <si>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</si>
  <si>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</si>
  <si>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</si>
  <si>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</si>
  <si>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CARRINHO PLATAFORMA EM MADEIRA COM ESTRUTURA EM ACO, 1500 X 800 MM, COM CAPACIDADE DE 600 KG, 4 RODAS/PNEUS/CAMARAS</t>
  </si>
  <si>
    <t>CARROCERIA FIXA ABERTA DE MADEIRA PARA TRANSPORTE GERAL DE CARGA SECA DIMENSOES APROXIMADAS 2,25 X 4,10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</si>
  <si>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</si>
  <si>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</si>
  <si>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</si>
  <si>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DE FERRO DOBRAVEL, ALTURA 80 CM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</si>
  <si>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</si>
  <si>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</si>
  <si>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</si>
  <si>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</si>
  <si>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</si>
  <si>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</si>
  <si>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</si>
  <si>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</si>
  <si>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</si>
  <si>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</si>
  <si>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</si>
  <si>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</si>
  <si>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</si>
  <si>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</si>
  <si>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</si>
  <si>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</si>
  <si>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</si>
  <si>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</si>
  <si>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</si>
  <si>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</si>
  <si>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</si>
  <si>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</si>
  <si>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</si>
  <si>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</si>
  <si>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</si>
  <si>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</si>
  <si>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</si>
  <si>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</si>
  <si>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</si>
  <si>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</si>
  <si>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</si>
  <si>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</si>
  <si>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</si>
  <si>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</si>
  <si>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</si>
  <si>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</si>
  <si>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</si>
  <si>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7/8" (22,23 MM) 174,28 KG/M2</t>
  </si>
  <si>
    <t>CHAPA DE ACO GROSSA, SAE 1020, BITOLA 1/4", E = 6,35 MM (49,85 KG/M2)</t>
  </si>
  <si>
    <t>CHAPA DE ACO XADREZ PARA PISOS, E = 1/4" (6,30 MM) 54,53 KG/M2</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</si>
  <si>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</si>
  <si>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</si>
  <si>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</si>
  <si>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</si>
  <si>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</si>
  <si>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</si>
  <si>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</si>
  <si>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</si>
  <si>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</si>
  <si>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</si>
  <si>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</si>
  <si>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</si>
  <si>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</si>
  <si>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</si>
  <si>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</si>
  <si>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</si>
  <si>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</si>
  <si>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</si>
  <si>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</si>
  <si>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</si>
  <si>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</si>
  <si>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</si>
  <si>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E= 4,75 MM, 4 FUROS, LARGURA 45 MM, COMPRIMENTO 500 MM</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</si>
  <si>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</si>
  <si>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</si>
  <si>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</si>
  <si>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</si>
  <si>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</si>
  <si>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</si>
  <si>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</si>
  <si>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</si>
  <si>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</si>
  <si>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</si>
  <si>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</si>
  <si>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AJUSTAVEL (INGLESA) 10"</t>
  </si>
  <si>
    <t>CHAVE AJUSTAVEL (INGLESA) 15"</t>
  </si>
  <si>
    <t>CHAVE AJUSTAVEL (INGLESA) 6"</t>
  </si>
  <si>
    <t>CHAVE DE GRIFO DE 24"</t>
  </si>
  <si>
    <t>CHAVE DUPLA PARA CONEXOES TIPO STORZ, ENGATE RAPIDO 1 1/2" X 2 1/2", EM LATAO, PARA INSTALACAO PREDIAL COMBATE A INCENDIO</t>
  </si>
  <si>
    <t>CHAVE FIXA 19 X 22 MM</t>
  </si>
  <si>
    <t>CHUMBADOR DE ACO GALVANIZADO, 1" X 600 MM, PARA POSTES DE ACO COM BASE, INCLUSO PORCA E ARRUELA</t>
  </si>
  <si>
    <t>CHUMBADOR DE ACO TIPO PARABOLT, * 5/8" X 200* MM, COM PORCA E ARRUELA</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</si>
  <si>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</si>
  <si>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</si>
  <si>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</si>
  <si>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</si>
  <si>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</si>
  <si>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</si>
  <si>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</si>
  <si>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</si>
  <si>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</si>
  <si>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</si>
  <si>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</si>
  <si>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</si>
  <si>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</si>
  <si>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</si>
  <si>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</si>
  <si>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</si>
  <si>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</si>
  <si>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</si>
  <si>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</si>
  <si>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</si>
  <si>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</si>
  <si>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</si>
  <si>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</si>
  <si>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</si>
  <si>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COLHER DE PEDREIRO 9", EM ACO, COM CANTOS REDONDOS E CABO DE MADEIRA OU PLASTICO</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</si>
  <si>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</si>
  <si>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</si>
  <si>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</si>
  <si>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</si>
  <si>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</si>
  <si>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</si>
  <si>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</si>
  <si>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</si>
  <si>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</si>
  <si>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</si>
  <si>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</si>
  <si>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PROFISSIONAL 10 PCM, *110* L, 140 PSI, 110/220 VOLTS, MONOFASICO</t>
  </si>
  <si>
    <t>COMPRESSOR DE AR REBOCAVEL VAZAO 400 PCM, PRESSAO EFETIVA DE TRABALHO 102 PSI, MOTOR DIESEL, POTENCIA 110 CV</t>
  </si>
  <si>
    <t>COMPRESSOR DE AR REBOCAVEL VAZAO 748 PCM, PRESSAO EFETIVA DE TRABALHO 102 PSI, MOTOR DIESEL, POTENCIA 210 CV</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</si>
  <si>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</si>
  <si>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</si>
  <si>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</si>
  <si>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</si>
  <si>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</si>
  <si>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</si>
  <si>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</si>
  <si>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</si>
  <si>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</si>
  <si>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</si>
  <si>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T</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</si>
  <si>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</si>
  <si>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</si>
  <si>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</si>
  <si>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</si>
  <si>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</si>
  <si>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</si>
  <si>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</si>
  <si>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</si>
  <si>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</si>
  <si>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</si>
  <si>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</si>
  <si>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</si>
  <si>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</si>
  <si>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</si>
  <si>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</si>
  <si>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</si>
  <si>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</si>
  <si>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</si>
  <si>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</si>
  <si>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</si>
  <si>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</si>
  <si>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</si>
  <si>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</si>
  <si>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</si>
  <si>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</si>
  <si>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</si>
  <si>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</si>
  <si>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</si>
  <si>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</si>
  <si>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</si>
  <si>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</si>
  <si>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</si>
  <si>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</si>
  <si>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</si>
  <si>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</si>
  <si>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</si>
  <si>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</si>
  <si>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</si>
  <si>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</si>
  <si>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</si>
  <si>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</si>
  <si>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</si>
  <si>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</si>
  <si>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</si>
  <si>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</si>
  <si>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</si>
  <si>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</si>
  <si>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</si>
  <si>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</si>
  <si>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</si>
  <si>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</si>
  <si>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</si>
  <si>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</si>
  <si>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</si>
  <si>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</si>
  <si>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</si>
  <si>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</si>
  <si>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</si>
  <si>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</si>
  <si>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</si>
  <si>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</si>
  <si>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</si>
  <si>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</si>
  <si>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</si>
  <si>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</si>
  <si>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</si>
  <si>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</si>
  <si>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</si>
  <si>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</si>
  <si>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</si>
  <si>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</si>
  <si>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</si>
  <si>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</si>
  <si>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</si>
  <si>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</si>
  <si>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</si>
  <si>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</si>
  <si>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</si>
  <si>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</si>
  <si>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</si>
  <si>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</si>
  <si>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</si>
  <si>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</si>
  <si>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</si>
  <si>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</si>
  <si>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</si>
  <si>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</si>
  <si>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</si>
  <si>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</si>
  <si>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</si>
  <si>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</si>
  <si>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</si>
  <si>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</si>
  <si>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</si>
  <si>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</si>
  <si>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</si>
  <si>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</si>
  <si>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</si>
  <si>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</si>
  <si>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</si>
  <si>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</si>
  <si>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</si>
  <si>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</si>
  <si>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</si>
  <si>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</si>
  <si>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</si>
  <si>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</si>
  <si>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</si>
  <si>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</si>
  <si>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</si>
  <si>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</si>
  <si>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</si>
  <si>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</si>
  <si>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</si>
  <si>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</si>
  <si>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</si>
  <si>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</si>
  <si>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</si>
  <si>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</si>
  <si>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</si>
  <si>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</si>
  <si>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</si>
  <si>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</si>
  <si>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</si>
  <si>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</si>
  <si>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</si>
  <si>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</si>
  <si>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</si>
  <si>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</si>
  <si>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</si>
  <si>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</si>
  <si>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</si>
  <si>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</si>
  <si>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</si>
  <si>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</si>
  <si>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</si>
  <si>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</si>
  <si>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</si>
  <si>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</si>
  <si>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</si>
  <si>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</si>
  <si>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</si>
  <si>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</si>
  <si>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</si>
  <si>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</si>
  <si>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</si>
  <si>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</si>
  <si>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</si>
  <si>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</si>
  <si>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</si>
  <si>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</si>
  <si>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</si>
  <si>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</si>
  <si>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</si>
  <si>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</si>
  <si>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</si>
  <si>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</si>
  <si>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</si>
  <si>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</si>
  <si>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</si>
  <si>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</si>
  <si>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</si>
  <si>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</si>
  <si>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</si>
  <si>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</si>
  <si>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</si>
  <si>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</si>
  <si>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</si>
  <si>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</si>
  <si>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</si>
  <si>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</si>
  <si>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</si>
  <si>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</si>
  <si>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</si>
  <si>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</si>
  <si>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</si>
  <si>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</si>
  <si>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</si>
  <si>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</si>
  <si>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</si>
  <si>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</si>
  <si>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</si>
  <si>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</si>
  <si>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</si>
  <si>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</si>
  <si>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</si>
  <si>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</si>
  <si>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</si>
  <si>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</si>
  <si>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</si>
  <si>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</si>
  <si>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</si>
  <si>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</si>
  <si>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</si>
  <si>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</si>
  <si>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</si>
  <si>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</si>
  <si>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</si>
  <si>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</si>
  <si>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</si>
  <si>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</si>
  <si>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</si>
  <si>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</si>
  <si>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</si>
  <si>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CORTA-TUBOS COM CAPACIDADE DE 6 A 42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</si>
  <si>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</si>
  <si>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</si>
  <si>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</si>
  <si>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</si>
  <si>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</si>
  <si>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</si>
  <si>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</si>
  <si>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</si>
  <si>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</si>
  <si>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</si>
  <si>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</si>
  <si>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</si>
  <si>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</si>
  <si>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</si>
  <si>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</si>
  <si>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</si>
  <si>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</si>
  <si>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</si>
  <si>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</si>
  <si>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</si>
  <si>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</si>
  <si>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</si>
  <si>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</si>
  <si>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</si>
  <si>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</si>
  <si>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</si>
  <si>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</si>
  <si>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</si>
  <si>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</si>
  <si>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</si>
  <si>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</si>
  <si>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</si>
  <si>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</si>
  <si>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</si>
  <si>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</si>
  <si>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</si>
  <si>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</si>
  <si>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</si>
  <si>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</si>
  <si>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</si>
  <si>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</si>
  <si>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</si>
  <si>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</si>
  <si>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</si>
  <si>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</si>
  <si>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</si>
  <si>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</si>
  <si>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</si>
  <si>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</si>
  <si>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</si>
  <si>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</si>
  <si>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</si>
  <si>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</si>
  <si>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</si>
  <si>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</si>
  <si>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</si>
  <si>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</si>
  <si>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</si>
  <si>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</si>
  <si>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</si>
  <si>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HORIZONTAL RETO 90 GRAUS PARA ELETROCALHA, EM CHAPA PERFURADA DE ACO GALVANIZADO ESPESSURA #14, 700 X 50 MM (L X A), SEM VIROLA, SEM TAMPA</t>
  </si>
  <si>
    <t>COTOVELO HORIZONTAL RETO 90 GRAUS, PARA ELETROCALHA, EM CHAPA LISA DE ACO GALVANIZADO ESPESSURA # 22, 150 X 50 MM (L X A), SEM VIROLA, SEM TAMPA</t>
  </si>
  <si>
    <t>COTOVELO HORIZONTAL RETO 90 GRAUS, PARA ELETROCALHA, EM CHAPA LISA DE ACO GALVANIZADO ESPESSURA #14, 700 X 50 MM (L X A), SEM VIROLA, SEM TAMPA</t>
  </si>
  <si>
    <t>COTOVELO HORIZONTAL RETO 90 GRAUS, PARA ELETROCALHA, EM CHAPA LISA DE ACO GALVANIZADO ESPESSURA #14, 800 X 50 MM (L X A), SEM VIROLA, SEM TAMPA</t>
  </si>
  <si>
    <t>COTOVELO HORIZONTAL RETO 90 GRAUS, PARA ELETROCALHA, EM CHAPA LISA DE ACO GALVANIZADO ESPESSURA #16, 500 X 50 MM (L X A), SEM VIROLA, SEM TAMPA</t>
  </si>
  <si>
    <t>COTOVELO HORIZONTAL RETO 90 GRAUS, PARA ELETROCALHA, EM CHAPA LISA DE ACO GALVANIZADO ESPESSURA #16, 600 X 50 MM (L X A), SEM VIROLA, SEM TAMPA</t>
  </si>
  <si>
    <t>COTOVELO HORIZONTAL RETO 90 GRAUS, PARA ELETROCALHA, EM CHAPA LISA DE ACO GALVANIZADO ESPESSURA #18, 300 X 50 MM (L X A), SEM VIROLA, SEM TAMPA</t>
  </si>
  <si>
    <t>COTOVELO HORIZONTAL RETO 90 GRAUS, PARA ELETROCALHA, EM CHAPA LISA DE ACO GALVANIZADO ESPESSURA #18, 400 X 50 MM (L X A), SEM VIROLA, SEM TAMPA</t>
  </si>
  <si>
    <t>COTOVELO HORIZONTAL RETO 90 GRAUS, PARA ELETROCALHA, EM CHAPA LISA DE ACO GALVANIZADO ESPESSURA #22, 100 X 50 MM (L X A), SEM VIROLA, SEM TAMPA</t>
  </si>
  <si>
    <t>COTOVELO HORIZONTAL RETO 90 GRAUS, PARA ELETROCALHA, EM CHAPA LISA DE ACO GALVANIZADO ESPESSURA #22, 125 X 50 MM (L X A), SEM VIROLA, SEM TAMPA</t>
  </si>
  <si>
    <t>COTOVELO HORIZONTAL RETO 90 GRAUS, PARA ELETROCALHA, EM CHAPA LISA DE ACO GALVANIZADO ESPESSURA #22, 200 X 50 MM (L X A), SEM VIROLA, SEM TAMPA</t>
  </si>
  <si>
    <t>COTOVELO HORIZONTAL RETO 90 GRAUS, PARA ELETROCALHA, EM CHAPA LISA DE ACO GALVANIZADO ESPESSURA #22, 250 X 50 MM (L X A), SEM VIROLA, SEM TAMPA</t>
  </si>
  <si>
    <t>COTOVELO HORIZONTAL RETO 90 GRAUS, PARA ELETROCALHA, EM CHAPA LISA DE ACO GALVANIZADO ESPESSURA #22, 50 X 50 MM (L X A), SEM VIROLA, SEM TAMPA</t>
  </si>
  <si>
    <t>COTOVELO HORIZONTAL RETO 90 GRAUS, PARA ELETROCALHA, EM CHAPA LISA DE ACO GALVANIZADO ESPESSURA #22, 75 X 50 MM (L X A), SEM VIROLA, SEM TAMPA</t>
  </si>
  <si>
    <t>COTOVELO HORIZONTAL RETO 90 GRAUS, PARA ELETROCALHA, EM CHAPA PERFURADA DE ACO GALVANIZADO ESPESSURA #14, 800 X 50 MM (L X A), SEM VIROLA, SEM TAMPA</t>
  </si>
  <si>
    <t>COTOVELO HORIZONTAL RETO 90 GRAUS, PARA ELETROCALHA, EM CHAPA PERFURADA DE ACO GALVANIZADO ESPESSURA #16, 500 X 50 MM (L X A), SEM VIROLA, SEM TAMPA</t>
  </si>
  <si>
    <t>COTOVELO HORIZONTAL RETO 90 GRAUS, PARA ELETROCALHA, EM CHAPA PERFURADA DE ACO GALVANIZADO ESPESSURA #16, 600 X 50 MM (L X A), SEM VIROLA, SEM TAMPA</t>
  </si>
  <si>
    <t>COTOVELO HORIZONTAL RETO 90 GRAUS, PARA ELETROCALHA, EM CHAPA PERFURADA DE ACO GALVANIZADO ESPESSURA #18, 300 X 50 MM (L X A), SEM VIROLA, SEM TAMPA</t>
  </si>
  <si>
    <t>COTOVELO HORIZONTAL RETO 90 GRAUS, PARA ELETROCALHA, EM CHAPA PERFURADA DE ACO GALVANIZADO ESPESSURA #18, 400 X 50 MM (L X A), SEM VIROLA, SEM TAMPA</t>
  </si>
  <si>
    <t>COTOVELO HORIZONTAL RETO 90 GRAUS, PARA ELETROCALHA, EM CHAPA PERFURADA DE ACO GALVANIZADO ESPESSURA #22, 125 X 50 MM (L X A), SEM VIROLA, SEM TAMPA</t>
  </si>
  <si>
    <t>COTOVELO HORIZONTAL RETO 90 GRAUS, PARA ELETROCALHA, EM CHAPA PERFURADA DE ACO GALVANIZADO ESPESSURA #22, 150 X 50 MM (L X A), SEM VIROLA, SEM TAMPA</t>
  </si>
  <si>
    <t>COTOVELO HORIZONTAL RETO 90 GRAUS, PARA ELETROCALHA, EM CHAPA PERFURADA DE ACO GALVANIZADO ESPESSURA #22, 200 X 50 MM (L X A), SEM VIROLA, SEM TAMPA</t>
  </si>
  <si>
    <t>COTOVELO HORIZONTAL RETO 90 GRAUS, PARA ELETROCALHA, EM CHAPA PERFURADA DE ACO GALVANIZADO ESPESSURA #22, 250 X 50 MM (L X A), SEM VIROLA, SEM TAMPA</t>
  </si>
  <si>
    <t>COTOVELO HORIZONTAL RETO 90 GRAUS, PARA ELETROCALHA, EM CHAPA PERFURADA DE ACO GALVANIZADO ESPESSURA #22, 50 X 50 MM (L X A), SEM VIROLA, SEM TAMPA</t>
  </si>
  <si>
    <t>COTOVELO HORIZONTAL RETO 90 GRAUS, PARA ELETROCALHA, EM CHAPA PERFURADA DE ACO GALVANIZADO ESPESSURA #22, 75 X 50 MM (L X A), SEM VIROLA, SEM TAMPA</t>
  </si>
  <si>
    <t>COTOVELO HORIZONTAL RETO, 90 GRAUS, PARA ELETROCALHA, EM CHAPA PERFURADA DE ACO GALVANIZADO ESPESSURA #22, 100 X 50 MM (L X A), SEM VIROLA, SEM TAMPA</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</si>
  <si>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</si>
  <si>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</si>
  <si>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</si>
  <si>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</si>
  <si>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</si>
  <si>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</si>
  <si>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</si>
  <si>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</si>
  <si>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</si>
  <si>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</si>
  <si>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</si>
  <si>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</si>
  <si>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</si>
  <si>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</si>
  <si>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</si>
  <si>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</si>
  <si>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</si>
  <si>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DE *40 X 34 X 12* CM</t>
  </si>
  <si>
    <t>CUBA ACO INOX (AISI 304) DE EMBUTIR COM VALVULA 3 1/2", DE *46 X 30 X 12* CM</t>
  </si>
  <si>
    <t>CUBA ACO INOX (AISI 304) DE EMBUTIR COM VALVULA DE 3 1/2",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</si>
  <si>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</si>
  <si>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</si>
  <si>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</si>
  <si>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</si>
  <si>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</si>
  <si>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</si>
  <si>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</si>
  <si>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</si>
  <si>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</si>
  <si>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</si>
  <si>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</si>
  <si>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</si>
  <si>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</si>
  <si>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</si>
  <si>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</si>
  <si>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</si>
  <si>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</si>
  <si>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</si>
  <si>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</si>
  <si>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</si>
  <si>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</si>
  <si>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</si>
  <si>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</si>
  <si>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</si>
  <si>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</si>
  <si>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</si>
  <si>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</si>
  <si>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</si>
  <si>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</si>
  <si>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</si>
  <si>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</si>
  <si>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</si>
  <si>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</si>
  <si>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</si>
  <si>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</si>
  <si>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</si>
  <si>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</si>
  <si>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</si>
  <si>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</si>
  <si>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</si>
  <si>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</si>
  <si>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</si>
  <si>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</si>
  <si>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</si>
  <si>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</si>
  <si>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</si>
  <si>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</si>
  <si>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</si>
  <si>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</si>
  <si>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</si>
  <si>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</si>
  <si>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</si>
  <si>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</si>
  <si>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</si>
  <si>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</si>
  <si>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</si>
  <si>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</si>
  <si>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</si>
  <si>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</si>
  <si>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</si>
  <si>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</si>
  <si>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</si>
  <si>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</si>
  <si>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</si>
  <si>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</si>
  <si>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</si>
  <si>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</si>
  <si>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</si>
  <si>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</si>
  <si>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</si>
  <si>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</si>
  <si>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</si>
  <si>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</si>
  <si>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</si>
  <si>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</si>
  <si>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</si>
  <si>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</si>
  <si>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</si>
  <si>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</si>
  <si>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</si>
  <si>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</si>
  <si>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</si>
  <si>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</si>
  <si>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</si>
  <si>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</si>
  <si>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</si>
  <si>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</si>
  <si>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</si>
  <si>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</si>
  <si>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</si>
  <si>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</si>
  <si>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</si>
  <si>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</si>
  <si>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</si>
  <si>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</si>
  <si>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</si>
  <si>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</si>
  <si>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</si>
  <si>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</si>
  <si>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</si>
  <si>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</si>
  <si>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</si>
  <si>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</si>
  <si>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</si>
  <si>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</si>
  <si>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</si>
  <si>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</si>
  <si>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</si>
  <si>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</si>
  <si>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</si>
  <si>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</si>
  <si>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</si>
  <si>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</si>
  <si>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</si>
  <si>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</si>
  <si>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</si>
  <si>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</si>
  <si>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</si>
  <si>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</si>
  <si>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</si>
  <si>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</si>
  <si>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</si>
  <si>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</si>
  <si>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</si>
  <si>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</si>
  <si>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</si>
  <si>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</si>
  <si>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</si>
  <si>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</si>
  <si>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</si>
  <si>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</si>
  <si>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</si>
  <si>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</si>
  <si>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</si>
  <si>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</si>
  <si>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</si>
  <si>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</si>
  <si>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</si>
  <si>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</si>
  <si>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</si>
  <si>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</si>
  <si>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</si>
  <si>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</si>
  <si>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</si>
  <si>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</si>
  <si>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</si>
  <si>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</si>
  <si>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</si>
  <si>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</si>
  <si>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</si>
  <si>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</si>
  <si>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</si>
  <si>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HORIZONTAL 90 GRAUS PERFURADA, PARA ELETROCALHA, EM CHAPA DE ACO GALVANIZADO ESPESSURA #14, 700 X 50 MM (L X A), SEM VIROLA, SEM TAMPA</t>
  </si>
  <si>
    <t>CURVA HORIZONTAL 90 GRAUS PERFURADA, PARA ELETROCALHA, EM CHAPA DE ACO GALVANIZADO ESPESSURA #14, 800 X 50 MM (L X A), SEM VIROLA, SEM TAMPA</t>
  </si>
  <si>
    <t>CURVA HORIZONTAL 90 GRAUS PERFURADA, PARA ELETROCALHA, EM CHAPA DE ACO GALVANIZADO ESPESSURA #16, 500 X 50 MM (L X A), SEM VIROLA, SEM TAMPA</t>
  </si>
  <si>
    <t>CURVA HORIZONTAL 90 GRAUS PERFURADA, PARA ELETROCALHA, EM CHAPA DE ACO GALVANIZADO ESPESSURA #16, 600 X 50 MM (L X A), SEM VIROLA, SEM TAMPA</t>
  </si>
  <si>
    <t>CURVA HORIZONTAL 90 GRAUS PERFURADA, PARA ELETROCALHA, EM CHAPA DE ACO GALVANIZADO ESPESSURA #18, 300 X 50 MM (L X A), SEM VIROLA, SEM TAMPA</t>
  </si>
  <si>
    <t>CURVA HORIZONTAL 90 GRAUS PERFURADA, PARA ELETROCALHA, EM CHAPA DE ACO GALVANIZADO ESPESSURA #18, 400 X 50 MM (L X A), SEM VIROLA, SEM TAMPA</t>
  </si>
  <si>
    <t>CURVA HORIZONTAL 90 GRAUS PERFURADA, PARA ELETROCALHA, EM CHAPA DE ACO GALVANIZADO ESPESSURA #22, 100 X 50 MM (L X A), SEM VIROLA, SEM TAMPA</t>
  </si>
  <si>
    <t>CURVA HORIZONTAL 90 GRAUS PERFURADA, PARA ELETROCALHA, EM CHAPA DE ACO GALVANIZADO ESPESSURA #22, 125 X 50 MM (L X A), SEM VIROLA, SEM TAMPA</t>
  </si>
  <si>
    <t>CURVA HORIZONTAL 90 GRAUS PERFURADA, PARA ELETROCALHA, EM CHAPA DE ACO GALVANIZADO ESPESSURA #22, 150 X 50 MM (L X A), SEM VIROLA, SEM TAMPA</t>
  </si>
  <si>
    <t>CURVA HORIZONTAL 90 GRAUS PERFURADA, PARA ELETROCALHA, EM CHAPA DE ACO GALVANIZADO ESPESSURA #22, 200 X 50 MM (L X A), SEM VIROLA, SEM TAMPA</t>
  </si>
  <si>
    <t>CURVA HORIZONTAL 90 GRAUS PERFURADA, PARA ELETROCALHA, EM CHAPA DE ACO GALVANIZADO ESPESSURA #22, 250 X 50 MM (L X A), SEM VIROLA, SEM TAMPA</t>
  </si>
  <si>
    <t>CURVA HORIZONTAL 90 GRAUS PERFURADA, PARA ELETROCALHA, EM CHAPA DE ACO GALVANIZADO ESPESSURA #22, 50 X 50 MM (L X A), SEM VIROLA, SEM TAMPA</t>
  </si>
  <si>
    <t>CURVA HORIZONTAL 90 GRAUS PERFURADA, PARA ELETROCALHA, EM CHAPA DE ACO GALVANIZADO ESPESSURA #22, 75 X 50 MM (L X A), SEM VIROLA, SEM TAMPA</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</si>
  <si>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</si>
  <si>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</si>
  <si>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</si>
  <si>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</si>
  <si>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</si>
  <si>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</si>
  <si>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</si>
  <si>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</si>
  <si>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</si>
  <si>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</si>
  <si>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</si>
  <si>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</si>
  <si>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</si>
  <si>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</si>
  <si>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</si>
  <si>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</si>
  <si>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</si>
  <si>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</si>
  <si>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</si>
  <si>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</si>
  <si>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</si>
  <si>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</si>
  <si>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</si>
  <si>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</si>
  <si>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</si>
  <si>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</si>
  <si>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</si>
  <si>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</si>
  <si>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</si>
  <si>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</si>
  <si>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</si>
  <si>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</si>
  <si>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</si>
  <si>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DE MADEIRA *16 X 27* CM</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</si>
  <si>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</si>
  <si>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</si>
  <si>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</si>
  <si>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</si>
  <si>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</si>
  <si>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</si>
  <si>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</si>
  <si>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DETECTOR DE TENSAO 90 V A 1000 V (CAT IV)</t>
  </si>
  <si>
    <t>DETERGENTE NEUTRO USO GERAL, CONCENTRADO</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</si>
  <si>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</si>
  <si>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</si>
  <si>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</si>
  <si>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</si>
  <si>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</si>
  <si>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</si>
  <si>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</si>
  <si>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</si>
  <si>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</si>
  <si>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</si>
  <si>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</si>
  <si>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</si>
  <si>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</si>
  <si>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</si>
  <si>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</si>
  <si>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</si>
  <si>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</si>
  <si>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</si>
  <si>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</si>
  <si>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</si>
  <si>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</si>
  <si>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</si>
  <si>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</si>
  <si>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</si>
  <si>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</si>
  <si>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</si>
  <si>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</si>
  <si>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</si>
  <si>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</si>
  <si>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</si>
  <si>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</si>
  <si>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</si>
  <si>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</si>
  <si>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</si>
  <si>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</si>
  <si>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</si>
  <si>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</si>
  <si>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</si>
  <si>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</si>
  <si>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</si>
  <si>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</si>
  <si>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</si>
  <si>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</si>
  <si>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</si>
  <si>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</si>
  <si>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</si>
  <si>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</si>
  <si>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</si>
  <si>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</si>
  <si>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</si>
  <si>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</si>
  <si>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</si>
  <si>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</si>
  <si>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</si>
  <si>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</si>
  <si>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</si>
  <si>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</si>
  <si>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</si>
  <si>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</si>
  <si>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</si>
  <si>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</si>
  <si>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</si>
  <si>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</si>
  <si>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</si>
  <si>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</si>
  <si>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</si>
  <si>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</si>
  <si>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</si>
  <si>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</si>
  <si>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</si>
  <si>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</si>
  <si>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</si>
  <si>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</si>
  <si>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</si>
  <si>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</si>
  <si>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</si>
  <si>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</si>
  <si>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</si>
  <si>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</si>
  <si>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</si>
  <si>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</si>
  <si>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</si>
  <si>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</si>
  <si>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</si>
  <si>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</si>
  <si>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</si>
  <si>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LATAO, 3" X 2 1/2",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</si>
  <si>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</si>
  <si>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</si>
  <si>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</si>
  <si>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</si>
  <si>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</si>
  <si>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</si>
  <si>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</si>
  <si>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PRE-MOLDADO PARA TRANSICAO EXCENTRICA EM CONCRETO ARMADO, DN *1200* MM, FURO CIRCULAR DN 600 MM, ESPESSURA *12* CM</t>
  </si>
  <si>
    <t>ELEMENTO PRE-MOLDADO PARA TRANSICAO EXCENTRICA EM CONCRETO ARMADO, DN *1500* MM, FURO CIRCULAR DN 600 MM, ESPESSURA 15 CM</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</si>
  <si>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</si>
  <si>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</si>
  <si>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</si>
  <si>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</si>
  <si>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</si>
  <si>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</si>
  <si>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</si>
  <si>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</si>
  <si>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</si>
  <si>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</si>
  <si>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</si>
  <si>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</si>
  <si>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</si>
  <si>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</si>
  <si>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</si>
  <si>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ELETROCALHA LISA OU PERFURADA TIPO U, EM CHAPA DE ACO GALVANIZADO A FOGO, ESPESSURA # 14, DE 700 X 50 MM (L X A), SEM VIROLA, SEM TAMPA</t>
  </si>
  <si>
    <t>ELETROCALHA LISA OU PERFURADA TIPO U, EM CHAPA DE ACO GALVANIZADO A FOGO, ESPESSURA # 14, DE 800 X 50 MM (L X A), SEM VIROLA, SEM TAMPA</t>
  </si>
  <si>
    <t>ELETROCALHA LISA OU PERFURADA TIPO U, EM CHAPA DE ACO GALVANIZADO A FOGO, ESPESSURA # 16, DE 500 X 50 MM (L X A), SEM VIROLA, SEM TAMPA</t>
  </si>
  <si>
    <t>ELETROCALHA LISA OU PERFURADA TIPO U, EM CHAPA DE ACO GALVANIZADO A FOGO, ESPESSURA # 16, DE 600 X 50 MM (L X A), SEM VIROLA, SEM TAMPA</t>
  </si>
  <si>
    <t>ELETROCALHA LISA OU PERFURADA TIPO U, EM CHAPA DE ACO GALVANIZADO A FOGO, ESPESSURA # 18, DE 300 X 50 MM (L X A), SEM VIROLA, SEM TAMPA</t>
  </si>
  <si>
    <t>ELETROCALHA LISA OU PERFURADA TIPO U, EM CHAPA DE ACO GALVANIZADO A FOGO, ESPESSURA # 18, DE 400 X 50 MM (L X A), SEM VIROLA, SEM TAMPA</t>
  </si>
  <si>
    <t>ELETROCALHA LISA OU PERFURADA TIPO U, EM CHAPA DE ACO GALVANIZADO A FOGO, ESPESSURA # 22, DE 100 X 50 MM (L X A), SEM VIROLA, SEM TAMPA</t>
  </si>
  <si>
    <t>ELETROCALHA LISA OU PERFURADA TIPO U, EM CHAPA DE ACO GALVANIZADO A FOGO, ESPESSURA # 22, DE 125 X 50 MM (L X A), SEM VIROLA, SEM TAMPA</t>
  </si>
  <si>
    <t>ELETROCALHA LISA OU PERFURADA TIPO U, EM CHAPA DE ACO GALVANIZADO A FOGO, ESPESSURA # 22, DE 150 X 50 MM (L X A), SEM VIROLA, SEM TAMPA</t>
  </si>
  <si>
    <t>ELETROCALHA LISA OU PERFURADA TIPO U, EM CHAPA DE ACO GALVANIZADO A FOGO, ESPESSURA # 22, DE 250 X 50 MM (L X A), SEM VIROLA, SEM TAMPA</t>
  </si>
  <si>
    <t>ELETROCALHA LISA OU PERFURADA TIPO U, EM CHAPA DE ACO GALVANIZADO A FOGO, ESPESSURA # 22, DE 75 X 50 MM (L X A), SEM VIROLA, SEM TAMPA</t>
  </si>
  <si>
    <t>ELETROCALHA LISA OU PERFURADA, TIPO U, EM CHAPA DE ACO GALVANIZADO A FOGO, ESPESSURA # 22, DE 200 X 50 MM (L X A), SEM VIROLA, SEM TAMPA</t>
  </si>
  <si>
    <t>ELETROCALHA LISA OU PERFURADA, TIPO U, EM CHAPA DE ACO GALVANIZADO A FOGO, ESPESSURA #22, DE 50 X 50 MM (L X A), SEM VIROLA, SEM TAMPA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</si>
  <si>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</si>
  <si>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</si>
  <si>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</si>
  <si>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</si>
  <si>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</si>
  <si>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</si>
  <si>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</si>
  <si>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</si>
  <si>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</si>
  <si>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</si>
  <si>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</si>
  <si>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</si>
  <si>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</si>
  <si>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</si>
  <si>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</si>
  <si>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</si>
  <si>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</si>
  <si>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</si>
  <si>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</si>
  <si>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</si>
  <si>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</si>
  <si>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</si>
  <si>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</si>
  <si>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</si>
  <si>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</si>
  <si>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</si>
  <si>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</si>
  <si>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</si>
  <si>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</si>
  <si>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</si>
  <si>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</si>
  <si>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</si>
  <si>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</si>
  <si>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</si>
  <si>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</si>
  <si>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</si>
  <si>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</si>
  <si>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</si>
  <si>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</si>
  <si>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</si>
  <si>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</si>
  <si>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</si>
  <si>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</si>
  <si>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</si>
  <si>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</si>
  <si>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</si>
  <si>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</si>
  <si>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</si>
  <si>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</si>
  <si>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</si>
  <si>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</si>
  <si>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</si>
  <si>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</si>
  <si>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</si>
  <si>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INTERNA, TIPO U, BASE LISA, PARA ELETROCALHA, EM CHAPA DE ACO GALVANIZADO ESPESSURA #14, 700 X 50 MM (L X A)</t>
  </si>
  <si>
    <t>EMENDA INTERNA, TIPO U, BASE LISA, PARA ELETROCALHA, EM CHAPA DE ACO GALVANIZADO ESPESSURA #14, 800 X 50 MM (L X A)</t>
  </si>
  <si>
    <t>EMENDA INTERNA, TIPO U, BASE LISA, PARA ELETROCALHA, EM CHAPA DE ACO GALVANIZADO ESPESSURA #16, 500 X 50 MM (L X A)</t>
  </si>
  <si>
    <t>EMENDA INTERNA, TIPO U, BASE LISA, PARA ELETROCALHA, EM CHAPA DE ACO GALVANIZADO ESPESSURA #16, 600 X 50 MM (L X A)</t>
  </si>
  <si>
    <t>EMENDA INTERNA, TIPO U, BASE LISA, PARA ELETROCALHA, EM CHAPA DE ACO GALVANIZADO ESPESSURA #18, 300 X 50 MM (L X A)</t>
  </si>
  <si>
    <t>EMENDA INTERNA, TIPO U, BASE LISA, PARA ELETROCALHA, EM CHAPA DE ACO GALVANIZADO ESPESSURA #18, 400 X 50 MM (L X A)</t>
  </si>
  <si>
    <t>EMENDA INTERNA, TIPO U, BASE LISA, PARA ELETROCALHA, EM CHAPA DE ACO GALVANIZADO ESPESSURA #22, 100 X 50 MM (L X A)</t>
  </si>
  <si>
    <t>EMENDA INTERNA, TIPO U, BASE LISA, PARA ELETROCALHA, EM CHAPA DE ACO GALVANIZADO ESPESSURA #22, 125 X 50 MM (L X A)</t>
  </si>
  <si>
    <t>EMENDA INTERNA, TIPO U, BASE LISA, PARA ELETROCALHA, EM CHAPA DE ACO GALVANIZADO ESPESSURA #22, 150 X 50 MM (L X A)</t>
  </si>
  <si>
    <t>EMENDA INTERNA, TIPO U, BASE LISA, PARA ELETROCALHA, EM CHAPA DE ACO GALVANIZADO ESPESSURA #22, 200 X 50 MM (L X A)</t>
  </si>
  <si>
    <t>EMENDA INTERNA, TIPO U, BASE LISA, PARA ELETROCALHA, EM CHAPA DE ACO GALVANIZADO ESPESSURA #22, 250 X 50 MM (L X A)</t>
  </si>
  <si>
    <t>EMENDA INTERNA, TIPO U, BASE LISA, PARA ELETROCALHA, EM CHAPA DE ACO GALVANIZADO ESPESSURA #22, 50 X 50 MM (L X A)</t>
  </si>
  <si>
    <t>EMENDA INTERNA, TIPO U, BASE LISA, PARA ELETROCALHA, EM CHAPA DE ACO GALVANIZADO ESPESSURA #22, 75 X 50 MM (L X 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</si>
  <si>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</si>
  <si>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</si>
  <si>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</si>
  <si>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</si>
  <si>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</si>
  <si>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</si>
  <si>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</si>
  <si>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</si>
  <si>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</si>
  <si>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</si>
  <si>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</si>
  <si>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</si>
  <si>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</si>
  <si>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</si>
  <si>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</si>
  <si>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</si>
  <si>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</si>
  <si>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</si>
  <si>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</si>
  <si>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</si>
  <si>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</si>
  <si>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</si>
  <si>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</si>
  <si>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</si>
  <si>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</si>
  <si>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</si>
  <si>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</si>
  <si>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</si>
  <si>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</si>
  <si>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</si>
  <si>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</si>
  <si>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</si>
  <si>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</si>
  <si>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</si>
  <si>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</si>
  <si>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</si>
  <si>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</si>
  <si>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</si>
  <si>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</si>
  <si>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</si>
  <si>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</si>
  <si>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</si>
  <si>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</si>
  <si>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</si>
  <si>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</si>
  <si>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</si>
  <si>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</si>
  <si>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</si>
  <si>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</si>
  <si>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</si>
  <si>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</si>
  <si>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</si>
  <si>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</si>
  <si>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</si>
  <si>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</si>
  <si>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</si>
  <si>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</si>
  <si>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</si>
  <si>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</si>
  <si>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</si>
  <si>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</si>
  <si>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</si>
  <si>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</si>
  <si>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</si>
  <si>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</si>
  <si>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</si>
  <si>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</si>
  <si>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</si>
  <si>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</si>
  <si>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</si>
  <si>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</si>
  <si>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</si>
  <si>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</si>
  <si>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</si>
  <si>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</si>
  <si>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</si>
  <si>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</si>
  <si>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</si>
  <si>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</si>
  <si>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</si>
  <si>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</si>
  <si>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</si>
  <si>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</si>
  <si>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</si>
  <si>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</si>
  <si>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</si>
  <si>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</si>
  <si>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</si>
  <si>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</si>
  <si>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</si>
  <si>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</si>
  <si>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</si>
  <si>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</si>
  <si>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ESQUADRO PARA SOLDA, EM ALUMINIO, 65 MM, COM DUAS MORSAS (GRAMPO SARGENTO)</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</si>
  <si>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</si>
  <si>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</si>
  <si>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</si>
  <si>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</si>
  <si>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</si>
  <si>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ESTOPIM SIMPLES</t>
  </si>
  <si>
    <t>ESTRIBO COM PARAFUSO EM CHAPA DE FERRO FUNDIDO DE 2" X 3/16" X 35 CM, SECAO "U", PARA MADEIRAMENTO DE TELHADO</t>
  </si>
  <si>
    <t>EXAMES - HORISTA (COLETADO CAIXA - ENCARGOS COMPLEMENTARES)</t>
  </si>
  <si>
    <t>EXAMES - MENSALISTA (COLETADO CAIXA - ENCARGOS COMPLEMENTARES)</t>
  </si>
  <si>
    <t>EXTENSAO DE SOLDA 201 ACETILENO, E = *1,5 A 2,5* MM (N2)</t>
  </si>
  <si>
    <t>EXTENSAO DE SOLDA 201 GLP, E = *2,5 A 4,0* MM (N4)</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</si>
  <si>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</si>
  <si>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</si>
  <si>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</si>
  <si>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</si>
  <si>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</si>
  <si>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</si>
  <si>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</si>
  <si>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</si>
  <si>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</si>
  <si>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</si>
  <si>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</si>
  <si>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</si>
  <si>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</si>
  <si>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</si>
  <si>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</si>
  <si>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</si>
  <si>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</si>
  <si>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</si>
  <si>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</si>
  <si>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</si>
  <si>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</si>
  <si>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</si>
  <si>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</si>
  <si>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</si>
  <si>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</si>
  <si>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</si>
  <si>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</si>
  <si>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</si>
  <si>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</si>
  <si>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</si>
  <si>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</si>
  <si>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</si>
  <si>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</si>
  <si>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</si>
  <si>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</si>
  <si>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</si>
  <si>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</si>
  <si>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</si>
  <si>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</si>
  <si>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</si>
  <si>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</si>
  <si>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</si>
  <si>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</si>
  <si>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</si>
  <si>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</si>
  <si>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</si>
  <si>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</si>
  <si>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</si>
  <si>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</si>
  <si>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</si>
  <si>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</si>
  <si>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</si>
  <si>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</si>
  <si>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</si>
  <si>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</si>
  <si>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</si>
  <si>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</si>
  <si>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</si>
  <si>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</si>
  <si>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</si>
  <si>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</si>
  <si>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</si>
  <si>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</si>
  <si>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</si>
  <si>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</si>
  <si>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 DE SOLDA, POTENCIA 40 W</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</si>
  <si>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</si>
  <si>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</si>
  <si>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</si>
  <si>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</si>
  <si>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</si>
  <si>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</si>
  <si>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</si>
  <si>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</si>
  <si>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</si>
  <si>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</si>
  <si>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</si>
  <si>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</si>
  <si>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</si>
  <si>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</si>
  <si>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</si>
  <si>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</si>
  <si>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</si>
  <si>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</si>
  <si>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</si>
  <si>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FILTRO QUIMICO PARA RESPIRADOR SEMI FACIAL, PROTECAO CONTRA VAPORES ORGANICOS E GASES ACIDOS</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</si>
  <si>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</si>
  <si>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</si>
  <si>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</si>
  <si>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</si>
  <si>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</si>
  <si>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</si>
  <si>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</si>
  <si>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</si>
  <si>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</si>
  <si>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</si>
  <si>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</si>
  <si>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</si>
  <si>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</si>
  <si>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</si>
  <si>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</si>
  <si>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</si>
  <si>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</si>
  <si>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</si>
  <si>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</si>
  <si>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25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</si>
  <si>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</si>
  <si>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</si>
  <si>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</si>
  <si>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</si>
  <si>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</si>
  <si>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</si>
  <si>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</si>
  <si>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</si>
  <si>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</si>
  <si>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</si>
  <si>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</si>
  <si>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</si>
  <si>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</si>
  <si>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</si>
  <si>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</si>
  <si>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FORMAO CHANFRADO 1", CABO DE MADEIRA</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</si>
  <si>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</si>
  <si>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</si>
  <si>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</si>
  <si>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</si>
  <si>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</si>
  <si>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</si>
  <si>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</si>
  <si>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</si>
  <si>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</si>
  <si>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</si>
  <si>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</si>
  <si>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</si>
  <si>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</si>
  <si>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</si>
  <si>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</si>
  <si>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</si>
  <si>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</si>
  <si>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</si>
  <si>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</si>
  <si>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</si>
  <si>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FURADEIRA ELETRICA DE IMPACTO 1/2", 600 W</t>
  </si>
  <si>
    <t>FURO PARA TORNEIRA OU OUTROS ACESSORIOS EM BANCADA DE MARMORE/ GRANITO OU OUTRO TIPO DE PEDRA NATURAL</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</si>
  <si>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</si>
  <si>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</si>
  <si>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</si>
  <si>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</si>
  <si>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</si>
  <si>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</si>
  <si>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</si>
  <si>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</si>
  <si>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</si>
  <si>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</si>
  <si>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</si>
  <si>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</si>
  <si>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</si>
  <si>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</si>
  <si>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</si>
  <si>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</si>
  <si>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</si>
  <si>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</si>
  <si>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</si>
  <si>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</si>
  <si>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</si>
  <si>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</si>
  <si>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</si>
  <si>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</si>
  <si>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</si>
  <si>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</si>
  <si>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</si>
  <si>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</si>
  <si>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</si>
  <si>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</si>
  <si>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</si>
  <si>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</si>
  <si>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</si>
  <si>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</si>
  <si>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</si>
  <si>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</si>
  <si>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</si>
  <si>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</si>
  <si>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</si>
  <si>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</si>
  <si>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</si>
  <si>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</si>
  <si>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</si>
  <si>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</si>
  <si>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</si>
  <si>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</si>
  <si>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</si>
  <si>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</si>
  <si>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</si>
  <si>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</si>
  <si>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DE APERTO RAPIDO 18"</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</si>
  <si>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</si>
  <si>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</si>
  <si>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</si>
  <si>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</si>
  <si>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</si>
  <si>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</si>
  <si>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</si>
  <si>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</si>
  <si>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</si>
  <si>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</si>
  <si>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</si>
  <si>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</si>
  <si>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</si>
  <si>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</si>
  <si>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</si>
  <si>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</si>
  <si>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</si>
  <si>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</si>
  <si>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</si>
  <si>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</si>
  <si>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</si>
  <si>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</si>
  <si>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</si>
  <si>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</si>
  <si>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</si>
  <si>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GRUPO GERADOR DE SOLDA ELETRICA, COM MAQUINA DE SOLDA, ATE 400 AMPERES E GERADOR A DIESEL 60 CV, MOTOR 4 CILINDROS, TANQUE COMBUST., CARENAGEM DE PROTECAO SOBRE RODAS</t>
  </si>
  <si>
    <t>GRUPO GERADOR DIESEL, COM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</si>
  <si>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</si>
  <si>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</si>
  <si>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</si>
  <si>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</si>
  <si>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</si>
  <si>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</si>
  <si>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</si>
  <si>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</si>
  <si>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</si>
  <si>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</si>
  <si>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</si>
  <si>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</si>
  <si>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</si>
  <si>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</si>
  <si>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</si>
  <si>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</si>
  <si>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</si>
  <si>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</si>
  <si>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</si>
  <si>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</si>
  <si>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</si>
  <si>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</si>
  <si>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</si>
  <si>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</si>
  <si>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</si>
  <si>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</si>
  <si>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</si>
  <si>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</si>
  <si>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</si>
  <si>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</si>
  <si>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</si>
  <si>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</si>
  <si>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</si>
  <si>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</si>
  <si>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</si>
  <si>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</si>
  <si>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</si>
  <si>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</si>
  <si>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</si>
  <si>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</si>
  <si>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</si>
  <si>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</si>
  <si>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</si>
  <si>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</si>
  <si>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</si>
  <si>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</si>
  <si>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</si>
  <si>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</si>
  <si>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</si>
  <si>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</si>
  <si>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</si>
  <si>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</si>
  <si>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</si>
  <si>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</si>
  <si>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</si>
  <si>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</si>
  <si>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</si>
  <si>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</si>
  <si>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</si>
  <si>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</si>
  <si>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</si>
  <si>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</si>
  <si>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</si>
  <si>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</si>
  <si>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</si>
  <si>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</si>
  <si>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</si>
  <si>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</si>
  <si>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</si>
  <si>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</si>
  <si>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</si>
  <si>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*7000* W, TENSAO DE 220 V, TURBO VENTILADO, PROTECAO POR TERMOSTATO,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</si>
  <si>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</si>
  <si>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</si>
  <si>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</si>
  <si>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</si>
  <si>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</si>
  <si>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</si>
  <si>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</si>
  <si>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</si>
  <si>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</si>
  <si>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</si>
  <si>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</si>
  <si>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</si>
  <si>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</si>
  <si>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</si>
  <si>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</si>
  <si>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</si>
  <si>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</si>
  <si>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</si>
  <si>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</si>
  <si>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</si>
  <si>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</si>
  <si>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</si>
  <si>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</si>
  <si>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</si>
  <si>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</si>
  <si>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</si>
  <si>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</si>
  <si>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</si>
  <si>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</si>
  <si>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</si>
  <si>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</si>
  <si>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</si>
  <si>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</si>
  <si>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</si>
  <si>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</si>
  <si>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</si>
  <si>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</si>
  <si>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</si>
  <si>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</si>
  <si>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</si>
  <si>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</si>
  <si>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</si>
  <si>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</si>
  <si>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</si>
  <si>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</si>
  <si>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</si>
  <si>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</si>
  <si>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</si>
  <si>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</si>
  <si>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</si>
  <si>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</si>
  <si>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</si>
  <si>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</si>
  <si>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</si>
  <si>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</si>
  <si>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</si>
  <si>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</si>
  <si>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</si>
  <si>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</si>
  <si>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</si>
  <si>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</si>
  <si>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</si>
  <si>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</si>
  <si>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</si>
  <si>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</si>
  <si>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</si>
  <si>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</si>
  <si>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</si>
  <si>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</si>
  <si>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</si>
  <si>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</si>
  <si>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</si>
  <si>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</si>
  <si>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</si>
  <si>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</si>
  <si>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</si>
  <si>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</si>
  <si>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</si>
  <si>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</si>
  <si>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</si>
  <si>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</si>
  <si>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</si>
  <si>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</si>
  <si>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</si>
  <si>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</si>
  <si>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</si>
  <si>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</si>
  <si>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</si>
  <si>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</si>
  <si>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</si>
  <si>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</si>
  <si>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</si>
  <si>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</si>
  <si>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</si>
  <si>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</si>
  <si>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</si>
  <si>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</si>
  <si>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</si>
  <si>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</si>
  <si>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</si>
  <si>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</si>
  <si>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</si>
  <si>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</si>
  <si>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</si>
  <si>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</si>
  <si>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</si>
  <si>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</si>
  <si>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</si>
  <si>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</si>
  <si>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</si>
  <si>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</si>
  <si>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</si>
  <si>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</si>
  <si>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</si>
  <si>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</si>
  <si>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</si>
  <si>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</si>
  <si>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</si>
  <si>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</si>
  <si>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</si>
  <si>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</si>
  <si>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</si>
  <si>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</si>
  <si>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</si>
  <si>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</si>
  <si>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</si>
  <si>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</si>
  <si>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</si>
  <si>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</si>
  <si>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</si>
  <si>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</si>
  <si>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</si>
  <si>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</si>
  <si>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</si>
  <si>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</si>
  <si>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</si>
  <si>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</si>
  <si>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</si>
  <si>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</si>
  <si>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</si>
  <si>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</si>
  <si>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</si>
  <si>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</si>
  <si>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</si>
  <si>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</si>
  <si>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</si>
  <si>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</si>
  <si>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CHAVES ALLEN LONGAS HEXAGONAIS DE 1,5 MM A 10 MM - 9 PECAS</t>
  </si>
  <si>
    <t>JOGO DE CHAVES DE FENDA E PHILLIPS ISOLADAS, 1000 V - *6* PECAS</t>
  </si>
  <si>
    <t>JOGO DE TRANQUETA E ROSETA QUADRADA DE SOBREPOR SEM FUROS, EM LATAO CROMADO, *50 X 50* MM, PARA FECHADURA DE PORTA DE BANHEIRO</t>
  </si>
  <si>
    <t>JOGO DE TRANQUETA E ROSETA REDONDA DE SOBREPOR SEM FUROS, EM LATAO CROMADO, DIAMETRO *50* MM, PARA FECHADURA DE PORTA DE BANHEIRO</t>
  </si>
  <si>
    <t>JOGO SERRA COPO COM 6 SERRAS, DIAMETRO VARIANDO DE 15 MM A 60 MM</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</si>
  <si>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</si>
  <si>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</si>
  <si>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</si>
  <si>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</si>
  <si>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</si>
  <si>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</si>
  <si>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</si>
  <si>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</si>
  <si>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</si>
  <si>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</si>
  <si>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</si>
  <si>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</si>
  <si>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</si>
  <si>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</si>
  <si>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</si>
  <si>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</si>
  <si>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</si>
  <si>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</si>
  <si>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</si>
  <si>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</si>
  <si>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</si>
  <si>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</si>
  <si>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</si>
  <si>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</si>
  <si>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</si>
  <si>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</si>
  <si>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</si>
  <si>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</si>
  <si>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</si>
  <si>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</si>
  <si>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</si>
  <si>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</si>
  <si>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</si>
  <si>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</si>
  <si>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</si>
  <si>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</si>
  <si>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</si>
  <si>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</si>
  <si>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</si>
  <si>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</si>
  <si>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</si>
  <si>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</si>
  <si>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</si>
  <si>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</si>
  <si>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</si>
  <si>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</si>
  <si>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</si>
  <si>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</si>
  <si>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</si>
  <si>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</si>
  <si>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</si>
  <si>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</si>
  <si>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</si>
  <si>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</si>
  <si>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</si>
  <si>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</si>
  <si>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</si>
  <si>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</si>
  <si>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</si>
  <si>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</si>
  <si>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</si>
  <si>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</si>
  <si>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</si>
  <si>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</si>
  <si>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</si>
  <si>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</si>
  <si>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</si>
  <si>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</si>
  <si>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</si>
  <si>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EM PAINEL TRELICADO L=25, COM ENCHIMENTO EM POLIESTIRENO EXPANDIDO (EPS) H13, PTN-20, TRELICA DE 16 CM, PARA PISO, UNIDIRECIONAL, SOBRECARGA DE 350 KGF/M2, VAO ATE 7,0 M, EXCLUSO CONCRETO (SEM COLOCACAO)</t>
  </si>
  <si>
    <t>LAJE EM PAINEL TRELICADO L=25, COM ENCHIMENTO EM POLIESTIRENO EXPANDIDO (EPS) H17, PTN-25, TRELICA DE 20 CM, PARA PISO, UNIDIRECIONAL, SOBRECARGA DE 350 KGF/M2, VAO ATE 8,0 M, EXCLUSO CONCRETO (SEM COLOCACAO)</t>
  </si>
  <si>
    <t>LAJE EM PAINEL TRELICADO L=25, COM ENCHIMENTO EM POLIESTIRENO EXPANDIDO (EPS) H22, PTN-30, TRELICA DE 25 CM, PARA PISO, UNIDIRECIONAL, SOBRECARGA DE 350 KGF/M2, VAO ATE 9,0 M, EXCLUSO CONCRETO (SEM COLOCACAO)</t>
  </si>
  <si>
    <t>LAJE EM PAINEL TRELICADO L=25, COM ENCHIMENTO EM POLIESTIRENO EXPANDIDO (EPS) H5, PTN-12, TRELICA DE 8 CM, PARA FORRO, UNIDIRECIONAL, SOBRECARGA DE 100 KGF/M2, VAO ATE 5,0 M, EXCLUSO CONCRETO (SEM COLOCACAO)</t>
  </si>
  <si>
    <t>LAJE EM PAINEL TRELICADO L=25, COM ENCHIMENTO EM POLIESTIRENO EXPANDIDO (EPS) H5, PTN-12, TRELICA DE 8 CM, PARA PISO, UNIDIRECIONAL, SOBRECARGA DE 350 KGF/M2, VAO ATE 4,5 M, EXCLUSO CONCRETO (SEM COLOCACAO)</t>
  </si>
  <si>
    <t>LAJE EM PAINEL TRELICADO L=25, COM ENCHIMENTO EM POLIESTIRENO EXPANDIDO (EPS) H9, PTN-*16*, TRELICA DE 12 CM, PARA PISO, UNIDIRECIONAL, SOBRECARGA DE 350 KGF/M2, VAO ATE 6,0 M, EXCLUSO CONCRETO (SEM COLOCACAO)</t>
  </si>
  <si>
    <t>LAJE EM PAINEL TRELICADO MACICO L=25 CM, PTM-*25*, COM TRELICA DE 20 CM, PARA PISO, UNIDIRECIONAL, SOBRECARGA DE 350 KGF/M2, VAO ATE 9,0 M, EXCLUSO CONCRETO (SEM COLOCACAO)</t>
  </si>
  <si>
    <t>LAJE EM PAINEL TRELICADO MACICO L=25 CM, PTM-*30*, COM TRELICA DE 25 CM, PARA PISO, UNIDIRECIONAL, SOBRECARGA DE 350 KGF/M2, VAO ATE 10,0 M, EXCLUSO CONCRETO (SEM COLOCACAO)</t>
  </si>
  <si>
    <t>LAJE EM PAINEL TRELICADO MACICO L=25 CM, PTM-12, COM TRELICA DE 8 CM, PARA FORRO, UNIDIRECIONAL, SOBRECARGA DE 100 KGF/M2, VAO ATE 6,0 M, EXCLUSO CONCRETO (SEM COLOCACAO)</t>
  </si>
  <si>
    <t>LAJE EM PAINEL TRELICADO MACICO L=25 CM, PTM-12, COM TRELICA DE 8 CM, PARA PISO, UNIDIRECIONAL, SOBRECARGA DE 350 KGF/M2, VAO ATE 5,0 M, EXCLUSO CONCRETO (SEM COLOCACAO)</t>
  </si>
  <si>
    <t>LAJE EM PAINEL TRELICADO MACICO L=25 CM, PTM-16, COM TRELICA DE 12 CM, PARA PISO, UNIDIRECIONAL, SOBRECARGA DE 350 KGF/M2, VAO ATE 6,0 M, EXCLUSO CONCRETO (SEM COLOCACAO)</t>
  </si>
  <si>
    <t>LAJE EM PAINEL TRELICADO MACICO L=25 CM, PTM-20, COM TRELICA DE 16 CM, PARA PISO, UNIDIRECIONAL, SOBRECARGA DE 350 KGF/M2, VAO ATE 8,0 M, EXCLUSO CONCRETO (SEM COLOCACAO)</t>
  </si>
  <si>
    <t>LAJE PRE-MOLDADA COM VIGOTA PROTENDIDA (LAJOTAS + VIGOTAS) COM LAJOTA CERAMICA 30 X 20 X 12 CM (L X C X A) E VIGOTA VPT 10 X 9 CM (L X A), PARA PISO, UNIDIRECIONAL, SOBRECARGA DE 350 KGF/M2, VAO ATE 5,5 M (SEM COLOCACAO)</t>
  </si>
  <si>
    <t>LAJE PRE-MOLDADA COM VIGOTA PROTENDIDA (LAJOTAS + VIGOTAS) COM LAJOTA CERAMICA 30 X 20 X 16 CM (L X C X A) E VIGOTA VPT 10 X 9 CM (L X A), PARA PISO, UNIDIRECIONAL, SOBRECARGA DE 350 KGF/M2, VAO ATE 6 M (SEM COLOCACAO)</t>
  </si>
  <si>
    <t>LAJE PRE-MOLDADA COM VIGOTA PROTENDIDA (LAJOTAS + VIGOTAS) COM LAJOTA CERAMICA 30 X 20 X 20 CM (L X C X A) E VIGOTA VPT 10 X 9 CM (L X A), PARA PISO, UNIDIRECIONAL, SOBRECARGA DE 350 KGF/M2, VAO ATE 6,5 M (SEM COLOCACAO)</t>
  </si>
  <si>
    <t>LAJE PRE-MOLDADA COM VIGOTA PROTENDIDA (LAJOTAS + VIGOTAS) COM LAJOTA CERAMICA 30 X 20 X 24 CM (L X C X A) E VIGOTA VPT 10 X 9 CM (L X A), PARA PISO, UNIDIRECIONAL, SOBRECARGA DE 350 KGF/M2, VAO ATE 7 M (SEM COLOCACAO)</t>
  </si>
  <si>
    <t>LAJE PRE-MOLDADA COM VIGOTA PROTENDIDA (LAJOTAS + VIGOTAS) COM LAJOTA CERAMICA 30 X 20 X 8 CM (L X C X A) E VIGOTA VPT 10 X 9 CM (L X A), PARA PISO, UNIDIRECIONAL, SOBRECARGA DE 350 KGF/M2, VAO ATE 4,5 M (SEM COLOCACAO)</t>
  </si>
  <si>
    <t>LAJE PRE-MOLDADA COM VIGOTA PROTENDIDA (LAJOTAS + VIGOTAS) COM LAJOTA EM POLIESTIRENO EXPANDIDO (EPS), H12, *33* X 100 X 12 CM (L X C X A) E VIGOTA VPT 10 X 9 CM (L X A), PARA PISO, UNIDIRECIONAL, SOBRECARGA DE 350 KGF/M2, VAO ATE 5,5 M (SEM COLOCACAO)</t>
  </si>
  <si>
    <t>LAJE PRE-MOLDADA COM VIGOTA PROTENDIDA (LAJOTAS + VIGOTAS) COM LAJOTA EM POLIESTIRENO EXPANDIDO (EPS), H16, *33* X 100 X 16 CM (L X C X A) E VIGOTA VPT 10 X 9 CM (L X A), PARA PISO, UNIDIRECIONAL, SOBRECARGA DE 350 KGF/M2, VAO ATE 6,5 M (SEM COLOCACAO)</t>
  </si>
  <si>
    <t>LAJE PRE-MOLDADA COM VIGOTA PROTENDIDA (LAJOTAS + VIGOTAS) COM LAJOTA EM POLIESTIRENO EXPANDIDO (EPS), H20, *33* X 100 X 20 CM (L X C X A) E VIGOTA VPT 10 X 9 CM (L X A), PARA PISO, UNIDIRECIONAL, SOBRECARGA DE 350 KGF/M2, VAO ATE 7 M (SEM COLOCACAO)</t>
  </si>
  <si>
    <t>LAJE PRE-MOLDADA COM VIGOTA PROTENDIDA (LAJOTAS + VIGOTAS) COM LAJOTA EM POLIESTIRENO EXPANDIDO (EPS), H25, *33* X 100 X 25 CM (L X C X A) E VIGOTA VPT 10 X 9 CM (L X A), PARA PISO, UNIDIRECIONAL, SOBRECARGA DE 350 KGF/M2, VAO ATE 8 M (SEM COLOCACAO)</t>
  </si>
  <si>
    <t>LAJE PRE-MOLDADA COM VIGOTA PROTENDIDA (LAJOTAS + VIGOTAS) COM LAJOTA EM POLIESTIRENO EXPANDIDO (EPS), H8, *33* X 100 X 8 CM (L X C X A) E VIGOTA VPT 10 X 9 CM (L X A), PARA PISO, UNIDIRECIONAL, SOBRECARGA DE 350 KGF/M2, VAO ATE 4,5 M (SEM COLOCACAO)</t>
  </si>
  <si>
    <t>LAJE PRE-MOLDADA CONVENCIONAL (LAJOTAS + VIGOTAS) PARA FORRO, UNIDIRECIONAL, SOBRECARGA DE 100 KG/M2, VAO ATE 4 M (SEM COLOCACAO)</t>
  </si>
  <si>
    <t>LAJE PRE-MOLDADA CONVENCIONAL (LAJOTAS + VIGOTAS) PARA FORRO, UNIDIRECIONAL, SOBRECARGA DE 100 KG/M2, VAO ATE 4,5 M (SEM COLOCACAO)</t>
  </si>
  <si>
    <t>LAJE PRE-MOLDADA CONVENCIONAL (LAJOTAS + VIGOTAS) PARA PISO, UNIDIRECIONAL, SOBRECARGA DE 350 KG/M2, VAO ATE 4,5 M (SEM COLOCACAO)</t>
  </si>
  <si>
    <t>LAJE PRE-MOLDADA TRELICADA (LAJOTAS + VIGOTAS) COM LAJOTA CERAMICA *30* X 20 X *8* CM (L X C X A) E VIGOTA VTR *12* X 8 CM (L X A), PARA PISO, UNIDIRECIONAL, SOBRECARGA DE 350 KGF/M2, VAO ATE 4 M (SEM COLOCACAO)</t>
  </si>
  <si>
    <t>LAJE PRE-MOLDADA TRELICADA (LAJOTAS + VIGOTAS) COM LAJOTA CERAMICA *30* X 20 X 12 CM (L X C X A) E VIGOTA VTR *12* X 12 CM (L X A), PARA PISO, UNIDIRECIONAL, SOBRECARGA DE 350 KGF/M2, VAO ATE 5 M (SEM COLOCACAO)</t>
  </si>
  <si>
    <t>LAJE PRE-MOLDADA TRELICADA (LAJOTAS + VIGOTAS) COM LAJOTA CERAMICA *30* X 20 X 16 CM (L X C X A) E VIGOTA VTR *12* X 16 CM (L X A), PARA PISO, UNIDIRECIONAL, SOBRECARGA DE 350 KGF/M2, VAO ATE 6 M (SEM COLOCACAO)</t>
  </si>
  <si>
    <t>LAJE PRE-MOLDADA TRELICADA (LAJOTAS + VIGOTAS) COM LAJOTA CERAMICA *30* X 20 X 20 CM (L X C X A) E VIGOTA VTR *12* X 20 CM (L X A), PARA PISO, UNIDIRECIONAL, SOBRECARGA DE 350 KGF/M2, VAO ATE 7 M (SEM COLOCACAO)</t>
  </si>
  <si>
    <t>LAJE PRE-MOLDADA TRELICADA (LAJOTAS + VIGOTAS) COM LAJOTA CERAMICA *30* X 20 X 24 CM (L X C X A) E VIGOTA VTR *12* X 25 CM (L X A), PARA PISO, UNIDIRECIONAL, SOBRECARGA DE 350 KGF/M2, VAO ATE 8 M (SEM COLOCACAO)</t>
  </si>
  <si>
    <t>LAJE PRE-MOLDADA TRELICADA (LAJOTAS + VIGOTAS) COM LAJOTA EM POLIESTIRENO EXPANDIDO (EPS), H12, *33* X 100 X 12 CM (L X C X A) E VIGOTA VTR *12* X 12 CM (L X A), PARA PISO, UNIDIRECIONAL, SOBRECARGA DE 350 KGF/M2, VAO ATE 5,5 M (SEM COLOCACAO)</t>
  </si>
  <si>
    <t>LAJE PRE-MOLDADA TRELICADA (LAJOTAS + VIGOTAS) COM LAJOTA EM POLIESTIRENO EXPANDIDO (EPS), H16, *33* X 100 X 16 CM (L X C X A) E VIGOTA VTR *12* X 16 CM (L X A), PARA PISO, UNIDIRECIONAL, SOBRECARGA DE 350 KGF/M2, VAO ATE 6,5 M (SEM COLOCACAO)</t>
  </si>
  <si>
    <t>LAJE PRE-MOLDADA TRELICADA (LAJOTAS + VIGOTAS) COM LAJOTA EM POLIESTIRENO EXPANDIDO (EPS), H20, *33* X 100 X 20 CM (L X C X A) E VIGOTA VTR *12* X 20 CM (L X A), PARA PISO, UNIDIRECIONAL, SOBRECARGA DE 350 KGF/M2, VAO ATE 8 M (SEM COLOCACAO)</t>
  </si>
  <si>
    <t>LAJE PRE-MOLDADA TRELICADA (LAJOTAS + VIGOTAS) COM LAJOTA EM POLIESTIRENO EXPANDIDO (EPS), H25,*33* X 100 X 25 CM (L X C X A) E VIGOTA VTR *12* X 25 CM (L X A), PARA PISO, UNIDIRECIONAL, SOBRECARGA DE 350 KGF/M2, VAO ATE 9 M (SEM COLOCACAO)</t>
  </si>
  <si>
    <t>LAJE PRE-MOLDADA TRELICADA (LAJOTAS + VIGOTAS) PARA FORRO, UNIDIRECIONAL, SOBRECARGA DE 100 KG/M2, VAO ATE 6,00 M (SEM COLOCACAO)</t>
  </si>
  <si>
    <t>LAJE PRE-MOLDADA TRELICADA (LAJOTAS + VIGOTAS) COM LAJOTA EM POLIESTIRENO EXPANDIDO (EPS), *H8*, *33* X 100 X 8 CM (L X C X A) E VIGOTA VTR *12* X 8 CM (L X A), PARA PISO, UNIDIRECIONAL, SOBRECARGA DE 250 KGF/M2, VAO ATE 4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</si>
  <si>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</si>
  <si>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</si>
  <si>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</si>
  <si>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</si>
  <si>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</si>
  <si>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LAPIS PARA CARPINTEIRO</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</si>
  <si>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</si>
  <si>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</si>
  <si>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</si>
  <si>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</si>
  <si>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</si>
  <si>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</si>
  <si>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</si>
  <si>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</si>
  <si>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</si>
  <si>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</si>
  <si>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</si>
  <si>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</si>
  <si>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</si>
  <si>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</si>
  <si>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LIMA QUADRADA BASTARDA 8", COM CABO</t>
  </si>
  <si>
    <t>LIMA REDONDA BASTARDA 8", COM CABO</t>
  </si>
  <si>
    <t>LIMPA VIDROS COM PULVERIZADOR</t>
  </si>
  <si>
    <t>LIMPADORA A SUCCAO, TANQUE 12000 L, BASCULAMENTO HIDRAULICO, BOMBA 12 M3/MIN 95% VACUO (INCLUI MONTAGEM, NAO INCLUI CAMINHAO)</t>
  </si>
  <si>
    <t>LINHA PARA PEDREIRO LISA, 0,8 MM X 100 M</t>
  </si>
  <si>
    <t>LIXA EM FOLHA PARA FERRO, NUMERO 150</t>
  </si>
  <si>
    <t>LIXA EM FOLHA PARA PAREDE OU MADEIRA, NUMERO 120, COR VERMELHA</t>
  </si>
  <si>
    <t>LIXEIRA DUPLA, COM CAPACIDADE VOLUMETRICA DE 60L*, FABRICADA EM TUBO DE ACO CARBONO, CESTOS EM CHAPA DE ACO E PINTURA NO PROCESSO ELETROSTATICO - PARA ACADEMIA AO AR LIVRE / ACADEMIA DA TERCEIRA IDADE - ATI</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</si>
  <si>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</si>
  <si>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</si>
  <si>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</si>
  <si>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</si>
  <si>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</si>
  <si>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</si>
  <si>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</si>
  <si>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</si>
  <si>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</si>
  <si>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</si>
  <si>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</si>
  <si>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</si>
  <si>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</si>
  <si>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</si>
  <si>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</si>
  <si>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</si>
  <si>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</si>
  <si>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</si>
  <si>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</si>
  <si>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</si>
  <si>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</si>
  <si>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</si>
  <si>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</si>
  <si>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</si>
  <si>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</si>
  <si>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</si>
  <si>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</si>
  <si>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</si>
  <si>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</si>
  <si>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</si>
  <si>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</si>
  <si>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</si>
  <si>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</si>
  <si>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</si>
  <si>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</si>
  <si>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</si>
  <si>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</si>
  <si>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</si>
  <si>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</si>
  <si>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</si>
  <si>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</si>
  <si>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</si>
  <si>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</si>
  <si>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</si>
  <si>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</si>
  <si>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</si>
  <si>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</si>
  <si>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</si>
  <si>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</si>
  <si>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</si>
  <si>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</si>
  <si>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</si>
  <si>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</si>
  <si>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</si>
  <si>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</si>
  <si>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</si>
  <si>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</si>
  <si>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</si>
  <si>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</si>
  <si>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</si>
  <si>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</si>
  <si>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</si>
  <si>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</si>
  <si>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</si>
  <si>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</si>
  <si>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</si>
  <si>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</si>
  <si>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</si>
  <si>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</si>
  <si>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</si>
  <si>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</si>
  <si>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</si>
  <si>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</si>
  <si>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</si>
  <si>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</si>
  <si>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</si>
  <si>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</si>
  <si>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</si>
  <si>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</si>
  <si>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</si>
  <si>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</si>
  <si>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</si>
  <si>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</si>
  <si>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</si>
  <si>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</si>
  <si>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</si>
  <si>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</si>
  <si>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</si>
  <si>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</si>
  <si>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</si>
  <si>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</si>
  <si>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</si>
  <si>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</si>
  <si>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</si>
  <si>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</si>
  <si>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</si>
  <si>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</si>
  <si>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</si>
  <si>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</si>
  <si>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</si>
  <si>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</si>
  <si>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</si>
  <si>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</si>
  <si>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</si>
  <si>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</si>
  <si>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</si>
  <si>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</si>
  <si>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</si>
  <si>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</si>
  <si>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</si>
  <si>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</si>
  <si>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LATEX MULTIUSO AMARELA FORRADA</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</si>
  <si>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</si>
  <si>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</si>
  <si>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</si>
  <si>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</si>
  <si>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</si>
  <si>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</si>
  <si>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</si>
  <si>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</si>
  <si>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</si>
  <si>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</si>
  <si>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</si>
  <si>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</si>
  <si>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</si>
  <si>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</si>
  <si>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</si>
  <si>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</si>
  <si>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</si>
  <si>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</si>
  <si>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</si>
  <si>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</si>
  <si>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</si>
  <si>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</si>
  <si>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</si>
  <si>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</si>
  <si>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</si>
  <si>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</si>
  <si>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</si>
  <si>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</si>
  <si>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</si>
  <si>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</si>
  <si>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</si>
  <si>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</si>
  <si>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</si>
  <si>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</si>
  <si>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</si>
  <si>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</si>
  <si>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</si>
  <si>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</si>
  <si>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</si>
  <si>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</si>
  <si>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</si>
  <si>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</si>
  <si>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</si>
  <si>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</si>
  <si>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</si>
  <si>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</si>
  <si>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</si>
  <si>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</si>
  <si>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</si>
  <si>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</si>
  <si>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</si>
  <si>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</si>
  <si>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</si>
  <si>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</si>
  <si>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</si>
  <si>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</si>
  <si>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</si>
  <si>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</si>
  <si>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</si>
  <si>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</si>
  <si>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</si>
  <si>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</si>
  <si>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</si>
  <si>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</si>
  <si>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</si>
  <si>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</si>
  <si>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</si>
  <si>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</si>
  <si>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</si>
  <si>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</si>
  <si>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</si>
  <si>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</si>
  <si>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</si>
  <si>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</si>
  <si>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</si>
  <si>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</si>
  <si>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</si>
  <si>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</si>
  <si>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</si>
  <si>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</si>
  <si>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</si>
  <si>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</si>
  <si>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</si>
  <si>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</si>
  <si>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</si>
  <si>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</si>
  <si>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</si>
  <si>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</si>
  <si>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</si>
  <si>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</si>
  <si>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</si>
  <si>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</si>
  <si>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</si>
  <si>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</si>
  <si>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</si>
  <si>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</si>
  <si>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</si>
  <si>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</si>
  <si>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</si>
  <si>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</si>
  <si>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</si>
  <si>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</si>
  <si>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</si>
  <si>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</si>
  <si>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</si>
  <si>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</si>
  <si>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</si>
  <si>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</si>
  <si>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</si>
  <si>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</si>
  <si>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</si>
  <si>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</si>
  <si>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</si>
  <si>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</si>
  <si>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</si>
  <si>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</si>
  <si>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</si>
  <si>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</si>
  <si>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</si>
  <si>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</si>
  <si>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</si>
  <si>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</si>
  <si>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</si>
  <si>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</si>
  <si>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</si>
  <si>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</si>
  <si>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</si>
  <si>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</si>
  <si>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</si>
  <si>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</si>
  <si>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</si>
  <si>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</si>
  <si>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</si>
  <si>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</si>
  <si>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</si>
  <si>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</si>
  <si>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</si>
  <si>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</si>
  <si>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</si>
  <si>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</si>
  <si>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</si>
  <si>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</si>
  <si>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</si>
  <si>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</si>
  <si>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</si>
  <si>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</si>
  <si>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</si>
  <si>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</si>
  <si>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LUVAS DE PVC, COM COMPRIMENTO DE *35* CM, FORRADAS, ACABAMENTO ASPERO ANTIDERRAPANTE NA FACE PALMAR</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</si>
  <si>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</si>
  <si>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</si>
  <si>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</si>
  <si>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</si>
  <si>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</si>
  <si>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</si>
  <si>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</si>
  <si>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</si>
  <si>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</si>
  <si>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</si>
  <si>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</si>
  <si>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</si>
  <si>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</si>
  <si>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</si>
  <si>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</si>
  <si>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</si>
  <si>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</si>
  <si>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</si>
  <si>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</si>
  <si>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</si>
  <si>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</si>
  <si>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</si>
  <si>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</si>
  <si>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</si>
  <si>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</si>
  <si>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</si>
  <si>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</si>
  <si>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</si>
  <si>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</si>
  <si>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</si>
  <si>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</si>
  <si>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</si>
  <si>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</si>
  <si>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</si>
  <si>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</si>
  <si>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</si>
  <si>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</si>
  <si>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MANGUEIRA PARA GAS - GLP, PVC, TRANCADA, DIAMETRO DE 3/8", COMPRIMENTO DE 1M (NORMATIZADA)</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</si>
  <si>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</si>
  <si>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</si>
  <si>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</si>
  <si>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</si>
  <si>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</si>
  <si>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</si>
  <si>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</si>
  <si>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</si>
  <si>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</si>
  <si>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</si>
  <si>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</si>
  <si>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</si>
  <si>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</si>
  <si>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</si>
  <si>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</si>
  <si>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</si>
  <si>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</si>
  <si>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</si>
  <si>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</si>
  <si>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</si>
  <si>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</si>
  <si>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</si>
  <si>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</si>
  <si>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</si>
  <si>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</si>
  <si>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</si>
  <si>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</si>
  <si>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</si>
  <si>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</si>
  <si>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</si>
  <si>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</si>
  <si>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</si>
  <si>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</si>
  <si>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</si>
  <si>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</si>
  <si>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</si>
  <si>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</si>
  <si>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</si>
  <si>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</si>
  <si>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</si>
  <si>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</si>
  <si>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</si>
  <si>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</si>
  <si>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</si>
  <si>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MARRETA DE ACO, OITAVADA, 500 G, COM CABO DE MADEIRA</t>
  </si>
  <si>
    <t>MARTELO DE BORRACHA PRETO 450 G, CABO DE MADEIRA *60* MM DE DIAMETRO</t>
  </si>
  <si>
    <t>MARTELO DE PEDREIRO, 1 CORTE, EM ACO, *500* G, COMPRIMENTO TOTAL DE *28* CM, COM CABO DE MADEIRA</t>
  </si>
  <si>
    <t>MARTELO DE SOLDADOR/PICADOR DE SOLDA</t>
  </si>
  <si>
    <t>MARTELO DEMOLIDOR ELETRICO, COM POTENCIA DE 2.000 W, FREQUENCIA DE 1.000 IMPACTOS POR MINUTO, FORCA DE IMPACTO ENTRE 60 E 65 J, PESO DE 30 KG</t>
  </si>
  <si>
    <t>MARTELO DEMOLIDOR PNEUMATICO MANUAL, PADRAO, PESO DE 32 KG</t>
  </si>
  <si>
    <t>MARTELO DEMOLIDOR PNEUMATICO MANUAL, PESO DE 28 KG, COM SILENCIADOR</t>
  </si>
  <si>
    <t>MARTELO PERFURADOR PNEUMATICO MANUAL, HASTE 19 X 108 MM, *11* KG</t>
  </si>
  <si>
    <t>MASCARA DE SEGURANCA PARA SOLDA COM ESCUDO DE CELERON E CARNEIRA DE PLASTICO COM REGULAGEM</t>
  </si>
  <si>
    <t>MASCARA DE SOLDA AUTOMATICA, COM GRAU DE ESCURECIMENTO DIN 9 A 13</t>
  </si>
  <si>
    <t>MASSA ACRILICA PARA SUPERFICIES INTERNAS E EXTERNAS</t>
  </si>
  <si>
    <t>MASSA CORRIDA PARA SUPERFICIES DE AMBIENTES INTERNOS</t>
  </si>
  <si>
    <t>MASSA DE REJUNTE PRONTA PARA TRATAMENTO DE JUNTAS DE CHAPA DE GESSO PARA DRYWALL, SEM ADICAO DE AGUA</t>
  </si>
  <si>
    <t>MASSA EPOXI BICOMPONENTE (MASSA + CATALISADOR)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</si>
  <si>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</si>
  <si>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</si>
  <si>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</si>
  <si>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</si>
  <si>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</si>
  <si>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</si>
  <si>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</si>
  <si>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</si>
  <si>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</si>
  <si>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</si>
  <si>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</si>
  <si>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</si>
  <si>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</si>
  <si>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</si>
  <si>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</si>
  <si>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</si>
  <si>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</si>
  <si>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</si>
  <si>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</si>
  <si>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</si>
  <si>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</si>
  <si>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</si>
  <si>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</si>
  <si>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</si>
  <si>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</si>
  <si>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</si>
  <si>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</si>
  <si>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</si>
  <si>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</si>
  <si>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</si>
  <si>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</si>
  <si>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</si>
  <si>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</si>
  <si>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</si>
  <si>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</si>
  <si>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</si>
  <si>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</si>
  <si>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</si>
  <si>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</si>
  <si>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</si>
  <si>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</si>
  <si>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</si>
  <si>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</si>
  <si>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</si>
  <si>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</si>
  <si>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</si>
  <si>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</si>
  <si>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</si>
  <si>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</si>
  <si>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</si>
  <si>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</si>
  <si>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</si>
  <si>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</si>
  <si>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</si>
  <si>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</si>
  <si>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</si>
  <si>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</si>
  <si>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</si>
  <si>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</si>
  <si>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</si>
  <si>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</si>
  <si>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</si>
  <si>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</si>
  <si>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</si>
  <si>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</si>
  <si>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</si>
  <si>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MINIESCAVADEIRA SOBRE ESTEIRAS, POTENCIA LIQUIDA DE *30* HP, PESO OPERACIONAL DE *3.500*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</si>
  <si>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</si>
  <si>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</si>
  <si>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</si>
  <si>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</si>
  <si>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</si>
  <si>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</si>
  <si>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</si>
  <si>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</si>
  <si>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</si>
  <si>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</si>
  <si>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</si>
  <si>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</si>
  <si>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</si>
  <si>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</si>
  <si>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</si>
  <si>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</si>
  <si>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</si>
  <si>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</si>
  <si>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</si>
  <si>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</si>
  <si>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</si>
  <si>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</si>
  <si>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</si>
  <si>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</si>
  <si>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</si>
  <si>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</si>
  <si>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</si>
  <si>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</si>
  <si>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</si>
  <si>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</si>
  <si>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</si>
  <si>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</si>
  <si>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</si>
  <si>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</si>
  <si>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</si>
  <si>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</si>
  <si>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</si>
  <si>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</si>
  <si>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</si>
  <si>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</si>
  <si>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</si>
  <si>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</si>
  <si>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</si>
  <si>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</si>
  <si>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</si>
  <si>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</si>
  <si>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</si>
  <si>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</si>
  <si>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</si>
  <si>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</si>
  <si>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</si>
  <si>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</si>
  <si>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</si>
  <si>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</si>
  <si>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</si>
  <si>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</si>
  <si>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</si>
  <si>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</si>
  <si>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</si>
  <si>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</si>
  <si>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</si>
  <si>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</si>
  <si>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</si>
  <si>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</si>
  <si>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</si>
  <si>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</si>
  <si>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</si>
  <si>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</si>
  <si>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</si>
  <si>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</si>
  <si>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</si>
  <si>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</si>
  <si>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</si>
  <si>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</si>
  <si>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</si>
  <si>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</si>
  <si>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</si>
  <si>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</si>
  <si>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</si>
  <si>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</si>
  <si>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</si>
  <si>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</si>
  <si>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</si>
  <si>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</si>
  <si>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 DE ALUMINIO 350 MM (14"), COM 3 BOLHAS</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</si>
  <si>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</si>
  <si>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</si>
  <si>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</si>
  <si>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</si>
  <si>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</si>
  <si>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OCULOS DE SOLDA COM ESCURECIMENTO AUTOMATICO</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</si>
  <si>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</si>
  <si>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</si>
  <si>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</si>
  <si>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</si>
  <si>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</si>
  <si>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</si>
  <si>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</si>
  <si>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</si>
  <si>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</si>
  <si>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</si>
  <si>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</si>
  <si>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</si>
  <si>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</si>
  <si>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</si>
  <si>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</si>
  <si>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</si>
  <si>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</si>
  <si>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</si>
  <si>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</si>
  <si>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</si>
  <si>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</si>
  <si>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</si>
  <si>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</si>
  <si>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</si>
  <si>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</si>
  <si>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</si>
  <si>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</si>
  <si>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</si>
  <si>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</si>
  <si>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</si>
  <si>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</si>
  <si>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</si>
  <si>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</si>
  <si>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</si>
  <si>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</si>
  <si>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</si>
  <si>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</si>
  <si>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LIQUIDA 128 HP, CAPACIDADE DA CACAMBA DE 1,7 A 2,8 M3, PESO OPERACIONAL MAXIMO DE 11632 KG</t>
  </si>
  <si>
    <t>PA CARREGADEIRA SOBRE RODAS, POTENCIA LIQUIDA 197 HP, CAPACIDADE DA CACAMBA DE 2,5 A 3,5 M3, PESO OPERACIONAL MAXIMO DE 18338 KG</t>
  </si>
  <si>
    <t>PA DE LIXO PLASTICA, CABO LONGO</t>
  </si>
  <si>
    <t>PA QUADRADA COM CABO DE MADEIRA EM Y DE 71 CM</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</si>
  <si>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</si>
  <si>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</si>
  <si>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</si>
  <si>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</si>
  <si>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55 MM</t>
  </si>
  <si>
    <t>PAINEL ESTRUTURAL PARA LAJE SECA REVESTIDO EM PLACA CIMENTICIA, DE 1,20 X 2,50 M, E = 23 MM</t>
  </si>
  <si>
    <t>PAINEL ESTRUTURAL PARA LAJE SECA REVESTIDO EM PLACA CIMENTICIA, DE 1,20 X 2,50 M, E = 40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</si>
  <si>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</si>
  <si>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</si>
  <si>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</si>
  <si>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</si>
  <si>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</si>
  <si>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</si>
  <si>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</si>
  <si>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</si>
  <si>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</si>
  <si>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</si>
  <si>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</si>
  <si>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</si>
  <si>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</si>
  <si>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</si>
  <si>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</si>
  <si>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</si>
  <si>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</si>
  <si>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</si>
  <si>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</si>
  <si>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</si>
  <si>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</si>
  <si>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</si>
  <si>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</si>
  <si>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</si>
  <si>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</si>
  <si>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</si>
  <si>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</si>
  <si>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</si>
  <si>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</si>
  <si>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</si>
  <si>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</si>
  <si>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</si>
  <si>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</si>
  <si>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</si>
  <si>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</si>
  <si>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</si>
  <si>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</si>
  <si>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</si>
  <si>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</si>
  <si>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</si>
  <si>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</si>
  <si>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</si>
  <si>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</si>
  <si>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</si>
  <si>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</si>
  <si>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</si>
  <si>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</si>
  <si>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</si>
  <si>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</si>
  <si>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</si>
  <si>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</si>
  <si>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</si>
  <si>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</si>
  <si>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</si>
  <si>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</si>
  <si>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</si>
  <si>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</si>
  <si>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</si>
  <si>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</si>
  <si>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</si>
  <si>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</si>
  <si>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</si>
  <si>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</si>
  <si>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</si>
  <si>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</si>
  <si>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</si>
  <si>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</si>
  <si>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</si>
  <si>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</si>
  <si>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</si>
  <si>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</si>
  <si>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</si>
  <si>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</si>
  <si>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</si>
  <si>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</si>
  <si>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PARAFUSO, EM ACO ZINCADO, CABECA LENTILHA AUTOTRAVANTE DIAMETRO 5/16" X 1"</t>
  </si>
  <si>
    <t>PARALELEPIPEDO GRANITICO OU BASALTICO, PARA PAVIMENTACAO, SEM FRETE (VARIACAO REGIONAL DE PECAS POR M2)</t>
  </si>
  <si>
    <t>MIL</t>
  </si>
  <si>
    <t>PASTA ABRASIVA PARA LIMPEZA DE MAOS</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</si>
  <si>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</si>
  <si>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</si>
  <si>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</si>
  <si>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</si>
  <si>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</si>
  <si>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</si>
  <si>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</si>
  <si>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</si>
  <si>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</si>
  <si>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</si>
  <si>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</si>
  <si>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</si>
  <si>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</si>
  <si>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</si>
  <si>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</si>
  <si>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</si>
  <si>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</si>
  <si>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</si>
  <si>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</si>
  <si>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</si>
  <si>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</si>
  <si>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</si>
  <si>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</si>
  <si>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</si>
  <si>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</si>
  <si>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</si>
  <si>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</si>
  <si>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</si>
  <si>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</si>
  <si>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</si>
  <si>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</si>
  <si>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</si>
  <si>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</si>
  <si>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</si>
  <si>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</si>
  <si>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</si>
  <si>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</si>
  <si>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</si>
  <si>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</si>
  <si>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</si>
  <si>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</si>
  <si>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</si>
  <si>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</si>
  <si>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</si>
  <si>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</si>
  <si>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</si>
  <si>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</si>
  <si>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</si>
  <si>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</si>
  <si>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</si>
  <si>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</si>
  <si>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</si>
  <si>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</si>
  <si>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</si>
  <si>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</si>
  <si>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</si>
  <si>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</si>
  <si>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</si>
  <si>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</si>
  <si>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</si>
  <si>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</si>
  <si>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</si>
  <si>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</si>
  <si>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</si>
  <si>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</si>
  <si>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</si>
  <si>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</si>
  <si>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</si>
  <si>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</si>
  <si>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</si>
  <si>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</si>
  <si>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</si>
  <si>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</si>
  <si>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</si>
  <si>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</si>
  <si>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</si>
  <si>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</si>
  <si>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</si>
  <si>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</si>
  <si>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</si>
  <si>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</si>
  <si>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</si>
  <si>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PERNEIRA DE RASPA COM VELCRO</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</si>
  <si>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</si>
  <si>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</si>
  <si>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</si>
  <si>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</si>
  <si>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</si>
  <si>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FURO, HASTE = 27 MM (ACAO DIRETA)</t>
  </si>
  <si>
    <t>PINO DE ACO COM ROSCA 1/4", COMPRIMENTO DA HASTE = 30 MM E ROSCA = 20 MM (ACAO DIRETA)</t>
  </si>
  <si>
    <t>PINO DE ACO LISO 1/4", HASTE = *36,5* MM (ACAO DIRETA)</t>
  </si>
  <si>
    <t>PINO DE ACO LISO 1/4",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</si>
  <si>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</si>
  <si>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</si>
  <si>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</si>
  <si>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</si>
  <si>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</si>
  <si>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</si>
  <si>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</si>
  <si>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</si>
  <si>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</si>
  <si>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</si>
  <si>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</si>
  <si>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</si>
  <si>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</si>
  <si>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</si>
  <si>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</si>
  <si>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</si>
  <si>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</si>
  <si>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</si>
  <si>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</si>
  <si>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</si>
  <si>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</si>
  <si>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</si>
  <si>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</si>
  <si>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</si>
  <si>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</si>
  <si>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</si>
  <si>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</si>
  <si>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</si>
  <si>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</si>
  <si>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</si>
  <si>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</si>
  <si>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</si>
  <si>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</si>
  <si>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</si>
  <si>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</si>
  <si>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</si>
  <si>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</si>
  <si>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</si>
  <si>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</si>
  <si>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</si>
  <si>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</si>
  <si>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</si>
  <si>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</si>
  <si>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</si>
  <si>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</si>
  <si>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</si>
  <si>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</si>
  <si>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</si>
  <si>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</si>
  <si>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</si>
  <si>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</si>
  <si>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</si>
  <si>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</si>
  <si>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</si>
  <si>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</si>
  <si>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</si>
  <si>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</si>
  <si>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</si>
  <si>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</si>
  <si>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</si>
  <si>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</si>
  <si>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</si>
  <si>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</si>
  <si>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</si>
  <si>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</si>
  <si>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</si>
  <si>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</si>
  <si>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</si>
  <si>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</si>
  <si>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</si>
  <si>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</si>
  <si>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</si>
  <si>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</si>
  <si>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</si>
  <si>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</si>
  <si>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</si>
  <si>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</si>
  <si>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</si>
  <si>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</si>
  <si>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</si>
  <si>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</si>
  <si>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</si>
  <si>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</si>
  <si>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</si>
  <si>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</si>
  <si>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</si>
  <si>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</si>
  <si>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</si>
  <si>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</si>
  <si>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</si>
  <si>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</si>
  <si>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</si>
  <si>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</si>
  <si>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</si>
  <si>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</si>
  <si>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</si>
  <si>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</si>
  <si>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ROLICO SEM TRATAMENTO, D = 8 A 11 CM, H = 3 M, EM EUCALIPTO OU EQUIVALENTE DA REGIAO - BRUTA (PARA ESCORAMENTO)</t>
  </si>
  <si>
    <t>PONTALETE ROLICO SEM TRATAMENTO, D = 8 A 11 CM, H = 6 M, EM EUCALIPTO OU EQUIVALENTE DA REGIAO - BRUTA (PARA ESCORAMENTO)</t>
  </si>
  <si>
    <t>PONTEIRO DE ACO, LISO, REDONDO, 3/4" X 10"</t>
  </si>
  <si>
    <t>PONTEIRO PARA MARTELO ROMPEDOR, DIAMETRO = *28* MM, COMPRIMENTO = *520* MM, ENCAIXE SEXTAVADO</t>
  </si>
  <si>
    <t>PORCA OLHAL EM ACO GALVANIZADO, ESPESSURA 16MM, ABERTURA 21MM</t>
  </si>
  <si>
    <t>PORCA OLHAL M 16, EM ACO GALVANIZADO, DIAMETRO = 16 MM</t>
  </si>
  <si>
    <t>PORCA UNIAO/JUNCAO ZINCADA SEXTAVADA 1/4", CHAVE 7/16", COMPRIMENTO = 25 MM</t>
  </si>
  <si>
    <t>PORCA ZINCADA, QUADRADA, DIAMETRO 3/8"</t>
  </si>
  <si>
    <t>PORCA ZINCADA, QUADRADA, DIAMETRO 5/8"</t>
  </si>
  <si>
    <t>PORCA ZINCADA, SEXTAVADA, DIAMETRO 1"</t>
  </si>
  <si>
    <t>PORCA ZINCADA, SEXTAVADA, DIAMETRO 1/2"</t>
  </si>
  <si>
    <t>PORCA ZINCADA, SEXTAVADA, DIAMETRO 1/4"</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</si>
  <si>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</si>
  <si>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</si>
  <si>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</si>
  <si>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</si>
  <si>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</si>
  <si>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</si>
  <si>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</si>
  <si>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</si>
  <si>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</si>
  <si>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</si>
  <si>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</si>
  <si>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</si>
  <si>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</si>
  <si>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</si>
  <si>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</si>
  <si>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</si>
  <si>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</si>
  <si>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</si>
  <si>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</si>
  <si>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</si>
  <si>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</si>
  <si>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</si>
  <si>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</si>
  <si>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</si>
  <si>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</si>
  <si>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</si>
  <si>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</si>
  <si>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</si>
  <si>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</si>
  <si>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</si>
  <si>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</si>
  <si>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</si>
  <si>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</si>
  <si>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</si>
  <si>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</si>
  <si>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</si>
  <si>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</si>
  <si>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</si>
  <si>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</si>
  <si>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</si>
  <si>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</si>
  <si>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</si>
  <si>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</si>
  <si>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</si>
  <si>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</si>
  <si>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</si>
  <si>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</si>
  <si>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</si>
  <si>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</si>
  <si>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</si>
  <si>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</si>
  <si>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</si>
  <si>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</si>
  <si>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</si>
  <si>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</si>
  <si>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</si>
  <si>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</si>
  <si>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</si>
  <si>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</si>
  <si>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</si>
  <si>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</si>
  <si>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</si>
  <si>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</si>
  <si>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</si>
  <si>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</si>
  <si>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</si>
  <si>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</si>
  <si>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</si>
  <si>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</si>
  <si>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</si>
  <si>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</si>
  <si>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</si>
  <si>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</si>
  <si>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</si>
  <si>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</si>
  <si>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</si>
  <si>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</si>
  <si>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</si>
  <si>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</si>
  <si>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</si>
  <si>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</si>
  <si>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</si>
  <si>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</si>
  <si>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</si>
  <si>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</si>
  <si>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</si>
  <si>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</si>
  <si>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</si>
  <si>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</si>
  <si>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</si>
  <si>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</si>
  <si>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</si>
  <si>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</si>
  <si>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</si>
  <si>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</si>
  <si>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</si>
  <si>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</si>
  <si>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</si>
  <si>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</si>
  <si>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</si>
  <si>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</si>
  <si>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</si>
  <si>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</si>
  <si>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</si>
  <si>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</si>
  <si>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</si>
  <si>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</si>
  <si>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</si>
  <si>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</si>
  <si>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</si>
  <si>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</si>
  <si>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</si>
  <si>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</si>
  <si>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</si>
  <si>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</si>
  <si>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</si>
  <si>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</si>
  <si>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</si>
  <si>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</si>
  <si>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</si>
  <si>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</si>
  <si>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</si>
  <si>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</si>
  <si>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</si>
  <si>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</si>
  <si>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</si>
  <si>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</si>
  <si>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</si>
  <si>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</si>
  <si>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</si>
  <si>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</si>
  <si>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24 (2 1/4 X 11)</t>
  </si>
  <si>
    <t>PREGO DE ACO POLIDO COM CABECA 17 X 27 (2 1/2 X 11)</t>
  </si>
  <si>
    <t>PREGO DE ACO POLIDO COM CABECA 17 X 30 (2 3/4 X 11)</t>
  </si>
  <si>
    <t>PREGO DE ACO POLIDO COM CABECA 18 X 27 (2 1/2 X 10)</t>
  </si>
  <si>
    <t>PREGO DE ACO POLIDO COM CABECA 19 X 33 (3 X 9)</t>
  </si>
  <si>
    <t>PREGO DE ACO POLIDO COM CABECA 22 X 48 (4 1/4 X 5)</t>
  </si>
  <si>
    <t>PREGO DE ACO POLIDO COM CABECA DUPLA 17 X 27 (2 1/2 X 11)</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</si>
  <si>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</si>
  <si>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</si>
  <si>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</si>
  <si>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</si>
  <si>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</si>
  <si>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</si>
  <si>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</si>
  <si>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</si>
  <si>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</si>
  <si>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</si>
  <si>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</si>
  <si>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</si>
  <si>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</si>
  <si>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FACIAL ARCO ELETRICO, COM QUEIXEIRA E LENTE EM POLICARBONATO, CAPACETE INCLUIDO</t>
  </si>
  <si>
    <t>PROTETOR FACIAL DE POLICARBONATO, 200 MM X *390* MM, COM COROA E CARNEIRA</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</si>
  <si>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</si>
  <si>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</si>
  <si>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</si>
  <si>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</si>
  <si>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</si>
  <si>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</si>
  <si>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</si>
  <si>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</si>
  <si>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</si>
  <si>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</si>
  <si>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</si>
  <si>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</si>
  <si>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</si>
  <si>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</si>
  <si>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</si>
  <si>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</si>
  <si>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</si>
  <si>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</si>
  <si>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</si>
  <si>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</si>
  <si>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</si>
  <si>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</si>
  <si>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</si>
  <si>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</si>
  <si>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</si>
  <si>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</si>
  <si>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</si>
  <si>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</si>
  <si>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</si>
  <si>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</si>
  <si>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</si>
  <si>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</si>
  <si>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</si>
  <si>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</si>
  <si>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</si>
  <si>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</si>
  <si>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</si>
  <si>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</si>
  <si>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</si>
  <si>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</si>
  <si>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</si>
  <si>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</si>
  <si>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</si>
  <si>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</si>
  <si>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</si>
  <si>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</si>
  <si>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</si>
  <si>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</si>
  <si>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</si>
  <si>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</si>
  <si>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</si>
  <si>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</si>
  <si>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</si>
  <si>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</si>
  <si>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</si>
  <si>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</si>
  <si>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</si>
  <si>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</si>
  <si>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</si>
  <si>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</si>
  <si>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</si>
  <si>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</si>
  <si>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</si>
  <si>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</si>
  <si>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</si>
  <si>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CONCENTRICA PARA ELETROCALHA, PERFURADA, EM CHAPA DE ACO GALVANIZADO ESPESSURA #14, (700 X 600 MM) X 50 MM, SEM VIROLA, SEM TAMPA</t>
  </si>
  <si>
    <t>REDUCAO CONCENTRICA PARA ELETROCALHA, PERFURADA, EM CHAPA DE ACO GALVANIZADO ESPESSURA #14, (800 X 700 MM) X 50 MM, SEM VIROLA, SEM TAMPA</t>
  </si>
  <si>
    <t>REDUCAO CONCENTRICA PARA ELETROCALHA, PERFURADA, EM CHAPA DE ACO GALVANIZADO ESPESSURA #16, (500 X 400 MM) X 50 MM (L X A), SEM VIROLA, SEM TAMPA</t>
  </si>
  <si>
    <t>REDUCAO CONCENTRICA PARA ELETROCALHA, PERFURADA, EM CHAPA DE ACO GALVANIZADO ESPESSURA #16, (600 X 500 MM) X 50 MM, SEM VIROLA, SEM TAMPA</t>
  </si>
  <si>
    <t>REDUCAO CONCENTRICA PARA ELETROCALHA, PERFURADA, EM CHAPA DE ACO GALVANIZADO ESPESSURA #18, (300 X 250 MM) X 50 MM (L X A), SEM VIROLA, SEM TAMPA</t>
  </si>
  <si>
    <t>REDUCAO CONCENTRICA PARA ELETROCALHA, PERFURADA, EM CHAPA DE ACO GALVANIZADO ESPESSURA #18, (400 X 300 MM) X 50 MM (L X A), SEM VIROLA, SEM TAMPA</t>
  </si>
  <si>
    <t>REDUCAO CONCENTRICA PARA ELETROCALHA, PERFURADA, EM CHAPA DE ACO GALVANIZADO ESPESSURA #22, (100 X 75 MM) X 50 MM (L X A), SEM VIROLA, SEM TAMPA</t>
  </si>
  <si>
    <t>REDUCAO CONCENTRICA PARA ELETROCALHA, PERFURADA, EM CHAPA DE ACO GALVANIZADO ESPESSURA #22, (125 X100 MM) X 50 MM (L X A), SEM VIROLA, SEM TAMPA</t>
  </si>
  <si>
    <t>REDUCAO CONCENTRICA PARA ELETROCALHA, PERFURADA, EM CHAPA DE ACO GALVANIZADO ESPESSURA #22, (150 X125 MM) X 50 MM (L X A), SEM VIROLA, SEM TAMPA</t>
  </si>
  <si>
    <t>REDUCAO CONCENTRICA PARA ELETROCALHA, PERFURADA, EM CHAPA DE ACO GALVANIZADO ESPESSURA #22, (200 X 150 MM) X 50 MM (L X A), SEM VIROLA, SEM TAMPA</t>
  </si>
  <si>
    <t>REDUCAO CONCENTRICA PARA ELETROCALHA, PERFURADA, EM CHAPA DE ACO GALVANIZADO ESPESSURA #22, (250 X 200 MM) X 50 MM (L X A), SEM VIROLA, SEM TAMPA</t>
  </si>
  <si>
    <t>REDUCAO CONCENTRICA PARA ELETROCALHA, PERFURADA, EM CHAPA DE ACO GALVANIZADO ESPESSURA #22, (75 X 50 MM) X 50 MM (L X A), SEM VIROLA, SEM TAMPA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</si>
  <si>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</si>
  <si>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</si>
  <si>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</si>
  <si>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</si>
  <si>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</si>
  <si>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</si>
  <si>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</si>
  <si>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</si>
  <si>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</si>
  <si>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</si>
  <si>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</si>
  <si>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</si>
  <si>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</si>
  <si>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</si>
  <si>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</si>
  <si>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</si>
  <si>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</si>
  <si>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</si>
  <si>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</si>
  <si>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</si>
  <si>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</si>
  <si>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</si>
  <si>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</si>
  <si>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</si>
  <si>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</si>
  <si>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</si>
  <si>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</si>
  <si>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</si>
  <si>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</si>
  <si>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</si>
  <si>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</si>
  <si>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</si>
  <si>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</si>
  <si>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</si>
  <si>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</si>
  <si>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</si>
  <si>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</si>
  <si>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</si>
  <si>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</si>
  <si>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</si>
  <si>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</si>
  <si>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</si>
  <si>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</si>
  <si>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</si>
  <si>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</si>
  <si>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</si>
  <si>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</si>
  <si>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</si>
  <si>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</si>
  <si>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</si>
  <si>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</si>
  <si>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</si>
  <si>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</si>
  <si>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</si>
  <si>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</si>
  <si>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</si>
  <si>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</si>
  <si>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 MASCARA SEMI FACIAL COM UMA VALVULA DE INALACAO E DUAS DE EXALACAO, PROTECAO CONTRA VAPORES ORGANICOS E GASES ACIDOS (1 FILTRO INCLUIDO)</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</si>
  <si>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</si>
  <si>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</si>
  <si>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</si>
  <si>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</si>
  <si>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</si>
  <si>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</si>
  <si>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</si>
  <si>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</si>
  <si>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</si>
  <si>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</si>
  <si>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</si>
  <si>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</si>
  <si>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</si>
  <si>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NAO APARELHADA *1 X 3* CM, EM MACARANDUBA/MASSARANDUBA, ANGELIM OU EQUIVALENTE DA REGIAO - BRUTA</t>
  </si>
  <si>
    <t>RIPA NAO APARELHADA, *1,5 X 5* CM, EM MACARANDUBA/MASSARANDUBA, ANGELIM OU EQUIVALENTE DA REGIAO - BRUTA</t>
  </si>
  <si>
    <t>RISCADOR DE FORMICA COM COMPRIMENTO *16* CM E ALTURA *5* CM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</si>
  <si>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</si>
  <si>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</si>
  <si>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</si>
  <si>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</si>
  <si>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</si>
  <si>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</si>
  <si>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</si>
  <si>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</si>
  <si>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</si>
  <si>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</si>
  <si>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</si>
  <si>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</si>
  <si>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</si>
  <si>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</si>
  <si>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</si>
  <si>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</si>
  <si>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</si>
  <si>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</si>
  <si>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</si>
  <si>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</si>
  <si>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</si>
  <si>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</si>
  <si>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</si>
  <si>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</si>
  <si>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ESPUMA POLIESTER, 9 CM X 10 MM, COM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</si>
  <si>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</si>
  <si>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</si>
  <si>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</si>
  <si>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</si>
  <si>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</si>
  <si>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</si>
  <si>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</si>
  <si>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</si>
  <si>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</si>
  <si>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</si>
  <si>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</si>
  <si>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</si>
  <si>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</si>
  <si>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</si>
  <si>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</si>
  <si>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</si>
  <si>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</si>
  <si>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</si>
  <si>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</si>
  <si>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</si>
  <si>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</si>
  <si>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</si>
  <si>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</si>
  <si>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</si>
  <si>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</si>
  <si>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</si>
  <si>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</si>
  <si>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</si>
  <si>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</si>
  <si>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</si>
  <si>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</si>
  <si>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</si>
  <si>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</si>
  <si>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</si>
  <si>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</si>
  <si>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</si>
  <si>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</si>
  <si>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</si>
  <si>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</si>
  <si>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</si>
  <si>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</si>
  <si>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</si>
  <si>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</si>
  <si>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</si>
  <si>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</si>
  <si>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</si>
  <si>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</si>
  <si>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SERRALHEIRO (HORISTA)</t>
  </si>
  <si>
    <t>SERRALHEIRO (MENSALISTA)</t>
  </si>
  <si>
    <t>SERROTE PROFISSIONAL EM ACO TEMPERADO 20", CABO DE MADEIRA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</si>
  <si>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</si>
  <si>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</si>
  <si>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</si>
  <si>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</si>
  <si>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</si>
  <si>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</si>
  <si>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</si>
  <si>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</si>
  <si>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</si>
  <si>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</si>
  <si>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</si>
  <si>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</si>
  <si>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</si>
  <si>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</si>
  <si>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</si>
  <si>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</si>
  <si>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</si>
  <si>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</si>
  <si>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</si>
  <si>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</si>
  <si>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</si>
  <si>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</si>
  <si>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</si>
  <si>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</si>
  <si>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</si>
  <si>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</si>
  <si>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</si>
  <si>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</si>
  <si>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</si>
  <si>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</si>
  <si>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</si>
  <si>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</si>
  <si>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</si>
  <si>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</si>
  <si>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</si>
  <si>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</si>
  <si>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</si>
  <si>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</si>
  <si>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</si>
  <si>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</si>
  <si>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</si>
  <si>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</si>
  <si>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</si>
  <si>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</si>
  <si>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</si>
  <si>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</si>
  <si>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</si>
  <si>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</si>
  <si>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</si>
  <si>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</si>
  <si>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MANUAL PARA LIXA, PLASTICO, COM 230 X 80 MM (COMPRIMENTO X LARGURA)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</si>
  <si>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</si>
  <si>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</si>
  <si>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</si>
  <si>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</si>
  <si>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</si>
  <si>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</si>
  <si>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</si>
  <si>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</si>
  <si>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</si>
  <si>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</si>
  <si>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</si>
  <si>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*15 X 2* CM</t>
  </si>
  <si>
    <t>TABUA DE MADEIRA PARA PISO, IPE (CERNE) OU EQUIVALENTE DA REGIAO, ENCAIXE MACHO/FEMEA, *20 X 2* CM</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</si>
  <si>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</si>
  <si>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</si>
  <si>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</si>
  <si>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 PARA EMENDA DE ELETROCALHA, SIMPLES / RETA, LISA OU PERFURADA, EM CHAPA DE ACO GALVANIZADO #22, ALTURA 50 MM</t>
  </si>
  <si>
    <t>TALABARTE DE SEGURANCA, 2 MOSQUETOES TRAVA DUPLA *53* MM DE ABERTURA, COM ABSORVEDOR DE ENERGIA</t>
  </si>
  <si>
    <t>TALHA MANUAL DE CORRENTE, CAPACIDADE DE 2 T COM ELEVACAO DE 3 M</t>
  </si>
  <si>
    <t>TALHADEIRA CHATA, DE ACO, 10"</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</si>
  <si>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</si>
  <si>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</si>
  <si>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</si>
  <si>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</si>
  <si>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</si>
  <si>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</si>
  <si>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</si>
  <si>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</si>
  <si>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</si>
  <si>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</si>
  <si>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</si>
  <si>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</si>
  <si>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</si>
  <si>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</si>
  <si>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</si>
  <si>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</si>
  <si>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</si>
  <si>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</si>
  <si>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</si>
  <si>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</si>
  <si>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</si>
  <si>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</si>
  <si>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</si>
  <si>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</si>
  <si>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</si>
  <si>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</si>
  <si>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</si>
  <si>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</si>
  <si>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</si>
  <si>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</si>
  <si>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</si>
  <si>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</si>
  <si>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</si>
  <si>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</si>
  <si>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</si>
  <si>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</si>
  <si>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</si>
  <si>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</si>
  <si>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</si>
  <si>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</si>
  <si>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</si>
  <si>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</si>
  <si>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</si>
  <si>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6 M3 (INCLUI MONTAGEM, NAO INCLUI CAMINHAO)</t>
  </si>
  <si>
    <t>TANQUE DE ASFALTO ESTACIONARIO COM MACARICO,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</si>
  <si>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</si>
  <si>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</si>
  <si>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</si>
  <si>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</si>
  <si>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</si>
  <si>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</si>
  <si>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</si>
  <si>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</si>
  <si>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</si>
  <si>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</si>
  <si>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</si>
  <si>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</si>
  <si>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</si>
  <si>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</si>
  <si>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</si>
  <si>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</si>
  <si>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</si>
  <si>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</si>
  <si>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</si>
  <si>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</si>
  <si>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</si>
  <si>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</si>
  <si>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</si>
  <si>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</si>
  <si>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</si>
  <si>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</si>
  <si>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</si>
  <si>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</si>
  <si>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</si>
  <si>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</si>
  <si>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</si>
  <si>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</si>
  <si>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</si>
  <si>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</si>
  <si>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</si>
  <si>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</si>
  <si>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</si>
  <si>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</si>
  <si>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</si>
  <si>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</si>
  <si>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</si>
  <si>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</si>
  <si>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</si>
  <si>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</si>
  <si>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</si>
  <si>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</si>
  <si>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</si>
  <si>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</si>
  <si>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</si>
  <si>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</si>
  <si>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</si>
  <si>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</si>
  <si>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</si>
  <si>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</si>
  <si>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</si>
  <si>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</si>
  <si>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</si>
  <si>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</si>
  <si>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</si>
  <si>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</si>
  <si>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</si>
  <si>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</si>
  <si>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</si>
  <si>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</si>
  <si>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</si>
  <si>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</si>
  <si>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</si>
  <si>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</si>
  <si>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</si>
  <si>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</si>
  <si>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</si>
  <si>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</si>
  <si>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</si>
  <si>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</si>
  <si>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</si>
  <si>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</si>
  <si>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</si>
  <si>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</si>
  <si>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</si>
  <si>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</si>
  <si>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</si>
  <si>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</si>
  <si>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</si>
  <si>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</si>
  <si>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</si>
  <si>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</si>
  <si>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</si>
  <si>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</si>
  <si>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</si>
  <si>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</si>
  <si>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</si>
  <si>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</si>
  <si>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</si>
  <si>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</si>
  <si>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</si>
  <si>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</si>
  <si>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</si>
  <si>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</si>
  <si>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</si>
  <si>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</si>
  <si>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</si>
  <si>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</si>
  <si>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</si>
  <si>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</si>
  <si>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</si>
  <si>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</si>
  <si>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</si>
  <si>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</si>
  <si>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</si>
  <si>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</si>
  <si>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</si>
  <si>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</si>
  <si>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</si>
  <si>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</si>
  <si>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</si>
  <si>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</si>
  <si>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HORIZONTAL 90 GRAUS, PARA ELETROCALHA, EM CHAPA DE ACO GALVANIZADO, ESPESSURA #14, 700 X 50 MM (L X A), SEM VIROLA, SEM TAMPA</t>
  </si>
  <si>
    <t>TE HORIZONTAL 90 GRAUS, PARA ELETROCALHA, EM CHAPA DE ACO GALVANIZADO, ESPESSURA #14, 800 X 50 MM (L X A), SEM VIROLA, SEM TAMPA</t>
  </si>
  <si>
    <t>TE HORIZONTAL 90 GRAUS, PARA ELETROCALHA, EM CHAPA DE ACO GALVANIZADO, ESPESSURA #16, 500 X 50 MM (L X A), SEM VIROLA, SEM TAMPA</t>
  </si>
  <si>
    <t>TE HORIZONTAL 90 GRAUS, PARA ELETROCALHA, EM CHAPA DE ACO GALVANIZADO, ESPESSURA #16, 600 X 50 MM (L X A), SEM VIROLA, SEM TAMPA</t>
  </si>
  <si>
    <t>TE HORIZONTAL 90 GRAUS, PARA ELETROCALHA, EM CHAPA DE ACO GALVANIZADO, ESPESSURA #18, 300 X 50 MM (L X A), SEM VIROLA, SEM TAMPA</t>
  </si>
  <si>
    <t>TE HORIZONTAL 90 GRAUS, PARA ELETROCALHA, EM CHAPA DE ACO GALVANIZADO, ESPESSURA #18, 400 X 50 MM (L X A), SEM VIROLA, SEM TAMPA</t>
  </si>
  <si>
    <t>TE HORIZONTAL 90 GRAUS, PARA ELETROCALHA, EM CHAPA DE ACO GALVANIZADO, ESPESSURA #22, 100 X 50 MM (L X A), SEM VIROLA, SEM TAMPA</t>
  </si>
  <si>
    <t>TE HORIZONTAL 90 GRAUS, PARA ELETROCALHA, EM CHAPA DE ACO GALVANIZADO, ESPESSURA #22, 125 X 50 MM (L X A), SEM VIROLA, SEM TAMPA</t>
  </si>
  <si>
    <t>TE HORIZONTAL 90 GRAUS, PARA ELETROCALHA, EM CHAPA DE ACO GALVANIZADO, ESPESSURA #22, 150 X 50 MM (L X A), SEM VIROLA, SEM TAMPA</t>
  </si>
  <si>
    <t>TE HORIZONTAL 90 GRAUS, PARA ELETROCALHA, EM CHAPA DE ACO GALVANIZADO, ESPESSURA #22, 200 X 50 MM (L X A), SEM VIROLA, SEM TAMPA</t>
  </si>
  <si>
    <t>TE HORIZONTAL 90 GRAUS, PARA ELETROCALHA, EM CHAPA DE ACO GALVANIZADO, ESPESSURA #22, 250 X 50 MM (L X A), SEM VIROLA, SEM TAMPA</t>
  </si>
  <si>
    <t>TE HORIZONTAL 90 GRAUS, PARA ELETROCALHA, EM CHAPA DE ACO GALVANIZADO, ESPESSURA #22, 50 X 50 MM (L X A), SEM VIROLA, SEM TAMPA</t>
  </si>
  <si>
    <t>TE HORIZONTAL 90 GRAUS, PARA ELETROCALHA, EM CHAPA DE ACO GALVANIZADO, ESPESSURA #22, 75 X 50 MM (L X A), SEM VIROLA, SEM TAMPA</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</si>
  <si>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</si>
  <si>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</si>
  <si>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</si>
  <si>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</si>
  <si>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</si>
  <si>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</si>
  <si>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</si>
  <si>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</si>
  <si>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</si>
  <si>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</si>
  <si>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</si>
  <si>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</si>
  <si>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</si>
  <si>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</si>
  <si>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</si>
  <si>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</si>
  <si>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</si>
  <si>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</si>
  <si>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</si>
  <si>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</si>
  <si>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</si>
  <si>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</si>
  <si>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</si>
  <si>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</si>
  <si>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</si>
  <si>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</si>
  <si>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</si>
  <si>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</si>
  <si>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</si>
  <si>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</si>
  <si>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</si>
  <si>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</si>
  <si>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</si>
  <si>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</si>
  <si>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</si>
  <si>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</si>
  <si>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</si>
  <si>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</si>
  <si>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</si>
  <si>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</si>
  <si>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</si>
  <si>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</si>
  <si>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</si>
  <si>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</si>
  <si>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</si>
  <si>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</si>
  <si>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</si>
  <si>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</si>
  <si>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</si>
  <si>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</si>
  <si>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</si>
  <si>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</si>
  <si>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</si>
  <si>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</si>
  <si>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</si>
  <si>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</si>
  <si>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</si>
  <si>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</si>
  <si>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</si>
  <si>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</si>
  <si>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</si>
  <si>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</si>
  <si>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</si>
  <si>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</si>
  <si>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</si>
  <si>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</si>
  <si>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</si>
  <si>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</si>
  <si>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</si>
  <si>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</si>
  <si>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</si>
  <si>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</si>
  <si>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</si>
  <si>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</si>
  <si>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</si>
  <si>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</si>
  <si>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</si>
  <si>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</si>
  <si>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</si>
  <si>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</si>
  <si>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</si>
  <si>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</si>
  <si>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</si>
  <si>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</si>
  <si>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</si>
  <si>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</si>
  <si>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</si>
  <si>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</si>
  <si>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</si>
  <si>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</si>
  <si>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</si>
  <si>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</si>
  <si>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</si>
  <si>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</si>
  <si>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</si>
  <si>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</si>
  <si>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</si>
  <si>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</si>
  <si>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</si>
  <si>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</si>
  <si>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</si>
  <si>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</si>
  <si>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</si>
  <si>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</si>
  <si>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</si>
  <si>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</si>
  <si>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</si>
  <si>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</si>
  <si>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</si>
  <si>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</si>
  <si>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</si>
  <si>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</si>
  <si>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</si>
  <si>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</si>
  <si>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</si>
  <si>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</si>
  <si>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</si>
  <si>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</si>
  <si>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</si>
  <si>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</si>
  <si>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</si>
  <si>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</si>
  <si>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</si>
  <si>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</si>
  <si>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</si>
  <si>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</si>
  <si>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</si>
  <si>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</si>
  <si>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</si>
  <si>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</si>
  <si>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</si>
  <si>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</si>
  <si>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</si>
  <si>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</si>
  <si>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</si>
  <si>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</si>
  <si>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</si>
  <si>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</si>
  <si>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</si>
  <si>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</si>
  <si>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</si>
  <si>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</si>
  <si>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</si>
  <si>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</si>
  <si>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</si>
  <si>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</si>
  <si>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</si>
  <si>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</si>
  <si>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</si>
  <si>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</si>
  <si>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</si>
  <si>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</si>
  <si>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</si>
  <si>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</si>
  <si>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</si>
  <si>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</si>
  <si>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</si>
  <si>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</si>
  <si>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</si>
  <si>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</si>
  <si>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</si>
  <si>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</si>
  <si>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</si>
  <si>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</si>
  <si>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</si>
  <si>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</si>
  <si>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</si>
  <si>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</si>
  <si>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</si>
  <si>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</si>
  <si>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</si>
  <si>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</si>
  <si>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</si>
  <si>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</si>
  <si>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</si>
  <si>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</si>
  <si>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</si>
  <si>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</si>
  <si>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</si>
  <si>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</si>
  <si>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</si>
  <si>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</si>
  <si>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</si>
  <si>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</si>
  <si>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</si>
  <si>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</si>
  <si>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</si>
  <si>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</si>
  <si>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</si>
  <si>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</si>
  <si>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</si>
  <si>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</si>
  <si>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</si>
  <si>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</si>
  <si>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</si>
  <si>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</si>
  <si>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</si>
  <si>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</si>
  <si>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</si>
  <si>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</si>
  <si>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</si>
  <si>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</si>
  <si>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</si>
  <si>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</si>
  <si>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</si>
  <si>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</si>
  <si>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</si>
  <si>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</si>
  <si>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</si>
  <si>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</si>
  <si>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</si>
  <si>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</si>
  <si>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</si>
  <si>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</si>
  <si>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</si>
  <si>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</si>
  <si>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</si>
  <si>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</si>
  <si>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</si>
  <si>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</si>
  <si>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</si>
  <si>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</si>
  <si>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</si>
  <si>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</si>
  <si>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</si>
  <si>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</si>
  <si>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</si>
  <si>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</si>
  <si>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</si>
  <si>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</si>
  <si>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</si>
  <si>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</si>
  <si>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</si>
  <si>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</si>
  <si>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</si>
  <si>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</si>
  <si>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</si>
  <si>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</si>
  <si>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</si>
  <si>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</si>
  <si>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</si>
  <si>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</si>
  <si>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</si>
  <si>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</si>
  <si>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</si>
  <si>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COM HASTE, TORNEIRA E BALAO METALICOS</t>
  </si>
  <si>
    <t>TORNEIRA DE BOIA BALAO METALICO, VAZAO TOTAL, PARA CAIXA D'AGUA, AGUA QUENTE, ROSCA 3/4",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</si>
  <si>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</si>
  <si>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</si>
  <si>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</si>
  <si>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</si>
  <si>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</si>
  <si>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</si>
  <si>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</si>
  <si>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</si>
  <si>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</si>
  <si>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</si>
  <si>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</si>
  <si>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</si>
  <si>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</si>
  <si>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</si>
  <si>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</si>
  <si>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</si>
  <si>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</si>
  <si>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</si>
  <si>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</si>
  <si>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</si>
  <si>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</si>
  <si>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</si>
  <si>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</si>
  <si>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</si>
  <si>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</si>
  <si>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</si>
  <si>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</si>
  <si>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</si>
  <si>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</si>
  <si>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</si>
  <si>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</si>
  <si>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TORNO/MORSA DE BANCADA NUMERO 4</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</si>
  <si>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</si>
  <si>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</si>
  <si>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</si>
  <si>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</si>
  <si>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</si>
  <si>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</si>
  <si>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</si>
  <si>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</si>
  <si>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</si>
  <si>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</si>
  <si>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</si>
  <si>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</si>
  <si>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</si>
  <si>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</si>
  <si>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</si>
  <si>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</si>
  <si>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</si>
  <si>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</si>
  <si>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</si>
  <si>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PNEUS COM POTENCIA DE 122 CV, TRACAO 4 X 4, PESO COM LASTRO DE 4510 KG</t>
  </si>
  <si>
    <t>TRATOR DE PNEUS COM POTENCIA DE 85 CV, TRACAO 4 X 4, PESO COM LASTRO DE 4675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</si>
  <si>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</si>
  <si>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</si>
  <si>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</si>
  <si>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TRENA COM FITA DE ACO DE 10 M X 25 MM (COMPRIMENTO X LARGURA)</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</si>
  <si>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</si>
  <si>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</si>
  <si>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</si>
  <si>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</si>
  <si>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TRINCHA DE 1" COM CERDAS SINTETICAS</t>
  </si>
  <si>
    <t>TRINCHA DE 2" COM CERDAS SINTETICAS</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</si>
  <si>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</si>
  <si>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</si>
  <si>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</si>
  <si>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</si>
  <si>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</si>
  <si>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</si>
  <si>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</si>
  <si>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</si>
  <si>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</si>
  <si>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</si>
  <si>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</si>
  <si>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</si>
  <si>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</si>
  <si>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</si>
  <si>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</si>
  <si>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</si>
  <si>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</si>
  <si>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</si>
  <si>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</si>
  <si>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</si>
  <si>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</si>
  <si>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</si>
  <si>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</si>
  <si>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</si>
  <si>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</si>
  <si>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</si>
  <si>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</si>
  <si>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</si>
  <si>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</si>
  <si>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</si>
  <si>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</si>
  <si>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</si>
  <si>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</si>
  <si>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</si>
  <si>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</si>
  <si>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</si>
  <si>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</si>
  <si>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</si>
  <si>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</si>
  <si>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</si>
  <si>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</si>
  <si>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</si>
  <si>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</si>
  <si>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</si>
  <si>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</si>
  <si>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</si>
  <si>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</si>
  <si>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</si>
  <si>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</si>
  <si>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</si>
  <si>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</si>
  <si>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</si>
  <si>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</si>
  <si>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</si>
  <si>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</si>
  <si>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</si>
  <si>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</si>
  <si>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</si>
  <si>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</si>
  <si>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</si>
  <si>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</si>
  <si>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</si>
  <si>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</si>
  <si>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</si>
  <si>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</si>
  <si>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</si>
  <si>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</si>
  <si>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</si>
  <si>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</si>
  <si>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</si>
  <si>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</si>
  <si>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</si>
  <si>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</si>
  <si>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</si>
  <si>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</si>
  <si>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</si>
  <si>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</si>
  <si>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</si>
  <si>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</si>
  <si>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</si>
  <si>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</si>
  <si>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</si>
  <si>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</si>
  <si>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</si>
  <si>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</si>
  <si>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</si>
  <si>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</si>
  <si>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</si>
  <si>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</si>
  <si>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</si>
  <si>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</si>
  <si>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</si>
  <si>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</si>
  <si>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</si>
  <si>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</si>
  <si>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</si>
  <si>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</si>
  <si>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</si>
  <si>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</si>
  <si>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</si>
  <si>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</si>
  <si>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</si>
  <si>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</si>
  <si>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</si>
  <si>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</si>
  <si>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</si>
  <si>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</si>
  <si>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</si>
  <si>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</si>
  <si>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</si>
  <si>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</si>
  <si>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</si>
  <si>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</si>
  <si>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</si>
  <si>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</si>
  <si>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</si>
  <si>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</si>
  <si>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</si>
  <si>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</si>
  <si>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</si>
  <si>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</si>
  <si>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</si>
  <si>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</si>
  <si>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</si>
  <si>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</si>
  <si>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</si>
  <si>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</si>
  <si>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</si>
  <si>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</si>
  <si>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</si>
  <si>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</si>
  <si>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</si>
  <si>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</si>
  <si>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</si>
  <si>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</si>
  <si>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</si>
  <si>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</si>
  <si>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</si>
  <si>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</si>
  <si>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</si>
  <si>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</si>
  <si>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</si>
  <si>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</si>
  <si>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</si>
  <si>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</si>
  <si>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</si>
  <si>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</si>
  <si>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</si>
  <si>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</si>
  <si>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</si>
  <si>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</si>
  <si>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</si>
  <si>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</si>
  <si>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</si>
  <si>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</si>
  <si>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</si>
  <si>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</si>
  <si>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</si>
  <si>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</si>
  <si>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</si>
  <si>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</si>
  <si>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</si>
  <si>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</si>
  <si>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</si>
  <si>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</si>
  <si>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</si>
  <si>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</si>
  <si>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</si>
  <si>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</si>
  <si>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</si>
  <si>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</si>
  <si>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</si>
  <si>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</si>
  <si>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</si>
  <si>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</si>
  <si>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</si>
  <si>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</si>
  <si>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</si>
  <si>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</si>
  <si>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</si>
  <si>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</si>
  <si>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</si>
  <si>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</si>
  <si>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</si>
  <si>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</si>
  <si>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</si>
  <si>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</si>
  <si>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</si>
  <si>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</si>
  <si>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</si>
  <si>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</si>
  <si>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</si>
  <si>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</si>
  <si>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</si>
  <si>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</si>
  <si>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</si>
  <si>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</si>
  <si>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</si>
  <si>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</si>
  <si>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</si>
  <si>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</si>
  <si>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</si>
  <si>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</si>
  <si>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</si>
  <si>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</si>
  <si>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</si>
  <si>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</si>
  <si>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</si>
  <si>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</si>
  <si>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</si>
  <si>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</si>
  <si>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</si>
  <si>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</si>
  <si>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</si>
  <si>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</si>
  <si>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</si>
  <si>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</si>
  <si>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</si>
  <si>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</si>
  <si>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</si>
  <si>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</si>
  <si>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</si>
  <si>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</si>
  <si>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</si>
  <si>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</si>
  <si>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</si>
  <si>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</si>
  <si>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</si>
  <si>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</si>
  <si>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</si>
  <si>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</si>
  <si>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</si>
  <si>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</si>
  <si>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</si>
  <si>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</si>
  <si>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</si>
  <si>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</si>
  <si>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</si>
  <si>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</si>
  <si>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</si>
  <si>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</si>
  <si>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</si>
  <si>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</si>
  <si>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</si>
  <si>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</si>
  <si>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</si>
  <si>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</si>
  <si>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</si>
  <si>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</si>
  <si>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</si>
  <si>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</si>
  <si>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</si>
  <si>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</si>
  <si>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</si>
  <si>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</si>
  <si>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</si>
  <si>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</si>
  <si>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</si>
  <si>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</si>
  <si>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</si>
  <si>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</si>
  <si>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</si>
  <si>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</si>
  <si>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</si>
  <si>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</si>
  <si>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</si>
  <si>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</si>
  <si>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</si>
  <si>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</si>
  <si>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</si>
  <si>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</si>
  <si>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</si>
  <si>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</si>
  <si>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</si>
  <si>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</si>
  <si>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</si>
  <si>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</si>
  <si>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</si>
  <si>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</si>
  <si>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</si>
  <si>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</si>
  <si>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</si>
  <si>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</si>
  <si>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</si>
  <si>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</si>
  <si>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</si>
  <si>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</si>
  <si>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</si>
  <si>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</si>
  <si>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</si>
  <si>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</si>
  <si>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</si>
  <si>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</si>
  <si>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</si>
  <si>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</si>
  <si>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</si>
  <si>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</si>
  <si>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</si>
  <si>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</si>
  <si>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</si>
  <si>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</si>
  <si>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</si>
  <si>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</si>
  <si>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</si>
  <si>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</si>
  <si>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</si>
  <si>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</si>
  <si>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</si>
  <si>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</si>
  <si>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</si>
  <si>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</si>
  <si>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</si>
  <si>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</si>
  <si>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</si>
  <si>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</si>
  <si>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</si>
  <si>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</si>
  <si>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</si>
  <si>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</si>
  <si>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</si>
  <si>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</si>
  <si>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</si>
  <si>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</si>
  <si>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</si>
  <si>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</si>
  <si>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</si>
  <si>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</si>
  <si>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</si>
  <si>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</si>
  <si>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</si>
  <si>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</si>
  <si>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</si>
  <si>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</si>
  <si>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</si>
  <si>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</si>
  <si>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</si>
  <si>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</si>
  <si>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</si>
  <si>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</si>
  <si>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</si>
  <si>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</si>
  <si>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</si>
  <si>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</si>
  <si>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</si>
  <si>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</si>
  <si>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</si>
  <si>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</si>
  <si>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</si>
  <si>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</si>
  <si>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</si>
  <si>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</si>
  <si>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</si>
  <si>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</si>
  <si>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</si>
  <si>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</si>
  <si>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</si>
  <si>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UNIFORME PROFISSIONAL DE BRIM, CALCA E CAMISA MANGA LONGA COM FAIXA REFLETIVA</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</si>
  <si>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</si>
  <si>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</si>
  <si>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</si>
  <si>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</si>
  <si>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</si>
  <si>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</si>
  <si>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</si>
  <si>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</si>
  <si>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</si>
  <si>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</si>
  <si>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</si>
  <si>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</si>
  <si>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</si>
  <si>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</si>
  <si>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</si>
  <si>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</si>
  <si>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</si>
  <si>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</si>
  <si>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</si>
  <si>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</si>
  <si>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</si>
  <si>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</si>
  <si>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</si>
  <si>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</si>
  <si>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</si>
  <si>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</si>
  <si>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</si>
  <si>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</si>
  <si>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</si>
  <si>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</si>
  <si>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</si>
  <si>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</si>
  <si>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</si>
  <si>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</si>
  <si>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</si>
  <si>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</si>
  <si>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</si>
  <si>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</si>
  <si>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</si>
  <si>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</si>
  <si>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</si>
  <si>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</si>
  <si>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</si>
  <si>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</si>
  <si>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</si>
  <si>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</si>
  <si>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</si>
  <si>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</si>
  <si>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</si>
  <si>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</si>
  <si>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</si>
  <si>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</si>
  <si>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</si>
  <si>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</si>
  <si>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</si>
  <si>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</si>
  <si>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</si>
  <si>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</si>
  <si>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</si>
  <si>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</si>
  <si>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</si>
  <si>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</si>
  <si>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</si>
  <si>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</si>
  <si>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</si>
  <si>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</si>
  <si>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</si>
  <si>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DIAMETRO DA PONTEIRA DE *35*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</si>
  <si>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</si>
  <si>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</si>
  <si>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</si>
  <si>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</si>
  <si>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</si>
  <si>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</si>
  <si>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</si>
  <si>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</si>
  <si>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</si>
  <si>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</si>
  <si>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</si>
  <si>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</si>
  <si>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</si>
  <si>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</si>
  <si>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</si>
  <si>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</si>
  <si>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</si>
  <si>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</si>
  <si>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</si>
  <si>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</si>
  <si>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</si>
  <si>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</si>
  <si>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</si>
  <si>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</si>
  <si>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</si>
  <si>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</si>
  <si>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</si>
  <si>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</si>
  <si>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</si>
  <si>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</si>
  <si>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</si>
  <si>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</si>
  <si>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</si>
  <si>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</si>
  <si>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</si>
  <si>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</si>
  <si>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</si>
  <si>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</si>
  <si>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</si>
  <si>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</si>
  <si>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</si>
  <si>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</si>
  <si>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</si>
  <si>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</si>
  <si>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</si>
  <si>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RAMPA DE ACESSIBILIDADE EM CONCRETO MOLDADO IN LOCO, EM CALÇADA NOVA COM LARGURA MAIOR OU IGUAL À 3,00 M, FCK 25MPA, COM PISO PODOTÁTIL. AF_03/2024</t>
  </si>
  <si>
    <t>CONCRETO FCK = 25MPA, TRAÇO 1:2,3:2,7 (EM MASSA SECA DE CIMENTO/ AREIA MÉDIA/ BRITA 1) - PREPARO MECÂNICO COM BETONEIRA 400 L. AF_05/2021</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</si>
  <si>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</si>
  <si>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</si>
  <si>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</si>
  <si>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</si>
  <si>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MARTELETE OU ROMPEDOR PNEUMÁTICO MANUAL, 28 KG, COM SILENCIADOR - CHI DIURNO. AF_07/2016</t>
  </si>
  <si>
    <t>MARTELETE OU ROMPEDOR PNEUMÁTICO MANUAL, 28 KG, COM SILENCIADOR - CHP DIURNO. AF_07/2016</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</si>
  <si>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</si>
  <si>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</si>
  <si>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ARGAMASSA TRAÇO 1:6 (EM VOLUME DE CIMENTO E AREIA MÉDIA ÚMIDA) PARA CONTRAPISO, PREPARO MECÂNICO COM BETONEIRA 400 L. AF_08/2019</t>
  </si>
  <si>
    <t>ARGAMASSA TRAÇO 1:1:6 (EM VOLUME DE CIMENTO, CAL E AREIA MÉDIA ÚMIDA) PARA EMBOÇO/MASSA ÚNICA/ASSENTAMENTO DE ALVENARIA DE VEDAÇÃO, PREPARO MECÂNICO COM BETONEIRA 400 L. AF_08/2019</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</si>
  <si>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</si>
  <si>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</si>
  <si>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EXECUÇÃO DE PASSEIO (CALÇADA) OU PISO DE CONCRETO COM CONCRETO MOLDADO IN LOCO, USINADO C25, ACABAMENTO CONVENCIONAL, NÃO ARMADO. AF_03/2023</t>
  </si>
  <si>
    <t>GUARDA-CORPO DE AÇO GALVANIZADO DE 1,10M, MONTANTES TUBULARES DE 1.1/4" ESPAÇADOS 1,20M, TRAVESSA SUPERIOR DE 1.1/2", GRADIL FORMADO POR TUBOS HORIZONTAIS DE 1" E VERTICAIS DE 3/4", FIXADO COM ADESIVO ESTRUTURAL EPOXI. AF_10/2025_PS</t>
  </si>
  <si>
    <t>LASTRO COM MATERIAL GRANULAR (PEDRA BRITADA N.2), APLICADO EM PISOS OU LAJES SOBRE SOLO, ESPESSURA DE *10 CM*. AF_01/2024</t>
  </si>
  <si>
    <t>RAMPA DE ACESSIBILIDADE PARA ACESSO A EDIFICAÇÕES COM INCLINAÇÃO DE 8,33% EM CONCRETO MOLDADO IN LOCO, COM LARGURA DE 1,50M, FCK 25MPA, NÃO ARMADA, COM JUNTA A CADA 2M COM CORTE À SECO. AF_03/2024</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</si>
  <si>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</si>
  <si>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</si>
  <si>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ARGAMASSA TRAÇO 1:1:6 (EM VOLUME DE CIMENTO, CAL E AREIA MÉDIA ÚMIDA) PARA EMBOÇO/MASSA ÚNICA/ASSENTAMENTO DE ALVENARIA DE VEDAÇÃO, PREPARO MANUAL. AF_08/2019</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</si>
  <si>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</si>
  <si>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</si>
  <si>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</si>
  <si>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</si>
  <si>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</si>
  <si>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</si>
  <si>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</si>
  <si>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ARGAMASSA TRAÇO 1:0,5:4,5 (EM VOLUME DE CIMENTO, CAL E AREIA MÉDIA ÚMIDA), PREPARO MECÂNICO COM BETONEIRA 400 L. AF_08/2019</t>
  </si>
  <si>
    <t>ALVENARIA DE BLOCOS DE CONCRETO ESTRUTURAL 14X19X29 CM (ESPESSURA 14 CM), FBK = 14,0 MPA, UTILIZANDO PALHETA. AF_10/2022</t>
  </si>
  <si>
    <t>ALVENARIA DE BLOCOS DE CONCRETO ESTRUTURAL 14X19X29 CM (ESPESSURA 14 CM), FBK = 4,5 MPA, UTILIZANDO COLHER DE PEDREIRO. AF_10/2022</t>
  </si>
  <si>
    <t>ARGAMASSA TRAÇO 1:2:9 (EM VOLUME DE CIMENTO, CAL E AREIA MÉDIA ÚMIDA) PARA EMBOÇO/MASSA ÚNICA/ASSENTAMENTO DE ALVENARIA DE VEDAÇÃO, PREPARO MECÂNICO COM BETONEIRA 400 L. AF_08/2019</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</si>
  <si>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</si>
  <si>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</si>
  <si>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</si>
  <si>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</si>
  <si>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</si>
  <si>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</si>
  <si>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</si>
  <si>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</si>
  <si>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</si>
  <si>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</si>
  <si>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ARGAMASSA TRAÇO 1:2:8 (EM VOLUME DE CIMENTO, CAL E AREIA MÉDIA ÚMIDA) PARA EMBOÇO/MASSA ÚNICA/ASSENTAMENTO DE ALVENARIA DE VEDAÇÃO, PREPARO MECÂNICO COM BETONEIRA 400 L. AF_08/2019</t>
  </si>
  <si>
    <t>ALVENARIA DE VEDAÇÃO DE BLOCOS CERÂMICOS FURADOS NA HORIZONTAL DE 11,5X14X24 CM (ESPESSURA 11,5 CM) E ARGAMASSA DE ASSENTAMENTO COM PREPARO MANUAL. AF_12/2021</t>
  </si>
  <si>
    <t>ARGAMASSA TRAÇO 1:2:8 (EM VOLUME DE CIMENTO, CAL E AREIA MÉDIA ÚMIDA) PARA EMBOÇO/MASSA ÚNICA/ASSENTAMENTO DE ALVENARIA DE VEDAÇÃO, PREPARO MANUAL. AF_08/2019</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</si>
  <si>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</si>
  <si>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</si>
  <si>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</si>
  <si>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</si>
  <si>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</si>
  <si>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</si>
  <si>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</si>
  <si>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</si>
  <si>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</si>
  <si>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</si>
  <si>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</si>
  <si>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</si>
  <si>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</si>
  <si>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</si>
  <si>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</si>
  <si>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</si>
  <si>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</si>
  <si>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</si>
  <si>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</si>
  <si>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</si>
  <si>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</si>
  <si>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</si>
  <si>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</si>
  <si>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</si>
  <si>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</si>
  <si>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</si>
  <si>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</si>
  <si>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</si>
  <si>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</si>
  <si>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</si>
  <si>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</si>
  <si>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</si>
  <si>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</si>
  <si>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</si>
  <si>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</si>
  <si>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</si>
  <si>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</si>
  <si>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</si>
  <si>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</si>
  <si>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</si>
  <si>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</si>
  <si>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</si>
  <si>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</si>
  <si>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</si>
  <si>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</si>
  <si>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</si>
  <si>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</si>
  <si>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</si>
  <si>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</si>
  <si>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</si>
  <si>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</si>
  <si>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</si>
  <si>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</si>
  <si>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</si>
  <si>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</si>
  <si>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</si>
  <si>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ARGAMASSA TRAÇO 1:3 (EM VOLUME DE CIMENTO E AREIA MÉDIA ÚMIDA), PREPARO MECÂNICO COM BETONEIRA 600 L. AF_08/2019</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</si>
  <si>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</si>
  <si>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</si>
  <si>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</si>
  <si>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</si>
  <si>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</si>
  <si>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</si>
  <si>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</si>
  <si>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</si>
  <si>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MISTURADOR DE ARGAMASSA, EIXO HORIZONTAL, CAPACIDADE DE MISTURA 160 KG, MOTOR ELÉTRICO POTÊNCIA 3 CV - CHI DIURNO. AF_05/2023</t>
  </si>
  <si>
    <t>MISTURADOR DE ARGAMASSA, EIXO HORIZONTAL, CAPACIDADE DE MISTURA 160 KG, MOTOR ELÉTRICO POTÊNCIA 3 CV - CHP DIURNO. AF_05/2023</t>
  </si>
  <si>
    <t>OPERADOR DE BETONEIRA ESTACIONÁRIA/MISTURADOR COM ENCARGOS COMPLEMENTARES</t>
  </si>
  <si>
    <t>ARGAMASSA INDUSTRIALIZADA MULTIUSO PARA REVESTIMENTOS E ASSENTAMENTO DA ALVENARIA, PREPARO COM MISTURADOR DE EIXO HORIZONTAL DE 300 KG. AF_08/2019</t>
  </si>
  <si>
    <t>MISTURADOR DE ARGAMASSA, EIXO HORIZONTAL, CAPACIDADE DE MISTURA 300 KG, MOTOR ELÉTRICO POTÊNCIA 5 CV - CHI DIURNO. AF_05/2023</t>
  </si>
  <si>
    <t>MISTURADOR DE ARGAMASSA, EIXO HORIZONTAL, CAPACIDADE DE MISTURA 300 KG, MOTOR ELÉTRICO POTÊNCIA 5 CV - CHP DIURNO. AF_05/2023</t>
  </si>
  <si>
    <t>ARGAMASSA INDUSTRIALIZADA MULTIUSO PARA REVESTIMENTOS E ASSENTAMENTO DA ALVENARIA, PREPARO COM MISTURADOR DE EIXO HORIZONTAL DE 600 KG. AF_08/2019</t>
  </si>
  <si>
    <t>MISTURADOR DE ARGAMASSA, EIXO HORIZONTAL, CAPACIDADE DE MISTURA 600 KG, MOTOR ELÉTRICO POTÊNCIA 7,5 CV - CHI DIURNO. AF_05/2023</t>
  </si>
  <si>
    <t>MISTURADOR DE ARGAMASSA, EIXO HORIZONTAL, CAPACIDADE DE MISTURA 600 KG, MOTOR ELÉTRICO POTÊNCIA 7,5 CV - CHP DIURNO. AF_05/2023</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</si>
  <si>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</si>
  <si>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</si>
  <si>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</si>
  <si>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</si>
  <si>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</si>
  <si>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</si>
  <si>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</si>
  <si>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</si>
  <si>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</si>
  <si>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</si>
  <si>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</si>
  <si>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</si>
  <si>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ARGAMASSA INDUSTRIALIZADA PARA REVESTIMENTOS, MISTURA E PROJEÇÃO DE 2 M³/H DE ARGAMASSA. AF_08/2019</t>
  </si>
  <si>
    <t>PROJETOR DE ARGAMASSA, CAPACIDADE DE PROJEÇÃO 2 M3/H, ALCANCE ATÉ 50 M, MOTOR ELÉTRICO POTÊNCIA 7,5 HP - CHI DIURNO. AF_06/2014</t>
  </si>
  <si>
    <t>PROJETOR DE ARGAMASSA, CAPACIDADE DE PROJEÇÃO 2 M3/H, ALCANCE ATÉ 50 M, MOTOR ELÉTRICO POTÊNCIA 7,5 HP - CHP DIURNO. AF_06/2014</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</si>
  <si>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</si>
  <si>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</si>
  <si>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</si>
  <si>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</si>
  <si>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</si>
  <si>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</si>
  <si>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</si>
  <si>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</si>
  <si>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</si>
  <si>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PARA ASSENTAMENTO DE ALVENARIA, PREPARO MANUAL. AF_08/2019</t>
  </si>
  <si>
    <t>ARGAMASSA TRAÇO 1:0,5:4,5 (EM VOLUME DE CIMENTO, CAL E AREIA MÉDIA ÚMIDA), PREPARO MECÂNICO COM BETONEIRA 250 L. AF_08/2019</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</si>
  <si>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</si>
  <si>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</si>
  <si>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</si>
  <si>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</si>
  <si>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ARGAMASSA TRAÇO 1:0,5:4,5 (EM VOLUME DE CIMENTO, CAL E AREIA MÉDIA ÚMIDA), PREPARO MECÂNICO COM BETONEIRA 600 L. AF_08/2019</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</si>
  <si>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</si>
  <si>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</si>
  <si>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</si>
  <si>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</si>
  <si>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</si>
  <si>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</si>
  <si>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</si>
  <si>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</si>
  <si>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</si>
  <si>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</si>
  <si>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</si>
  <si>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</si>
  <si>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</si>
  <si>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</si>
  <si>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</si>
  <si>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</si>
  <si>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</si>
  <si>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</si>
  <si>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</si>
  <si>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</si>
  <si>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</si>
  <si>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</si>
  <si>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</si>
  <si>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</si>
  <si>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</si>
  <si>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</si>
  <si>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</si>
  <si>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</si>
  <si>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</si>
  <si>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</si>
  <si>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</si>
  <si>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</si>
  <si>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</si>
  <si>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</si>
  <si>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</si>
  <si>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</si>
  <si>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</si>
  <si>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</si>
  <si>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</si>
  <si>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</si>
  <si>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</si>
  <si>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</si>
  <si>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</si>
  <si>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</si>
  <si>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</si>
  <si>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</si>
  <si>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</si>
  <si>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</si>
  <si>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</si>
  <si>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</si>
  <si>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</si>
  <si>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</si>
  <si>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</si>
  <si>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</si>
  <si>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</si>
  <si>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250 L. AF_08/2019</t>
  </si>
  <si>
    <t>ARGAMASSA TRAÇO 1:3 (EM VOLUME DE CIMENTO E AREIA MÉDIA ÚMIDA),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</si>
  <si>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</si>
  <si>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</si>
  <si>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</si>
  <si>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</si>
  <si>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</si>
  <si>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</si>
  <si>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</si>
  <si>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</si>
  <si>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</si>
  <si>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</si>
  <si>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</si>
  <si>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</si>
  <si>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</si>
  <si>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</si>
  <si>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</si>
  <si>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</si>
  <si>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</si>
  <si>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</si>
  <si>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</si>
  <si>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</si>
  <si>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</si>
  <si>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</si>
  <si>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</si>
  <si>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</si>
  <si>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</si>
  <si>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</si>
  <si>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</si>
  <si>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</si>
  <si>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</si>
  <si>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</si>
  <si>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</si>
  <si>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</si>
  <si>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</si>
  <si>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</si>
  <si>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</si>
  <si>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</si>
  <si>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</si>
  <si>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</si>
  <si>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</si>
  <si>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</si>
  <si>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</si>
  <si>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</si>
  <si>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</si>
  <si>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</si>
  <si>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</si>
  <si>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</si>
  <si>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</si>
  <si>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</si>
  <si>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</si>
  <si>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</si>
  <si>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</si>
  <si>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</si>
  <si>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</si>
  <si>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</si>
  <si>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</si>
  <si>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</si>
  <si>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</si>
  <si>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</si>
  <si>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</si>
  <si>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</si>
  <si>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</si>
  <si>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</si>
  <si>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</si>
  <si>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</si>
  <si>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</si>
  <si>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</si>
  <si>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</si>
  <si>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</si>
  <si>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</si>
  <si>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</si>
  <si>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</si>
  <si>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</si>
  <si>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</si>
  <si>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</si>
  <si>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</si>
  <si>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</si>
  <si>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</si>
  <si>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CORTE E DOBRA DE AÇO CA-50, DIÂMETRO DE 10,0 MM. AF_06/2022</t>
  </si>
  <si>
    <t>AJUDANTE DE ARMADOR COM ENCARGOS COMPLEMENTARES</t>
  </si>
  <si>
    <t>MONTAGEM DE ARMADURA DE ESTACAS, DIÂMETRO = 12,5 MM. AF_09/2021_PS</t>
  </si>
  <si>
    <t>CORTE E DOBRA DE AÇO CA-50, DIÂMETRO DE 12,5 MM. AF_06/2022</t>
  </si>
  <si>
    <t>MONTAGEM DE ARMADURA DE ESTACAS, DIÂMETRO = 16,0 MM. AF_09/2021_PS</t>
  </si>
  <si>
    <t>CORTE E DOBRA DE AÇO CA-50, DIÂMETRO DE 16,0 MM. AF_06/2022</t>
  </si>
  <si>
    <t>MONTAGEM DE ARMADURA DE ESTACAS, DIÂMETRO = 20,0 MM. AF_09/2021_PS</t>
  </si>
  <si>
    <t>CORTE E DOBRA DE AÇO CA-50, DIÂMETRO DE 20,0 MM. AF_06/2022</t>
  </si>
  <si>
    <t>MONTAGEM DE ARMADURA DE ESTACAS, DIÂMETRO = 25,0 MM. AF_09/2021_PS</t>
  </si>
  <si>
    <t>CORTE E DOBRA DE AÇO CA-50, DIÂMETRO DE 25,0 MM. AF_06/2022</t>
  </si>
  <si>
    <t>MONTAGEM DE ARMADURA DE ESTACAS, DIÂMETRO = 32,0 MM. AF_09/2021_PS</t>
  </si>
  <si>
    <t>CORTE E DOBRA DE AÇO CA-50, DIÂMETRO DE 32 MM. AF_06/2022</t>
  </si>
  <si>
    <t>MONTAGEM DE ARMADURA DE ESTACAS, DIÂMETRO = 8,0 MM. AF_09/2021_PS</t>
  </si>
  <si>
    <t>CORTE E DOBRA DE AÇO CA-50, DIÂMETRO DE 8,0 MM. AF_06/2022</t>
  </si>
  <si>
    <t>MONTAGEM DE ARMADURA TRANSVERSAL DE ESTACAS DE SEÇÃO CIRCULAR, DIÂMETRO = 5,0 MM. AF_09/2021_PS</t>
  </si>
  <si>
    <t>CORTE E DOBRA DE AÇO CA-60, DIÂMETRO DE 5,0 MM. AF_06/2022</t>
  </si>
  <si>
    <t>MONTAGEM DE ARMADURA TRANSVERSAL DE ESTACAS DE SEÇÃO CIRCULAR, DIÂMETRO = 6,30 MM. AF_09/2021_PS</t>
  </si>
  <si>
    <t>CORTE E DOBRA DE AÇO CA-50, DIÂMETRO DE 6,3 MM. AF_06/2022</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</si>
  <si>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</si>
  <si>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</si>
  <si>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</si>
  <si>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</si>
  <si>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</si>
  <si>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</si>
  <si>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</si>
  <si>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</si>
  <si>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</si>
  <si>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</si>
  <si>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</si>
  <si>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20,0 MM - MONTAGEM. AF_06/2022</t>
  </si>
  <si>
    <t>ARMAÇÃO DE LAJE DE ESTRUTURA CONVENCIONAL DE CONCRETO ARMADO UTILIZANDO AÇO CA-60 DE 4,2 MM - MONTAGEM. AF_06/2022</t>
  </si>
  <si>
    <t>CORTE E DOBRA DE AÇO CA-60, DIÂMETRO DE 4,2 MM.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</si>
  <si>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</si>
  <si>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</si>
  <si>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</si>
  <si>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</si>
  <si>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</si>
  <si>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</si>
  <si>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</si>
  <si>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</si>
  <si>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</si>
  <si>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CORTE E DOBRA DE AÇO CA-25, DIÂMETRO DE 10,0 MM. AF_06/2022</t>
  </si>
  <si>
    <t>ARMAÇÃO UTILIZANDO AÇO CA-25 DE 12,5 MM - MONTAGEM. AF_06/2022</t>
  </si>
  <si>
    <t>CORTE E DOBRA DE AÇO CA-25, DIÂMETRO DE 12,5 MM. AF_06/2022</t>
  </si>
  <si>
    <t>ARMAÇÃO UTILIZANDO AÇO CA-25 DE 16,0 MM - MONTAGEM. AF_06/2022</t>
  </si>
  <si>
    <t>CORTE E DOBRA DE AÇO CA-25, DIÂMETRO DE 16,0 MM. AF_06/2022</t>
  </si>
  <si>
    <t>ARMAÇÃO UTILIZANDO AÇO CA-25 DE 20,0 MM - MONTAGEM. AF_06/2022</t>
  </si>
  <si>
    <t>CORTE E DOBRA DE AÇO CA-25, DIÂMETRO DE 20,0 MM. AF_06/2022</t>
  </si>
  <si>
    <t>ARMAÇÃO UTILIZANDO AÇO CA-25 DE 25,0 MM - MONTAGEM. AF_06/2022</t>
  </si>
  <si>
    <t>CORTE E DOBRA DE AÇO CA-25, DIÂMETRO DE 25,0 MM. AF_06/2022</t>
  </si>
  <si>
    <t>ARMAÇÃO UTILIZANDO AÇO CA-25 DE 6,3 MM - MONTAGEM. AF_06/2022</t>
  </si>
  <si>
    <t>CORTE E DOBRA DE AÇO CA-25, DIÂMETRO DE 6,3 MM. AF_06/2022</t>
  </si>
  <si>
    <t>ARMAÇÃO UTILIZANDO AÇO CA-25 DE 8,0 MM - MONTAGEM. AF_06/2022</t>
  </si>
  <si>
    <t>CORTE E DOBRA DE AÇO CA-25, DIÂMETRO DE 8,0 MM. AF_06/2022</t>
  </si>
  <si>
    <t>ARRASAMENTO MECANICO DE ESTACA DE CONCRETO ARMADO, DIAMETROS DE 101 CM A 150 CM. AF_05/2021</t>
  </si>
  <si>
    <t>MARTELO DEMOLIDOR ELÉTRICO, COM POTÊNCIA DE 2.000 W, 1.000 IMPACTOS POR MINUTO, PESO DE 30 KG - CHP DIURNO. AF_01/2021</t>
  </si>
  <si>
    <t>MARTELO DEMOLIDOR ELÉTRICO, COM POTÊNCIA DE 2.000 W, 1.000 IMPACTOS POR MINUTO, PESO DE 30 KG - CHI DIURNO. AF_01/2021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</si>
  <si>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</si>
  <si>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</si>
  <si>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</si>
  <si>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</si>
  <si>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</si>
  <si>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</si>
  <si>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</si>
  <si>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</si>
  <si>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APARELHO PARA CORTE E SOLDA OXI-ACETILENO SOBRE RODAS, INCLUSIVE CILINDROS E MAÇARICOS - CHI DIURNO. AF_05/2023</t>
  </si>
  <si>
    <t>APARELHO PARA CORTE E SOLDA OXI-ACETILENO SOBRE RODAS, INCLUSIVE CILINDROS E MAÇARICOS - CHP DIURNO. AF_05/2023</t>
  </si>
  <si>
    <t>SOLDADOR COM ENCARGOS COMPLEMENTARES</t>
  </si>
  <si>
    <t>ARRASAMENTO MECÂNICO DE ESTACA METÁLICA, PERFIL LAMINADO TIPO H - FAMÍLIA 310. AF_05/2021</t>
  </si>
  <si>
    <t>ARRASAMENTO MECÂNICO DE ESTACA METÁLICA, PERFIL LAMINADO TIPO I FAMÍLIA 250. AF_05/2021</t>
  </si>
  <si>
    <t>EXECUÇÃO DE MICRORREVESTIMENTO FAIXA 2 DNIT. AF_10/2025</t>
  </si>
  <si>
    <t>USINAGEM DE MICRORREVESTIMENTO, PADRÃO DNIT FAIXA 2. AF_09/2025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</si>
  <si>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</si>
  <si>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RASTELEIRO COM ENCARGOS COMPLEMENTARES</t>
  </si>
  <si>
    <t>CAMINHÃO BASCULANTE 6 M3, PESO BRUTO TOTAL 16.000 KG, CARGA ÚTIL MÁXIMA 13.071 KG, DISTÂNCIA ENTRE EIXOS 4,80 M, POTÊNCIA 230 CV INCLUSIVE CAÇAMBA METÁLICA - CHI DIURNO. AF_06/2014</t>
  </si>
  <si>
    <t>EXECUÇÃO DE MICRORREVESTIMENTO FAIXA 3 DNIT. AF_10/2025</t>
  </si>
  <si>
    <t>USINAGEM DE MICRORREVESTIMENTO, PADRÃO DNIT FAIXA 3. AF_09/2025</t>
  </si>
  <si>
    <t>EXECUÇÃO DE PAVIMENTO COM APLICAÇÃO DE CONCRETO ASFÁLTICO, CAMADA DE BINDER - EXCLUSIVE CARGA E TRANSPORTE. AF_10/2025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</si>
  <si>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</si>
  <si>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</si>
  <si>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TRATOR DE PNEUS COM POTÊNCIA DE 85 CV, TRAÇÃO 4X4, COM VASSOURA MECÂNICA ACOPLADA - CHP DIURNO. AF_03/2017</t>
  </si>
  <si>
    <t>TRATOR DE PNEUS COM POTÊNCIA DE 85 CV, TRAÇÃO 4X4, COM VASSOURA MECÂNICA ACOPLADA - CHI DIURNO. AF_02/2017</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</si>
  <si>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</si>
  <si>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</si>
  <si>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</si>
  <si>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</si>
  <si>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</si>
  <si>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</si>
  <si>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EXECUÇÃO DE PAVIMENTO COM APLICAÇÃO DE CONCRETO ASFÁLTICO, CAMADA DE ROLAMENTO - EXCLUSIVE CARGA E TRANSPORTE. AF_10/2025</t>
  </si>
  <si>
    <t>EXECUÇÃO DE PAVIMENTO COM APLICAÇÃO DE PRÉ-MISTURADO A FRIO, CAMADA DE BINDER - EXCLUSIVE CARGA E TRANSPORTE. AF_10/2025</t>
  </si>
  <si>
    <t>USINAGEM DE PRÉ MISTURADO A FRIO, PARA CAMADA DE ROLAMENTO, PADRÃO DNIT FAIXA C. AF_09/2025</t>
  </si>
  <si>
    <t>EXECUÇÃO DE PAVIMENTO COM APLICAÇÃO DE PRÉ-MISTURADO A FRIO, CAMADA DE ROLAMENTO - EXCLUSIVE CARGA E TRANSPORTE. AF_10/2025</t>
  </si>
  <si>
    <t>USINAGEM DE PRÉ MISTURADO A FRIO, PARA CAMADA DE BINDER, PADRÃO DNIT FAIXA B. AF_09/2025</t>
  </si>
  <si>
    <t>FRESAGEM DE PAVIMENTO ASFÁLTICO, COM LARGURA DA VIA MAIOR QUE 10,00 M, EM LOCAIS COM NIVEL ALTO DE INTERFERÊNCIA. AF_10/2025</t>
  </si>
  <si>
    <t>MINICARREGADEIRA SOBRE RODAS POTENCIA 47HP CAPACIDADE OPERACAO 646 KG, COM VASSOURA MECÂNICA ACOPLADA - CHP DIURNO. AF_03/2017</t>
  </si>
  <si>
    <t>MINICARREGADEIRA SOBRE RODAS POTENCIA 47HP CAPACIDADE OPERACAO 646 KG, COM VASSOURA MECÂNICA ACOPLADA - CHI DIURNO. AF_03/2017</t>
  </si>
  <si>
    <t>FRESADORA DE ASFALTO A FRIO SOBRE RODAS, LARGURA FRESAGEM DE 1,0 M, POTÊNCIA 208 HP - CHI DIURNO. AF_11/2014</t>
  </si>
  <si>
    <t>FRESADORA DE ASFALTO A FRIO SOBRE RODAS, LARGURA FRESAGEM DE 1,0 M, POTÊNCIA 208 HP - CHP DIURNO. AF_11/2014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</si>
  <si>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</si>
  <si>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</si>
  <si>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BASCULANTE 6 M3, PESO BRUTO TOTAL 16.000 KG, CARGA ÚTIL MÁXIMA 13.071 KG, DISTÂNCIA ENTRE EIXOS 4,80 M, POTÊNCIA 230 CV INCLUSIVE CAÇAMBA METÁLICA - CHP DIURNO. AF_06/2014</t>
  </si>
  <si>
    <t>FRESAGEM DE PAVIMENTO ASFÁLTICO, COM LARGURA DA VIA MAIOR QUE 10,00 M, EM LOCAIS COM NIVEL BAIXO DE INTERFERÊNCIA. AF_10/2025</t>
  </si>
  <si>
    <t>FRESAGEM DE PAVIMENTO ASFÁLTICO, COM LARGURA DA VIA MAIOR QUE 6,00 M E MENOR OU IGUAL 10,00 M, EM LOCAIS COM NIVEL ALTO DE INTERFERÊNCIA. AF_10/2025</t>
  </si>
  <si>
    <t>FRESAGEM DE PAVIMENTO ASFÁLTICO, COM LARGURA DA VIA MAIOR QUE 6,00 M E MENOR OU IGUAL 10,00 M, EM LOCAIS COM NIVEL BAIXO DE INTERFERÊNCIA. AF_10/2025</t>
  </si>
  <si>
    <t>FRESAGEM DE PAVIMENTO ASFÁLTICO, COM LARGURA DA VIA MENOR OU IGUAL 6,00 M, EM LOCAIS COM NIVEL ALTO DE INTERFERÊNCIA. AF_10/2025</t>
  </si>
  <si>
    <t>FRESAGEM DE PAVIMENTO ASFÁLTICO, COM LARGURA DA VIA MENOR OU IGUAL 6,00 M, EM LOCAIS COM NIVEL BAIXO DE INTERFERÊNCIA. AF_10/2025</t>
  </si>
  <si>
    <t>ASSENTAMENTO DE TUBO DE PEAD CORRUGADO DE DUPLA PAREDE PARA REDE COLETORA DE ESGOTO, DN 1000 MM, JUNTA ELÁSTICA INTEGRADA (NÃO INCLUI FORNECIMENTO). AF_01/2021</t>
  </si>
  <si>
    <t>ESCAVADEIRA HIDRÁULICA SOBRE ESTEIRAS, CAÇAMBA 0,80 M3, PESO OPERACIONAL 17 T, POTENCIA BRUTA 111 HP - CHI DIURNO. AF_06/2014</t>
  </si>
  <si>
    <t>ESCAVADEIRA HIDRÁULICA SOBRE ESTEIRAS, CAÇAMBA 0,80 M3, PESO OPERACIONAL 17 T, POTENCIA BRUTA 111 HP - CHP DIURNO. AF_06/2014</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</si>
  <si>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</si>
  <si>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</si>
  <si>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</si>
  <si>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</si>
  <si>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</si>
  <si>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</si>
  <si>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</si>
  <si>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</si>
  <si>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</si>
  <si>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</si>
  <si>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</si>
  <si>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</si>
  <si>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</si>
  <si>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</si>
  <si>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</si>
  <si>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</si>
  <si>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</si>
  <si>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</si>
  <si>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</si>
  <si>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</si>
  <si>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</si>
  <si>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</si>
  <si>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</si>
  <si>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</si>
  <si>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</si>
  <si>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</si>
  <si>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</si>
  <si>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</si>
  <si>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</si>
  <si>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</si>
  <si>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</si>
  <si>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</si>
  <si>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</si>
  <si>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</si>
  <si>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</si>
  <si>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</si>
  <si>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</si>
  <si>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</si>
  <si>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</si>
  <si>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</si>
  <si>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</si>
  <si>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</si>
  <si>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</si>
  <si>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</si>
  <si>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</si>
  <si>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</si>
  <si>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350 MM, JUNTA ELÁSTICA - FORNECIMENTO E ASSENTAMENTO. AF_01/2021</t>
  </si>
  <si>
    <t>TUBO DE PVC PARA REDE COLETORA DE ESGOTO DE PAREDE MACIÇA, DN 150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</si>
  <si>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</si>
  <si>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</si>
  <si>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</si>
  <si>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</si>
  <si>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</si>
  <si>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</si>
  <si>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</si>
  <si>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</si>
  <si>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</si>
  <si>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</si>
  <si>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</si>
  <si>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</si>
  <si>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</si>
  <si>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</si>
  <si>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</si>
  <si>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</si>
  <si>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</si>
  <si>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</si>
  <si>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</si>
  <si>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</si>
  <si>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</si>
  <si>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</si>
  <si>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</si>
  <si>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</si>
  <si>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</si>
  <si>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</si>
  <si>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</si>
  <si>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</si>
  <si>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</si>
  <si>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</si>
  <si>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</si>
  <si>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</si>
  <si>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</si>
  <si>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</si>
  <si>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</si>
  <si>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</si>
  <si>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</si>
  <si>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</si>
  <si>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</si>
  <si>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</si>
  <si>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</si>
  <si>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</si>
  <si>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</si>
  <si>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</si>
  <si>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</si>
  <si>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</si>
  <si>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</si>
  <si>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</si>
  <si>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</si>
  <si>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</si>
  <si>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</si>
  <si>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</si>
  <si>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</si>
  <si>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</si>
  <si>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</si>
  <si>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</si>
  <si>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</si>
  <si>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</si>
  <si>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</si>
  <si>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</si>
  <si>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</si>
  <si>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</si>
  <si>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</si>
  <si>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</si>
  <si>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</si>
  <si>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</si>
  <si>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</si>
  <si>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</si>
  <si>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</si>
  <si>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</si>
  <si>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</si>
  <si>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</si>
  <si>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</si>
  <si>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</si>
  <si>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</si>
  <si>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</si>
  <si>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</si>
  <si>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</si>
  <si>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</si>
  <si>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</si>
  <si>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</si>
  <si>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</si>
  <si>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</si>
  <si>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</si>
  <si>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</si>
  <si>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</si>
  <si>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</si>
  <si>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</si>
  <si>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</si>
  <si>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</si>
  <si>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</si>
  <si>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</si>
  <si>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</si>
  <si>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</si>
  <si>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</si>
  <si>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</si>
  <si>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</si>
  <si>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</si>
  <si>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</si>
  <si>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</si>
  <si>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</si>
  <si>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</si>
  <si>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</si>
  <si>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</si>
  <si>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</si>
  <si>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</si>
  <si>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</si>
  <si>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</si>
  <si>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</si>
  <si>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</si>
  <si>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</si>
  <si>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</si>
  <si>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</si>
  <si>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</si>
  <si>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</si>
  <si>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</si>
  <si>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</si>
  <si>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</si>
  <si>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</si>
  <si>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</si>
  <si>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</si>
  <si>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</si>
  <si>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</si>
  <si>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</si>
  <si>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</si>
  <si>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</si>
  <si>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</si>
  <si>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</si>
  <si>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ESCAVADEIRA HIDRÁULICA SOBRE ESTEIRAS, CAÇAMBA 1,20 M3, PESO OPERACIONAL 21 T, POTÊNCIA BRUTA 155 HP - CHI DIURNO. AF_06/2014</t>
  </si>
  <si>
    <t>ESCAVADEIRA HIDRÁULICA SOBRE ESTEIRAS, CAÇAMBA 1,20 M3, PESO OPERACIONAL 21 T, POTÊNCIA BRUTA 155 HP - CHP DIURNO. AF_06/2014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</si>
  <si>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</si>
  <si>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</si>
  <si>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</si>
  <si>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</si>
  <si>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</si>
  <si>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</si>
  <si>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</si>
  <si>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</si>
  <si>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</si>
  <si>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</si>
  <si>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</si>
  <si>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</si>
  <si>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</si>
  <si>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</si>
  <si>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</si>
  <si>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</si>
  <si>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</si>
  <si>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</si>
  <si>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</si>
  <si>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</si>
  <si>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</si>
  <si>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</si>
  <si>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</si>
  <si>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</si>
  <si>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</si>
  <si>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</si>
  <si>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</si>
  <si>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</si>
  <si>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</si>
  <si>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</si>
  <si>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</si>
  <si>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</si>
  <si>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</si>
  <si>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</si>
  <si>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</si>
  <si>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</si>
  <si>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</si>
  <si>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</si>
  <si>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</si>
  <si>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</si>
  <si>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</si>
  <si>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</si>
  <si>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</si>
  <si>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</si>
  <si>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</si>
  <si>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</si>
  <si>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</si>
  <si>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</si>
  <si>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</si>
  <si>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</si>
  <si>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</si>
  <si>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</si>
  <si>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</si>
  <si>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</si>
  <si>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</si>
  <si>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</si>
  <si>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</si>
  <si>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</si>
  <si>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</si>
  <si>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</si>
  <si>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</si>
  <si>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</si>
  <si>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</si>
  <si>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</si>
  <si>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</si>
  <si>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</si>
  <si>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</si>
  <si>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</si>
  <si>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</si>
  <si>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</si>
  <si>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</si>
  <si>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</si>
  <si>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</si>
  <si>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</si>
  <si>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</si>
  <si>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</si>
  <si>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</si>
  <si>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</si>
  <si>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</si>
  <si>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</si>
  <si>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</si>
  <si>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</si>
  <si>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</si>
  <si>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</si>
  <si>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</si>
  <si>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</si>
  <si>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</si>
  <si>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</si>
  <si>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</si>
  <si>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</si>
  <si>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</si>
  <si>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</si>
  <si>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</si>
  <si>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</si>
  <si>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</si>
  <si>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</si>
  <si>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</si>
  <si>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</si>
  <si>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</si>
  <si>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</si>
  <si>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</si>
  <si>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</si>
  <si>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</si>
  <si>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</si>
  <si>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</si>
  <si>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</si>
  <si>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</si>
  <si>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</si>
  <si>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</si>
  <si>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</si>
  <si>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</si>
  <si>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</si>
  <si>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</si>
  <si>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</si>
  <si>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</si>
  <si>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</si>
  <si>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</si>
  <si>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</si>
  <si>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</si>
  <si>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</si>
  <si>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</si>
  <si>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</si>
  <si>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</si>
  <si>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</si>
  <si>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</si>
  <si>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</si>
  <si>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</si>
  <si>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</si>
  <si>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</si>
  <si>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</si>
  <si>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</si>
  <si>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</si>
  <si>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</si>
  <si>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</si>
  <si>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</si>
  <si>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</si>
  <si>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</si>
  <si>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</si>
  <si>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</si>
  <si>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</si>
  <si>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</si>
  <si>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</si>
  <si>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</si>
  <si>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</si>
  <si>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</si>
  <si>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</si>
  <si>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</si>
  <si>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</si>
  <si>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</si>
  <si>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</si>
  <si>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</si>
  <si>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</si>
  <si>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</si>
  <si>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</si>
  <si>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</si>
  <si>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</si>
  <si>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</si>
  <si>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</si>
  <si>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</si>
  <si>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</si>
  <si>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</si>
  <si>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</si>
  <si>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</si>
  <si>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</si>
  <si>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</si>
  <si>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</si>
  <si>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</si>
  <si>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</si>
  <si>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</si>
  <si>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</si>
  <si>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</si>
  <si>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</si>
  <si>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</si>
  <si>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</si>
  <si>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</si>
  <si>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</si>
  <si>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</si>
  <si>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</si>
  <si>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</si>
  <si>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</si>
  <si>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</si>
  <si>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</si>
  <si>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</si>
  <si>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</si>
  <si>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</si>
  <si>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</si>
  <si>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</si>
  <si>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</si>
  <si>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COMPACTADOR DE SOLOS DE PERCUSSÃO (SOQUETE) COM MOTOR A GASOLINA 4 TEMPOS, POTÊNCIA 4 CV - CHP DIURNO. AF_08/2015</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</si>
  <si>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</si>
  <si>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</si>
  <si>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</si>
  <si>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</si>
  <si>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</si>
  <si>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</si>
  <si>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</si>
  <si>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</si>
  <si>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</si>
  <si>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</si>
  <si>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MINICARREGADEIRA SOBRE RODAS, POTÊNCIA LÍQUIDA DE 47 HP, CAPACIDADE NOMINAL DE OPERAÇÃO DE 646 KG - CHI DIURNO. AF_06/2015</t>
  </si>
  <si>
    <t>MINICARREGADEIRA SOBRE RODAS, POTÊNCIA LÍQUIDA DE 47 HP, CAPACIDADE NOMINAL DE OPERAÇÃO DE 646 KG - CHP DIURNO. AF_06/2015</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</si>
  <si>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</si>
  <si>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</si>
  <si>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</si>
  <si>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</si>
  <si>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</si>
  <si>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</si>
  <si>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</si>
  <si>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</si>
  <si>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REATERRO MANUAL DE VALAS, COM PLACA VIBRATÓRIA. AF_08/2023</t>
  </si>
  <si>
    <t>PLACA VIBRATÓRIA REVERSÍVEL COM MOTOR 4 TEMPOS A GASOLINA, FORÇA CENTRÍFUGA DE 25 KN (2500 KGF), POTÊNCIA 5,5 CV - CHP DIURNO. AF_08/2015</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</si>
  <si>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</si>
  <si>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</si>
  <si>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</si>
  <si>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</si>
  <si>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</si>
  <si>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</si>
  <si>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</si>
  <si>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</si>
  <si>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</si>
  <si>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</si>
  <si>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</si>
  <si>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</si>
  <si>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</si>
  <si>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</si>
  <si>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</si>
  <si>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</si>
  <si>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</si>
  <si>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</si>
  <si>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</si>
  <si>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</si>
  <si>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</si>
  <si>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USINAGEM DE BRITA GRADUADA TRATADA COM CIMENTO. AF_09/2025</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</si>
  <si>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</si>
  <si>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</si>
  <si>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</si>
  <si>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</si>
  <si>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</si>
  <si>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</si>
  <si>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</si>
  <si>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USINAGEM DE BRITA GRADUADA SIMPLES. AF_09/2025</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</si>
  <si>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</si>
  <si>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</si>
  <si>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</si>
  <si>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USINAGEM DE CONCRETO PARA COMPACTAÇÃO COM ROLO. AF_09/2025</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</si>
  <si>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</si>
  <si>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</si>
  <si>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</si>
  <si>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</si>
  <si>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</si>
  <si>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</si>
  <si>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</si>
  <si>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</si>
  <si>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</si>
  <si>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</si>
  <si>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</si>
  <si>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TRATOR DE PNEUS, POTÊNCIA 85 CV, TRAÇÃO 4X4, PESO COM LASTRO DE 4.675 KG - CHI DIURNO. AF_06/2014</t>
  </si>
  <si>
    <t>TRATOR DE PNEUS, POTÊNCIA 85 CV, TRAÇÃO 4X4, PESO COM LASTRO DE 4.675 KG - CHP DIURNO. AF_06/2014</t>
  </si>
  <si>
    <t>GRADE DE DISCO REBOCÁVEL COM 20 DISCOS 24" X 6 MM COM PNEUS PARA TRANSPORTE - CHI DIURNO. AF_06/2014</t>
  </si>
  <si>
    <t>GRADE DE DISCO REBOCÁVEL COM 20 DISCOS 24" X 6 MM COM PNEUS PARA TRANSPORTE - CHP DIURNO. AF_06/2014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</si>
  <si>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</si>
  <si>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</si>
  <si>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</si>
  <si>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USINAGEM DE SOLO BRITA 40%-60% COM 4% DE CIMENTO, UTILIZANDO BRITA COMERCIAL. AF_09/2025</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</si>
  <si>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</si>
  <si>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</si>
  <si>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</si>
  <si>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</si>
  <si>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</si>
  <si>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</si>
  <si>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USINAGEM DE SOLO BRITA 40%-60% COM 6% DE CIMENTO, UTILIZANDO BRITA COMERCIAL. AF_09/2025</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</si>
  <si>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</si>
  <si>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</si>
  <si>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</si>
  <si>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</si>
  <si>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</si>
  <si>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</si>
  <si>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USINAGEM DE SOLO BRITA 40%-60% COM 8% DE CIMENTO, UTILIZANDO BRITA COMERCIAL. AF_09/2025</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</si>
  <si>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</si>
  <si>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</si>
  <si>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</si>
  <si>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</si>
  <si>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</si>
  <si>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</si>
  <si>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USINAGEM DE SOLO BRITA 40%-60%, UTILIZANDO BRITA COMERCIAL. AF_09/2025</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</si>
  <si>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</si>
  <si>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</si>
  <si>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</si>
  <si>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</si>
  <si>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</si>
  <si>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</si>
  <si>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USINAGEM DE SOLO BRITA 50%-50% COM 4% DE CIMENTO, UTILIZANDO BRITA COMERCIAL. AF_09/2025</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</si>
  <si>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</si>
  <si>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</si>
  <si>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</si>
  <si>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</si>
  <si>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</si>
  <si>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</si>
  <si>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USINAGEM DE SOLO BRITA 50%-50% COM 6% DE CIMENTO, UTILIZANDO BRITA COMERCIAL. AF_09/2025</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</si>
  <si>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</si>
  <si>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</si>
  <si>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</si>
  <si>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</si>
  <si>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</si>
  <si>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</si>
  <si>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USINAGEM DE SOLO BRITA 50%-50% COM 8% DE CIMENTO, UTILIZANDO BRITA COMERCIAL. AF_09/2025</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</si>
  <si>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</si>
  <si>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</si>
  <si>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</si>
  <si>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</si>
  <si>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</si>
  <si>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</si>
  <si>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USINAGEM DE SOLO BRITA 50%-50%, UTILIZANDO BRITA COMERCIAL. AF_09/2025</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</si>
  <si>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</si>
  <si>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</si>
  <si>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</si>
  <si>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</si>
  <si>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</si>
  <si>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</si>
  <si>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USINAGEM DE SOLO JAZIDA MELHORADO COM CIMENTO 6%. AF_09/2025</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</si>
  <si>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</si>
  <si>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</si>
  <si>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</si>
  <si>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</si>
  <si>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</si>
  <si>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</si>
  <si>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USINAGEM DE SOLO  JAZIDA MELHORADO COM CIMENTO 8%. AF_09/2025</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</si>
  <si>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</si>
  <si>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</si>
  <si>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</si>
  <si>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</si>
  <si>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</si>
  <si>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</si>
  <si>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USINAGEM DE SOLO JAZIDA MELHORADO COM CIMENTO 2%. AF_09/2025</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</si>
  <si>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</si>
  <si>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</si>
  <si>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</si>
  <si>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</si>
  <si>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</si>
  <si>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</si>
  <si>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USINAGEM DE SOLO JAZIDA MELHORADO COM CIMENTO 4%. AF_09/2025</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</si>
  <si>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</si>
  <si>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</si>
  <si>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</si>
  <si>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</si>
  <si>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</si>
  <si>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</si>
  <si>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</si>
  <si>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</si>
  <si>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</si>
  <si>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</si>
  <si>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</si>
  <si>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</si>
  <si>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</si>
  <si>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</si>
  <si>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</si>
  <si>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</si>
  <si>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</si>
  <si>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</si>
  <si>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</si>
  <si>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TRATOR DE ESTEIRAS, POTÊNCIA 150 HP, PESO OPERACIONAL 16,7 T, COM RODA MOTRIZ ELEVADA E LÂMINA 3,18 M3 - CHI DIURNO. AF_06/2014</t>
  </si>
  <si>
    <t>TRATOR DE ESTEIRAS, POTÊNCIA 150 HP, PESO OPERACIONAL 16,7 T, COM RODA MOTRIZ ELEVADA E LÂMINA 3,18 M3 - CHP DIURNO. AF_06/2014</t>
  </si>
  <si>
    <t>EXECUÇÃO DE IMPRIMAÇÃO COM ASFALTO DILUÍDO CM-30, PARA OBRAS DE CONSTRUÇÃO DE PAVIMENTOS. AF_09/2024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</si>
  <si>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</si>
  <si>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</si>
  <si>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VASSOURA MECÂNICA REBOCÁVEL COM ESCOVA CILÍNDRICA, LARGURA ÚTIL DE VARRIMENTO DE 2,44 M - CHI DIURNO. AF_06/2014</t>
  </si>
  <si>
    <t>VASSOURA MECÂNICA REBOCÁVEL COM ESCOVA CILÍNDRICA, LARGURA ÚTIL DE VARRIMENTO DE 2,44 M - CHP DIURNO. AF_06/2014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</si>
  <si>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</si>
  <si>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</si>
  <si>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</si>
  <si>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</si>
  <si>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</si>
  <si>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</si>
  <si>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</si>
  <si>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</si>
  <si>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</si>
  <si>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</si>
  <si>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</si>
  <si>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</si>
  <si>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</si>
  <si>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</si>
  <si>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</si>
  <si>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</si>
  <si>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</si>
  <si>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</si>
  <si>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</si>
  <si>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</si>
  <si>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</si>
  <si>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</si>
  <si>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</si>
  <si>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</si>
  <si>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</si>
  <si>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</si>
  <si>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</si>
  <si>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</si>
  <si>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</si>
  <si>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</si>
  <si>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</si>
  <si>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</si>
  <si>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</si>
  <si>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</si>
  <si>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</si>
  <si>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</si>
  <si>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</si>
  <si>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</si>
  <si>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</si>
  <si>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</si>
  <si>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</si>
  <si>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</si>
  <si>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</si>
  <si>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</si>
  <si>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</si>
  <si>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</si>
  <si>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</si>
  <si>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</si>
  <si>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</si>
  <si>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</si>
  <si>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</si>
  <si>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</si>
  <si>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</si>
  <si>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</si>
  <si>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</si>
  <si>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</si>
  <si>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</si>
  <si>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</si>
  <si>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</si>
  <si>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</si>
  <si>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</si>
  <si>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</si>
  <si>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</si>
  <si>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</si>
  <si>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</si>
  <si>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</si>
  <si>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</si>
  <si>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</si>
  <si>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</si>
  <si>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</si>
  <si>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</si>
  <si>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</si>
  <si>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</si>
  <si>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</si>
  <si>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</si>
  <si>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</si>
  <si>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</si>
  <si>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</si>
  <si>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</si>
  <si>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</si>
  <si>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</si>
  <si>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</si>
  <si>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</si>
  <si>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</si>
  <si>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</si>
  <si>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</si>
  <si>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</si>
  <si>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</si>
  <si>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</si>
  <si>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</si>
  <si>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</si>
  <si>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</si>
  <si>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</si>
  <si>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</si>
  <si>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</si>
  <si>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</si>
  <si>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</si>
  <si>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</si>
  <si>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</si>
  <si>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</si>
  <si>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</si>
  <si>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</si>
  <si>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</si>
  <si>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</si>
  <si>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</si>
  <si>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</si>
  <si>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</si>
  <si>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</si>
  <si>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</si>
  <si>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</si>
  <si>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</si>
  <si>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</si>
  <si>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</si>
  <si>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</si>
  <si>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</si>
  <si>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</si>
  <si>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</si>
  <si>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</si>
  <si>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</si>
  <si>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</si>
  <si>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</si>
  <si>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</si>
  <si>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</si>
  <si>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</si>
  <si>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</si>
  <si>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</si>
  <si>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</si>
  <si>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</si>
  <si>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</si>
  <si>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</si>
  <si>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</si>
  <si>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</si>
  <si>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</si>
  <si>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</si>
  <si>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</si>
  <si>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LASTRO DE CONCRETO MAGRO, APLICADO EM PISOS, LAJES SOBRE SOLO OU RADIERS. AF_01/2024</t>
  </si>
  <si>
    <t>BOCA PARA BUEIRO DUPLO CELULAR 150 X 150 CM EM GABIÃO, ALAS COM ESCONSIDADE DE 45°, INCLUINDO FÔRMAS E MATERIAIS. AF_07/2021</t>
  </si>
  <si>
    <t>PROTEÇÃO SUPERFICIAL DE CANAL EM GABIÃO TIPO COLCHÃO, ALTURA DE 23 CENTÍMETROS, ENCHIMENTO COM PEDRA DE MÃO TIPO RACHÃO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</si>
  <si>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</si>
  <si>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MENOR OU IGUAL A 4 M - FORNECIMENTO E EXECUÇÃO. AF_03/2024</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</si>
  <si>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</si>
  <si>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</si>
  <si>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</si>
  <si>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</si>
  <si>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</si>
  <si>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</si>
  <si>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</si>
  <si>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</si>
  <si>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</si>
  <si>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</si>
  <si>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</si>
  <si>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</si>
  <si>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</si>
  <si>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</si>
  <si>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</si>
  <si>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</si>
  <si>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</si>
  <si>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</si>
  <si>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</si>
  <si>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</si>
  <si>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</si>
  <si>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</si>
  <si>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</si>
  <si>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</si>
  <si>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</si>
  <si>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</si>
  <si>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</si>
  <si>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</si>
  <si>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</si>
  <si>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</si>
  <si>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</si>
  <si>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</si>
  <si>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</si>
  <si>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</si>
  <si>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</si>
  <si>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</si>
  <si>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</si>
  <si>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</si>
  <si>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</si>
  <si>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</si>
  <si>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</si>
  <si>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</si>
  <si>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</si>
  <si>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</si>
  <si>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</si>
  <si>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</si>
  <si>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</si>
  <si>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</si>
  <si>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</si>
  <si>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</si>
  <si>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</si>
  <si>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</si>
  <si>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</si>
  <si>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</si>
  <si>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</si>
  <si>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</si>
  <si>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</si>
  <si>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</si>
  <si>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</si>
  <si>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</si>
  <si>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</si>
  <si>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</si>
  <si>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</si>
  <si>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</si>
  <si>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SERRA CIRCULAR DE BANCADA COM MOTOR ELÉTRICO POTÊNCIA DE 5HP, COM COIFA PARA DISCO 10" - CHI DIURNO. AF_08/2015</t>
  </si>
  <si>
    <t>SERRA CIRCULAR DE BANCADA COM MOTOR ELÉTRICO POTÊNCIA DE 5HP, COM COIFA PARA DISCO 10" - CHP DIURNO. AF_08/2015</t>
  </si>
  <si>
    <t>BOMBA CENTRÍFUGA, MONOFÁSICA, 0,5 CV OU 0,49 HP, HM 6 A 20 M, Q 1,2 A 8,3 M3/H - FORNECIMENTO E INSTALAÇÃO. AF_11/2025_PS</t>
  </si>
  <si>
    <t>BOMBA CENTRÍFUGA, TRIFÁSICA, 1,0 CV OU 0,99 HP, HM 14 A 40 M, Q 0,6 A 8,4 M3/H - FORNECIMENTO E INSTALAÇÃO. AF_11/2025_PS</t>
  </si>
  <si>
    <t>BOMBA CENTRÍFUGA, TRIFÁSICA, 1,5 CV OU 1,48 HP, HM 10 A 24 M, Q 6,1 A 21,9 M3/H - FORNECIMENTO E INSTALAÇÃO. AF_11/2025_PS</t>
  </si>
  <si>
    <t>BOMBA CENTRÍFUGA, TRIFÁSICA, 1,5 CV OU 1,48 HP, HM 10 A 24 M, Q 6,1 A 21,9 M3/H, 2 UNIDADES, INCLUSO QUADRO ELÉTRICO - FORNECIMENTO E INSTALAÇÃO. AF_11/2025</t>
  </si>
  <si>
    <t>QUADRO ELÉTRICO PARA 2 BOMBAS CENTRÍFUGAS TRIFÁSICAS 1,5 CV CADA - FORNECIMENTO E INSTALAÇÃO. AF_11/2025</t>
  </si>
  <si>
    <t>BOMBA CENTRÍFUGA, TRIFÁSICA, 1,5 CV OU 1,48 HP, HM 10 A 70 M, Q 1,8 A 5,3 M3/H - FORNECIMENTO E INSTALAÇÃO. AF_11/2025_PS</t>
  </si>
  <si>
    <t>BOMBA CENTRÍFUGA, TRIFÁSICA, 10 CV OU 9,86 HP, HM 85 A 140 M, Q 4,2 A 14,9 M3/H - FORNECIMENTO E INSTALAÇÃO. AF_11/2025_PS</t>
  </si>
  <si>
    <t>BOMBA CENTRÍFUGA, TRIFÁSICA, 3 CV OU 2,96 HP, HM 34 A 40 M, Q 8,6 A 14,8 M3/H - FORNECIMENTO E INSTALAÇÃO. AF_11/2025_PS</t>
  </si>
  <si>
    <t>BOMBA CENTRÍFUGA, TRIFÁSICA, 3 CV OU 2,96 HP, HM 34 A 40 M, Q 8,6 A 14,8 M3/H, 2 UNIDADES, INCLUSO QUADRO ELÉTRICO - FORNECIMENTO E INSTALAÇÃO. AF_11/2025</t>
  </si>
  <si>
    <t>QUADRO ELÉTRICO PARA 2 BOMBAS CENTRÍFUGAS TRIFÁSICAS 3 CV CADA - FORNECIMENTO E INSTALAÇÃO. AF_11/2025</t>
  </si>
  <si>
    <t>BOMBA SUBMERSÍVEL, TRIFÁSICA, 3,80 CV OU 3,75 HP, HM 5 A 25,5 M, Q 3,6 A 61,2 M3/H - FORNECIMENTO E INSTALAÇÃO. AF_11/2025</t>
  </si>
  <si>
    <t>CHAVE DE BOIA AUTOMÁTICA SUPERIOR/INFERIOR 15A/250V - FORNECIMENTO E INSTALAÇÃO. AF_11/2025</t>
  </si>
  <si>
    <t>CONJUNTO FLUTUANTE DE SUCÇÃO DE 1", TECHNIK OU EQUIVALENTE - FORNECIMENTO E INSTALAÇÃO. AF_11/2025</t>
  </si>
  <si>
    <t>INSTALAÇÃO DE BOMBA CENTRÍFUGA, MONOFÁSICA, 0,5 CV OU 0,49 HP, HM 6 A 20 M, Q 1,2 A 8,3 M3/H (SEM FORNECIMENTO). AF_11/2025_PS</t>
  </si>
  <si>
    <t>INSTALAÇÃO DE BOMBA CENTRÍFUGA, TRIFÁSICA, 1,0 CV OU 0,99 HP, HM 14 A 40 M, Q 0,6 A 8,4 M3/H (SEM FORNECIMENTO). AF_11/2025_PS</t>
  </si>
  <si>
    <t>INSTALAÇÃO DE BOMBA CENTRÍFUGA, TRIFÁSICA, 1,5 CV OU 1,48 HP (SEM FORNECIMENTO). AF_11/2025_PS</t>
  </si>
  <si>
    <t>INSTALAÇÃO DE BOMBA CENTRÍFUGA, TRIFÁSICA, 10 CV OU 9,86 HP, HM 85 A 140 M, Q 4,2 A 14,9 M3/H (SEM FORNECIMENTO). AF_11/2025_PS</t>
  </si>
  <si>
    <t>INSTALAÇÃO DE BOMBA CENTRÍFUGA, TRIFÁSICA, 3 CV OU 2,96 HP, HM 34 A 40 M, Q 8,6 A 14,8 M3/H (SEM FORNECIMENTO). AF_11/2025_PS</t>
  </si>
  <si>
    <t>INSTALAÇÃO DE BOMBA SUBMERSÍVEL, TRIFÁSICA, 3,80 CV OU 3,75 HP, HM 5 A 25,5 M, Q 3,6 A 61,2 M3/H (SEM FORNECIMENTO). AF_11/2025</t>
  </si>
  <si>
    <t>INSTALAÇÃO DE MOTO BOMBA HORIZONTAL ATÉ 10 CV, HM 75 A 80 M, Q 25,4 A 48 M3/H (SEM FORNECIMENTO). AF_11/2025_PS</t>
  </si>
  <si>
    <t>INSTALAÇÃO DE MOTO BOMBA HORIZONTAL DE 12,5 A 25 CV, HM 140 M (SEM FORNECIMENTO). AF_11/2025_PS</t>
  </si>
  <si>
    <t>INSTALAÇÃO DE MOTO BOMBA SUBMERSÍVEL ATÉ 10 CV, HM 21 M (SEM FORNECIMENTO). AF_11/2025</t>
  </si>
  <si>
    <t>INSTALAÇÃO DE MOTO BOMBA SUBMERSÍVEL DE 11 A 25 CV, HM 33 M (SEM FORNECIMENTO). AF_11/2025</t>
  </si>
  <si>
    <t>MOTO BOMBA HORIZONTAL ATÉ 10 CV, HM 75 A 80 M, Q 25,4 A 48 M3/H- FORNECIMENTO E INSTALAÇÃO. AF_11/2025</t>
  </si>
  <si>
    <t>MOTO BOMBA HORIZONTAL DE 12,5 A 25CV, HM 140 M - FORNECIMENTO E INSTALAÇÃO. AF_11/2025</t>
  </si>
  <si>
    <t>MOTO BOMBA SUBMERSÍVEL ATÉ 10 CV, HM 21 M - FORNECIMENTO E INSTALAÇÃO. AF_11/2025</t>
  </si>
  <si>
    <t>MOTO BOMBA SUBMERSÍVEL DE 11 A 25 CV, HM 33 M - FORNECIMENTO E INSTALAÇÃO. AF_11/2025</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</si>
  <si>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</si>
  <si>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</si>
  <si>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</si>
  <si>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</si>
  <si>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COM GRELHA RETANGULAR DE FERRO FUNDIDO, EM ALVENARIA COM BLOCOS DE CONCRETO, DIMENSÕES INTERNAS: 0,30 X 1,00 X 1,00. AF_12/2020</t>
  </si>
  <si>
    <t>PREPARO DE FUNDO DE VALA COM LARGURA MENOR QUE 1,5 M (ACERTO DO SOLO NATURAL), EM LOCAL COM NÍVEL BAIXO DE INTERFERÊNCIA. AF_01/2026</t>
  </si>
  <si>
    <t>CONCRETO FCK = 20MPA, TRAÇO 1:2,7:3 (EM MASSA SECA DE CIMENTO/ AREIA MÉDIA/ BRITA 1) - PREPARO MECÂNICO COM BETONEIRA 600 L. AF_05/2021</t>
  </si>
  <si>
    <t>ARMAÇÃO DE CINTA DE ALVENARIA ESTRUTURAL, DIÂMETRO DE 10,0 MM. AF_09/2021</t>
  </si>
  <si>
    <t>GRAUTEAMENTO DE CINTA SUPERIOR OU DE VERGA EM ALVENARIA ESTRUTURAL. AF_09/2021</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</si>
  <si>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</si>
  <si>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</si>
  <si>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PEÇA RETANGULAR PRÉ-MOLDADA, VOLUME DE CONCRETO DE 10 A 30 LITROS, TAXA DE AÇO APROXIMADA DE 30KG/M³. AF_03/2024</t>
  </si>
  <si>
    <t>PEÇA RETANGULAR PRÉ-MOLDADA, VOLUME DE CONCRETO DE ATÉ 10 LITROS, TAXA DE AÇO APROXIMADA DE 30KG/M³. AF_03/2024</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</si>
  <si>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</si>
  <si>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</si>
  <si>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PREPARO DE FUNDO DE VALA COM LARGURA MAIOR OU IGUAL A 1,5 M E MENOR QUE 2,5 M (ACERTO DO SOLO NATURAL), EM LOCAL COM NÍVEL BAIXO DE INTERFERÊNCIA. AF_01/2026</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</si>
  <si>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</si>
  <si>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</si>
  <si>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PREPARO DE FUNDO DE VALA COM LARGURA MENOR QUE 1,5 M, COM CAMADA DE AREIA, LANÇAMENTO MANUAL. AF_01/2026</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</si>
  <si>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</si>
  <si>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</si>
  <si>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</si>
  <si>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</si>
  <si>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</si>
  <si>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PREPARO DE FUNDO DE VALA COM LARGURA MENOR QUE 1,5 M, COM CAMADA DE BRITA, LANÇAMENTO MANUAL. AF_01/2026</t>
  </si>
  <si>
    <t>CAIXA ENTERRADA ELÉTRICA RETANGULAR, EM ALVENARIA COM BLOCOS DE CONCRETO, FUNDO COM BRITA, DIMENSÕES INTERNAS: 0,6X0,6X0,6 M. AF_12/2020</t>
  </si>
  <si>
    <t>PEÇA RETANGULAR PRÉ-MOLDADA, VOLUME DE CONCRETO DE 30 A 100 LITROS, TAXA DE AÇO APROXIMADA DE 30KG/M³. AF_03/2024</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</si>
  <si>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</si>
  <si>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</si>
  <si>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PREPARO DE FUNDO DE VALA COM LARGURA MENOR QUE 1,5 M, COM CAMADA DE BRITA, LANÇAMENTO MECANIZADO. AF_01/2026</t>
  </si>
  <si>
    <t>PEÇA RETANGULAR PRÉ-MOLDADA, VOLUME DE CONCRETO ACIMA DE 100 LITROS, TAXA DE AÇO APROXIMADA DE 30KG/M³. AF_03/2024</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</si>
  <si>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</si>
  <si>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</si>
  <si>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</si>
  <si>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</si>
  <si>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</si>
  <si>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</si>
  <si>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</si>
  <si>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</si>
  <si>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</si>
  <si>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</si>
  <si>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</si>
  <si>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</si>
  <si>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</si>
  <si>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</si>
  <si>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</si>
  <si>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</si>
  <si>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</si>
  <si>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</si>
  <si>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</si>
  <si>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</si>
  <si>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</si>
  <si>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</si>
  <si>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</si>
  <si>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</si>
  <si>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</si>
  <si>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</si>
  <si>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</si>
  <si>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</si>
  <si>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</si>
  <si>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</si>
  <si>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PREPARO DE FUNDO DE VALA COM LARGURA MENOR QUE 1,5 M, COM CAMADA DE AREIA, LANÇAMENTO MECANIZADO. AF_01/2026</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</si>
  <si>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</si>
  <si>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</si>
  <si>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</si>
  <si>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LANÇAMENTO COM USO DE BALDES, ADENSAMENTO E ACABAMENTO DE CONCRETO EM ESTRUTURAS. AF_02/2022</t>
  </si>
  <si>
    <t>MONTAGEM E DESMONTAGEM DE FÔRMA DE PILARES RETANGULARES E ESTRUTURAS SIMILARES, PÉ-DIREITO SIMPLES, EM MADEIRA SERRADA, 2 UTILIZAÇÕES. AF_09/2020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</si>
  <si>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</si>
  <si>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</si>
  <si>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</si>
  <si>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</si>
  <si>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</si>
  <si>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</si>
  <si>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</si>
  <si>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</si>
  <si>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</si>
  <si>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</si>
  <si>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FURO EM CAIXA D'ÁGUA COM ESPESSURA DE 2 ATÉ 5 MM E DIÂMETRO DE 40 MM. AF_06/2021</t>
  </si>
  <si>
    <t>FURO EM CAIXA D'ÁGUA COM ESPESSURA DE 2 ATÉ 5 MM E DIÂMETRO DE 25 MM. AF_06/2021</t>
  </si>
  <si>
    <t>TORNEIRA DE BOIA PARA CAIXA D'ÁGUA, ROSCÁVEL, 3/4" - FORNECIMENTO E INSTALAÇÃO. AF_08/2021</t>
  </si>
  <si>
    <t>ADAPTADOR COM FLANGE E ANEL DE VEDAÇÃO, PVC, SOLDÁVEL, DN 40 MM X 1 1/4", INSTALADO EM RESERVAÇÃO PREDIAL DE ÁGUA - FORNECIMENTO E INSTALAÇÃO. AF_04/2024</t>
  </si>
  <si>
    <t>ADAPTADOR COM FLANGE E ANEL DE VEDAÇÃO, PVC, SOLDÁVEL, DN 25 MM X 3/4", INSTALADO EM RESERVAÇÃO PREDIAL DE ÁGUA - FORNECIMENTO E INSTALAÇÃO. AF_04/2024</t>
  </si>
  <si>
    <t>TÊ, PVC, SOLDÁVEL, DN 40 MM INSTALADO EM RESERVAÇÃO PREDIAL DE ÁGUA - FORNECIMENTO E INSTALAÇÃO. AF_04/2024</t>
  </si>
  <si>
    <t>TÊ, PVC, SOLDÁVEL, DN 25 MM INSTALADO EM RESERVAÇÃO PREDIAL DE ÁGUA - FORNECIMENTO E INSTALAÇÃO. AF_04/2024</t>
  </si>
  <si>
    <t>JOELHO 90 GRAUS, PVC, SOLDÁVEL, DN 40 MM INSTALADO EM RESERVAÇÃO PREDIAL DE ÁGUA - FORNECIMENTO E INSTALAÇÃO. AF_04/2024</t>
  </si>
  <si>
    <t>JOELHO 90 GRAUS COM BUCHA DE LATÃO, PVC, SOLDÁVEL, DN 25 MM X 3/4", INSTALADO EM RESERVAÇÃO PREDIAL DE ÁGUA - FORNECIMENTO E INSTALAÇÃO. AF_04/2024</t>
  </si>
  <si>
    <t>TUBO, PVC, SOLDÁVEL, DE 40MM, INSTALADO EM RESERVAÇÃO PREDIAL DE ÁGUA - FORNECIMENTO E INSTALAÇÃO. AF_04/2024</t>
  </si>
  <si>
    <t>TUBO, PVC, SOLDÁVEL, DE 25MM, INSTALADO EM RESERVAÇÃO PREDIAL DE ÁGUA - FORNECIMENTO E INSTALAÇÃO. AF_04/2024</t>
  </si>
  <si>
    <t>REGISTRO DE ESFERA, PVC, SOLDÁVEL, COM VOLANTE, DN 40 MM - FORNECIMENTO E INSTALAÇÃO. AF_08/2021</t>
  </si>
  <si>
    <t>REGISTRO DE ESFERA, PVC, SOLDÁVEL, COM VOLANTE, DN 25 MM - FORNECIMENTO E INSTALAÇÃO. AF_08/2021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</si>
  <si>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</si>
  <si>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</si>
  <si>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</si>
  <si>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</si>
  <si>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</si>
  <si>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FURO EM CAIXA D'ÁGUA COM ESPESSURA DE 2 ATÉ 5 MM E DIÂMETRO DE 32 MM. AF_06/2021</t>
  </si>
  <si>
    <t>ADAPTADOR COM FLANGE E ANEL DE VEDAÇÃO, PVC, SOLDÁVEL, DN 32 MM X 1", INSTALADO EM RESERVAÇÃO PREDIAL DE ÁGUA - FORNECIMENTO E INSTALAÇÃO. AF_04/2024</t>
  </si>
  <si>
    <t>JOELHO 90 GRAUS, PVC, SOLDÁVEL, DN 32 MM INSTALADO EM RESERVAÇÃO PREDIAL DE ÁGUA - FORNECIMENTO E INSTALAÇÃO. AF_04/2024</t>
  </si>
  <si>
    <t>TUBO, PVC, SOLDÁVEL, DE 32MM, INSTALADO EM RESERVAÇÃO PREDIAL DE ÁGUA - FORNECIMENTO E INSTALAÇÃO. AF_04/2024</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</si>
  <si>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</si>
  <si>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</si>
  <si>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</si>
  <si>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</si>
  <si>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</si>
  <si>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</si>
  <si>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</si>
  <si>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</si>
  <si>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</si>
  <si>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</si>
  <si>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</si>
  <si>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</si>
  <si>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</si>
  <si>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</si>
  <si>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</si>
  <si>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</si>
  <si>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</si>
  <si>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</si>
  <si>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</si>
  <si>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</si>
  <si>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</si>
  <si>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</si>
  <si>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</si>
  <si>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</si>
  <si>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</si>
  <si>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</si>
  <si>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</si>
  <si>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AF_05/2025</t>
  </si>
  <si>
    <t>GRELHA DE FERRO FUNDIDO SIMPLES COM REQUADRO, 150 X 1000 MM, ASSENTADA COM ARGAMASSA 1 : 3 CIMENTO: AREIA - FORNECIMENTO E INSTALAÇÃO. AF_05/2025</t>
  </si>
  <si>
    <t>CAIXA COM GRELHA RETANGULAR DE FERRO FUNDIDO, EM ALVENARIA COM TIJOLOS CERÂMICOS MACIÇOS, DIMENSÕES INTERNAS: 0,20 X 1,00 X 0,4 M. AF_05/2025</t>
  </si>
  <si>
    <t>GRELHA DE FERRO FUNDIDO SIMPLES COM REQUADRO, 200 X 1000 MM, ASSENTADA COM ARGAMASSA 1 : 3 CIMENTO: AREIA - FORNECIMENTO E INSTALAÇÃO. AF_05/2025</t>
  </si>
  <si>
    <t>CAIXA COM GRELHA RETANGULAR DE FERRO FUNDIDO, EM ALVENARIA COM TIJOLOS CERÂMICOS MACIÇOS, DIMENSÕES INTERNAS: 0,30 X 1,00 X 0,5 M. AF_05/2025</t>
  </si>
  <si>
    <t>GRELHA DE FERRO FUNDIDO SIMPLES COM REQUADRO, 300 X 1000 MM, ASSENTADA COM ARGAMASSA 1 : 3 CIMENTO: AREIA - FORNECIMENTO E INSTALAÇÃO.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</si>
  <si>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</si>
  <si>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</si>
  <si>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</si>
  <si>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</si>
  <si>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</si>
  <si>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</si>
  <si>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</si>
  <si>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</si>
  <si>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</si>
  <si>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TRANSPORTE HORIZONTAL COM JERICA DE 60 L, DE MASSA/ GRANEL (UNIDADE: M3XKM). AF_07/2019</t>
  </si>
  <si>
    <t>M3XKM</t>
  </si>
  <si>
    <t>CONCRETO FCK = 20MPA, TRAÇO 1:2,7:3 (EM MASSA SECA DE CIMENTO/ AREIA MÉDIA/ BRITA 1) - PREPARO MECÂNICO COM BETONEIRA 400 L. AF_05/2021</t>
  </si>
  <si>
    <t>EXECUÇÃO DE CANALETA DE CONCRETO ARMADO MOLDADA IN LOCO, ESPESSURA DE 0,1 M, GEOMETRIA QUADRADA, COM DIMENSÕES INTERNAS: L=0,20 M, H=0,20 M. AF_05/2025</t>
  </si>
  <si>
    <t>EXECUÇÃO DE JUNTAS DE CONTRAÇÃO PARA PAVIMENTOS DE CONCRETO. AF_04/2022</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</si>
  <si>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</si>
  <si>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</si>
  <si>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</si>
  <si>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</si>
  <si>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</si>
  <si>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</si>
  <si>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</si>
  <si>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</si>
  <si>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</si>
  <si>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</si>
  <si>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</si>
  <si>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</si>
  <si>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B1=*1,20* M, B2=*0,4* M, H=0,4 M. AF_05/2025</t>
  </si>
  <si>
    <t>PREPARO DE SOLO E GABARITO DE MADEIRA PARA VALETA MOLDADA IN LOCO COM GEOMETRIA TRAPEZOIDAL. AF_05/2025</t>
  </si>
  <si>
    <t>ARMAÇÃO PARA EXECUÇÃO DE RADIER, PISO DE CONCRETO OU LAJE SOBRE SOLO, COM USO DE TELA Q-138. AF_09/2021</t>
  </si>
  <si>
    <t>EXECUÇÃO DE VALETA DE CONCRETO ARMADO MOLDADO IN LOCO, ESPESSURA DE 0,08 M, GEOMETRIA TRAPEIZOIDAL, COM DIMENSÕES INTERNAS: B1=0,6 M, B2=0,20 M, H=0,20 M. AF_05/2025</t>
  </si>
  <si>
    <t>EXECUÇÃO DE VALETA DE CONCRETO ARMADO MOLDADO IN LOCO, ESPESSURA DE 0,08 M, GEOMETRIA TRAPEIZOIDAL, COM DIMENSÕES INTERNAS: B1=0,7 M, B2=0,30 M, H=0,20 M. AF_05/2025</t>
  </si>
  <si>
    <t>EXECUÇÃO DE VALETA DE CONCRETO ARMADO MOLDADO IN LOCO, ESPESSURA DE 0,08 M, GEOMETRIA TRAPEIZOIDAL, COM DIMENSÕES INTERNAS: B1=0,8 M, B2=0,30 M, H=0,25 M. AF_05/2025</t>
  </si>
  <si>
    <t>EXECUÇÃO DE VALETA DE CONCRETO ARMADO MOLDADO IN LOCO, ESPESSURA DE 0,08 M, GEOMETRIA TRAPEIZOIDAL, COM DIMENSÕES INTERNAS: B1=0,9 M, B2=0,30 M, H=0,30 M. AF_05/2025</t>
  </si>
  <si>
    <t>EXECUÇÃO DE VALETA DE CONCRETO ARMADO MOLDADO IN LOCO, ESPESSURA DE 0,08 M, GEOMETRIA TRAPEIZOIDAL, COM DIMENSÕES INTERNAS: B1=1,0 M, B2=0,40 M, H=0,30 M. AF_05/2025</t>
  </si>
  <si>
    <t>EXECUÇÃO DE VALETA DE CONCRETO ARMADO MOLDADO IN LOCO, ESPESSURA DE 0,08 M, GEOMETRIA TRAPEIZOIDAL, COM DIMENSÕES INTERNAS: B1=1,1 M, B2=0,40 M, H=0,35 M. AF_05/2025</t>
  </si>
  <si>
    <t>EXECUÇÃO DE VALETA DE CONCRETO MOLDADO IN LOCO, ESPESSURA DE 0,08 M, GEOMETRIA TRAPEIZOIDAL, COM DIMENSÕES INTERNAS: B1=*1,0* M, B2=0,40 M, H=*0,30* M. AF_05/2025</t>
  </si>
  <si>
    <t>EXECUÇÃO DE VALETA DE CONCRETO MOLDADO IN LOCO, ESPESSURA DE 0,08 M, GEOMETRIA TRAPEIZOIDAL, COM DIMENSÕES INTERNAS: B1=*1,2* M, B2=*0,4* M, H= 0,4 M. AF_05/2025</t>
  </si>
  <si>
    <t>EXECUÇÃO DE VALETA DE CONCRETO MOLDADO IN LOCO, ESPESSURA DE 0,08 M, GEOMETRIA TRAPEIZOIDAL, COM DIMENSÕES INTERNAS: B1=*1,5* M, B2=*0,50* M, H=*0,50* M. AF_05/2025</t>
  </si>
  <si>
    <t>EXECUÇÃO DE VALETA DE CONCRETO MOLDADO IN LOCO, ESPESSURA DE 0,08 M, GEOMETRIA TRAPEIZOIDAL, COM DIMENSÕES INTERNAS: B1=*1,8* M, B2=*0,60* M, H=*0,6* M. AF_05/2025</t>
  </si>
  <si>
    <t>EXECUÇÃO DE VALETA DE CONCRETO MOLDADO IN LOCO, ESPESSURA DE 0,08 M, GEOMETRIA TRAPEIZOIDAL, COM DIMENSÕES INTERNAS: B1=*2,0* M, B2=*0,8* M, H=0,6 M. AF_05/2025</t>
  </si>
  <si>
    <t>EXECUÇÃO DE VALETA DE CONCRETO MOLDADO IN LOCO, ESPESSURA DE 0,08 M, GEOMETRIA TRAPEIZOIDAL, COM DIMENSÕES INTERNAS: B1=0,6M, B2=0,20 M, H=0,20 M. AF_05/2025</t>
  </si>
  <si>
    <t>EXECUÇÃO DE VALETA DE CONCRETO MOLDADO IN LOCO, ESPESSURA DE 0,08 M, GEOMETRIA TRAPEIZOIDAL, COM DIMENSÕES INTERNAS: B1=0,7 M, B2=0,30 M, H=0,20 M. AF_05/2025</t>
  </si>
  <si>
    <t>EXECUÇÃO DE VALETA DE CONCRETO MOLDADO IN LOCO, ESPESSURA DE 0,08 M, GEOMETRIA TRAPEIZOIDAL, COM DIMENSÕES INTERNAS: B1=0,8 M, B2=0,30 M, H=0,25 M. AF_05/2025</t>
  </si>
  <si>
    <t>EXECUÇÃO DE VALETA DE CONCRETO MOLDADO IN LOCO, ESPESSURA DE 0,08 M, GEOMETRIA TRAPEIZOIDAL, COM DIMENSÕES INTERNAS: B1=0,9 M, B2=0,30 M, H=0,30 M. AF_05/2025</t>
  </si>
  <si>
    <t>EXECUÇÃO DE VALETA DE CONCRETO MOLDADO IN LOCO, ESPESSURA DE 0,08 M, GEOMETRIA TRAPEIZOIDAL, COM DIMENSÕES INTERNAS: B1=1,2 M, B2=0,6 M, H=0,3 M. AF_05/2025</t>
  </si>
  <si>
    <t>EXECUÇÃO DE VALETA DE CONCRETO MOLDADO IN LOCO, ESPESSURA DE 0,08 M, GEOMETRIA TRAPEIZOIDAL, COM DIMENSÕES INTERNAS: B1=1,6 M, B2=1,0 M, H=0,3 M. AF_05/2025</t>
  </si>
  <si>
    <t>GRELHA ARTICULADA PARA CALHA DE PISO 20X50 CM - FORNECIMENTO E INSTALAÇÃO. AF_05/2025</t>
  </si>
  <si>
    <t>GRELHA PARA CALHA DE PISO 20X50 CM - FORNECIMENTO E INSTALAÇÃO. AF_05/2025</t>
  </si>
  <si>
    <t>ALAMBRADO EM MOURÕES DE CONCRETO, COM TELA DE ARAME GALVANIZADO (INCLUSIVE MURETA EM CONCRETO). AF_12/2025</t>
  </si>
  <si>
    <t>CONCRETO MAGRO PARA LASTRO, TRAÇO 1:4,5:4,5 (EM MASSA SECA DE CIMENTO/ AREIA MÉDIA/ BRITA 1) - PREPARO MANUAL. AF_05/2021</t>
  </si>
  <si>
    <t>ALAMBRADO EM PERFIS METÁLICOS RETANGULARES COM GRADIL METÁLICO (EXCLUSIVE MURETA EM CONCRETO). AF_12/2025</t>
  </si>
  <si>
    <t>ALAMBRADO PARA QUADRA POLIESPORTIVA, ESTRUTURADO POR TUBOS DE AÇO GALVANIZADO, (MONTANTES COM DIÂMETRO 2", TRAVESSAS E ESCORAS COM DIÂMETRO 1 ¼"), COM TELA DE ARAME GALVANIZADO, FIO 10 BWG E MALHA QUADRADA 5X5CM (EXCETO MURETA). AF_12/2025</t>
  </si>
  <si>
    <t>ALAMBRADO PARA QUADRA POLIESPORTIVA, ESTRUTURADO POR TUBOS DE AÇO GALVANIZADO, (MONTANTES COM DIÂMETRO 2", TRAVESSAS E ESCORAS COM DIÂMETRO 1 ¼"), COM TELA DE ARAME GALVANIZADO, FIO 12 BWG E MALHA QUADRADA 5X5CM (EXCETO MURETA). AF_12/2025</t>
  </si>
  <si>
    <t>ALAMBRADO PARA QUADRA POLIESPORTIVA, ESTRUTURADO POR TUBOS DE AÇO GALVANIZADO, (MONTANTES COM DIÂMETRO 2", TRAVESSAS E ESCORAS COM DIÂMETRO 1 ¼"), COM TELA DE ARAME GALVANIZADO, FIO 14 BWG E MALHA QUADRADA 5X5CM (EXCETO MURETA). AF_12/2025</t>
  </si>
  <si>
    <t>CERCA COM MOURÕES DE CONCRETO, RETO, 15X15 CM, H= 2,30 M, ESPAÇAMENTO DE 2,5 M, CRAVADOS 0,5 M, ESCORAS DE 10X10 CM A CADA 50 M, COM 12 FIOS DE ARAME DE AÇO OVALADO 15X17 - FORNECIMENTO E INSTALAÇÃO. AF_12/2025</t>
  </si>
  <si>
    <t>CERCA COM MOURÕES DE CONCRETO, RETO, 15X15 CM,H= 2,30 M, ESPAÇAMENTO DE 2,5 M, CRAVADOS 0,5 M, ESCORAS DE 10X10 CM A CADA 50 M, COM 9 FIOS DE ARAME DE AÇO OVALADO 15X17 - FORNECIMENTO E INSTALAÇÃO. AF_12/2025</t>
  </si>
  <si>
    <t>CERCA COM MOURÕES DE CONCRETO, RETO, H=2,30 M, ESPAÇAMENTO DE 2,5 M, CRAVADOS 0,5 M, COM 4 FIOS DE ARAME DE AÇO OVALADO 15X17 - FORNECIMENTO E INSTALAÇÃO. AF_12/2025</t>
  </si>
  <si>
    <t>CERCA COM MOURÕES DE CONCRETO, RETO, H=2,30 M, ESPAÇAMENTO DE 2,5 M, CRAVADOS 0,5 M, COM 4 FIOS DE ARAME FARPADO Nº 14 OU 16 CLASSE 250 - FORNECIMENTO E INSTALAÇÃO. AF_12/2025</t>
  </si>
  <si>
    <t>CERCA COM MOURÕES DE CONCRETO, RETO, H=2,30 M, ESPAÇAMENTO DE 2,5 M, CRAVADOS 0,5 M, COM 4 FIOS DE ARAME MISTO - FORNECIMENTO E INSTALAÇÃO. AF_12/2025</t>
  </si>
  <si>
    <t>CERCA COM MOURÕES DE CONCRETO, RETO, H=3,00 M, ESPAÇAMENTO DE 2,5 M, CRAVADOS 0,5 M, COM 4 FIOS DE ARAME DE AÇO OVALADO 15X17 - FORNECIMENTO E INSTALAÇÃO. AF_12/2025</t>
  </si>
  <si>
    <t>CERCA COM MOURÕES DE CONCRETO, RETO, H=3,00 M, ESPAÇAMENTO DE 2,5 M, CRAVADOS 0,5 M, COM 4 FIOS DE ARAME FARPADO Nº 14 OU 16 CLASSE 250 - FORNECIMENTO E INSTALAÇÃO. AF_12/2025</t>
  </si>
  <si>
    <t>CERCA COM MOURÕES DE CONCRETO, RETO, H=3,00 M, ESPAÇAMENTO DE 2,5 M, CRAVADOS 0,5 M, COM 4 FIOS DE ARAME MISTO - FORNECIMENTO E INSTALAÇÃO. AF_12/2025</t>
  </si>
  <si>
    <t>CERCA COM MOURÕES DE CONCRETO, SEÇÃO "T" PONTA INCLINADA, 10X10 CM, ESPAÇAMENTO DE 2,5 M, CRAVADOS 0,5 M, COM 11 FIOS DE ARAME DE AÇO OVALADO 15X17 - FORNECIMENTO E INSTALAÇÃO. AF_12/2025</t>
  </si>
  <si>
    <t>CERCA COM MOURÕES DE CONCRETO, SEÇÃO "T" PONTA INCLINADA, 10X10CM, ESPAÇAMENTO DE 2,5M, CRAVADOS 0,5M, COM 11 FIOS DE ARAME FARPADO Nº 14 OU 16 - FORNECIMENTO E INSTALAÇÃO. AF_12/2025</t>
  </si>
  <si>
    <t>CERCA COM MOURÕES DE CONCRETO, SEÇÃO "T" PONTA INCLINADA, 10X10CM, ESPAÇAMENTO DE 2,5M, CRAVADOS 0,5M, COM 11 FIOS DE ARAME MISTO - FORNECIMENTO E INSTALAÇÃO. AF_12/2025</t>
  </si>
  <si>
    <t>CERCA COM MOURÕES DE MADEIRA ROLIÇA, DIÂMETRO 11 CM, ESPAÇAMENTO DE 2,5 M, ALTURA LIVRE DE 1,7 M, CRAVADOS 0,5 M, COM 5 FIOS DE ARAME DE AÇO OVALADO 15X17 - FORNECIMENTO E INSTALAÇÃO. AF_12/2025</t>
  </si>
  <si>
    <t>CERCA COM MOURÕES DE MADEIRA ROLIÇA, DIÂMETRO 11 CM, ESPAÇAMENTO DE 2,5 M, ALTURA LIVRE DE 1,7 M, CRAVADOS 0,5 M, COM 5 FIOS DE ARAME MISTO - FORNECIMENTO E INSTALAÇÃO. AF_12/2025</t>
  </si>
  <si>
    <t>CERCA COM MOURÕES DE MADEIRA ROLIÇA, DIÂMETRO 11CM, ESPAÇAMENTO DE 2,5M, ALTURA LIVRE DE 1,7M, CRAVADOS 0,5M, COM 5 FIOS DE ARAME FARPADO Nº 14 OU 16 CLASSE 250 - FORNECIMENTO E INSTALAÇÃO. AF_12/2025</t>
  </si>
  <si>
    <t>CERCA COM MOURÕES DE MADEIRA, 7,5X7,5 CM, ESPAÇAMENTO DE 2,5 M, ALTURA LIVRE DE 2 M, CRAVADOS 0,5 M, COM 4 FIOS DE ARAME FARPADO Nº 14 OU 16 CLASSE 250 - FORNECIMENTO E INSTALAÇÃO. AF_12/2025</t>
  </si>
  <si>
    <t>CERCA COM MOURÕES DE MADEIRA, 7,5X7,5CM, ESPAÇAMENTO DE 2,5M, ALTURA LIVRE DE 2M, CRAVADOS 0,5M, COM 8 FIOS DE ARAME FARPADO Nº 14 OU 16 CLASSE 250 - FORNECIMENTO E INSTALAÇÃO. AF_12/2025</t>
  </si>
  <si>
    <t>INSTALAÇÃO DE ESCORAS PARA ALAMBRADO EM TUBO AÇO GALVANIZADO COM COSTURA, CLASSE MÉDIA, DN 1.1/4", E = *3,25* MM, PESO *3,14* KG/M. AF_12/2025</t>
  </si>
  <si>
    <t>INSTALAÇÃO DE MOURÃO DE CONCRETO PONTA INCLINADA (CURVA), *10 X 10* CM, H= *2,60* M + CURVA DE 0,40 M. AF_12/2025</t>
  </si>
  <si>
    <t>INSTALAÇÃO DE MOURÃO DE CONCRETO PONTA INCLINADA (CURVA), SEÇÃO "T", H = 2,80 M + CURVA COM 0,45 M, COM FUROS PARA FIOS. AF_12/2025</t>
  </si>
  <si>
    <t>INSTALAÇÃO DE MOURÃO DE CONCRETO RETO, SEÇÃO QUADRADA *10 X 10* CM, H= 2,30 A 2,50 M. AF_12/2025</t>
  </si>
  <si>
    <t>INSTALAÇÃO DE MOURÃO DE CONCRETO RETO, SEÇÃO QUADRADA *15 X 15* CM, H= 2,30 M. AF_12/2025</t>
  </si>
  <si>
    <t>INSTALAÇÃO DE MOURÃO DE CONCRETO RETO, SEÇÃO QUADRADA, *10 X 10* CM, H= 3,00 M. AF_12/2025</t>
  </si>
  <si>
    <t>INSTALAÇÃO DE TELA DE ARAME GALVANIZADA REVESTIDA EM PVC, PARA ALAMBRADO COM TUBOS DE AÇO, QUADRANGULAR / LOSANGULAR, FIO 2,11 MM (14 BWG), MALHA 5 X 5 CM, H = 2 M. AF_12/2025</t>
  </si>
  <si>
    <t>INSTALAÇÃO DE TELA DE ARAME GALVANIZADA REVESTIDA EM PVC, PARA ALAMBRADO COM TUBOS DE AÇO, QUADRANGULAR / LOSANGULAR, FIO 2,77 MM (12 BWG), MALHA 5 X 5 CM, H = 2 M. AF_12/2025</t>
  </si>
  <si>
    <t>INSTALAÇÃO DE TELA DE ARAME GALVANIZADA, PARA ALAMBRADO COM MOURÕES DE CONCRETO, QUADRANGULAR / LOSANGULAR, FIO 2,11 MM (14 BWG), MALHA 8 X 8 CM, H = 2 M, COM REVESTIMENTO EM PVC. AF_12/2025</t>
  </si>
  <si>
    <t>INSTALAÇÃO DE TELA DE ARAME GALVANIZADA, PARA ALAMBRADO COM MOURÕES DE CONCRETO, QUADRANGULAR / LOSANGULAR, FIO 2,11 MM (14 BWG), MALHA 8 X 8 CM, H = 2 M. AF_12/2025</t>
  </si>
  <si>
    <t>INSTALAÇÃO DE TELA DE ARAME GALVANIZADA, PARA ALAMBRADO COM TUBOS DE AÇO, QUADRANGULAR / LOSANGULAR, FIO 2,11 MM (14 BWG), MALHA 5 X 5 CM, H = 2 M. AF_12/2025</t>
  </si>
  <si>
    <t>INSTALAÇÃO DE TELA DE ARAME GALVANIZADA, PARA ALAMBRADO COM TUBOS DE AÇO, QUADRANGULAR / LOSANGULAR, FIO 2,77 MM (12 BWG), MALHA 5 X 5 CM, H = 2 M. AF_12/2025</t>
  </si>
  <si>
    <t>INSTALAÇÃO DE TRAVESSA PARA ALAMBRADO EM TUBO AÇO GALVANIZADO COM COSTURA, CLASSE MÉDIA, DN 1 1/4", E = *3,25* MM, PESO *3,14* KG/M, COM ESPAÇAMENTO DE 2,0 A 2,5 M. AF_12/2025</t>
  </si>
  <si>
    <t>INSTALAÇÃO DE TRAVESSA PARA ALAMBRADO EM TUBO AÇO GALVANIZADO COM COSTURA, CLASSE MÉDIA, DN 1", E = *3,25* MM, PESO *3,14* KG/M, COM ESPAÇAMENTO DE 2,0 A 2,5 M. AF_12/2025</t>
  </si>
  <si>
    <t>INSTALAÇÃO DE TRAVESSA PARA ALAMBRADO EM TUBO AÇO GALVANIZADO COM COSTURA, CLASSE MÉDIA, DN 2 1/2", E = *3,65* MM, PESO *6,51* KG/M, COM ESPAÇAMENTO DE 2,0 A 2,5 M. AF_12/2025</t>
  </si>
  <si>
    <t>INSTALAÇÃO MONTANTE, PARA ALAMBRADO COM 1 M DE ALTURA, EM TUBO AÇO GALVANIZADO COM COSTURA, CLASSE MÉDIA, DN 2 1/2", E = *3,65* MM, PESO *6,51* KG/M. AF_12/2025</t>
  </si>
  <si>
    <t>INSTALAÇÃO MONTANTE, PARA ALAMBRADO COM 1 M DE ALTURA, EM TUBO AÇO GALVANIZADO COM COSTURA, CLASSE MÉDIA, DN 2", E = *3,65* MM, PESO *5,10* KG/M. AF_12/2025</t>
  </si>
  <si>
    <t>INSTALAÇÃO MONTANTE, PARA ALAMBRADO COM 1 M DE ALTURA, EM TUBO AÇO GALVANIZADO COM COSTURA, CLASSE MÉDIA, DN 3", E = *3,35* MM, PESO *7,32* KG/M. AF_12/2025</t>
  </si>
  <si>
    <t>INSTALAÇÃO MONTANTE, PARA ALAMBRADO COM 2,40 A 5,00 M DE ALTURA, EM TUBO AÇO GALVANIZADO COM COSTURA, CLASSE MÉDIA, DN 3", E = *3,35* MM, PESO *7,32* KG/M. AF_12/2025</t>
  </si>
  <si>
    <t>INSTALAÇÃO MONTANTE, PARA ALAMBRADO DE 2,40 A 5,00 M DE ALTURA, EM TUBO AÇO GALVANIZADO COM COSTURA, CLASSE MÉDIA, DN 2 1/2", E = *3,65* MM, PESO *6,51* KG/M. AF_12/2025</t>
  </si>
  <si>
    <t>INSTALAÇÃO MONTANTE, PARA ALAMBRADO DE 2,40 A 5,00 M DE ALTURA, EM TUBO AÇO GALVANIZADO COM COSTURA, CLASSE MÉDIA, DN 2", E = *3,65* MM, PESO *5,10* KG/M. AF_12/2025</t>
  </si>
  <si>
    <t>PORTÃO COM MOURÕES DE MADEIRA ROLIÇA, DIÂMETRO 11 CM, COM 5 FIOS DE ARAME FARPADO Nº 14 CLASSE 250, SEM DOBRADIÇAS - FORNECIMENTO E INSTALAÇÃO. AF_12/2025</t>
  </si>
  <si>
    <t>PORTÃO DE ABRIR/GIRO, ESTRUTURADO POR TUBOS DE AÇO GALVANIZADO, COM TELA DE ARAME, PARA PEDESTRE - COMPLETO. AF_12/2025</t>
  </si>
  <si>
    <t>RECOMPOSIÇÃO PARCIAL DE ARAME FARPADO Nº 14 OU 16 CLASSE 250, FIXADO EM CERCA COM MOURÕES DE CONCRETO - FORNECIMENTO E INSTALAÇÃO. AF_12/2025</t>
  </si>
  <si>
    <t>CHAPISCO APLICADO EM ALVENARIA (COM PRESENÇA DE VÃOS) E ESTRUTURAS DE CONCRETO DE FACHADA, COM EQUIPAMENTO DE PROJEÇÃO. ARGAMASSA TRAÇO 1:3 COM PREPARO EM BETONEIRA 400 L. AF_10/2022</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</si>
  <si>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</si>
  <si>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</si>
  <si>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</si>
  <si>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</si>
  <si>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</si>
  <si>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</si>
  <si>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</si>
  <si>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</si>
  <si>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</si>
  <si>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</si>
  <si>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</si>
  <si>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</si>
  <si>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</si>
  <si>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</si>
  <si>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</si>
  <si>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</si>
  <si>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</si>
  <si>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</si>
  <si>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</si>
  <si>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</si>
  <si>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</si>
  <si>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</si>
  <si>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</si>
  <si>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</si>
  <si>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</si>
  <si>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</si>
  <si>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</si>
  <si>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</si>
  <si>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</si>
  <si>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</si>
  <si>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</si>
  <si>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</si>
  <si>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</si>
  <si>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</si>
  <si>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</si>
  <si>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</si>
  <si>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</si>
  <si>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</si>
  <si>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</si>
  <si>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</si>
  <si>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</si>
  <si>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</si>
  <si>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</si>
  <si>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</si>
  <si>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BOMBA, ADENSAMENTO E ACABAMENTO DE CONCRETO EM ESTRUTURAS. AF_02/2022</t>
  </si>
  <si>
    <t>EXECUÇÃO DE REVESTIMENTO DE CONCRETO PROJETADO COM ESPESSURA DE 10 CM, ARMADO COM FIBRAS DE AÇO, INCLINAÇÃO DE 90°, APLICAÇÃO CONTÍNUA, UTILIZANDO EQUIPAMENTO DE PROJEÇÃO COM 3 M3/H DE CAPACIDADE. AF_07/2024</t>
  </si>
  <si>
    <t>DRENO BARBACÃ, DN 50 MM, COM MATERIAL DRENANTE. AF_07/2021</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</si>
  <si>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</si>
  <si>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</si>
  <si>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ENGENHEIRO CIVIL DE OBRA PLENO COM ENCARGOS COMPLEMENTARES</t>
  </si>
  <si>
    <t>BOMBA DE PROJEÇÃO DE CONCRETO SECO, POTÊNCIA 10 CV, VAZÃO 3 M3/H - CHI DIURNO. AF_06/2015</t>
  </si>
  <si>
    <t>BOMBA DE PROJEÇÃO DE CONCRETO SECO, POTÊNCIA 10 CV, VAZÃO 3 M3/H - CHP DIURNO. AF_06/2015</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</si>
  <si>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</si>
  <si>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</si>
  <si>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OPERADOR DE MÁQUINAS E EQUIPAMENTOS COM ENCARGOS COMPLEMENTARES</t>
  </si>
  <si>
    <t>EXECUÇÃO DE REVESTIMENTO DE CONCRETO PROJETADO COM ESPESSURA DE 10 CM, ARMADO COM FIBRAS DE AÇO, INCLINAÇÃO DE 90°, APLICAÇÃO CONTÍNUA, UTILIZANDO EQUIPAMENTO DE PROJEÇÃO COM 6 M3/H DE CAPACIDADE. AF_07/2024</t>
  </si>
  <si>
    <t>BOMBA DE PROJEÇÃO DE CONCRETO SECO, POTÊNCIA 10 CV, VAZÃO 6 M3/H - CHI DIURNO. AF_06/2015</t>
  </si>
  <si>
    <t>BOMBA DE PROJEÇÃO DE CONCRETO SECO, POTÊNCIA 10 CV, VAZÃO 6 M3/H - CHP DIURNO. AF_06/2015</t>
  </si>
  <si>
    <t>EXECUÇÃO DE REVESTIMENTO DE CONCRETO PROJETADO COM ESPESSURA DE 10 CM, ARMADO COM FIBRAS DE AÇO, INCLINAÇÃO DE 90°, APLICAÇÃO DESCONTÍNUA, UTILIZANDO EQUIPAMENTO DE PROJEÇÃO COM 3 M3/H DE CAPACIDADE. AF_07/2024</t>
  </si>
  <si>
    <t>EXECUÇÃO DE REVESTIMENTO DE CONCRETO PROJETADO COM ESPESSURA DE 10 CM, ARMADO COM FIBRAS DE AÇO, INCLINAÇÃO DE 90°, APLICAÇÃO DESCONTÍNUA, UTILIZANDO EQUIPAMENTO DE PROJEÇÃO COM 6 M3/H DE CAPACIDADE. AF_07/2024</t>
  </si>
  <si>
    <t>EXECUÇÃO DE REVESTIMENTO DE CONCRETO PROJETADO COM ESPESSURA DE 10 CM, ARMADO COM FIBRAS DE AÇO, INCLINAÇÃO MENOR QUE 90°, APLICAÇÃO CONTÍNUA, UTILIZANDO EQUIPAMENTO DE PROJEÇÃO COM 3 M3/H DE CAPACIDADE. AF_07/2024</t>
  </si>
  <si>
    <t>EXECUÇÃO DE REVESTIMENTO DE CONCRETO PROJETADO COM ESPESSURA DE 10 CM, ARMADO COM FIBRAS DE AÇO, INCLINAÇÃO MENOR QUE 90°, APLICAÇÃO CONTÍNUA, UTILIZANDO EQUIPAMENTO DE PROJEÇÃO COM 6 M3/H DE CAPACIDADE. AF_07/2024</t>
  </si>
  <si>
    <t>EXECUÇÃO DE REVESTIMENTO DE CONCRETO PROJETADO COM ESPESSURA DE 10 CM, ARMADO COM FIBRAS DE AÇO, INCLINAÇÃO MENOR QUE 90°, APLICAÇÃO DESCONTÍNUA, UTILIZANDO EQUIPAMENTO DE PROJEÇÃO COM 3 M3/H DE CAPACIDADE. AF_07/2024</t>
  </si>
  <si>
    <t>EXECUÇÃO DE REVESTIMENTO DE CONCRETO PROJETADO COM ESPESSURA DE 10 CM, ARMADO COM FIBRAS DE AÇO, INCLINAÇÃO MENOR QUE 90°, APLICAÇÃO DESCONTÍNUA, UTILIZANDO EQUIPAMENTO DE PROJEÇÃO COM 6 M3/H DE CAPACIDADE. AF_07/2024</t>
  </si>
  <si>
    <t>EXECUÇÃO DE REVESTIMENTO DE CONCRETO PROJETADO COM ESPESSURA DE 10 CM, ARMADO COM TELA, INCLINAÇÃO DE 90°, APLICAÇÃO CONTÍNUA, UTILIZANDO EQUIPAMENTO DE PROJEÇÃO COM 3 M3/H DE CAPACIDADE. AF_07/2024</t>
  </si>
  <si>
    <t>EXECUÇÃO DE REVESTIMENTO DE CONCRETO PROJETADO COM ESPESSURA DE 10 CM, ARMADO COM TELA, INCLINAÇÃO DE 90°, APLICAÇÃO CONTÍNUA, UTILIZANDO EQUIPAMENTO DE PROJEÇÃO COM 6 M3/H DE CAPACIDADE. AF_07/2024</t>
  </si>
  <si>
    <t>EXECUÇÃO DE REVESTIMENTO DE CONCRETO PROJETADO COM ESPESSURA DE 10 CM, ARMADO COM TELA, INCLINAÇÃO DE 90°, APLICAÇÃO DESCONTÍNUA, UTILIZANDO EQUIPAMENTO DE PROJEÇÃO COM 3 M3/H DE CAPACIDADE. AF_07/2024</t>
  </si>
  <si>
    <t>EXECUÇÃO DE REVESTIMENTO DE CONCRETO PROJETADO COM ESPESSURA DE 10 CM, ARMADO COM TELA, INCLINAÇÃO DE 90°, APLICAÇÃO DESCONTÍNUA, UTILIZANDO EQUIPAMENTO DE PROJEÇÃO COM 6 M3/H DE CAPACIDADE. AF_07/2024</t>
  </si>
  <si>
    <t>EXECUÇÃO DE REVESTIMENTO DE CONCRETO PROJETADO COM ESPESSURA DE 10 CM, ARMADO COM TELA, INCLINAÇÃO MENOR QUE 90°, APLICAÇÃO CONTÍNUA, UTILIZANDO EQUIPAMENTO DE PROJEÇÃO COM 3 M3/H DE CAPACIDADE. AF_07/2024</t>
  </si>
  <si>
    <t>EXECUÇÃO DE REVESTIMENTO DE CONCRETO PROJETADO COM ESPESSURA DE 10 CM, ARMADO COM TELA, INCLINAÇÃO MENOR QUE 90°, APLICAÇÃO CONTÍNUA, UTILIZANDO EQUIPAMENTO DE PROJEÇÃO COM 6 M3/H DE CAPACIDADE. AF_07/2024</t>
  </si>
  <si>
    <t>EXECUÇÃO DE REVESTIMENTO DE CONCRETO PROJETADO COM ESPESSURA DE 10 CM, ARMADO COM TELA, INCLINAÇÃO MENOR QUE 90°, APLICAÇÃO DESCONTÍNUA, UTILIZANDO EQUIPAMENTO DE PROJEÇÃO COM 3 M3/H DE CAPACIDADE. AF_07/2024</t>
  </si>
  <si>
    <t>EXECUÇÃO DE REVESTIMENTO DE CONCRETO PROJETADO COM ESPESSURA DE 10 CM, ARMADO COM TELA, INCLINAÇÃO MENOR QUE 90°, APLICAÇÃO DESCONTÍNUA, UTILIZANDO EQUIPAMENTO DE PROJEÇÃO COM 6 M3/H DE CAPACIDADE. AF_07/2024</t>
  </si>
  <si>
    <t>EXECUÇÃO DE REVESTIMENTO DE CONCRETO PROJETADO COM ESPESSURA DE 7 CM, ARMADO COM FIBRAS DE AÇO, INCLINAÇÃO DE 90°, APLICAÇÃO CONTÍNUA, UTILIZANDO EQUIPAMENTO DE PROJEÇÃO COM 3 M3/H DE CAPACIDADE. AF_07/2024</t>
  </si>
  <si>
    <t>EXECUÇÃO DE REVESTIMENTO DE CONCRETO PROJETADO COM ESPESSURA DE 7 CM, ARMADO COM FIBRAS DE AÇO, INCLINAÇÃO DE 90°, APLICAÇÃO CONTÍNUA, UTILIZANDO EQUIPAMENTO DE PROJEÇÃO COM 6 M3/H DE CAPACIDADE. AF_07/2024</t>
  </si>
  <si>
    <t>EXECUÇÃO DE REVESTIMENTO DE CONCRETO PROJETADO COM ESPESSURA DE 7 CM, ARMADO COM FIBRAS DE AÇO, INCLINAÇÃO DE 90°, APLICAÇÃO DESCONTÍNUA, UTILIZANDO EQUIPAMENTO DE PROJEÇÃO COM 3 M3/H DE CAPACIDADE. AF_07/2024</t>
  </si>
  <si>
    <t>EXECUÇÃO DE REVESTIMENTO DE CONCRETO PROJETADO COM ESPESSURA DE 7 CM, ARMADO COM FIBRAS DE AÇO, INCLINAÇÃO DE 90°, APLICAÇÃO DESCONTÍNUA, UTILIZANDO EQUIPAMENTO DE PROJEÇÃO COM 6 M3/H DE CAPACIDADE. AF_07/2024</t>
  </si>
  <si>
    <t>EXECUÇÃO DE REVESTIMENTO DE CONCRETO PROJETADO COM ESPESSURA DE 7 CM, ARMADO COM FIBRAS DE AÇO, INCLINAÇÃO MENOR QUE 90°, APLICAÇÃO CONTÍNUA, UTILIZANDO EQUIPAMENTO DE PROJEÇÃO COM 3 M3/H DE CAPACIDADE. AF_07/2024</t>
  </si>
  <si>
    <t>EXECUÇÃO DE REVESTIMENTO DE CONCRETO PROJETADO COM ESPESSURA DE 7 CM, ARMADO COM FIBRAS DE AÇO, INCLINAÇÃO MENOR QUE 90°, APLICAÇÃO CONTÍNUA, UTILIZANDO EQUIPAMENTO DE PROJEÇÃO COM 6 M3/H DE CAPACIDADE. AF_07/2024</t>
  </si>
  <si>
    <t>EXECUÇÃO DE REVESTIMENTO DE CONCRETO PROJETADO COM ESPESSURA DE 7 CM, ARMADO COM FIBRAS DE AÇO, INCLINAÇÃO MENOR QUE 90°, APLICAÇÃO DESCONTÍNUA, UTILIZANDO EQUIPAMENTO DE PROJEÇÃO COM 3 M3/H DE CAPACIDADE. AF_07/2024</t>
  </si>
  <si>
    <t>EXECUÇÃO DE REVESTIMENTO DE CONCRETO PROJETADO COM ESPESSURA DE 7 CM, ARMADO COM FIBRAS DE AÇO, INCLINAÇÃO MENOR QUE 90°, APLICAÇÃO DESCONTÍNUA, UTILIZANDO EQUIPAMENTO DE PROJEÇÃO COM 6 M3/H DE CAPACIDADE. AF_07/2024</t>
  </si>
  <si>
    <t>EXECUÇÃO DE REVESTIMENTO DE CONCRETO PROJETADO COM ESPESSURA DE 7 CM, ARMADO COM TELA, INCLINAÇÃO DE 90°, APLICAÇÃO CONTÍNUA, UTILIZANDO EQUIPAMENTO DE PROJEÇÃO COM 3 M3/H DE CAPACIDADE. AF_07/2024</t>
  </si>
  <si>
    <t>EXECUÇÃO DE REVESTIMENTO DE CONCRETO PROJETADO COM ESPESSURA DE 7 CM, ARMADO COM TELA, INCLINAÇÃO DE 90°, APLICAÇÃO CONTÍNUA, UTILIZANDO EQUIPAMENTO DE PROJEÇÃO COM 6 M3/H DE CAPACIDADE. AF_07/2024</t>
  </si>
  <si>
    <t>EXECUÇÃO DE REVESTIMENTO DE CONCRETO PROJETADO COM ESPESSURA DE 7 CM, ARMADO COM TELA, INCLINAÇÃO DE 90°, APLICAÇÃO DESCONTÍNUA, UTILIZANDO EQUIPAMENTO DE PROJEÇÃO COM 3 M3/H DE CAPACIDADE. AF_07/2024</t>
  </si>
  <si>
    <t>EXECUÇÃO DE REVESTIMENTO DE CONCRETO PROJETADO COM ESPESSURA DE 7 CM, ARMADO COM TELA, INCLINAÇÃO DE 90°, APLICAÇÃO DESCONTÍNUA, UTILIZANDO EQUIPAMENTO DE PROJEÇÃO COM 6 M3/H DE CAPACIDADE. AF_07/2024</t>
  </si>
  <si>
    <t>EXECUÇÃO DE REVESTIMENTO DE CONCRETO PROJETADO COM ESPESSURA DE 7 CM, ARMADO COM TELA, INCLINAÇÃO MENOR QUE 90°, APLICAÇÃO CONTÍNUA, UTILIZANDO EQUIPAMENTO DE PROJEÇÃO COM 3 M3/H DE CAPACIDADE. AF_07/2024</t>
  </si>
  <si>
    <t>EXECUÇÃO DE REVESTIMENTO DE CONCRETO PROJETADO COM ESPESSURA DE 7 CM, ARMADO COM TELA, INCLINAÇÃO MENOR QUE 90°, APLICAÇÃO CONTÍNUA, UTILIZANDO EQUIPAMENTO DE PROJEÇÃO COM 6 M3/H DE CAPACIDADE. AF_07/2024</t>
  </si>
  <si>
    <t>EXECUÇÃO DE REVESTIMENTO DE CONCRETO PROJETADO COM ESPESSURA DE 7 CM, ARMADO COM TELA, INCLINAÇÃO MENOR QUE 90°, APLICAÇÃO DESCONTÍNUA, UTILIZANDO EQUIPAMENTO DE PROJEÇÃO COM 3 M3/H DE CAPACIDADE. AF_07/2024</t>
  </si>
  <si>
    <t>EXECUÇÃO DE REVESTIMENTO DE CONCRETO PROJETADO COM ESPESSURA DE 7 CM, ARMADO COM TELA, INCLINAÇÃO MENOR QUE 90°, APLICAÇÃO DESCONTÍNUA, UTILIZANDO EQUIPAMENTO DE PROJEÇÃO COM 6 M3/H DE CAPACIDADE. AF_07/2024</t>
  </si>
  <si>
    <t>REVESTIMENTO VEGETAL PARA SOLO GRAMPEADO VERDE, ATRAVÉS DE HIDROSSEMEADURA. AF_07/2024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</si>
  <si>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</si>
  <si>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</si>
  <si>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ANCORAGEM ATIVA PARA CABO COM 1 CORDOALHA DE DIÂMETRO NOMINAL DE 12,7 MM. AF_08/2022</t>
  </si>
  <si>
    <t>CONJUNTO MACACO E BOMBA HIDRÁULICA PARA PROTENSAO DE CORDOALHAS, ESFORÇO MAXIMO DE 115 TONELADAS - CHI DIURNO. AF_05/2023</t>
  </si>
  <si>
    <t>CONJUNTO MACACO E BOMBA HIDRÁULICA PARA PROTENSAO DE CORDOALHAS, ESFORÇO MAXIMO DE 115 TONELADAS - CHP DIURNO. AF_05/2023</t>
  </si>
  <si>
    <t>ANCORAGEM ATIVA PARA CABO COM 1 CORDOALHA DE DIÂMETRO NOMINAL DE 15,2 MM. AF_08/2022</t>
  </si>
  <si>
    <t>ANCORAGEM ATIVA PARA CABO COM 12 CORDOALHAS DE DIÂMETRO NOMINAL DE 12,7 MM. AF_08/2022</t>
  </si>
  <si>
    <t>TALHA MANUAL DE CORRENTE, CAPACIDADE DE 2 TON. COM ELEVAÇÃO DE 3 M - CHI DIURNO. AF_07/2016</t>
  </si>
  <si>
    <t>TALHA MANUAL DE CORRENTE, CAPACIDADE DE 2 TON. COM ELEVAÇÃO DE 3 M - CHP DIURNO. AF_07/2016</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</si>
  <si>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</si>
  <si>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</si>
  <si>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</si>
  <si>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</si>
  <si>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</si>
  <si>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</si>
  <si>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</si>
  <si>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</si>
  <si>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</si>
  <si>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</si>
  <si>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</si>
  <si>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</si>
  <si>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ANCORAGEM ATIVA PARA CORDOALHA COM 7 FIOS E DIÂMETRO NOMINAL DE 15,2 MM. AF_08/2022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</si>
  <si>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</si>
  <si>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</si>
  <si>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</si>
  <si>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</si>
  <si>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</si>
  <si>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</si>
  <si>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</si>
  <si>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</si>
  <si>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</si>
  <si>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</si>
  <si>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</si>
  <si>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</si>
  <si>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</si>
  <si>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</si>
  <si>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</si>
  <si>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</si>
  <si>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</si>
  <si>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</si>
  <si>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</si>
  <si>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</si>
  <si>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</si>
  <si>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</si>
  <si>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</si>
  <si>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</si>
  <si>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</si>
  <si>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</si>
  <si>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</si>
  <si>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</si>
  <si>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</si>
  <si>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</si>
  <si>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</si>
  <si>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</si>
  <si>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</si>
  <si>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</si>
  <si>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</si>
  <si>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</si>
  <si>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</si>
  <si>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</si>
  <si>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</si>
  <si>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</si>
  <si>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</si>
  <si>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</si>
  <si>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</si>
  <si>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</si>
  <si>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</si>
  <si>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</si>
  <si>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</si>
  <si>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</si>
  <si>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</si>
  <si>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</si>
  <si>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</si>
  <si>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</si>
  <si>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</si>
  <si>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</si>
  <si>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</si>
  <si>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</si>
  <si>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</si>
  <si>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</si>
  <si>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</si>
  <si>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</si>
  <si>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</si>
  <si>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</si>
  <si>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</si>
  <si>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</si>
  <si>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</si>
  <si>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</si>
  <si>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</si>
  <si>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</si>
  <si>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</si>
  <si>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</si>
  <si>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</si>
  <si>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</si>
  <si>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</si>
  <si>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</si>
  <si>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</si>
  <si>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</si>
  <si>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</si>
  <si>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</si>
  <si>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</si>
  <si>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</si>
  <si>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</si>
  <si>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</si>
  <si>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</si>
  <si>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</si>
  <si>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</si>
  <si>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</si>
  <si>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</si>
  <si>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</si>
  <si>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</si>
  <si>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</si>
  <si>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</si>
  <si>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</si>
  <si>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</si>
  <si>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</si>
  <si>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</si>
  <si>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</si>
  <si>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JUROS. AF_05/2023</t>
  </si>
  <si>
    <t>APARELHO PARA CORTE E SOLDA OXI-ACETILENO SOBRE RODAS, INCLUSIVE CILINDROS E MAÇARICOS - DEPRECIAÇÃO. AF_05/2023</t>
  </si>
  <si>
    <t>APARELHO PARA CORTE E SOLDA OXI-ACETILENO SOBRE RODAS, INCLUSIVE CILINDROS E MAÇARICOS - MATERIAIS NA OPERAÇÃO. AF_05/2023</t>
  </si>
  <si>
    <t>APARELHO PARA CORTE E SOLDA OXI-ACETILENO SOBRE RODAS, INCLUSIVE CILINDROS E MAÇARICOS - MANUTENÇÃO. AF_05/2023</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</si>
  <si>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</si>
  <si>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</si>
  <si>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</si>
  <si>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DEPRECIAÇÃO. AF_05/2023</t>
  </si>
  <si>
    <t>OPERADOR PARA BATE ESTACAS COM ENCARGOS COMPLEMENTARES</t>
  </si>
  <si>
    <t>BATE ESTACA PARA INSTALAÇÃO DE DEFENSAS METÁLICAS (GUARD RAIL) FIXO, INCLUSIVE CAMINHÃO TOCO PBT 9.700 KG, POTÊNCIA DE 160 CV - CHP DIURNO.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</si>
  <si>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</si>
  <si>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</si>
  <si>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CHI DIURNO. AF_11/2014</t>
  </si>
  <si>
    <t>BATE-ESTACAS POR GRAVIDADE, POTÊNCIA DE 160 HP, PESO DO MARTELO ATÉ 3 TONELADAS - JUROS. AF_11/2014</t>
  </si>
  <si>
    <t>BATE-ESTACAS POR GRAVIDADE, POTÊNCIA DE 160 HP, PESO DO MARTELO ATÉ 3 TONELADAS - DEPRECIAÇÃO. AF_11/2014</t>
  </si>
  <si>
    <t>BATE-ESTACAS POR GRAVIDADE, POTÊNCIA DE 160 HP, PESO DO MARTELO ATÉ 3 TONELADAS - CHP DIURNO. AF_11/2014</t>
  </si>
  <si>
    <t>BATE-ESTACAS POR GRAVIDADE, POTÊNCIA DE 160 HP, PESO DO MARTELO ATÉ 3 TONELADAS - MATERIAIS NA OPERAÇÃO. AF_11/2014</t>
  </si>
  <si>
    <t>BATE-ESTACAS POR GRAVIDADE, POTÊNCIA DE 160 HP, PESO DO MARTELO ATÉ 3 TONELADAS - MANUTENÇÃO. AF_11/2014</t>
  </si>
  <si>
    <t>BETONEIRA CAPACIDADE NOMINAL 400 L, CAPACIDADE DE MISTURA 310 L, MOTOR A DIESEL POTÊNCIA 5,0 HP, SEM CARREGADOR - CHI DIURNO. AF_05/2023</t>
  </si>
  <si>
    <t>BETONEIRA CAPACIDADE NOMINAL 400 L, CAPACIDADE DE MISTURA 310 L, MOTOR A DIESEL POTÊNCIA 5,0 CV, SEM CARREGADOR - JUROS. AF_05/2023</t>
  </si>
  <si>
    <t>BETONEIRA CAPACIDADE NOMINAL 400 L, CAPACIDADE DE MISTURA 310 L, MOTOR A DIESEL POTÊNCIA 5,0 CV, SEM CARREGADOR - DEPRECIAÇÃO. AF_05/2023</t>
  </si>
  <si>
    <t>BETONEIRA CAPACIDADE NOMINAL 400 L, CAPACIDADE DE MISTURA 310 L, MOTOR A DIESEL POTÊNCIA 5,0 HP, SEM CARREGADOR - CHP DIURNO. AF_05/2023</t>
  </si>
  <si>
    <t>BETONEIRA CAPACIDADE NOMINAL 400 L, CAPACIDADE DE MISTURA 310 L, MOTOR A DIESEL POTÊNCIA 5,0 CV, SEM CARREGADOR - MATERIAIS NA OPERAÇÃO. AF_05/2023</t>
  </si>
  <si>
    <t>BETONEIRA CAPACIDADE NOMINAL 400 L, CAPACIDADE DE MISTURA 310 L, MOTOR A DIESEL POTÊNCIA 5,0 CV, SEM CARREGADOR - MANUTENÇÃO. AF_05/2023</t>
  </si>
  <si>
    <t>BETONEIRA CAPACIDADE NOMINAL 400 L, CAPACIDADE DE MISTURA 310 L, MOTOR A GASOLINA POTÊNCIA 5,5 HP, SEM CARREGADOR - CHI DIURNO. AF_02/2016</t>
  </si>
  <si>
    <t>BETONEIRA CAPACIDADE NOMINAL 400 L, CAPACIDADE DE MISTURA 310 L, MOTOR A GASOLINA POTÊNCIA 5,5 CV, SEM CARREGADOR - JUROS. AF_02/2016</t>
  </si>
  <si>
    <t>BETONEIRA CAPACIDADE NOMINAL 400 L, CAPACIDADE DE MISTURA 310 L, MOTOR A GASOLINA POTÊNCIA 5,5 CV, SEM CARREGADOR - DEPRECIAÇÃO. AF_02/2016</t>
  </si>
  <si>
    <t>BETONEIRA CAPACIDADE NOMINAL 400 L, CAPACIDADE DE MISTURA 310 L, MOTOR A GASOLINA POTÊNCIA 5,5 HP, SEM CARREGADOR - CHP DIURNO. AF_02/2016</t>
  </si>
  <si>
    <t>BETONEIRA CAPACIDADE NOMINAL 400 L, CAPACIDADE DE MISTURA 310 L, MOTOR A GASOLINA POTÊNCIA 5,5 CV, SEM CARREGADOR - MATERIAIS NA OPERAÇÃO. AF_02/2016</t>
  </si>
  <si>
    <t>BETONEIRA CAPACIDADE NOMINAL 400 L, CAPACIDADE DE MISTURA 310 L, MOTOR A GASOLINA POTÊNCIA 5,5 CV, SEM CARREGADOR - MANUTENÇÃO. AF_02/2016</t>
  </si>
  <si>
    <t>BETONEIRA CAPACIDADE NOMINAL DE 250 L, CAPACIDADE DE MISTURA DE 175 L, MOTOR ELÉTRICO MONOFÁSICO POTÊNCIA 1CV - JUROS. AF_05/2023</t>
  </si>
  <si>
    <t>BETONEIRA CAPACIDADE NOMINAL DE 250 L, CAPACIDADE DE MISTURA DE 175 L, MOTOR ELÉTRICO MONOFÁSICO POTÊNCIA 1CV - DEPRECIAÇÃO. AF_05/2023</t>
  </si>
  <si>
    <t>BETONEIRA CAPACIDADE NOMINAL DE 250 L, CAPACIDADE DE MISTURA DE 175 L, MOTOR ELÉTRICO MONOFÁSICO POTÊNCIA 1CV - MATERIAIS NA OPERAÇÃO. AF_05/2023</t>
  </si>
  <si>
    <t>BETONEIRA CAPACIDADE NOMINAL DE 250 L, CAPACIDADE DE MISTURA DE 175 L, MOTOR ELÉTRICO MONOFÁSICO POTÊNCIA 1CV - MANUTENÇÃO.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</si>
  <si>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</si>
  <si>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</si>
  <si>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MATERIAIS NA OPERAÇÃO. AF_05/2023</t>
  </si>
  <si>
    <t>BETONEIRA CAPACIDADE NOMINAL DE 400 L, CAPACIDADE DE MISTURA 280 L, MOTOR ELÉTRICO TRIFÁSICO POTÊNCIA DE 2 CV, SEM CARREGADOR - MANUTENÇÃO.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</si>
  <si>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</si>
  <si>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</si>
  <si>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MATERIAIS NA OPERAÇÃO. AF_05/2023</t>
  </si>
  <si>
    <t>BETONEIRA CAPACIDADE NOMINAL DE 600 L, CAPACIDADE DE MISTURA 360 L, MOTOR ELÉTRICO TRIFÁSICO POTÊNCIA DE 4 CV, SEM CARREGADOR - MANUTENÇÃO. AF_05/2023</t>
  </si>
  <si>
    <t>BETONEIRA CAPACIDADE NOMINAL DE 600 L, CAPACIDADE DE MISTURA 440 L, MOTOR A DIESEL POTÊNCIA 10 HP, COM CARREGADOR - CHI DIURNO. AF_05/2023</t>
  </si>
  <si>
    <t>BETONEIRA CAPACIDADE NOMINAL DE 600 L, CAPACIDADE DE MISTURA 440 L, MOTOR A DIESEL POTÊNCIA 10 CV, COM CARREGADOR - JUROS. AF_05/2023</t>
  </si>
  <si>
    <t>BETONEIRA CAPACIDADE NOMINAL DE 600 L, CAPACIDADE DE MISTURA 440 L, MOTOR A DIESEL POTÊNCIA 10 CV, COM CARREGADOR - DEPRECIAÇÃO. AF_05/2023</t>
  </si>
  <si>
    <t>BETONEIRA CAPACIDADE NOMINAL DE 600 L, CAPACIDADE DE MISTURA 440 L, MOTOR A DIESEL POTÊNCIA 10 HP, COM CARREGADOR - CHP DIURNO. AF_05/2023</t>
  </si>
  <si>
    <t>BETONEIRA CAPACIDADE NOMINAL DE 600 L, CAPACIDADE DE MISTURA 440 L, MOTOR A DIESEL POTÊNCIA 10 CV, COM CARREGADOR - MATERIAIS NA OPERAÇÃO. AF_05/2023</t>
  </si>
  <si>
    <t>BETONEIRA CAPACIDADE NOMINAL DE 600 L, CAPACIDADE DE MISTURA 440 L, MOTOR A DIESEL POTÊNCIA 10 CV, COM CARREGADOR - MANUTENÇÃO. AF_05/2023</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</si>
  <si>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</si>
  <si>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</si>
  <si>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</si>
  <si>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MANUTENÇÃO. AF_06/2015</t>
  </si>
  <si>
    <t>BOMBA DE INJEÇÃO, ELÉTRICA, TRIFÁSICA, POTÊNCIA 7,5 CV - CHI DIURNO. AF_08/2025</t>
  </si>
  <si>
    <t>BOMBA DE INJEÇÃO, ELÉTRICA, TRIFÁSICA, POTÊNCIA 7,5 CV - JUROS. AF_08/2025</t>
  </si>
  <si>
    <t>BOMBA DE INJEÇÃO, ELÉTRICA, TRIFÁSICA, POTÊNCIA 7,5 CV - DEPRECIAÇÃO. AF_08/2025</t>
  </si>
  <si>
    <t>BOMBA DE INJEÇÃO, ELÉTRICA, TRIFÁSICA, POTÊNCIA 7,5 CV- CHP DIURNO. AF_08/2025</t>
  </si>
  <si>
    <t>BOMBA DE INJEÇÃO, ELÉTRICA, TRIFÁSICA, POTÊNCIA 7,5 CV - MATERIAIS NA OPERAÇÃO. AF_08/2025</t>
  </si>
  <si>
    <t>BOMBA DE INJEÇÃO, ELÉTRICA, TRIFÁSICA, POTÊNCIA 7,5 CV - MANUTENÇÃO. AF_08/2025</t>
  </si>
  <si>
    <t>BOMBA DE PROJEÇÃO DE CONCRETO SECO, POTÊNCIA 10 CV, VAZÃO 3 M3/H - JUROS. AF_06/2015</t>
  </si>
  <si>
    <t>BOMBA DE PROJEÇÃO DE CONCRETO SECO, POTÊNCIA 10 CV, VAZÃO 3 M3/H - DEPRECIAÇÃO. AF_06/2015</t>
  </si>
  <si>
    <t>BOMBA DE PROJEÇÃO DE CONCRETO SECO, POTÊNCIA 10 CV, VAZÃO 3 M3/H - MATERIAIS NA OPERAÇÃO. AF_06/2015</t>
  </si>
  <si>
    <t>BOMBA DE PROJEÇÃO DE CONCRETO SECO, POTÊNCIA 10 CV, VAZÃO 3 M3/H - MANUTENÇÃO. AF_06/2015</t>
  </si>
  <si>
    <t>BOMBA DE PROJEÇÃO DE CONCRETO SECO, POTÊNCIA 10 CV, VAZÃO 6 M3/H - JUROS. AF_06/2015</t>
  </si>
  <si>
    <t>BOMBA DE PROJEÇÃO DE CONCRETO SECO, POTÊNCIA 10 CV, VAZÃO 6 M3/H - DEPRECIAÇÃO. AF_06/2015</t>
  </si>
  <si>
    <t>BOMBA DE PROJEÇÃO DE CONCRETO SECO, POTÊNCIA 10 CV, VAZÃO 6 M3/H - MATERIAIS NA OPERAÇÃO. AF_06/2015</t>
  </si>
  <si>
    <t>BOMBA DE PROJEÇÃO DE CONCRETO SECO, POTÊNCIA 10 CV, VAZÃO 6 M3/H - MANUTENÇÃO.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</si>
  <si>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</si>
  <si>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</si>
  <si>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</si>
  <si>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</si>
  <si>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</si>
  <si>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MANUTENÇÃO. AF_06/2014</t>
  </si>
  <si>
    <t>BOMBA TRIPLEX, PARA INJEÇÃO DE NATA DE CIMENTO, VAZÃO MÁXIMA DE 100 LITROS/MINUTO, PRESSÃO MÁXIMA DE 70 BAR - JUROS. AF_06/2015</t>
  </si>
  <si>
    <t>BOMBA TRIPLEX, PARA INJEÇÃO DE NATA DE CIMENTO, VAZÃO MÁXIMA DE 100 LITROS/MINUTO, PRESSÃO MÁXIMA DE 70 BAR - DEPRECIAÇÃO.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</si>
  <si>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</si>
  <si>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MANUTENÇÃO. AF_06/2015</t>
  </si>
  <si>
    <t>CALDEIRA A GÁS COM TERMOSTATO, CAPACIDADE 100 LITROS - CHI DIURNO. AF_05/2023</t>
  </si>
  <si>
    <t>CALDEIRA A GÁS COM TERMOSTATO, CAPACIDADE 100 LITROS - JUROS. AF_05/2023</t>
  </si>
  <si>
    <t>CALDEIRA A GÁS COM TERMOSTATO, CAPACIDADE 100 LITROS - DEPRECIAÇÃO. AF_05/2023</t>
  </si>
  <si>
    <t>CALDEIRA A GÁS COM TERMOSTATO, CAPACIDADE 100 LITROS - CHP DIURNO. AF_05/2023</t>
  </si>
  <si>
    <t>CALDEIRA A GÁS COM TERMOSTATO, CAPACIDADE 100 LITROS - MATERIAIS NA OPERAÇÃO. AF_05/2023</t>
  </si>
  <si>
    <t>CALDEIRA A GÁS COM TERMOSTATO, CAPACIDADE 100 LITROS - MANUTENÇÃO. AF_05/2023</t>
  </si>
  <si>
    <t>CAMINHONETE CABINE SIMPLES COM MOTOR 1.6 FLEX, CÂMBIO MANUAL, POTÊNCIA 101/104 CV, 2 PORTAS - CHI DIURNO.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</si>
  <si>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</si>
  <si>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</si>
  <si>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DEPRECIAÇÃO. AF_11/2015</t>
  </si>
  <si>
    <t>MOTORISTA DE VEÍCULO LEVE COM ENCARGOS COMPLEMENTARES</t>
  </si>
  <si>
    <t>CAMINHONETE CABINE SIMPLES COM MOTOR 1.6 FLEX, CÂMBIO MANUAL, POTÊNCIA 101/104 CV, 2 PORTAS - CHP DIURNO. AF_11/2015</t>
  </si>
  <si>
    <t>CAMINHONETE CABINE SIMPLES COM MOTOR 1.6 FLEX, CÂMBIO MANUAL, POTÊNCIA 101/104 CV, 2 PORTAS - MATERIAIS NA OPERAÇÃO. AF_11/2015</t>
  </si>
  <si>
    <t>CAMINHONETE CABINE SIMPLES COM MOTOR 1.6 FLEX, CÂMBIO MANUAL, POTÊNCIA 101/104 CV, 2 PORTAS - MANUTENÇÃO. AF_11/2015</t>
  </si>
  <si>
    <t>CAMINHONETE COM MOTOR A DIESEL, POTÊNCIA 180 CV, CABINE DUPLA, 4X4 - CHI DIURNO. AF_11/2015</t>
  </si>
  <si>
    <t>CAMINHONETE COM MOTOR A DIESEL, POTÊNCIA 180 CV, CABINE DUPLA, 4X4 - IMPOSTOS E SEGUROS. AF_11/2015</t>
  </si>
  <si>
    <t>CAMINHONETE COM MOTOR A DIESEL, POTÊNCIA 180 CV, CABINE DUPLA, 4X4 - JUROS. AF_11/2015</t>
  </si>
  <si>
    <t>CAMINHONETE COM MOTOR A DIESEL, POTÊNCIA 180 CV, CABINE DUPLA, 4X4 - DEPRECIAÇÃO. AF_11/2015</t>
  </si>
  <si>
    <t>CAMINHONETE COM MOTOR A DIESEL, POTÊNCIA 180 CV, CABINE DUPLA, 4X4 - CHP DIURNO. AF_11/2015</t>
  </si>
  <si>
    <t>CAMINHONETE COM MOTOR A DIESEL, POTÊNCIA 180 CV, CABINE DUPLA, 4X4 - MATERIAIS NA OPERAÇÃO. AF_11/2015</t>
  </si>
  <si>
    <t>CAMINHONETE COM MOTOR A DIESEL, POTÊNCIA 180 CV, CABINE DUPLA, 4X4 - MANUTENÇÃO. AF_11/2015</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</si>
  <si>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</si>
  <si>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</si>
  <si>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DEPRECIAÇÃO. AF_06/2014</t>
  </si>
  <si>
    <t>MOTORISTA DE BASCULANTE COM ENCARGOS COMPLEMENTARES</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</si>
  <si>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</si>
  <si>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MANUTENÇÃO.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</si>
  <si>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</si>
  <si>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</si>
  <si>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</si>
  <si>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</si>
  <si>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</si>
  <si>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</si>
  <si>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MANUTENÇÃO.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</si>
  <si>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</si>
  <si>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</si>
  <si>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</si>
  <si>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</si>
  <si>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</si>
  <si>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</si>
  <si>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MANUTENÇÃO.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</si>
  <si>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</si>
  <si>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</si>
  <si>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</si>
  <si>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</si>
  <si>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</si>
  <si>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</si>
  <si>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MANUTENÇÃO.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</si>
  <si>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</si>
  <si>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</si>
  <si>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</si>
  <si>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</si>
  <si>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</si>
  <si>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MATERIAIS NA OPERAÇÃO. AF_06/2014</t>
  </si>
  <si>
    <t>CAMINHÃO BASCULANTE 6 M3 TOCO, PESO BRUTO TOTAL 16.000 KG, CARGA ÚTIL MÁXIMA 11.130 KG, DISTÂNCIA ENTRE EIXOS 5,36 M, POTÊNCIA 185 CV, INCLUSIVE CAÇAMBA METÁLICA - MANUTENÇÃO.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</si>
  <si>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</si>
  <si>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</si>
  <si>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</si>
  <si>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MATERIAIS NA OPERAÇÃO. AF_06/2014</t>
  </si>
  <si>
    <t>CAMINHÃO BASCULANTE 6 M3, PESO BRUTO TOTAL 16.000 KG, CARGA ÚTIL MÁXIMA 13.071 KG, DISTÂNCIA ENTRE EIXOS 4,80 M, POTÊNCIA 230 CV INCLUSIVE CAÇAMBA METÁLICA - MANUTENÇÃO. AF_06/2014</t>
  </si>
  <si>
    <t>CAMINHÃO BITRUCK TRAÇÃO 8X2, PBT 29.000 KG, PESO BRUTO TOTAL COMBINADO (PBTC) *36.000* KG, POTÊNCIA 321 CV, INCLUSIVE PLATAFORMA GUINCHO-SOCORRO, COMPRIMENTO ÚTIL 10 M, LARGURA 2,60 M COM GUINCHO DE ARRASTE BASCULANTE - CHI DIURNO. AF_11/2025</t>
  </si>
  <si>
    <t>CAMINHÃO BITRUCK TRAÇÃO 8X2, PBT 29.000 KG, PESO BRUTO TOTAL COMBINADO (PBTC) *36.000* KG, POTÊNCIA 321 CV, INCLUSIVE PLATAFORMA GUINCHO-SOCORRO, COMPRIMENTO ÚTIL 10 M, LARGURA 2,60 M COM GUINCHO DE ARRASTE BASCULANTE - IMPOSTOS E SEGUROS. AF_11/2025</t>
  </si>
  <si>
    <t>CAMINHÃO BITRUCK TRAÇÃO 8X2, PBT 29.000 KG, PESO BRUTO TOTAL COMBINADO (PBTC) *36.000* KG, POTÊNCIA 321 CV, INCLUSIVE PLATAFORMA GUINCHO-SOCORRO, COMPRIMENTO ÚTIL 10 M, LARGURA 2,60 M COM GUINCHO DE ARRASTE BASCULANTE - JUROS. AF_11/2025</t>
  </si>
  <si>
    <t>CAMINHÃO BITRUCK TRAÇÃO 8X2, PBT 29.000 KG, PESO BRUTO TOTAL COMBINADO (PBTC) *36.000* KG, POTÊNCIA 321 CV, INCLUSIVE PLATAFORMA GUINCHO-SOCORRO, COMPRIMENTO ÚTIL 10 M, LARGURA 2,60 M COM GUINCHO DE ARRASTE BASCULANTE - DEPRECIAÇÃO. AF_11/2025</t>
  </si>
  <si>
    <t>MOTORISTA DE CAMINHÃO E CARRETA COM ENCARGOS COMPLEMENTARES</t>
  </si>
  <si>
    <t>CAMINHÃO BITRUCK TRAÇÃO 8X2, PBT 29.000 KG, PESO BRUTO TOTAL COMBINADO (PBTC) *36.000* KG, POTÊNCIA 321 CV, INCLUSIVE PLATAFORMA GUINCHO-SOCORRO, COMPRIMENTO ÚTIL 10 M, LARGURA 2,60 M COM GUINCHO DE ARRASTE BASCULANTE - CHP DIURNO. AF_11/2025</t>
  </si>
  <si>
    <t>CAMINHÃO BITRUCK TRAÇÃO 8X2, PBT 29.000 KG, PESO BRUTO TOTAL COMBINADO (PBTC) *36.000* KG, POTÊNCIA 321 CV, INCLUSIVE PLATAFORMA GUINCHO-SOCORRO, COMPRIMENTO ÚTIL 10 M, LARGURA 2,60 M COM GUINCHO DE ARRASTE BASCULANTE - MATERIAIS NA OPERAÇÃO. AF_11/2025</t>
  </si>
  <si>
    <t>CAMINHÃO BITRUCK TRAÇÃO 8X2, PBT 29.000 KG, PESO BRUTO TOTAL COMBINADO (PBTC) *36.000* KG, POTÊNCIA 321 CV, INCLUSIVE PLATAFORMA GUINCHO-SOCORRO, COMPRIMENTO ÚTIL 10 M, LARGURA 2,60 M COM GUINCHO DE ARRASTE BASCULANTE - MANUTENÇÃO. AF_11/2025</t>
  </si>
  <si>
    <t>CAMINHÃO BITRUCK TRAÇÃO 8X2, PBT 29.000 KG, PESO BRUTO TOTAL COMBINADO (PBTC) *36.000* KG, POTÊNCIA 321 CV, INCLUSIVE PLATAFORMA SOBRE CHASSI, COMPRIMENTO ÚTIL 10 M, LARGURA 2,60 M COM GUINCHO DE ARRASTE E RAMPA COM ACIONAMENTO ELETRO-HIDRÁULICO - CHI DIURNO. AF_11/2025</t>
  </si>
  <si>
    <t>CAMINHÃO BITRUCK TRAÇÃO 8X2, PBT 29.000 KG, PESO BRUTO TOTAL COMBINADO (PBTC) *36.000* KG, POTÊNCIA 321 CV, INCLUSIVE PLATAFORMA SOBRE CHASSI, COMPRIMENTO ÚTIL 10 M, LARGURA 2,60 M COM GUINCHO DE ARRASTE E RAMPA COM ACIONAMENTO ELETRO-HIDRÁULICO - IMPOSTOS E SEGUROS. AF_11/2025</t>
  </si>
  <si>
    <t>CAMINHÃO BITRUCK TRAÇÃO 8X2, PBT 29.000 KG, PESO BRUTO TOTAL COMBINADO (PBTC) *36.000* KG, POTÊNCIA 321 CV, INCLUSIVE PLATAFORMA SOBRE CHASSI, COMPRIMENTO ÚTIL 10 M, LARGURA 2,60 M COM GUINCHO DE ARRASTE E RAMPA COM ACIONAMENTO ELETRO-HIDRÁULICO - JUROS. AF_11/2025</t>
  </si>
  <si>
    <t>CAMINHÃO BITRUCK TRAÇÃO 8X2, PBT 29.000 KG, PESO BRUTO TOTAL COMBINADO (PBTC) *36.000* KG, POTÊNCIA 321 CV, INCLUSIVE PLATAFORMA SOBRE CHASSI, COMPRIMENTO ÚTIL 10 M, LARGURA 2,60 M COM GUINCHO DE ARRASTE E RAMPA COM ACIONAMENTO ELETRO-HIDRÁULICO - DEPRECIAÇÃO. AF_11/2025</t>
  </si>
  <si>
    <t>CAMINHÃO BITRUCK TRAÇÃO 8X2, PBT 29.000 KG, PESO BRUTO TOTAL COMBINADO (PBTC) *36.000* KG, POTÊNCIA 321 CV, INCLUSIVE PLATAFORMA SOBRE CHASSI, COMPRIMENTO ÚTIL 10 M, LARGURA 2,60 M COM GUINCHO DE ARRASTE E RAMPA COM ACIONAMENTO ELETRO-HIDRÁULICO - CHP DIURNO. AF_11/2025</t>
  </si>
  <si>
    <t>CAMINHÃO BITRUCK TRAÇÃO 8X2, PBT 29.000 KG, PESO BRUTO TOTAL COMBINADO (PBTC) *36.000* KG, POTÊNCIA 321 CV, INCLUSIVE PLATAFORMA SOBRE CHASSI, COMPRIMENTO ÚTIL 10 M, LARGURA 2,60 M COM GUINCHO DE ARRASTE E RAMPA COM ACIONAMENTO ELETRO-HIDRÁULICO - MATERIAIS NA OPERAÇÃO. AF_11/2025</t>
  </si>
  <si>
    <t>CAMINHÃO BITRUCK TRAÇÃO 8X2, PBT 29.000 KG, PESO BRUTO TOTAL COMBINADO (PBTC) *36.000* KG, POTÊNCIA 321 CV, INCLUSIVE PLATAFORMA SOBRE CHASSI, COMPRIMENTO ÚTIL 10 M, LARGURA 2,60 M COM GUINCHO DE ARRASTE E RAMPA COM ACIONAMENTO ELETRO-HIDRÁULICO - MANUTENÇÃO. AF_11/2025</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</si>
  <si>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</si>
  <si>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</si>
  <si>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</si>
  <si>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</si>
  <si>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</si>
  <si>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</si>
  <si>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</si>
  <si>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</si>
  <si>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</si>
  <si>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</si>
  <si>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</si>
  <si>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</si>
  <si>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</si>
  <si>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MANUTENÇÃO.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</si>
  <si>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</si>
  <si>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</si>
  <si>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</si>
  <si>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DEPRECIAÇÃO. AF_05/2023</t>
  </si>
  <si>
    <t>MOTORISTA DE CAMINHÃO COM ENCARGOS COMPLEMENTARES</t>
  </si>
  <si>
    <t>CAMINHÃO PARA EQUIPAMENTO DE LIMPEZA A SUCÇÃO, COM CAMINHÃO TRUCADO DE PESO BRUTO TOTAL 23000 KG, CARGA ÚTIL MÁXIMA 15935 KG, DISTÂNCIA ENTRE EIXOS 4,80 M, POTÊNCIA 230 CV, INCLUSIVE LIMPADORA A SUCÇÃO, TANQUE 12000 L - CHP DIURNO.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</si>
  <si>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</si>
  <si>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</si>
  <si>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</si>
  <si>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</si>
  <si>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</si>
  <si>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MATERIAIS NA OPERAÇÃO. AF_06/2014</t>
  </si>
  <si>
    <t>CAMINHÃO PIPA 10.000 L TRUCADO, PESO BRUTO TOTAL 23.000 KG, CARGA ÚTIL MÁXIMA 15.935 KG, DISTÂNCIA ENTRE EIXOS 4,8 M, POTÊNCIA 230 CV, INCLUSIVE TANQUE DE AÇO PARA TRANSPORTE DE ÁGUA - MANUTENÇÃO. AF_06/2014</t>
  </si>
  <si>
    <t>CAMINHÃO PIPA 14.000 L TRUCADO, PESO BRUTO TOTAL 23.000 KG, CARGA ÚTIL MÁXIMA 16.540 KG, DISTÂNCIA ENTRE EIXOS 4,8 M, POTÊNCIA 256 CV, INCLUSIVE TANQUE DE AÇO PARA TRANSPORTE DE ÁGUA - CHI DIURNO. AF_10/2025</t>
  </si>
  <si>
    <t>CAMINHÃO PIPA 14.000 L TRUCADO, PESO BRUTO TOTAL 23.000 KG, CARGA ÚTIL MÁXIMA 16.540 KG, DISTÂNCIA ENTRE EIXOS 4,8 M, POTÊNCIA 256 CV, INCLUSIVE TANQUE DE AÇO PARA TRANSPORTE DE ÁGUA - IMPOSTOS E SEGUROS. AF_10/2025</t>
  </si>
  <si>
    <t>CAMINHÃO PIPA 14.000 L TRUCADO, PESO BRUTO TOTAL 23.000 KG, CARGA ÚTIL MÁXIMA 16.540 KG, DISTÂNCIA ENTRE EIXOS 4,8 M, POTÊNCIA 256 CV, INCLUSIVE TANQUE DE AÇO PARA TRANSPORTE DE ÁGUA - JUROS. AF_10/2025</t>
  </si>
  <si>
    <t>CAMINHÃO PIPA 14.000 L TRUCADO, PESO BRUTO TOTAL 23.000 KG, CARGA ÚTIL MÁXIMA 16.540 KG, DISTÂNCIA ENTRE EIXOS 4,8 M, POTÊNCIA 256 CV, INCLUSIVE TANQUE DE AÇO PARA TRANSPORTE DE ÁGUA - DEPRECIAÇÃO. AF_10/2025</t>
  </si>
  <si>
    <t>CAMINHÃO PIPA 14.000 L TRUCADO, PESO BRUTO TOTAL 23.000 KG, CARGA ÚTIL MÁXIMA 16.540 KG, DISTÂNCIA ENTRE EIXOS 4,8 M, POTÊNCIA 256 CV, INCLUSIVE TANQUE DE AÇO PARA TRANSPORTE DE ÁGUA - CHP DIURNO. AF_10/2025</t>
  </si>
  <si>
    <t>CAMINHÃO PIPA 14.000 L TRUCADO, PESO BRUTO TOTAL 23.000 KG, CARGA ÚTIL MÁXIMA 16.540 KG, DISTÂNCIA ENTRE EIXOS 4,8 M, POTÊNCIA 256 CV, INCLUSIVE TANQUE DE AÇO PARA TRANSPORTE DE ÁGUA - MATERIAIS NA OPERAÇÃO. AF_10/2025</t>
  </si>
  <si>
    <t>CAMINHÃO PIPA 14.000 L TRUCADO, PESO BRUTO TOTAL 23.000 KG, CARGA ÚTIL MÁXIMA 16.540 KG, DISTÂNCIA ENTRE EIXOS 4,8 M, POTÊNCIA 256 CV, INCLUSIVE TANQUE DE AÇO PARA TRANSPORTE DE ÁGUA - MANUTENÇÃO. AF_10/2025</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</si>
  <si>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</si>
  <si>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</si>
  <si>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</si>
  <si>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</si>
  <si>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</si>
  <si>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</si>
  <si>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</si>
  <si>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</si>
  <si>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MATERIAIS NA OPERAÇÃO. AF_06/2023</t>
  </si>
  <si>
    <t>CAMINHÃO TANQUE PARA HIDROSSEMEADURA, COM CAPACIDADE DE 8.000 LITROS, INCLUINDO BOMBA PARA LANÇAMENTO COM MOTOR DIESEL COM POTÊNCIA DE 105 CV - MANUTENÇÃO.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</si>
  <si>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</si>
  <si>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</si>
  <si>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</si>
  <si>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</si>
  <si>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CHP DIURNO.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</si>
  <si>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</si>
  <si>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</si>
  <si>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</si>
  <si>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</si>
  <si>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</si>
  <si>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</si>
  <si>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</si>
  <si>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</si>
  <si>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</si>
  <si>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10.830 KG, DIST. ENTRE EIXOS 3,56 M, POTÊNCIA 226 CV, INCLUSIVE PLATAFORMA SOBRE CHASSI, COMPRIMENTO ÚTIL 10 M, LARGURA 2,60 M COM GUINCHO DE ARRASTE E RAMPA COM ACIONAMENTO ELETRO-HIDRÁULICO - CHI DIURNO. AF_11/2025</t>
  </si>
  <si>
    <t>CAMINHÃO TOCO, PBT 16.000 KG, CARGA ÚTIL MÁX. 10.830 KG, DIST. ENTRE EIXOS 3,56 M, POTÊNCIA 226 CV, INCLUSIVE PLATAFORMA SOBRE CHASSI, COMPRIMENTO ÚTIL 10 M, LARGURA 2,60 M COM GUINCHO DE ARRASTE E RAMPA COM ACIONAMENTO ELETRO-HIDRÁULICO - IMPOSTOS E SEGUROS. AF_11/2025</t>
  </si>
  <si>
    <t>CAMINHÃO TOCO, PBT 16.000 KG, CARGA ÚTIL MÁX. 10.830 KG, DIST. ENTRE EIXOS 3,56 M, POTÊNCIA 226 CV, INCLUSIVE PLATAFORMA SOBRE CHASSI, COMPRIMENTO ÚTIL 10 M, LARGURA 2,60 M COM GUINCHO DE ARRASTE E RAMPA COM ACIONAMENTO ELETRO-HIDRÁULICO - JUROS. AF_11/2025</t>
  </si>
  <si>
    <t>CAMINHÃO TOCO, PBT 16.000 KG, CARGA ÚTIL MÁX. 10.830 KG, DIST. ENTRE EIXOS 3,56 M, POTÊNCIA 226 CV, INCLUSIVE PLATAFORMA SOBRE CHASSI, COMPRIMENTO ÚTIL 10 M, LARGURA 2,60 M COM GUINCHO DE ARRASTE E RAMPA COM ACIONAMENTO ELETRO-HIDRÁULICO - DEPRECIAÇÃO. AF_11/2025</t>
  </si>
  <si>
    <t>CAMINHÃO TOCO, PBT 16.000 KG, CARGA ÚTIL MÁX. 10.830 KG, DIST. ENTRE EIXOS 3,56 M, POTÊNCIA 226 CV, INCLUSIVE PLATAFORMA SOBRE CHASSI, COMPRIMENTO ÚTIL 10 M, LARGURA 2,60 M COM GUINCHO DE ARRASTE E RAMPA COM ACIONAMENTO ELETRO-HIDRÁULICO - CHP DIURNO. AF_11/2025</t>
  </si>
  <si>
    <t>CAMINHÃO TOCO, PBT 16.000 KG, CARGA ÚTIL MÁX. 10.830 KG, DIST. ENTRE EIXOS 3,56 M, POTÊNCIA 226 CV, INCLUSIVE PLATAFORMA SOBRE CHASSI, COMPRIMENTO ÚTIL 10 M, LARGURA 2,60 M COM GUINCHO DE ARRASTE E RAMPA COM ACIONAMENTO ELETRO-HIDRÁULICO - MATERIAIS NA OPERAÇÃO. AF_11/2025</t>
  </si>
  <si>
    <t>CAMINHÃO TOCO, PBT 16.000 KG, CARGA ÚTIL MÁX. 10.830 KG, DIST. ENTRE EIXOS 3,56 M, POTÊNCIA 226 CV, INCLUSIVE PLATAFORMA SOBRE CHASSI, COMPRIMENTO ÚTIL 10 M, LARGURA 2,60 M COM GUINCHO DE ARRASTE E RAMPA COM ACIONAMENTO ELETRO-HIDRÁULICO - MANUTENÇÃO. AF_11/2025</t>
  </si>
  <si>
    <t>CAMINHÃO TOCO, PBT 23.000 KG, CARGA ÚTIL MÁX. 16.540 KG, DIST. ENTRE EIXOS 4,8 M, POTÊNCIA 256 CV, INCLUSIVE CARROCERIA FIXA ABERTA DE MADEIRA P/ TRANSPORTE GERAL DE CARGA SECA, DIMEN. APROX. 2,6 X 12,50 X 0,50 M - CHI DIURNO. AF_10/2025</t>
  </si>
  <si>
    <t>CAMINHÃO TOCO, PBT 23.000 KG, CARGA ÚTIL MÁX. 16.540 KG, DIST. ENTRE EIXOS 4,8 M, POTÊNCIA 256 CV, INCLUSIVE CARROCERIA FIXA ABERTA DE MADEIRA P/ TRANSPORTE GERAL DE CARGA SECA, DIMEN. APROX. 2,6 X 12,50 X 0,50 M - IMPOSTOS E SEGUROS. AF_10/2025</t>
  </si>
  <si>
    <t>CAMINHÃO TOCO, PBT 23.000 KG, CARGA ÚTIL MÁX. 16.540 KG, DIST. ENTRE EIXOS 4,8 M, POTÊNCIA 256 CV, INCLUSIVE CARROCERIA FIXA ABERTA DE MADEIRA P/ TRANSPORTE GERAL DE CARGA SECA, DIMEN. APROX. 2,6 X 12,50 X 0,50 M - JUROS. AF_10/2025</t>
  </si>
  <si>
    <t>CAMINHÃO TOCO, PBT 23.000 KG, CARGA ÚTIL MÁX. 16.540 KG, DIST. ENTRE EIXOS 4,8 M, POTÊNCIA 256 CV, INCLUSIVE CARROCERIA FIXA ABERTA DE MADEIRA P/ TRANSPORTE GERAL DE CARGA SECA, DIMEN. APROX. 2,6 X 12,50 X 0,50 M - DEPRECIAÇÃO. AF_10/2025</t>
  </si>
  <si>
    <t>CAMINHÃO TOCO, PBT 23.000 KG, CARGA ÚTIL MÁX. 16.540 KG, DIST. ENTRE EIXOS 4,8 M, POTÊNCIA 256 CV, INCLUSIVE CARROCERIA FIXA ABERTA DE MADEIRA P/ TRANSPORTE GERAL DE CARGA SECA, DIMEN. APROX. 2,6 X 12,50 X 0,50 M - CHP DIURNO. AF_10/2025</t>
  </si>
  <si>
    <t>CAMINHÃO TOCO, PBT 23.000 KG, CARGA ÚTIL MÁX. 16.540 KG, DIST. ENTRE EIXOS 4,8 M, POTÊNCIA 256 CV, INCLUSIVE CARROCERIA FIXA ABERTA DE MADEIRA P/ TRANSPORTE GERAL DE CARGA SECA, DIMEN. APROX. 2,6 X 12,50 X 0,50 M - MATERIAIS NA OPERAÇÃO. AF_10/2025</t>
  </si>
  <si>
    <t>CAMINHÃO TOCO, PBT 23.000 KG, CARGA ÚTIL MÁX. 16.540 KG, DIST. ENTRE EIXOS 4,8 M, POTÊNCIA 256 CV, INCLUSIVE CARROCERIA FIXA ABERTA DE MADEIRA P/ TRANSPORTE GERAL DE CARGA SECA, DIMEN. APROX. 2,6 X 12,50 X 0,50 M - MANUTENÇÃO. AF_10/2025</t>
  </si>
  <si>
    <t>CAMINHÃO TOCO, PBT 23.000 KG, CARGA ÚTIL MÁX. 16.540 KG, DIST. ENTRE EIXOS 4,80 M, POTÊNCIA 256 CV, INCLUSIVE PLATAFORMA GUINCHO-SOCORRO, COMPRIMENTO ÚTIL 10 M, LARGURA 2,60 M COM GUINCHO DE ARRASTE BASCULANTE - CHI DIURNO. AF_11/2025</t>
  </si>
  <si>
    <t>CAMINHÃO TOCO, PBT 23.000 KG, CARGA ÚTIL MÁX. 16.540 KG, DIST. ENTRE EIXOS 4,80 M, POTÊNCIA 256 CV, INCLUSIVE PLATAFORMA GUINCHO-SOCORRO, COMPRIMENTO ÚTIL 10 M, LARGURA 2,60 M COM GUINCHO DE ARRASTE BASCULANTE - IMPOSTOS E SEGUROS. AF_11/2025</t>
  </si>
  <si>
    <t>CAMINHÃO TOCO, PBT 23.000 KG, CARGA ÚTIL MÁX. 16.540 KG, DIST. ENTRE EIXOS 4,80 M, POTÊNCIA 256 CV, INCLUSIVE PLATAFORMA GUINCHO-SOCORRO, COMPRIMENTO ÚTIL 10 M, LARGURA 2,60 M COM GUINCHO DE ARRASTE BASCULANTE - JUROS. AF_11/2025</t>
  </si>
  <si>
    <t>CAMINHÃO TOCO, PBT 23.000 KG, CARGA ÚTIL MÁX. 16.540 KG, DIST. ENTRE EIXOS 4,80 M, POTÊNCIA 256 CV, INCLUSIVE PLATAFORMA GUINCHO-SOCORRO, COMPRIMENTO ÚTIL 10 M, LARGURA 2,60 M COM GUINCHO DE ARRASTE BASCULANTE - DEPRECIAÇÃO. AF_11/2025</t>
  </si>
  <si>
    <t>CAMINHÃO TOCO, PBT 23.000 KG, CARGA ÚTIL MÁX. 16.540 KG, DIST. ENTRE EIXOS 4,80 M, POTÊNCIA 256 CV, INCLUSIVE PLATAFORMA GUINCHO-SOCORRO, COMPRIMENTO ÚTIL 10 M, LARGURA 2,60 M COM GUINCHO DE ARRASTE BASCULANTE - CHP DIURNO. AF_11/2025</t>
  </si>
  <si>
    <t>CAMINHÃO TOCO, PBT 23.000 KG, CARGA ÚTIL MÁX. 16.540 KG, DIST. ENTRE EIXOS 4,80 M, POTÊNCIA 256 CV, INCLUSIVE PLATAFORMA GUINCHO-SOCORRO, COMPRIMENTO ÚTIL 10 M, LARGURA 2,60 M COM GUINCHO DE ARRASTE BASCULANTE - MATERIAIS NA OPERAÇÃO. AF_11/2025</t>
  </si>
  <si>
    <t>CAMINHÃO TOCO, PBT 23.000 KG, CARGA ÚTIL MÁX. 16.540 KG, DIST. ENTRE EIXOS 4,80 M, POTÊNCIA 256 CV, INCLUSIVE PLATAFORMA GUINCHO-SOCORRO, COMPRIMENTO ÚTIL 10 M, LARGURA 2,60 M COM GUINCHO DE ARRASTE BASCULANTE - MANUTENÇÃO. AF_11/2025</t>
  </si>
  <si>
    <t>CAMINHÃO TOCO, PBT 23.000 KG, CARGA ÚTIL MÁX. 16.540 KG, DIST. ENTRE EIXOS 4,80 M, POTÊNCIA 256 CV, INCLUSIVE PLATAFORMA SOBRE CHASSI, COMPRIMENTO ÚTIL 10 M, LARGURA 2,60 M COM GUINCHO DE ARRASTE E RAMPA COM ACIONAMENTO ELETRO-HIDRÁULICO - CHI DIURNO. AF_11/2025</t>
  </si>
  <si>
    <t>CAMINHÃO TOCO, PBT 23.000 KG, CARGA ÚTIL MÁX. 16.540 KG, DIST. ENTRE EIXOS 4,80 M, POTÊNCIA 256 CV, INCLUSIVE PLATAFORMA SOBRE CHASSI, COMPRIMENTO ÚTIL 10 M, LARGURA 2,60 M COM GUINCHO DE ARRASTE E RAMPA COM ACIONAMENTO ELETRO-HIDRÁULICO - IMPOSTOS E SEGUROS. AF_11/2025</t>
  </si>
  <si>
    <t>CAMINHÃO TOCO, PBT 23.000 KG, CARGA ÚTIL MÁX. 16.540 KG, DIST. ENTRE EIXOS 4,80 M, POTÊNCIA 256 CV, INCLUSIVE PLATAFORMA SOBRE CHASSI, COMPRIMENTO ÚTIL 10 M, LARGURA 2,60 M COM GUINCHO DE ARRASTE E RAMPA COM ACIONAMENTO ELETRO-HIDRÁULICO - JUROS. AF_11/2025</t>
  </si>
  <si>
    <t>CAMINHÃO TOCO, PBT 23.000 KG, CARGA ÚTIL MÁX. 16.540 KG, DIST. ENTRE EIXOS 4,80 M, POTÊNCIA 256 CV, INCLUSIVE PLATAFORMA SOBRE CHASSI, COMPRIMENTO ÚTIL 10 M, LARGURA 2,60 M COM GUINCHO DE ARRASTE E RAMPA COM ACIONAMENTO ELETRO-HIDRÁULICO - DEPRECIAÇÃO. AF_11/2025</t>
  </si>
  <si>
    <t>CAMINHÃO TOCO, PBT 23.000 KG, CARGA ÚTIL MÁX. 16.540 KG, DIST. ENTRE EIXOS 4,80 M, POTÊNCIA 256 CV, INCLUSIVE PLATAFORMA SOBRE CHASSI, COMPRIMENTO ÚTIL 10 M, LARGURA 2,60 M COM GUINCHO DE ARRASTE E RAMPA COM ACIONAMENTO ELETRO-HIDRÁULICO - CHP DIURNO. AF_11/2025</t>
  </si>
  <si>
    <t>CAMINHÃO TOCO, PBT 23.000 KG, CARGA ÚTIL MÁX. 16.540 KG, DIST. ENTRE EIXOS 4,80 M, POTÊNCIA 256 CV, INCLUSIVE PLATAFORMA SOBRE CHASSI, COMPRIMENTO ÚTIL 10 M, LARGURA 2,60 M COM GUINCHO DE ARRASTE E RAMPA COM ACIONAMENTO ELETRO-HIDRÁULICO - MATERIAIS NA OPERAÇÃO. AF_11/2025</t>
  </si>
  <si>
    <t>CAMINHÃO TOCO, PBT 23.000 KG, CARGA ÚTIL MÁX. 16.540 KG, DIST. ENTRE EIXOS 4,80 M, POTÊNCIA 256 CV, INCLUSIVE PLATAFORMA SOBRE CHASSI, COMPRIMENTO ÚTIL 10 M, LARGURA 2,60 M COM GUINCHO DE ARRASTE E RAMPA COM ACIONAMENTO ELETRO-HIDRÁULICO - MANUTENÇÃO. AF_11/2025</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</si>
  <si>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</si>
  <si>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</si>
  <si>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</si>
  <si>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</si>
  <si>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</si>
  <si>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</si>
  <si>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</si>
  <si>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</si>
  <si>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</si>
  <si>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</si>
  <si>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</si>
  <si>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</si>
  <si>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</si>
  <si>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</si>
  <si>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</si>
  <si>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</si>
  <si>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</si>
  <si>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</si>
  <si>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</si>
  <si>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</si>
  <si>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MANUTENÇÃO. AF_06/2015</t>
  </si>
  <si>
    <t>CAVALO MECÂNICO TRAÇÃO 6X2, PBT COMBINADO 56.000 KG, CAPACIDADE MÁX. TRAÇÃO 66.000 KG, POTÊNCIA 360 CV, INCLUSIVE CARROCERIA FIXA ABERTA DE MADEIRA P/ TRANSPORTE GERAL DE CARGA SECA, DIMEN. APROX. 2,6 X 14,50 X 0,50 M - CHI DIURNO. AF_10/2025</t>
  </si>
  <si>
    <t>CAVALO MECÂNICO TRAÇÃO 6X2, PBT COMBINADO 56.000 KG, CAPACIDADE MÁX. TRAÇÃO 66.000 KG, POTÊNCIA 360 CV, INCLUSIVE CARROCERIA FIXA ABERTA DE MADEIRA P/ TRANSPORTE GERAL DE CARGA SECA, DIMEN. APROX. 2,6 X 14,50 X 0,50 M - IMPOSTOS E SEGUROS. AF_10/2025</t>
  </si>
  <si>
    <t>CAVALO MECÂNICO TRAÇÃO 6X2, PBT COMBINADO 56.000 KG, CAPACIDADE MÁX. TRAÇÃO 66.000 KG, POTÊNCIA 360 CV, INCLUSIVE CARROCERIA FIXA ABERTA DE MADEIRA P/ TRANSPORTE GERAL DE CARGA SECA, DIMEN. APROX. 2,6 X 14,50 X 0,50 M - JUROS. AF_10/2025</t>
  </si>
  <si>
    <t>CAVALO MECÂNICO TRAÇÃO 6X2, PBT COMBINADO 56.000 KG, CAPACIDADE MÁX. TRAÇÃO 66.000 KG, POTÊNCIA 360 CV, INCLUSIVE CARROCERIA FIXA ABERTA DE MADEIRA P/ TRANSPORTE GERAL DE CARGA SECA, DIMEN. APROX. 2,6 X 14,50 X 0,50 M - DEPRECIAÇÃO. AF_10/2025</t>
  </si>
  <si>
    <t>CAVALO MECÂNICO TRAÇÃO 6X2, PBT COMBINADO 56.000 KG, CAPACIDADE MÁX. TRAÇÃO 66.000 KG, POTÊNCIA 360 CV, INCLUSIVE CARROCERIA FIXA ABERTA DE MADEIRA P/ TRANSPORTE GERAL DE CARGA SECA, DIMEN. APROX. 2,6 X 14,50 X 0,50 M - CHP DIURNO. AF_10/2025</t>
  </si>
  <si>
    <t>CAVALO MECÂNICO TRAÇÃO 6X2, PBT COMBINADO 56.000 KG, CAPACIDADE MÁX. TRAÇÃO 66.000 KG, POTÊNCIA 360 CV, INCLUSIVE CARROCERIA FIXA ABERTA DE MADEIRA P/ TRANSPORTE GERAL DE CARGA SECA, DIMEN. APROX. 2,6 X 14,50 X 0,50 M - MATERIAIS NA OPERAÇÃO. AF_10/2025</t>
  </si>
  <si>
    <t>CAVALO MECÂNICO TRAÇÃO 6X2, PBT COMBINADO 56.000 KG, CAPACIDADE MÁX. TRAÇÃO 66.000 KG, POTÊNCIA 360 CV, INCLUSIVE CARROCERIA FIXA ABERTA DE MADEIRA P/ TRANSPORTE GERAL DE CARGA SECA, DIMEN. APROX. 2,6 X 14,50 X 0,50 M - MANUTENÇÃO. AF_10/2025</t>
  </si>
  <si>
    <t>CAVALO MECÂNICO TRAÇÃO 6X2, PBT COMBINADO 56.000 KG, CAPACIDADE MÁX. TRAÇÃO 66.000 KG, POTÊNCIA 360 CV, INCLUSIVE PRANCHA REBAIXADA 3 EIXOS, DIMENSÕES *17,33 X 3,00* M, COM RAMPA DE ACIONAMENTO HIDRÁULICO - CHI DIURNO. AF_11/2025</t>
  </si>
  <si>
    <t>CAVALO MECÂNICO TRAÇÃO 6X2, PBT COMBINADO 56.000 KG, CAPACIDADE MÁX. TRAÇÃO 66.000 KG, POTÊNCIA 360 CV, INCLUSIVE PRANCHA REBAIXADA 3 EIXOS, DIMENSÕES *17,33 X 3,00* M, COM RAMPA DE ACIONAMENTO HIDRÁULICO - IMPOSTOS E SEGUROS. AF_11/2025</t>
  </si>
  <si>
    <t>CAVALO MECÂNICO TRAÇÃO 6X2, PBT COMBINADO 56.000 KG, CAPACIDADE MÁX. TRAÇÃO 66.000 KG, POTÊNCIA 360 CV, INCLUSIVE PRANCHA REBAIXADA 3 EIXOS, DIMENSÕES *17,33 X 3,00* M, COM RAMPA DE ACIONAMENTO HIDRÁULICO - JUROS. AF_11/2025</t>
  </si>
  <si>
    <t>CAVALO MECÂNICO TRAÇÃO 6X2, PBT COMBINADO 56.000 KG, CAPACIDADE MÁX. TRAÇÃO 66.000 KG, POTÊNCIA 360 CV, INCLUSIVE PRANCHA REBAIXADA 3 EIXOS, DIMENSÕES *17,33 X 3,00* M, COM RAMPA DE ACIONAMENTO HIDRÁULICO - DEPRECIAÇÃO. AF_11/2025</t>
  </si>
  <si>
    <t>CAVALO MECÂNICO TRAÇÃO 6X2, PBT COMBINADO 56.000 KG, CAPACIDADE MÁX. TRAÇÃO 66.000 KG, POTÊNCIA 360 CV, INCLUSIVE PRANCHA REBAIXADA 3 EIXOS, DIMENSÕES *17,33 X 3,00* M, COM RAMPA DE ACIONAMENTO HIDRÁULICO - CHP DIURNO. AF_11/2025</t>
  </si>
  <si>
    <t>CAVALO MECÂNICO TRAÇÃO 6X2, PBT COMBINADO 56.000 KG, CAPACIDADE MÁX. TRAÇÃO 66.000 KG, POTÊNCIA 360 CV, INCLUSIVE PRANCHA REBAIXADA 3 EIXOS, DIMENSÕES *17,33 X 3,00* M, COM RAMPA DE ACIONAMENTO HIDRÁULICO - MATERIAIS NA OPERAÇÃO. AF_11/2025</t>
  </si>
  <si>
    <t>CAVALO MECÂNICO TRAÇÃO 6X2, PBT COMBINADO 56.000 KG, CAPACIDADE MÁX. TRAÇÃO 66.000 KG, POTÊNCIA 360 CV, INCLUSIVE PRANCHA REBAIXADA 3 EIXOS, DIMENSÕES *17,33 X 3,00* M, COM RAMPA DE ACIONAMENTO HIDRÁULICO - MANUTENÇÃO. AF_11/2025</t>
  </si>
  <si>
    <t>CAVALO MECÂNICO TRAÇÃO 6X2, PBT COMBINADO 56.000 KG, CAPACIDADE MÁX. TRAÇÃO 66.000 KG, POTÊNCIA 360 CV, INCLUSIVE PRANCHA RETA 3 EIXOS, COMPRIMENTO ÚTIL 11,3 M, PESCOÇO DE 3,5 M, LARGURA 3,00 M, COM RAMPA DE ACIONAMENTO HIDRÁULICO - CHI DIURNO. AF_11/2025</t>
  </si>
  <si>
    <t>CAVALO MECÂNICO TRAÇÃO 6X2, PBT COMBINADO 56.000 KG, CAPACIDADE MÁX. TRAÇÃO 66.000 KG, POTÊNCIA 360 CV, INCLUSIVE PRANCHA RETA 3 EIXOS, COMPRIMENTO ÚTIL 11,3 M, PESCOÇO DE 3,5 M, LARGURA 3,00 M, COM RAMPA DE ACIONAMENTO HIDRÁULICO - IMPOSTOS E SEGUROS. AF_11/2025</t>
  </si>
  <si>
    <t>CAVALO MECÂNICO TRAÇÃO 6X2, PBT COMBINADO 56.000 KG, CAPACIDADE MÁX. TRAÇÃO 66.000 KG, POTÊNCIA 360 CV, INCLUSIVE PRANCHA RETA 3 EIXOS, COMPRIMENTO ÚTIL 11,3 M, PESCOÇO DE 3,5 M, LARGURA 3,00 M, COM RAMPA DE ACIONAMENTO HIDRÁULICO - JUROS. AF_11/2025</t>
  </si>
  <si>
    <t>CAVALO MECÂNICO TRAÇÃO 6X2, PBT COMBINADO 56.000 KG, CAPACIDADE MÁX. TRAÇÃO 66.000 KG, POTÊNCIA 360 CV, INCLUSIVE PRANCHA RETA 3 EIXOS, COMPRIMENTO ÚTIL 11,3 M, PESCOÇO DE 3,5 M, LARGURA 3,00 M, COM RAMPA DE ACIONAMENTO HIDRÁULICO - DEPRECIAÇÃO. AF_11/2025</t>
  </si>
  <si>
    <t>CAVALO MECÂNICO TRAÇÃO 6X2, PBT COMBINADO 56.000 KG, CAPACIDADE MÁX. TRAÇÃO 66.000 KG, POTÊNCIA 360 CV, INCLUSIVE PRANCHA RETA 3 EIXOS, COMPRIMENTO ÚTIL 11,3 M, PESCOÇO DE 3,5 M, LARGURA 3,00 M, COM RAMPA DE ACIONAMENTO HIDRÁULICO - CHP DIURNO. AF_11/2025</t>
  </si>
  <si>
    <t>CAVALO MECÂNICO TRAÇÃO 6X2, PBT COMBINADO 56.000 KG, CAPACIDADE MÁX. TRAÇÃO 66.000 KG, POTÊNCIA 360 CV, INCLUSIVE PRANCHA RETA 3 EIXOS, COMPRIMENTO ÚTIL 11,3 M, PESCOÇO DE 3,5 M, LARGURA 3,00 M, COM RAMPA DE ACIONAMENTO HIDRÁULICO - MATERIAIS NA OPERAÇÃO. AF_11/2025</t>
  </si>
  <si>
    <t>CAVALO MECÂNICO TRAÇÃO 6X2, PBT COMBINADO 56.000 KG, CAPACIDADE MÁX. TRAÇÃO 66.000 KG, POTÊNCIA 360 CV, INCLUSIVE PRANCHA RETA 3 EIXOS, COMPRIMENTO ÚTIL 11,3 M, PESCOÇO DE 3,5 M, LARGURA 3,00 M, COM RAMPA DE ACIONAMENTO HIDRÁULICO - MANUTENÇÃO. AF_11/2025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</si>
  <si>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</si>
  <si>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</si>
  <si>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</si>
  <si>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CHP DIURNO. AF_04/2019</t>
  </si>
  <si>
    <t>CENTRAL DE LAMA BENTONÍTICA (DEPÓSITO DE BENTONITA, MISTURADOR DE ALTA TURBULÊNCIA, SILOS DE ARMAZENAMENTO DE LAMA E ÁGUA, LABORATÓRIO DE CONTROLE DE QUALIDADE DA LAMA) - MATERIAIS NA OPERAÇÃO. AF_04/2019</t>
  </si>
  <si>
    <t>CENTRAL DE LAMA BENTONÍTICA (DEPÓSITO DE BENTONITA, MISTURADOR DE ALTA TURBULÊNCIA, SILOS DE ARMAZENAMENTO DE LAMA E ÁGUA, LABORATÓRIO DE CONTROLE DE QUALIDADE DA LAMA) - MANUTENÇÃO. AF_04/2019</t>
  </si>
  <si>
    <t>COMPACTADOR DE SOLOS DE PERCUSSÃO (SOQUETE) COM MOTOR A GASOLINA 4 TEMPOS, POTÊNCIA 4 CV - CHI DIURNO. AF_08/2015</t>
  </si>
  <si>
    <t>COMPACTADOR DE SOLOS DE PERCUSSÃO (SOQUETE) COM MOTOR A GASOLINA 4 TEMPOS, POTÊNCIA 4 CV - JUROS. AF_08/2015</t>
  </si>
  <si>
    <t>COMPACTADOR DE SOLOS DE PERCUSSÃO (SOQUETE) COM MOTOR A GASOLINA 4 TEMPOS, POTÊNCIA 4 CV - DEPRECIAÇÃO. AF_08/2015</t>
  </si>
  <si>
    <t>COMPACTADOR DE SOLOS DE PERCUSSÃO (SOQUETE) COM MOTOR A GASOLINA 4 TEMPOS, POTÊNCIA 4 CV - MATERIAIS NA OPERAÇÃO. AF_08/2015</t>
  </si>
  <si>
    <t>COMPACTADOR DE SOLOS DE PERCUSSÃO (SOQUETE) COM MOTOR A GASOLINA 4 TEMPOS, POTÊNCIA 4 CV - MANUTENÇÃO. AF_08/2015</t>
  </si>
  <si>
    <t>COMPACTADOR DE SOLOS DE PERCUSÃO (SOQUETE) COM MOTOR A GASOLINA, POTÊNCIA 3 CV - CHI DIURNO. AF_09/2016</t>
  </si>
  <si>
    <t>COMPACTADOR DE SOLOS DE PERCUSÃO (SOQUETE) COM MOTOR A GASOLINA, POTÊNCIA 3 CV - JUROS. AF_09/2016</t>
  </si>
  <si>
    <t>COMPACTADOR DE SOLOS DE PERCUSÃO (SOQUETE) COM MOTOR A GASOLINA, POTÊNCIA 3 CV - DEPRECIAÇÃO. AF_09/2016</t>
  </si>
  <si>
    <t>COMPACTADOR DE SOLOS DE PERCUSÃO (SOQUETE) COM MOTOR A GASOLINA, POTÊNCIA 3 CV - CHP DIURNO. AF_09/2016</t>
  </si>
  <si>
    <t>COMPACTADOR DE SOLOS DE PERCUSÃO (SOQUETE) COM MOTOR A GASOLINA, POTÊNCIA 3 CV - MATERIAIS NA OPERAÇÃO. AF_09/2016</t>
  </si>
  <si>
    <t>COMPACTADOR DE SOLOS DE PERCUSÃO (SOQUETE) COM MOTOR A GASOLINA, POTÊNCIA 3 CV - MANUTENÇÃO. AF_09/2016</t>
  </si>
  <si>
    <t>COMPRESSOR DE AR REBOCAVEL, VAZÃO 250 PCM, PRESSAO DE TRABALHO 102 PSI, MOTOR A DIESEL POTÊNCIA 81 CV - CHI DIURNO. AF_06/2015</t>
  </si>
  <si>
    <t>COMPRESSOR DE AR REBOCAVEL, VAZÃO 250 PCM, PRESSAO DE TRABALHO 102 PSI, MOTOR A DIESEL POTÊNCIA 81 CV - JUROS. AF_06/2015</t>
  </si>
  <si>
    <t>COMPRESSOR DE AR REBOCAVEL, VAZÃO 250 PCM, PRESSAO DE TRABALHO 102 PSI, MOTOR A DIESEL POTÊNCIA 81 CV - DEPRECIAÇÃO. AF_06/2015</t>
  </si>
  <si>
    <t>COMPRESSOR DE AR REBOCAVEL, VAZÃO 250 PCM, PRESSAO DE TRABALHO 102 PSI, MOTOR A DIESEL POTÊNCIA 81 CV - CHP DIURNO. AF_06/2015</t>
  </si>
  <si>
    <t>COMPRESSOR DE AR REBOCAVEL, VAZÃO 250 PCM, PRESSAO DE TRABALHO 102 PSI, MOTOR A DIESEL POTÊNCIA 81 CV - MATERIAIS NA OPERAÇÃO. AF_06/2015</t>
  </si>
  <si>
    <t>COMPRESSOR DE AR REBOCAVEL, VAZÃO 250 PCM, PRESSAO DE TRABALHO 102 PSI, MOTOR A DIESEL POTÊNCIA 81 CV - MANUTENÇÃO. AF_06/2015</t>
  </si>
  <si>
    <t>COMPRESSOR DE AR REBOCAVEL, VAZÃO 400 PCM, PRESSAO DE TRABALHO 102 PSI, MOTOR A DIESEL POTÊNCIA 110 CV - CHI DIURNO. AF_06/2015</t>
  </si>
  <si>
    <t>COMPRESSOR DE AR REBOCAVEL, VAZÃO 400 PCM, PRESSAO DE TRABALHO 102 PSI, MOTOR A DIESEL POTÊNCIA 110 CV - JUROS. AF_06/2015</t>
  </si>
  <si>
    <t>COMPRESSOR DE AR REBOCAVEL, VAZÃO 400 PCM, PRESSAO DE TRABALHO 102 PSI, MOTOR A DIESEL POTÊNCIA 110 CV - DEPRECIAÇÃO. AF_06/2015</t>
  </si>
  <si>
    <t>COMPRESSOR DE AR REBOCAVEL, VAZÃO 400 PCM, PRESSAO DE TRABALHO 102 PSI, MOTOR A DIESEL POTÊNCIA 110 CV - CHP DIURNO. AF_06/2015</t>
  </si>
  <si>
    <t>COMPRESSOR DE AR REBOCAVEL, VAZÃO 400 PCM, PRESSAO DE TRABALHO 102 PSI, MOTOR A DIESEL POTÊNCIA 110 CV - MATERIAIS NA OPERAÇÃO. AF_06/2015</t>
  </si>
  <si>
    <t>COMPRESSOR DE AR REBOCAVEL, VAZÃO 400 PCM, PRESSAO DE TRABALHO 102 PSI, MOTOR A DIESEL POTÊNCIA 110 CV - MANUTENÇÃO. AF_06/2015</t>
  </si>
  <si>
    <t>COMPRESSOR DE AR REBOCÁVEL, VAZÃO 189 PCM, PRESSÃO EFETIVA DE TRABALHO 102 PSI, MOTOR DIESEL, POTÊNCIA 63 CV - CHI DIURNO. AF_06/2015</t>
  </si>
  <si>
    <t>COMPRESSOR DE AR REBOCÁVEL, VAZÃO 189 PCM, PRESSÃO EFETIVA DE TRABALHO 102 PSI, MOTOR DIESEL, POTÊNCIA 63 CV - JUROS. AF_06/2015</t>
  </si>
  <si>
    <t>COMPRESSOR DE AR REBOCÁVEL, VAZÃO 189 PCM, PRESSÃO EFETIVA DE TRABALHO 102 PSI, MOTOR DIESEL, POTÊNCIA 63 CV - DEPRECIAÇÃO. AF_06/2015</t>
  </si>
  <si>
    <t>COMPRESSOR DE AR REBOCÁVEL, VAZÃO 189 PCM, PRESSÃO EFETIVA DE TRABALHO 102 PSI, MOTOR DIESEL, POTÊNCIA 63 CV - CHP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</si>
  <si>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</si>
  <si>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MANUTENÇÃO. AF_06/2015</t>
  </si>
  <si>
    <t>COMPRESSOR DE AR REBOCÁVEL, VAZÃO 748 PCM, PRESSÃO EFETIVA DE TRABALHO 102 PSI, MOTOR DIESEL, POTÊNCIA 210 CV - JUROS. AF_06/2015</t>
  </si>
  <si>
    <t>COMPRESSOR DE AR REBOCÁVEL, VAZÃO 748 PCM, PRESSÃO EFETIVA DE TRABALHO 102 PSI, MOTOR DIESEL, POTÊNCIA 210 CV - DEPRECIAÇÃO.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</si>
  <si>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</si>
  <si>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MANUTENÇÃO. AF_06/2015</t>
  </si>
  <si>
    <t>COMPRESSOR DE AR REBOCÁVEL, VAZÃO 89 PCM, PRESSÃO EFETIVA DE TRABALHO 102 PSI, MOTOR DIESEL, POTÊNCIA 20 CV - JUROS. AF_06/2015</t>
  </si>
  <si>
    <t>COMPRESSOR DE AR REBOCÁVEL, VAZÃO 89 PCM, PRESSÃO EFETIVA DE TRABALHO 102 PSI, MOTOR DIESEL, POTÊNCIA 20 CV - DEPRECIAÇÃO.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</si>
  <si>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</si>
  <si>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MANUTENÇÃO.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</si>
  <si>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</si>
  <si>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</si>
  <si>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</si>
  <si>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CHP DIURNO. AF_05/2023</t>
  </si>
  <si>
    <t>COMPRESSOR DE AR, VAZAO DE 10 PCM, RESERVATORIO 100 L, PRESSAO DE TRABALHO ENTRE 6,9 E 9,7 BAR, POTENCIA 2 HP, TENSAO 110/220 V - MATERIAIS NA OPERAÇÃO.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</si>
  <si>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</si>
  <si>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</si>
  <si>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JUROS.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</si>
  <si>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</si>
  <si>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CHP DIURNO. AF_05/2023</t>
  </si>
  <si>
    <t>CONJUNTO CILINDRO E BOMBA HIDRÁULICA PARA PROTENSÃO DE MONOBARRAS PARA TIRANTES, ESFORÇO MÁXIMO DE 30 TONELADAS - MATERIAIS NA OPERAÇÃO. AF_05/2023</t>
  </si>
  <si>
    <t>CONJUNTO CILINDRO E BOMBA HIDRÁULICA PARA PROTENSÃO DE MONOBARRAS PARA TIRANTES, ESFORÇO MÁXIMO DE 30 TONELADAS - MANUTENÇÃO. AF_05/2023</t>
  </si>
  <si>
    <t>CONJUNTO MACACO E BOMBA HIDRÁULICA PARA PROTENSAO DE CORDOALHAS, ESFORÇO MAXIMO DE 115 TONELADAS - JUROS. AF_05/2023</t>
  </si>
  <si>
    <t>CONJUNTO MACACO E BOMBA HIDRÁULICA PARA PROTENSAO DE CORDOALHAS, ESFORÇO MAXIMO DE 115 TONELADAS - DEPRECIAÇÃO. AF_05/2023</t>
  </si>
  <si>
    <t>CONJUNTO MACACO E BOMBA HIDRÁULICA PARA PROTENSAO DE CORDOALHAS, ESFORÇO MAXIMO DE 115 TONELADAS - MATERIAIS NA OPERAÇÃO.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</si>
  <si>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</si>
  <si>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</si>
  <si>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</si>
  <si>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</si>
  <si>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</si>
  <si>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</si>
  <si>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</si>
  <si>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MATERIAIS NA OPERAÇÃO. AF_05/2022</t>
  </si>
  <si>
    <t>CONJUNTO MACACO HIDRÁULICO E CENTRAL DE BOMBEAMENTO MOTORIZADO 1,8 KW PARA PROTENSÃO DE MONOCABOS PARA CONCRETO PROTENDIDO, ESFORÇO MÁXIMO DE 30 TONELADAS - MANUTENÇÃO. AF_05/2022</t>
  </si>
  <si>
    <t>CORTADEIRA HIDRÁULICA DE VERGALHÃO, PARA AÇO DE DIÂMETRO ATÉ 50 MM, MOTOR ELÉTRICO TRIFÁSICO, POTÊNCIA DE 5,5 HP A 7,5 HP - CHI DIURNO. AF_12/2025</t>
  </si>
  <si>
    <t>CORTADEIRA HIDRÁULICA DE VERGALHÃO, PARA AÇO DE DIÂMETRO ATÉ 50 MM, MOTOR ELÉTRICO TRIFÁSICO, POTÊNCIA DE 5,5 HP A 7,5 HP - JUROS. AF_12/2025</t>
  </si>
  <si>
    <t>CORTADEIRA HIDRÁULICA DE VERGALHÃO, PARA AÇO DE DIÂMETRO ATÉ 50 MM, MOTOR ELÉTRICO TRIFÁSICO, POTÊNCIA DE 5,5 HP A 7,5 HP - DEPRECIAÇÃO. AF_12/2025</t>
  </si>
  <si>
    <t>CORTADEIRA HIDRÁULICA DE VERGALHÃO, PARA AÇO DE DIÂMETRO ATÉ 50 MM, MOTOR ELÉTRICO TRIFÁSICO, POTÊNCIA DE 5,5 HP A 7,5 HP - CHP DIURNO. AF_12/2025</t>
  </si>
  <si>
    <t>CORTADEIRA HIDRÁULICA DE VERGALHÃO, PARA AÇO DE DIÂMETRO ATÉ 50 MM, MOTOR ELÉTRICO TRIFÁSICO, POTÊNCIA DE 5,5 HP A 7,5 HP - MATERIAIS NA OPERAÇÃO. AF_12/2025</t>
  </si>
  <si>
    <t>CORTADEIRA HIDRÁULICA DE VERGALHÃO, PARA AÇO DE DIÂMETRO ATÉ 50 MM, MOTOR ELÉTRICO TRIFÁSICO, POTÊNCIA DE 5,5 HP A 7,5 HP - MANUTENÇÃO. AF_12/2025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</si>
  <si>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</si>
  <si>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</si>
  <si>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</si>
  <si>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</si>
  <si>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</si>
  <si>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MANUTENÇÃO. AF_08/2015</t>
  </si>
  <si>
    <t>DESEMPENADEIRA DE CONCRETO, PESO DE 78 KG, 4 PÁS, MOTOR A GASOLINA, POTÊNCIA 5,5 HP - CHI DIURNO. AF_05/2023</t>
  </si>
  <si>
    <t>DESEMPENADEIRA DE CONCRETO, PESO DE 78 KG, 4 PÁS, MOTOR A GASOLINA, POTÊNCIA 5,5 HP - JUROS. AF_05/2023</t>
  </si>
  <si>
    <t>DESEMPENADEIRA DE CONCRETO, PESO DE 78 KG, 4 PÁS, MOTOR A GASOLINA, POTÊNCIA 5,5 HP - DEPRECIAÇÃO. AF_05/2023</t>
  </si>
  <si>
    <t>DESEMPENADEIRA DE CONCRETO, PESO DE 78 KG, 4 PÁS, MOTOR A GASOLINA, POTÊNCIA 5,5 HP - CHP DIURNO. AF_05/2023</t>
  </si>
  <si>
    <t>DESEMPENADEIRA DE CONCRETO, PESO DE 78 KG, 4 PÁS, MOTOR A GASOLINA, POTÊNCIA 5,5 HP MATERIAIS NA OPERAÇÃO. AF_05/2023</t>
  </si>
  <si>
    <t>DESEMPENADEIRA DE CONCRETO, PESO DE 78 KG, 4 PÁS, MOTOR A GASOLINA, POTÊNCIA 5,5 HP - MANUTENÇÃO. AF_05/2023</t>
  </si>
  <si>
    <t>DISTRIBUIDOR DE AGREGADOS AUTOPROPELIDO, CAP 3 M3, A DIESEL, POTÊNCIA 176CV - CHI DIURNO. AF_07/2016</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</si>
  <si>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</si>
  <si>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</si>
  <si>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CHP DIURNO. AF_07/2016</t>
  </si>
  <si>
    <t>DISTRIBUIDOR DE AGREGADOS AUTOPROPELIDO, CAP 3 M3, A DIESEL, POTÊNCIA 176CV - MATERIAIS NA OPERAÇÃO. AF_07/2016</t>
  </si>
  <si>
    <t>DISTRIBUIDOR DE AGREGADOS AUTOPROPELIDO, CAP 3 M3, A DIESEL, POTÊNCIA 176CV - MANUTENÇÃO. AF_07/2016</t>
  </si>
  <si>
    <t>DISTRIBUIDOR DE AGREGADOS REBOCAVEL, CAPACIDADE 1,9 M³, LARGURA DE TRABALHO 3,66 M - CHI DIURNO. AF_11/2015</t>
  </si>
  <si>
    <t>DISTRIBUIDOR DE AGREGADOS REBOCAVEL, CAPACIDADE 1,9 M³, LARGURA DE TRABALHO 3,66 M - JUROS. AF_11/2015</t>
  </si>
  <si>
    <t>DISTRIBUIDOR DE AGREGADOS REBOCAVEL, CAPACIDADE 1,9 M³, LARGURA DE TRABALHO 3,66 M - DEPRECIAÇÃO. AF_11/2015</t>
  </si>
  <si>
    <t>DISTRIBUIDOR DE AGREGADOS REBOCAVEL, CAPACIDADE 1,9 M³, LARGURA DE TRABALHO 3,66 M - CHP DIURNO. AF_11/2015</t>
  </si>
  <si>
    <t>DISTRIBUIDOR DE AGREGADOS REBOCAVEL, CAPACIDADE 1,9 M³, LARGURA DE TRABALHO 3,66 M - MANUTENÇÃO. AF_11/2015</t>
  </si>
  <si>
    <t>DOBRADEIRA ELETROMECÂNICA DE VERGALHÃO, PARA AÇO DE DIÂMETRO ATÉ 1 1/2", MOTOR ELÉTRICO TRIFÁSICO, POTÊNCIA DE 3 HP ATÉ 5 HP- CHI DIURNO. AF_12/2025</t>
  </si>
  <si>
    <t>DOBRADEIRA ELETROMECÂNICA DE VERGALHÃO, PARA AÇO DE DIÂMETRO ATÉ 1 1/2", MOTOR ELÉTRICO TRIFÁSICO, POTÊNCIA DE 3 HP ATÉ 5 HP - JUROS. AF_12/2025</t>
  </si>
  <si>
    <t>DOBRADEIRA ELETROMECÂNICA DE VERGALHÃO, PARA AÇO DE DIÂMETRO ATÉ 1 1/2", MOTOR ELÉTRICO TRIFÁSICO, POTÊNCIA DE 3 HP ATÉ 5 HP - DEPRECIAÇÃO. AF_12/2025</t>
  </si>
  <si>
    <t>DOBRADEIRA ELETROMECÂNICA DE VERGALHÃO, PARA AÇO DE DIÂMETRO ATÉ 1 1/2", MOTOR ELÉTRICO TRIFÁSICO, POTÊNCIA DE 3 HP ATÉ 5 HP- CHP DIURNO. AF_12/2025</t>
  </si>
  <si>
    <t>DOBRADEIRA ELETROMECÂNICA DE VERGALHÃO, PARA AÇO DE DIÂMETRO ATÉ 1 1/2", MOTOR ELÉTRICO TRIFÁSICO, POTÊNCIA DE 3 HP ATÉ 5 HP - MATERIAIS NA OPERAÇÃO. AF_12/2025</t>
  </si>
  <si>
    <t>DOBRADEIRA ELETROMECÂNICA DE VERGALHÃO, PARA AÇO DE DIÂMETRO ATÉ 1 1/2", MOTOR ELÉTRICO TRIFÁSICO, POTÊNCIA DE 3 HP ATÉ 5 HP - MANUTENÇÃO. AF_12/2025</t>
  </si>
  <si>
    <t>DOBRADEIRA TDC, ESPESSURA 1,5MM - CHI DIURNO. AF_05/2023</t>
  </si>
  <si>
    <t>DOBRADEIRA TDC, ESPESSURA 1,5MM - JUROS. AF_05/2023</t>
  </si>
  <si>
    <t>DOBRADEIRA TDC, ESPESSURA 1,5MM - DEPRECIAÇÃO. AF_05/2023</t>
  </si>
  <si>
    <t>DOBRADEIRA TDC, ESPESSURA 1,5MM - CHP DIURNO. AF_05/2023</t>
  </si>
  <si>
    <t>DOBRADEIRA TDC, ESPESSURA 1,5MM - MANUTENÇÃO. AF_05/2023</t>
  </si>
  <si>
    <t>DOSADOR DE AREIA, CAPACIDADE DE 26 LITROS - CHI DIURNO. AF_05/2023</t>
  </si>
  <si>
    <t>DOSADOR DE AREIA, CAPACIDADE DE 26 LITROS - JUROS. AF_05/2023</t>
  </si>
  <si>
    <t>DOSADOR DE AREIA, CAPACIDADE DE 26 LITROS - DEPRECIAÇÃO. AF_05/2023</t>
  </si>
  <si>
    <t>DOSADOR DE AREIA, CAPACIDADE DE 26 LITROS - CHP DIURNO. AF_05/2023</t>
  </si>
  <si>
    <t>DOSADOR DE AREIA, CAPACIDADE DE 26 LITROS - MANUTENÇÃO. AF_05/2023</t>
  </si>
  <si>
    <t>ENCERADEIRA INDUSTRIAL, 400 MM, 220V, 1 HP - CHI DIURNO. AF_05/2023</t>
  </si>
  <si>
    <t>ENCERADEIRA INDUSTRIAL, 400 MM, 220V, 1 HP - JUROS. AF_05/2023</t>
  </si>
  <si>
    <t>ENCERADEIRA INDUSTRIAL, 400 MM, 220V, 1 HP - DEPRECIAÇÃO. AF_05/2023</t>
  </si>
  <si>
    <t>ENCERADEIRA INDUSTRIAL, 400 MM, 220V, 1 HP - CHP DIURNO. AF_05/2023</t>
  </si>
  <si>
    <t>ENCERADEIRA INDUSTRIAL, 400 MM, 220V, 1 HP - MATERIAIS NA OPERAÇÃO. AF_05/2023</t>
  </si>
  <si>
    <t>ENCERADEIRA INDUSTRIAL, 400 MM, 220V, 1 HP - MANUTENÇÃO.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</si>
  <si>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</si>
  <si>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</si>
  <si>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DEPRECIAÇÃO. AF_11/2016</t>
  </si>
  <si>
    <t>OPERADOR DE ESCAVADEIRA COM ENCARGOS COMPLEMENTARES</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</si>
  <si>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</si>
  <si>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</si>
  <si>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MANUTENÇÃO. AF_11/2016</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</si>
  <si>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</si>
  <si>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</si>
  <si>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</si>
  <si>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</si>
  <si>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MATERIAIS NA OPERAÇÃO. AF_06/2023</t>
  </si>
  <si>
    <t>ESCAVADEIRA HIDRÁULICA DE BRAÇO LONGO (LONGO ALCANCE) SOBRE ESTEIRAS, CAÇAMBA 0,52 M3, PESO OPERACIONAL 24 T, POTÊNCIA LÍQUIDA 155 HP - MANUTENÇÃO. AF_06/2023</t>
  </si>
  <si>
    <t>ESCAVADEIRA HIDRÁULICA SOBRE ESTEIRA, PESO OPERACIONAL 21,00 T, POTÊNCIA NOMINAL 155 HP, COM MARTELO VIBRATÓRIO HIDRÁULICO *1200 A 2200* KG - CHI DIURNO. AF_11/2025</t>
  </si>
  <si>
    <t>ESCAVADEIRA HIDRÁULICA SOBRE ESTEIRA, PESO OPERACIONAL 21,00 T, POTÊNCIA NOMINAL 155 HP, COM MARTELO VIBRATÓRIO HIDRÁULICO *1200 A 2200* KG - JUROS. AF_11/2025</t>
  </si>
  <si>
    <t>ESCAVADEIRA HIDRÁULICA SOBRE ESTEIRA, PESO OPERACIONAL 21,00 T, POTÊNCIA NOMINAL 155 HP, COM MARTELO VIBRATÓRIO HIDRÁULICO *1200 A 2200* KG - DEPRECIAÇÃO. AF_11/2025</t>
  </si>
  <si>
    <t>ESCAVADEIRA HIDRÁULICA SOBRE ESTEIRA, PESO OPERACIONAL 21,00 T, POTÊNCIA NOMINAL 155 HP, COM MARTELO VIBRATÓRIO HIDRÁULICO *1200 A 2200* KG - CHP DIURNO. AF_11/2025</t>
  </si>
  <si>
    <t>ESCAVADEIRA HIDRÁULICA SOBRE ESTEIRA, PESO OPERACIONAL 21,00 T, POTÊNCIA NOMINAL 155 HP, COM MARTELO VIBRATÓRIO HIDRÁULICO *1200 A 2200* KG - MATERIAIS NA OPERAÇÃO. AF_11/2025</t>
  </si>
  <si>
    <t>ESCAVADEIRA HIDRÁULICA SOBRE ESTEIRA, PESO OPERACIONAL 21,00 T, POTÊNCIA NOMINAL 155 HP, COM MARTELO VIBRATÓRIO HIDRÁULICO *1200 A 2200* KG - MANUTENÇÃO. AF_11/2025</t>
  </si>
  <si>
    <t>ESCAVADEIRA HIDRÁULICA SOBRE ESTEIRA, PESO OPERACIONAL 21,00 T, POTÊNCIA NOMINAL 155 HP, COM TORRE DE CRAVAÇÃO PARA EXECUÇÃO DE GEODRENO VERTICAL, LANÇA DE 32 M, PARA DRENO FIBROQUÍMICO DE LARGURA PADRÃO (100 MM) - CHI DIURNO. AF_12/2025</t>
  </si>
  <si>
    <t>ESCAVADEIRA HIDRÁULICA SOBRE ESTEIRA, PESO OPERACIONAL 21,00 T, POTÊNCIA NOMINAL 155 HP, COM TORRE DE CRAVAÇÃO PARA EXECUÇÃO DE GEODRENO VERTICAL, LANÇA DE 32 M, PARA DRENO FIBROQUÍMICO DE LARGURA PADRÃO (100 MM) - JUROS. AF_12/2025</t>
  </si>
  <si>
    <t>ESCAVADEIRA HIDRÁULICA SOBRE ESTEIRA, PESO OPERACIONAL 21,00 T, POTÊNCIA NOMINAL 155 HP, COM TORRE DE CRAVAÇÃO PARA EXECUÇÃO DE GEODRENO VERTICAL, LANÇA DE 32 M, PARA DRENO FIBROQUÍMICO DE LARGURA PADRÃO (100 MM) - DEPRECIAÇÃO. AF_12/2025</t>
  </si>
  <si>
    <t>ESCAVADEIRA HIDRÁULICA SOBRE ESTEIRA, PESO OPERACIONAL 21,00 T, POTÊNCIA NOMINAL 155 HP, COM TORRE DE CRAVAÇÃO PARA EXECUÇÃO DE GEODRENO VERTICAL, LANÇA DE 32 M, PARA DRENO FIBROQUÍMICO DE LARGURA PADRÃO (100 MM)- CHP DIURNO. AF_12/2025</t>
  </si>
  <si>
    <t>ESCAVADEIRA HIDRÁULICA SOBRE ESTEIRA, PESO OPERACIONAL 21,00 T, POTÊNCIA NOMINAL 155 HP, COM TORRE DE CRAVAÇÃO PARA EXECUÇÃO DE GEODRENO VERTICAL, LANÇA DE 32 M, PARA DRENO FIBROQUÍMICO DE LARGURA PADRÃO (100 MM) - MATERIAIS NA OPERAÇÃO. AF_12/2025</t>
  </si>
  <si>
    <t>ESCAVADEIRA HIDRÁULICA SOBRE ESTEIRA, PESO OPERACIONAL 21,00 T, POTÊNCIA NOMINAL 155 HP, COM TORRE DE CRAVAÇÃO PARA EXECUÇÃO DE GEODRENO VERTICAL, LANÇA DE 32 M, PARA DRENO FIBROQUÍMICO DE LARGURA PADRÃO (100 MM) - MANUTENÇÃO. AF_12/2025</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</si>
  <si>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</si>
  <si>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</si>
  <si>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</si>
  <si>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CHP DIURNO. AF_04/2019</t>
  </si>
  <si>
    <t>ESCAVADEIRA HIDRÁULICA SOBRE ESTEIRA, PESO OPERACIONAL ENTRE 22,00 E 23,50 T, POTÊNCIA NOMINAL 139 HP, COM MARTELO ROMPEDOR HIDRÁULICO 1700 KG - MATERIAIS NA OPERAÇÃO. AF_04/2019</t>
  </si>
  <si>
    <t>ESCAVADEIRA HIDRÁULICA SOBRE ESTEIRA, PESO OPERACIONAL ENTRE 22,00 E 23,50 T, POTÊNCIA NOMINAL 139 HP, COM MARTELO ROMPEDOR HIDRÁULICO 1700 KG - MANUTENÇÃO. AF_04/2019</t>
  </si>
  <si>
    <t>ESCAVADEIRA HIDRÁULICA SOBRE ESTEIRAS, CAÇAMBA 0,80 M3, PESO OPERACIONAL 17 T, POTENCIA BRUTA 111 HP - JUROS. AF_06/2014</t>
  </si>
  <si>
    <t>ESCAVADEIRA HIDRÁULICA SOBRE ESTEIRAS, CAÇAMBA 0,80 M3, PESO OPERACIONAL 17 T, POTENCIA BRUTA 111 HP - DEPRECIAÇÃO. AF_06/2014</t>
  </si>
  <si>
    <t>ESCAVADEIRA HIDRÁULICA SOBRE ESTEIRAS, CAÇAMBA 0,80 M3, PESO OPERACIONAL 17 T, POTENCIA BRUTA 111 HP - MATERIAIS NA OPERAÇÃO. AF_06/2014</t>
  </si>
  <si>
    <t>ESCAVADEIRA HIDRÁULICA SOBRE ESTEIRAS, CAÇAMBA 0,80 M3, PESO OPERACIONAL 17 T, POTENCIA BRUTA 111 HP - MANUTENÇÃO. AF_06/2014</t>
  </si>
  <si>
    <t>ESCAVADEIRA HIDRÁULICA SOBRE ESTEIRAS, CAÇAMBA 1,20 M3, PESO OPERACIONAL 21 T, POTÊNCIA BRUTA 155 HP - JUROS. AF_06/2014</t>
  </si>
  <si>
    <t>ESCAVADEIRA HIDRÁULICA SOBRE ESTEIRAS, CAÇAMBA 1,20 M3, PESO OPERACIONAL 21 T, POTÊNCIA BRUTA 155 HP - DEPRECIAÇÃO. AF_06/2014</t>
  </si>
  <si>
    <t>ESCAVADEIRA HIDRÁULICA SOBRE ESTEIRAS, CAÇAMBA 1,20 M3, PESO OPERACIONAL 21 T, POTÊNCIA BRUTA 155 HP - MATERIAIS NA OPERAÇÃO. AF_06/2014</t>
  </si>
  <si>
    <t>ESCAVADEIRA HIDRÁULICA SOBRE ESTEIRAS, CAÇAMBA 1,20 M3, PESO OPERACIONAL 21 T, POTÊNCIA BRUTA 155 HP - MANUTENÇÃO. AF_06/2014</t>
  </si>
  <si>
    <t>ESPARGIDOR DE ASFALTO PRESSURIZADO COM TANQUE DE 2500 L, REBOCÁVEL COM MOTOR A GASOLINA POTÊNCIA 3,4 HP - CHI DIURNO. AF_07/2014</t>
  </si>
  <si>
    <t>ESPARGIDOR DE ASFALTO PRESSURIZADO COM TANQUE DE 2500 L, REBOCÁVEL COM MOTOR A GASOLINA POTÊNCIA 3,4 HP - JUROS. AF_07/2014</t>
  </si>
  <si>
    <t>ESPARGIDOR DE ASFALTO PRESSURIZADO COM TANQUE DE 2500 L, REBOCÁVEL COM MOTOR A GASOLINA POTÊNCIA 3,4 HP - DEPRECIAÇÃO. AF_07/2014</t>
  </si>
  <si>
    <t>ESPARGIDOR DE ASFALTO PRESSURIZADO COM TANQUE DE 2500 L, REBOCÁVEL COM MOTOR A GASOLINA POTÊNCIA 3,4 HP - CHP DIURNO. AF_07/2014</t>
  </si>
  <si>
    <t>ESPARGIDOR DE ASFALTO PRESSURIZADO COM TANQUE DE 2500 L, REBOCÁVEL COM MOTOR A GASOLINA POTÊNCIA 3,4 HP - MATERIAIS NA OPERAÇÃO. AF_07/2014</t>
  </si>
  <si>
    <t>ESPARGIDOR DE ASFALTO PRESSURIZADO COM TANQUE DE 2500 L, REBOCÁVEL COM MOTOR A GASOLINA POTÊNCIA 3,4 HP - MANUTENÇÃO. AF_07/2014</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</si>
  <si>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</si>
  <si>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</si>
  <si>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</si>
  <si>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MATERIAIS NA OPERAÇÃO. AF_05/2023</t>
  </si>
  <si>
    <t>ESPARGIDOR DE ASFALTO PRESSURIZADO, TANQUE 6 M3 COM ISOLAÇÃO TÉRMICA, AQUECIDO COM 2 MAÇARICOS, COM BARRA ESPARGIDORA 3,60 M, MONTADO SOBRE CAMINHÃO TOCO, PBT 14.300 KG, POTÊNCIA 185 CV - MANUTENÇÃO. AF_08/2015</t>
  </si>
  <si>
    <t>ESTABILIZADOR DE LINHA E PRESSÃO, CAPACIDADE DE 120 BAR, COM MANÔMETRO DE LEITURA, REGISTRO DE 1 COM RETORNO E LINHA - CHI DIURNO. AF_05/2023</t>
  </si>
  <si>
    <t>ESTABILIZADOR DE LINHA E PRESSÃO, CAPACIDADE DE 120 BAR, COM MANÔMETRO DE LEITURA, REGISTRO DE 1 COM RETORNO E LINHA - JUROS.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</si>
  <si>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</si>
  <si>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CHP DIURNO. AF_05/2023</t>
  </si>
  <si>
    <t>ESTABILIZADOR DE LINHA E PRESSÃO, CAPACIDADE DE 120 BAR, COM MANÔMETRO DE LEITURA, REGISTRO DE 1 COM RETORNO E LINHA - MANUTENÇÃO. AF_05/2023</t>
  </si>
  <si>
    <t>FRESADORA DE ASFALTO A FRIO SOBRE RODAS, LARGURA FRESAGEM DE 1,0 M, POTÊNCIA 208 HP - JUROS. AF_11/2014</t>
  </si>
  <si>
    <t>FRESADORA DE ASFALTO A FRIO SOBRE RODAS, LARGURA FRESAGEM DE 1,0 M, POTÊNCIA 208 HP - DEPRECIAÇÃO. AF_11/2014</t>
  </si>
  <si>
    <t>OPERADOR DE PAVIMENTADORA COM ENCARGOS COMPLEMENTARES</t>
  </si>
  <si>
    <t>FRESADORA DE ASFALTO A FRIO SOBRE RODAS, LARGURA FRESAGEM DE 1,0 M, POTÊNCIA 208 HP - MATERIAIS NA OPERAÇÃO. AF_11/2014</t>
  </si>
  <si>
    <t>FRESADORA DE ASFALTO A FRIO SOBRE RODAS, LARGURA FRESAGEM DE 1,0 M, POTÊNCIA 208 HP - MANUTENÇÃO. AF_11/2014</t>
  </si>
  <si>
    <t>FRESADORA DE ASFALTO A FRIO SOBRE RODAS, LARGURA FRESAGEM DE 2,0 M, POTÊNCIA 550 HP - CHI DIURNO. AF_11/2014</t>
  </si>
  <si>
    <t>FRESADORA DE ASFALTO A FRIO SOBRE RODAS, LARGURA FRESAGEM DE 2,0 M, POTÊNCIA 550 HP - JUROS. AF_11/2014</t>
  </si>
  <si>
    <t>FRESADORA DE ASFALTO A FRIO SOBRE RODAS, LARGURA FRESAGEM DE 2,0 M, POTÊNCIA 550 HP - DEPRECIAÇÃO. AF_11/2014</t>
  </si>
  <si>
    <t>FRESADORA DE ASFALTO A FRIO SOBRE RODAS, LARGURA FRESAGEM DE 2,0 M, POTÊNCIA 550 HP - CHP DIURNO. AF_11/2014</t>
  </si>
  <si>
    <t>FRESADORA DE ASFALTO A FRIO SOBRE RODAS, LARGURA FRESAGEM DE 2,0 M, POTÊNCIA 550 HP - MATERIAIS NA OPERAÇÃO. AF_11/2014</t>
  </si>
  <si>
    <t>FRESADORA DE ASFALTO A FRIO SOBRE RODAS, LARGURA FRESAGEM DE 2,0 M, POTÊNCIA 550 HP - MANUTENÇÃO.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</si>
  <si>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</si>
  <si>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</si>
  <si>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</si>
  <si>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CHP DIURNO. AF_08/2019</t>
  </si>
  <si>
    <t>FURADEIRA ELETROMAGNÉTICA, VELOCIDADE (SEM CARGA/ COM CARGA) 450/ 270 RPM, ESPESSURA MÁXIMA DA CHAPA A SER FURADA 50 MM, PORÇA DE ADESÃO MAGNÉTICA 17000 N, POTÊNCIA 1100 W, ALIMENTÇÃO 220 - 60 HZ, MONOFÁSICA - MATERIAIS NA OPERAÇÃO. AF_08/2019</t>
  </si>
  <si>
    <t>FURADEIRA ELETROMAGNÉTICA, VELOCIDADE (SEM CARGA/ COM CARGA) 450/ 270 RPM, ESPESSURA MÁXIMA DA CHAPA A SER FURADA 50 MM, PORÇA DE ADESÃO MAGNÉTICA 17000 N, POTÊNCIA 1100 W, ALIMENTÇÃO 220 - 60 HZ, MONOFÁSICA - MANUTENÇÃO. AF_08/2019</t>
  </si>
  <si>
    <t>GERADOR PORTÁTIL MONOFÁSICO, POTÊNCIA 5500 VA, MOTOR A GASOLINA, POTÊNCIA DO MOTOR 13 CV - CHI DIURNO. AF_03/2016</t>
  </si>
  <si>
    <t>GERADOR PORTÁTIL MONOFÁSICO, POTÊNCIA 5500 VA, MOTOR A GASOLINA, POTÊNCIA DO MOTOR 13 CV - JUROS. AF_03/2016</t>
  </si>
  <si>
    <t>GERADOR PORTÁTIL MONOFÁSICO, POTÊNCIA 5500 VA, MOTOR A GASOLINA, POTÊNCIA DO MOTOR 13 CV - DEPRECIAÇÃO. AF_03/2016</t>
  </si>
  <si>
    <t>GERADOR PORTÁTIL MONOFÁSICO, POTÊNCIA 5500 VA, MOTOR A GASOLINA, POTÊNCIA DO MOTOR 13 CV - CHP DIURNO. AF_03/2016</t>
  </si>
  <si>
    <t>GERADOR PORTÁTIL MONOFÁSICO, POTÊNCIA 5500 VA, MOTOR A GASOLINA, POTÊNCIA DO MOTOR 13 CV - MATERIAIS NA OPERAÇÃO. AF_03/2016</t>
  </si>
  <si>
    <t>GERADOR PORTÁTIL MONOFÁSICO, POTÊNCIA 5500 VA, MOTOR A GASOLINA, POTÊNCIA DO MOTOR 13 CV - MANUTENÇÃO. AF_03/2016</t>
  </si>
  <si>
    <t>GRADE DE DISCO CONTROLE REMOTO REBOCÁVEL, COM 24 DISCOS 24 X 6 MM COM PNEUS PARA TRANSPORTE - CHP DIURNO. AF_06/2014</t>
  </si>
  <si>
    <t>GRADE DE DISCO CONTROLE REMOTO REBOCÁVEL, COM 24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</si>
  <si>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</si>
  <si>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MANUTENÇÃO. AF_06/2014</t>
  </si>
  <si>
    <t>GRADE DE DISCO CONTROLE REMOTO REBOCÁVEL, COM 24 DISCOS 24" X 6 MM COM PNEUS PARA TRANSPORTE - CHI DIURNO. AF_06/2014</t>
  </si>
  <si>
    <t>GRADE DE DISCO REBOCÁVEL COM 20 DISCOS 24" X 6 MM COM PNEUS PARA TRANSPORTE - JUROS. AF_06/2014</t>
  </si>
  <si>
    <t>GRADE DE DISCO REBOCÁVEL COM 20 DISCOS 24" X 6 MM COM PNEUS PARA TRANSPORTE - DEPRECIAÇÃO. AF_06/2014</t>
  </si>
  <si>
    <t>GRADE DE DISCO REBOCÁVEL COM 20 DISCOS 24" X 6 MM COM PNEUS PARA TRANSPORTE - MANUTENÇÃO. AF_06/2014</t>
  </si>
  <si>
    <t>GRUA ASCENCIONAL, LANCA DE 42 M, CAPACIDADE DE 1,5 T A 30 M, ALTURA ATE 39 M - CHP DIURNO. AF_05/2023</t>
  </si>
  <si>
    <t>GRUA ASCENCIONAL, LANCA DE 42 M, CAPACIDADE DE 1,5 T A 30 M, ALTURA ATE 39 M MATERIAIS NA OPERAÇÃO. AF_05/2023</t>
  </si>
  <si>
    <t>GRUA ASCENCIONAL, LANCA DE 42 M, CAPACIDADE DE 1,5 T A 30 M, ALTURA ATE 39 M MANUTENÇÃO. AF_05/2023</t>
  </si>
  <si>
    <t>GRUA ASCENCIONAL, LANCA DE 42 M, CAPACIDADE DE 1,5 T A 30 M, ALTURA ATE 39 M JUROS. AF_05/2023</t>
  </si>
  <si>
    <t>GRUA ASCENCIONAL, LANÇA DE 42 M, CAPACIDADE DE 1,5 T A 30 M, ALTURA ATÉ 39 M DEPRECIAÇÃO. AF_05/2023</t>
  </si>
  <si>
    <t>OPERADOR DE GUINDASTE COM ENCARGOS COMPLEMENTARES</t>
  </si>
  <si>
    <t>GRUA ASCENCIONAL, LANÇA DE 42 M, CAPACIDADE DE 1,5 T A 30 M, ALTURA ATÉ 39 M - CHI DIURNO. AF_05/2023</t>
  </si>
  <si>
    <t>GRUA ASCENSIONAL, LANCA DE 30 M, CAPACIDADE DE 1,0 T A 30 M, ALTURA ATE 39 M - CHP DIURNO. AF_05/2023</t>
  </si>
  <si>
    <t>GRUA ASCENCIONAL, LANÇA DE 30 M, CAPACIDADE DE 1,0 T A 30 M, ALTURA ATÉ 39 M MATERIAIS NA OPERAÇÃO. AF_05/2023</t>
  </si>
  <si>
    <t>GRUA ASCENCIONAL, LANÇA DE 30 M, CAPACIDADE DE 1,0 T A 30 M, ALTURA ATÉ 39 M MANUTENÇÃO. AF_05/2023</t>
  </si>
  <si>
    <t>GRUA ASCENCIONAL, LANÇA DE 30 M, CAPACIDADE DE 1,0 T A 30 M, ALTURA ATÉ 39 M JUROS. AF_05/2023</t>
  </si>
  <si>
    <t>GRUA ASCENCIONAL, LANÇA DE 30 M, CAPACIDADE DE 1,0 T A 30 M, ALTURA ATÉ 39 M DEPRECIAÇÃO.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</si>
  <si>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</si>
  <si>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</si>
  <si>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JUROS. AF_02/2016</t>
  </si>
  <si>
    <t>GRUPO DE SOLDAGEM COM GERADOR A DIESEL 60 CV PARA SOLDA ELÉTRICA, SOBRE 04 RODAS, COM MOTOR 4 CILINDROS 600 A - DEPRECIAÇÃO. AF_02/2016</t>
  </si>
  <si>
    <t>GRUPO DE SOLDAGEM COM GERADOR A DIESEL 60 CV PARA SOLDA ELÉTRICA, SOBRE 04 RODAS, COM MOTOR 4 CILINDROS 600 A - CHP DIURNO.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</si>
  <si>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</si>
  <si>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MANUTENÇÃO. AF_02/2016</t>
  </si>
  <si>
    <t>GRUPO GERADOR COM CARENAGEM, MOTOR DIESEL POTÊNCIA STANDART ENTRE 250 E 260 KVA - CHI DIURNO. AF_12/2016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</si>
  <si>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</si>
  <si>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</si>
  <si>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CHP DIURNO. AF_12/2016</t>
  </si>
  <si>
    <t>GRUPO GERADOR COM CARENAGEM, MOTOR DIESEL POTÊNCIA STANDART ENTRE 250 E 260 KVA - MATERIAIS NA OPERAÇÃO. AF_12/2016</t>
  </si>
  <si>
    <t>GRUPO GERADOR COM CARENAGEM, MOTOR DIESEL POTÊNCIA STANDART ENTRE 250 E 260 KVA - MANUTENÇÃO.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</si>
  <si>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</si>
  <si>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</si>
  <si>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DEPRECIAÇÃO. AF_05/2023</t>
  </si>
  <si>
    <t>GRUPO GERADOR DIESEL, COM CARENAGEM, POTÊNCIA STANDART ENTRE 400 E 460 KVA, VELOCIDADE DE 1800 RPM, FREQUÊNCIA DE 60 HZ - CHP DIURNO. AF_05/2023</t>
  </si>
  <si>
    <t>GRUPO GERADOR DIESEL, COM CARENAGEM, POTÊNCIA STANDART ENTRE 400 E 460 KVA, VELOCIDADE DE 1800 RPM, FREQUÊNCIA DE 60 HZ - MATERIAIS NA OPERAÇÃO. AF_05/2023</t>
  </si>
  <si>
    <t>GRUPO GERADOR DIESEL, COM CARENAGEM, POTÊNCIA STANDART ENTRE 400 E 460 KVA, VELOCIDADE DE 1800 RPM, FREQUÊNCIA DE 60 HZ - MANUTENÇÃO. AF_05/2023</t>
  </si>
  <si>
    <t>GRUPO GERADOR ESTACIONÁRIO, MOTOR DIESEL POTÊNCIA 170 KVA - CHI DIURNO. AF_02/2016</t>
  </si>
  <si>
    <t>GRUPO GERADOR ESTACIONÁRIO, MOTOR DIESEL POTÊNCIA 170 KVA - JUROS. AF_02/2016</t>
  </si>
  <si>
    <t>GRUPO GERADOR ESTACIONÁRIO, MOTOR DIESEL POTÊNCIA 170 KVA - DEPRECIAÇÃO. AF_02/2016</t>
  </si>
  <si>
    <t>GRUPO GERADOR ESTACIONÁRIO, MOTOR DIESEL POTÊNCIA 170 KVA - CHP DIURNO. AF_02/2016</t>
  </si>
  <si>
    <t>GRUPO GERADOR ESTACIONÁRIO, MOTOR DIESEL POTÊNCIA 170 KVA - MATERIAIS NA OPERAÇÃO. AF_02/2016</t>
  </si>
  <si>
    <t>GRUPO GERADOR ESTACIONÁRIO, MOTOR DIESEL POTÊNCIA 170 KVA - MANUTENÇÃO. AF_02/2016</t>
  </si>
  <si>
    <t>GRUPO GERADOR ESTACIONÁRIO, POTÊNCIA 150 KVA, MOTOR A DIESEL- CHI DIURNO. AF_03/2016</t>
  </si>
  <si>
    <t>GRUPO GERADOR ESTACIONÁRIO, POTÊNCIA 150 KVA, MOTOR A DIESEL- JUROS. AF_03/2016</t>
  </si>
  <si>
    <t>GRUPO GERADOR ESTACIONÁRIO, POTÊNCIA 150 KVA, MOTOR A DIESEL- DEPRECIAÇÃO. AF_03/2016</t>
  </si>
  <si>
    <t>GRUPO GERADOR ESTACIONÁRIO, POTÊNCIA 150 KVA, MOTOR A DIESEL- CHP DIURNO. AF_03/2016</t>
  </si>
  <si>
    <t>GRUPO GERADOR ESTACIONÁRIO, POTÊNCIA 150 KVA, MOTOR A DIESEL- MATERIAIS NA OPERAÇÃO. AF_03/2016</t>
  </si>
  <si>
    <t>GRUPO GERADOR ESTACIONÁRIO, POTÊNCIA 150 KVA, MOTOR A DIESEL- MANUTENÇÃO. AF_03/2016</t>
  </si>
  <si>
    <t>GRUPO GERADOR REBOCÁVEL, POTÊNCIA 66 KVA, MOTOR A DIESEL - CHI DIURNO. AF_03/2016</t>
  </si>
  <si>
    <t>GRUPO GERADOR REBOCÁVEL, POTÊNCIA 66 KVA, MOTOR A DIESEL - JUROS. AF_03/2016</t>
  </si>
  <si>
    <t>GRUPO GERADOR REBOCÁVEL, POTÊNCIA 66 KVA, MOTOR A DIESEL - DEPRECIAÇÃO. AF_03/2016</t>
  </si>
  <si>
    <t>GRUPO GERADOR REBOCÁVEL, POTÊNCIA 66 KVA, MOTOR A DIESEL - CHP DIURNO. AF_03/2016</t>
  </si>
  <si>
    <t>GRUPO GERADOR REBOCÁVEL, POTÊNCIA 66 KVA, MOTOR A DIESEL - MATERIAIS NA OPERAÇÃO. AF_03/2016</t>
  </si>
  <si>
    <t>GRUPO GERADOR REBOCÁVEL, POTÊNCIA 66 KVA, MOTOR A DIESEL - MANUTENÇÃO. AF_03/2016</t>
  </si>
  <si>
    <t>GUINCHO ELÉTRICO DE COLUNA, CAPACIDADE 400 KG, COM MOTO FREIO, MOTOR TRIFÁSICO DE 1,25 CV - CHI DIURNO. AF_03/2016</t>
  </si>
  <si>
    <t>GUINCHO ELÉTRICO DE COLUNA, CAPACIDADE 400 KG, COM MOTO FREIO, MOTOR TRIFÁSICO DE 1,25 CV - JUROS. AF_03/2016</t>
  </si>
  <si>
    <t>GUINCHO ELÉTRICO DE COLUNA, CAPACIDADE 400 KG, COM MOTO FREIO, MOTOR TRIFÁSICO DE 1,25 CV - DEPRECIAÇÃO. AF_03/2016</t>
  </si>
  <si>
    <t>OPERADOR DE GUINCHO COM ENCARGOS COMPLEMENTARES</t>
  </si>
  <si>
    <t>GUINCHO ELÉTRICO DE COLUNA, CAPACIDADE 400 KG, COM MOTO FREIO, MOTOR TRIFÁSICO DE 1,25 CV - CHP DIURNO. AF_03/2016</t>
  </si>
  <si>
    <t>GUINCHO ELÉTRICO DE COLUNA, CAPACIDADE 400 KG, COM MOTO FREIO, MOTOR TRIFÁSICO DE 1,25 CV - MATERIAIS NA OPERAÇÃO. AF_03/2016</t>
  </si>
  <si>
    <t>GUINCHO ELÉTRICO DE COLUNA, CAPACIDADE 400 KG, COM MOTO FREIO, MOTOR TRIFÁSICO DE 1,25 CV - MANUTENÇÃO. AF_03/2016</t>
  </si>
  <si>
    <t>GUINDASTE DERRICK, LANÇA DE *20* M, CARGA MÁXIMA 10T, POTÊNCIA 45 KW - CHI DIURNO. AF_01/2024</t>
  </si>
  <si>
    <t>GUINDASTE DERRICK, LANÇA DE *20* M, CARGA MÁXIMA 10T, POTÊNCIA 45 KW - JUROS. AF_01/2024</t>
  </si>
  <si>
    <t>GUINDASTE DERRICK, LANÇA DE *20* M, CARGA MÁXIMA 10T, POTÊNCIA 45 KW - DEPRECIAÇÃO. AF_01/2024</t>
  </si>
  <si>
    <t>GUINDASTE DERRICK, LANÇA DE *20* M, CARGA MÁXIMA 10T, POTÊNCIA 45 KW - CHP DIURNO. AF_01/2024</t>
  </si>
  <si>
    <t>GUINDASTE DERRICK, LANÇA DE *20* M, CARGA MÁXIMA 10T, POTÊNCIA 45 KW - MATERIAIS NA OPERAÇÃO. AF_01/2024</t>
  </si>
  <si>
    <t>GUINDASTE DERRICK, LANÇA DE *20* M, CARGA MÁXIMA 10T, POTÊNCIA 45 KW - MANUTENÇÃO. AF_01/2024</t>
  </si>
  <si>
    <t>GUINDASTE HIDRAULICO AUTOPROPELIDO, COM LANÇA TRELIÇADA 40 M, CAPACIDADE MÁXIMA 75 T, EQUIPADO COM CLAMSHELL - CHI DIURNO. AF_04/2019</t>
  </si>
  <si>
    <t>GUINDASTE HIDRAULICO AUTOPROPELIDO, COM LANÇA TRELIÇADA 40 M, CAPACIDADE MÁXIMA 75 T, EQUIPADO COM CLAMSHELL - JUROS. AF_04/2019</t>
  </si>
  <si>
    <t>GUINDASTE HIDRAULICO AUTOPROPELIDO, COM LANÇA TRELIÇADA 40 M, CAPACIDADE MÁXIMA 75 T, EQUIPADO COM CLAMSHELL - DEPRECIAÇÃO. AF_04/2019</t>
  </si>
  <si>
    <t>GUINDASTE HIDRAULICO AUTOPROPELIDO, COM LANÇA TRELIÇADA 40 M, CAPACIDADE MÁXIMA 75 T, EQUIPADO COM CLAMSHELL - CHP DIURNO. AF_04/2019</t>
  </si>
  <si>
    <t>GUINDASTE HIDRAULICO AUTOPROPELIDO, COM LANÇA TRELIÇADA 40 M, CAPACIDADE MÁXIMA 75 T, EQUIPADO COM CLAMSHELL - MATERIAIS NA OPERAÇÃO. AF_04/2019</t>
  </si>
  <si>
    <t>GUINDASTE HIDRAULICO AUTOPROPELIDO, COM LANÇA TRELIÇADA 40 M, CAPACIDADE MÁXIMA 75 T, EQUIPADO COM CLAMSHELL - MANUTENÇÃO.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</si>
  <si>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</si>
  <si>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</si>
  <si>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</si>
  <si>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</si>
  <si>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</si>
  <si>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</si>
  <si>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MANUTENÇÃO. AF_11/2014</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</si>
  <si>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</si>
  <si>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</si>
  <si>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DEPRECIAÇÃO.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</si>
  <si>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</si>
  <si>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MANUTENÇÃO. AF_03/2016</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</si>
  <si>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</si>
  <si>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</si>
  <si>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</si>
  <si>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CHP DIURNO. AF_06/2023</t>
  </si>
  <si>
    <t>GUINDASTE HIDRÁULICO AUTOPROPELIDO, COM LANÇA TRELICADA 41 M, CAPACIDADE MÁXIMA DE ELEVAÇÃO 43 T, POTÊNCIA 230 KW, EQUIPADO COM CAÇAMBA DE ARRASTO (DRAGLINE) DE 0,76 M3 - MATERIAIS NA OPERAÇÃO.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</si>
  <si>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</si>
  <si>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</si>
  <si>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</si>
  <si>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</si>
  <si>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CHP DIURNO. AF_01/2024</t>
  </si>
  <si>
    <t>GUINDASTE HIDRÁULICO RODOVIÁRIO, LANCA TELESCÓPICA DE *50+20* M, CAPACIDADE MÁXIMA DE 90T, 4 EIXOS, POTÊNCIA 330 KW, MOTOR DIESEL - MATERIAIS NA OPERAÇÃO. AF_01/2024</t>
  </si>
  <si>
    <t>GUINDASTE HIDRÁULICO RODOVIÁRIO, LANCA TELESCÓPICA DE *50+20* M, CAPACIDADE MÁXIMA DE 90T, 4 EIXOS, POTÊNCIA 330 KW, MOTOR DIESEL - MANUTENÇÃO. AF_01/2024</t>
  </si>
  <si>
    <t>GUINDASTE SOBRE ESTEIRAS, COM LANÇA TRELIÇADA 40 M, CAPACIDADE MÁXIMA 75 T - CHI DIURNO. AF_04/2019</t>
  </si>
  <si>
    <t>GUINDASTE SOBRE ESTEIRAS, COM LANÇA TRELIÇADA 40 M, CAPACIDADE MÁXIMA 75 T - JUROS. AF_04/2019</t>
  </si>
  <si>
    <t>GUINDASTE SOBRE ESTEIRAS, COM LANÇA TRELIÇADA 40 M, CAPACIDADE MÁXIMA 75 T - DEPRECIAÇÃO. AF_04/2019</t>
  </si>
  <si>
    <t>GUINDASTE SOBRE ESTEIRAS, COM LANÇA TRELIÇADA 40 M, CAPACIDADE MÁXIMA 75 T - CHP DIURNO. AF_04/2019</t>
  </si>
  <si>
    <t>GUINDASTE SOBRE ESTEIRAS, COM LANÇA TRELIÇADA 40 M, CAPACIDADE MÁXIMA 75 T - MATERIAIS NA OPERAÇÃO. AF_04/2019</t>
  </si>
  <si>
    <t>GUINDASTE SOBRE ESTEIRAS, COM LANÇA TRELIÇADA 40 M, CAPACIDADE MÁXIMA 75 T - MANUTENÇÃO. AF_04/2019</t>
  </si>
  <si>
    <t>GUINDASTE SOBRE ESTEIRAS, COM LANÇA TRELIÇADA 40 M, CAPACIDADE MÁXIMA 75 T, EQUIPADO COM CLAMSHELL - CHI DIURNO. AF_04/2019</t>
  </si>
  <si>
    <t>GUINDASTE SOBRE ESTEIRAS, COM LANÇA TRELIÇADA 40 M, CAPACIDADE MÁXIMA 75 T, EQUIPADO COM CLAMSHELL - JUROS. AF_04/2019</t>
  </si>
  <si>
    <t>GUINDASTE SOBRE ESTEIRAS, COM LANÇA TRELIÇADA 40 M, CAPACIDADE MÁXIMA 75 T, EQUIPADO COM CLAMSHELL - DEPRECIAÇÃO. AF_04/2019</t>
  </si>
  <si>
    <t>GUINDASTE SOBRE ESTEIRAS, COM LANÇA TRELIÇADA 40 M, CAPACIDADE MÁXIMA 75 T, EQUIPADO COM CLAMSHELL - CHP DIURNO. AF_04/2019</t>
  </si>
  <si>
    <t>GUINDASTE SOBRE ESTEIRAS, COM LANÇA TRELIÇADA 40 M, CAPACIDADE MÁXIMA 75 T, EQUIPADO COM CLAMSHELL - MATERIAIS NA OPERAÇÃO. AF_04/2019</t>
  </si>
  <si>
    <t>GUINDASTE SOBRE ESTEIRAS, COM LANÇA TRELIÇADA 40 M, CAPACIDADE MÁXIMA 75 T, EQUIPADO COM CLAMSHELL - MANUTENÇÃO. AF_04/2019</t>
  </si>
  <si>
    <t>GUINDAUTO HIDRÁULICO, CAPACIDADE MÁXIMA DE CARGA 14340 KG, MOMENTO MÁXIMO DE CARGA 42,3 TM, ALCANCE MÁXIMO HORIZONTAL16,80 M, INCLUSIVE CAMINHÃO TOCO PBT 23.000 KG, POTÊNCIA DE 256 CV - CHI DIURNO. AF_10/2025</t>
  </si>
  <si>
    <t>GUINDAUTO HIDRÁULICO, CAPACIDADE MÁXIMA DE CARGA 14340 KG, MOMENTO MÁXIMO DE CARGA 42,3 TM, ALCANCE MÁXIMO HORIZONTAL16,80 M, INCLUSIVE CAMINHÃO TOCO PBT 23.000 KG, POTÊNCIA DE 256 CV - IMPOSTOS E SEGUROS. AF_10/2025</t>
  </si>
  <si>
    <t>GUINDAUTO HIDRÁULICO, CAPACIDADE MÁXIMA DE CARGA 14340 KG, MOMENTO MÁXIMO DE CARGA 42,3 TM, ALCANCE MÁXIMO HORIZONTAL16,80 M, INCLUSIVE CAMINHÃO TOCO PBT 23.000 KG, POTÊNCIA DE 256 CV - JUROS. AF_10/2025</t>
  </si>
  <si>
    <t>GUINDAUTO HIDRÁULICO, CAPACIDADE MÁXIMA DE CARGA 14340 KG, MOMENTO MÁXIMO DE CARGA 42,3 TM, ALCANCE MÁXIMO HORIZONTAL16,80 M, INCLUSIVE CAMINHÃO TOCO PBT 23.000 KG, POTÊNCIA DE 256 CV - DEPRECIAÇÃO. AF_10/2025</t>
  </si>
  <si>
    <t>MOTORISTA OPERADOR DE MUNCK COM ENCARGOS COMPLEMENTARES</t>
  </si>
  <si>
    <t>GUINDAUTO HIDRÁULICO, CAPACIDADE MÁXIMA DE CARGA 14340 KG, MOMENTO MÁXIMO DE CARGA 42,3 TM, ALCANCE MÁXIMO HORIZONTAL16,80 M, INCLUSIVE CAMINHÃO TOCO PBT 23.000 KG, POTÊNCIA DE 256 CV - CHP DIURNO. AF_10/2025</t>
  </si>
  <si>
    <t>GUINDAUTO HIDRÁULICO, CAPACIDADE MÁXIMA DE CARGA 14340 KG, MOMENTO MÁXIMO DE CARGA 42,3 TM, ALCANCE MÁXIMO HORIZONTAL16,80 M, INCLUSIVE CAMINHÃO TOCO PBT 23.000 KG, POTÊNCIA DE 256 CV - MATERIAIS NA OPERAÇÃO. AF_10/2025</t>
  </si>
  <si>
    <t>GUINDAUTO HIDRÁULICO, CAPACIDADE MÁXIMA DE CARGA 14340 KG, MOMENTO MÁXIMO DE CARGA 42,3 TM, ALCANCE MÁXIMO HORIZONTAL16,80 M, INCLUSIVE CAMINHÃO TOCO PBT 23.000 KG, POTÊNCIA DE 256 CV - MANUTENÇÃO. AF_10/2025</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</si>
  <si>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</si>
  <si>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</si>
  <si>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</si>
  <si>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</si>
  <si>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</si>
  <si>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</si>
  <si>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</si>
  <si>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</si>
  <si>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</si>
  <si>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</si>
  <si>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</si>
  <si>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</si>
  <si>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</si>
  <si>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</si>
  <si>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</si>
  <si>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</si>
  <si>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</si>
  <si>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</si>
  <si>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</si>
  <si>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</si>
  <si>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</si>
  <si>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</si>
  <si>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</si>
  <si>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</si>
  <si>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</si>
  <si>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</si>
  <si>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</si>
  <si>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</si>
  <si>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</si>
  <si>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</si>
  <si>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</si>
  <si>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</si>
  <si>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CHP DIURNO.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</si>
  <si>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</si>
  <si>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GUINDAUTO HIDRÁULICO, CAPACIDADE MÁXIMA DE CARGA 8500 KG, MOMENTO MÁXIMO DE CARGA 30,4 TM, ALCANCE MÁXIMO HORIZONTAL 14,30 M, INCLUSIVE CAMINHÃO TRUCADO PBT 23.000 KG, POTÊNCIA DE 256 CV E CARROCERIA FIXA ABERTA DE MADEIRA - MANUTENÇÃO. AF_05/2025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</si>
  <si>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</si>
  <si>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</si>
  <si>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</si>
  <si>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CHP DIURNO. AF_06/2018</t>
  </si>
  <si>
    <t>INVERSOR DE SOLDA MONOFÁSICO DE 160 A, POTÊNCIA DE 7000 W, TENSÃO DE 220 V, TURBO VENTILADO, PROTEÇÃO POR TERMOSTATO, PARA ELETRODOS DE 2,0 A 4,0 MM - MATERIAIS NA OPERAÇÃO. AF_06/2018</t>
  </si>
  <si>
    <t>INVERSOR DE SOLDA MONOFÁSICO DE 160 A, POTÊNCIA DE 7000 W, TENSÃO DE 220 V, TURBO VENTILADO, PROTEÇÃO POR TERMOSTATO, PARA ELETRODOS DE 2,0 A 4,0 MM - MANUTENÇÃO.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</si>
  <si>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</si>
  <si>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</si>
  <si>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</si>
  <si>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CHP DIURNO. AF_05/2023</t>
  </si>
  <si>
    <t>LAVADORA DE ALTA PRESSAO (LAVA-JATO) PARA AGUA FRIA, PRESSAO DE OPERACAO ENTRE 1400 E 1900 LIB/POL2, VAZAO MAXIMA ENTRE 400 E 700 L/H - MATERIAIS NA OPERAÇÃO. AF_05/2023</t>
  </si>
  <si>
    <t>LAVADORA DE ALTA PRESSAO (LAVA-JATO) PARA AGUA FRIA, PRESSAO DE OPERACAO ENTRE 1400 E 1900 LIB/POL2, VAZAO MAXIMA ENTRE 400 E 700 L/H - MANUTENÇÃO. AF_05/2023</t>
  </si>
  <si>
    <t>LIXADEIRA DE PAREDE, COM LED, POTÊNCIA 750 W, FREQUÊNCIA 60 HZ, VELOCIDADE 1000 A 2100 RPM, DIÂMETRO DA LIXA 225 MM - CHI DIURNO AF_12/2022</t>
  </si>
  <si>
    <t>LIXADEIRA DE PAREDE, COM LED, POTÊNCIA 750 W, FREQUÊNCIA 60 HZ, VELOCIDADE 1000 A 2100 RPM, DIÂMETRO DA LIXA 225 MM - JUROS. AF_12/2022</t>
  </si>
  <si>
    <t>LIXADEIRA DE PAREDE, COM LED, POTÊNCIA 750 W, FREQUÊNCIA 60 HZ, VELOCIDADE 1000 A 2100 RPM, DIÂMETRO DA LIXA 225 MM - DEPRECIAÇÃO. AF_12/2022</t>
  </si>
  <si>
    <t>LIXADEIRA DE PAREDE, COM LED, POTÊNCIA 750 W, FREQUÊNCIA 60 HZ, VELOCIDADE 1000 A 2100 RPM, DIÂMETRO DA LIXA 225 MM - CHP DIURNO. AF_12/2022</t>
  </si>
  <si>
    <t>LIXADEIRA DE PAREDE, COM LED, POTÊNCIA 750 W, FREQUÊNCIA 60 HZ, VELOCIDADE 1000 A 2100 RPM, DIÂMETRO DA LIXA 225 MM - MATERIAIS NA OPERAÇÃO. AF_12/2022</t>
  </si>
  <si>
    <t>LIXADEIRA DE PAREDE, COM LED, POTÊNCIA 750 W, FREQUÊNCIA 60 HZ, VELOCIDADE 1000 A 2100 RPM, DIÂMETRO DA LIXA 225 MM - MANUTENÇÃO. AF_12/2022</t>
  </si>
  <si>
    <t>MANIPULADOR TELESCÓPICO, POTÊNCIA DE 85 HP, CAPACIDADE DE CARGA DE 3.500 KG, ALTURA MÁXIMA DE ELEVAÇÃO DE 12,3 M - CHI DIURNO. AF_05/2023</t>
  </si>
  <si>
    <t>MANIPULADOR TELESCÓPICO, POTÊNCIA DE 85 HP, CAPACIDADE DE CARGA DE 3.500 KG, ALTURA MÁXIMA DE ELEVAÇÃO DE 12,3 M - JUROS. AF_05/2023</t>
  </si>
  <si>
    <t>MANIPULADOR TELESCÓPICO, POTÊNCIA DE 85 HP, CAPACIDADE DE CARGA DE 3.500 KG, ALTURA MÁXIMA DE ELEVAÇÃO DE 12,3 M - DEPRECIAÇÃO. AF_05/2023</t>
  </si>
  <si>
    <t>OPERADOR DE PÁ CARREGADEIRA COM ENCARGOS COMPLEMENTARES</t>
  </si>
  <si>
    <t>MANIPULADOR TELESCÓPICO, POTÊNCIA DE 85 HP, CAPACIDADE DE CARGA DE 3.500 KG, ALTURA MÁXIMA DE ELEVAÇÃO DE 12,3 M - CHP DIURNO. AF_05/2023</t>
  </si>
  <si>
    <t>MANIPULADOR TELESCÓPICO, POTÊNCIA DE 85 HP, CAPACIDADE DE CARGA DE 3.500 KG, ALTURA MÁXIMA DE ELEVAÇÃO DE 12,3 M - MATERIAIS NA OPERAÇÃO. AF_05/2023</t>
  </si>
  <si>
    <t>MANIPULADOR TELESCÓPICO, POTÊNCIA DE 85 HP, CAPACIDADE DE CARGA DE 3.500 KG, ALTURA MÁXIMA DE ELEVAÇÃO DE 12,3 M - MANUTENÇÃO. AF_05/2023</t>
  </si>
  <si>
    <t>MARTELETE OU ROMPEDOR PNEUMÁTICO MANUAL, 28 KG, COM SILENCIADOR - JUROS. AF_07/2016</t>
  </si>
  <si>
    <t>MARTELETE OU ROMPEDOR PNEUMÁTICO MANUAL, 28 KG, COM SILENCIADOR - DEPRECIAÇÃO. AF_07/2016</t>
  </si>
  <si>
    <t>OPERADOR DE MARTELETE OU MARTELETEIRO COM ENCARGOS COMPLEMENTARES</t>
  </si>
  <si>
    <t>MARTELETE OU ROMPEDOR PNEUMÁTICO MANUAL, 28 KG, COM SILENCIADOR - MANUTENÇÃO. AF_07/2016</t>
  </si>
  <si>
    <t>MARTELETE PERFURADOR/ ROMPEDOR ELÉTRICO, POTÊNCIA 800 W, 220 V - CHI DIURNO. AF_05/2023</t>
  </si>
  <si>
    <t>MARTELETE PERFURADOR/ ROMPEDOR ELÉTRICO, POTÊNCIA 800 W, 220 V - JUROS. AF_05/2023</t>
  </si>
  <si>
    <t>MARTELETE PERFURADOR/ ROMPEDOR ELÉTRICO, POTÊNCIA 800 W, 220 V - DEPRECIAÇÃO. AF_05/2023</t>
  </si>
  <si>
    <t>MARTELETE PERFURADOR/ ROMPEDOR ELÉTRICO, POTÊNCIA 800 W, 220 V - CHP DIURNO. AF_05/2023</t>
  </si>
  <si>
    <t>MARTELETE PERFURADOR/ ROMPEDOR ELÉTRICO, POTÊNCIA 800 W, 220 V - MATERIAIS NA OPERAÇÃO. AF_05/2023</t>
  </si>
  <si>
    <t>MARTELETE PERFURADOR/ ROMPEDOR ELÉTRICO, POTÊNCIA 800 W, 220 V - MANUTENÇÃO. AF_05/2023</t>
  </si>
  <si>
    <t>MARTELO DEMOLIDOR ELÉTRICO, COM POTÊNCIA DE 2.000 W, 1.000 IMPACTOS POR MINUTO, PESO DE 30 KG - JUROS. AF_01/2021</t>
  </si>
  <si>
    <t>MARTELO DEMOLIDOR ELÉTRICO, COM POTÊNCIA DE 2.000 W, 1.000 IMPACTOS POR MINUTO, PESO DE 30 KG - DEPRECIAÇÃO. AF_01/2021</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</si>
  <si>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</si>
  <si>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</si>
  <si>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PNEUMÁTICO MANUAL, 32 KG - CHI DIURNO. AF_09/2016</t>
  </si>
  <si>
    <t>MARTELO DEMOLIDOR PNEUMÁTICO MANUAL, 32 KG - JUROS. AF_09/2016</t>
  </si>
  <si>
    <t>MARTELO DEMOLIDOR PNEUMÁTICO MANUAL, 32 KG - DEPRECIAÇÃO. AF_09/2016</t>
  </si>
  <si>
    <t>MARTELO DEMOLIDOR PNEUMÁTICO MANUAL, 32 KG - CHP DIURNO. AF_09/2016</t>
  </si>
  <si>
    <t>MARTELO DEMOLIDOR PNEUMÁTICO MANUAL, 32 KG - MANUTENÇÃO. AF_09/2016</t>
  </si>
  <si>
    <t>MARTELO PERFURADOR PNEUMÁTICO MANUAL, HASTE 19 X 108 MM, *11* KG - CHI DIURNO. AF_02/2025</t>
  </si>
  <si>
    <t>MARTELO PERFURADOR PNEUMÁTICO MANUAL, HASTE 19 X 108 MM, *11* KG - JUROS. AF_02/2025</t>
  </si>
  <si>
    <t>MARTELO PERFURADOR PNEUMÁTICO MANUAL, HASTE 19 X 108 MM, *11* KG - DEPRECIAÇÃO. AF_02/2025</t>
  </si>
  <si>
    <t>MARTELO PERFURADOR PNEUMÁTICO MANUAL, HASTE 19 X 108 MM, *11* KG - CHP DIURNO.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</si>
  <si>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</si>
  <si>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</si>
  <si>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</si>
  <si>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</si>
  <si>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CHP DIURNO. AF_03/2022</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</si>
  <si>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</si>
  <si>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</si>
  <si>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JUROS. AF_03/2017</t>
  </si>
  <si>
    <t>MINICARREGADEIRA SOBRE RODAS POTENCIA 47HP CAPACIDADE OPERACAO 646 KG, COM VASSOURA MECÂNICA ACOPLADA - DEPRECIAÇÃO. AF_03/2017</t>
  </si>
  <si>
    <t>MINICARREGADEIRA SOBRE RODAS POTENCIA 47HP CAPACIDADE OPERACAO 646 KG, COM VASSOURA MECÂNICA ACOPLADA - MATERIAIS NA OPERAÇÃO. AF_03/2017</t>
  </si>
  <si>
    <t>MINICARREGADEIRA SOBRE RODAS POTENCIA 47HP CAPACIDADE OPERACAO 646 KG, COM VASSOURA MECÂNICA ACOPLADA - MANUTENÇÃO. AF_03/2017</t>
  </si>
  <si>
    <t>MINICARREGADEIRA SOBRE RODAS, POTÊNCIA LÍQUIDA DE 47 HP, CAPACIDADE NOMINAL DE OPERAÇÃO DE 646 KG - JUROS. AF_06/2015</t>
  </si>
  <si>
    <t>MINICARREGADEIRA SOBRE RODAS, POTÊNCIA LÍQUIDA DE 47 HP, CAPACIDADE NOMINAL DE OPERAÇÃO DE 646 KG - DEPRECIAÇÃO. AF_06/2015</t>
  </si>
  <si>
    <t>MINICARREGADEIRA SOBRE RODAS, POTÊNCIA LÍQUIDA DE 47 HP, CAPACIDADE NOMINAL DE OPERAÇÃO DE 646 KG - MATERIAIS NA OPERAÇÃO. AF_06/2015</t>
  </si>
  <si>
    <t>MINICARREGADEIRA SOBRE RODAS, POTÊNCIA LÍQUIDA DE 47 HP, CAPACIDADE NOMINAL DE OPERAÇÃO DE 646 KG - MANUTENÇÃO. AF_06/2015</t>
  </si>
  <si>
    <t>MINIESCAVADEIRA SOBRE ESTEIRAS, POTÊNCIA LÍQUIDA DE *30* HP, PESO OPERACIONAL DE *3.500* KG - CHI DIURNO. AF_04/2017</t>
  </si>
  <si>
    <t>MINIESCAVADEIRA SOBRE ESTEIRAS, POTÊNCIA LÍQUIDA DE *30* HP, PESO OPERACIONAL DE *3.500* KG - JUROS. AF_04/2017</t>
  </si>
  <si>
    <t>MINIESCAVADEIRA SOBRE ESTEIRAS, POTÊNCIA LÍQUIDA DE *30* HP, PESO OPERACIONAL DE *3.500* KG - DEPRECIAÇÃO. AF_04/2017</t>
  </si>
  <si>
    <t>MINIESCAVADEIRA SOBRE ESTEIRAS, POTÊNCIA LÍQUIDA DE *30* HP, PESO OPERACIONAL DE *3.500* KG - CHP DIURNO. AF_04/2017</t>
  </si>
  <si>
    <t>MINIESCAVADEIRA SOBRE ESTEIRAS, POTÊNCIA LÍQUIDA DE *30* HP, PESO OPERACIONAL DE *3.500* KG - MATERIAIS NA OPERAÇÃO. AF_04/2017</t>
  </si>
  <si>
    <t>MINIESCAVADEIRA SOBRE ESTEIRAS, POTÊNCIA LÍQUIDA DE *30* HP, PESO OPERACIONAL DE *3.500* KG - MANUTENÇÃO. AF_04/2017</t>
  </si>
  <si>
    <t>MISTURADOR DE ARGAMASSA, EIXO HORIZONTAL, CAPACIDADE DE MISTURA 160 KG, MOTOR ELÉTRICO POTÊNCIA 3 CV - JUROS. AF_05/2023</t>
  </si>
  <si>
    <t>MISTURADOR DE ARGAMASSA, EIXO HORIZONTAL, CAPACIDADE DE MISTURA 160 KG, MOTOR ELÉTRICO POTÊNCIA 3 CV - DEPRECIAÇÃO. AF_05/2023</t>
  </si>
  <si>
    <t>MISTURADOR DE ARGAMASSA, EIXO HORIZONTAL, CAPACIDADE DE MISTURA 160 KG, MOTOR ELÉTRICO POTÊNCIA 3 CV - MATERIAIS NA OPERAÇÃO. AF_05/2023</t>
  </si>
  <si>
    <t>MISTURADOR DE ARGAMASSA, EIXO HORIZONTAL, CAPACIDADE DE MISTURA 160 KG, MOTOR ELÉTRICO POTÊNCIA 3 CV - MANUTENÇÃO. AF_05/2023</t>
  </si>
  <si>
    <t>MISTURADOR DE ARGAMASSA, EIXO HORIZONTAL, CAPACIDADE DE MISTURA 300 KG, MOTOR ELÉTRICO POTÊNCIA 5 CV - JUROS. AF_05/2023</t>
  </si>
  <si>
    <t>MISTURADOR DE ARGAMASSA, EIXO HORIZONTAL, CAPACIDADE DE MISTURA 300 KG, MOTOR ELÉTRICO POTÊNCIA 5 CV - DEPRECIAÇÃO. AF_05/2023</t>
  </si>
  <si>
    <t>MISTURADOR DE ARGAMASSA, EIXO HORIZONTAL, CAPACIDADE DE MISTURA 300 KG, MOTOR ELÉTRICO POTÊNCIA 5 CV - MATERIAIS NA OPERAÇÃO. AF_05/2023</t>
  </si>
  <si>
    <t>MISTURADOR DE ARGAMASSA, EIXO HORIZONTAL, CAPACIDADE DE MISTURA 300 KG, MOTOR ELÉTRICO POTÊNCIA 5 CV - MANUTENÇÃO. AF_05/2023</t>
  </si>
  <si>
    <t>MISTURADOR DE ARGAMASSA, EIXO HORIZONTAL, CAPACIDADE DE MISTURA 600 KG, MOTOR ELÉTRICO POTÊNCIA 7,5 CV - JUROS. AF_05/2023</t>
  </si>
  <si>
    <t>MISTURADOR DE ARGAMASSA, EIXO HORIZONTAL, CAPACIDADE DE MISTURA 600 KG, MOTOR ELÉTRICO POTÊNCIA 7,5 CV - DEPRECIAÇÃO. AF_05/2023</t>
  </si>
  <si>
    <t>MISTURADOR DE ARGAMASSA, EIXO HORIZONTAL, CAPACIDADE DE MISTURA 600 KG, MOTOR ELÉTRICO POTÊNCIA 7,5 CV - MATERIAIS NA OPERAÇÃO. AF_05/2023</t>
  </si>
  <si>
    <t>MISTURADOR DE ARGAMASSA, EIXO HORIZONTAL, CAPACIDADE DE MISTURA 600 KG, MOTOR ELÉTRICO POTÊNCIA 7,5 CV - MANUTENÇÃO. AF_05/2023</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</si>
  <si>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</si>
  <si>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</si>
  <si>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</si>
  <si>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MANUTENÇÃO.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</si>
  <si>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</si>
  <si>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</si>
  <si>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</si>
  <si>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CHP DIURNO. AF_05/2023</t>
  </si>
  <si>
    <t>MISTURADOR PARA PREPARO DE LAMA ESTABILIZANTE COM CAPACIDADE DE *4000* L, COM BOMBA CENTRÍFUGA 5,5 HP A 23,07 HP, PARA SISTEMA DE FURO DIRECIONAL - MATERIAIS NA OPERAÇÃO. AF_05/2023</t>
  </si>
  <si>
    <t>MISTURADOR PARA PREPARO DE LAMA ESTABILIZANTE COM CAPACIDADE DE *4000* L, COM BOMBA CENTRÍFUGA 5,5 HP A 23,07 HP, PARA SISTEMA DE FURO DIRECIONAL - MANUTENÇÃO.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</si>
  <si>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</si>
  <si>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</si>
  <si>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</si>
  <si>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</si>
  <si>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</si>
  <si>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MANUTENÇÃO.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</si>
  <si>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</si>
  <si>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</si>
  <si>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</si>
  <si>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</si>
  <si>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MATERIAIS NA OPERAÇÃO. AF_10/2014</t>
  </si>
  <si>
    <t>MOTOBOMBA TRASH (PARA ÁGUA SUJA) AUTO ESCORVANTE, MOTOR GASOLINA DE 6,41 HP, DIÂMETROS DE SUCÇÃO X RECALQUE: 3" X 3", HM/Q = 10 MCA / 60 M3/H A 23 MCA / 0 M3/H - MANUTENÇÃO. AF_10/2014</t>
  </si>
  <si>
    <t>MOTONIVELADORA POTÊNCIA BÁSICA LÍQUIDA (PRIMEIRA MARCHA) 125 HP, PESO BRUTO 13032 KG, LARGURA DA LÂMINA DE 3,7 M - JUROS. AF_06/2014</t>
  </si>
  <si>
    <t>MOTONIVELADORA POTÊNCIA BÁSICA LÍQUIDA (PRIMEIRA MARCHA) 125 HP, PESO BRUTO 13032 KG, LARGURA DA LÂMINA DE 3,7 M - DEPRECIAÇÃO. AF_06/2014</t>
  </si>
  <si>
    <t>OPERADOR DE MOTONIVELADORA COM ENCARGOS COMPLEMENTARES</t>
  </si>
  <si>
    <t>MOTONIVELADORA POTÊNCIA BÁSICA LÍQUIDA (PRIMEIRA MARCHA) 125 HP, PESO BRUTO 13032 KG, LARGURA DA LÂMINA DE 3,7 M - MATERIAIS NA OPERAÇÃO. AF_06/2014</t>
  </si>
  <si>
    <t>MOTONIVELADORA POTÊNCIA BÁSICA LÍQUIDA (PRIMEIRA MARCHA) 125 HP, PESO BRUTO 13032 KG, LARGURA DA LÂMINA DE 3,7 M - MANUTENÇÃO. AF_06/2014</t>
  </si>
  <si>
    <t>MÁQUINA DEMARCADORA DE FAIXA DE TRÁFEGO À FRIO, AUTOPROPELIDA, POTÊNCIA 38 HP - CHI DIURNO. AF_07/2016</t>
  </si>
  <si>
    <t>MÁQUINA DEMARCADORA DE FAIXA DE TRÁFEGO À FRIO, AUTOPROPELIDA, POTÊNCIA 38 HP - JUROS. AF_07/2016</t>
  </si>
  <si>
    <t>MÁQUINA DEMARCADORA DE FAIXA DE TRÁFEGO À FRIO, AUTOPROPELIDA, POTÊNCIA 38 HP - DEPRECIAÇÃO. AF_07/2016</t>
  </si>
  <si>
    <t>OPERADOR DE DEMARCADORA DE FAIXAS COM ENCARGOS COMPLEMENTARES</t>
  </si>
  <si>
    <t>MÁQUINA DEMARCADORA DE FAIXA DE TRÁFEGO À FRIO, AUTOPROPELIDA, POTÊNCIA 38 HP - CHP DIURNO. AF_07/2016</t>
  </si>
  <si>
    <t>MÁQUINA DEMARCADORA DE FAIXA DE TRÁFEGO À FRIO, AUTOPROPELIDA, POTÊNCIA 38 HP - MATERIAIS NA OPERAÇÃO. AF_07/2016</t>
  </si>
  <si>
    <t>MÁQUINA DEMARCADORA DE FAIXA DE TRÁFEGO À FRIO, AUTOPROPELIDA, POTÊNCIA 38 HP - MANUTENÇÃO. AF_07/2016</t>
  </si>
  <si>
    <t>MÁQUINA DEMARCADORA DE FAIXA DE TRÁFEGO À FRIO, TRAÇÃO MANUAL, 4 CV, PRESSÃO MAX 3300 PSI, TANQUE 20 L - CHI DIURNO. AF_06/2021</t>
  </si>
  <si>
    <t>MÁQUINA DEMARCADORA DE FAIXA DE TRÁFEGO À FRIO, TRAÇÃO MANUAL, 4 CV, PRESSÃO MAX 3300 PSI, TANQUE 20 L - JUROS. AF_06/2021</t>
  </si>
  <si>
    <t>MÁQUINA DEMARCADORA DE FAIXA DE TRÁFEGO À FRIO, TRAÇÃO MANUAL, 4 CV, PRESSÃO MAX 3300 PSI, TANQUE 20 L - DEPRECIAÇÃO. AF_06/2021</t>
  </si>
  <si>
    <t>MÁQUINA DEMARCADORA DE FAIXA DE TRÁFEGO À FRIO, TRAÇÃO MANUAL, 4 CV, PRESSÃO MAX 3300 PSI, TANQUE 20 L - CHP DIURNO. AF_06/2021</t>
  </si>
  <si>
    <t>MÁQUINA DEMARCADORA DE FAIXA DE TRÁFEGO À FRIO, TRAÇÃO MANUAL, 4 CV, PRESSÃO MAX 3300 PSI, TANQUE 20 L - MATERIAIS NA OPERAÇÃO. AF_06/2021</t>
  </si>
  <si>
    <t>MÁQUINA DEMARCADORA DE FAIXA DE TRÁFEGO À FRIO, TRAÇÃO MANUAL, 4 CV, PRESSÃO MAX 3300 PSI, TANQUE 20 L - MANUTENÇÃO. AF_06/2021</t>
  </si>
  <si>
    <t>MÁQUINA EXTRUSORA DE CONCRETO PARA GUIAS E SARJETAS, MOTOR A DIESEL, POTÊNCIA 14 CV - CHI DIURNO. AF_12/2015</t>
  </si>
  <si>
    <t>MÁQUINA EXTRUSORA DE CONCRETO PARA GUIAS E SARJETAS, MOTOR A DIESEL, POTÊNCIA 14 CV - JUROS. AF_12/2015</t>
  </si>
  <si>
    <t>MÁQUINA EXTRUSORA DE CONCRETO PARA GUIAS E SARJETAS, MOTOR A DIESEL, POTÊNCIA 14 CV - DEPRECIAÇÃO. AF_12/2015</t>
  </si>
  <si>
    <t>MÁQUINA EXTRUSORA DE CONCRETO PARA GUIAS E SARJETAS, MOTOR A DIESEL, POTÊNCIA 14 CV - CHP DIURNO. AF_12/2015</t>
  </si>
  <si>
    <t>MÁQUINA EXTRUSORA DE CONCRETO PARA GUIAS E SARJETAS, MOTOR A DIESEL, POTÊNCIA 14 CV - MATERIAIS NA OPERAÇÃO. AF_12/2015</t>
  </si>
  <si>
    <t>MÁQUINA EXTRUSORA DE CONCRETO PARA GUIAS E SARJETAS, MOTOR A DIESEL, POTÊNCIA 14 CV - MANUTENÇÃO. AF_12/2015</t>
  </si>
  <si>
    <t>MÁQUINA FORMER DOBRAS DIVERSAS: 220V/380V TRIFÁSICO OU MONOFÁSICO, CAPACIDADE 0,5-1,27MM, MOTOR 2CV - CHI DIURNO. AF_05/2023</t>
  </si>
  <si>
    <t>MÁQUINA FORMER DOBRAS DIVERSAS: 220V/380V TRIFÁSICO OU MONOFÁSICO, CAPACIDADE 0,5-1,27MM, MOTOR 2CV - JUROS. AF_05/2023</t>
  </si>
  <si>
    <t>MÁQUINA FORMER DOBRAS DIVERSAS: 220V/380V TRIFÁSICO OU MONOFÁSICO, CAPACIDADE 0,5-1,27MM, MOTOR 2CV - DEPRECIAÇÃO. AF_05/2023</t>
  </si>
  <si>
    <t>MÁQUINA FORMER DOBRAS DIVERSAS: 220V/380V TRIFÁSICO OU MONOFÁSICO, CAPACIDADE 0,5-1,27MM, MOTOR 2CV - CHP DIURNO. AF_05/2023</t>
  </si>
  <si>
    <t>MÁQUINA FORMER DOBRAS DIVERSAS: 220V/380V TRIFÁSICO OU MONOFÁSICO, CAPACIDADE 0,5-1,27MM, MOTOR 2CV - MATERIAIS NA OPERAÇÃO. AF_05/2023</t>
  </si>
  <si>
    <t>MÁQUINA FORMER DOBRAS DIVERSAS: 220V/380V TRIFÁSICO OU MONOFÁSICO, CAPACIDADE 0,5-1,27MM, MOTOR 2CV - MANUTENÇÃO.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</si>
  <si>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</si>
  <si>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</si>
  <si>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DEPRECIAÇÃO. AF_05/2023</t>
  </si>
  <si>
    <t>OPERADOR JATO DE AREIA OU JATISTA COM ENCARGOS COMPLEMENTARES</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</si>
  <si>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</si>
  <si>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</si>
  <si>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</si>
  <si>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MÁQUINA METALEIRA UNIVERSAL MODELO IW 110/180 BTD - CHI DIURNO. AF_05/2023</t>
  </si>
  <si>
    <t>MÁQUINA METALEIRA UNIVERSAL MODELO IW 110/180 BTD - JUROS. AF_05/2023</t>
  </si>
  <si>
    <t>MÁQUINA METALEIRA UNIVERSAL MODELO IW 110/180 BTD - DEPRECIAÇÃO. AF_05/2023</t>
  </si>
  <si>
    <t>MÁQUINA METALEIRA UNIVERSAL MODELO IW 110/180 BTD - CHP DIURNO. AF_05/2023</t>
  </si>
  <si>
    <t>MÁQUINA METALEIRA UNIVERSAL MODELO IW 110/180 BTD - MATERIAIS NA OPERAÇÃO. AF_05/2023</t>
  </si>
  <si>
    <t>MÁQUINA METALEIRA UNIVERSAL MODELO IW 110/180 BTD - MANUTENÇÃO.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</si>
  <si>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</si>
  <si>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</si>
  <si>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</si>
  <si>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</si>
  <si>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</si>
  <si>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</si>
  <si>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</si>
  <si>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</si>
  <si>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</si>
  <si>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CHP DIURNO.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</si>
  <si>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</si>
  <si>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</si>
  <si>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</si>
  <si>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</si>
  <si>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</si>
  <si>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</si>
  <si>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</si>
  <si>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</si>
  <si>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</si>
  <si>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</si>
  <si>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</si>
  <si>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</si>
  <si>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</si>
  <si>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</si>
  <si>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</si>
  <si>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</si>
  <si>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</si>
  <si>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CHP DIURNO.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</si>
  <si>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</si>
  <si>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90 A 315 MM, POTÊNCIA ENTRE 2500 E 5350 W - MANUTENÇÃO. AF_05/2023</t>
  </si>
  <si>
    <t>MÁQUINA SOLDA ARCO COM PISTOLA DE SOLDAGEM PARA STUD BOLT DE 5 MM A 22 MM - CHI DIURNO. AF_05/2023</t>
  </si>
  <si>
    <t>MÁQUINA SOLDA ARCO COM PISTOLA DE SOLDAGEM PARA STUD BOLT DE 5 MM A 22 MM - JUROS. AF_05/2023</t>
  </si>
  <si>
    <t>MÁQUINA SOLDA ARCO COM PISTOLA DE SOLDAGEM PARA STUD BOLT DE 5 MM A 22 MM - DEPRECIAÇÃO. AF_05/2023</t>
  </si>
  <si>
    <t>MÁQUINA SOLDA ARCO COM PISTOLA DE SOLDAGEM PARA STUD BOLT DE 5 MM A 22 MM - CHP DIURNO. AF_05/2023</t>
  </si>
  <si>
    <t>MÁQUINA SOLDA ARCO COM PISTOLA DE SOLDAGEM PARA STUD BOLT DE 5 MM A 22 MM - MATERIAIS NA OPERAÇÃO. AF_05/2023</t>
  </si>
  <si>
    <t>MÁQUINA SOLDA ARCO COM PISTOLA DE SOLDAGEM PARA STUD BOLT DE 5 MM A 22 MM - MANUTENÇÃO. AF_05/2023</t>
  </si>
  <si>
    <t>PENEIRA ROTATIVA COM MOTOR ELÉTRICO MONOFÁSICO DE *0,5 A 1,0* CV, CILINDRO COM DIÂMETRO DE *0,48 A 0,85* M E COMPRIMENTO DE *1,0 A 1,65* M - CHI DIURNO. AF_11/2025</t>
  </si>
  <si>
    <t>PENEIRA ROTATIVA COM MOTOR ELÉTRICO MONOFÁSICO DE *0,5 A 1,0* CV, CILINDRO COM DIÂMETRO DE *0,48 A 0,85* M E COMPRIMENTO DE *1,0 A 1,65* M - JUROS. AF_11/2025</t>
  </si>
  <si>
    <t>PENEIRA ROTATIVA COM MOTOR ELÉTRICO MONOFÁSICO DE *0,5 A 1,0* CV, CILINDRO COM DIÂMETRO DE *0,48 A 0,85* M E COMPRIMENTO DE *1,0 A 1,65* M - DEPRECIAÇÃO. AF_11/2025</t>
  </si>
  <si>
    <t>PENEIRA ROTATIVA COM MOTOR ELÉTRICO MONOFÁSICO DE *0,5 A 1,0* CV, CILINDRO COM DIÂMETRO DE *0,48 A 0,85* M E COMPRIMENTO DE *1,0 A 1,65* M - CHP DIURNO. AF_11/2025</t>
  </si>
  <si>
    <t>PENEIRA ROTATIVA COM MOTOR ELÉTRICO MONOFÁSICO DE *0,5 A 1,0* CV, CILINDRO COM DIÂMETRO DE *0,48 A 0,85* M E COMPRIMENTO DE *1,0 A 1,65* M - MATERIAIS NA OPERAÇÃO. AF_11/2025</t>
  </si>
  <si>
    <t>PENEIRA ROTATIVA COM MOTOR ELÉTRICO MONOFÁSICO DE *0,5 A 1,0* CV, CILINDRO COM DIÂMETRO DE *0,48 A 0,85* M E COMPRIMENTO DE *1,0 A 1,65* M - MANUTENÇÃO. AF_11/2025</t>
  </si>
  <si>
    <t>PENEIRA ROTATIVA COM MOTOR ELÉTRICO TRIFÁSICO DE 2 CV, CILINDRO DE 1 M X 0,60 M, COM FUROS DE 3,17 MM - CHI DIURNO. AF_05/2023</t>
  </si>
  <si>
    <t>PENEIRA ROTATIVA COM MOTOR ELÉTRICO TRIFÁSICO DE 2 CV, CILINDRO DE 1 M X 0,60 M, COM FUROS DE 3,17 MM - JUROS. AF_05/2023</t>
  </si>
  <si>
    <t>PENEIRA ROTATIVA COM MOTOR ELÉTRICO TRIFÁSICO DE 2 CV, CILINDRO DE 1 M X 0,60 M, COM FUROS DE 3,17 MM - DEPRECIAÇÃO. AF_05/2023</t>
  </si>
  <si>
    <t>PENEIRA ROTATIVA COM MOTOR ELÉTRICO TRIFÁSICO DE 2 CV, CILINDRO DE 1 M X 0,60 M, COM FUROS DE 3,17 MM - CHP DIURNO. AF_05/2023</t>
  </si>
  <si>
    <t>PENEIRA ROTATIVA COM MOTOR ELÉTRICO TRIFÁSICO DE 2 CV, CILINDRO DE 1 M X 0,60 M, COM FUROS DE 3,17 MM - MATERIAIS NA OPERAÇÃO. AF_05/2023</t>
  </si>
  <si>
    <t>PENEIRA ROTATIVA COM MOTOR ELÉTRICO TRIFÁSICO DE 2 CV, CILINDRO DE 1 M X 0,60 M, COM FUROS DE 3,17 MM - MANUTENÇÃO.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</si>
  <si>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</si>
  <si>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</si>
  <si>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</si>
  <si>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</si>
  <si>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</si>
  <si>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</si>
  <si>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</si>
  <si>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</si>
  <si>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</si>
  <si>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</si>
  <si>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</si>
  <si>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MANUTENÇÃO. AF_01/2016</t>
  </si>
  <si>
    <t>PERFURATRIZ DE COROA DIAMANTADA PARA CONCRETO, DIÂMETRO ATÉ 250 MM, MOTOR ELÉTRICO 220 V, POTÊNCIA 2.500 W - CHI DIURNO. AF_05/2023</t>
  </si>
  <si>
    <t>PERFURATRIZ DE COROA DIAMANTADA PARA CONCRETO, DIÂMETRO ATÉ 250 MM, MOTOR ELÉTRICO 220 V, POTÊNCIA 2.500 W - JUROS. AF_05/2023</t>
  </si>
  <si>
    <t>PERFURATRIZ DE COROA DIAMANTADA PARA CONCRETO, DIÂMETRO ATÉ 250 MM, MOTOR ELÉTRICO 220 V, POTÊNCIA 2.500 W - DEPRECIAÇÃO. AF_05/2023</t>
  </si>
  <si>
    <t>PERFURATRIZ DE COROA DIAMANTADA PARA CONCRETO, DIÂMETRO ATÉ 250 MM, MOTOR ELÉTRICO 220 V, POTÊNCIA 2.500 W - CHP DIURNO. AF_05/2023</t>
  </si>
  <si>
    <t>PERFURATRIZ DE COROA DIAMANTADA PARA CONCRETO, DIÂMETRO ATÉ 250 MM, MOTOR ELÉTRICO 220 V, POTÊNCIA 2.500 W - MATERIAIS NA OPERAÇÃO. AF_05/2023</t>
  </si>
  <si>
    <t>PERFURATRIZ DE COROA DIAMANTADA PARA CONCRETO, DIÂMETRO ATÉ 250 MM, MOTOR ELÉTRICO 220 V, POTÊNCIA 2.500 W - MANUTENÇÃO.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</si>
  <si>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</si>
  <si>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</si>
  <si>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</si>
  <si>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</si>
  <si>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</si>
  <si>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</si>
  <si>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MANUTENÇÃO.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</si>
  <si>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</si>
  <si>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</si>
  <si>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</si>
  <si>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CHP DIURNO. AF_04/2019</t>
  </si>
  <si>
    <t>PERFURATRIZ HIDRÁULICA SOBRE ESTEIRA, TORQUE MÁXIMO 161 KNM, PROFUNDIDADE MÁXIMA 54 M, DIÂMETRO MÁXIMO 1500 MM, POTÊNCIA MOTOR 268 HP - MATERIAIS NA OPERAÇÃO.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</si>
  <si>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</si>
  <si>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</si>
  <si>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</si>
  <si>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</si>
  <si>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CHP DIURNO. AF_02/2021</t>
  </si>
  <si>
    <t>PERFURATRIZ HIDRÁULICA SOBRE ESTEIRA, TORQUE MÁXIMO 98 KNM, PROFUNDIDADE MÁXIMA 25 M, DIÂMETRO MÁXIMO 115 MM, POTÊNCIA MOTOR 190 HP - MATERIAIS NA OPERAÇÃO. AF_02/2021</t>
  </si>
  <si>
    <t>PERFURATRIZ HIDRÁULICA SOBRE ESTEIRA, TORQUE MÁXIMO 98 KNM, PROFUNDIDADE MÁXIMA 25 M, DIÂMETRO MÁXIMO 115 MM, POTÊNCIA MOTOR 190 HP - MANUTENÇÃO. AF_02/2021</t>
  </si>
  <si>
    <t>PERFURATRIZ MANUAL, TORQUE MÁXIMO 83 N.M, POTÊNCIA 5 CV, COM DIÂMETRO MÁXIMO 4" - CHI DIURNO. AF_06/2015</t>
  </si>
  <si>
    <t>PERFURATRIZ MANUAL, TORQUE MÁXIMO 83 N.M, POTÊNCIA 5 CV, COM DIÂMETRO MÁXIMO 4" - JUROS. AF_06/2015</t>
  </si>
  <si>
    <t>PERFURATRIZ MANUAL, TORQUE MÁXIMO 83 N.M, POTÊNCIA 5 CV, COM DIÂMETRO MÁXIMO 4" - DEPRECIAÇÃO. AF_06/2015</t>
  </si>
  <si>
    <t>PERFURATRIZ MANUAL, TORQUE MÁXIMO 83 N.M, POTÊNCIA 5 CV, COM DIÂMETRO MÁXIMO 4" - CHP DIURNO. AF_06/2015</t>
  </si>
  <si>
    <t>PERFURATRIZ MANUAL, TORQUE MÁXIMO 83 N.M, POTÊNCIA 5 CV, COM DIÂMETRO MÁXIMO 4" - MATERIAIS NA OPERAÇÃO. AF_06/2015</t>
  </si>
  <si>
    <t>PERFURATRIZ MANUAL, TORQUE MÁXIMO 83 N.M, POTÊNCIA 5 CV, COM DIÂMETRO MÁXIMO 4" - MANUTENÇÃO. AF_06/2015</t>
  </si>
  <si>
    <t>PERFURATRIZ PARA EXECUÇÃO DE ESTACAS SECANTES, TIPO HÉLICE CONTÍNUA COM CABEÇOTE DUPLO E TUBO METÁLICO - CHI DIURNO. AF_04/2019</t>
  </si>
  <si>
    <t>PERFURATRIZ PARA EXECUÇÃO DE ESTACAS SECANTES, TIPO HÉLICE CONTÍNUA COM CABEÇOTE DUPLO E TUBO METÁLICO - JUROS. AF_04/2019</t>
  </si>
  <si>
    <t>PERFURATRIZ PARA EXECUÇÃO DE ESTACAS SECANTES, TIPO HÉLICE CONTÍNUA COM CABEÇOTE DUPLO E TUBO METÁLICO - DEPRECIAÇÃO. AF_04/2019</t>
  </si>
  <si>
    <t>PERFURATRIZ PARA EXECUÇÃO DE ESTACAS SECANTES, TIPO HÉLICE CONTÍNUA COM CABEÇOTE DUPLO E TUBO METÁLICO - CHP DIURNO. AF_04/2019</t>
  </si>
  <si>
    <t>PERFURATRIZ PARA EXECUÇÃO DE ESTACAS SECANTES, TIPO HÉLICE CONTÍNUA COM CABEÇOTE DUPLO E TUBO METÁLICO - MATERIAIS NA OPERAÇÃO.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</si>
  <si>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</si>
  <si>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</si>
  <si>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</si>
  <si>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</si>
  <si>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CHP DIURNO. AF_05/2023</t>
  </si>
  <si>
    <t>PERFURATRIZ PARA FURO DIRECIONAL HORIZONTAL (HDD) COM CAPACIDADE ATÉ 89 KN, POTÊNCIA 24,8 HP A 80 HP (INCLUSO FERRAMENTAS E LOCALIZADOR) - MATERIAIS NA OPERAÇÃO.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</si>
  <si>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</si>
  <si>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</si>
  <si>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</si>
  <si>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</si>
  <si>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CHP DIURNO. AF_05/2023</t>
  </si>
  <si>
    <t>PERFURATRIZ PARA FURO DIRECIONAL HORIZONTAL (HDD) COM CAPACIDADE DE 201 KN A 560 KN, POTÊNCIA 200 HP A 260 HP (INCLUSO FERRAMENTAS E LOCALIZADOR) - MATERIAIS NA OPERAÇÃO.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</si>
  <si>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</si>
  <si>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</si>
  <si>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</si>
  <si>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</si>
  <si>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CHP DIURNO. AF_05/2023</t>
  </si>
  <si>
    <t>PERFURATRIZ PARA FURO DIRECIONAL HORIZONTAL (HDD) COM CAPACIDADE DE 90 KN A 200 KN, POTÊNCIA 100 HP A 160 HP (INCLUSO FERRAMENTAS E LOCALIZADOR) - MATERIAIS NA OPERAÇÃO. AF_05/2023</t>
  </si>
  <si>
    <t>PERFURATRIZ PARA FURO DIRECIONAL HORIZONTAL (HDD) COM CAPACIDADE DE 90 KN A 200 KN, POTÊNCIA 100 HP A 160 HP (INCLUSO FERRAMENTAS E LOCALIZADOR - MANUTENÇÃO. AF_05/2023</t>
  </si>
  <si>
    <t>PERFURATRIZ ROTATIVA SOBRE ESTEIRA, TORQUE MAXIMO 2500 KGM, POTENCIA 110 HP, MOTOR DIESEL - CHI DIURNO. AF_05/2017</t>
  </si>
  <si>
    <t>PERFURATRIZ ROTATIVA SOBRE ESTEIRA, TORQUE MAXIMO 2500 KGM, POTENCIA 110 HP, MOTOR DIESEL - JUROS. AF_05/2017</t>
  </si>
  <si>
    <t>PERFURATRIZ ROTATIVA SOBRE ESTEIRA, TORQUE MAXIMO 2500 KGM, POTENCIA 110 HP, MOTOR DIESEL - DEPRECIAÇÃO. AF_05/2017</t>
  </si>
  <si>
    <t>PERFURATRIZ ROTATIVA SOBRE ESTEIRA, TORQUE MAXIMO 2500 KGM, POTENCIA 110 HP, MOTOR DIESEL- CHP DIURNO.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</si>
  <si>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</si>
  <si>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</si>
  <si>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CHI DIURNO. AF_06/2015</t>
  </si>
  <si>
    <t>PERFURATRIZ SOBRE ESTEIRA, TORQUE MÁXIMO 600 KGF, PESO MÉDIO 1000 KG, POTÊNCIA 20 HP, DIÂMETRO MÁXIMO 10" - JUROS. AF_06/2015</t>
  </si>
  <si>
    <t>PERFURATRIZ SOBRE ESTEIRA, TORQUE MÁXIMO 600 KGF, PESO MÉDIO 1000 KG, POTÊNCIA 20 HP, DIÂMETRO MÁXIMO 10" - DEPRECIAÇÃO. AF_06/2015</t>
  </si>
  <si>
    <t>PERFURATRIZ SOBRE ESTEIRA, TORQUE MÁXIMO 600 KGF, PESO MÉDIO 1000 KG, POTÊNCIA 20 HP, DIÂMETRO MÁXIMO 10" - CHP DIURNO. AF_06/2015</t>
  </si>
  <si>
    <t>PERFURATRIZ SOBRE ESTEIRA, TORQUE MÁXIMO 600 KGF, PESO MÉDIO 1000 KG, POTÊNCIA 20 HP, DIÂMETRO MÁXIMO 10" - MATERIAIS NA OPERAÇÃO. AF_06/2015</t>
  </si>
  <si>
    <t>PERFURATRIZ SOBRE ESTEIRA, TORQUE MÁXIMO 600 KGF, PESO MÉDIO 1000 KG, POTÊNCIA 20 HP, DIÂMETRO MÁXIMO 10" - MANUTENÇÃO. AF_06/2015</t>
  </si>
  <si>
    <t>PERFURATRIZ SOBRE ESTEIRA, TORQUE MÁXIMO 600 KGF, POTÊNCIA ENTRE 50 E 60 HP, DIÂMETRO MÁXIMO 10" - CHI DIURNO. AF_11/2016</t>
  </si>
  <si>
    <t>PERFURATRIZ SOBRE ESTEIRA, TORQUE MÁXIMO 600 KGF, POTÊNCIA ENTRE 50 E 60 HP, DIÂMETRO MÁXIMO 10" - JUROS. AF_11/2016</t>
  </si>
  <si>
    <t>PERFURATRIZ SOBRE ESTEIRA, TORQUE MÁXIMO 600 KGF, POTÊNCIA ENTRE 50 E 60 HP, DIÂMETRO MÁXIMO 10" - DEPRECIAÇÃO. AF_11/2016</t>
  </si>
  <si>
    <t>PERFURATRIZ SOBRE ESTEIRA, TORQUE MÁXIMO 600 KGF, POTÊNCIA ENTRE 50 E 60 HP, DIÂMETRO MÁXIMO 10" - CHP DIURNO. AF_11/2016</t>
  </si>
  <si>
    <t>PERFURATRIZ SOBRE ESTEIRA, TORQUE MÁXIMO 600 KGF, POTÊNCIA ENTRE 50 E 60 HP, DIÂMETRO MÁXIMO 10" - MATERIAIS NA OPERAÇÃO. AF_11/2016</t>
  </si>
  <si>
    <t>PERFURATRIZ SOBRE ESTEIRA, TORQUE MÁXIMO 600 KGF, POTÊNCIA ENTRE 50 E 60 HP, DIÂMETRO MÁXIMO 10" - MANUTENÇÃO. AF_11/2016</t>
  </si>
  <si>
    <t>PLACA VIBRATÓRIA REVERSÍVEL COM MOTOR 4 TEMPOS A GASOLINA, FORÇA CENTRÍFUGA DE 25 KN (2500 KGF), POTÊNCIA 5,5 CV - CHI DIURNO. AF_08/2015</t>
  </si>
  <si>
    <t>PLACA VIBRATÓRIA REVERSÍVEL COM MOTOR 4 TEMPOS A GASOLINA, FORÇA CENTRÍFUGA DE 25 KN (2500 KGF), POTÊNCIA 5,5 CV - JUROS. AF_08/2015</t>
  </si>
  <si>
    <t>PLACA VIBRATÓRIA REVERSÍVEL COM MOTOR 4 TEMPOS A GASOLINA, FORÇA CENTRÍFUGA DE 25 KN (2500 KGF), POTÊNCIA 5,5 CV - DEPRECIAÇÃO.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</si>
  <si>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</si>
  <si>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MANUTENÇÃO. AF_08/2015</t>
  </si>
  <si>
    <t>PLATAFORMA ELEVATÓRIA - CHI DIURNO. AF_04/2019</t>
  </si>
  <si>
    <t>PLATAFORMA ELEVATÓRIA - JUROS. AF_04/2019</t>
  </si>
  <si>
    <t>PLATAFORMA ELEVATÓRIA - DEPRECIAÇÃO. AF_04/2019</t>
  </si>
  <si>
    <t>PLATAFORMA ELEVATÓRIA - CHP DIURNO. AF_04/2019</t>
  </si>
  <si>
    <t>PLATAFORMA ELEVATÓRIA - MATERIAIS NA OPERAÇÃO. AF_04/2019</t>
  </si>
  <si>
    <t>PLATAFORMA ELEVATÓRIA - MANUTENÇÃO. AF_04/2019</t>
  </si>
  <si>
    <t>POLIDORA DE PISO (POLITRIZ), PESO DE 100KG, DIÂMETRO 450 MM, MOTOR ELÉTRICO, POTÊNCIA 4 HP - CHI DIURNO. AF_05/2023</t>
  </si>
  <si>
    <t>POLIDORA DE PISO (POLITRIZ), PESO DE 100KG, DIÂMETRO 450 MM, MOTOR ELÉTRICO, POTÊNCIA 4 HP - JUROS. AF_05/2023</t>
  </si>
  <si>
    <t>POLIDORA DE PISO (POLITRIZ), PESO DE 100KG, DIÂMETRO 450 MM, MOTOR ELÉTRICO, POTÊNCIA 4 HP - DEPRECIAÇÃO. AF_05/2023</t>
  </si>
  <si>
    <t>POLIDORA DE PISO (POLITRIZ), PESO DE 100KG, DIÂMETRO 450 MM, MOTOR ELÉTRICO, POTÊNCIA 4 HP - CHP DIURNO. AF_05/2023</t>
  </si>
  <si>
    <t>POLIDORA DE PISO (POLITRIZ), PESO DE 100KG, DIÂMETRO 450 MM, MOTOR ELÉTRICO, POTÊNCIA 4 HP - MATERIAIS NA OPERAÇÃO. AF_05/2023</t>
  </si>
  <si>
    <t>POLIDORA DE PISO (POLITRIZ), PESO DE 100KG, DIÂMETRO 450 MM, MOTOR ELÉTRICO, POTÊNCIA 4 HP - MANUTENÇÃO. AF_05/2023</t>
  </si>
  <si>
    <t>POLIGUINDASTE, CAPACIDADE MÁXIMA DE CARGA 8000 KG, PARA TRANSPORTE DE CAÇAMBAS ESTACIONÁRIAS, INCLUSIVE CAMINHÃO TOCO PBT 14.300 KG, POTÊNCIA DE 185 CV - CHI DIURNO. AF_10/2025</t>
  </si>
  <si>
    <t>POLIGUINDASTE, CAPACIDADE MÁXIMA DE CARGA 8000 KG, PARA TRANSPORTE DE CAÇAMBAS ESTACIONÁRIAS, INCLUSIVE CAMINHÃO TOCO PBT 14.300 KG, POTÊNCIA DE 185 CV - IMPOSTOS E SEGUROS. AF_10/2025</t>
  </si>
  <si>
    <t>POLIGUINDASTE, CAPACIDADE MÁXIMA DE CARGA 8000 KG, PARA TRANSPORTE DE CAÇAMBAS ESTACIONÁRIAS, INCLUSIVE CAMINHÃO TOCO PBT 14.300 KG, POTÊNCIA DE 185 CV - JUROS. AF_10/2025</t>
  </si>
  <si>
    <t>POLIGUINDASTE, CAPACIDADE MÁXIMA DE CARGA 8000 KG, PARA TRANSPORTE DE CAÇAMBAS ESTACIONÁRIAS, INCLUSIVE CAMINHÃO TOCO PBT 14.300 KG, POTÊNCIA DE 185 CV - DEPRECIAÇÃO. AF_10/2025</t>
  </si>
  <si>
    <t>POLIGUINDASTE, CAPACIDADE MÁXIMA DE CARGA 8000 KG, PARA TRANSPORTE DE CAÇAMBAS ESTACIONÁRIAS, INCLUSIVE CAMINHÃO TOCO PBT 14.300 KG, POTÊNCIA DE 185 CV - CHP DIURNO. AF_10/2025</t>
  </si>
  <si>
    <t>POLIGUINDASTE, CAPACIDADE MÁXIMA DE CARGA 8000 KG, PARA TRANSPORTE DE CAÇAMBAS ESTACIONÁRIAS, INCLUSIVE CAMINHÃO TOCO PBT 14.300 KG, POTÊNCIA DE 185 CV - MATERIAIS NA OPERAÇÃO. AF_10/2025</t>
  </si>
  <si>
    <t>POLIGUINDASTE, CAPACIDADE MÁXIMA DE CARGA 8000 KG, PARA TRANSPORTE DE CAÇAMBAS ESTACIONÁRIAS, INCLUSIVE CAMINHÃO TOCO PBT 14.300 KG, POTÊNCIA DE 185 CV - MANUTENÇÃO. AF_10/2025</t>
  </si>
  <si>
    <t>PROJETOR DE ARGAMASSA, CAPACIDADE DE PROJEÇÃO 1,5 M3/H, ALCANCE DE 30 ATÉ 60 M, MOTOR ELÉTRICO POTÊNCIA 7,5 HP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</si>
  <si>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</si>
  <si>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</si>
  <si>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MANUTENÇÃO. AF_06/2014</t>
  </si>
  <si>
    <t>PROJETOR DE ARGAMASSA, CAPACIDADE DE PROJEÇÃO 2 M3/H, ALCANCE ATÉ 50 M, MOTOR ELÉTRICO POTÊNCIA 7,5 HP - JUROS. AF_06/2014</t>
  </si>
  <si>
    <t>PROJETOR DE ARGAMASSA, CAPACIDADE DE PROJEÇÃO 2 M3/H, ALCANCE ATÉ 50 M, MOTOR ELÉTRICO POTÊNCIA 7,5 HP - DEPRECIAÇÃO. AF_06/2014</t>
  </si>
  <si>
    <t>PROJETOR DE ARGAMASSA, CAPACIDADE DE PROJEÇÃO 2 M3/H, ALCANCE ATÉ 50 M, MOTOR ELÉTRICO POTÊNCIA 7,5 HP - MATERIAIS NA OPERAÇÃO. AF_06/2014</t>
  </si>
  <si>
    <t>PROJETOR DE ARGAMASSA, CAPACIDADE DE PROJEÇÃO 2 M3/H, ALCANCE ATÉ 50 M, MOTOR ELÉTRICO POTÊNCIA 7,5 HP - MANUTENÇÃO. AF_06/2014</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</si>
  <si>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</si>
  <si>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</si>
  <si>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MATERIAIS NA OPERAÇÃO. AF_05/2023</t>
  </si>
  <si>
    <t>PROJETOR PNEUMÁTICO DE ARGAMASSA PARA CHAPISCO E REBOCO COM RECIPIENTE ACOPLADO, TIPO CANEQUINHA, COM COMPRESSOR DE AR REBOCÁVEL VAZÃO 89 PCM E MOTOR DIESEL DE 20 CV - MANUTENÇÃO. AF_05/2023</t>
  </si>
  <si>
    <t>PULVERIZADOR DE TINTA ELÉTRICO/MÁQUINA DE PINTURA AIRLESS, VAZÃO 2 L/MIN - CHI DIURNO. AF_05/2023</t>
  </si>
  <si>
    <t>PULVERIZADOR DE TINTA ELÉTRICO/MÁQUINA DE PINTURA AIRLESS, VAZÃO 2 L/MIN - JUROS. AF_05/2023</t>
  </si>
  <si>
    <t>PULVERIZADOR DE TINTA ELÉTRICO/MÁQUINA DE PINTURA AIRLESS, VAZÃO 2 L/MIN - DEPRECIAÇÃO. AF_05/2023</t>
  </si>
  <si>
    <t>PULVERIZADOR DE TINTA ELÉTRICO/MÁQUINA DE PINTURA AIRLESS, VAZÃO 2 L/MIN - CHP DIURNO.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</si>
  <si>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</si>
  <si>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</si>
  <si>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CHI DIURNO. AF_06/2014</t>
  </si>
  <si>
    <t>PÁ CARREGADEIRA SOBRE RODAS, POTÊNCIA 197 HP, CAPACIDADE DA CAÇAMBA 2,5 A 3,5 M3, PESO OPERACIONAL 18338 KG - JUROS. AF_06/2014</t>
  </si>
  <si>
    <t>PÁ CARREGADEIRA SOBRE RODAS, POTÊNCIA 197 HP, CAPACIDADE DA CAÇAMBA 2,5 A 3,5 M3, PESO OPERACIONAL 18338 KG - DEPRECIAÇÃO. AF_06/2014</t>
  </si>
  <si>
    <t>PÁ CARREGADEIRA SOBRE RODAS, POTÊNCIA 197 HP, CAPACIDADE DA CAÇAMBA 2,5 A 3,5 M3, PESO OPERACIONAL 18338 KG - CHP DIURNO.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</si>
  <si>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</si>
  <si>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</si>
  <si>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</si>
  <si>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</si>
  <si>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</si>
  <si>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</si>
  <si>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MATERIAIS NA OPERAÇÃO. AF_06/2014</t>
  </si>
  <si>
    <t>PÁ CARREGADEIRA SOBRE RODAS, POTÊNCIA LÍQUIDA 128 HP, CAPACIDADE DA CAÇAMBA 1,7 A 2,8 M3, PESO OPERACIONAL 11632 KG - MANUTENÇÃO. AF_06/2014</t>
  </si>
  <si>
    <t>PÓRTICO ROLANTE MONOVIGA, PERFIL I, 4 PERNAS, CAPACIDADE 5 T - CHI DIURNO. AF_04/2019</t>
  </si>
  <si>
    <t>PÓRTICO ROLANTE MONOVIGA, PERFIL I, 4 PERNAS, CAPACIDADE 5 T - JUROS. AF_04/2019</t>
  </si>
  <si>
    <t>PÓRTICO ROLANTE MONOVIGA, PERFIL I, 4 PERNAS, CAPACIDADE 5 T - DEPRECIAÇÃO. AF_04/2019</t>
  </si>
  <si>
    <t>PÓRTICO ROLANTE MONOVIGA, PERFIL I, 4 PERNAS, CAPACIDADE 5 T - CHP DIURNO. AF_04/2019</t>
  </si>
  <si>
    <t>PÓRTICO ROLANTE MONOVIGA, PERFIL I, 4 PERNAS, CAPACIDADE 5 T - MATERIAIS NA OPERAÇÃO. AF_04/2019</t>
  </si>
  <si>
    <t>PÓRTICO ROLANTE MONOVIGA, PERFIL I, 4 PERNAS, CAPACIDADE 5 T - MANUTENÇÃO. AF_04/2019</t>
  </si>
  <si>
    <t>RECICLADORA DE ASFALTO A FRIO SOBRE RODAS, LARGURA FRESAGEM DE 2,0 M, POTÊNCIA 422 HP - CHI DIURNO. AF_11/2014</t>
  </si>
  <si>
    <t>RECICLADORA DE ASFALTO A FRIO SOBRE RODAS, LARGURA FRESAGEM DE 2,0 M, POTÊNCIA 422 HP - JUROS. AF_11/2014</t>
  </si>
  <si>
    <t>RECICLADORA DE ASFALTO A FRIO SOBRE RODAS, LARGURA FRESAGEM DE 2,0 M, POTÊNCIA 422 HP - DEPRECIAÇÃO. AF_11/2014</t>
  </si>
  <si>
    <t>RECICLADORA DE ASFALTO A FRIO SOBRE RODAS, LARGURA FRESAGEM DE 2,0 M, POTÊNCIA 422 HP - CHP DIURNO. AF_11/2014</t>
  </si>
  <si>
    <t>RECICLADORA DE ASFALTO A FRIO SOBRE RODAS, LARGURA FRESAGEM DE 2,0 M, POTÊNCIA 422 HP - MATERIAIS NA OPERAÇÃO. AF_11/2014</t>
  </si>
  <si>
    <t>RECICLADORA DE ASFALTO A FRIO SOBRE RODAS, LARGURA FRESAGEM DE 2,0 M, POTÊNCIA 422 HP - MANUTENÇÃO. AF_11/2014</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</si>
  <si>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</si>
  <si>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</si>
  <si>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</si>
  <si>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CHP DIURNO. AF_02/2021</t>
  </si>
  <si>
    <t>RETROESCAVADEIRA SOBRE RODAS COM CARREGADEIRA, PESO OPERACIONAL MÍN. 6,674, POTÊNCIA LÍQ 88 HP, COM MARTELO ROMPEDOR HIDRÁULICO ENTRE 275 A 362 KG - MATERIAIS NA OPERAÇÃO. AF_02/2021</t>
  </si>
  <si>
    <t>RETROESCAVADEIRA SOBRE RODAS COM CARREGADEIRA, PESO OPERACIONAL MÍN. 6,674, POTÊNCIA LÍQ 88 HP, COM MARTELO ROMPEDOR HIDRÁULICO ENTRE 275 A 362 KG - MANUTENÇÃO.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</si>
  <si>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</si>
  <si>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</si>
  <si>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</si>
  <si>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</si>
  <si>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</si>
  <si>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</si>
  <si>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</si>
  <si>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</si>
  <si>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</si>
  <si>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</si>
  <si>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</si>
  <si>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</si>
  <si>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</si>
  <si>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</si>
  <si>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</si>
  <si>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MANUTENÇÃO. AF_06/2014</t>
  </si>
  <si>
    <t>ROLO COMPACTADOR DE PNEUS ESTÁTICO, PRESSÃO VARIÁVEL, POTÊNCIA 111 HP, PESO SEM/COM LASTRO 9,5 / 26 T, LARGURA DE TRABALHO 1,90 M - CHI DIURNO. AF_07/2014</t>
  </si>
  <si>
    <t>OPERADOR DE ROLO COMPACTADOR COM ENCARGOS COMPLEMENTARES</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</si>
  <si>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</si>
  <si>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</si>
  <si>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</si>
  <si>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MATERIAIS NA OPERAÇÃO. AF_07/2014</t>
  </si>
  <si>
    <t>ROLO COMPACTADOR DE PNEUS ESTÁTICO, PRESSÃO VARIÁVEL, POTÊNCIA 111 HP, PESO SEM/COM LASTRO 9,5 / 26 T, LARGURA DE TRABALHO 1,90 M - MANUTENÇÃO.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</si>
  <si>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</si>
  <si>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</si>
  <si>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</si>
  <si>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</si>
  <si>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</si>
  <si>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</si>
  <si>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</si>
  <si>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</si>
  <si>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MATERIAIS NA OPERAÇÃO. AF_06/2014</t>
  </si>
  <si>
    <t>ROLO COMPACTADOR PE DE CARNEIRO VIBRATORIO, POTENCIA 125 HP, PESO OPERACIONAL SEM/COM LASTRO 11,95 / 13,30 T, IMPACTO DINAMICO 38,5 / 22,5 T, LARGURA DE TRABALHO 2,15 M - MANUTENÇÃO. AF_06/2014</t>
  </si>
  <si>
    <t>ROLO COMPACTADOR VIBRATORIO TANDEM, ACO LISO, POTENCIA 125 HP, PESO SEM/COM LASTRO 10,20/11,65 T, LARGURA DE TRABALHO 1,73 M - JUROS.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</si>
  <si>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</si>
  <si>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</si>
  <si>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MANUTENÇÃO. AF_11/2016</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</si>
  <si>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</si>
  <si>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</si>
  <si>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MATERIAIS NA OPERAÇÃO. AF_06/2014</t>
  </si>
  <si>
    <t>ROLO COMPACTADOR VIBRATÓRIO DE UM CILINDRO AÇO LISO, POTÊNCIA 80 HP, PESO OPERACIONAL MÁXIMO 8,1 T, IMPACTO DINÂMICO 16,15 / 9,5 T, LARGURA DE TRABALHO 1,68 M - MANUTENÇÃO. AF_06/2014</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</si>
  <si>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</si>
  <si>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</si>
  <si>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</si>
  <si>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MANUTENÇÃO.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</si>
  <si>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</si>
  <si>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</si>
  <si>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</si>
  <si>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</si>
  <si>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MATERIAIS NA OPERAÇÃO. AF_02/2016</t>
  </si>
  <si>
    <t>ROLO COMPACTADOR VIBRATÓRIO PÉ DE CARNEIRO, OPERADO POR CONTROLE REMOTO, POTÊNCIA 12,5 KW, PESO OPERACIONAL 1,675 T, LARGURA DE TRABALHO 0,85 M - MANUTENÇÃO.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</si>
  <si>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</si>
  <si>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</si>
  <si>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</si>
  <si>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</si>
  <si>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</si>
  <si>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</si>
  <si>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JUROS.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</si>
  <si>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</si>
  <si>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CHP DIURNO. AF_06/2014</t>
  </si>
  <si>
    <t>ROLO COMPACTADOR VIBRATÓRIO TANDEM AÇO LISO, POTÊNCIA 58 HP, PESO SEM/COM LASTRO 6,5 / 9,4 T, LARGURA DE TRABALHO 1,2 M - MATERIAIS NA OPERAÇÃO. AF_06/2014</t>
  </si>
  <si>
    <t>ROLO COMPACTADOR VIBRATÓRIO TANDEM AÇO LISO, POTÊNCIA 58 HP, PESO SEM/COM LASTRO 6,5 / 9,4 T, LARGURA DE TRABALHO 1,2 M - MANUTENÇÃO. AF_06/2014</t>
  </si>
  <si>
    <t>RÉGUA VIBRATÓRIA DUPLA PARA CONCRETO, PESO DE 60KG, COMPRIMENTO 4 M, COM MOTOR A GASOLINA, POTÊNCIA 5,5 HP - CHI DIURNO. AF_09/2016</t>
  </si>
  <si>
    <t>RÉGUA VIBRATÓRIA DUPLA PARA CONCRETO, PESO DE 60KG, COMPRIMENTO 4 M, COM MOTOR A GASOLINA, POTÊNCIA 5,5 HP - JUROS. AF_09/2016</t>
  </si>
  <si>
    <t>RÉGUA VIBRATÓRIA DUPLA PARA CONCRETO, PESO DE 60KG, COMPRIMENTO 4 M, COM MOTOR A GASOLINA, POTÊNCIA 5,5 HP - DEPRECIAÇÃO. AF_09/2016</t>
  </si>
  <si>
    <t>RÉGUA VIBRATÓRIA DUPLA PARA CONCRETO, PESO DE 60KG, COMPRIMENTO 4 M, COM MOTOR A GASOLINA, POTÊNCIA 5,5 HP - CHP DIURNO. AF_09/2016</t>
  </si>
  <si>
    <t>RÉGUA VIBRATÓRIA DUPLA PARA CONCRETO, PESO DE 60KG, COMPRIMENTO 4 M, COM MOTOR A GASOLINA, POTÊNCIA 5,5 HP - MATERIAIS NA OPERAÇÃO. AF_09/2016</t>
  </si>
  <si>
    <t>RÉGUA VIBRATÓRIA DUPLA PARA CONCRETO, PESO DE 60KG, COMPRIMENTO 4 M, COM MOTOR A GASOLINA, POTÊNCIA 5,5 HP - MANUTENÇÃO. AF_09/2016</t>
  </si>
  <si>
    <t>SERRA CIRCULAR DE BANCADA COM MOTOR ELÉTRICO POTÊNCIA DE 5HP, COM COIFA PARA DISCO 10" - JUROS. AF_08/2015</t>
  </si>
  <si>
    <t>SERRA CIRCULAR DE BANCADA COM MOTOR ELÉTRICO POTÊNCIA DE 5HP, COM COIFA PARA DISCO 10" - DEPRECIAÇÃO. AF_08/2015</t>
  </si>
  <si>
    <t>SERRA CIRCULAR DE BANCADA COM MOTOR ELÉTRICO POTÊNCIA DE 5HP, COM COIFA PARA DISCO 10" - MATERIAIS NA OPERAÇÃO. AF_08/2015</t>
  </si>
  <si>
    <t>SERRA CIRCULAR DE BANCADA COM MOTOR ELÉTRICO POTÊNCIA DE 5HP, COM COIFA PARA DISCO 10" - MANUTENÇÃO.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</si>
  <si>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</si>
  <si>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</si>
  <si>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</si>
  <si>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CHP DIURNO. AF_05/2023</t>
  </si>
  <si>
    <t>SERRA FITA HORIZONTAL, ELÉTRICA, COM CONTROLE HIDRÁULICO, PAINEL DE COMANDO EM 24 V, MOTOR ELÉTRICO 1,5 CV, DIMENSÕES DA FITA 3880 X 27 X 0,9 MM, TRIFÁSICA - MATERIAIS NA OPERAÇÃO. AF_05/2023</t>
  </si>
  <si>
    <t>SERRA FITA HORIZONTAL, ELÉTRICA, COM CONTROLE HIDRÁULICO, PAINEL DE COMANDO EM 24 V, MOTOR ELÉTRICO 1,5 CV, DIMENSÕES DA FITA 3880 X 27 X 0,9 MM, TRIFÁSICA - MANUTENÇÃO. AF_05/2023</t>
  </si>
  <si>
    <t>TALHA MANUAL DE CORRENTE, CAPACIDADE DE 2 TON. COM ELEVAÇÃO DE 3 M - JUROS. AF_07/2016</t>
  </si>
  <si>
    <t>TALHA MANUAL DE CORRENTE, CAPACIDADE DE 2 TON. COM ELEVAÇÃO DE 3 M - DEPRECIAÇÃO. AF_07/2016</t>
  </si>
  <si>
    <t>TALHA MANUAL DE CORRENTE, CAPACIDADE DE 2 TON. COM ELEVAÇÃO DE 3 M - MANUTENÇÃO. AF_07/2016</t>
  </si>
  <si>
    <t>TANQUE DE ASFALTO ESTACIONÁRIO COM MAÇARICO, CAPACIDADE 20.000 L - CHI DIURNO. AF_05/2023</t>
  </si>
  <si>
    <t>TANQUE DE ASFALTO ESTACIONÁRIO COM MAÇARICO, CAPACIDADE 20.000 L - JUROS. AF_05/2023</t>
  </si>
  <si>
    <t>TANQUE DE ASFALTO ESTACIONÁRIO COM MAÇARICO, CAPACIDADE 20.000 L - DEPRECIAÇÃO. AF_05/2023</t>
  </si>
  <si>
    <t>TANQUE DE ASFALTO ESTACIONÁRIO COM MAÇARICO, CAPACIDADE 20.000 L - CHP DIURNO. AF_05/2023</t>
  </si>
  <si>
    <t>TANQUE DE ASFALTO ESTACIONÁRIO COM MAÇARICO, CAPACIDADE 20.000 L - MATERIAIS NA OPERAÇÃO. AF_05/2023</t>
  </si>
  <si>
    <t>TANQUE DE ASFALTO ESTACIONÁRIO COM MAÇARICO, CAPACIDADE 20.000 L - MANUTENÇÃO. AF_05/2023</t>
  </si>
  <si>
    <t>TANQUE DE ASFALTO ESTACIONÁRIO COM SERPENTINA, CAPACIDADE 30.000 L - CHI DIURNO. AF_05/2023</t>
  </si>
  <si>
    <t>TANQUE DE ASFALTO ESTACIONÁRIO COM SERPENTINA, CAPACIDADE 30.000 L - JUROS. AF_05/2023</t>
  </si>
  <si>
    <t>TANQUE DE ASFALTO ESTACIONÁRIO COM SERPENTINA, CAPACIDADE 30.000 L - DEPRECIAÇÃO. AF_05/2023</t>
  </si>
  <si>
    <t>TANQUE DE ASFALTO ESTACIONÁRIO COM SERPENTINA, CAPACIDADE 30.000 L - CHP DIURNO. AF_05/2023</t>
  </si>
  <si>
    <t>TANQUE DE ASFALTO ESTACIONÁRIO COM SERPENTINA, CAPACIDADE 30.000 L - MATERIAIS NA OPERAÇÃO. AF_05/2023</t>
  </si>
  <si>
    <t>TANQUE DE ASFALTO ESTACIONÁRIO COM SERPENTINA, CAPACIDADE 30.000 L - MANUTENÇÃO.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</si>
  <si>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</si>
  <si>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</si>
  <si>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</si>
  <si>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CHP DIURNO. AF_05/2023</t>
  </si>
  <si>
    <t>TARTARUGA DE OXICORTE CG1, MONOFÁSICA, 220 V, FREQUÊNCIA 50 HZ, VELOCIDADE DE CORTE (MM/MIN) 50 A 750, DIÂMETRO MÍNIMO DO COMPASSO MM 200 - MATERIAIS NA OPERAÇÃO. AF_05/2023</t>
  </si>
  <si>
    <t>TARTARUGA DE OXICORTE CG1, MONOFÁSICA, 220 V, FREQUÊNCIA 50 HZ, VELOCIDADE DE CORTE (MM/MIN) 50 A 750, DIÂMETRO MÍNIMO DO COMPASSO MM 200 - MANUTENÇÃO. AF_05/2023</t>
  </si>
  <si>
    <t>TERMOFUSORA PARA TUBOS E CONEXÕES EM PPR COM DIÂMETROS DE 20 A 63 MM, POTÊNCIA DE 800 W, TENSAO 220 V - CHI DIURNO. AF_05/2022</t>
  </si>
  <si>
    <t>TERMOFUSORA PARA TUBOS E CONEXÕES EM PPR COM DIÂMETROS DE 20 A 63 MM, POTÊNCIA DE 800 W, TENSAO 220 V - JUROS. AF_05/2022</t>
  </si>
  <si>
    <t>TERMOFUSORA PARA TUBOS E CONEXÕES EM PPR COM DIÂMETROS DE 20 A 63 MM, POTÊNCIA DE 800 W, TENSAO 220 V - DEPRECIAÇÃO. AF_05/2022</t>
  </si>
  <si>
    <t>TERMOFUSORA PARA TUBOS E CONEXÕES EM PPR COM DIÂMETROS DE 20 A 63 MM, POTÊNCIA DE 800 W, TENSAO 220 V - CHP DIURNO. AF_05/2022</t>
  </si>
  <si>
    <t>TERMOFUSORA PARA TUBOS E CONEXÕES EM PPR COM DIÂMETROS DE 20 A 63 MM, POTÊNCIA DE 800 W, TENSAO 220 V - MATERIAIS NA OPERAÇÃO. AF_05/2022</t>
  </si>
  <si>
    <t>TERMOFUSORA PARA TUBOS E CONEXÕES EM PPR COM DIÂMETROS DE 20 A 63 MM, POTÊNCIA DE 800 W, TENSAO 220 V - MANUTENÇÃO. AF_05/2022</t>
  </si>
  <si>
    <t>TERMOFUSORA PARA TUBOS E CONEXÕES EM PPR COM DIÂMETROS DE 75 A 110 MM, POTÊNCIA DE *1100* W, TENSÃO 220 V - CHI DIURNO. AF_05/2022</t>
  </si>
  <si>
    <t>TERMOFUSORA PARA TUBOS E CONEXÕES EM PPR COM DIÂMETROS DE 75 A 110 MM, POTÊNCIA DE *1100* W, TENSÃO 220 V - JUROS. AF_05/2022</t>
  </si>
  <si>
    <t>TERMOFUSORA PARA TUBOS E CONEXÕES EM PPR COM DIÂMETROS DE 75 A 110 MM, POTÊNCIA DE *1100* W, TENSÃO 220 V - DEPRECIAÇÃO. AF_05/2022</t>
  </si>
  <si>
    <t>TERMOFUSORA PARA TUBOS E CONEXÕES EM PPR COM DIÂMETROS DE 75 A 110 MM, POTÊNCIA DE *1100* W, TENSÃO 220 V - CHP DIURNO. AF_05/2022</t>
  </si>
  <si>
    <t>TERMOFUSORA PARA TUBOS E CONEXÕES EM PPR COM DIÂMETROS DE 75 A 110 MM, POTÊNCIA DE *1100* W, TENSÃO 220 V - MATERIAIS NA OPERAÇÃO. AF_05/2022</t>
  </si>
  <si>
    <t>TERMOFUSORA PARA TUBOS E CONEXÕES EM PPR COM DIÂMETROS DE 75 A 110 MM, POTÊNCIA DE *1100* W, TENSÃO 220 V - MANUTENÇÃO. AF_05/2022</t>
  </si>
  <si>
    <t>TORRE, COMPOSTA POR GUINCHO MECÂNICO, GUINCHO MANUAL, CABOS DE AÇO, PITEIRA E SOQUETE - CHI DIURNO. AF_05/2023</t>
  </si>
  <si>
    <t>TORRE, COMPOSTA POR GUINCHO MECÂNICO, GUINCHO MANUAL, CABOS DE AÇO, PITEIRA E SOQUETE - JUROS. AF_05/2023</t>
  </si>
  <si>
    <t>TORRE, COMPOSTA POR GUINCHO MECÂNICO, GUINCHO MANUAL, CABOS DE AÇO, PITEIRA E SOQUETE - DEPRECIAÇÃO. AF_05/2023</t>
  </si>
  <si>
    <t>TORRE, COMPOSTA POR GUINCHO MECÂNICO, GUINCHO MANUAL, CABOS DE AÇO, PITEIRA E SOQUETE - CHP DIURNO. AF_05/2023</t>
  </si>
  <si>
    <t>TORRE, COMPOSTA POR GUINCHO MECÂNICO, GUINCHO MANUAL, CABOS DE AÇO, PITEIRA E SOQUETE - MATERIAIS NA OPERAÇÃO. AF_05/2023</t>
  </si>
  <si>
    <t>TORRE, COMPOSTA POR GUINCHO MECÂNICO, GUINCHO MANUAL, CABOS DE AÇO, PITEIRA E SOQUETE - MANUTENÇÃO. AF_05/2023</t>
  </si>
  <si>
    <t>TRATOR DE ESTEIRAS, POTÊNCIA 100 HP, PESO OPERACIONAL 9,4 T, COM LÂMINA 2,19 M3 - CHI DIURNO. AF_06/2014</t>
  </si>
  <si>
    <t>TRATOR DE ESTEIRAS, POTÊNCIA 100 HP, PESO OPERACIONAL 9,4 T, COM LÂMINA 2,19 M3 - JUROS. AF_06/2014</t>
  </si>
  <si>
    <t>TRATOR DE ESTEIRAS, POTÊNCIA 100 HP, PESO OPERACIONAL 9,4 T, COM LÂMINA 2,19 M3 - DEPRECIAÇÃO. AF_06/2014</t>
  </si>
  <si>
    <t>TRATORISTA COM ENCARGOS COMPLEMENTARES</t>
  </si>
  <si>
    <t>TRATOR DE ESTEIRAS, POTÊNCIA 100 HP, PESO OPERACIONAL 9,4 T, COM LÂMINA 2,19 M3 - CHP DIURNO. AF_06/2014</t>
  </si>
  <si>
    <t>TRATOR DE ESTEIRAS, POTÊNCIA 100 HP, PESO OPERACIONAL 9,4 T, COM LÂMINA 2,19 M3 - MATERIAIS NA OPERAÇÃO. AF_06/2014</t>
  </si>
  <si>
    <t>TRATOR DE ESTEIRAS, POTÊNCIA 100 HP, PESO OPERACIONAL 9,4 T, COM LÂMINA 2,19 M3 - MANUTENÇÃO. AF_06/2014</t>
  </si>
  <si>
    <t>TRATOR DE ESTEIRAS, POTÊNCIA 125 HP, PESO OPERACIONAL 12,9 T, COM LÂMINA 2,7 M3 - CHI DIURNO. AF_10/2014</t>
  </si>
  <si>
    <t>TRATOR DE ESTEIRAS, POTÊNCIA 125 HP, PESO OPERACIONAL 12,9 T, COM LÂMINA 2,7 M3 - JUROS. AF_10/2014</t>
  </si>
  <si>
    <t>TRATOR DE ESTEIRAS, POTÊNCIA 125 HP, PESO OPERACIONAL 12,9 T, COM LÂMINA 2,7 M3 - DEPRECIAÇÃO. AF_10/2014</t>
  </si>
  <si>
    <t>TRATOR DE ESTEIRAS, POTÊNCIA 125 HP, PESO OPERACIONAL 12,9 T, COM LÂMINA 2,7 M3 - CHP DIURNO. AF_10/2014</t>
  </si>
  <si>
    <t>TRATOR DE ESTEIRAS, POTÊNCIA 125 HP, PESO OPERACIONAL 12,9 T, COM LÂMINA 2,7 M3 - MATERIAIS NA OPERAÇÃO. AF_10/2014</t>
  </si>
  <si>
    <t>TRATOR DE ESTEIRAS, POTÊNCIA 125 HP, PESO OPERACIONAL 12,9 T, COM LÂMINA 2,7 M3 - MANUTENÇÃO. AF_10/2014</t>
  </si>
  <si>
    <t>TRATOR DE ESTEIRAS, POTÊNCIA 150 HP, PESO OPERACIONAL 16,7 T, COM RODA MOTRIZ ELEVADA E LÂMINA 3,18 M3 - JUROS. AF_06/2014</t>
  </si>
  <si>
    <t>TRATOR DE ESTEIRAS, POTÊNCIA 150 HP, PESO OPERACIONAL 16,7 T, COM RODA MOTRIZ ELEVADA E LÂMINA 3,18 M3 - DEPRECIAÇÃO.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</si>
  <si>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</si>
  <si>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</si>
  <si>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CHI DIURNO. AF_06/2014</t>
  </si>
  <si>
    <t>TRATOR DE ESTEIRAS, POTÊNCIA 170 HP, PESO OPERACIONAL 19 T, CAÇAMBA 5,2 M3 - JUROS. AF_06/2014</t>
  </si>
  <si>
    <t>TRATOR DE ESTEIRAS, POTÊNCIA 170 HP, PESO OPERACIONAL 19 T, CAÇAMBA 5,2 M3 - DEPRECIAÇÃO. AF_06/2014</t>
  </si>
  <si>
    <t>TRATOR DE ESTEIRAS, POTÊNCIA 170 HP, PESO OPERACIONAL 19 T, CAÇAMBA 5,2 M3 - CHP DIURNO.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</si>
  <si>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</si>
  <si>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</si>
  <si>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CHI DIURNO. AF_06/2014</t>
  </si>
  <si>
    <t>TRATOR DE ESTEIRAS, POTÊNCIA 347 HP, PESO OPERACIONAL 38,5 T, COM LÂMINA 8,70 M3 - JUROS. AF_06/2014</t>
  </si>
  <si>
    <t>TRATOR DE ESTEIRAS, POTÊNCIA 347 HP, PESO OPERACIONAL 38,5 T, COM LÂMINA 8,70 M3 - DEPRECIAÇÃO. AF_06/2014</t>
  </si>
  <si>
    <t>TRATOR DE ESTEIRAS, POTÊNCIA 347 HP, PESO OPERACIONAL 38,5 T, COM LÂMINA 8,70 M3 - CHP DIURNO.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</si>
  <si>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</si>
  <si>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</si>
  <si>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CHI DIURNO. AF_02/2017</t>
  </si>
  <si>
    <t>TRATOR DE PNEUS COM POTÊNCIA DE 122 CV, TRAÇÃO 4X4, COM GRADE DE DISCOS ACOPLADA - JUROS. AF_02/2017</t>
  </si>
  <si>
    <t>TRATOR DE PNEUS COM POTÊNCIA DE 122 CV, TRAÇÃO 4X4, COM GRADE DE DISCOS ACOPLADA - DEPRECIAÇÃO. AF_02/2017</t>
  </si>
  <si>
    <t>TRATOR DE PNEUS COM POTÊNCIA DE 122 CV, TRAÇÃO 4X4, COM GRADE DE DISCOS ACOPLADA - CHP DIURNO. AF_02/2017</t>
  </si>
  <si>
    <t>TRATOR DE PNEUS COM POTÊNCIA DE 122 CV, TRAÇÃO 4X4, COM GRADE DE DISCOS ACOPLADA - MATERIAIS NA OPERAÇÃO. AF_02/2017</t>
  </si>
  <si>
    <t>TRATOR DE PNEUS COM POTÊNCIA DE 122 CV, TRAÇÃO 4X4, COM GRADE DE DISCOS ACOPLADA - MANUTENÇÃO. AF_02/2017</t>
  </si>
  <si>
    <t>TRATOR DE PNEUS COM POTÊNCIA DE 122 CV, TRAÇÃO 4X4, COM VASSOURA MECÂNICA ACOPLADA - CHI DIURNO. AF_02/2017</t>
  </si>
  <si>
    <t>TRATOR DE PNEUS COM POTÊNCIA DE 122 CV, TRAÇÃO 4X4, COM VASSOURA MECÂNICA ACOPLADA - JUROS. AF_02/2017</t>
  </si>
  <si>
    <t>TRATOR DE PNEUS COM POTÊNCIA DE 122 CV, TRAÇÃO 4X4, COM VASSOURA MECÂNICA ACOPLADA - DEPRECIAÇÃO. AF_02/2017</t>
  </si>
  <si>
    <t>TRATOR DE PNEUS COM POTÊNCIA DE 122 CV, TRAÇÃO 4X4, COM VASSOURA MECÂNICA ACOPLADA - CHP DIURNO. AF_02/2017</t>
  </si>
  <si>
    <t>TRATOR DE PNEUS COM POTÊNCIA DE 122 CV, TRAÇÃO 4X4, COM VASSOURA MECÂNICA ACOPLADA - MATERIAIS NA OPERAÇÃO. AF_02/2017</t>
  </si>
  <si>
    <t>TRATOR DE PNEUS COM POTÊNCIA DE 122 CV, TRAÇÃO 4X4, COM VASSOURA MECÂNICA ACOPLADA - MANUTENÇÃO. AF_02/2017</t>
  </si>
  <si>
    <t>TRATOR DE PNEUS COM POTÊNCIA DE 85 CV, TRAÇÃO 4X4, COM GRADE DE DISCOS ACOPLADA - CHI DIURNO. AF_02/2017</t>
  </si>
  <si>
    <t>TRATOR DE PNEUS COM POTÊNCIA DE 85 CV, TRAÇÃO 4X4, COM GRADE DE DISCOS ACOPLADA - JUROS. AF_02/2017</t>
  </si>
  <si>
    <t>TRATOR DE PNEUS COM POTÊNCIA DE 85 CV, TRAÇÃO 4X4, COM GRADE DE DISCOS ACOPLADA - DEPRECIAÇÃO. AF_02/2017</t>
  </si>
  <si>
    <t>TRATOR DE PNEUS COM POTÊNCIA DE 85 CV, TRAÇÃO 4X4, COM GRADE DE DISCOS ACOPLADA - CHP DIURNO. AF_02/2017</t>
  </si>
  <si>
    <t>TRATOR DE PNEUS COM POTÊNCIA DE 85 CV, TRAÇÃO 4X4, COM GRADE DE DISCOS ACOPLADA - MATERIAIS NA OPERAÇÃO. AF_02/2017</t>
  </si>
  <si>
    <t>TRATOR DE PNEUS COM POTÊNCIA DE 85 CV, TRAÇÃO 4X4, COM GRADE DE DISCOS ACOPLADA - MANUTENÇÃO. AF_02/2017</t>
  </si>
  <si>
    <t>TRATOR DE PNEUS COM POTÊNCIA DE 85 CV, TRAÇÃO 4X4, COM VASSOURA MECÂNICA ACOPLADA - JUROS. AF_03/2017</t>
  </si>
  <si>
    <t>TRATOR DE PNEUS COM POTÊNCIA DE 85 CV, TRAÇÃO 4X4, COM VASSOURA MECÂNICA ACOPLADA - DEPRECIAÇÃO. AF_03/2017</t>
  </si>
  <si>
    <t>TRATOR DE PNEUS COM POTÊNCIA DE 85 CV, TRAÇÃO 4X4, COM VASSOURA MECÂNICA ACOPLADA - MATERIAIS NA OPERAÇÃO. AF_03/2017</t>
  </si>
  <si>
    <t>TRATOR DE PNEUS COM POTÊNCIA DE 85 CV, TRAÇÃO 4X4, COM VASSOURA MECÂNICA ACOPLADA - MANUTENÇÃO. AF_03/2017</t>
  </si>
  <si>
    <t>TRATOR DE PNEUS, POTÊNCIA 122 CV, TRAÇÃO 4X4, PESO COM LASTRO DE 4.510 KG - CHI DIURNO. AF_06/2014</t>
  </si>
  <si>
    <t>TRATOR DE PNEUS, POTÊNCIA 122 CV, TRAÇÃO 4X4, PESO COM LASTRO DE 4.510 KG - JUROS. AF_06/2014</t>
  </si>
  <si>
    <t>TRATOR DE PNEUS, POTÊNCIA 122 CV, TRAÇÃO 4X4, PESO COM LASTRO DE 4.510 KG - DEPRECIAÇÃO. AF_06/2014</t>
  </si>
  <si>
    <t>TRATOR DE PNEUS, POTÊNCIA 122 CV, TRAÇÃO 4X4, PESO COM LASTRO DE 4.510 KG - CHP DIURNO. AF_06/2014</t>
  </si>
  <si>
    <t>TRATOR DE PNEUS, POTÊNCIA 122 CV, TRAÇÃO 4X4, PESO COM LASTRO DE 4.510 KG - MATERIAIS NA OPERAÇÃO. AF_06/2014</t>
  </si>
  <si>
    <t>TRATOR DE PNEUS, POTÊNCIA 122 CV, TRAÇÃO 4X4, PESO COM LASTRO DE 4.510 KG - MANUTENÇÃO. AF_06/2014</t>
  </si>
  <si>
    <t>TRATOR DE PNEUS, POTÊNCIA 85 CV, TRAÇÃO 4X4, PESO COM LASTRO DE 4.675 KG - JUROS. AF_06/2014</t>
  </si>
  <si>
    <t>TRATOR DE PNEUS, POTÊNCIA 85 CV, TRAÇÃO 4X4, PESO COM LASTRO DE 4.675 KG - DEPRECIAÇÃO. AF_06/2014</t>
  </si>
  <si>
    <t>TRATOR DE PNEUS, POTÊNCIA 85 CV, TRAÇÃO 4X4, PESO COM LASTRO DE 4.675 KG - MATERIAIS NA OPERAÇÃO. AF_06/2014</t>
  </si>
  <si>
    <t>TRATOR DE PNEUS, POTÊNCIA 85 CV, TRAÇÃO 4X4, PESO COM LASTRO DE 4.675 KG - MANUTENÇÃO. AF_06/2014</t>
  </si>
  <si>
    <t>UNIDADE DOSADORA AIRLESS TIPO HOT SPRAY - CHI DIURNO. AF_05/2023</t>
  </si>
  <si>
    <t>UNIDADE DOSADORA AIRLESS TIPO HOT SPRAY - JUROS. AF_05/2023</t>
  </si>
  <si>
    <t>UNIDADE DOSADORA AIRLESS TIPO HOT SPRAY - DEPRECIAÇÃO. AF_05/2023</t>
  </si>
  <si>
    <t>UNIDADE DOSADORA AIRLESS TIPO HOT SPRAY - CHP DIURNO. AF_05/2023</t>
  </si>
  <si>
    <t>UNIDADE DOSADORA AIRLESS TIPO HOT SPRAY - MATERIAIS NA OPERAÇÃO. AF_05/2023</t>
  </si>
  <si>
    <t>UNIDADE DOSADORA AIRLESS TIPO HOT SPRAY - MANUTENÇÃO. AF_05/2023</t>
  </si>
  <si>
    <t>USINA DE ASFALTO À FRIO, CAPACIDADE DE 40 A 60 TON/HORA, ELÉTRICA POTÊNCIA 30 CV - CHI DIURNO. AF_05/2023</t>
  </si>
  <si>
    <t>USINA DE ASFALTO À FRIO, CAPACIDADE DE 40 A 60 TON/HORA, ELÉTRICA POTÊNCIA 30 CV - JUROS. AF_05/2023</t>
  </si>
  <si>
    <t>USINA DE ASFALTO À FRIO, CAPACIDADE DE 40 A 60 TON/HORA, ELÉTRICA POTÊNCIA 30 CV - DEPRECIAÇÃO. AF_05/2023</t>
  </si>
  <si>
    <t>OPERADOR DE USINA DE ASFALTO, DE SOLOS OU DE CONCRETO COM ENCARGOS COMPLEMENTARES</t>
  </si>
  <si>
    <t>USINA DE ASFALTO À FRIO, CAPACIDADE DE 40 A 60 TON/HORA, ELÉTRICA POTÊNCIA 30 CV - CHP DIURNO. AF_05/2023</t>
  </si>
  <si>
    <t>USINA DE ASFALTO À FRIO, CAPACIDADE DE 40 A 60 TON/HORA, ELÉTRICA POTÊNCIA 30 CV - MATERIAIS NA OPERAÇÃO. AF_05/2023</t>
  </si>
  <si>
    <t>USINA DE ASFALTO À FRIO, CAPACIDADE DE 40 A 60 TON/HORA, ELÉTRICA POTÊNCIA 30 CV - MANUTENÇÃO. AF_05/2023</t>
  </si>
  <si>
    <t>USINA DE ASFALTO, TIPO GRAVIMÉTRICA, PROD 150 TON/HORA - CHI DIURNO. AF_12/2019</t>
  </si>
  <si>
    <t>USINA DE ASFALTO, TIPO GRAVIMÉTRICA, PROD 150 TON/HORA - JUROS. AF_12/2019</t>
  </si>
  <si>
    <t>USINA DE ASFALTO, TIPO GRAVIMÉTRICA, PROD 150 TON/HORA - DEPRECIAÇÃO. AF_12/2019</t>
  </si>
  <si>
    <t>USINA DE ASFALTO, TIPO GRAVIMÉTRICA, PROD 150 TON/HORA - CHP DIURNO. AF_12/2019</t>
  </si>
  <si>
    <t>USINA DE ASFALTO, TIPO GRAVIMÉTRICA, PROD 150 TON/HORA - MATERIAIS NA OPERAÇÃO. AF_12/2019</t>
  </si>
  <si>
    <t>USINA DE ASFALTO, TIPO GRAVIMÉTRICA, PROD 150 TON/HORA - MANUTENÇÃO. AF_12/2019</t>
  </si>
  <si>
    <t>USINA DE CONCRETO FIXA, CAPACIDADE NOMINAL DE 90 A 120 M3/H, SEM SILO - CHI DIURNO. AF_07/2016</t>
  </si>
  <si>
    <t>USINA DE CONCRETO FIXA, CAPACIDADE NOMINAL DE 90 A 120 M3/H, SEM SILO - JUROS. AF_07/2016</t>
  </si>
  <si>
    <t>USINA DE CONCRETO FIXA, CAPACIDADE NOMINAL DE 90 A 120 M3/H, SEM SILO - DEPRECIAÇÃO. AF_07/2016</t>
  </si>
  <si>
    <t>USINA DE CONCRETO FIXA, CAPACIDADE NOMINAL DE 90 A 120 M3/H, SEM SILO - CHP DIURNO.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</si>
  <si>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</si>
  <si>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</si>
  <si>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</si>
  <si>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</si>
  <si>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</si>
  <si>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</si>
  <si>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</si>
  <si>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</si>
  <si>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MISTURA ASFÁLTICA À QUENTE, TIPO CONTRA FLUXO, PROD 100 A 140 TON/HORA - CHI DIURNO. AF_12/2019</t>
  </si>
  <si>
    <t>USINA DE MISTURA ASFÁLTICA À QUENTE, TIPO CONTRA FLUXO, PROD 100 A 140 TON/HORA - JUROS. AF_12/2019</t>
  </si>
  <si>
    <t>USINA DE MISTURA ASFÁLTICA À QUENTE, TIPO CONTRA FLUXO, PROD 100 A 140 TON/HORA - DEPRECIAÇÃO. AF_12/2019</t>
  </si>
  <si>
    <t>USINA DE MISTURA ASFÁLTICA À QUENTE, TIPO CONTRA FLUXO, PROD 100 A 140 TON/HORA - CHP DIURNO.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</si>
  <si>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</si>
  <si>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</si>
  <si>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40 A 80 TON/HORA - CHI DIURNO. AF_05/2023</t>
  </si>
  <si>
    <t>USINA DE MISTURA ASFÁLTICA À QUENTE, TIPO CONTRA FLUXO, PROD 40 A 80 TON/HORA - JUROS. AF_05/2023</t>
  </si>
  <si>
    <t>USINA DE MISTURA ASFÁLTICA À QUENTE, TIPO CONTRA FLUXO, PROD 40 A 80 TON/HORA - DEPRECIAÇÃO. AF_05/2023</t>
  </si>
  <si>
    <t>USINA DE MISTURA ASFÁLTICA À QUENTE, TIPO CONTRA FLUXO, PROD 40 A 80 TON/HORA - CHP DIURNO. AF_05/2023</t>
  </si>
  <si>
    <t>USINA DE MISTURA ASFÁLTICA À QUENTE, TIPO CONTRA FLUXO, PROD 40 A 80 TON/HORA - MATERIAIS NA OPERAÇÃO. AF_05/2023</t>
  </si>
  <si>
    <t>USINA DE MISTURA ASFÁLTICA À QUENTE, TIPO CONTRA FLUXO, PROD 40 A 80 TON/HORA - MANUTENÇÃO. AF_05/2023</t>
  </si>
  <si>
    <t>USINA MISTURADORA DE SOLOS, CAPACIDADE DE 200 A 500 TON/H, POTENCIA 75KW - CHI DIURNO. AF_07/2016</t>
  </si>
  <si>
    <t>USINA MISTURADORA DE SOLOS, CAPACIDADE DE 200 A 500 TON/H, POTENCIA 75KW - JUROS. AF_07/2016</t>
  </si>
  <si>
    <t>USINA MISTURADORA DE SOLOS, CAPACIDADE DE 200 A 500 TON/H, POTENCIA 75KW - DEPRECIAÇÃO. AF_07/2016</t>
  </si>
  <si>
    <t>USINA MISTURADORA DE SOLOS, CAPACIDADE DE 200 A 500 TON/H, POTENCIA 75KW - CHP DIURNO. AF_07/2016</t>
  </si>
  <si>
    <t>USINA MISTURADORA DE SOLOS, CAPACIDADE DE 200 A 500 TON/H, POTENCIA 75KW - MATERIAIS NA OPERAÇÃO. AF_07/2016</t>
  </si>
  <si>
    <t>USINA MISTURADORA DE SOLOS, CAPACIDADE DE 200 A 500 TON/H, POTENCIA 75KW - MANUTENÇÃO. AF_07/2016</t>
  </si>
  <si>
    <t>VARREDEIRA DE GRAMA SINTÉTICA A GASOLINA, 2,4 CV, 4 TEMPOS - CHI DIURNO. AF_05/2023</t>
  </si>
  <si>
    <t>VARREDEIRA DE GRAMA SINTÉTICA A GASOLINA, 2,4 CV, 4 TEMPOS - JUROS. AF_05/2023</t>
  </si>
  <si>
    <t>VARREDEIRA DE GRAMA SINTÉTICA A GASOLINA, 2,4 CV, 4 TEMPOS - DEPRECIAÇÃO. AF_05/2023</t>
  </si>
  <si>
    <t>VARREDEIRA DE GRAMA SINTÉTICA A GASOLINA, 2,4 CV, 4 TEMPOS - CHP DIURNO. AF_05/2023</t>
  </si>
  <si>
    <t>VARREDEIRA DE GRAMA SINTÉTICA A GASOLINA, 2,4 CV, 4 TEMPOS - MATERIAIS NA OPERAÇÃO. AF_05/2023</t>
  </si>
  <si>
    <t>VARREDEIRA DE GRAMA SINTÉTICA A GASOLINA, 2,4 CV, 4 TEMPOS - MANUTENÇÃO. AF_05/2023</t>
  </si>
  <si>
    <t>VASSOURA MECÂNICA REBOCÁVEL COM ESCOVA CILÍNDRICA, LARGURA ÚTIL DE VARRIMENTO DE 2,44 M - JUROS. AF_06/2014</t>
  </si>
  <si>
    <t>VASSOURA MECÂNICA REBOCÁVEL COM ESCOVA CILÍNDRICA, LARGURA ÚTIL DE VARRIMENTO DE 2,44 M - DEPRECIAÇÃO. AF_06/2014</t>
  </si>
  <si>
    <t>VASSOURA MECÂNICA REBOCÁVEL COM ESCOVA CILÍNDRICA, LARGURA ÚTIL DE VARRIMENTO DE 2,44 M - MANUTENÇÃO. AF_06/2014</t>
  </si>
  <si>
    <t>VIBRADOR DE IMERSÃO, DIÂMETRO DE PONTEIRA 45MM, MOTOR ELÉTRICO TRIFÁSICO POTÊNCIA DE 2 CV - JUROS. AF_06/2015</t>
  </si>
  <si>
    <t>VIBRADOR DE IMERSÃO, DIÂMETRO DE PONTEIRA 45MM, MOTOR ELÉTRICO TRIFÁSICO POTÊNCIA DE 2 CV - DEPRECIAÇÃO. AF_06/2015</t>
  </si>
  <si>
    <t>VIBRADOR DE IMERSÃO, DIÂMETRO DE PONTEIRA 45MM, MOTOR ELÉTRICO TRIFÁSICO POTÊNCIA DE 2 CV - MATERIAIS NA OPERAÇÃO. AF_06/2015</t>
  </si>
  <si>
    <t>VIBRADOR DE IMERSÃO, DIÂMETRO DE PONTEIRA 45MM, MOTOR ELÉTRICO TRIFÁSICO POTÊNCIA DE 2 CV - MANUTENÇÃO. AF_06/2015</t>
  </si>
  <si>
    <t>VIBROACABADORA DE ASFALTO SOBRE ESTEIRAS, LARG. PAVIM. 2,60 M A 5,75 M, POT. 110 HP, CAP. 450 T/ H - CHI DIURNO. AF_11/2025</t>
  </si>
  <si>
    <t>VIBROACABADORA DE ASFALTO SOBRE ESTEIRAS, LARG. PAVIM. 2,60 M A 5,75 M, POT. 110 HP, CAP. 450 T/ H - JUROS. AF_11/2025</t>
  </si>
  <si>
    <t>VIBROACABADORA DE ASFALTO SOBRE ESTEIRAS, LARG. PAVIM. 2,60 M A 5,75 M, POT. 110 HP, CAP. 450 T/ H - DEPRECIAÇÃO. AF_11/2025</t>
  </si>
  <si>
    <t>VIBROACABADORA DE ASFALTO SOBRE ESTEIRAS, LARG. PAVIM. 2,60 M A 5,75 M, POT. 110 HP, CAP. 450 T/ H - CHP DIURNO. AF_11/2025</t>
  </si>
  <si>
    <t>VIBROACABADORA DE ASFALTO SOBRE ESTEIRAS, LARG. PAVIM. 2,60 M A 5,75 M, POT. 110 HP, CAP. 450 T/ H - MATERIAIS NA OPERAÇÃO. AF_11/2025</t>
  </si>
  <si>
    <t>VIBROACABADORA DE ASFALTO SOBRE ESTEIRAS, LARG. PAVIM. 2,60 M A 5,75 M, POT. 110 HP, CAP. 450 T/ H - MANUTENÇÃO. AF_11/2025</t>
  </si>
  <si>
    <t>VIBROACABADORA DE ASFALTO SOBRE ESTEIRAS, LARG. PAVIM. MÁX. 8,00 M, POT. 100 KW/ 134 HP, CAP. 600 T/ H - CHI DIURNO. AF_11/2025</t>
  </si>
  <si>
    <t>VIBROACABADORA DE ASFALTO SOBRE ESTEIRAS, LARG. PAVIM. MÁX. 8,00 M, POT. 100 KW/ 134 HP, CAP. 600 T/ H - JUROS. AF_11/2025</t>
  </si>
  <si>
    <t>VIBROACABADORA DE ASFALTO SOBRE ESTEIRAS, LARG. PAVIM. MÁX. 8,00 M, POT. 100 KW/ 134 HP, CAP. 600 T/ H - DEPRECIAÇÃO. AF_11/2025</t>
  </si>
  <si>
    <t>VIBROACABADORA DE ASFALTO SOBRE ESTEIRAS, LARG. PAVIM. MÁX. 8,00 M, POT. 100 KW/ 134 HP, CAP. 600 T/ H - CHP DIURNO. AF_11/2025</t>
  </si>
  <si>
    <t>VIBROACABADORA DE ASFALTO SOBRE ESTEIRAS, LARG. PAVIM. MÁX. 8,00 M, POT. 100 KW/ 134 HP, CAP. 600 T/ H - MATERIAIS NA OPERAÇÃO. AF_11/2025</t>
  </si>
  <si>
    <t>VIBROACABADORA DE ASFALTO SOBRE ESTEIRAS, LARG. PAVIM. MÁX. 8,00 M, POT. 100 KW/ 134 HP, CAP. 600 T/ H - MANUTENÇÃO. AF_11/2025</t>
  </si>
  <si>
    <t>VIBROACABADORA DE ASFALTO SOBRE ESTEIRAS, LARGURA DE PAVIMENTAÇÃO 1,90 M A 5,30 M, POTÊNCIA 105 HP CAPACIDADE 450 T/H - JUROS.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</si>
  <si>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</si>
  <si>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MATERIAIS NA OPERAÇÃO. AF_11/2014</t>
  </si>
  <si>
    <t>VIBROACABADORA DE ASFALTO SOBRE ESTEIRAS, LARGURA DE PAVIMENTAÇÃO 1,90 M A 5,30 M, POTÊNCIA 105 HP CAPACIDADE 450 T/H - MANUTENÇÃO.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</si>
  <si>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</si>
  <si>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</si>
  <si>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</si>
  <si>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</si>
  <si>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</si>
  <si>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CHI DIURNO. AF_11/2014</t>
  </si>
  <si>
    <t>VIBROACABADORA DE ASFALTO SOBRE RODAS, LARGURA DE PAVIMENTAÇÃO DE 1,70 A 4,20 M, POTÊNCIA 78 KW/105 HP, CAPACIDADE 300 T/H - CHI DIURNO. AF_11/2025</t>
  </si>
  <si>
    <t>VIBROACABADORA DE ASFALTO SOBRE RODAS, LARGURA DE PAVIMENTAÇÃO DE 1,70 A 4,20 M, POTÊNCIA 78 KW/105 HP, CAPACIDADE 300 T/H - JUROS. AF_11/2025</t>
  </si>
  <si>
    <t>VIBROACABADORA DE ASFALTO SOBRE RODAS, LARGURA DE PAVIMENTAÇÃO DE 1,70 A 4,20 M, POTÊNCIA 78 KW/105 HP, CAPACIDADE 300 T/H - DEPRECIAÇÃO. AF_11/2025</t>
  </si>
  <si>
    <t>VIBROACABADORA DE ASFALTO SOBRE RODAS, LARGURA DE PAVIMENTAÇÃO DE 1,70 A 4,20 M, POTÊNCIA 78 KW/105 HP, CAPACIDADE 300 T/H - CHP DIURNO. AF_11/2025</t>
  </si>
  <si>
    <t>VIBROACABADORA DE ASFALTO SOBRE RODAS, LARGURA DE PAVIMENTAÇÃO DE 1,70 A 4,20 M, POTÊNCIA 78 KW/105 HP, CAPACIDADE 300 T/H - MATERIAIS NA OPERAÇÃO. AF_11/2025</t>
  </si>
  <si>
    <t>VIBROACABADORA DE ASFALTO SOBRE RODAS, LARGURA DE PAVIMENTAÇÃO DE 1,70 A 4,20 M, POTÊNCIA 78 KW/105 HP, CAPACIDADE 300 T/H - MANUTENÇÃO. AF_11/2025</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</si>
  <si>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</si>
  <si>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</si>
  <si>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</si>
  <si>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</si>
  <si>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</si>
  <si>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</si>
  <si>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</si>
  <si>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</si>
  <si>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</si>
  <si>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</si>
  <si>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</si>
  <si>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</si>
  <si>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</si>
  <si>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</si>
  <si>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</si>
  <si>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</si>
  <si>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</si>
  <si>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</si>
  <si>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</si>
  <si>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</si>
  <si>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</si>
  <si>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</si>
  <si>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</si>
  <si>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</si>
  <si>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</si>
  <si>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</si>
  <si>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</si>
  <si>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</si>
  <si>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</si>
  <si>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</si>
  <si>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</si>
  <si>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GESSEIRO COM ENCARGOS COMPLEMENTARES</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</si>
  <si>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</si>
  <si>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</si>
  <si>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</si>
  <si>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</si>
  <si>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</si>
  <si>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</si>
  <si>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</si>
  <si>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CALCETEIRO COM ENCARGOS COMPLEMENTARES</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</si>
  <si>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</si>
  <si>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</si>
  <si>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</si>
  <si>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</si>
  <si>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</si>
  <si>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</si>
  <si>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</si>
  <si>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</si>
  <si>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</si>
  <si>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</si>
  <si>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</si>
  <si>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</si>
  <si>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</si>
  <si>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</si>
  <si>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</si>
  <si>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</si>
  <si>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</si>
  <si>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</si>
  <si>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</si>
  <si>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</si>
  <si>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</si>
  <si>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</si>
  <si>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</si>
  <si>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ACIONADOR MANUAL, TIPO COM SIRENE, SISTEMA CONVENCIONAL, FORNECIMENTO E INSTALAÇÃO. AF_12/2025</t>
  </si>
  <si>
    <t>ACIONADOR MANUAL, TIPO QUEBRA VIDRO COM MARTELINHO, SISTEMA CONVENCIONAL, FORNECIMENTO E INSTALAÇÃO. AF_12/2025</t>
  </si>
  <si>
    <t>ACIONADOR MANUAL, TIPO QUEBRA VIDRO COM MARTELINHO, SISTEMA ENDEREÇÁVEL, FORNECIMENTO E INSTALAÇÃO. AF_12/2025</t>
  </si>
  <si>
    <t>ACIONADOR MANUAL, TIPO REARMÁVEL, SISTEMA CONVENCIONAL, FORNECIMENTO E INSTALAÇÃO. AF_12/2025</t>
  </si>
  <si>
    <t>ACIONADOR MANUAL, TIPO REARMÁVEL, SISTEMA ENDEREÇÁVEL, FORNECIMENTO E INSTALAÇÃO. AF_12/2025</t>
  </si>
  <si>
    <t>CENTRAL DE ALARME DE 12 LAÇOS, SISTEMA CONVENCIONAL, COM ATÉ 20 DISPOSITIVOS POR LAÇO, FORNECIMENTO E INSTALAÇÃO. AF_12/2025</t>
  </si>
  <si>
    <t>CENTRAL DE ALARME DE 24 LAÇOS, SISTEMA CONVENCIONAL, COM ATÉ 20 DISPOSITIVOS POR LAÇO, FORNECIMENTO E INSTALAÇÃO. AF_12/2025</t>
  </si>
  <si>
    <t>CENTRAL DE ALARME DE 6 LAÇOS, SISTEMA CONVENCIONAL, COM ATÉ 20 DISPOSITIVOS POR LAÇO, FORNECIMENTO E INSTALAÇÃO. AF_12/2025</t>
  </si>
  <si>
    <t>CENTRAL DE ALARME DE INCÊNDIO ENDEREÇÁVEL PARA ATÉ 500 PONTOS, FORNECIMENTO E INSTALAÇÃO. AF_12/2025</t>
  </si>
  <si>
    <t>DETECTOR DE GÁS NATURAL E GLP BIVOLT COM LED INDICADOR E SIRENE EMBUTIDA, FORNECIMENTO E INSTALAÇÃO. AF_12/2025</t>
  </si>
  <si>
    <t>DETECTOR ÓPTICO DE FUMAÇA CONVENCIONAL, FORNECIMENTO E INSTALAÇÃO. AF_12/2025</t>
  </si>
  <si>
    <t>DETECTOR ÓPTICO DE FUMAÇA ENDEREÇÁVEL, FORNECIMENTO E INSTALAÇÃO. AF_12/2025</t>
  </si>
  <si>
    <t>SIRENE AUDIOVISUAL, SISTEMA CONVENCIONAL, FORNECIMENTO E INSTALAÇÃO. AF_12/2025</t>
  </si>
  <si>
    <t>SIRENE AUDIOVISUAL, SISTEMA ENDEREÇÁVEL, FORNECIMENTO E INSTALAÇÃO. AF_12/2025</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</si>
  <si>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</si>
  <si>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</si>
  <si>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PEDRA DE MÃO FIXADA COM CONCRETO PARA BACIA DE DISSIPAÇÃO, 40% DE CONCRETO EM VOLUME, FCK = 20 MPA, COM USO DE JERICA E PREPARO EM BETONEIRA DE 600 L - AREIA, BRITA E PEDRA DE MÃO COMERCIAIS - LANÇAMENTO, ADENSAMENTO E ACABAMENTO. AF_08/2022</t>
  </si>
  <si>
    <t>FABRICAÇÃO, MONTAGEM E DESMONTAGEM DE FÔRMA PARA BACIA DE DISSIPAÇÃO, EM MADEIRA SERRADA, E = 25 MM,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</si>
  <si>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</si>
  <si>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</si>
  <si>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</si>
  <si>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</si>
  <si>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PEDRA ARGAMASSADA COM CIMENTO E AREIA 1:3, 40% DE ARGAMASSA EM VOLUME - AREIA E PEDRA DE MÃO COMERCIAIS - FORNECIMENTO E ASSENTAMENTO. AF_08/2022</t>
  </si>
  <si>
    <t>CONCRETAGEM DE DISSIPADOR DE ENERGIA, CONCRETO USINADO, FCK = 20 MPA, COM USO DE BOMBA - LANÇAMENTO, ADENSAMENTO E ACABAMENTO. AF_08/2022</t>
  </si>
  <si>
    <t>DESCIDA D'ÁGUA RÁPIDA (DAR 03), EM CONCRETO USINADO, FCK = 20 MPA, LANÇADO COM BOMBA, INCLUINDO ARMAÇÃO, MATERIAIS E FÔRMAS (2 UTILIZAÇÕES). AF_08/2022</t>
  </si>
  <si>
    <t>TRATAMENTO DE JUNTA DE DILATAÇÃO COM MANTA ASFÁLTICA ADERIDA COM MAÇARICO. AF_09/2023</t>
  </si>
  <si>
    <t>ESCADA HIDRÁULICA, LARGURA ATÉ 1M, TIPO DESCIDA D'ÁGUA DE CORTE OU ATERRO EM DEGRAUS (DCD 02, 04 E DAD 02), EM CONCRETO USINADO, FCK = 20 MPA, LANÇADO COM BOMBA, INCLUINDO ARMAÇÃO, MATERIAIS E FÔRMAS (3 UTILIZAÇÕES). AF_08/2022</t>
  </si>
  <si>
    <t>FABRICAÇÃO, MONTAGEM E DESMONTAGEM DE FÔRMA PARA ESCADA HIDRÁULICA, EM CHAPA DE MADEIRA COMPENSADA RESINADA, E = 17 MM, 3 UTILIZAÇÕES. AF_08/2022</t>
  </si>
  <si>
    <t>ESCADA HIDRÁULICA, LARGURA DE 1 A 4,1 M, TIPO DESCIDA D'ÁGUA DE ATERRO EM DEGRAUS (DAD 04, 06, 08, 10, 12, 14, 16, 18), EM CONCRETO USINADO, FCK = 20 MPA, LANÇADO COM BOMBA, INCLUINDO ARMAÇÃO, MATERIAIS E FÔRMAS (3 UTILIZAÇÕES).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</si>
  <si>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</si>
  <si>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</si>
  <si>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</si>
  <si>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</si>
  <si>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ASSENTAMENTO DE TUBO DRENO DE PEAD CORRUGADO EM GEOCOMPOSTO, DN 100 MM - FORNECIMENTO E INSTALAÇÃO. AF_01/2026</t>
  </si>
  <si>
    <t>AJUDANTE DE PEDREIRO COM ENCARGOS COMPLEMENTARES</t>
  </si>
  <si>
    <t>ASSENTAMENTO DE TUBO DRENO DE PEAD CORRUGADO EM GEOCOMPOSTO, DN 160 MM - FORNECIMENTO E INSTALAÇÃO. AF_01/2026</t>
  </si>
  <si>
    <t>ASSENTAMENTO DE TUBO DRENO DE PEAD CORRUGADO EM GEOCOMPOSTO, DN 200 MM - FORNECIMENTO E INSTALAÇÃO. AF_01/2026</t>
  </si>
  <si>
    <t>ASSENTAMENTO DE TUBO DRENO DE PEAD CORRUGADO EM GEOCOMPOSTO, DN 65 MM - FORNECIMENTO E INSTALAÇÃO. AF_01/2026</t>
  </si>
  <si>
    <t>CONEXÃO TUBO CORRUGADO PEAD EM TUBO PVC PARA DRENAGEM DE GEOCOMPOSTO APENAS INSTALAÇÃO. AF_01/2026</t>
  </si>
  <si>
    <t>GEOCOMPOSTO COM DUAS FACES DE GEOTÊXTIL E NÚCLEO EM PEAD COM BOLSA PARA TUBO CORRUGADO PEAD PARA TRINCHEIRA DRENANTE - FORNECIMENTO E INSTALAÇÃO. AF_01/2026</t>
  </si>
  <si>
    <t>GEOCOMPOSTO COM DUAS FACES DE GEOTÊXTIL E NÚCLEO EM PEAD HORIZONTAL - FORNECIMENTO E INSTALAÇÃO. AF_01/2026</t>
  </si>
  <si>
    <t>GEOCOMPOSTO COM DUAS FACES DE GEOTÊXTIL E NÚCLEO EM PEAD VERTICAL FIXADO POR ADESIVO CONTATO - FORNECIMENTO E INSTALAÇÃO. AF_01/2026</t>
  </si>
  <si>
    <t>GEOCOMPOSTO COM DUAS FACES DE GEOTÊXTIL E NÚCLEO EM PEAD VERTICAL FIXADO POR FINCAPINO - FORNECIMENTO E INSTALAÇÃO. AF_01/2026</t>
  </si>
  <si>
    <t>GEOCOMPOSTO COM DUAS FACES DE GEOTÊXTIL E NÚCLEO EM PEAD VERTICAL FIXADO POR MADEIRA - FORNECIMENTO E INSTALAÇÃO. AF_01/2026</t>
  </si>
  <si>
    <t>GEOCOMPOSTO COM UMA FACE DE GEOTÊXTIL E NÚCLEO EM PEAD HORIZONTAL - FORNECIMENTO E INSTALAÇÃO. AF_01/2026</t>
  </si>
  <si>
    <t>GEOCOMPOSTO COM UMA FACE DE GEOTÊXTIL E NÚCLEO EM PEAD VERTICAL FIXADO POR ADESIVO CONTATO - FORNECIMENTO E INSTALAÇÃO. AF_01/2026</t>
  </si>
  <si>
    <t>GEOCOMPOSTO COM UMA FACE DE GEOTÊXTIL E NÚCLEO EM PEAD VERTICAL FIXADO POR FINCAPINO - FORNECIMENTO E INSTALAÇÃO. AF_01/2026</t>
  </si>
  <si>
    <t>GEOCOMPOSTO COM UMA FACE DE GEOTÊXTIL E NÚCLEO EM PEAD VERTICAL FIXADO POR MADEIRA - FORNECIMENTO E INSTALAÇÃO. AF_01/2026</t>
  </si>
  <si>
    <t>GEOCOMPOSTO COM UMA FACE DE GEOTÊXTIL, NÚCLEO EM PEAD E LONA PLÁSTICA IMPERMEÁVEL HORIZONTAL - FORNECIMENTO E INSTALAÇÃO. AF_01/2026</t>
  </si>
  <si>
    <t>GEOCOMPOSTO COM UMA FACE DE GEOTÊXTIL, NÚCLEO EM PEAD E LONA PLÁSTICA IMPERMEÁVEL VERTICAL FIXADO POR ADESIVO CONTATO - FORNECIMENTO E INSTALAÇÃO. AF_01/2026</t>
  </si>
  <si>
    <t>GEOCOMPOSTO COM UMA FACE DE GEOTÊXTIL, NÚCLEO EM PEAD E LONA PLÁSTICA IMPERMEÁVEL VERTICAL FIXADO POR FINCAPINO - FORNECIMENTO E INSTALAÇÃO. AF_01/2026</t>
  </si>
  <si>
    <t>GEOCOMPOSTO COM UMA FACE DE GEOTÊXTIL, NÚCLEO EM PEAD E LONA PLÁSTICA IMPERMEÁVEL VERTICAL FIXADO POR MADEIRA - FORNECIMENTO E INSTALAÇÃO. AF_01/2026</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</si>
  <si>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</si>
  <si>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</si>
  <si>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</si>
  <si>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</si>
  <si>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</si>
  <si>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</si>
  <si>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</si>
  <si>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</si>
  <si>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</si>
  <si>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</si>
  <si>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</si>
  <si>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</si>
  <si>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</si>
  <si>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</si>
  <si>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</si>
  <si>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</si>
  <si>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</si>
  <si>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</si>
  <si>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</si>
  <si>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</si>
  <si>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</si>
  <si>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ESCAVAÇÃO MECANIZADA DE VALA COM PROFUNDIDADE ATÉ 1,5 M (MÉDIA MONTANTE E JUSANTE/UMA COMPOSIÇÃO POR TRECHO), RETROESCAV. (0,26 M3), LARGURA DE 0,8 M A 1,5 M, EM SOLO DE 1A CATEGORIA, LOCAIS COM BAIXO NÍVEL DE INTERFERÊNCIA. AF_09/2024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</si>
  <si>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</si>
  <si>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</si>
  <si>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</si>
  <si>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</si>
  <si>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</si>
  <si>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</si>
  <si>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</si>
  <si>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</si>
  <si>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</si>
  <si>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</si>
  <si>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</si>
  <si>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</si>
  <si>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</si>
  <si>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</si>
  <si>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</si>
  <si>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</si>
  <si>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</si>
  <si>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</si>
  <si>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</si>
  <si>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</si>
  <si>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</si>
  <si>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</si>
  <si>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</si>
  <si>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</si>
  <si>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</si>
  <si>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</si>
  <si>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</si>
  <si>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</si>
  <si>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</si>
  <si>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</si>
  <si>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</si>
  <si>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</si>
  <si>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</si>
  <si>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</si>
  <si>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</si>
  <si>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</si>
  <si>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</si>
  <si>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</si>
  <si>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</si>
  <si>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</si>
  <si>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</si>
  <si>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</si>
  <si>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</si>
  <si>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</si>
  <si>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</si>
  <si>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FABRICAÇÃO DE CURVA, REDUÇÃO OU TÊ PARA DUTO PARA AR CONDICIONADO EM CHAPA GALVANIZADA BITOLA 22. AF_03/2024</t>
  </si>
  <si>
    <t>MONTADOR ELETROMECÂNICO COM ENCARGOS COMPLEMENTARES</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</si>
  <si>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</si>
  <si>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</si>
  <si>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</si>
  <si>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</si>
  <si>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</si>
  <si>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</si>
  <si>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</si>
  <si>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</si>
  <si>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</si>
  <si>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</si>
  <si>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</si>
  <si>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</si>
  <si>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</si>
  <si>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</si>
  <si>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</si>
  <si>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</si>
  <si>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</si>
  <si>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</si>
  <si>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</si>
  <si>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</si>
  <si>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</si>
  <si>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</si>
  <si>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</si>
  <si>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</si>
  <si>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</si>
  <si>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</si>
  <si>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</si>
  <si>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FIXAÇÃO DE DUTOS FLEXÍVEIS CIRCULARES, DIÂMETRO 109 MM OU 4", COM ABRAÇADEIRA METÁLICA FLEXÍVEL FIXADA DIRETAMENTE NA LAJE. AF_09/2023</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</si>
  <si>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</si>
  <si>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</si>
  <si>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</si>
  <si>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</si>
  <si>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</si>
  <si>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</si>
  <si>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</si>
  <si>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</si>
  <si>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SUPORTE PARA DUTO EM CHAPA GALVANIZADA BITOLA 24, EM PERFILADO COM COMPRIMENTO DE 55 CM FIXADO EM LAJE, POR METRO DE DUTO FIXADO. AF_09/2023</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</si>
  <si>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</si>
  <si>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</si>
  <si>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</si>
  <si>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</si>
  <si>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</si>
  <si>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</si>
  <si>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</si>
  <si>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</si>
  <si>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SUPORTE PARA DUTO EM CHAPA GALVANIZADA BITOLA 26, EM PERFILADO COM COMPRIMENTO DE 35 CM FIXADO EM LAJE, POR METRO DE DUTO FIXADO. AF_09/2023</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</si>
  <si>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</si>
  <si>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</si>
  <si>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</si>
  <si>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</si>
  <si>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</si>
  <si>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</si>
  <si>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</si>
  <si>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</si>
  <si>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</si>
  <si>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</si>
  <si>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</si>
  <si>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</si>
  <si>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</si>
  <si>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</si>
  <si>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</si>
  <si>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</si>
  <si>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</si>
  <si>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</si>
  <si>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</si>
  <si>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</si>
  <si>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</si>
  <si>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</si>
  <si>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</si>
  <si>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</si>
  <si>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</si>
  <si>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</si>
  <si>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</si>
  <si>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</si>
  <si>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</si>
  <si>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</si>
  <si>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</si>
  <si>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</si>
  <si>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</si>
  <si>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</si>
  <si>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</si>
  <si>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</si>
  <si>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</si>
  <si>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</si>
  <si>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</si>
  <si>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</si>
  <si>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</si>
  <si>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</si>
  <si>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</si>
  <si>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</si>
  <si>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</si>
  <si>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EMENDA PARA ELETROCALHA, LISA OU PERFURADA EM AÇO GALVANIZADO, LARGURA 100MM E ALTURA 50MM - FORNECIMENTO E INSTALAÇÃO. AF_04/2023</t>
  </si>
  <si>
    <t>SUPORTE PARA ELETROCALHA LISA OU PERFURADA EM AÇO GALVANIZADO, LARGURA 400 MM, EM PERFILADO COM COMPRIMENTO DE 45 CM FIXADO EM LAJE, POR METRO DE ELETROCALHA FIXADA. AF_09/2023</t>
  </si>
  <si>
    <t>ELETROCALHA LISA OU PERFURADA EM AÇO GALVANIZADO, LARGURA 125MM E ALTURA 50MM, INCLUSIVE EMENDA E FIXAÇÃO - FORNECIMENTO E INSTALAÇÃO. AF_04/2023</t>
  </si>
  <si>
    <t>EMENDA PARA ELETROCALHA, LISA OU PERFURADA EM AÇO GALVANIZADO, LARGURA 125MM E ALTURA 50MM - FORNECIMENTO E INSTALAÇÃO. AF_04/2023</t>
  </si>
  <si>
    <t>ELETROCALHA LISA OU PERFURADA EM AÇO GALVANIZADO, LARGURA 150MM E ALTURA 50MM, INCLUSIVE EMENDA E FIXAÇÃO - FORNECIMENTO E INSTALAÇÃO. AF_04/2023</t>
  </si>
  <si>
    <t>EMENDA PARA ELETROCALHA, LISA OU PERFURADA EM AÇO GALVANIZADO, LARGURA 150MM E ALTURA 50MM - FORNECIMENTO E INSTALAÇÃO. AF_04/2023</t>
  </si>
  <si>
    <t>ELETROCALHA LISA OU PERFURADA EM AÇO GALVANIZADO, LARGURA 200MM E ALTURA 50MM, INCLUSIVE EMENDA E FIXAÇÃO - FORNECIMENTO E INSTALAÇÃO. AF_04/2023</t>
  </si>
  <si>
    <t>EMENDA PARA ELETROCALHA, LISA OU PERFURADA EM AÇO GALVANIZADO, LARGURA DE 200MM E ALTURA DE 50MM - FORNECIMENTO E INSTALAÇÃO. AF_04/2023</t>
  </si>
  <si>
    <t>ELETROCALHA LISA OU PERFURADA EM AÇO GALVANIZADO, LARGURA 250MM E ALTURA 50MM, INCLUSIVE EMENDA E FIXAÇÃO - FORNECIMENTO E INSTALAÇÃO. AF_04/2023</t>
  </si>
  <si>
    <t>EMENDA PARA ELETROCALHA, LISA OU PERFURADA EM AÇO GALVANIZADO, LARGURA DE 250MM E ALTURA DE 50MM - FORNECIMENTO E INSTALAÇÃO. AF_04/2023</t>
  </si>
  <si>
    <t>ELETROCALHA LISA OU PERFURADA EM AÇO GALVANIZADO, LARGURA 300MM E ALTURA 50MM, INCLUSIVE EMENDA E FIXAÇÃO - FORNECIMENTO E INSTALAÇÃO. AF_04/2023</t>
  </si>
  <si>
    <t>EMENDA PARA ELETROCALHA, LISA OU PERFURADA EM AÇO GALVANIZADO, LARGURA DE 300MM E ALTURA DE 50MM - FORNECIMENTO E INSTALAÇÃO. AF_04/2023</t>
  </si>
  <si>
    <t>ELETROCALHA LISA OU PERFURADA EM AÇO GALVANIZADO, LARGURA 400MM E ALTURA 50MM, INCLUSIVE EMENDA E FIXAÇÃO - FORNECIMENTO E INSTALAÇÃO. AF_04/2023</t>
  </si>
  <si>
    <t>EMENDA PARA ELETROCALHA, LISA OU PERFURADA EM AÇO GALVANIZADO, LARGURA DE 400MM E ALTURA DE 50MM - FORNECIMENTO E INSTALAÇÃO. AF_04/2023</t>
  </si>
  <si>
    <t>ELETROCALHA LISA OU PERFURADA EM AÇO GALVANIZADO, LARGURA 500MM E ALTURA 50MM, INCLUSIVE EMENDA E FIXAÇÃO - FORNECIMENTO E INSTALAÇÃO. AF_04/2023</t>
  </si>
  <si>
    <t>EMENDA PARA ELETROCALHA, LISA OU PERFURADA EM AÇO GALVANIZADO, LARGURA DE 500MM E ALTURA DE 50MM - FORNECIMENTO E INSTALAÇÃO. AF_04/2023</t>
  </si>
  <si>
    <t>SUPORTE PARA ELETROCALHA LISA OU PERFURADA EM AÇO GALVANIZADO, LARGURA 800 MM, EM PERFILADO COM COMPRIMENTO DE 85 CM FIXADO EM LAJE, POR METRO DE ELETROCALHA FIXADA. AF_09/2023</t>
  </si>
  <si>
    <t>ELETROCALHA LISA OU PERFURADA EM AÇO GALVANIZADO, LARGURA 50MM E ALTURA 50MM, INCLUSIVE EMENDA E FIXAÇÃO - FORNECIMENTO E INSTALAÇÃO. AF_04/2023</t>
  </si>
  <si>
    <t>EMENDA PARA ELETROCALHA, LISA OU PERFURADA EM AÇO GALVANIZADO, LARGURA 50MM E ALTURA 50MM - FORNECIMENTO E INSTALAÇÃO. AF_04/2023</t>
  </si>
  <si>
    <t>ELETROCALHA LISA OU PERFURADA EM AÇO GALVANIZADO, LARGURA 600MM E ALTURA 50MM, INCLUSIVE EMENDA E FIXAÇÃO - FORNECIMENTO E INSTALAÇÃO. AF_04/2023</t>
  </si>
  <si>
    <t>EMENDA PARA ELETROCALHA, LISA OU PERFURADA EM AÇO GALVANIZADO, LARGURA DE 600MM E ALTURA DE 50MM - FORNECIMENTO E INSTALAÇÃO. AF_04/2023</t>
  </si>
  <si>
    <t>ELETROCALHA LISA OU PERFURADA EM AÇO GALVANIZADO, LARGURA 700MM E ALTURA 50MM, INCLUSIVE EMENDA E FIXAÇÃO - FORNECIMENTO E INSTALAÇÃO. AF_04/2023</t>
  </si>
  <si>
    <t>EMENDA PARA ELETROCALHA, LISA OU PERFURADA EM AÇO GALVANIZADO, LARGURA DE 700MM E ALTURA DE 50MM - FORNECIMENTO E INSTALAÇÃO. AF_04/2023</t>
  </si>
  <si>
    <t>ELETROCALHA LISA OU PERFURADA EM AÇO GALVANIZADO, LARGURA 75MM E ALTURA 50MM, INCLUSIVE EMENDA E FIXAÇÃO - FORNECIMENTO E INSTALAÇÃO. AF_04/2023</t>
  </si>
  <si>
    <t>EMENDA PARA ELETROCALHA, LISA OU PERFURADA EM AÇO GALVANIZADO, LARGURA 75MM E ALTURA 50MM - FORNECIMENTO E INSTALAÇÃO. AF_04/2023</t>
  </si>
  <si>
    <t>ELETROCALHA LISA OU PERFURADA EM AÇO GALVANIZADO, LARGURA 800MM E ALTURA 50MM, INCLUSIVE EMENDA E FIXAÇÃO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</si>
  <si>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</si>
  <si>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</si>
  <si>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</si>
  <si>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</si>
  <si>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</si>
  <si>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</si>
  <si>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</si>
  <si>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</si>
  <si>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</si>
  <si>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</si>
  <si>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</si>
  <si>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</si>
  <si>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</si>
  <si>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</si>
  <si>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</si>
  <si>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</si>
  <si>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</si>
  <si>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</si>
  <si>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</si>
  <si>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</si>
  <si>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</si>
  <si>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</si>
  <si>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</si>
  <si>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</si>
  <si>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</si>
  <si>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</si>
  <si>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A VÁCUO COM SUPORTE, RESERVATÓRIO, FIXAÇÕES E TUBOS - FORNECIMENTO E INSTALAÇÃO. AF_01/2026</t>
  </si>
  <si>
    <t>AQUECEDOR SOLAR COMPACTO, KIT PARA 1 COLETOR SOLAR EM VIDRO TEMPERADO E SERPENTINA EM TUBO DE COBRE SEM SUPORTE, RESERVATÓRIO, FIXAÇÕES E TUBOS - FORNECIMENTO E INSTALAÇÃO. AF_01/2026</t>
  </si>
  <si>
    <t>BLOCO CONCRETADO NO LOCAL, 20X20X15CM, PARA BASE DE FIXAÇÃO DA ESTRUTURA SOLAR PARA LAJE DE CONCRETO - FORNECIMENTO E INSTALAÇÃO. AF_01/2026</t>
  </si>
  <si>
    <t>MONTAGEM E DESMONTAGEM DE FÔRMA DE PILARES RETANGULARES E ESTRUTURAS SIMILARES, PÉ-DIREITO SIMPLES, EM CHAPA DE MADEIRA COMPENSADA PLASTIFICADA, 18 UTILIZAÇÕES. AF_09/2020</t>
  </si>
  <si>
    <t>BOMBA DE CIRCULACAO DE ÁGUA QUENTE, 93 ATÉ 150 W - FORNECIMENTO E INSTALAÇÃO. AF_01/2026</t>
  </si>
  <si>
    <t>CABO FOTOVOLTAICO 4 MM² FORNECIMENTO E INSTALAÇÃO. AF_01/2026</t>
  </si>
  <si>
    <t>CABO FOTOVOLTAICO 6 MM² - FORNECIMENTO E INSTALAÇÃO. AF_01/2026</t>
  </si>
  <si>
    <t>COLETOR PARA AQUECIMENTO SOLAR A VÁCUO, COM SUPORTE PARA LAJE DE CONCRETO - FORNECIMENTO E INSTALAÇÃO. AF_01/2026</t>
  </si>
  <si>
    <t>COLETOR PARA AQUECIMENTO SOLAR A VÁCUO, COM SUPORTE PARA TELHA CERÂMICA - FORNECIMENTO E INSTALAÇÃO. AF_01/2026</t>
  </si>
  <si>
    <t>COLETOR PARA AQUECIMENTO SOLAR A VÁCUO, COM SUPORTE PARA TELHA METÁLICA - FORNECIMENTO E INSTALAÇÃO. AF_01/2026</t>
  </si>
  <si>
    <t>COLETOR PARA AQUECIMENTO SOLAR DE POLIPROPILENO PARA PISCINA 1,5 M2, COM SUPORTE PARA LAJE DE CONCRETO - FORNECIMENTO E INSTALAÇÃO. AF_01/2026</t>
  </si>
  <si>
    <t>SUPORTE DE 1 COLETOR SOLAR PARA LAJE DE CONCRETO - FORNECIMENTO E INSTALAÇÃO. AF_01/2026</t>
  </si>
  <si>
    <t>COLETOR PARA AQUECIMENTO SOLAR DE POLIPROPILENO PARA PISCINA 1,5 M2, COM SUPORTE PARA TELHA CERÂMICA - FORNECIMENTO E INSTALAÇÃO. AF_01/2026</t>
  </si>
  <si>
    <t>SUPORTE DE 1 COLETOR SOLAR PARA TELHA CERÂMICA - FORNECIMENTO E INSTALAÇÃO. AF_01/2026</t>
  </si>
  <si>
    <t>COLETOR PARA AQUECIMENTO SOLAR DE POLIPROPILENO PARA PISCINA 1,5 M2, COM SUPORTE PARA TELHA METÁLICA - FORNECIMENTO E INSTALAÇÃO. AF_01/2026</t>
  </si>
  <si>
    <t>SUPORTE DE 1 COLETOR SOLAR PARA TELHA METÁLICA - FORNECIMENTO E INSTALAÇÃO. AF_01/2026</t>
  </si>
  <si>
    <t>COLETOR PARA AQUECIMENTO SOLAR, EM VIDRO TEMPERADO E SERPENTINA EM TUBO DE COBRE, COM SUPORTE PARA LAJE DE CONCRETO - FORNECIMENTO E INSTALAÇÃO. AF_01/2026</t>
  </si>
  <si>
    <t>COLETOR PARA AQUECIMENTO SOLAR, EM VIDRO TEMPERADO E SERPENTINA EM TUBO DE COBRE, COM SUPORTE PARA TELHA CERÂMICA - FORNECIMENTO E INSTALAÇÃO. AF_01/2026</t>
  </si>
  <si>
    <t>COLETOR PARA AQUECIMENTO SOLAR, EM VIDRO TEMPERADO E SERPENTINA EM TUBO DE COBRE, COM SUPORTE PARA TELHA METÁLICA - FORNECIMENTO E INSTALAÇÃO. AF_01/2026</t>
  </si>
  <si>
    <t>CONTROLADOR POR DIFERENCIAL DE TEMPERATURA COM 2 SENSORES - FORNECIMENTO E INSTALAÇÃO. AF_01/2026</t>
  </si>
  <si>
    <t>INVERSOR SOLAR FOTOVOLTAICO 1 MPPT - FORNECIMENTO E INSTALAÇÃO. AF_01/2026</t>
  </si>
  <si>
    <t>INVERSOR SOLAR FOTOVOLTAICO 2 MPPT - FORNECIMENTO E INSTALAÇÃO. AF_01/2026</t>
  </si>
  <si>
    <t>MICRO INVERSOR SOLAR FOTOVOLTAICO - FORNECIMENTO E INSTALAÇÃO. AF_01/2026</t>
  </si>
  <si>
    <t>PAINEL SOLAR FOTOVOLTAICO, 2 X 1 M, COM SUPORTE PARA LAJE DE CONCRETO - FORNECIMENTO E INSTALAÇÃO. AF_01/2026</t>
  </si>
  <si>
    <t>PAINEL SOLAR FOTOVOLTAICO, 2 X 1 M, COM SUPORTE PARA TELHA CERÂMICA - FORNECIMENTO E INSTALAÇÃO. AF_01/2026</t>
  </si>
  <si>
    <t>PAINEL SOLAR FOTOVOLTAICO, 2 X 1 M, COM SUPORTE PARA TELHA METÁLICA - FORNECIMENTO E INSTALAÇÃO. AF_01/2026</t>
  </si>
  <si>
    <t>RESERVATÓRIO TÉRMICO/BOILER SOLAR EM AÇO INOX 1000 L - FORNECIMENTO E INSTALAÇÃO. AF_01/2026</t>
  </si>
  <si>
    <t>RESERVATÓRIO TÉRMICO/BOILER SOLAR EM AÇO INOX 1000 L COM 5 PLACAS COLETORAS EM VIDRO TEMPERADO COM SERPENTINA EM TUBO DE COBRE 2 X 1 M - FORNECIMENTO E INSTALAÇÃO. AF_01/2026</t>
  </si>
  <si>
    <t>RESERVATÓRIO TÉRMICO/BOILER SOLAR EM AÇO INOX 200 L - FORNECIMENTO E INSTALAÇÃO. AF_01/2026</t>
  </si>
  <si>
    <t>RESERVATÓRIO TÉRMICO/BOILER SOLAR EM AÇO INOX 3000 L - FORNECIMENTO E INSTALAÇÃO. AF_01/2026</t>
  </si>
  <si>
    <t>RESERVATÓRIO TÉRMICO/BOILER SOLAR EM AÇO INOX 400 L - FORNECIMENTO E INSTALAÇÃO. AF_01/2026</t>
  </si>
  <si>
    <t>RESERVATÓRIO TÉRMICO/BOILER SOLAR EM AÇO INOX 400 L COM 2 PLACAS COLETORAS EM VIDRO TEMPERADO COM SERPENTINA EM TUBO DE COBRE 2 X 1 M - FORNECIMENTO E INSTALAÇÃO. AF_01/2026</t>
  </si>
  <si>
    <t>RESERVATÓRIO TÉRMICO/BOILER SOLAR EM AÇO INOX 600 L - FORNECIMENTO E INSTALAÇÃO. AF_01/2026</t>
  </si>
  <si>
    <t>RESERVATÓRIO TÉRMICO/BOILER SOLAR EM AÇO INOX 600 L COM 3 PLACAS COLETORAS EM VIDRO TEMPERADO COM SERPENTINA EM TUBO DE COBRE 2 X 1 M - FORNECIMENTO E INSTALAÇÃO. AF_01/2026</t>
  </si>
  <si>
    <t>RESERVATÓRIO TÉRMICO/BOILER SOLAR EM AÇO INOX 800 L - FORNECIMENTO E INSTALAÇÃO. AF_01/2026</t>
  </si>
  <si>
    <t>RESERVATÓRIO TÉRMICO/BOILER SOLAR EM AÇO INOX 800 L COM 4 PLACAS COLETORAS EM VIDRO TEMPERADO COM SERPENTINA EM TUBO DE COBRE 2 X 1 M - FORNECIMENTO E INSTALAÇÃO. AF_01/2026</t>
  </si>
  <si>
    <t>STRING BOX PARA SISTEMA FOTOVOLTAICO - FORNECIMENTO E INSTALAÇÃO. AF_01/2026</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</si>
  <si>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</si>
  <si>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</si>
  <si>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</si>
  <si>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</si>
  <si>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</si>
  <si>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</si>
  <si>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</si>
  <si>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</si>
  <si>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</si>
  <si>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</si>
  <si>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</si>
  <si>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</si>
  <si>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</si>
  <si>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</si>
  <si>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</si>
  <si>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</si>
  <si>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</si>
  <si>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</si>
  <si>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</si>
  <si>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</si>
  <si>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</si>
  <si>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</si>
  <si>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</si>
  <si>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</si>
  <si>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</si>
  <si>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</si>
  <si>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</si>
  <si>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</si>
  <si>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</si>
  <si>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</si>
  <si>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</si>
  <si>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</si>
  <si>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</si>
  <si>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</si>
  <si>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</si>
  <si>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</si>
  <si>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</si>
  <si>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</si>
  <si>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</si>
  <si>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</si>
  <si>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</si>
  <si>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</si>
  <si>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</si>
  <si>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</si>
  <si>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TRANSPORTE HORIZONTAL MANUAL, DE TUBO DE AÇO CARBONO LEVE OU MÉDIO, PRETO OU GALVANIZADO, COM DIÂMETRO MAIOR QUE 32 MM E MENOR OU IGUAL A 65 MM (UNIDADE: MXKM). AF_07/2019</t>
  </si>
  <si>
    <t>MXKM</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</si>
  <si>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</si>
  <si>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</si>
  <si>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</si>
  <si>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</si>
  <si>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</si>
  <si>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</si>
  <si>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</si>
  <si>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</si>
  <si>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</si>
  <si>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</si>
  <si>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</si>
  <si>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</si>
  <si>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</si>
  <si>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</si>
  <si>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</si>
  <si>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</si>
  <si>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</si>
  <si>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</si>
  <si>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</si>
  <si>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</si>
  <si>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</si>
  <si>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</si>
  <si>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</si>
  <si>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</si>
  <si>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</si>
  <si>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</si>
  <si>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</si>
  <si>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</si>
  <si>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</si>
  <si>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</si>
  <si>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</si>
  <si>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</si>
  <si>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</si>
  <si>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</si>
  <si>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</si>
  <si>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</si>
  <si>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</si>
  <si>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</si>
  <si>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</si>
  <si>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t>
  </si>
  <si>
    <t>MONTAGEM E DESMONTAGEM DE FÔRMA PARA ESCADAS, COM 1 LANCE E LAJE CASCATA, EM CHAPA DE MADEIRA COMPENSADA RESINADA, 4 UTILIZAÇÕES. AF_11/2020</t>
  </si>
  <si>
    <t>ESCADA EM CONCRETO ARMADO MOLDADO IN LOCO, FCK 25 MPA, COM 1 LANCE E LAJE PLANA, FÔRMA EM CHAPA DE MADEIRA COMPENSADA RESINADA. AF_11/2020</t>
  </si>
  <si>
    <t>MONTAGEM E DESMONTAGEM DE FÔRMA PARA ESCADAS, COM 1 LANCE E LAJE PLANA, EM CHAPA DE MADEIRA COMPENSADA RESINADA, 4 UTILIZAÇÕES. AF_11/2020</t>
  </si>
  <si>
    <t>ESCADA EM CONCRETO ARMADO MOLDADO IN LOCO, FCK 25 MPA, COM 2 LANCES EM L E LAJE CASCATA, FÔRMA EM CHAPA DE MADEIRA COMPENSADA RESINADA. AF_11/2020</t>
  </si>
  <si>
    <t>MONTAGEM E DESMONTAGEM DE FÔRMA PARA ESCADAS, COM 2 LANCES EM "L" E LAJE CASCATA, EM CHAPA DE MADEIRA COMPENSADA RESINADA, 4 UTILIZAÇÕES. AF_11/2020</t>
  </si>
  <si>
    <t>ESCADA EM CONCRETO ARMADO MOLDADO IN LOCO, FCK 25 MPA, COM 2 LANCES EM L E LAJE PLANA, FÔRMA EM CHAPA DE MADEIRA COMPENSADA RESINADA. AF_11/2020</t>
  </si>
  <si>
    <t>MONTAGEM E DESMONTAGEM DE FÔRMA PARA ESCADAS, COM 2 LANCES EM "L" E LAJE PLANA, EM CHAPA DE MADEIRA COMPENSADA RESINADA, 4 UTILIZAÇÕES. AF_11/2020</t>
  </si>
  <si>
    <t>ESCADA EM CONCRETO ARMADO MOLDADO IN LOCO, FCK 25 MPA, COM 2 LANCES EM U E LAJE CASCATA, FÔRMA EM CHAPA DE MADEIRA COMPENSADA RESINADA. AF_11/2020</t>
  </si>
  <si>
    <t>MONTAGEM E DESMONTAGEM DE FÔRMA PARA ESCADAS, COM 2 LANCES EM "U" E LAJE CASCATA, EM CHAPA DE MADEIRA COMPENSADA RESINADA, 4 UTILIZAÇÕES. AF_11/2020</t>
  </si>
  <si>
    <t>ESCADA EM CONCRETO ARMADO MOLDADO IN LOCO, FCK 25 MPA, COM 2 LANCES EM U E LAJE PLANA, FÔRMA EM CHAPA DE MADEIRA COMPENSADA RESINADA. AF_11/2020</t>
  </si>
  <si>
    <t>MONTAGEM E DESMONTAGEM DE FÔRMA PARA ESCADAS, COM 2 LANCES EM "U" E LAJE PLANA, EM CHAPA DE MADEIRA COMPENSADA RESINADA, 4 UTILIZAÇÕES. AF_11/2020</t>
  </si>
  <si>
    <t>ESCADA EM CONCRETO ARMADO MOLDADO IN LOCO, FCK 25 MPA, COM 2 LANCES EM X E LAJE CASCATA, FÔRMA EM CHAPA DE MADEIRA COMPENSADA RESINADA. AF_11/2020</t>
  </si>
  <si>
    <t>MONTAGEM E DESMONTAGEM DE FÔRMA PARA ESCADA DUPLA COM 2 LANCES EM "X" E LAJE CASCATA, EM CHAPA DE MADEIRA COMPENSADA RESINADA, 4 UTILIZAÇÕES. AF_11/2020</t>
  </si>
  <si>
    <t>ESCADA EM CONCRETO ARMADO MOLDADO IN LOCO, FCK 25 MPA, COM 2 LANCES EM X E LAJE PLANA, FÔRMA EM CHAPA DE MADEIRA COMPENSADA RESINADA. AF_11/2020</t>
  </si>
  <si>
    <t>MONTAGEM E DESMONTAGEM DE FÔRMA PARA ESCADA DUPLA COM 2 LANCES EM "X" E LAJE PLANA, EM CHAPA DE MADEIRA COMPENSADA RESINADA, 4 UTILIZAÇÕES.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</si>
  <si>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</si>
  <si>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</si>
  <si>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</si>
  <si>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</si>
  <si>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</si>
  <si>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</si>
  <si>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</si>
  <si>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</si>
  <si>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</si>
  <si>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</si>
  <si>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</si>
  <si>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</si>
  <si>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</si>
  <si>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</si>
  <si>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</si>
  <si>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</si>
  <si>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</si>
  <si>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</si>
  <si>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</si>
  <si>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</si>
  <si>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</si>
  <si>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</si>
  <si>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</si>
  <si>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</si>
  <si>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</si>
  <si>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</si>
  <si>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</si>
  <si>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</si>
  <si>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</si>
  <si>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</si>
  <si>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</si>
  <si>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</si>
  <si>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1 UTILIZAÇÃO. AF_11/2020</t>
  </si>
  <si>
    <t>FABRICAÇÃO DE ESCORAS DO TIPO PONTALETE, EM MADEIRA, PARA PÉ-DIREITO SIMPLES. AF_09/2020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</si>
  <si>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</si>
  <si>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</si>
  <si>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</si>
  <si>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</si>
  <si>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</si>
  <si>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</si>
  <si>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</si>
  <si>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</si>
  <si>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</si>
  <si>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</si>
  <si>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</si>
  <si>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</si>
  <si>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</si>
  <si>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</si>
  <si>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</si>
  <si>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</si>
  <si>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</si>
  <si>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</si>
  <si>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</si>
  <si>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</si>
  <si>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</si>
  <si>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</si>
  <si>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</si>
  <si>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</si>
  <si>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</si>
  <si>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</si>
  <si>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</si>
  <si>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</si>
  <si>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</si>
  <si>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</si>
  <si>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</si>
  <si>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</si>
  <si>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</si>
  <si>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</si>
  <si>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</si>
  <si>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</si>
  <si>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</si>
  <si>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</si>
  <si>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</si>
  <si>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</si>
  <si>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</si>
  <si>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1 UTILIZAÇÃO. AF_11/2020</t>
  </si>
  <si>
    <t>MONTAGEM E DESMONTAGEM DE FÔRMA PARA ESCADAS, COM 2 LANCES EM "U" E LAJE PLANA, EM MADEIRA SERRADA, 2 UTILIZAÇÕES.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</si>
  <si>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</si>
  <si>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</si>
  <si>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</si>
  <si>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</si>
  <si>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</si>
  <si>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CARGA E DESCARGA EM SOLO DE 1A CATEGORIA COM TRATOR DE ESTEIRAS (100HP/LÂMINA: 2,19M3). AF_07/2020</t>
  </si>
  <si>
    <t>CARGA, MANOBRA E DESCARGA DE SOLOS E MATERIAIS GRANULARES EM CAMINHÃO BASCULANTE 10 M³ - CARGA COM PÁ CARREGADEIRA (CAÇAMBA DE 1,7 A 2,8 M³ / 128 HP) E DESCARGA LIVRE (UNIDADE: 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</si>
  <si>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</si>
  <si>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</si>
  <si>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</si>
  <si>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</si>
  <si>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</si>
  <si>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TRANSPORTE COM CAMINHÃO BASCULANTE DE 10 M³, EM VIA URBANA EM REVESTIMENTO PRIMÁRIO (UNIDADE: M3XKM). AF_07/2020</t>
  </si>
  <si>
    <t>ESCAVAÇÃO HORIZONTAL, INCLUINDO CARGA, DESCARGA E TRANSPORTE EM SOLO DE 1A CATEGORIA COM TRATOR DE ESTEIRAS (100HP/LÂMINA: 2,19M3) E CAMINHÃO BASCULANTE DE 14M3, DMT ATÉ 200M. AF_07/2020</t>
  </si>
  <si>
    <t>CARGA, MANOBRA E DESCARGA DE SOLOS E MATERIAIS GRANULARES EM CAMINHÃO BASCULANTE 14 M³ - CARGA COM PÁ CARREGADEIRA (CAÇAMBA DE 1,7 A 2,8 M³ / 128 HP) E DESCARGA LIVRE (UNIDADE: M3). AF_07/2020</t>
  </si>
  <si>
    <t>TRANSPORTE COM CAMINHÃO BASCULANTE DE 14 M³, EM VIA URBANA EM REVESTIMENTO PRIMÁRIO (UNIDADE: M3XKM).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</si>
  <si>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</si>
  <si>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</si>
  <si>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</si>
  <si>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</si>
  <si>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</si>
  <si>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</si>
  <si>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</si>
  <si>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</si>
  <si>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</si>
  <si>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</si>
  <si>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</si>
  <si>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</si>
  <si>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</si>
  <si>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</si>
  <si>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</si>
  <si>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</si>
  <si>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</si>
  <si>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</si>
  <si>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</si>
  <si>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</si>
  <si>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</si>
  <si>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</si>
  <si>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</si>
  <si>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</si>
  <si>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</si>
  <si>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</si>
  <si>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</si>
  <si>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</si>
  <si>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</si>
  <si>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</si>
  <si>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</si>
  <si>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</si>
  <si>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</si>
  <si>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</si>
  <si>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</si>
  <si>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</si>
  <si>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</si>
  <si>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</si>
  <si>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</si>
  <si>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</si>
  <si>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</si>
  <si>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</si>
  <si>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</si>
  <si>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</si>
  <si>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</si>
  <si>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</si>
  <si>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</si>
  <si>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</si>
  <si>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</si>
  <si>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</si>
  <si>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</si>
  <si>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</si>
  <si>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</si>
  <si>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</si>
  <si>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</si>
  <si>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</si>
  <si>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</si>
  <si>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</si>
  <si>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</si>
  <si>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</si>
  <si>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</si>
  <si>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</si>
  <si>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</si>
  <si>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</si>
  <si>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</si>
  <si>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</si>
  <si>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</si>
  <si>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</si>
  <si>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</si>
  <si>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</si>
  <si>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</si>
  <si>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</si>
  <si>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</si>
  <si>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</si>
  <si>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</si>
  <si>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</si>
  <si>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</si>
  <si>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</si>
  <si>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</si>
  <si>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</si>
  <si>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</si>
  <si>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</si>
  <si>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</si>
  <si>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</si>
  <si>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</si>
  <si>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</si>
  <si>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</si>
  <si>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</si>
  <si>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</si>
  <si>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</si>
  <si>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</si>
  <si>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</si>
  <si>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</si>
  <si>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</si>
  <si>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</si>
  <si>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</si>
  <si>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</si>
  <si>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</si>
  <si>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</si>
  <si>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</si>
  <si>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</si>
  <si>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</si>
  <si>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</si>
  <si>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</si>
  <si>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</si>
  <si>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</si>
  <si>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</si>
  <si>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</si>
  <si>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</si>
  <si>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</si>
  <si>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</si>
  <si>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</si>
  <si>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</si>
  <si>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</si>
  <si>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</si>
  <si>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</si>
  <si>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</si>
  <si>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</si>
  <si>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</si>
  <si>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</si>
  <si>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</si>
  <si>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</si>
  <si>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</si>
  <si>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</si>
  <si>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</si>
  <si>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</si>
  <si>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</si>
  <si>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</si>
  <si>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</si>
  <si>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</si>
  <si>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</si>
  <si>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</si>
  <si>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</si>
  <si>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</si>
  <si>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</si>
  <si>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</si>
  <si>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</si>
  <si>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</si>
  <si>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</si>
  <si>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</si>
  <si>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</si>
  <si>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</si>
  <si>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</si>
  <si>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</si>
  <si>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</si>
  <si>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</si>
  <si>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</si>
  <si>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</si>
  <si>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</si>
  <si>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</si>
  <si>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</si>
  <si>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</si>
  <si>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</si>
  <si>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</si>
  <si>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</si>
  <si>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</si>
  <si>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</si>
  <si>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</si>
  <si>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</si>
  <si>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</si>
  <si>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</si>
  <si>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</si>
  <si>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</si>
  <si>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</si>
  <si>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</si>
  <si>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</si>
  <si>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</si>
  <si>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</si>
  <si>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</si>
  <si>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</si>
  <si>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</si>
  <si>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</si>
  <si>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</si>
  <si>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</si>
  <si>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</si>
  <si>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BLASTER, DINAMITADOR OU CABO DE FOGO COM ENCARGOS COMPLEMENTARES</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</si>
  <si>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</si>
  <si>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</si>
  <si>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</si>
  <si>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</si>
  <si>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</si>
  <si>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</si>
  <si>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</si>
  <si>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</si>
  <si>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</si>
  <si>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</si>
  <si>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</si>
  <si>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DE VALA, TIPO BLINDADEM, COM PROFUNDIDADE DE 0 A 1,5 M, LARGURA MAIOR OU IGUAL A 1,5 M E MENOR QUE 2,5 M - EXECUÇÃO E FORNECIMENTO, INCLUI MATERIAL. AF_01/2026</t>
  </si>
  <si>
    <t>ESCORAMENTO DE VALA, TIPO BLINDAGEM COM PROFUNDIDADE DE 0 A 1,5 M, LARGURA MAIOR OU IGUAL A 1,5 M E MENOR QUE 2,5 M - EXECUÇÃO, NÃO INCLUI MATERIAL. AF_01/2026</t>
  </si>
  <si>
    <t>ESCORAMENTO DE VALA, TIPO BLINDAGEM, COM PROFUNDIDADE DE 0 A 1,5 M, LARGURA MENOR QUE 1,5 M - EXECUÇÃO E FORNECIMENTO, INCLUI MATERIAL. AF_01/2026</t>
  </si>
  <si>
    <t>ESCORAMENTO DE VALA, TIPO BLINDAGEM, COM PROFUNDIDADE DE 0 A 1,5 M, LARGURA MENOR QUE 1,5 M - EXECUÇÃO, NÃO INCLUI MATERIAL. AF_01/2026</t>
  </si>
  <si>
    <t>ESCORAMENTO DE VALA, TIPO BLINDAGEM, COM PROFUNDIDADE DE 1,5 A 3,0 M, LARGURA MAIOR OU IGUAL A 1,5 M E MENOR QUE 2,5 M - EXECUÇÃO E FORNECIMENTO, INCLUI MATERIAL. AF_01/2026</t>
  </si>
  <si>
    <t>ESCORAMENTO DE VALA, TIPO BLINDAGEM, COM PROFUNDIDADE DE 1,5 A 3,0 M, LARGURA MAIOR OU IGUAL A 1,5 M E MENOR QUE 2,5 M - EXECUÇÃO, NÃO INCLUI MATERIAL. AF_01/2026</t>
  </si>
  <si>
    <t>ESCORAMENTO DE VALA, TIPO BLINDAGEM, COM PROFUNDIDADE DE 1,5 A 3,0 M, LARGURA MENOR QUE 1,5 M - EXECUÇÃO E FORNECIMENTO, INCLUI MATERIAL. AF_01/2026</t>
  </si>
  <si>
    <t>ESCORAMENTO DE VALA, TIPO BLINDAGEM, COM PROFUNDIDADE DE 1,5 A 3,0 M, LARGURA MENOR QUE 1,5 M - EXECUÇÃO, NÃO INCLUI MATERIAL. AF_01/2026</t>
  </si>
  <si>
    <t>ESCORAMENTO DE VALA, TIPO BLINDAGEM, COM PROFUNDIDADE DE 3,0 A 4,5 M, LARGURA MAIOR OU IGUAL A 1,5 M E MENOR QUE 2,5 M - EXECUÇÃO E FORNECIMENTO, INCLUI MATERIAL. AF_01/2026</t>
  </si>
  <si>
    <t>ESCORAMENTO DE VALA, TIPO BLINDAGEM, COM PROFUNDIDADE DE 3,0 A 4,5 M, LARGURA MAIOR OU IGUAL A 1,5 M E MENOR QUE 2,5 M - EXECUÇÃO, NÃO INCLUI MATERIAL. AF_01/2026</t>
  </si>
  <si>
    <t>ESCORAMENTO DE VALA, TIPO BLINDAGEM, COM PROFUNDIDADE DE 3,0 A 4,5 M, LARGURA MENOR QUE 1,5 M - EXECUÇÃO E FORNECIMENTO, INCLUI MATERIAL. AF_01/2026</t>
  </si>
  <si>
    <t>ESCORAMENTO DE VALA, TIPO BLINDAGEM, COM PROFUNDIDADE DE 3,0 A 4,5 M, LARGURA MENOR QUE 1,5 M - EXECUÇÃO, NÃO INCLUI MATERIAL. AF_01/2026</t>
  </si>
  <si>
    <t>ESCORAMENTO DE VALA, TIPO CONTÍNUO COM PERFIL METÁLICO "U", COM PROFUNDIDADE DE 0 A 1,5 M, LARGURA MENOR QUE 1,5 M. AF_01/2026</t>
  </si>
  <si>
    <t>ESCORAMENTO DE VALA, TIPO CONTÍNUO COM PERFIL METÁLICO "U", COM PROFUNDIDADE DE 1,5 A 3,0 M, LARGURA MAIOR OU IGUAL 1,5 M E MENOR QUE 2,5 M. AF_01/2026</t>
  </si>
  <si>
    <t>ESCORAMENTO DE VALA, TIPO CONTÍNUO COM PERFIL METÁLICO "U", COM PROFUNDIDADE DE 1,5 A 3,0 M, LARGURA MENOR QUE 1,5 M. AF_01/2026</t>
  </si>
  <si>
    <t>ESCORAMENTO DE VALA, TIPO CONTÍNUO COM PERFIL METÁLICO "U", COM PROFUNDIDADE DE 3,0 A 4,5 M, LARGURA MAIOR OU IGUAL A 1,5 M E MENOR QUE 2,5 M. AF_01/2026</t>
  </si>
  <si>
    <t>ESCORAMENTO DE VALA, TIPO CONTÍNUO COM PERFIL METÁLICO "U", COM PROFUNDIDADE DE 3,0 A 4,5 M, LARGURA MENOR QUE 1,5 M. AF_01/2026</t>
  </si>
  <si>
    <t>ESCORAMENTO DE VALA, TIPO CONTÍNUO, COM PROFUNDIDADE DE 0 A 1,5 M, LARGURA MAIOR OU IGUAL A 1,5 M E MENOR QUE 2,5 M. AF_01/2026</t>
  </si>
  <si>
    <t>ESCORAMENTO DE VALA, TIPO CONTÍNUO, COM PROFUNDIDADE DE 0 A 1,5 M, LARGURA MENOR QUE 1,5 M. AF_01/2026</t>
  </si>
  <si>
    <t>ESCORAMENTO DE VALA, TIPO CONTÍNUO, COM PROFUNDIDADE DE 1,5 A 3,0 M, LARGURA MAIOR OU IGUAL A 1,5 M E MENOR QUE 2,5 M. AF_01/2026</t>
  </si>
  <si>
    <t>ESCORAMENTO DE VALA, TIPO CONTÍNUO, COM PROFUNDIDADE DE 1,5 M A 3,0 M, LARGURA MENOR QUE 1,5 M. AF_01/2026</t>
  </si>
  <si>
    <t>ESCORAMENTO DE VALA, TIPO CONTÍNUO, COM PROFUNDIDADE DE 3,0 A 4,5 M, LARGURA MAIOR OU IGUAL A 1,5 E MENOR QUE 2,5 M. AF_01/2026</t>
  </si>
  <si>
    <t>ESCORAMENTO DE VALA, TIPO CONTÍNUO, COM PROFUNDIDADE DE 3,0 A 4,5 M, LARGURA MENOR QUE 1,5 M. AF_01/2026</t>
  </si>
  <si>
    <t>ESCORAMENTO DE VALA, TIPO DESCONTÍNUO, COM PROFUNDIDADE DE 0 A 1,5 M, LARGURA MAIOR OU IGUAL A 1,5 M E MENOR QUE 2,5 M. AF_01/2026</t>
  </si>
  <si>
    <t>ESCORAMENTO DE VALA, TIPO DESCONTÍNUO, COM PROFUNDIDADE DE 0 A 1,5 M, LARGURA MENOR QUE 1,5 M. AF_01/2026</t>
  </si>
  <si>
    <t>ESCORAMENTO DE VALA, TIPO DESCONTÍNUO, COM PROFUNDIDADE DE 1,5 A 3,0 M, LARGURA MAIOR OU IGUAL A 1,5 M E MENOR QUE 2,5 M. AF_01/2026</t>
  </si>
  <si>
    <t>ESCORAMENTO DE VALA, TIPO DESCONTÍNUO, COM PROFUNDIDADE DE 1,5 M A 3,0 M, LARGURA MENOR QUE 1,5 M. AF_01/2026</t>
  </si>
  <si>
    <t>ESCORAMENTO DE VALA, TIPO DESCONTÍNUO, COM PROFUNDIDADE DE 3,0 A 4,5 M, LARGURA MAIOR OU IGUAL A 1,5 E MENOR QUE 2,5 M. AF_01/2026</t>
  </si>
  <si>
    <t>ESCORAMENTO DE VALA, TIPO DESCONTÍNUO, COM PROFUNDIDADE DE 3,0 A 4,5 M, LARGURA MENOR QUE 1,5 M. AF_01/2026</t>
  </si>
  <si>
    <t>ESCORAMENTO DE VALA, TIPO ESTACA PRANCHA METÁLICA CRAVADA, COM PROFUNDIDADE DE 0 A 1,5 M. AF_01/2026</t>
  </si>
  <si>
    <t>ESCORAMENTO DE VALA, TIPO ESTACA PRANCHA METÁLICA CRAVADA, COM PROFUNDIDADE DE 1,5 A 3 M. AF_01/2026</t>
  </si>
  <si>
    <t>ESCORAMENTO DE VALA, TIPO ESTACA PRANCHA METÁLICA CRAVADA, COM PROFUNDIDADE DE 3 A 4,5 M. AF_01/2026</t>
  </si>
  <si>
    <t>ESCORAMENTO DE VALA, TIPO PONTALETEAMENTO, COM PROFUNDIDADE DE 0 A 1,5 M, LARGURA MAIOR OU IGUAL A 1,5 M E MENOR QUE 2,5 M. AF_01/2026</t>
  </si>
  <si>
    <t>ESCORAMENTO DE VALA, TIPO PONTALETEAMENTO, COM PROFUNDIDADE DE 0 A 1,5 M, LARGURA MENOR QUE 1,5 M. AF_01/2026</t>
  </si>
  <si>
    <t>ESCORAMENTO DE VALA, TIPO PONTALETEAMENTO, COM PROFUNDIDADE DE 1,5 A 3,0 M, LARGURA MAIOR OU IGUAL A 1,5 M E MENOR QUE 2,5 M. AF_01/2026</t>
  </si>
  <si>
    <t>ESCORAMENTO DE VALA, TIPO PONTALETEAMENTO, COM PROFUNDIDADE DE 1,5 A 3,0 M, LARGURA MENOR QUE 1,5 M. AF_01/2026</t>
  </si>
  <si>
    <t>ESCORAMENTO DE VALA, TIPO PONTALETEAMENTO, COM PROFUNDIDADE DE 3,0 A 4,5 M, LARGURA MAIOR OU IGUAL A 1,5 M E MENOR QUE 2,5 M. AF_01/2026</t>
  </si>
  <si>
    <t>ESCORAMENTO DE VALA, TIPO PONTALETEAMENTO, COM PROFUNDIDADE DE 3,0 A 4,5 M, LARGURA MENOR QUE 1,5 M. AF_01/2026</t>
  </si>
  <si>
    <t>ESCORAMENTO DE VALA,TIPO CONTÍNUO COM PERFIL METÁLICO "U", COM PROFUNDIDADE DE 0 A 1,5 M, LARGURA MAIOR OU IGUAL A 1,5 E MENOR QUE 2,5 M. AF_01/2026</t>
  </si>
  <si>
    <t>PREPARO DE FUNDO DE VALA COM LARGURA MAIOR OU IGUAL A 1,5 M E MENOR QUE 2,5 M (ACERTO DO SOLO NATURAL), EM LOCAL COM NÍVEL ALTO DE INTERFERÊNCIA. AF_01/2026</t>
  </si>
  <si>
    <t>PREPARO DE FUNDO DE VALA COM LARGURA MAIOR OU IGUAL A 1,5 M E MENOR QUE 2,5 M, COM CAMADA DE AREIA, LANÇAMENTO MANUAL. AF_01/2026</t>
  </si>
  <si>
    <t>PREPARO DE FUNDO DE VALA COM LARGURA MAIOR OU IGUAL A 1,5 M E MENOR QUE 2,5 M, COM CAMADA DE AREIA, LANÇAMENTO MECANIZADO. AF_01/2026</t>
  </si>
  <si>
    <t>PREPARO DE FUNDO DE VALA COM LARGURA MAIOR OU IGUAL A 1,5 M E MENOR QUE 2,5 M, COM CAMADA DE BRITA, LANÇAMENTO MANUAL. AF_01/2026</t>
  </si>
  <si>
    <t>PREPARO DE FUNDO DE VALA COM LARGURA MAIOR OU IGUAL A 1,5 M E MENOR QUE 2,5 M, COM CAMADA DE BRITA, LANÇAMENTO MECANIZADO. AF_01/2026</t>
  </si>
  <si>
    <t>PREPARO DE FUNDO DE VALA COM LARGURA MENOR QUE 1,5 M (ACERTO DO SOLO NATURAL), EM LOCAL COM NÍVEL ALTO DE INTERFERÊNCIA. AF_01/2026</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</si>
  <si>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</si>
  <si>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</si>
  <si>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</si>
  <si>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E DESINSTALAÇÃO DE SISTEMA DE BOMBA PARA SISTEMA DE REBAIXAMENTO DE LENÇOL FREÁTICO POR POÇOS PROFUNDOS (EXCLUI O FORNECIMENTO DE BOMBA). AF_12/2022</t>
  </si>
  <si>
    <t>INSTALAÇÃO DE TUBULAÇÃO (GEOMECÂNICA E DE SUCÇÃO) PARA SISTEMA DE REBAIXAMENTO DE LENÇOL FREÁTICO POR POÇOS PROFUNDOS COM BOMBA SUBMERSA, DIÂMETRO DO POÇO DE 400 MM.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</si>
  <si>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</si>
  <si>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</si>
  <si>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</si>
  <si>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</si>
  <si>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</si>
  <si>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</si>
  <si>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</si>
  <si>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</si>
  <si>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INSTALAÇÃO E DESINSTALAÇÃO DE SISTEMA DE REBAIXAMENTO DE LENÇOL FREÁTICO POR PONTEIRAS FILTRANTES PARA OBRAS ITINERANTES (EXCLUI O FORNECIMENTO E FUNCIONAMENTO DE BOMBAS). AF_12/2022</t>
  </si>
  <si>
    <t>PERFURAÇÃO DE SOLO, INSTALAÇÃO E DESINSTALAÇÃO DE PONTEIRAS PARA SISTEMA DE REBAIXAMENTO DE LENÇOL FREÁTICO POR PONTEIRAS FILTRANTES EM OBRAS ITINERANTES. AF_12/2022</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</si>
  <si>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</si>
  <si>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</si>
  <si>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</si>
  <si>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</si>
  <si>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</si>
  <si>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</si>
  <si>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</si>
  <si>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</si>
  <si>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</si>
  <si>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</si>
  <si>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</si>
  <si>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</si>
  <si>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</si>
  <si>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</si>
  <si>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</si>
  <si>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</si>
  <si>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</si>
  <si>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COM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</si>
  <si>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</si>
  <si>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</si>
  <si>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</si>
  <si>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</si>
  <si>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</si>
  <si>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</si>
  <si>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</si>
  <si>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</si>
  <si>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</si>
  <si>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</si>
  <si>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ALIZAR DE 5X1,5CM PARA PORTA FIXADO COM PREGOS - SOMENTE INSTALAÇÃO. AF_10/2025</t>
  </si>
  <si>
    <t>ALIZAR DE 5X1,5CM PARA PORTA FIXADO COM PREGOS, PADRÃO MÉDIO - FORNECIMENTO E INSTALAÇÃO. AF_10/2025</t>
  </si>
  <si>
    <t>ALIZAR DE 5X1,5CM PARA PORTA FIXADO COM PREGOS, PADRÃO POPULAR - FORNECIMENTO E INSTALAÇÃO. AF_10/2025</t>
  </si>
  <si>
    <t>BATENTE DE AÇO GALVANIZADO, COM PERFIL PRÉ-FABRICADO, FIXADO COM ARGAMASSA, COM SOLDA, GRAPAS E FUROS PARA FERRAGENS INCLUSOS. AF_10/2025</t>
  </si>
  <si>
    <t>BATENTE PARA PORTA COM BANDEIRA, FIXAÇÃO COM PARAFUSO E BUCHA. AF_10/2025</t>
  </si>
  <si>
    <t>BATENTE PARA PORTA DE MADEIRA, FIXAÇÃO COM ARGAMASSA, PADRÃO MÉDIO - FORNECIMENTO E INSTALAÇÃO. AF_10/2025</t>
  </si>
  <si>
    <t>BATENTE PARA PORTA DE MADEIRA, PADRÃO MÉDIO - FORNECIMENTO E MONTAGEM. AF_10/2025</t>
  </si>
  <si>
    <t>BATENTE PARA PORTA DE MADEIRA, FIXAÇÃO COM ARGAMASSA, PADRÃO POPULAR. FORNECIMENTO E INSTALAÇÃO. AF_10/2025</t>
  </si>
  <si>
    <t>BATENTE PARA PORTA DE MADEIRA, PADRÃO POPULAR - FORNECIMENTO E MONTAGEM. AF_10/2025</t>
  </si>
  <si>
    <t>CREMONA EM LATÃO CROMADO OU POLIDO, COMPLETA. AF_10/2025</t>
  </si>
  <si>
    <t>DOBRADIÇA EM AÇO/FERRO, 3" X 21/2", E=1,9 A 2MM, SEN ANEL, CROMADO OU ZINCADO, TAMPA BOLA, COM PARAFUSOS. AF_10/2025</t>
  </si>
  <si>
    <t>DOBRADIÇA TIPO VAI E VEM EM LATÃO POLIDO 3". AF_10/2025</t>
  </si>
  <si>
    <t>FECHADURA DE EMBUTIR COM CILINDRO, EXTERNA, COMPLETA, ACABAMENTO PADRÃO MÉDIO, INCLUSO EXECUÇÃO DE FURO - FORNECIMENTO E INSTALAÇÃO. AF_10/2025</t>
  </si>
  <si>
    <t>FECHADURA DE EMBUTIR COM CILINDRO, EXTERNA, COMPLETA, ACABAMENTO PADRÃO POPULAR, INCLUSO EXECUÇÃO DE FURO - FORNECIMENTO E INSTALAÇÃO. AF_10/2025</t>
  </si>
  <si>
    <t>FECHADURA DE EMBUTIR SEM CILINDRO, PARA PORTA DE BANHEIRO, COMPLETA, ACABAMENTO PADRÃO MÉDIO, INCLUSO EXECUÇÃO DE FURO - FORNECIMENTO E INSTALAÇÃO. AF_10/2025</t>
  </si>
  <si>
    <t>FECHADURA DE EMBUTIR SEM CILINDRO, PARA PORTA DE BANHEIRO, COMPLETA, ACABAMENTO PADRÃO POPULAR, INCLUSO EXECUÇÃO DE FURO - FORNECIMENTO E INSTALAÇÃO. AF_10/2025</t>
  </si>
  <si>
    <t>FECHADURA DE EMBUTIR SEM CILINDRO, PARA PORTAS INTERNAS, COMPLETA, ACABAMENTO PADRÃO MÉDIO, COM EXECUÇÃO DE FURO - FORNECIMENTO E INSTALAÇÃO. AF_10/2025</t>
  </si>
  <si>
    <t>FECHADURA DE EMBUTIR SEM CILINDRO, PARA PORTAS INTERNAS, COMPLETA, ACABAMENTO PADRÃO POPULAR, COM EXECUÇÃO DE FURO - FORNECIMENTO E INSTALAÇÃO. AF_10/2025</t>
  </si>
  <si>
    <t>FECHO DE EMBUTIR TIPO UNHA 22CM. AF_10/2025</t>
  </si>
  <si>
    <t>FECHO DE EMBUTIR TIPO UNHA 40CM. AF_10/2025</t>
  </si>
  <si>
    <t>KIT DE PORTA DE MADEIRA FRISADA, SEMI-OCA (LEVE OU MÉDIA), PADRÃO MÉDIO 60X210CM, ESPESSURA DE 3CM, ITENS INCLUSOS: DOBRADIÇAS, MONTAGEM E INSTALAÇÃO DO BATENTE, SEM FECHADURA - FORNECIMENTO E INSTALAÇÃO. AF_10/2025</t>
  </si>
  <si>
    <t>PORTA DE MADEIRA FRISADA, SEMI-OCA (LEVE OU MÉDIA), 60X210CM, ESPESSURA DE 3CM, INCLUSO DOBRADIÇAS - FORNECIMENTO E INSTALAÇÃO. AF_10/2025</t>
  </si>
  <si>
    <t>KIT DE PORTA DE MADEIRA FRISADA, SEMI-OCA (LEVE OU MÉDIA), PADRÃO MÉDIO, 60X210CM, ESPESSURA DE 3,5CM, ITENS INCLUSOS: DOBRADIÇAS, MONTAGEM E INSTALAÇÃO DE BATENTE, FECHADURA COM EXECUÇÃO DO FURO - FORNECIMENTO E INSTALAÇÃO. AF_10/2025</t>
  </si>
  <si>
    <t>KIT DE PORTA DE MADEIRA FRISADA, SEMI-OCA (LEVE OU MÉDIA), PADRÃO MÉDIO, 70X210CM, ESPESSURA DE 3CM, ITENS INCLUSOS: DOBRADIÇAS, MONTAGEM E INSTALAÇÃO DE BATENTE, FECHADURA COM EXECUÇÃO DO FURO - FORNECIMENTO E INSTALAÇÃO. AF_10/2025</t>
  </si>
  <si>
    <t>PORTA DE MADEIRA FRISADA, SEMI-OCA (LEVE OU MÉDIA), 70X210CM, ESPESSURA DE 3CM, INCLUSO DOBRADIÇAS - FORNECIMENTO E INSTALAÇÃO. AF_10/2025</t>
  </si>
  <si>
    <t>KIT DE PORTA DE MADEIRA FRISADA, SEMI-OCA (LEVE OU MÉDIA), PADRÃO MÉDIO, 70X210CM, ESPESSURA DE 3CM, ITENS INCLUSOS: DOBRADIÇAS, MONTAGEM E INSTALAÇÃO DO BATENTE, SEM FECHADURA - FORNECIMENTO E INSTALAÇÃO. AF_10/2025</t>
  </si>
  <si>
    <t>KIT DE PORTA DE MADEIRA FRISADA, SEMI-OCA (LEVE OU MÉDIA), PADRÃO MÉDIO, 80X210CM, ESPESSURA DE 3,5CM, ITENS INCLUSOS: DOBRADIÇAS, MONTAGEM E INSTALAÇÃO DE BATENTE, FECHADURA COM EXECUÇÃO DO FURO - FORNECIMENTO E INSTALAÇÃO. AF_10/2025</t>
  </si>
  <si>
    <t>PORTA DE MADEIRA FRISADA, SEMI-OCA (LEVE OU MÉDIA), 80X210CM, ESPESSURA DE 3,5CM, INCLUSO DOBRADIÇAS - FORNECIMENTO E INSTALAÇÃO. AF_10/2025</t>
  </si>
  <si>
    <t>KIT DE PORTA DE MADEIRA FRISADA, SEMI-OCA (LEVE OU MÉDIA), PADRÃO MÉDIO, 80X210CM, ESPESSURA DE 3,5CM, ITENS INCLUSOS: DOBRADIÇAS, MONTAGEM E INSTALAÇÃO DO BATENTE, SEM FECHADURA - FORNECIMENTO E INSTALAÇÃO. AF_10/2025</t>
  </si>
  <si>
    <t>KIT DE PORTA DE MADEIRA FRISADA, SEMI-OCA (LEVE OU MÉDIA), PADRÃO POPULAR, 60X210CM, ESPESSURA DE 3CM, ITENS INCLUSOS: DOBRADIÇAS, MONTAGEM E INSTALAÇÃO DE BATENTE, FECHADURA COM EXECUÇÃO DO FURO - FORNECIMENTO E INSTALAÇÃO. AF_10/2025</t>
  </si>
  <si>
    <t>KIT DE PORTA DE MADEIRA FRISADA, SEMI-OCA (LEVE OU MÉDIA), PADRÃO POPULAR, 60X210CM, ESPESSURA DE 3CM, ITENS INCLUSOS: DOBRADIÇAS, MONTAGEM E INSTALAÇÃO DO BATENTE, SEM FECHADURA - FORNECIMENTO E INSTALAÇÃO. AF_10/2025</t>
  </si>
  <si>
    <t>KIT DE PORTA DE MADEIRA FRISADA, SEMI-OCA (LEVE OU MÉDIA), PADRÃO POPULAR, 70X210CM, ESPESSURA DE 3CM, ITENS INCLUSOS: DOBRADIÇAS, MONTAGEM E INSTALAÇÃO DE BATENTE, FECHADURA COM EXECUÇÃO DO FURO - FORNECIMENTO E INSTALAÇÃO. AF_10/2025</t>
  </si>
  <si>
    <t>KIT DE PORTA DE MADEIRA FRISADA, SEMI-OCA (LEVE OU MÉDIA), PADRÃO POPULAR, 70X210CM, ESPESSURA DE 3CM, ITENS INCLUSOS: DOBRADIÇAS, MONTAGEM E INSTALAÇÃO DO BATENTE, SEM FECHADURA - FORNECIMENTO E INSTALAÇÃO. AF_10/2025</t>
  </si>
  <si>
    <t>KIT DE PORTA DE MADEIRA FRISADA, SEMI-OCA (LEVE OU MÉDIA), PADRÃO POPULAR, 80X210CM, ESPESSURA DE 3,5CM, ITENS INCLUSOS: DOBRADIÇAS, MONTAGEM E INSTALAÇÃO DE BATENTE, FECHADURA COM EXECUÇÃO DO FURO - FORNECIMENTO E INSTALAÇÃO. AF_10/2025</t>
  </si>
  <si>
    <t>KIT DE PORTA DE MADEIRA FRISADA, SEMI-OCA (LEVE OU MÉDIA), PADRÃO POPULAR, 80X210CM, ESPESSURA DE 3,5CM, ITENS INCLUSOS: DOBRADIÇAS, MONTAGEM E INSTALAÇÃO DO BATENTE, SEM FECHADURA - FORNECIMENTO E INSTALAÇÃO. AF_10/2025</t>
  </si>
  <si>
    <t>KIT DE PORTA DE MADEIRA PARA PINTURA, SEMI-OCA (LEVE OU MÉDIA), PADRÃO MÉDIO, 60X210CM, ESPESSURA DE 3,5CM, ITENS INCLUSOS: DOBRADIÇAS, MONTAGEM E INSTALAÇÃO DO BATENTE, FECHADURA COM EXECUÇÃO DO FURO - FORNECIMENTO E INSTALAÇÃO. AF_10/2025</t>
  </si>
  <si>
    <t>PORTA DE MADEIRA PARA PINTURA, SEMI-OCA (LEVE OU MÉDIA), 60X210CM, ESPESSURA DE 3,5CM, INCLUSO DOBRADIÇAS - FORNECIMENTO E INSTALAÇÃO. AF_10/2025</t>
  </si>
  <si>
    <t>KIT DE PORTA DE MADEIRA PARA PINTURA, SEMI-OCA (LEVE OU MÉDIA), PADRÃO MÉDIO, 60X210CM, ESPESSURA DE 3,5CM, ITENS INCLUSOS: DOBRADIÇAS, MONTAGEM E INSTALAÇÃO DO BATENTE, SEM FECHADURA - FORNECIMENTO E INSTALAÇÃO. AF_10/2025</t>
  </si>
  <si>
    <t>KIT DE PORTA DE MADEIRA PARA PINTURA, SEMI-OCA (LEVE OU MÉDIA), PADRÃO MÉDIO, 70X210CM, ESPESSURA DE 3,5CM, ITENS INCLUSOS: DOBRADIÇAS, MONTAGEM E INSTALAÇÃO DO BATENTE, FECHADURA COM EXECUÇÃO DO FURO - FORNECIMENTO E INSTALAÇÃO. AF_10/2025</t>
  </si>
  <si>
    <t>PORTA DE MADEIRA PARA PINTURA, SEMI-OCA (LEVE OU MÉDIA), 70X210CM, ESPESSURA DE 3,5CM, INCLUSO DOBRADIÇAS - FORNECIMENTO E INSTALAÇÃO. AF_10/2025</t>
  </si>
  <si>
    <t>KIT DE PORTA DE MADEIRA PARA PINTURA, SEMI-OCA (LEVE OU MÉDIA), PADRÃO MÉDIO, 70X210CM, ESPESSURA DE 3,5CM, ITENS INCLUSOS: DOBRADIÇAS, MONTAGEM E INSTALAÇÃO DO BATENTE, SEM FECHADURA - FORNECIMENTO E INSTALAÇÃO. AF_10/2025</t>
  </si>
  <si>
    <t>KIT DE PORTA DE MADEIRA PARA PINTURA, SEMI-OCA (LEVE OU MÉDIA), PADRÃO MÉDIO, 80X210CM, ESPESSURA DE 3,5CM, ITENS INCLUSOS: DOBRADIÇAS, MONTAGEM E INSTALAÇÃO DO BATENTE, FECHADURA COM EXECUÇÃO DO FURO - FORNECIMENTO E INSTALAÇÃO. AF_10/2025</t>
  </si>
  <si>
    <t>PORTA DE MADEIRA PARA PINTURA, SEMI-OCA (LEVE OU MÉDIA), 80X210CM, ESPESSURA DE 3,5CM, INCLUSO DOBRADIÇAS - FORNECIMENTO E INSTALAÇÃO. AF_10/2025</t>
  </si>
  <si>
    <t>KIT DE PORTA DE MADEIRA PARA PINTURA, SEMI-OCA (LEVE OU MÉDIA), PADRÃO MÉDIO, 80X210CM, ESPESSURA DE 3,5CM, ITENS INCLUSOS: DOBRADIÇAS, MONTAGEM E INSTALAÇÃO DO BATENTE, SEM FECHADURA - FORNECIMENTO E INSTALAÇÃO. AF_10/2025</t>
  </si>
  <si>
    <t>KIT DE PORTA DE MADEIRA PARA PINTURA, SEMI-OCA (LEVE OU MÉDIA), PADRÃO MÉDIO, 90X210CM, ESPESSURA DE 3,5CM, ITENS INCLUSOS: DOBRADIÇAS, MONTAGEM E INSTALAÇÃO DO BATENTE, FECHADURA COM EXECUÇÃO DO FURO - FORNECIMENTO E INSTALAÇÃO. AF_10/2025</t>
  </si>
  <si>
    <t>PORTA DE MADEIRA PARA PINTURA, SEMI-OCA (LEVE OU MÉDIA), 90X210CM, ESPESSURA DE 3,5CM, INCLUSO DOBRADIÇAS - FORNECIMENTO E INSTALAÇÃO. AF_10/2025</t>
  </si>
  <si>
    <t>KIT DE PORTA DE MADEIRA PARA PINTURA, SEMI-OCA (LEVE OU MÉDIA), PADRÃO MÉDIO, 90X210CM, ESPESSURA DE 3,5CM, ITENS INCLUSOS: DOBRADIÇAS, MONTAGEM E INSTALAÇÃO DO BATENTE, SEM FECHADURA - FORNECIMENTO E INSTALAÇÃO. AF_10/2025</t>
  </si>
  <si>
    <t>KIT DE PORTA DE MADEIRA PARA PINTURA, SEMI-OCA (LEVE OU MÉDIA), PADRÃO POPULAR, 60X210CM, ESPESSURA DE 3,5CM, ITENS INCLUSOS: DOBRADIÇAS, MONTAGEM E INSTALAÇÃO DO BATENTE, FECHADURA COM EXECUÇÃO DO FURO - FORNECIMENTO E INSTALAÇÃO. AF_10/2025</t>
  </si>
  <si>
    <t>KIT DE PORTA DE MADEIRA PARA PINTURA, SEMI-OCA (LEVE OU MÉDIA), PADRÃO POPULAR, 60X210CM, ESPESSURA DE 3,5CM, ITENS INCLUSOS: DOBRADIÇAS, MONTAGEM E INSTALAÇÃO DO BATENTE, SEM FECHADURA - FORNECIMENTO E INSTALAÇÃO. AF_10/2025</t>
  </si>
  <si>
    <t>KIT DE PORTA DE MADEIRA PARA PINTURA, SEMI-OCA (LEVE OU MÉDIA), PADRÃO POPULAR, 70X210CM, ESPESSURA DE 3,5CM, ITENS INCLUSOS: DOBRADIÇAS, MONTAGEM E INSTALAÇÃO DO BATENTE, FECHADURA COM EXECUÇÃO DO FURO - FORNECIMENTO E INSTALAÇÃO. AF_10/2025</t>
  </si>
  <si>
    <t>KIT DE PORTA DE MADEIRA PARA PINTURA, SEMI-OCA (LEVE OU MÉDIA), PADRÃO POPULAR, 70X210CM, ESPESSURA DE 3,5CM, ITENS INCLUSOS: DOBRADIÇAS, MONTAGEM E INSTALAÇÃO DO BATENTE, SEM FECHADURA - FORNECIMENTO E INSTALAÇÃO. AF_10/2025</t>
  </si>
  <si>
    <t>KIT DE PORTA DE MADEIRA PARA PINTURA, SEMI-OCA (LEVE OU MÉDIA), PADRÃO POPULAR, 80X210CM, ESPESSURA DE 3,5CM, ITENS INCLUSOS: DOBRADIÇAS, MONTAGEM E INSTALAÇÃO DO BATENTE, FECHADURA COM EXECUÇÃO DO FURO - FORNECIMENTO E INSTALAÇÃO. AF_10/2025</t>
  </si>
  <si>
    <t>KIT DE PORTA DE MADEIRA PARA PINTURA, SEMI-OCA (LEVE OU MÉDIA), PADRÃO POPULAR, 80X210CM, ESPESSURA DE 3,5CM, ITENS INCLUSOS: DOBRADIÇAS, MONTAGEM E INSTALAÇÃO DO BATENTE, SEM FECHADURA - FORNECIMENTO E INSTALAÇÃO. AF_10/2025</t>
  </si>
  <si>
    <t>KIT DE PORTA DE MADEIRA PARA PINTURA, SEMI-OCA (LEVE OU MÉDIA), PADRÃO POPULAR, 90X210CM, ESPESSURA DE 3,5CM, ITENS INCLUSOS: DOBRADIÇAS, MONTAGEM E INSTALAÇÃO DO BATENTE, FECHADURA COM EXECUÇÃO DO FURO - FORNECIMENTO E INSTALAÇÃO. AF_10/2025</t>
  </si>
  <si>
    <t>KIT DE PORTA DE MADEIRA PARA PINTURA, SEMI-OCA (LEVE OU MÉDIA), PADRÃO POPULAR, 90X210CM, ESPESSURA DE 3,5CM, ITENS INCLUSOS: DOBRADIÇAS, MONTAGEM E INSTALAÇÃO DO BATENTE, SEM FECHADURA - FORNECIMENTO E INSTALAÇÃO. AF_10/2025</t>
  </si>
  <si>
    <t>KIT DE PORTA DE MADEIRA PARA PINTURA, SEMI-OCA (PESADA OU SUPERPESADA), PADRÃO MÉDIO, 80X210CM, ESPESSURA DE 3,5CM, ITENS INCLUSOS: DOBRADIÇAS, MONTAGEM E INSTALAÇÃO DO BATENTE, FECHADURA COM EXECUÇÃO DO FURO - FORNECIMENTO E INSTALAÇÃO. AF_10/2025</t>
  </si>
  <si>
    <t>PORTA DE MADEIRA PARA PINTURA, SEMI-OCA (PESADA OU SUPERPESADA), 80X210CM, ESPESSURA DE 3,5CM, INCLUSO DOBRADIÇAS - FORNECIMENTO E INSTALAÇÃO. AF_10/2025</t>
  </si>
  <si>
    <t>KIT DE PORTA DE MADEIRA PARA PINTURA, SEMI-OCA (PESADA OU SUPERPESADA), PADRÃO MÉDIO, 80X210CM, ESPESSURA DE 3,5CM, ITENS INCLUSOS: DOBRADIÇAS, MONTAGEM E INSTALAÇÃO DO BATENTE, SEM FECHADURA - FORNECIMENTO E INSTALAÇÃO. AF_10/2025</t>
  </si>
  <si>
    <t>KIT DE PORTA DE MADEIRA PARA PINTURA, SEMI-OCA (PESADA OU SUPERPESADA), PADRÃO MÉDIO, 90X210CM, ESPESSURA DE 3,5CM, ITENS INCLUSOS: DOBRADIÇAS, MONTAGEM E INSTALAÇÃO DO BATENTE, FECHADURA COM EXECUÇÃO DO FURO - FORNECIMENTO E INSTALAÇÃO. AF_10/2025</t>
  </si>
  <si>
    <t>PORTA DE MADEIRA, MACIÇA (PESADA OU SUPERPESADA), 90X210CM, ESPESSURA DE 3,5CM, INCLUSO DOBRADIÇAS - FORNECIMENTO E INSTALAÇÃO. AF_10/2025</t>
  </si>
  <si>
    <t>KIT DE PORTA DE MADEIRA PARA PINTURA, SEMI-OCA (PESADA OU SUPERPESADA), PADRÃO MÉDIO, 90X210CM, ESPESSURA DE 3,5CM, ITENS INCLUSOS: DOBRADIÇAS, MONTAGEM E INSTALAÇÃO DO BATENTE, SEM FECHADURA - FORNECIMENTO E INSTALAÇÃO. AF_10/2025</t>
  </si>
  <si>
    <t>KIT DE PORTA DE MADEIRA PARA PINTURA, SEMI-OCA (PESADA OU SUPERPESADA), PADRÃO POPULAR, 80X210CM, ESPESSURA DE 3,5CM, ITENS INCLUSOS: DOBRADIÇAS, MONTAGEM E INSTALAÇÃO DO BATENTE, FECHADURA COM EXECUÇÃO DO FURO - FORNECIMENTO E INSTALAÇÃO. AF_10/2025</t>
  </si>
  <si>
    <t>KIT DE PORTA DE MADEIRA PARA PINTURA, SEMI-OCA (PESADA OU SUPERPESADA), PADRÃO POPULAR, 80X210CM, ESPESSURA DE 3,5CM, ITENS INCLUSOS: DOBRADIÇAS, MONTAGEM E INSTALAÇÃO DO BATENTE, SEM FECHADURA - FORNECIMENTO E INSTALAÇÃO. AF_10/2025</t>
  </si>
  <si>
    <t>KIT DE PORTA DE MADEIRA PARA PINTURA, SEMI-OCA (PESADA OU SUPERPESADA), PADRÃO POPULAR, 90X210CM, ESPESSURA DE 3,5CM, ITENS INCLUSOS: DOBRADIÇAS, MONTAGEM E INSTALAÇÃO DO BATENTE, FECHADURA COM EXECUÇÃO DO FURO - FORNECIMENTO E INSTALAÇÃO. AF_10/2025</t>
  </si>
  <si>
    <t>KIT DE PORTA DE MADEIRA PARA PINTURA, SEMI-OCA (PESADA OU SUPERPESADA), PADRÃO POPULAR, 90X210CM, ESPESSURA DE 3,5CM, ITENS INCLUSOS: DOBRADIÇAS, MONTAGEM E INSTALAÇÃO DO BATENTE, SEM FECHADURA - FORNECIMENTO E INSTALAÇÃO. AF_10/2025</t>
  </si>
  <si>
    <t>KIT DE PORTA DE MADEIRA PARA VERNIZ, SEMI-OCA (LEVE OU MÉDIA), PADRÃO MÉDIO, 60X210CM, ESPESSURA DE 3,5CM, ITENS INCLUSOS: DOBRADIÇAS, MONTAGEM E INSTALAÇÃO DE BATENTE, FECHADURA COM EXECUÇÃO DO FURO - FORNECIMENTO E INSTALAÇÃO. AF_10/2025</t>
  </si>
  <si>
    <t>PORTA DE MADEIRA PARA VERNIZ, SEMI-OCA (LEVE OU MÉDIA), 60X210CM, ESPESSURA DE 3,5CM, INCLUSO DOBRADIÇAS - FORNECIMENTO E INSTALAÇÃO. AF_10/2025</t>
  </si>
  <si>
    <t>KIT DE PORTA DE MADEIRA PARA VERNIZ, SEMI-OCA (LEVE OU MÉDIA), PADRÃO MÉDIO, 60X210CM, ESPESSURA DE 3,5CM, ITENS INCLUSOS: DOBRADIÇAS, MONTAGEM E INSTALAÇÃO DO BATENTE, SEM FECHADURA - FORNECIMENTO E INSTALAÇÃO. AF_10/2025</t>
  </si>
  <si>
    <t>KIT DE PORTA DE MADEIRA PARA VERNIZ, SEMI-OCA (LEVE OU MÉDIA), PADRÃO MÉDIO, 70X210CM, ESPESSURA DE 3,5CM, ITENS INCLUSOS: DOBRADIÇAS, MONTAGEM E INSTALAÇÃO DE BATENTE, FECHADURA COM EXECUÇÃO DO FURO - FORNECIMENTO E INSTALAÇÃO. AF_10/2025</t>
  </si>
  <si>
    <t>PORTA DE MADEIRA PARA VERNIZ, SEMI-OCA (LEVE OU MÉDIA), 70X210CM, ESPESSURA DE 3,5CM, INCLUSO DOBRADIÇAS - FORNECIMENTO E INSTALAÇÃO. AF_10/2025</t>
  </si>
  <si>
    <t>KIT DE PORTA DE MADEIRA PARA VERNIZ, SEMI-OCA (LEVE OU MÉDIA), PADRÃO MÉDIO, 70X210CM, ESPESSURA DE 3,5CM, ITENS INCLUSOS: DOBRADIÇAS, MONTAGEM E INSTALAÇÃO DO BATENTE, SEM FECHADURA - FORNECIMENTO E INSTALAÇÃO. AF_10/2025</t>
  </si>
  <si>
    <t>KIT DE PORTA DE MADEIRA PARA VERNIZ, SEMI-OCA (LEVE OU MÉDIA), PADRÃO MÉDIO, 80X210CM, ESPESSURA DE 3,5CM, ITENS INCLUSOS: DOBRADIÇAS, MONTAGEM E INSTALAÇÃO DE BATENTE, FECHADURA COM EXECUÇÃO DO FURO - FORNECIMENTO E INSTALAÇÃO. AF_10/2025</t>
  </si>
  <si>
    <t>PORTA DE MADEIRA PARA VERNIZ, SEMI-OCA (LEVE OU MÉDIA), 80X210CM, ESPESSURA DE 3,5CM, INCLUSO DOBRADIÇAS - FORNECIMENTO E INSTALAÇÃO. AF_10/2025</t>
  </si>
  <si>
    <t>KIT DE PORTA DE MADEIRA PARA VERNIZ, SEMI-OCA (LEVE OU MÉDIA), PADRÃO MÉDIO, 80X210CM, ESPESSURA DE 3,5CM, ITENS INCLUSOS: DOBRADIÇAS, MONTAGEM E INSTALAÇÃO DO BATENTE, SEM FECHADURA - FORNECIMENTO E INSTALAÇÃO. AF_10/2025</t>
  </si>
  <si>
    <t>KIT DE PORTA DE MADEIRA PARA VERNIZ, SEMI-OCA (LEVE OU MÉDIA), PADRÃO MÉDIO, 90X210CM, ESPESSURA DE 3,5CM, ITENS INCLUSOS: DOBRADIÇAS, MONTAGEM E INSTALAÇÃO DE BATENTE, FECHADURA COM EXECUÇÃO DO FURO - FORNECIMENTO E INSTALAÇÃO. AF_10/2025</t>
  </si>
  <si>
    <t>PORTA DE MADEIRA PARA VERNIZ, SEMI-OCA (LEVE OU MÉDIA), 90X210CM, ESPESSURA DE 3,5CM, INCLUSO DOBRADIÇAS - FORNECIMENTO E INSTALAÇÃO. AF_10/2025</t>
  </si>
  <si>
    <t>KIT DE PORTA DE MADEIRA PARA VERNIZ, SEMI-OCA (LEVE OU MÉDIA), PADRÃO MÉDIO, 90X210CM, ESPESSURA DE 3,5CM, ITENS INCLUSOS: DOBRADIÇAS, MONTAGEM E INSTALAÇÃO DO BATENTE, SEM FECHADURA - FORNECIMENTO E INSTALAÇÃO. AF_10/2025</t>
  </si>
  <si>
    <t>KIT DE PORTA DE MADEIRA PARA VERNIZ, SEMI-OCA (LEVE OU MÉDIA), PADRÃO POPULAR, 60X210CM, ESPESSURA DE 3,5CM, ITENS INCLUSOS: DOBRADIÇAS, MONTAGEM E INSTALAÇÃO DE BATENTE, FECHADURA COM EXECUÇÃO DO FURO - FORNECIMENTO E INSTALAÇÃO. AF_10/2025</t>
  </si>
  <si>
    <t>KIT DE PORTA DE MADEIRA PARA VERNIZ, SEMI-OCA (LEVE OU MÉDIA), PADRÃO POPULAR, 60X210CM, ESPESSURA DE 3,5CM, ITENS INCLUSOS: DOBRADIÇAS, MONTAGEM E INSTALAÇÃO DO BATENTE, SEM FECHADURA - FORNECIMENTO E INSTALAÇÃO. AF_10/2025</t>
  </si>
  <si>
    <t>KIT DE PORTA DE MADEIRA PARA VERNIZ, SEMI-OCA (LEVE OU MÉDIA), PADRÃO POPULAR, 70X210CM, ESPESSURA DE 3,5CM, ITENS INCLUSOS: DOBRADIÇAS, MONTAGEM E INSTALAÇÃO DE BATENTE, FECHADURA COM EXECUÇÃO DO FURO - FORNECIMENTO E INSTALAÇÃO. AF_10/2025</t>
  </si>
  <si>
    <t>KIT DE PORTA DE MADEIRA PARA VERNIZ, SEMI-OCA (LEVE OU MÉDIA), PADRÃO POPULAR, 70X210CM, ESPESSURA DE 3,5CM, ITENS INCLUSOS: DOBRADIÇAS, MONTAGEM E INSTALAÇÃO DO BATENTE, SEM FECHADURA - FORNECIMENTO E INSTALAÇÃO. AF_10/2025</t>
  </si>
  <si>
    <t>KIT DE PORTA DE MADEIRA PARA VERNIZ, SEMI-OCA (LEVE OU MÉDIA), PADRÃO POPULAR, 80X210CM, ESPESSURA DE 3,5CM, ITENS INCLUSOS: DOBRADIÇAS, MONTAGEM E INSTALAÇÃO DE BATENTE, FECHADURA COM EXECUÇÃO DO FURO - FORNECIMENTO E INSTALAÇÃO. AF_10/2025</t>
  </si>
  <si>
    <t>KIT DE PORTA DE MADEIRA PARA VERNIZ, SEMI-OCA (LEVE OU MÉDIA), PADRÃO POPULAR, 80X210CM, ESPESSURA DE 3,5CM, ITENS INCLUSOS: DOBRADIÇAS, MONTAGEM E INSTALAÇÃO DO BATENTE, SEM FECHADURA - FORNECIMENTO E INSTALAÇÃO. AF_10/2025</t>
  </si>
  <si>
    <t>KIT DE PORTA DE MADEIRA PARA VERNIZ, SEMI-OCA (LEVE OU MÉDIA), PADRÃO POPULAR, 90X210CM, ESPESSURA DE 3,5CM, ITENS INCLUSOS: DOBRADIÇAS, MONTAGEM E INSTALAÇÃO DO BATENTE, SEM FECHADURA - FORNECIMENTO E INSTALAÇÃO. AF_10/2025</t>
  </si>
  <si>
    <t>KIT DE PORTA DE MADEIRA PARA VERNIZ, SEMI-OCA (LEVE OU MÉDIA), PADRÃO POPULAR, 90X210CM, ESPESSURA DE 3CM, ITENS INCLUSOS: DOBRADIÇAS, MONTAGEM E INSTALAÇÃO DE BATENTE, FECHADURA COM EXECUÇÃO DO FURO - FORNECIMENTO E INSTALAÇÃO. AF_10/2025</t>
  </si>
  <si>
    <t>KIT DE PORTA DE MADEIRA TIPO MEXICANA, MACIÇA (PESADA OU SUPERPESADA), PADRÃO MÉDIO, 80X210CM, ESPESSURA DE 3,5CM, ITENS INCLUSOS: DOBRADIÇAS, MONTAGEM E INSTALAÇÃO DE BATENTE, FECHADURA COM EXECUÇÃO DO FURO - FORNECIMENTO E INSTALAÇÃO. AF_10/2025</t>
  </si>
  <si>
    <t>PORTA DE MADEIRA, TIPO MEXICANA, MACIÇA (PESADA OU SUPERPESADA), 80X210CM, ESPESSURA DE 3,5CM, INCLUSO DOBRADIÇAS - FORNECIMENTO E INSTALAÇÃO. AF_10/2025</t>
  </si>
  <si>
    <t>KIT DE PORTA DE MADEIRA TIPO MEXICANA, MACIÇA (PESADA OU SUPERPESADA), PADRÃO MÉDIO, 80X210CM, ESPESSURA DE 3CM, ITENS INCLUSOS: DOBRADIÇAS, MONTAGEM E INSTALAÇÃO DO BATENTE, SEM FECHADURA - FORNECIMENTO E INSTALAÇÃO. AF_10/2025</t>
  </si>
  <si>
    <t>KIT DE PORTA DE MADEIRA TIPO MEXICANA, MACIÇA (PESADA OU SUPERPESADA), PADRÃO POPULAR, 80X210CM, ESPESSURA DE 3,5CM, ITENS INCLUSOS: DOBRADIÇAS, MONTAGEM E INSTALAÇÃO DE BATENTE, FECHADURA COM EXECUÇÃO DO FURO - FORNECIMENTO E INSTALAÇÃO. AF_10/2025</t>
  </si>
  <si>
    <t>KIT DE PORTA DE MADEIRA TIPO MEXICANA, MACIÇA (PESADA OU SUPERPESADA), PADRÃO POPULAR, 80X210CM, ESPESSURA DE 3CM, ITENS INCLUSOS: DOBRADIÇAS, MONTAGEM E INSTALAÇÃO DO BATENTE, SEM FECHADURA - FORNECIMENTO E INSTALAÇÃO. AF_10/2025</t>
  </si>
  <si>
    <t>KIT DE PORTA DE MADEIRA TIPO VENEZIANA, 80X210CM (ESPESSURA DE 3CM), PADRÃO MÉDIO, ITENS INCLUSOS: DOBRADIÇAS, MONTAGEM E INSTALAÇÃO DE BATENTE, FECHADURA COM EXECUÇÃO DO FURO - FORNECIMENTO E INSTALAÇÃO. AF_10/2025</t>
  </si>
  <si>
    <t>PORTA DE MADEIRA TIPO VENEZIANA, 80X210CM, ESPESSURA DE 3CM, INCLUSO DOBRADIÇAS - FORNECIMENTO E INSTALAÇÃO. AF_10/2025</t>
  </si>
  <si>
    <t>KIT DE PORTA DE MADEIRA TIPO VENEZIANA, 80X210CM (ESPESSURA DE 3CM), PADRÃO POPULAR, ITENS INCLUSOS: DOBRADIÇAS, MONTAGEM E INSTALAÇÃO DE BATENTE, FECHADURA COM EXECUÇÃO DO FURO - FORNECIMENTO E INSTALAÇÃO. AF_10/2025</t>
  </si>
  <si>
    <t>KIT DE PORTA DE MADEIRA TIPO VENEZIANA, PADRÃO MÉDIO, 80X210CM, ESPESSURA DE 3CM, ITENS INCLUSOS: DOBRADIÇAS, MONTAGEM E INSTALAÇÃO DO BATENTE, SEM FECHADURA - FORNECIMENTO E INSTALAÇÃO. AF_10/2025</t>
  </si>
  <si>
    <t>KIT DE PORTA DE MADEIRA TIPO VENEZIANA, PADRÃO POPULAR, 80X210CM, ESPESSURA DE 3CM, ITENS INCLUSOS: DOBRADIÇAS, MONTAGEM E INSTALAÇÃO DO BATENTE, SEM FECHADURA - FORNECIMENTO E INSTALAÇÃO. AF_10/2025</t>
  </si>
  <si>
    <t>KIT DE PORTA-PRONTA DE MADEIRA EM ACABAMENTO MELAMÍNICO BRANCO, FOLHA LEVE OU MÉDIA, 60X210CM, EXCLUSIVE FECHADURA, FIXAÇÃO COM PREENCHIMENTO PARCIAL DE ESPUMA EXPANSIVA - FORNECIMENTO E INSTALAÇÃO. AF_10/2025</t>
  </si>
  <si>
    <t>KIT DE PORTA-PRONTA DE MADEIRA EM ACABAMENTO MELAMÍNICO BRANCO, FOLHA LEVE OU MÉDIA, 70X210CM, EXCLUSIVE FECHADURA, FIXAÇÃO COM PREENCHIMENTO PARCIAL DE ESPUMA EXPANSIVA - FORNECIMENTO E INSTALAÇÃO. AF_10/2025</t>
  </si>
  <si>
    <t>KIT DE PORTA-PRONTA DE MADEIRA EM ACABAMENTO MELAMÍNICO BRANCO, FOLHA LEVE OU MÉDIA, 80X210CM, EXCLUSIVE FECHADURA, FIXAÇÃO COM PREENCHIMENTO PARCIAL DE ESPUMA EXPANSIVA - FORNECIMENTO E INSTALAÇÃO. AF_10/2025</t>
  </si>
  <si>
    <t>KIT DE PORTA-PRONTA DE MADEIRA EM ACABAMENTO MELAMÍNICO BRANCO, FOLHA LEVE OU MÉDIA, 90X210, EXCLUSIVE FECHADURA, FIXAÇÃO COM PREENCHIMENTO TOTAL DE ESPUMA EXPANSIVA - FORNECIMENTO E INSTALAÇÃO. AF_10/2025</t>
  </si>
  <si>
    <t>KIT DE PORTA-PRONTA DE MADEIRA EM ACABAMENTO MELAMÍNICO BRANCO, FOLHA LEVE OU MÉDIA, E BATENTE METÁLICO, 60X210CM, FIXAÇÃO COM ARGAMASSA - FORNECIMENTO E INSTALAÇÃO. AF_10/2025</t>
  </si>
  <si>
    <t>KIT DE PORTA-PRONTA DE MADEIRA EM ACABAMENTO MELAMÍNICO BRANCO, FOLHA LEVE OU MÉDIA, E BATENTE METÁLICO, 80X210CM, FIXAÇÃO COM ARGAMASSA - FORNECIMENTO E INSTALAÇÃO. AF_10/2025</t>
  </si>
  <si>
    <t>KIT DE PORTA-PRONTA DE MADEIRA EM ACABAMENTO MELAMÍNICO BRANCO, FOLHA LEVE OU MÉDIA, E BATENTE METÁLICO, 90X210CM, FIXAÇÃO COM ARGAMASSA - FORNECIMENTO E INSTALAÇÃO. AF_10/2025</t>
  </si>
  <si>
    <t>KIT DE PORTA-PRONTA DE MADEIRA EM ACABAMENTO MELAMÍNICO BRANCO, FOLHA PESADA OU SUPERPESADA, 80X210CM, FIXAÇÃO COM PREENCHIMENTO PARCIAL DE ESPUMA EXPANSIVA - FORNECIMENTO E INSTALAÇÃO. AF_10/2025</t>
  </si>
  <si>
    <t>KIT DE PORTA-PRONTA DE MADEIRA EM ACABAMENTO MELAMÍNICO BRANCO, FOLHA PESADA OU SUPERPESADA, 90X210CM, FIXAÇÃO COM PREENCHIMENTO TOTAL DE ESPUMA EXPANSIVA - FORNECIMENTO E INSTALAÇÃO. AF_10/2025</t>
  </si>
  <si>
    <t>KIT DE PORTA-PRONTA DE MADEIRA EM ACABAMENTO MELAMÍNICO BRANCO, FOLHA PESADA OU SUPERPESADA, E BATENTE METÁLICO, 80X210CM, FIXAÇÃO COM ARGAMASSA - FORNECIMENTO E INSTALAÇÃO. AF_10/2025</t>
  </si>
  <si>
    <t>KIT DE PORTA-PRONTA DE MADEIRA EM ACABAMENTO MELAMÍNICO BRANCO, FOLHA PESADA OU SUPERPESADA, E BATENTE METÁLICO, 90X210CM, FIXAÇÃO COM ARGAMASSA - FORNECIMENTO E INSTALAÇÃO. AF_10/2025</t>
  </si>
  <si>
    <t>PORTA CADEADO ZINCADO OXIDADO PRETO COM CADEADO DE AÇO INOX, LARGURA DE *50* MM. AF_10/2025</t>
  </si>
  <si>
    <t>PORTA CORTA-FOGO 160X210X4CM COM BARRA ANTI PÂNICO - FORNECIMENTO E INSTALAÇÃO. AF_10/2025</t>
  </si>
  <si>
    <t>PORTA CORTA-FOGO 80X210X4CM - FORNECIMENTO E INSTALAÇÃO. AF_10/2025</t>
  </si>
  <si>
    <t>PORTA CORTA-FOGO 80X210X4CM COM BARRA ANTI PÂNICO - FORNECIMENTO E INSTALAÇÃO. AF_10/2025</t>
  </si>
  <si>
    <t>PORTA CORTA-FOGO 90X210X4CM - FORNECIMENTO E INSTALAÇÃO. AF_10/2025</t>
  </si>
  <si>
    <t>PORTA DE ALUMÍNIO DE ABRIR PARA VIDRO SEM GUARNIÇÃO, 87X210CM, FIXAÇÃO COM PARAFUSOS, INCLUSIVE VIDROS - FORNECIMENTO E INSTALAÇÃO. AF_10/2025</t>
  </si>
  <si>
    <t>PORTA DE ALUMÍNIO DE ABRIR, P/ VIDRO, C/ GUARNIÇÃO, 87X210CM, FIXAÇÃO COM ARGAMASSA. AF_10/2025</t>
  </si>
  <si>
    <t>PORTA DE AÇO DE ABRIR, P/ VIDRO, C/ GUARNIÇÃO, 87X210CM, FIXAÇÃO COM ARGAMASSA. AF_10/2025</t>
  </si>
  <si>
    <t>PORTA DE CORRER BRANCA PRIME 80 X 210 CM, COM KIT COMPLETA BRANCO PRIME, FORNECIMENTO E INSTALAÇÃO. AF_10/2025</t>
  </si>
  <si>
    <t>PORTA DE CORRER DE ALUMÍNIO, COM DUAS FOLHAS PARA VIDRO, INCLUSO VIDRO LISO INCOLOR, FECHADURA E PUXADOR, SEM ALIZAR. AF_10/2025</t>
  </si>
  <si>
    <t>PORTA DE FERRO, DE ABRIR, TIPO GRADE COM CHAPA, COM GUARNIÇÕES. AF_10/2025</t>
  </si>
  <si>
    <t>PORTA DE MADEIRA COMPENSADA LISA PARA PINTURA, 120X210X3,5CM, 2 FOLHAS, INCLUSO ADUELA 2A, ALIZAR 2A E DOBRADIÇAS. AF_10/2025</t>
  </si>
  <si>
    <t>PORTA EM ALUMÍNIO DE ABRIR TIPO VENEZIANA COM GUARNIÇÃO, FIXAÇÃO COM PARAFUSOS - FORNECIMENTO E INSTALAÇÃO. AF_10/2025</t>
  </si>
  <si>
    <t>PORTA EM AÇO DE ABRIR PARA VIDRO SEM GUARNIÇÃO, 87X210CM, FIXAÇÃO COM PARAFUSOS, EXCLUSIVE VIDROS - FORNECIMENTO E INSTALAÇÃO. AF_10/2025</t>
  </si>
  <si>
    <t>PORTA EM AÇO DE ABRIR TIPO VENEZIANA SEM GUARNIÇÃO, 87X210CM, FIXAÇÃO COM PARAFUSOS - FORNECIMENTO E INSTALAÇÃO. AF_10/2025</t>
  </si>
  <si>
    <t>PORTA-PRONTA DE MADEIRA, FOLHA LEVE OU MÉDIA, 70X210CM, FIXAÇÃO COM PREENCHIMENTO TOTAL DE ESPUMA EXPANSIVA - FORNECIMENTO E INSTALAÇÃO. AF_10/2025</t>
  </si>
  <si>
    <t>PORTA-PRONTA DE MADEIRA, FOLHA LEVE OU MÉDIA, 80X210CM, FIXAÇÃO COM PREENCHIMENTO TOTAL DE ESPUMA EXPANSIVA - FORNECIMENTO E INSTALAÇÃO. AF_10/2025</t>
  </si>
  <si>
    <t>PORTA-PRONTA DE MADEIRA, FOLHA PESADA OU SUPERPESADA, 80X210CM, FIXAÇÃO COM PREENCHIMENTO TOTAL DE ESPUMA EXPANSIVA - FORNECIMENTO E INSTALAÇÃO. AF_10/2025</t>
  </si>
  <si>
    <t>PUXADOR CENTRAL PARA ESQUADRIA DE MADEIRA. AF_10/2025</t>
  </si>
  <si>
    <t>RECOLOCACAO DE FOLHAS DE PORTA DE MADEIRA PESADA OU SUPER PESADA DE 90 CM DE LARGURA, CONSIDERANDO REAPROVEITAMENTO DO MATERIAL. AF_10/2025</t>
  </si>
  <si>
    <t>RECOLOCAÇÃO DE FOLHAS DE PORTA DE MADEIRA LEVE OU MÉDIA DE 60CM DE LARGURA, CONSIDERANDO REAPROVEITAMENTO DO MATERIAL. AF_10/2025</t>
  </si>
  <si>
    <t>RECOLOCAÇÃO DE FOLHAS DE PORTA DE MADEIRA LEVE OU MÉDIA DE 70CM DE LARGURA, CONSIDERANDO REAPROVEITAMENTO DO MATERIAL. AF_10/2025</t>
  </si>
  <si>
    <t>RECOLOCAÇÃO DE FOLHAS DE PORTA DE MADEIRA LEVE OU MÉDIA DE 80CM DE LARGURA, CONSIDERANDO REAPROVEITAMENTO DO MATERIAL. AF_10/2025</t>
  </si>
  <si>
    <t>RECOLOCAÇÃO DE FOLHAS DE PORTA DE MADEIRA LEVE OU MÉDIA DE 90CM DE LARGURA, CONSIDERANDO REAPROVEITAMENTO DO MATERIAL. AF_10/2025</t>
  </si>
  <si>
    <t>RECOLOCAÇÃO DE FOLHAS DE PORTA DE MADEIRA PESADA OU SUPERPESADA DE 80CM DE LARGURA, CONSIDERANDO REAPROVEITAMENTO DO MATERIAL. AF_10/2025</t>
  </si>
  <si>
    <t>TARJETA TIPO LIVRE/OCUPADO PARA PORTA DE BANHEIRO. AF_10/2025</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</si>
  <si>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</si>
  <si>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</si>
  <si>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</si>
  <si>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</si>
  <si>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CIRCULAR ESCAVADA COM FLUIDO ESTABILIZANTE (ESTACÃO), DIÂMETRO DE 110CM (EXCLUSIVE MOBILIZAÇÃO E DESMOBILIZAÇÃO). AF_05/2020</t>
  </si>
  <si>
    <t>CARGA, MANOBRA E DESCARGA DE SOLOS E MATERIAIS GRANULARES EM CAMINHÃO BASCULANTE 6 M³ - CARGA COM PÁ CARREGADEIRA (CAÇAMBA DE 1,7 A 2,8 M³ / 128 HP) E DESCARGA LIVRE (UNIDADE: M3). AF_07/2020</t>
  </si>
  <si>
    <t>TRANSPORTE COM CAMINHÃO BASCULANTE DE 6 M³, EM VIA URBANA EM REVESTIMENTO PRIMÁRIO (UNIDADE: M3XKM). AF_07/2020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</si>
  <si>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</si>
  <si>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</si>
  <si>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</si>
  <si>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EXECUÇÃO DE MURETA GUIA PARA CONTENÇÃO/FUNDAÇÃO, PARA LAMELAS ATÉ 0,80 M DE LARGURA. AF_02/2025</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</si>
  <si>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</si>
  <si>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</si>
  <si>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</si>
  <si>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</si>
  <si>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</si>
  <si>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</si>
  <si>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</si>
  <si>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</si>
  <si>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</si>
  <si>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</si>
  <si>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</si>
  <si>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</si>
  <si>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</si>
  <si>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</si>
  <si>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</si>
  <si>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</si>
  <si>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</si>
  <si>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</si>
  <si>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</si>
  <si>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</si>
  <si>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</si>
  <si>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</si>
  <si>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</si>
  <si>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</si>
  <si>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</si>
  <si>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</si>
  <si>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</si>
  <si>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</si>
  <si>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</si>
  <si>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</si>
  <si>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</si>
  <si>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</si>
  <si>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</si>
  <si>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</si>
  <si>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FABRICAÇÃO E INSTALAÇÃO DE MEIA TESOURA DE MADEIRA NÃO APARELHADA, COM VÃO DE 10 M, PARA TELHA CERÂMICA OU DE CONCRETO, INCLUSO IÇAMENTO. AF_10/2025</t>
  </si>
  <si>
    <t>INSTALAÇÃO DE TESOURA (INTEIRA OU MEIA), BIAPOIADA, EM MADEIRA NÃO APARELHADA, PARA VÃOS MAIORES OU IGUAIS A 10,0 M E MENORES QUE 12,0 M, INCLUSO IÇAMENTO. AF_10/2025</t>
  </si>
  <si>
    <t>FABRICAÇÃO E INSTALAÇÃO DE MEIA TESOURA DE MADEIRA NÃO APARELHADA, COM VÃO DE 10 M, PARA TELHA ONDULADA DE FIBROCIMENTO, ALUMÍNIO, PLÁSTICA OU TERMOACÚSTICA, INCLUSO IÇAMENTO. AF_10/2025</t>
  </si>
  <si>
    <t>FABRICAÇÃO E INSTALAÇÃO DE MEIA TESOURA DE MADEIRA NÃO APARELHADA, COM VÃO DE 11 M, PARA TELHA CERÂMICA OU DE CONCRETO, INCLUSO IÇAMENTO. AF_10/2025</t>
  </si>
  <si>
    <t>FABRICAÇÃO E INSTALAÇÃO DE MEIA TESOURA DE MADEIRA NÃO APARELHADA, COM VÃO DE 11 M, PARA TELHA ONDULADA DE FIBROCIMENTO, ALUMÍNIO, PLÁSTICA OU TERMOACÚSTICA, INCLUSO IÇAMENTO. AF_10/2025</t>
  </si>
  <si>
    <t>FABRICAÇÃO E INSTALAÇÃO DE MEIA TESOURA DE MADEIRA NÃO APARELHADA, COM VÃO DE 12 M, PARA TELHA CERÂMICA OU DE CONCRETO, INCLUSO IÇAMENTO. AF_10/2025</t>
  </si>
  <si>
    <t>FABRICAÇÃO E INSTALAÇÃO DE MEIA TESOURA DE MADEIRA NÃO APARELHADA, COM VÃO DE 12 M, PARA TELHA ONDULADA DE FIBROCIMENTO, ALUMÍNIO, PLÁSTICA OU TERMOACÚSTICA, INCLUSO IÇAMENTO. AF_10/2025</t>
  </si>
  <si>
    <t>FABRICAÇÃO E INSTALAÇÃO DE MEIA TESOURA DE MADEIRA NÃO APARELHADA, COM VÃO DE 3 M, PARA TELHA CERÂMICA OU DE CONCRETO, INCLUSO IÇAMENTO. AF_10/2025</t>
  </si>
  <si>
    <t>INSTALAÇÃO DE TESOURA (INTEIRA OU MEIA), BIAPOIADA, EM MADEIRA NÃO APARELHADA, PARA VÃOS MAIORES OU IGUAIS A 3,0 M E MENORES QUE 6,0 M, INCLUSO IÇAMENTO. AF_10/2025</t>
  </si>
  <si>
    <t>FABRICAÇÃO E INSTALAÇÃO DE MEIA TESOURA DE MADEIRA NÃO APARELHADA, COM VÃO DE 3 M, PARA TELHA ONDULADA DE FIBROCIMENTO, ALUMÍNIO, PLÁSTICA OU TERMOACÚSTICA, INCLUSO IÇAMENTO. AF_10/2025</t>
  </si>
  <si>
    <t>FABRICAÇÃO E INSTALAÇÃO DE MEIA TESOURA DE MADEIRA NÃO APARELHADA, COM VÃO DE 4 M, PARA TELHA CERÂMICA OU DE CONCRETO, INCLUSO IÇAMENTO. AF_10/2025</t>
  </si>
  <si>
    <t>FABRICAÇÃO E INSTALAÇÃO DE MEIA TESOURA DE MADEIRA NÃO APARELHADA, COM VÃO DE 4 M, PARA TELHA ONDULADA DE FIBROCIMENTO, ALUMÍNIO, PLÁSTICA OU TERMOACÚSTICA, INCLUSO IÇAMENTO. AF_10/2025</t>
  </si>
  <si>
    <t>FABRICAÇÃO E INSTALAÇÃO DE MEIA TESOURA DE MADEIRA NÃO APARELHADA, COM VÃO DE 5 M, PARA TELHA CERÂMICA OU DE CONCRETO, INCLUSO IÇAMENTO. AF_10/2025</t>
  </si>
  <si>
    <t>FABRICAÇÃO E INSTALAÇÃO DE MEIA TESOURA DE MADEIRA NÃO APARELHADA, COM VÃO DE 5 M, PARA TELHA ONDULADA DE FIBROCIMENTO, ALUMÍNIO, PLÁSTICA OU TERMOACÚSTICA, INCLUSO IÇAMENTO. AF_10/2025</t>
  </si>
  <si>
    <t>FABRICAÇÃO E INSTALAÇÃO DE MEIA TESOURA DE MADEIRA NÃO APARELHADA, COM VÃO DE 6 M, PARA TELHA CERÂMICA OU DE CONCRETO, INCLUSO IÇAMENTO. AF_10/2025</t>
  </si>
  <si>
    <t>INSTALAÇÃO DE TESOURA (INTEIRA OU MEIA), BIAPOIADA, EM MADEIRA NÃO APARELHADA, PARA VÃOS MAIORES OU IGUAIS A 6,0 M E MENORES QUE 8,0 M, INCLUSO IÇAMENTO. AF_10/2025</t>
  </si>
  <si>
    <t>FABRICAÇÃO E INSTALAÇÃO DE MEIA TESOURA DE MADEIRA NÃO APARELHADA, COM VÃO DE 6 M, PARA TELHA ONDULADA DE FIBROCIMENTO, ALUMÍNIO, PLÁSTICA OU TERMOACÚSTICA, INCLUSO IÇAMENTO. AF_10/2025</t>
  </si>
  <si>
    <t>FABRICAÇÃO E INSTALAÇÃO DE MEIA TESOURA DE MADEIRA NÃO APARELHADA, COM VÃO DE 7 M, PARA TELHA CERÂMICA OU DE CONCRETO, INCLUSO IÇAMENTO. AF_10/2025</t>
  </si>
  <si>
    <t>FABRICAÇÃO E INSTALAÇÃO DE MEIA TESOURA DE MADEIRA NÃO APARELHADA, COM VÃO DE 7 M, PARA TELHA ONDULADA DE FIBROCIMENTO, ALUMÍNIO, PLÁSTICA OU TERMOACÚSTICA, INCLUSO IÇAMENTO. AF_10/2025</t>
  </si>
  <si>
    <t>FABRICAÇÃO E INSTALAÇÃO DE MEIA TESOURA DE MADEIRA NÃO APARELHADA, COM VÃO DE 8 M, PARA TELHA CERÂMICA OU DE CONCRETO, INCLUSO IÇAMENTO. AF_10/2025</t>
  </si>
  <si>
    <t>INSTALAÇÃO DE TESOURA (INTEIRA OU MEIA), BIAPOIADA, EM MADEIRA NÃO APARELHADA, PARA VÃOS MAIORES OU IGUAIS A 8,0 M E MENORES QUE 10,0 M, INCLUSO IÇAMENTO. AF_10/2025</t>
  </si>
  <si>
    <t>FABRICAÇÃO E INSTALAÇÃO DE MEIA TESOURA DE MADEIRA NÃO APARELHADA, COM VÃO DE 8 M, PARA TELHA ONDULADA DE FIBROCIMENTO, ALUMÍNIO, PLÁSTICA OU TERMOACÚSTICA, INCLUSO IÇAMENTO. AF_10/2025</t>
  </si>
  <si>
    <t>FABRICAÇÃO E INSTALAÇÃO DE MEIA TESOURA DE MADEIRA NÃO APARELHADA, COM VÃO DE 9 M, PARA TELHA CERÂMICA OU DE CONCRETO, INCLUSO IÇAMENTO. AF_10/2025</t>
  </si>
  <si>
    <t>FABRICAÇÃO E INSTALAÇÃO DE MEIA TESOURA DE MADEIRA NÃO APARELHADA, COM VÃO DE 9 M, PARA TELHA ONDULADA DE FIBROCIMENTO, ALUMÍNIO, PLÁSTICA OU TERMOACÚSTICA, INCLUSO IÇAMENTO. AF_10/2025</t>
  </si>
  <si>
    <t>FABRICAÇÃO E INSTALAÇÃO DE PONTALETES DE AÇO PARA TELHADOS COM ATÉ 2 ÁGUAS E COM TELHA CERÂMICA (ENCAIXE/CAPA CANAL) OU DE CONCRETO EM EDIFÍCIO INSTITUCIONAL TÉRREO, INCLUSO TRANSPORTE VERTICAL, EXCLUSIVE PINTURA. AF_10/2025</t>
  </si>
  <si>
    <t>SOLDA DE TOPO EM CHAPA/PERFIL/TUBO DE AÇO CHANFRADO, ESPESSURA=1/4''. AF_06/2018</t>
  </si>
  <si>
    <t>FABRICAÇÃO E INSTALAÇÃO DE PONTALETES DE AÇO PARA TELHADOS COM ATÉ 2 ÁGUAS E COM TELHA CERÂMICA (ENCAIXE/CAPA CANAL) OU DE CONCRETO EM EDIFÍCIO RESIDENCIAL MÚLTIPLOS PAVIMENTOS, INCLUSO TRANSPORTE VERTICAL, EXCLUSIVE PINTURA. AF_10/2025</t>
  </si>
  <si>
    <t>FABRICAÇÃO E INSTALAÇÃO DE PONTALETES DE AÇO PARA TELHADOS COM ATÉ 2 ÁGUAS E COM TELHA CERÂMICA (ENCAIXE/CAPA CANAL) OU DE CONCRETO EM EDIFÍCIO RESIDENCIAL TÉRREO/SOBRADO, INCLUSO TRANSPORTE VERTICAL, EXCLUSIVE PINTURA. AF_10/2025</t>
  </si>
  <si>
    <t>FABRICAÇÃO E INSTALAÇÃO DE PONTALETES DE AÇO PARA TELHADOS COM ATÉ 2 ÁGUAS E COM TELHA ONDULADA DE FIBROCIMENTO, ALUMÍNIO OU PLÁSTICA EM EDIFÍCIO INSTITUCIONAL TÉRREO, INCLUSO TRANSPORTE VERTICAL, EXCLUSIVE PINTURA. AF_10/2025</t>
  </si>
  <si>
    <t>FABRICAÇÃO E INSTALAÇÃO DE PONTALETES DE AÇO PARA TELHADOS COM ATÉ 2 ÁGUAS E COM TELHA ONDULADA DE FIBROCIMENTO, ALUMÍNIO OU PLÁSTICA EM EDIFÍCIO RESIDENCIAL MÚLTIPLOS PAVIMENTOS, INCLUSO TRANSPORTE VERTICAL, EXCLUSIVE PINTURA. AF_10/2025</t>
  </si>
  <si>
    <t>FABRICAÇÃO E INSTALAÇÃO DE PONTALETES DE AÇO PARA TELHADOS COM ATÉ 2 ÁGUAS E COM TELHA ONDULADA DE FIBROCIMENTO, ALUMÍNIO OU PLÁSTICA EM EDIFÍCIO RESIDENCIAL TÉRREO/SOBRADO, INCLUSO TRANSPORTE VERTICAL, EXCLUSIVE PINTURA. AF_10/2025</t>
  </si>
  <si>
    <t>FABRICAÇÃO E INSTALAÇÃO DE PONTALETES DE AÇO PARA TELHADOS COM MAIS QUE 2 ÁGUAS E COM TELHA CERÂMICA (ENCAIXE/CAPA CANAL) OU DE CONCRETO EM EDIFÍCIO INSTITUCIONAL TÉRREO, INCLUSO TRANSPORTE VERTICAL, EXCLUSIVE PINTURA. AF_10/2025</t>
  </si>
  <si>
    <t>FABRICAÇÃO E INSTALAÇÃO DE PONTALETES DE AÇO PARA TELHADOS COM MAIS QUE 2 ÁGUAS E COM TELHA CERÂMICA (ENCAIXE/CAPA CANAL) OU DE CONCRETO EM EDIFÍCIO RESIDENCIAL MÚLTIPLOS PAVIMENTOS, INCLUSO TRANSPORTE VERTICAL, EXCLUSIVE PINTURA. AF_10/2025</t>
  </si>
  <si>
    <t>FABRICAÇÃO E INSTALAÇÃO DE PONTALETES DE AÇO PARA TELHADOS COM MAIS QUE 2 ÁGUAS E COM TELHA CERÂMICA (ENCAIXE/CAPA CANAL) OU DE CONCRETO EM EDIFÍCIO RESIDENCIAL TÉRREO/SOBRADO, INCLUSO TRANSPORTE VERTICAL, EXCLUSIVE PINTURA. AF_10/2025</t>
  </si>
  <si>
    <t>FABRICAÇÃO E INSTALAÇÃO DE PONTALETES DE AÇO PARA TELHADOS COM MAIS QUE 2 ÁGUAS E COM TELHA ONDULADA DE FIBROCIMENTO, ALUMÍNIO OU PLÁSTICA EM EDIFÍCIO INSTITUCIONAL TÉRREO, INCLUSO TRANSPORTE VERTICAL, EXCLUSIVE PINTURA. AF_10/2025</t>
  </si>
  <si>
    <t>FABRICAÇÃO E INSTALAÇÃO DE PONTALETES DE AÇO PARA TELHADOS COM MAIS QUE 2 ÁGUAS E COM TELHA ONDULADA DE FIBROCIMENTO, ALUMÍNIO OU PLÁSTICA EM EDIFÍCIO RESIDENCIAL MÚLTIPLOS PAVIMENTOS, INCLUSO TRANSPORTE VERTICAL, EXCLUSIVE PINTURA. AF_10/2025</t>
  </si>
  <si>
    <t>FABRICAÇÃO E INSTALAÇÃO DE PONTALETES DE AÇO PARA TELHADOS COM MAIS QUE 2 ÁGUAS E COM TELHA ONDULADA DE FIBROCIMENTO, ALUMÍNIO OU PLÁSTICA EM EDIFÍCIO RESIDENCIAL TÉRREO/SOBRADO, INCLUSO TRANSPORTE VERTICAL, EXCLUSIVE PINTURA. AF_10/2025</t>
  </si>
  <si>
    <t>FABRICAÇÃO E INSTALAÇÃO DE PONTALETES DE MADEIRA NÃO APARELHADA PARA TELHADOS COM ATÉ 2 ÁGUAS E COM TELHA CERÂMICA (ENCAIXE/CAPA CANAL) OU DE CONCRETO EM EDIFÍCIO INSTITUCIONAL TÉRREO, INCLUSO TRANSPORTE VERTICAL. AF_10/2025</t>
  </si>
  <si>
    <t>FABRICAÇÃO E INSTALAÇÃO DE PONTALETES DE MADEIRA NÃO APARELHADA PARA TELHADOS COM ATÉ 2 ÁGUAS E COM TELHA CERÂMICA (ENCAIXE/CAPA CANAL) OU DE CONCRETO EM EDIFÍCIO RESIDENCIAL DE MÚLTIPLOS PAVIMENTOS, INCLUSO TRANSPORTE VERTICAL. AF_10/2025</t>
  </si>
  <si>
    <t>FABRICAÇÃO E INSTALAÇÃO DE PONTALETES DE MADEIRA NÃO APARELHADA PARA TELHADOS COM ATÉ 2 ÁGUAS E COM TELHA CERÂMICA (ENCAIXE/CAPA CANAL) OU DE CONCRETO EM EDIFÍCIO RESIDENCIAL TÉRREO/SOBRADO, INCLUSO TRANSPORTE VERTICAL. AF_10/2025</t>
  </si>
  <si>
    <t>FABRICAÇÃO E INSTALAÇÃO DE PONTALETES DE MADEIRA NÃO APARELHADA PARA TELHADOS COM ATÉ 2 ÁGUAS E COM TELHA ONDULADA DE FIBROCIMENTO, ALUMÍNIO OU PLÁSTICA EM EDIFÍCIO INSTITUCIONAL TÉRREO, INCLUSO TRANSPORTE VERTICAL. AF_10/2025</t>
  </si>
  <si>
    <t>FABRICAÇÃO E INSTALAÇÃO DE PONTALETES DE MADEIRA NÃO APARELHADA PARA TELHADOS COM ATÉ 2 ÁGUAS E COM TELHA ONDULADA DE FIBROCIMENTO, ALUMÍNIO OU PLÁSTICA EM EDIFÍCIO RESIDENCIAL DE MÚLTIPLOS PAVIMENTOS, INCLUSO TRANSPORTE VERTICAL. AF_10/2025</t>
  </si>
  <si>
    <t>FABRICAÇÃO E INSTALAÇÃO DE PONTALETES DE MADEIRA NÃO APARELHADA PARA TELHADOS COM ATÉ 2 ÁGUAS E COM TELHA ONDULADA DE FIBROCIMENTO, ALUMÍNIO OU PLÁSTICA EM EDIFÍCIO RESIDENCIAL TÉRREO/SOBRADO, INCLUSO TRANSPORTE VERTICAL. AF_10/2025</t>
  </si>
  <si>
    <t>FABRICAÇÃO E INSTALAÇÃO DE PONTALETES DE MADEIRA NÃO APARELHADA PARA TELHADOS COM MAIS QUE 2 ÁGUAS E COM TELHA CERÂMICA (ENCAIXE/CAPA CANAL) OU DE CONCRETO EM EDIFÍCIO INSTITUCIONAL TÉRREO, INCLUSO TRANSPORTE VERTICAL. AF_10/2025</t>
  </si>
  <si>
    <t>FABRICAÇÃO E INSTALAÇÃO DE PONTALETES DE MADEIRA NÃO APARELHADA PARA TELHADOS COM MAIS QUE 2 ÁGUAS E COM TELHA CERÂMICA (ENCAIXE/CAPA CANAL) OU DE CONCRETO EM EDIFÍCIO RESIDENCIAL DE MÚLTIPLOS PAVIMENTOS. AF_10/2025</t>
  </si>
  <si>
    <t>FABRICAÇÃO E INSTALAÇÃO DE PONTALETES DE MADEIRA NÃO APARELHADA PARA TELHADOS COM MAIS QUE 2 ÁGUAS E COM TELHA CERÂMICA (ENCAIXE/CAPA CANAL) OU DE CONCRETO EM EDIFÍCIO RESIDENCIAL TÉRREO/SOBRADO, INCLUSO TRANSPORTE VERTICAL. AF_10/2025</t>
  </si>
  <si>
    <t>FABRICAÇÃO E INSTALAÇÃO DE TESOURA (INTEIRA OU MEIA) EM AÇO, VÃOS MAIORES OU IGUAIS A 3,0 M E MENORES QUE 6,0 M, INCLUSO IÇAMENTO, EXCLUSIVE PINTURA. AF_10/2025</t>
  </si>
  <si>
    <t>INSTALAÇÃO DE TESOURA (INTEIRA OU MEIA), EM AÇO, PARA VÃOS MAIORES OU IGUAIS A 3,0 M E MENORES QUE 6,0 M, INCLUSO IÇAMENTO, EXCLUSIVE PINTURA. AF_10/2025_PE</t>
  </si>
  <si>
    <t>FABRICAÇÃO E INSTALAÇÃO DE TESOURA (INTEIRA OU MEIA) EM AÇO, VÃOS MAIORES OU IGUAIS A 6,0 M E MENORES OU IGUAIS A 12,0 M, INCLUSO IÇAMENTO, EXCLUSIVE PINTURA. AF_10/2025</t>
  </si>
  <si>
    <t>INSTALAÇÃO DE TESOURA (INTEIRA OU MEIA), EM AÇO, PARA VÃOS MAIORES OU IGUAIS A 8,0 M E MENORES QUE 10,0 M, INCLUSO IÇAMENTO, EXCLUSIVE PINTURA. AF_10/2025_PE</t>
  </si>
  <si>
    <t>FABRICAÇÃO E INSTALAÇÃO DE TESOURA INTEIRA EM AÇO, VÃO DE 10 M, PARA TELHA CERÂMICA OU DE CONCRETO, INCLUSO IÇAMENTO, EXCLUSIVE PINTURA. AF_10/2025</t>
  </si>
  <si>
    <t>INSTALAÇÃO DE TESOURA (INTEIRA OU MEIA), EM AÇO, PARA VÃOS MAIORES OU IGUAIS A 10,0 M E MENORES OU IGUAIS A 12,0 M, INCLUSO IÇAMENTO, EXCLUSIVE PINTURA. AF_10/2025_PE</t>
  </si>
  <si>
    <t>FABRICAÇÃO E INSTALAÇÃO DE TESOURA INTEIRA EM AÇO, VÃO DE 10 M, PARA TELHA ONDULADA DE FIBROCIMENTO, METÁLICA, PLÁSTICA OU TERMOACÚSTICA, INCLUSO IÇAMENTO, EXCLUSIVE PINTURA. AF_10/2025</t>
  </si>
  <si>
    <t>FABRICAÇÃO E INSTALAÇÃO DE TESOURA INTEIRA EM AÇO, VÃO DE 11 M, PARA TELHA CERÂMICA OU DE CONCRETO, INCLUSO IÇAMENTO, EXCLUSIVE PINTURA. AF_10/2025</t>
  </si>
  <si>
    <t>FABRICAÇÃO E INSTALAÇÃO DE TESOURA INTEIRA EM AÇO, VÃO DE 11 M, PARA TELHA ONDULADA DE FIBROCIMENTO, METÁLICA, PLÁSTICA OU TERMOACÚSTICA, INCLUSO IÇAMENTO, EXCLUSIVE PINTURA. AF_10/2025</t>
  </si>
  <si>
    <t>FABRICAÇÃO E INSTALAÇÃO DE TESOURA INTEIRA EM AÇO, VÃO DE 12 M, PARA TELHA CERÂMICA OU DE CONCRETO, INCLUSO IÇAMENTO, EXCLUSIVE PINTURA. AF_10/2025</t>
  </si>
  <si>
    <t>FABRICAÇÃO E INSTALAÇÃO DE TESOURA INTEIRA EM AÇO, VÃO DE 12 M, PARA TELHA ONDULADA DE FIBROCIMENTO, METÁLICA, PLÁSTICA OU TERMOACÚSTICA, INCLUSO IÇAMENTO, EXCLUSIVE PINTURA. AF_10/2025</t>
  </si>
  <si>
    <t>FABRICAÇÃO E INSTALAÇÃO DE TESOURA INTEIRA EM AÇO, VÃO DE 3 M, PARA TELHA CERÂMICA OU DE CONCRETO, INCLUSO IÇAMENTO, EXCLUSIVE PINTURA. AF_10/2025</t>
  </si>
  <si>
    <t>FABRICAÇÃO E INSTALAÇÃO DE TESOURA INTEIRA EM AÇO, VÃO DE 3 M, PARA TELHA ONDULADA DE FIBROCIMENTO, METÁLICA, PLÁSTICA OU TERMOACÚSTICA, INCLUSO IÇAMENTO, EXCLUSIVE PINTURA. AF_10/2025</t>
  </si>
  <si>
    <t>FABRICAÇÃO E INSTALAÇÃO DE TESOURA INTEIRA EM AÇO, VÃO DE 4 M, PARA TELHA CERÂMICA OU DE CONCRETO, INCLUSO IÇAMENTO, EXCLUSIVE PINTURA. AF_10/2025</t>
  </si>
  <si>
    <t>FABRICAÇÃO E INSTALAÇÃO DE TESOURA INTEIRA EM AÇO, VÃO DE 4 M, PARA TELHA ONDULADA DE FIBROCIMENTO, METÁLICA, PLÁSTICA OU TERMOACÚSTICA, INCLUSO IÇAMENTO, EXCLUSIVE PINTURA. AF_10/2025</t>
  </si>
  <si>
    <t>FABRICAÇÃO E INSTALAÇÃO DE TESOURA INTEIRA EM AÇO, VÃO DE 5 M, PARA TELHA CERÂMICA OU DE CONCRETO, INCLUSO IÇAMENTO, EXCLUSIVE PINTURA. AF_10/2025</t>
  </si>
  <si>
    <t>FABRICAÇÃO E INSTALAÇÃO DE TESOURA INTEIRA EM AÇO, VÃO DE 5 M, PARA TELHA ONDULADA DE FIBROCIMENTO, METÁLICA, PLÁSTICA OU TERMOACÚSTICA, INCLUSO IÇAMENTO, EXCLUSIVE PINTURA. AF_10/2025</t>
  </si>
  <si>
    <t>FABRICAÇÃO E INSTALAÇÃO DE TESOURA INTEIRA EM AÇO, VÃO DE 6 M, PARA TELHA CERÂMICA OU DE CONCRETO, INCLUSO IÇAMENTO, EXCLUSIVE PINTURA. AF_10/2025</t>
  </si>
  <si>
    <t>INSTALAÇÃO DE TESOURA (INTEIRA OU MEIA), EM AÇO, PARA VÃOS MAIORES OU IGUAIS A 6,0 M E MENORES QUE 8,0 M, INCLUSO IÇAMENTO, EXCLUSIVE PINTURA. AF_10/2025_PE</t>
  </si>
  <si>
    <t>FABRICAÇÃO E INSTALAÇÃO DE TESOURA INTEIRA EM AÇO, VÃO DE 6 M, PARA TELHA ONDULADA DE FIBROCIMENTO, METÁLICA, PLÁSTICA OU TERMOACÚSTICA, INCLUSO IÇAMENTO, EXCLUSIVE PINTURA. AF_10/2025</t>
  </si>
  <si>
    <t>FABRICAÇÃO E INSTALAÇÃO DE TESOURA INTEIRA EM AÇO, VÃO DE 7 M, PARA TELHA CERÂMICA OU DE CONCRETO, INCLUSO IÇAMENTO, EXCLUSIVE PINTURA. AF_10/2025</t>
  </si>
  <si>
    <t>FABRICAÇÃO E INSTALAÇÃO DE TESOURA INTEIRA EM AÇO, VÃO DE 7 M, PARA TELHA ONDULADA DE FIBROCIMENTO, METÁLICA, PLÁSTICA OU TERMOACÚSTICA, INCLUSO IÇAMENTO, EXCLUSIVE PINTURA. AF_10/2025</t>
  </si>
  <si>
    <t>FABRICAÇÃO E INSTALAÇÃO DE TESOURA INTEIRA EM AÇO, VÃO DE 8 M, PARA TELHA CERÂMICA OU DE CONCRETO, INCLUSO IÇAMENTO, EXCLUSIVE PINTURA. AF_10/2025</t>
  </si>
  <si>
    <t>FABRICAÇÃO E INSTALAÇÃO DE TESOURA INTEIRA EM AÇO, VÃO DE 8 M, PARA TELHA ONDULADA DE FIBROCIMENTO, METÁLICA, PLÁSTICA OU TERMOACÚSTICA, INCLUSO IÇAMENTO, EXCLUSIVE PINTURA. AF_10/2025</t>
  </si>
  <si>
    <t>FABRICAÇÃO E INSTALAÇÃO DE TESOURA INTEIRA EM AÇO, VÃO DE 9 M, PARA TELHA CERÂMICA OU DE CONCRETO, INCLUSO IÇAMENTO, EXCLUSIVE PINTURA. AF_10/2025</t>
  </si>
  <si>
    <t>FABRICAÇÃO E INSTALAÇÃO DE TESOURA INTEIRA EM AÇO, VÃO DE 9 M, PARA TELHA ONDULADA DE FIBROCIMENTO, METÁLICA, PLÁSTICA OU TERMOACÚSTICA, INCLUSO IÇAMENTO, EXCLUSIVE PINTURA. AF_10/2025</t>
  </si>
  <si>
    <t>FABRICAÇÃO E INSTALAÇÃO DE TESOURA INTEIRA EM MADEIRA NÃO APARELHADA, VÃO DE 10 M, PARA TELHA CERÂMICA OU DE CONCRETO, INCLUSO IÇAMENTO. AF_10/2025</t>
  </si>
  <si>
    <t>FABRICAÇÃO E INSTALAÇÃO DE TESOURA INTEIRA EM MADEIRA NÃO APARELHADA, VÃO DE 10 M, PARA TELHA ONDULADA DE FIBROCIMENTO, METÁLICA, PLÁSTICA OU TERMOACÚSTICA, INCLUSO IÇAMENTO. AF_10/2025</t>
  </si>
  <si>
    <t>FABRICAÇÃO E INSTALAÇÃO DE TESOURA INTEIRA EM MADEIRA NÃO APARELHADA, VÃO DE 11 M, PARA TELHA CERÂMICA OU DE CONCRETO, INCLUSO IÇAMENTO. AF_10/2025</t>
  </si>
  <si>
    <t>FABRICAÇÃO E INSTALAÇÃO DE TESOURA INTEIRA EM MADEIRA NÃO APARELHADA, VÃO DE 11 M, PARA TELHA ONDULADA DE FIBROCIMENTO, METÁLICA, PLÁSTICA OU TERMOACÚSTICA, INCLUSO IÇAMENTO. AF_10/2025</t>
  </si>
  <si>
    <t>FABRICAÇÃO E INSTALAÇÃO DE TESOURA INTEIRA EM MADEIRA NÃO APARELHADA, VÃO DE 12 M, PARA TELHA CERÂMICA OU DE CONCRETO, INCLUSO IÇAMENTO. AF_10/2025</t>
  </si>
  <si>
    <t>FABRICAÇÃO E INSTALAÇÃO DE TESOURA INTEIRA EM MADEIRA NÃO APARELHADA, VÃO DE 12 M, PARA TELHA ONDULADA DE FIBROCIMENTO, METÁLICA, PLÁSTICA OU TERMOACÚSTICA, INCLUSO IÇAMENTO. AF_10/2025</t>
  </si>
  <si>
    <t>FABRICAÇÃO E INSTALAÇÃO DE TESOURA INTEIRA EM MADEIRA NÃO APARELHADA, VÃO DE 3 M, PARA TELHA CERÂMICA OU DE CONCRETO, INCLUSO IÇAMENTO. AF_10/2025</t>
  </si>
  <si>
    <t>FABRICAÇÃO E INSTALAÇÃO DE TESOURA INTEIRA EM MADEIRA NÃO APARELHADA, VÃO DE 3 M, PARA TELHA ONDULADA DE FIBROCIMENTO, METÁLICA, PLÁSTICA OU TERMOACÚSTICA, INCLUSO IÇAMENTO. AF_10/2025</t>
  </si>
  <si>
    <t>FABRICAÇÃO E INSTALAÇÃO DE TESOURA INTEIRA EM MADEIRA NÃO APARELHADA, VÃO DE 4 M, PARA TELHA CERÂMICA OU DE CONCRETO, INCLUSO IÇAMENTO. AF_10/2025</t>
  </si>
  <si>
    <t>FABRICAÇÃO E INSTALAÇÃO DE TESOURA INTEIRA EM MADEIRA NÃO APARELHADA, VÃO DE 4 M, PARA TELHA ONDULADA DE FIBROCIMENTO, METÁLICA, PLÁSTICA OU TERMOACÚSTICA, INCLUSO IÇAMENTO. AF_10/2025</t>
  </si>
  <si>
    <t>FABRICAÇÃO E INSTALAÇÃO DE TESOURA INTEIRA EM MADEIRA NÃO APARELHADA, VÃO DE 5 M, PARA TELHA CERÂMICA OU DE CONCRETO, INCLUSO IÇAMENTO. AF_10/2025</t>
  </si>
  <si>
    <t>FABRICAÇÃO E INSTALAÇÃO DE TESOURA INTEIRA EM MADEIRA NÃO APARELHADA, VÃO DE 5 M, PARA TELHA ONDULADA DE FIBROCIMENTO, METÁLICA, PLÁSTICA OU TERMOACÚSTICA, INCLUSO IÇAMENTO. AF_10/2025</t>
  </si>
  <si>
    <t>FABRICAÇÃO E INSTALAÇÃO DE TESOURA INTEIRA EM MADEIRA NÃO APARELHADA, VÃO DE 6 M, PARA TELHA CERÂMICA OU DE CONCRETO, INCLUSO IÇAMENTO. AF_10/2025</t>
  </si>
  <si>
    <t>FABRICAÇÃO E INSTALAÇÃO DE TESOURA INTEIRA EM MADEIRA NÃO APARELHADA, VÃO DE 6 M, PARA TELHA ONDULADA DE FIBROCIMENTO, METÁLICA, PLÁSTICA OU TERMOACÚSTICA, INCLUSO IÇAMENTO. AF_10/2025</t>
  </si>
  <si>
    <t>FABRICAÇÃO E INSTALAÇÃO DE TESOURA INTEIRA EM MADEIRA NÃO APARELHADA, VÃO DE 7 M, PARA TELHA CERÂMICA OU DE CONCRETO, INCLUSO IÇAMENTO. AF_10/2025</t>
  </si>
  <si>
    <t>FABRICAÇÃO E INSTALAÇÃO DE TESOURA INTEIRA EM MADEIRA NÃO APARELHADA, VÃO DE 7 M, PARA TELHA ONDULADA DE FIBROCIMENTO, METÁLICA, PLÁSTICA OU TERMOACÚSTICA, INCLUSO IÇAMENTO. AF_10/2025</t>
  </si>
  <si>
    <t>FABRICAÇÃO E INSTALAÇÃO DE TESOURA INTEIRA EM MADEIRA NÃO APARELHADA, VÃO DE 8 M, PARA TELHA CERÂMICA OU DE CONCRETO, INCLUSO IÇAMENTO. AF_10/2025</t>
  </si>
  <si>
    <t>FABRICAÇÃO E INSTALAÇÃO DE TESOURA INTEIRA EM MADEIRA NÃO APARELHADA, VÃO DE 8 M, PARA TELHA ONDULADA DE FIBROCIMENTO, METÁLICA, PLÁSTICA OU TERMOACÚSTICA, INCLUSO IÇAMENTO. AF_10/2025</t>
  </si>
  <si>
    <t>FABRICAÇÃO E INSTALAÇÃO DE TESOURA INTEIRA EM MADEIRA NÃO APARELHADA, VÃO DE 9 M, PARA TELHA CERÂMICA OU DE CONCRETO, INCLUSO IÇAMENTO. AF_10/2025</t>
  </si>
  <si>
    <t>FABRICAÇÃO E INSTALAÇÃO DE TESOURA INTEIRA EM MADEIRA NÃO APARELHADA, VÃO DE 9 M, PARA TELHA ONDULADA DE FIBROCIMENTO, METÁLICA, PLÁSTICA OU TERMOACÚSTICA, INCLUSO IÇAMENTO. AF_10/2025</t>
  </si>
  <si>
    <t>INSTALAÇÃO DE TESOURA (INTEIRA OU MEIA), BIAPOIADA, EM MADEIRA NÃO APARELHADA, PARA VÃOS MAIORES OU IGUAIS A 12,0 M E MENORES QUE 14,0 M, INCLUSO IÇAMENTO. AF_10/2025</t>
  </si>
  <si>
    <t>INSTALAÇÃO DE TESOURA (INTEIRA OU MEIA), BIAPOIADA, EM MADEIRA NÃO APARELHADA, PARA VÃOS MAIORES OU IGUAIS A 14,0 M E MENORES QUE 16,0 M, INCLUSO IÇAMENTO. AF_10/2025</t>
  </si>
  <si>
    <t>INSTALAÇÃO DE TESOURA (INTEIRA OU MEIA), BIAPOIADA, EM MADEIRA NÃO APARELHADA, PARA VÃOS MAIORES OU IGUAIS A 16,0 M E MENORES QUE 18,0 M, INCLUSO IÇAMENTO. AF_10/2025</t>
  </si>
  <si>
    <t>RETIRADA E RECOLOCAÇÃO DE CAIBRO DE MADEIRA EM TELHADOS DE ATÉ 2 ÁGUAS COM TELHA CERÂMICA CAPA-CANAL, INCLUSO TRANSPORTE VERTICAL. AF_10/2025</t>
  </si>
  <si>
    <t>RETIRADA E RECOLOCAÇÃO DE CAIBRO DE MADEIRA EM TELHADOS DE ATÉ 2 ÁGUAS COM TELHA CERÂMICA OU DE CONCRETO DE ENCAIXE, INCLUSO TRANSPORTE VERTICAL. AF_10/2025</t>
  </si>
  <si>
    <t>RETIRADA E RECOLOCAÇÃO DE CAIBRO DE MADEIRA EM TELHADOS DE MAIS DE 2 ÁGUAS COM TELHA CERÂMICA CAPA-CANAL, INCLUSO TRANSPORTE VERTICAL. AF_10/2025</t>
  </si>
  <si>
    <t>RETIRADA E RECOLOCAÇÃO DE CAIBRO DE MADEIRA EM TELHADOS DE MAIS DE 2 ÁGUAS COM TELHA CERÂMICA OU DE CONCRETO DE ENCAIXE, INCLUSO TRANSPORTE VERTICAL. AF_10/2025</t>
  </si>
  <si>
    <t>RETIRADA E RECOLOCAÇÃO DE RIPA DE MADEIRA EM TELHADOS DE ATÉ 2 ÁGUAS COM TELHA CERÂMICA CAPA-CANAL, INCLUSO TRANSPORTE VERTICAL. AF_10/2025</t>
  </si>
  <si>
    <t>RETIRADA E RECOLOCAÇÃO DE RIPA DE MADEIRA EM TELHADOS DE ATÉ 2 ÁGUAS COM TELHA CERÂMICA OU DE CONCRETO DE ENCAIXE, INCLUSO TRANSPORTE VERTICAL. AF_10/2025</t>
  </si>
  <si>
    <t>RETIRADA E RECOLOCAÇÃO DE RIPA DE MADEIRA EM TELHADOS DE MAIS DE 2 ÁGUAS COM TELHA CERÂMICA CAPA-CANAL, INCLUSO TRANSPORTE VERTICAL. AF_10/2025</t>
  </si>
  <si>
    <t>RETIRADA E RECOLOCAÇÃO DE RIPA DE MADEIRA EM TELHADOS DE MAIS DE 2 ÁGUAS COM TELHA CERÂMICA OU DE CONCRETO DE ENCAIXE, INCLUSO TRANSPORTE VERTICAL. AF_10/2025</t>
  </si>
  <si>
    <t>TRAMA DE AÇO COMPOSTA POR RIPAS E CAIBROS PARA TELHADOS DE ATÉ 2 ÁGUAS PARA TELHA CERÂMICA CAPA-CANAL, INCLUSO TRANSPORTE VERTICAL, EXCLUSIVE PINTURA. AF_10/2025</t>
  </si>
  <si>
    <t>TRAMA DE AÇO COMPOSTA POR RIPAS E CAIBROS PARA TELHADOS DE ATÉ 2 ÁGUAS PARA TELHA DE ENCAIXE DE CERÂMICA OU DE CONCRETO, INCLUSO TRANSPORTE VERTICAL, EXCLUSIVE PINTURA. AF_10/2025</t>
  </si>
  <si>
    <t>TRAMA DE AÇO COMPOSTA POR RIPAS E CAIBROS PARA TELHADOS DE MAIS DE 2 ÁGUAS PARA TELHA CERÂMICA CAPA-CANAL, INCLUSO TRANSPORTE VERTICAL, EXCLUSIVE PINTURA. AF_10/2025</t>
  </si>
  <si>
    <t>TRAMA DE AÇO COMPOSTA POR RIPAS E CAIBROS PARA TELHADOS DE MAIS DE 2 ÁGUAS PARA TELHA DE ENCAIXE DE CERÂMICA OU DE CONCRETO, INCLUSO TRANSPORTE VERTICAL, EXCLUSIVE PINTURA. AF_10/2025</t>
  </si>
  <si>
    <t>TRAMA DE AÇO COMPOSTA POR RIPAS PARA TELHADOS DE ATÉ 2 ÁGUAS PARA TELHA CERÂMICA CAPA-CANAL, INCLUSO TRANSPORTE VERTICAL, EXCLUSIVE PINTURA. AF_10/2025</t>
  </si>
  <si>
    <t>TRAMA DE AÇO COMPOSTA POR RIPAS PARA TELHADOS DE ATÉ 2 ÁGUAS PARA TELHA DE ENCAIXE DE CERÂMICA OU DE CONCRETO, INCLUSO TRANSPORTE VERTICAL, EXCLUSIVE PINTURA. AF_10/2025</t>
  </si>
  <si>
    <t>TRAMA DE AÇO COMPOSTA POR RIPAS PARA TELHADOS DE MAIS DE 2 ÁGUAS PARA TELHA CERÂMICA CAPA-CANAL, INCLUSO TRANSPORTE VERTICAL, EXCLUSIVE PINTURA. AF_10/2025</t>
  </si>
  <si>
    <t>TRAMA DE AÇO COMPOSTA POR RIPAS PARA TELHADOS DE MAIS DE 2 ÁGUAS PARA TELHA DE ENCAIXE DE CERÂMICA OU DE CONCRETO, INCLUSO TRANSPORTE VERTICAL, EXCLUSIVE PINTURA. AF_10/2025</t>
  </si>
  <si>
    <t>TRAMA DE AÇO COMPOSTA POR RIPAS, CAIBROS E TERÇAS PARA TELHADOS DE ATÉ 2 ÁGUAS PARA TELHA CERÂMICA CAPA-CANAL, INCLUSO TRANSPORTE VERTICAL, EXCLUSIVE PINTURA. AF_10/2025</t>
  </si>
  <si>
    <t>TRAMA DE AÇO COMPOSTA POR RIPAS, CAIBROS E TERÇAS PARA TELHADOS DE ATÉ 2 ÁGUAS PARA TELHA DE ENCAIXE DE CERÂMICA OU DE CONCRETO, INCLUSO TRANSPORTE VERTICAL, EXCLUSIVE PINTURA. AF_10/2025</t>
  </si>
  <si>
    <t>TRAMA DE AÇO COMPOSTA POR RIPAS, CAIBROS E TERÇAS PARA TELHADOS DE MAIS DE 2 ÁGUAS PARA TELHA CERÂMICA CAPA-CANAL, INCLUSO TRANSPORTE VERTICAL, EXCLUSIVE PINTURA. AF_10/2025</t>
  </si>
  <si>
    <t>TRAMA DE AÇO COMPOSTA POR RIPAS, CAIBROS E TERÇAS PARA TELHADOS DE MAIS DE 2 ÁGUAS PARA TELHA DE ENCAIXE DE CERÂMICA OU DE CONCRETO, INCLUSO TRANSPORTE VERTICAL, EXCLUSIVE PINTURA. AF_10/2025</t>
  </si>
  <si>
    <t>TRAMA DE AÇO COMPOSTA POR TERÇAS PARA TELHADOS DE ATÉ 2 ÁGUAS PARA TELHA ESTRUTURAL DE FIBROCIMENTO, INCLUSO TRANSPORTE VERTICAL, EXCLUSIVE PINTURA. AF_10/2025</t>
  </si>
  <si>
    <t>TRAMA DE AÇO COMPOSTA POR TERÇAS PARA TELHADOS DE ATÉ 2 ÁGUAS PARA TELHA ONDULADA DE FIBROCIMENTO, METÁLICA, PLÁSTICA OU TERMOACÚSTICA, INCLUSO TRANSPORTE VERTICAL (EM KG). EXCLUSIVE PINTURA. AF_10/2025_PS</t>
  </si>
  <si>
    <t>TRAMA DE AÇO COMPOSTA POR TERÇAS PARA TELHADOS DE ATÉ 2 ÁGUAS PARA TELHA ONDULADA DE FIBROCIMENTO, METÁLICA, PLÁSTICA OU TERMOACÚSTICA, INCLUSO TRANSPORTE VERTICAL, EXCLUSIVE PINTURA. AF_10/2025_PS</t>
  </si>
  <si>
    <t>TRAMA DE MADEIRA COMPOSTA POR RIPAS, CAIBROS E TERÇAS PARA TELHADOS DE ATÉ 2 ÁGUAS PARA TELHA CERÂMICA OU DE CONCRETO, INCLUSO TRANSPORTE VERTICAL. AF_10/2025</t>
  </si>
  <si>
    <t>TRAMA DE MADEIRA COMPOSTA POR RIPAS, CAIBROS E TERÇAS PARA TELHADOS DE MAIS QUE 2 ÁGUAS PARA TELHA CERÂMICA OU DE CONCRETO, INCLUSO TRANSPORTE VERTICAL. AF_10/2025</t>
  </si>
  <si>
    <t>TRAMA DE MADEIRA COMPOSTA POR TERÇAS PARA TELHADOS DE ATÉ 2 ÁGUAS PARA TELHA ESTRUTURAL DE FIBROCIMENTO, INCLUSO TRANSPORTE VERTICAL. AF_10/2025</t>
  </si>
  <si>
    <t>TRAMA DE MADEIRA COMPOSTA POR TERÇAS PARA TELHADOS DE ATÉ 2 ÁGUAS PARA TELHA ONDULADA DE FIBROCIMENTO, METÁLICA, PLÁSTICA OU TERMOACÚSTICA, INCLUSO TRANSPORTE VERTICAL. AF_10/2025</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</si>
  <si>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</si>
  <si>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</si>
  <si>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</si>
  <si>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</si>
  <si>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MONTAGEM E DESMONTAGEM DE FÔRMA DE PILARES RETANGULARES E ESTRUTURAS SIMILARES, PÉ-DIREITO SIMPLES, EM MADEIRA SERRADA, 4 UTILIZAÇÕES. AF_09/2020</t>
  </si>
  <si>
    <t>GRAUTEAMENTO DE CINTA INTERMEDIÁRIA OU DE CONTRAVERGA EM ALVENARIA ESTRUTURAL. AF_09/2021</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</si>
  <si>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</si>
  <si>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</si>
  <si>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</si>
  <si>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</si>
  <si>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</si>
  <si>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</si>
  <si>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</si>
  <si>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CONCRETO FCK = 30MPA, TRAÇO 1:2,1:2,5 (EM MASSA SECA DE CIMENTO/ AREIA MÉDIA/ BRITA 1) - PREPARO MECÂNICO COM BETONEIRA 600 L. AF_05/2021</t>
  </si>
  <si>
    <t>PEÇA CIRCULAR PRÉ-MOLDADA, VOLUME DE CONCRETO DE 10 A 30 LITROS, TAXA DE FIBRA DE POLIPROPILENO APROXIMADA DE 6 KG/M³. AF_03/2024_PS</t>
  </si>
  <si>
    <t>CONCRETO FCK = 25MPA, TRAÇO 1:2,3:2,7 (EM MASSA SECA DE CIMENTO/ AREIA MÉDIA/ BRITA 1) - PREPARO MECÂNICO COM BETONEIRA 600 L. AF_05/2021</t>
  </si>
  <si>
    <t>PEÇA CIRCULAR PRÉ-MOLDADA, VOLUME DE CONCRETO DE 30 A 100 LITROS, TAXA DE AÇO APROXIMADA DE 30KG/M³. AF_03/2024</t>
  </si>
  <si>
    <t>PEÇA RETANGULAR PRÉ-MOLDADA, VOLUME DE CONCRETO DE 30 A 70 LITROS, TAXA DE AÇO APROXIMADA DE 70KG/M³.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</si>
  <si>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</si>
  <si>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</si>
  <si>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</si>
  <si>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</si>
  <si>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</si>
  <si>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</si>
  <si>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</si>
  <si>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</si>
  <si>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</si>
  <si>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</si>
  <si>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</si>
  <si>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ESCAVAÇÃO MECANIZADA PARA VIGA BALDRAME OU SAPATA CORRIDA COM MINI-ESCAVADEIRA (INCLUINDO ESCAVAÇÃO PARA COLOCAÇÃO DE FÔRMAS). AF_01/2024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</si>
  <si>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</si>
  <si>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</si>
  <si>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</si>
  <si>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</si>
  <si>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</si>
  <si>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</si>
  <si>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</si>
  <si>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</si>
  <si>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</si>
  <si>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USINAGEM DE SOLO JAZIDA MELHORADO COM CIMENTO 3%. AF_09/2025</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</si>
  <si>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</si>
  <si>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</si>
  <si>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</si>
  <si>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</si>
  <si>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</si>
  <si>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</si>
  <si>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</si>
  <si>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</si>
  <si>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</si>
  <si>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ARMAÇÃO DE CINTA DE ALVENARIA ESTRUTURAL, DIÂMETRO DE 16,0 MM. AF_09/2021</t>
  </si>
  <si>
    <t>ARMAÇÃO DE VERGA E CONTRAVERGA DE ALVENARIA ESTRUTURAL, DIÂMETRO DE 16,0 MM. AF_09/2021</t>
  </si>
  <si>
    <t>ARMAÇÃO VERTICAL DE ALVENARIA ESTRUTURAL, DIÂMETRO DE 16,0 MM. AF_09/2021</t>
  </si>
  <si>
    <t>MONTAGEM E DESMONTAGEM DE FÔRMA DE PILARES RETANGULARES E ESTRUTURAS SIMILARES, PÉ-DIREITO SIMPLES, EM CHAPA DE MADEIRA COMPENSADA RESINADA, 4 UTILIZAÇÕES. AF_09/2020</t>
  </si>
  <si>
    <t>GRAUTEAMENTO VERTICAL EM ALVENARIA ESTRUTURAL. AF_09/2021</t>
  </si>
  <si>
    <t>MURO DE ARRIMO COM BLOCOS DE CONCRETO ESTRUTURAL E PILARES INTERMEDIÁRIOS, COM ALTURA MAIOR QUE 2,8 M E MENOR OU IGUAL A 4,0 M (EXCETO FUNDAÇÃO). AF_11/2024</t>
  </si>
  <si>
    <t>MONTAGEM E DESMONTAGEM DE FÔRMA DE PILARES RETANGULARES E ESTRUTURAS SIMILARES, PÉ-DIREITO DUPLO, EM CHAPA DE MADEIRA COMPENSADA RESINADA, 4 UTILIZAÇÕES. AF_09/2020</t>
  </si>
  <si>
    <t>MURO DE ARRIMO COM BLOCOS DE CONCRETO ESTRUTURAL, ATÉ 1,6 M DE ALTURA (EXCETO FUNDAÇÃO). AF_11/2024</t>
  </si>
  <si>
    <t>ARMAÇÃO DE CINTA DE ALVENARIA ESTRUTURAL, DIÂMETRO DE 12,5 MM. AF_09/2021</t>
  </si>
  <si>
    <t>ARMAÇÃO VERTICAL DE ALVENARIA ESTRUTURAL, DIÂMETRO DE 12,5 MM. AF_09/2021</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</si>
  <si>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</si>
  <si>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</si>
  <si>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</si>
  <si>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</si>
  <si>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</si>
  <si>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</si>
  <si>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</si>
  <si>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</si>
  <si>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</si>
  <si>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</si>
  <si>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</si>
  <si>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</si>
  <si>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</si>
  <si>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</si>
  <si>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</si>
  <si>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</si>
  <si>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</si>
  <si>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</si>
  <si>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</si>
  <si>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</si>
  <si>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</si>
  <si>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</si>
  <si>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</si>
  <si>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</si>
  <si>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</si>
  <si>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</si>
  <si>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</si>
  <si>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</si>
  <si>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</si>
  <si>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</si>
  <si>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</si>
  <si>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</si>
  <si>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</si>
  <si>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</si>
  <si>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</si>
  <si>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</si>
  <si>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</si>
  <si>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</si>
  <si>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</si>
  <si>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</si>
  <si>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</si>
  <si>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</si>
  <si>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</si>
  <si>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</si>
  <si>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</si>
  <si>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</si>
  <si>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</si>
  <si>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</si>
  <si>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</si>
  <si>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</si>
  <si>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</si>
  <si>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</si>
  <si>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</si>
  <si>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</si>
  <si>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</si>
  <si>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</si>
  <si>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</si>
  <si>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</si>
  <si>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</si>
  <si>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</si>
  <si>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</si>
  <si>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</si>
  <si>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</si>
  <si>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CARGA, MANOBRA E DESCARGA DE ENTULHO EM CAMINHÃO BASCULANTE 6 M³ - CARGA COM ESCAVADEIRA HIDRÁULICA (CAÇAMBA DE 0,80 M³ / 111 HP) E DESCARGA LIVRE (UNIDADE: M3). AF_07/2020</t>
  </si>
  <si>
    <t>PINTURA COM TINTA ALQUÍDICA DE FUNDO E ACABAMENTO (ESMALTE SINTÉTICO GRAFITE) APLICADA A ROLO OU PINCEL SOBRE SUPERFÍCIES METÁLICAS (EXCETO PERFIL) EXECUTADO EM OBRA (POR DEMÃO). AF_01/2020</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</si>
  <si>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</si>
  <si>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</si>
  <si>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</si>
  <si>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</si>
  <si>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</si>
  <si>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</si>
  <si>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</si>
  <si>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</si>
  <si>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</si>
  <si>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</si>
  <si>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</si>
  <si>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</si>
  <si>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</si>
  <si>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</si>
  <si>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</si>
  <si>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</si>
  <si>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</si>
  <si>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</si>
  <si>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</si>
  <si>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</si>
  <si>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</si>
  <si>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</si>
  <si>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</si>
  <si>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</si>
  <si>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</si>
  <si>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</si>
  <si>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</si>
  <si>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</si>
  <si>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</si>
  <si>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</si>
  <si>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</si>
  <si>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</si>
  <si>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CONCRETO FCK = 15MPA, TRAÇO 1:3,4:3,5 (EM MASSA SECA DE CIMENTO/ AREIA MÉDIA/ BRITA 1) - PREPARO MECÂNICO COM BETONEIRA 400 L. AF_05/2021</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</si>
  <si>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</si>
  <si>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</si>
  <si>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</si>
  <si>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</si>
  <si>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</si>
  <si>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</si>
  <si>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</si>
  <si>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TUBO, CPVC, SOLDÁVEL, DN 15MM, INSTALADO EM RAMAL OU SUB-RAMAL DE ÁGUA - FORNECIMENTO E INSTALAÇÃO. AF_06/2022</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</si>
  <si>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</si>
  <si>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</si>
  <si>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</si>
  <si>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</si>
  <si>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</si>
  <si>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</si>
  <si>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</si>
  <si>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</si>
  <si>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</si>
  <si>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</si>
  <si>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</si>
  <si>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</si>
  <si>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</si>
  <si>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</si>
  <si>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</si>
  <si>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</si>
  <si>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</si>
  <si>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</si>
  <si>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</si>
  <si>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</si>
  <si>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</si>
  <si>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</si>
  <si>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</si>
  <si>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</si>
  <si>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</si>
  <si>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ACABAMENTOS PARA FORRO (MOLDURA DE GESSO). AF_08/2023</t>
  </si>
  <si>
    <t>ACABAMENTOS PARA FORRO (MOLDURA EM DRYWALL, COM LARGURA DE 15 CM). AF_08/2023_PS</t>
  </si>
  <si>
    <t>AUXILIAR DE SERVIÇOS GERAIS COM ENCARGOS COMPLEMENTARES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</si>
  <si>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</si>
  <si>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</si>
  <si>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</si>
  <si>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</si>
  <si>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FIBRA MINERAL, PARA AMBIENTES COMERCIAIS, INCLUSIVE ESTRUTURA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</si>
  <si>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</si>
  <si>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</si>
  <si>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</si>
  <si>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</si>
  <si>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</si>
  <si>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</si>
  <si>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</si>
  <si>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</si>
  <si>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</si>
  <si>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</si>
  <si>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</si>
  <si>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</si>
  <si>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</si>
  <si>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</si>
  <si>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</si>
  <si>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</si>
  <si>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</si>
  <si>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ARMAÇÃO VERTICAL DE ALVENARIA ESTRUTURAL, DIÂMETRO DE 10,0 MM. AF_09/2021</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</si>
  <si>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</si>
  <si>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</si>
  <si>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</si>
  <si>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</si>
  <si>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</si>
  <si>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</si>
  <si>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</si>
  <si>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</si>
  <si>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</si>
  <si>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</si>
  <si>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</si>
  <si>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</si>
  <si>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</si>
  <si>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</si>
  <si>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</si>
  <si>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</si>
  <si>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</si>
  <si>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</si>
  <si>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</si>
  <si>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</si>
  <si>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</si>
  <si>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</si>
  <si>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</si>
  <si>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</si>
  <si>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</si>
  <si>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</si>
  <si>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</si>
  <si>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</si>
  <si>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</si>
  <si>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</si>
  <si>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</si>
  <si>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</si>
  <si>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</si>
  <si>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</si>
  <si>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</si>
  <si>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</si>
  <si>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</si>
  <si>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</si>
  <si>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</si>
  <si>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</si>
  <si>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</si>
  <si>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</si>
  <si>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</si>
  <si>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</si>
  <si>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</si>
  <si>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</si>
  <si>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</si>
  <si>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</si>
  <si>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</si>
  <si>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</si>
  <si>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</si>
  <si>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</si>
  <si>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</si>
  <si>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</si>
  <si>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</si>
  <si>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</si>
  <si>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</si>
  <si>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</si>
  <si>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</si>
  <si>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</si>
  <si>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</si>
  <si>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</si>
  <si>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</si>
  <si>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</si>
  <si>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</si>
  <si>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</si>
  <si>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</si>
  <si>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</si>
  <si>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</si>
  <si>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</si>
  <si>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</si>
  <si>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</si>
  <si>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</si>
  <si>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</si>
  <si>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</si>
  <si>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</si>
  <si>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</si>
  <si>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</si>
  <si>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</si>
  <si>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</si>
  <si>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</si>
  <si>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FABRICAÇÃO DE ESCORAS DO TIPO PONTALETE, EM MADEIRA, PARA PÉ-DIREITO DUPLO. AF_09/2020</t>
  </si>
  <si>
    <t>ESCORAMENTO DE FÔRMAS DE LAJE EM MADEIRA NÃO APARELHADA, PÉ-DIREITO SIMPLES, INCLUSO TRAVAMENTO, 4 UTILIZAÇÕES. AF_09/2020</t>
  </si>
  <si>
    <t>FABRICAÇÃO DE ESCORAS DE VIGA DO TIPO GARFO, EM MADEIRA.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</si>
  <si>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</si>
  <si>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</si>
  <si>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</si>
  <si>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</si>
  <si>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</si>
  <si>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</si>
  <si>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</si>
  <si>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</si>
  <si>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</si>
  <si>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</si>
  <si>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</si>
  <si>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</si>
  <si>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</si>
  <si>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</si>
  <si>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</si>
  <si>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</si>
  <si>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</si>
  <si>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</si>
  <si>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</si>
  <si>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</si>
  <si>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</si>
  <si>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</si>
  <si>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</si>
  <si>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</si>
  <si>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</si>
  <si>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</si>
  <si>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</si>
  <si>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</si>
  <si>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</si>
  <si>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</si>
  <si>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</si>
  <si>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</si>
  <si>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</si>
  <si>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</si>
  <si>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</si>
  <si>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</si>
  <si>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</si>
  <si>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</si>
  <si>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</si>
  <si>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</si>
  <si>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</si>
  <si>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</si>
  <si>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</si>
  <si>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</si>
  <si>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</si>
  <si>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</si>
  <si>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</si>
  <si>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</si>
  <si>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</si>
  <si>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</si>
  <si>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</si>
  <si>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</si>
  <si>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</si>
  <si>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</si>
  <si>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</si>
  <si>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</si>
  <si>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</si>
  <si>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</si>
  <si>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</si>
  <si>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</si>
  <si>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</si>
  <si>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</si>
  <si>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</si>
  <si>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</si>
  <si>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</si>
  <si>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</si>
  <si>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</si>
  <si>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</si>
  <si>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</si>
  <si>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</si>
  <si>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</si>
  <si>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</si>
  <si>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</si>
  <si>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</si>
  <si>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</si>
  <si>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</si>
  <si>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</si>
  <si>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</si>
  <si>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</si>
  <si>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</si>
  <si>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</si>
  <si>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</si>
  <si>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</si>
  <si>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</si>
  <si>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</si>
  <si>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</si>
  <si>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</si>
  <si>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</si>
  <si>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</si>
  <si>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</si>
  <si>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</si>
  <si>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</si>
  <si>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</si>
  <si>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</si>
  <si>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</si>
  <si>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</si>
  <si>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</si>
  <si>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</si>
  <si>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</si>
  <si>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</si>
  <si>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</si>
  <si>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</si>
  <si>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</si>
  <si>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</si>
  <si>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</si>
  <si>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</si>
  <si>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</si>
  <si>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</si>
  <si>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</si>
  <si>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</si>
  <si>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</si>
  <si>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</si>
  <si>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</si>
  <si>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</si>
  <si>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</si>
  <si>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</si>
  <si>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</si>
  <si>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</si>
  <si>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</si>
  <si>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</si>
  <si>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</si>
  <si>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</si>
  <si>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</si>
  <si>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</si>
  <si>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</si>
  <si>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</si>
  <si>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</si>
  <si>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</si>
  <si>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</si>
  <si>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</si>
  <si>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</si>
  <si>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</si>
  <si>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</si>
  <si>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</si>
  <si>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</si>
  <si>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</si>
  <si>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EXECUÇÃO DE GEODRENO VERTICAL, PROFUNDIDADE MAIOR QUE 10 M E MENOR OU IGUAL A 30 M. AF_01/2026</t>
  </si>
  <si>
    <t>TOPOGRAFO COM ENCARGOS COMPLEMENTARES</t>
  </si>
  <si>
    <t>AUXILIAR DE TOPÓGRAFO COM ENCARGOS COMPLEMENTARES</t>
  </si>
  <si>
    <t>EXECUÇÃO DE GEODRENO VERTICAL, PROFUNDIDADE MENOR OU IGUAL A 10 M. AF_01/2026</t>
  </si>
  <si>
    <t>EXECUÇÃO DE PRÉ-FURO PARA GEODRENO VERTICAL. AF_01/2026</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</si>
  <si>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</si>
  <si>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</si>
  <si>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</si>
  <si>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</si>
  <si>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</si>
  <si>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</si>
  <si>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</si>
  <si>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</si>
  <si>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</si>
  <si>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</si>
  <si>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</si>
  <si>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</si>
  <si>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</si>
  <si>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</si>
  <si>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</si>
  <si>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</si>
  <si>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</si>
  <si>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</si>
  <si>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</si>
  <si>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</si>
  <si>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</si>
  <si>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</si>
  <si>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</si>
  <si>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</si>
  <si>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VERGA E CONTRAVERGA DE ALVENARIA ESTRUTURAL, DIÂMETRO DE 10,0 MM. AF_09/2021</t>
  </si>
  <si>
    <t>ARMAÇÃO DE VERGA E CONTRAVERGA DE ALVENARIA ESTRUTURAL, DIÂMETRO DE 12,5 MM. AF_09/2021</t>
  </si>
  <si>
    <t>ARMAÇÃO DE VERGA E CONTRAVERGA DE ALVENARIA ESTRUTURAL, DIÂMETRO DE 8,0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</si>
  <si>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</si>
  <si>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</si>
  <si>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</si>
  <si>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</si>
  <si>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</si>
  <si>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</si>
  <si>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</si>
  <si>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</si>
  <si>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CORRIMÃO DUPLO CENTRAL FIXADO NO PISO EM AÇO GALVANIZADO DE 1.1/2", MONTANTES TUBULARES 1.1/2" ESPAÇADOS DE 1,00M, FIXADO COM CHUMBADOR MECÂNICO. AF_10/2025</t>
  </si>
  <si>
    <t>CORRIMÃO DUPLO CENTRAL FIXADO NO PISO EM AÇO INOX DE 1.1/2", MONTANTES TUBULARES 1.1/2" ESPAÇADOS DE 1,00M, FIXADO COM CHUMBADOR MECÂNICO. AF_10/2025</t>
  </si>
  <si>
    <t>CORRIMÃO DUPLO FIXADO EM PAREDE, DIÂMETRO EXTERNO = 1 1/2", EM ALUMÍNIO. AF_10/2025</t>
  </si>
  <si>
    <t>CORRIMÃO DUPLO FIXADO EM PAREDE, DIÂMETRO EXTERNO = 1 1/2", EM AÇO GALVANIZADO. AF_10/2025</t>
  </si>
  <si>
    <t>CORRIMÃO DUPLO FIXADO EM PAREDE, DIÂMETRO EXTERNO = 1 1/2", EM AÇO INOX. AF_10/2025</t>
  </si>
  <si>
    <t>CORRIMÃO DUPLO FIXADO NO PISO EM AÇO GALVANIZADO DE 1.1/2", MONTANTES TUBULARES 1.1/2" ESPAÇADOS DE 1,00M, FIXADO COM CHUMBADOR MECÂNICO. AF_10/2025</t>
  </si>
  <si>
    <t>CORRIMÃO DUPLO FIXADO NO PISO EM AÇO INOX DE 1.1/2", MONTANTES TUBULARES 1.1/2" ESPAÇADOS DE 1,00M, FIXADO COM CHUMBADOR MECÂNICO. AF_10/2025</t>
  </si>
  <si>
    <t>CORRIMÃO SIMPLES FIXADO EM PAREDE, DIÂMETRO EXTERNO = 1 1/2", EM ALUMÍNIO. AF_10/2025_PS</t>
  </si>
  <si>
    <t>CORRIMÃO SIMPLES FIXADO EM PAREDE, DIÂMETRO EXTERNO = 1 1/2", EM AÇO GALVANIZADO. AF_10/2025_PS</t>
  </si>
  <si>
    <t>CORRIMÃO SIMPLES FIXADO EM PAREDE, DIÂMETRO EXTERNO = 1 1/2", EM AÇO INOX. AF_10/2025</t>
  </si>
  <si>
    <t>CORRIMÃO SIMPLES FIXADO NO PISO EM AÇO GALVANIZADO DE 1.1/2", MONTANTES TUBULARES 1.1/2" ESPAÇADOS DE 1,00M, FIXADO COM CHUMBADOR MECÂNICO. AF_10/2025</t>
  </si>
  <si>
    <t>CORRIMÃO SIMPLES FIXADO NO PISO EM AÇO INOX DE 1.1/2", MONTANTES TUBULARES 1.1/2" ESPAÇADOS DE 1,00M, FIXADO COM CHUMBADOR MECÂNICO. AF_10/2025</t>
  </si>
  <si>
    <t>GRADIL EM ALUMÍNIO FIXADO EM VÃOS DE JANELAS, FORMADO POR TUBOS DE 3/4". AF_10/2025</t>
  </si>
  <si>
    <t>GRADIL EM AÇO FIXADO EM VÃOS DE JANELAS, FORMADO POR BARRAS CHATAS DE 25X4,8 MM. AF_10/2025</t>
  </si>
  <si>
    <t>GUARDA-CORPO DE AÇO GALVANIZADO 0,92 M, DUPLO CORRIMÃO, MONTANTES TUBULARES DE 1.1/4" ESPAÇADOS DE 1,20M, TRAVESSA SUPERIOR E CORRIMÃO DE 1.1/2", GRADIL FORMADO POR TUBOS HORIZONTAIS DE 3/4", FIXADO COM CHUMBADORES MECÂNICOS. AF_10/2025</t>
  </si>
  <si>
    <t>GUARDA-CORPO DE AÇO GALVANIZADO COMPLEMENTAR À ALVENARIA, 0,65 M DE ALTURA, MONTANTES TUBULARES DE 1 1/4" ESPAÇADOS DE 1,80 M, TRAVESSA SUPERIOR DE 1 1/2", GRADIL FORMADO POR TUBOS HORIZONTAIS DE 1" E VERTICAIS DE 3/4", FIXADO COM ADESIVO ESTRUTURAL EPÓXI. AF_10/2025</t>
  </si>
  <si>
    <t>GUARDA-CORPO DE AÇO GALVANIZADO COMPLEMENTAR À ALVENARIA, 0,65 M DE ALTURA, MONTANTES TUBULARES DE 1 1/4" ESPAÇADOS DE 1,80 M, TRAVESSA SUPERIOR DE 1 1/2", GRADIL FORMADO POR TUBOS HORIZONTAIS DE 3/4", FIXADO COM ADESIVO ESTRUTURAL EPÓXI. AF_10/2025</t>
  </si>
  <si>
    <t>GUARDA-CORPO DE AÇO GALVANIZADO DE 1,10M, DUPLO CORRIMÃO, MONTANTES TUBULARES DE 1.1/2" ESPAÇADOS DE 1,20M, TRAVESSA SUPERIOR DE 2", GRADIL DE BARRAS CHATAS DE 32X4,8MM, FIXADO COM ADESIVO ESTRUTURAL EPOXI. AF_10/2025</t>
  </si>
  <si>
    <t>GUARDA-CORPO DE AÇO GALVANIZADO DE 1,10M, DUPLO CORRIMÃO, MONTANTES TUBULARES DE 1.1/4" ESPAÇADOS DE 1,20M, TRAVESSA SUPERIOR DE 1.1/2", GRADIL EM TUBOS HORIZONTAIS DE 1" E VERTICAIS DE 3/4", FIXADO COM ADESIVO ESTRUTURAL EPOXI. AF_10/2025</t>
  </si>
  <si>
    <t>GUARDA-CORPO DE AÇO GALVANIZADO DE 1,10M, DUPLO CORRIMÃO, MONTANTES TUBULARES DE 100X50MM ESPAÇADOS DE 1,20M, TRAVESSA SUPERIOR DE 3", GRADIL EM CANTONEIRA 51X51X4,8 MM E BARRAS CHATAS NA VERTICAL DE 32X4,8 MM, FIXADO COM ADESIVO EPOXI. AF_10/2025</t>
  </si>
  <si>
    <t>GUARDA-CORPO DE AÇO GALVANIZADO DE 1,10M, DUPLO CORRIMÃO, MONTANTES TUBULARES DE 30X30 MM ESPAÇADOS DE 1,20M, TRAVESSA SUPERIOR DE 1.1/2", GRADIL EM TUBOS HORIZONTAIS DE 25X25MM E VERTICAIS DE 20X20MM, FIXADO COM ADESIVO ESTRUTURAL EPOXI. AF_10/2025</t>
  </si>
  <si>
    <t>GUARDA-CORPO DE AÇO GALVANIZADO DE 1,10M, MONTANTES TUBULARES DE 1.1/2" ESPAÇADOS 1,20M, TRAVESSA SUPERIOR DE 2", GRADIL FORMADO POR BARRAS CHATAS DE 32X4,8MM, FIXADO COM ADESIVO ESTRUTURAL EPOXI. AF_10/2025</t>
  </si>
  <si>
    <t>GUARDA-CORPO DE AÇO GALVANIZADO DE 1,10M, MONTANTES TUBULARES DE 100X50MM ESPAÇADOS DE 1,20M, TRAVESSA SUPERIOR DE 3", GRADIL EM CANTONEIRA 51X51X4,8 MM E BARRAS CHATAS NA VERTICAL DE 32X4,8 MM, FIXADO COM ADESIVO ESTRUTURAL EPOXI. AF_10/2025</t>
  </si>
  <si>
    <t>GUARDA-CORPO DE AÇO GALVANIZADO DE 1,10M, MONTANTES TUBULARES DE 30X30 MM ESPAÇADOS 1,20M, TRAVESSA SUPERIOR DE 1.1/2", GRADIL DE TUBOS HORIZONTAIS DE 25X25MM E VERTICAIS DE 20X20MM, FIXADO COM ADESIVO ESTRUTURAL EPOXI. AF_10/2025</t>
  </si>
  <si>
    <t>GUARDA-CORPO DE AÇO INOX DE 0,92 M, DUPLO CORRIMÃO, MONTANTES TUBULARES DE 1.1/4" ESPAÇADOS DE 1,20M, TRAVESSA SUPERIOR E CORRIMÃO DE 1.1/2", GRADIL FORMADO POR TUBOS HORIZONTAIS DE 3/4", FIXADO COM CHUMBADORES MECÂNICOS. AF_10/2025</t>
  </si>
  <si>
    <t>GUARDA-CORPO DE VIDRO LAMINADO 8 MM PARA ESCADAS, FIXADO NA LATERAL DOS DEGRAUS COM CHUMBADOR MECÂNICO. AF_10/2025</t>
  </si>
  <si>
    <t>GUARDA-CORPO EM AÇO INOX DE 1,10 M, COM MONTANTES TUBULARES DE 1 1/4" ESPAÇADOS DE 1,20 M, TRAVESSA SUPERIOR DE 1 1/2", PREENCHIMENTO EM VIDRO LAMINADO DE 8 MM (4+4), FIXADO COM CHUMBADOR MECÂNICO. AF_10/2025</t>
  </si>
  <si>
    <t>GUARDA-CORPO PANORÂMICO DE 1,10M, MONTANTES EM ALUMÍNIO DE 90X45 MM ESPAÇADOS DE 1,20M, TRAVESSA SUPERIOR EM ALUMÍNIO DE 120X60 MM E VIDRO LAMINADO 8 MM, FIXADO COM ADESIVO ESTRUTURAL EPOXI. AF_10/2025</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</si>
  <si>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</si>
  <si>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</si>
  <si>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</si>
  <si>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</si>
  <si>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</si>
  <si>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</si>
  <si>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</si>
  <si>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</si>
  <si>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</si>
  <si>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</si>
  <si>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</si>
  <si>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CONCRETO FCK = 15MPA, TRAÇO 1:3,4:3,5 (EM MASSA SECA DE CIMENTO/ AREIA MÉDIA/ BRITA 1) - PREPARO MECÂNICO COM BETONEIRA 600 L. AF_05/2021</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</si>
  <si>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</si>
  <si>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</si>
  <si>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</si>
  <si>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</si>
  <si>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</si>
  <si>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</si>
  <si>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</si>
  <si>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</si>
  <si>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</si>
  <si>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</si>
  <si>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</si>
  <si>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</si>
  <si>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</si>
  <si>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</si>
  <si>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</si>
  <si>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</si>
  <si>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</si>
  <si>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</si>
  <si>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</si>
  <si>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</si>
  <si>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</si>
  <si>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</si>
  <si>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</si>
  <si>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</si>
  <si>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</si>
  <si>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</si>
  <si>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</si>
  <si>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</si>
  <si>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</si>
  <si>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</si>
  <si>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</si>
  <si>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</si>
  <si>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</si>
  <si>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</si>
  <si>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</si>
  <si>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</si>
  <si>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</si>
  <si>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</si>
  <si>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</si>
  <si>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</si>
  <si>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</si>
  <si>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</si>
  <si>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</si>
  <si>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</si>
  <si>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</si>
  <si>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</si>
  <si>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</si>
  <si>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</si>
  <si>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</si>
  <si>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</si>
  <si>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</si>
  <si>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</si>
  <si>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</si>
  <si>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</si>
  <si>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</si>
  <si>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</si>
  <si>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</si>
  <si>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</si>
  <si>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</si>
  <si>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</si>
  <si>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</si>
  <si>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</si>
  <si>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</si>
  <si>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</si>
  <si>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</si>
  <si>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</si>
  <si>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</si>
  <si>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</si>
  <si>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IMPERMEABILIZADOR COM ENCARGOS COMPLEMENTARES</t>
  </si>
  <si>
    <t>IMPERMEABILIZAÇÃO DE SUPERFÍCIE COM ARGAMASSA DE CIMENTO E AREIA, COM ADITIVO IMPERMEABILIZANTE, E = 1,5CM.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</si>
  <si>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</si>
  <si>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</si>
  <si>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</si>
  <si>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</si>
  <si>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</si>
  <si>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</si>
  <si>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</si>
  <si>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</si>
  <si>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</si>
  <si>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</si>
  <si>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</si>
  <si>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</si>
  <si>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</si>
  <si>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</si>
  <si>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</si>
  <si>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</si>
  <si>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</si>
  <si>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</si>
  <si>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</si>
  <si>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</si>
  <si>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</si>
  <si>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CABO DE COBRE FLEXÍVEL ISOLADO, 1,5 MM², ANTI-CHAMA 0,6/1,0 KV,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</si>
  <si>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</si>
  <si>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</si>
  <si>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</si>
  <si>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</si>
  <si>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</si>
  <si>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</si>
  <si>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</si>
  <si>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</si>
  <si>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</si>
  <si>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</si>
  <si>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</si>
  <si>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</si>
  <si>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</si>
  <si>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</si>
  <si>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</si>
  <si>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</si>
  <si>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</si>
  <si>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</si>
  <si>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</si>
  <si>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</si>
  <si>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</si>
  <si>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</si>
  <si>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</si>
  <si>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SEM SUPORTE E SEM PLACA - FORNECIMENTO E INSTALAÇÃO. AF_03/2023</t>
  </si>
  <si>
    <t>SUPORTE PARAFUSADO COM PLACA DE ENCAIXE 4" X 2" MÉDIO (1,30 M DO PISO) PARA PONTO ELÉTRICO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</si>
  <si>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</si>
  <si>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</si>
  <si>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</si>
  <si>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</si>
  <si>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</si>
  <si>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</si>
  <si>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</si>
  <si>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</si>
  <si>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</si>
  <si>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</si>
  <si>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</si>
  <si>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</si>
  <si>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</si>
  <si>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</si>
  <si>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</si>
  <si>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</si>
  <si>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</si>
  <si>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</si>
  <si>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</si>
  <si>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</si>
  <si>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</si>
  <si>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</si>
  <si>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</si>
  <si>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</si>
  <si>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</si>
  <si>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</si>
  <si>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</si>
  <si>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</si>
  <si>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</si>
  <si>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FIXAÇÃO DE TUBOS HORIZONTAIS DE PVC ÁGUA, PVC ESGOTO, PVC ÁGUA PLUVIAL, CPVC, PPR, COBRE OU AÇO, DIÂMETROS MENORES OU IGUAIS A 40 MM, COM ABRAÇADEIRA METÁLICA RÍGIDA TIPO U PERFIL 1 1/4", FIXADA EM PERFILADO EM LAJE. AF_09/2023_PS</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</si>
  <si>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</si>
  <si>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</si>
  <si>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</si>
  <si>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</si>
  <si>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</si>
  <si>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</si>
  <si>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</si>
  <si>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</si>
  <si>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</si>
  <si>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</si>
  <si>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</si>
  <si>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</si>
  <si>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</si>
  <si>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</si>
  <si>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</si>
  <si>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</si>
  <si>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</si>
  <si>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</si>
  <si>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</si>
  <si>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</si>
  <si>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</si>
  <si>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</si>
  <si>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</si>
  <si>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</si>
  <si>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</si>
  <si>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</si>
  <si>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</si>
  <si>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</si>
  <si>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</si>
  <si>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</si>
  <si>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</si>
  <si>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</si>
  <si>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</si>
  <si>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</si>
  <si>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</si>
  <si>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</si>
  <si>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</si>
  <si>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</si>
  <si>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</si>
  <si>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</si>
  <si>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</si>
  <si>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</si>
  <si>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</si>
  <si>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</si>
  <si>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</si>
  <si>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</si>
  <si>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</si>
  <si>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</si>
  <si>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</si>
  <si>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</si>
  <si>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</si>
  <si>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</si>
  <si>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</si>
  <si>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</si>
  <si>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</si>
  <si>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</si>
  <si>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</si>
  <si>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</si>
  <si>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</si>
  <si>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</si>
  <si>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</si>
  <si>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</si>
  <si>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</si>
  <si>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</si>
  <si>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</si>
  <si>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</si>
  <si>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SUPORTE PARAFUSADO COM PLACA DE ENCAIXE 4" X 4" MÉDIO (1,30 M DO PISO) PARA PONTO ELÉTRICO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</si>
  <si>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</si>
  <si>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</si>
  <si>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</si>
  <si>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</si>
  <si>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</si>
  <si>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</si>
  <si>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</si>
  <si>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</si>
  <si>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</si>
  <si>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</si>
  <si>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</si>
  <si>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</si>
  <si>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</si>
  <si>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</si>
  <si>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</si>
  <si>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</si>
  <si>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</si>
  <si>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</si>
  <si>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</si>
  <si>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</si>
  <si>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</si>
  <si>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</si>
  <si>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</si>
  <si>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</si>
  <si>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</si>
  <si>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</si>
  <si>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</si>
  <si>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</si>
  <si>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</si>
  <si>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</si>
  <si>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</si>
  <si>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</si>
  <si>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</si>
  <si>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</si>
  <si>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</si>
  <si>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</si>
  <si>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</si>
  <si>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</si>
  <si>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</si>
  <si>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</si>
  <si>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</si>
  <si>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</si>
  <si>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</si>
  <si>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</si>
  <si>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</si>
  <si>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</si>
  <si>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20 A, INCLUINDO SUPORTE E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</si>
  <si>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</si>
  <si>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</si>
  <si>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</si>
  <si>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</si>
  <si>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</si>
  <si>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</si>
  <si>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20 MM (3/4''), APARENTE - FORNECIMENTO E INSTALAÇÃO. AF_01/2026</t>
  </si>
  <si>
    <t>CONDULETE DE ALUMÍNIO, TIPO B, PARA ELETRODUTO DE AÇO GALVANIZADO DN 25 MM (1''), APARENTE - FORNECIMENTO E INSTALAÇÃO. AF_01/2026</t>
  </si>
  <si>
    <t>CONDULETE DE ALUMÍNIO, TIPO B, PARA ELETRODUTO DE AÇO GALVANIZADO DN 32 MM (1 1/4''), APARENTE - FORNECIMENTO E INSTALAÇÃO. AF_01/2026</t>
  </si>
  <si>
    <t>CONDULETE DE ALUMÍNIO, TIPO C, PARA ELETRODUTO DE AÇO GALVANIZADO DN 20 MM (3/4''), APARENTE - FORNECIMENTO E INSTALAÇÃO. AF_01/2026</t>
  </si>
  <si>
    <t>CONDULETE DE ALUMÍNIO, TIPO C, PARA ELETRODUTO DE AÇO GALVANIZADO DN 25 MM (1''), APARENTE - FORNECIMENTO E INSTALAÇÃO. AF_01/2026</t>
  </si>
  <si>
    <t>CONDULETE DE ALUMÍNIO, TIPO C, PARA ELETRODUTO DE AÇO GALVANIZADO DN 32 MM (1 1/4''), APARENTE - FORNECIMENTO E INSTALAÇÃO. AF_01/2026</t>
  </si>
  <si>
    <t>CONDULETE DE ALUMÍNIO, TIPO E, ELETRODUTO DE AÇO GALVANIZADO DN 25 MM (1''), APARENTE - FORNECIMENTO E INSTALAÇÃO. AF_01/2026</t>
  </si>
  <si>
    <t>CONDULETE DE ALUMÍNIO, TIPO E, PARA ELETRODUTO DE AÇO GALVANIZADO DN 20 MM (3/4''), APARENTE - FORNECIMENTO E INSTALAÇÃO. AF_01/2026</t>
  </si>
  <si>
    <t>CONDULETE DE ALUMÍNIO, TIPO E, PARA ELETRODUTO DE AÇO GALVANIZADO DN 32 MM (1 1/4''), APARENTE - FORNECIMENTO E INSTALAÇÃO. AF_01/2026</t>
  </si>
  <si>
    <t>CONDULETE DE ALUMÍNIO, TIPO LB, PARA ELETRODUTO DE AÇO GALVANIZADO DN 20 MM (3/4''), APARENTE - FORNECIMENTO E INSTALAÇÃO. AF_01/2026</t>
  </si>
  <si>
    <t>CONDULETE DE ALUMÍNIO, TIPO LB, PARA ELETRODUTO DE AÇO GALVANIZADO DN 25 MM (1''), APARENTE - FORNECIMENTO E INSTALAÇÃO. AF_01/2026</t>
  </si>
  <si>
    <t>CONDULETE DE ALUMÍNIO, TIPO LB, PARA ELETRODUTO DE AÇO GALVANIZADO DN 32 MM (1 1/4''), APARENTE - FORNECIMENTO E INSTALAÇÃO. AF_01/2026</t>
  </si>
  <si>
    <t>CONDULETE DE ALUMÍNIO, TIPO LL, PARA ELETRODUTO DE AÇO GALVANIZADO DN 20 MM (3/4''), APARENTE - FORNECIMENTO E INSTALAÇÃO. AF_01/2026</t>
  </si>
  <si>
    <t>CONDULETE DE ALUMÍNIO, TIPO LL, PARA ELETRODUTO DE AÇO GALVANIZADO DN 25 MM (1''), APARENTE - FORNECIMENTO E INSTALAÇÃO. AF_01/2026</t>
  </si>
  <si>
    <t>CONDULETE DE ALUMÍNIO, TIPO LL, PARA ELETRODUTO DE AÇO GALVANIZADO DN 32 MM (1 1/4''), APARENTE - FORNECIMENTO E INSTALAÇÃO. AF_01/2026</t>
  </si>
  <si>
    <t>CONDULETE DE ALUMÍNIO, TIPO LR, PARA ELETRODUTO DE AÇO GALVANIZADO DN 20 MM (3/4''), APARENTE - FORNECIMENTO E INSTALAÇÃO. AF_01/2026</t>
  </si>
  <si>
    <t>CONDULETE DE ALUMÍNIO, TIPO LR, PARA ELETRODUTO DE AÇO GALVANIZADO DN 25 MM (1''), APARENTE - FORNECIMENTO E INSTALAÇÃO. AF_01/2026</t>
  </si>
  <si>
    <t>CONDULETE DE ALUMÍNIO, TIPO LR, PARA ELETRODUTO DE AÇO GALVANIZADO DN 32 MM (1 1/4''), APARENTE - FORNECIMENTO E INSTALAÇÃO. AF_01/2026</t>
  </si>
  <si>
    <t>CONDULETE DE ALUMÍNIO, TIPO T, PARA ELETRODUTO DE AÇO GALVANIZADO DN 20 MM (3/4''), APARENTE - FORNECIMENTO E INSTALAÇÃO. AF_01/2026</t>
  </si>
  <si>
    <t>CONDULETE DE ALUMÍNIO, TIPO T, PARA ELETRODUTO DE AÇO GALVANIZADO DN 25 MM (1''), APARENTE - FORNECIMENTO E INSTALAÇÃO. AF_01/2026</t>
  </si>
  <si>
    <t>CONDULETE DE ALUMÍNIO, TIPO T, PARA ELETRODUTO DE AÇO GALVANIZADO DN 32 MM (1 1/4''), APARENTE - FORNECIMENTO E INSTALAÇÃO. AF_01/2026</t>
  </si>
  <si>
    <t>CONDULETE DE ALUMÍNIO, TIPO TB, PARA ELETRODUTO DE AÇO GALVANIZADO DN 20 MM (3/4''), APARENTE - FORNECIMENTO E INSTALAÇÃO. AF_01/2026</t>
  </si>
  <si>
    <t>CONDULETE DE ALUMÍNIO, TIPO TB, PARA ELETRODUTO DE AÇO GALVANIZADO DN 25 MM (1''), APARENTE - FORNECIMENTO E INSTALAÇÃO. AF_01/2026</t>
  </si>
  <si>
    <t>CONDULETE DE ALUMÍNIO, TIPO TB, PARA ELETRODUTO DE AÇO GALVANIZADO DN 32 MM (1 1/4''), APARENTE - FORNECIMENTO E INSTALAÇÃO. AF_01/2026</t>
  </si>
  <si>
    <t>CONDULETE DE ALUMÍNIO, TIPO X, PARA ELETRODUTO DE AÇO GALVANIZADO DN 20 MM (3/4''), APARENTE - FORNECIMENTO E INSTALAÇÃO. AF_01/2026</t>
  </si>
  <si>
    <t>CONDULETE DE ALUMÍNIO, TIPO X, PARA ELETRODUTO DE AÇO GALVANIZADO DN 25 MM (1''), APARENTE - FORNECIMENTO E INSTALAÇÃO. AF_01/2026</t>
  </si>
  <si>
    <t>CONDULETE DE ALUMÍNIO, TIPO X, PARA ELETRODUTO DE AÇO GALVANIZADO DN 32 MM (1 1/4''), APARENTE - FORNECIMENTO E INSTALAÇÃO. AF_01/2026</t>
  </si>
  <si>
    <t>CONDULETE DE PVC, TIPO B, PARA ELETRODUTO DE PVC SOLDÁVEL DN 20 MM (1/2''), APARENTE - FORNECIMENTO E INSTALAÇÃO. AF_01/2026</t>
  </si>
  <si>
    <t>CONDULETE DE PVC, TIPO B, PARA ELETRODUTO DE PVC SOLDÁVEL DN 25 MM (3/4''), APARENTE - FORNECIMENTO E INSTALAÇÃO. AF_01/2026</t>
  </si>
  <si>
    <t>CONDULETE DE PVC, TIPO B, PARA ELETRODUTO DE PVC SOLDÁVEL DN 32 MM (1''), APARENTE - FORNECIMENTO E INSTALAÇÃO. AF_01/2026</t>
  </si>
  <si>
    <t>CONDULETE DE PVC, TIPO C, PARA ELETRODUTO DE PVC SOLDÁVEL DN 20 MM (1/2''), APARENTE - FORNECIMENTO E INSTALAÇÃO. AF_01/2026</t>
  </si>
  <si>
    <t>CONDULETE DE PVC, TIPO C, PARA ELETRODUTO DE PVC SOLDÁVEL DN 25 MM (3/4''), APARENTE - FORNECIMENTO E INSTALAÇÃO. AF_01/2026</t>
  </si>
  <si>
    <t>CONDULETE DE PVC, TIPO C, PARA ELETRODUTO DE PVC SOLDÁVEL DN 32 MM (1''), APARENTE - FORNECIMENTO E INSTALAÇÃO. AF_01/2026</t>
  </si>
  <si>
    <t>CONDULETE DE PVC, TIPO E, PARA ELETRODUTO DE PVC SOLDÁVEL DN 20 MM (1/2''), APARENTE - FORNECIMENTO E INSTALAÇÃO. AF_01/2026</t>
  </si>
  <si>
    <t>CONDULETE DE PVC, TIPO E, PARA ELETRODUTO DE PVC SOLDÁVEL DN 25 MM (3/4''), APARENTE - FORNECIMENTO E INSTALAÇÃO. AF_01/2026</t>
  </si>
  <si>
    <t>CONDULETE DE PVC, TIPO E, PARA ELETRODUTO DE PVC SOLDÁVEL DN 32 MM (1''), APARENTE - FORNECIMENTO E INSTALAÇÃO. AF_01/2026</t>
  </si>
  <si>
    <t>CONDULETE DE PVC, TIPO LB, PARA ELETRODUTO DE PVC SOLDÁVEL DN 20 MM (1/2''), APARENTE - FORNECIMENTO E INSTALAÇÃO. AF_01/2026</t>
  </si>
  <si>
    <t>CONDULETE DE PVC, TIPO LB, PARA ELETRODUTO DE PVC SOLDÁVEL DN 25 MM (3/4''), APARENTE - FORNECIMENTO E INSTALAÇÃO. AF_01/2026</t>
  </si>
  <si>
    <t>CONDULETE DE PVC, TIPO LB, PARA ELETRODUTO DE PVC SOLDÁVEL DN 32 MM (1''), APARENTE - FORNECIMENTO E INSTALAÇÃO. AF_01/2026</t>
  </si>
  <si>
    <t>CONDULETE DE PVC, TIPO LL, PARA ELETRODUTO DE PVC SOLDÁVEL DN 20 MM (1/2''), APARENTE - FORNECIMENTO E INSTALAÇÃO. AF_01/2026</t>
  </si>
  <si>
    <t>CONDULETE DE PVC, TIPO LL, PARA ELETRODUTO DE PVC SOLDÁVEL DN 25 MM (3/4''), APARENTE - FORNECIMENTO E INSTALAÇÃO. AF_01/2026</t>
  </si>
  <si>
    <t>CONDULETE DE PVC, TIPO LL, PARA ELETRODUTO DE PVC SOLDÁVEL DN 32 MM (1''), APARENTE - FORNECIMENTO E INSTALAÇÃO. AF_01/2026</t>
  </si>
  <si>
    <t>CONDULETE DE PVC, TIPO LR, PARA ELETRODUTO DE PVC SOLDÁVEL DN 20 MM (1/2''), APARENTE - FORNECIMENTO E INSTALAÇÃO. AF_01/2026</t>
  </si>
  <si>
    <t>CONDULETE DE PVC, TIPO LR, PARA ELETRODUTO DE PVC SOLDÁVEL DN 25 MM (3/4''), APARENTE - FORNECIMENTO E INSTALAÇÃO. AF_01/2026</t>
  </si>
  <si>
    <t>CONDULETE DE PVC, TIPO LR, PARA ELETRODUTO DE PVC SOLDÁVEL DN 32 MM (1''), APARENTE - FORNECIMENTO E INSTALAÇÃO. AF_01/2026</t>
  </si>
  <si>
    <t>CONDULETE DE PVC, TIPO T, PARA ELETRODUTO DE PVC SOLDÁVEL DN 25 MM (3/4''), APARENTE - FORNECIMENTO E INSTALAÇÃO. AF_01/2026</t>
  </si>
  <si>
    <t>CONDULETE DE PVC, TIPO T, PARA ELETRODUTO DE PVC SOLDÁVEL DN 32 MM (1''), APARENTE - FORNECIMENTO E INSTALAÇÃO. AF_01/2026</t>
  </si>
  <si>
    <t>CONDULETE DE PVC, TIPO TB, PARA ELETRODUTO DE PVC SOLDÁVEL DN 20 MM (1/2''), APARENTE - FORNECIMENTO E INSTALAÇÃO. AF_01/2026</t>
  </si>
  <si>
    <t>CONDULETE DE PVC, TIPO TB, PARA ELETRODUTO DE PVC SOLDÁVEL DN 25 MM (3/4''), APARENTE - FORNECIMENTO E INSTALAÇÃO. AF_01/2026</t>
  </si>
  <si>
    <t>CONDULETE DE PVC, TIPO TB, PARA ELETRODUTO DE PVC SOLDÁVEL DN 32 MM (1''), APARENTE - FORNECIMENTO E INSTALAÇÃO. AF_01/2026</t>
  </si>
  <si>
    <t>CONDULETE DE PVC, TIPO X, PARA ELETRODUTO DE PVC SOLDÁVEL DN 20 MM (1/2''), APARENTE - FORNECIMENTO E INSTALAÇÃO. AF_01/2026</t>
  </si>
  <si>
    <t>CONDULETE DE PVC, TIPO X, PARA ELETRODUTO DE PVC SOLDÁVEL DN 25 MM (3/4"), APARENTE - FORNECIMENTO E INSTALAÇÃO. AF_01/2026</t>
  </si>
  <si>
    <t>CONDULETE DE PVC, TIPO X, PARA ELETRODUTO DE PVC SOLDÁVEL DN 32 MM (1''), APARENTE - FORNECIMENTO E INSTALAÇÃO. AF_01/2026</t>
  </si>
  <si>
    <t>CONEXÕES ROSQUEÁVEIS PARA ELETRODUTO METÁLICO FLEXÍVEL COM CAPA (SEALTUBO) TERMINAL MACHO GIRATÓRIO, DIÂMETRO 1 1/4" - FORNECIMENTO E INSTALAÇÃO. AF_01/2026</t>
  </si>
  <si>
    <t>CONEXÕES ROSQUEÁVEIS PARA ELETRODUTO METÁLICO FLEXÍVEL COM CAPA (SEALTUBO) TERMINAL MACHO GIRATÓRIO, DIÂMETRO 1" - FORNECIMENTO E INSTALAÇÃO. AF_01/2026</t>
  </si>
  <si>
    <t>CONEXÕES ROSQUEÁVEIS PARA ELETRODUTO METÁLICO FLEXÍVEL COM CAPA (SEALTUBO) TERMINAL MACHO GIRATÓRIO, DIÂMETRO 3/4"- FORNECIMENTO E INSTALAÇÃO. AF_01/2026</t>
  </si>
  <si>
    <t>CURVA 135 GRAUS PARA ELETRODUTO, AÇO GALVANIZADO, DN 20 MM (3/4''), APARENTE - FORNECIMENTO E INSTALAÇÃO. AF_01/2026</t>
  </si>
  <si>
    <t>CURVA 135 GRAUS PARA ELETRODUTO, AÇO GALVANIZADO, DN 25 MM (1''), APARENTE - FORNECIMENTO E INSTALAÇÃO. AF_01/2026</t>
  </si>
  <si>
    <t>CURVA 135 GRAUS PARA ELETRODUTO, AÇO GALVANIZADO, DN 32 MM (1 1/4''), APARENTE - FORNECIMENTO E INSTALAÇÃO. AF_01/2026</t>
  </si>
  <si>
    <t>CURVA 135 GRAUS PARA ELETRODUTO, AÇO GALVANIZADO, DN 40 MM (1 1/2''), APARENTE - FORNECIMENTO E INSTALAÇÃO. AF_01/2026</t>
  </si>
  <si>
    <t>CURVA 45 GRAUS PARA ELETRODUTO, AÇO GALVANIZADO, DN 20 MM (3/4''), APARENTE - FORNECIMENTO E INSTALAÇÃO. AF_01/2026</t>
  </si>
  <si>
    <t>CURVA 45 GRAUS PARA ELETRODUTO, AÇO GALVANIZADO, DN 25 MM (1''), APARENTE - FORNECIMENTO E INSTALAÇÃO. AF_01/2026</t>
  </si>
  <si>
    <t>CURVA 45 GRAUS PARA ELETRODUTO, AÇO GALVANIZADO, DN 32 MM (1 1/4''), APARENTE - FORNECIMENTO E INSTALAÇÃO. AF_01/2026</t>
  </si>
  <si>
    <t>CURVA 45 GRAUS PARA ELETRODUTO, AÇO GALVANIZADO, DN 40 MM (1 1/2''), APARENTE - FORNECIMENTO E INSTALAÇÃO. AF_01/2026</t>
  </si>
  <si>
    <t>CURVA 90 GRAUS PARA ELETRODUTO, AÇO GALVANIZADO, DN 20 MM (3/4''), APARENTE - FORNECIMENTO E INSTALAÇÃO. AF_01/2026</t>
  </si>
  <si>
    <t>CURVA 90 GRAUS PARA ELETRODUTO, AÇO GALVANIZADO, DN 25 MM (1"), APARENTE - FORNECIMENTO E INSTALAÇÃO. AF_01/2026</t>
  </si>
  <si>
    <t>CURVA 90 GRAUS PARA ELETRODUTO, AÇO GALVANIZADO, DN 32 MM (1 1/4''), APARENTE - FORNECIMENTO E INSTALAÇÃO. AF_01/2026</t>
  </si>
  <si>
    <t>CURVA 90 GRAUS PARA ELETRODUTO, AÇO GALVANIZADO, DN 40 MM (1 1/2''), APARENTE - FORNECIMENTO E INSTALAÇÃO. AF_01/2026</t>
  </si>
  <si>
    <t>CURVA 90 GRAUS PARA ELETRODUTO, PVC, SOLDÁVEL, DN 20 MM (1/2''), APARENTE - FORNECIMENTO E INSTALAÇÃO. AF_01/2026</t>
  </si>
  <si>
    <t>CURVA 90 GRAUS PARA ELETRODUTO, PVC, SOLDÁVEL, DN 25 MM (3/4''), APARENTE - FORNECIMENTO E INSTALAÇÃO. AF_01/2026</t>
  </si>
  <si>
    <t>CURVA 90 GRAUS PARA ELETRODUTO, PVC, SOLDÁVEL, DN 32 MM (1''), APARENTE - FORNECIMENTO E INSTALAÇÃO. AF_01/2026</t>
  </si>
  <si>
    <t>ELETRODUTO METÁLICO ZINCADO FLEXÍVEL COM CAPA (SEALTUBO), DIÂMETRO 1 1/4"- FORNECIMENTO E INSTALAÇÃO. AF_01/2026</t>
  </si>
  <si>
    <t>ELETRODUTO METÁLICO ZINCADO FLEXÍVEL COM CAPA (SEALTUBO), DIÂMETRO 1"- FORNECIMENTO E INSTALAÇÃO. AF_01/2026</t>
  </si>
  <si>
    <t>ELETRODUTO METÁLICO ZINCADO FLEXÍVEL COM CAPA (SEALTUBO),  DIÂMETRO 3/4"- FORNECIMENTO E INSTALAÇÃO. AF_01/2026</t>
  </si>
  <si>
    <t>ELETRODUTO RÍGIDO SOLDÁVEL, PVC, DN 20 MM (1/2"), APARENTE - FORNECIMENTO E INSTALAÇÃO. AF_01/2026</t>
  </si>
  <si>
    <t>ELETRODUTO RÍGIDO SOLDÁVEL, PVC, DN 25 MM (3/4"), APARENTE - FORNECIMENTO E INSTALAÇÃO. AF_01/2026</t>
  </si>
  <si>
    <t>ELETRODUTO RÍGIDO SOLDÁVEL, PVC, DN 32 MM (1"), APARENTE - FORNECIMENTO E INSTALAÇÃO. AF_01/2026</t>
  </si>
  <si>
    <t>ELETRODUTO RÍGIDO, EM AÇO ZINCADO OU GALVANIZADO, TIPO PESADO, DN=1 1/2", APARENTE - FORNECIMENTO E INSTALAÇÃO. AF_01/2026</t>
  </si>
  <si>
    <t>ELETRODUTO RÍGIDO, EM AÇO ZINCADO OU GALVANIZADO, TIPO PESADO, DN=1 1/4", APARENTE- FORNECIMENTO E INSTALAÇÃO. AF_01/2026</t>
  </si>
  <si>
    <t>ELETRODUTO RÍGIDO, EM AÇO ZINCADO OU GALVANIZADO, TIPO PESADO, DN=1", APARENTE - FORNECIMENTO E INSTALAÇÃO. AF_01/2026</t>
  </si>
  <si>
    <t>ELETRODUTO RÍGIDO, EM AÇO ZINCADO OU GALVANIZADO, TIPO PESADO, DN=3/4", APARENTE - FORNECIMENTO E INSTALAÇÃO. AF_01/2026</t>
  </si>
  <si>
    <t>LUVA DE EMENDA PARA ELETRODUTO, AÇO GALVANIZADO, DN 20 MM (3/4''), APARENTE - FORNECIMENTO E INSTALAÇÃO. AF_01/2026</t>
  </si>
  <si>
    <t>LUVA DE EMENDA PARA ELETRODUTO, AÇO GALVANIZADO, DN 25 MM (1''), APARENTE - FORNECIMENTO E INSTALAÇÃO. AF_01/2026</t>
  </si>
  <si>
    <t>LUVA DE EMENDA PARA ELETRODUTO, AÇO GALVANIZADO, DN 32 MM (1 1/4''), APARENTE - FORNECIMENTO E INSTALAÇÃO. AF_01/2026</t>
  </si>
  <si>
    <t>LUVA DE EMENDA PARA ELETRODUTO, AÇO GALVANIZADO, DN 40 MM (1 1/2''), APARENTE - FORNECIMENTO E INSTALAÇÃO. AF_01/2026</t>
  </si>
  <si>
    <t>LUVA PARA ELETRODUTO, PVC, SOLDÁVEL, DN 20 MM (1/2''), APARENTE - FORNECIMENTO E INSTALAÇÃO. AF_01/2026</t>
  </si>
  <si>
    <t>LUVA PARA ELETRODUTO, PVC, SOLDÁVEL, DN 25 MM (3/4''), APARENTE - FORNECIMENTO E INSTALAÇÃO. AF_01/2026</t>
  </si>
  <si>
    <t>LUVA PARA ELETRODUTO, PVC, SOLDÁVEL, DN 32 MM (1''), APARENTE - FORNECIMENTO E INSTALAÇÃO. AF_01/2026</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</si>
  <si>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</si>
  <si>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</si>
  <si>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</si>
  <si>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</si>
  <si>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</si>
  <si>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</si>
  <si>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</si>
  <si>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</si>
  <si>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</si>
  <si>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</si>
  <si>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</si>
  <si>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</si>
  <si>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</si>
  <si>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</si>
  <si>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</si>
  <si>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</si>
  <si>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</si>
  <si>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</si>
  <si>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</si>
  <si>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</si>
  <si>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</si>
  <si>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</si>
  <si>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</si>
  <si>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</si>
  <si>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</si>
  <si>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</si>
  <si>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</si>
  <si>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</si>
  <si>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</si>
  <si>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</si>
  <si>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</si>
  <si>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</si>
  <si>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</si>
  <si>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</si>
  <si>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</si>
  <si>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</si>
  <si>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</si>
  <si>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</si>
  <si>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</si>
  <si>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</si>
  <si>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</si>
  <si>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</si>
  <si>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</si>
  <si>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</si>
  <si>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</si>
  <si>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</si>
  <si>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</si>
  <si>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</si>
  <si>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</si>
  <si>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</si>
  <si>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</si>
  <si>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</si>
  <si>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</si>
  <si>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</si>
  <si>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</si>
  <si>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</si>
  <si>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</si>
  <si>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</si>
  <si>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</si>
  <si>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</si>
  <si>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</si>
  <si>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</si>
  <si>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</si>
  <si>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</si>
  <si>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</si>
  <si>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</si>
  <si>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</si>
  <si>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</si>
  <si>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</si>
  <si>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</si>
  <si>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</si>
  <si>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</si>
  <si>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</si>
  <si>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</si>
  <si>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</si>
  <si>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</si>
  <si>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</si>
  <si>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</si>
  <si>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</si>
  <si>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ALÇA PREFORMADA DE DISTRIBUIÇÃO, EM AÇO GALVANIZADO, AWG 1 - FORNECIMENTO E INSTALAÇÃO. AF_12/2025</t>
  </si>
  <si>
    <t>ALÇA PREFORMADA DE DISTRIBUIÇÃO, EM AÇO GALVANIZADO, AWG 2 - FORNECIMENTO E INSTALAÇÃO. AF_12/2025</t>
  </si>
  <si>
    <t>ALÇA PREFORMADA DE DISTRIBUIÇÃO, EM AÇO GALVANIZADO, AWG 4 - FORNECIMENTO E INSTALAÇÃO. AF_12/2025</t>
  </si>
  <si>
    <t>ALÇA PREFORMADA DE DISTRIBUIÇÃO, EM AÇO GALVANIZADO, AWG 6 - FORNECIMENTO E INSTALAÇÃO. AF_12/2025</t>
  </si>
  <si>
    <t>APARELHO SINALIZADOR DE SAÍDA DE GARAGEM, COM CÉLULA FOTOELÉTRICA - FORNECIMENTO E INSTALAÇÃO. AF_12/2025</t>
  </si>
  <si>
    <t>ARMAÇÃO SECUNDÁRIA, COM 1 ESTRIBO E 1 ISOLADOR - FORNECIMENTO E INSTALAÇÃO. AF_12/2025</t>
  </si>
  <si>
    <t>ARMAÇÃO SECUNDÁRIA, COM 1 ESTRIBO, SEM ISOLADOR - FORNECIMENTO E INSTALAÇÃO. AF_12/2025</t>
  </si>
  <si>
    <t>ARMAÇÃO SECUNDÁRIA, COM 2 ESTRIBOS E 2 ISOLADORES - FORNECIMENTO E INSTALAÇÃO. AF_12/2025</t>
  </si>
  <si>
    <t>ARMAÇÃO SECUNDÁRIA, COM 2 ESTRIBOS, SEM ISOLADOR - FORNECIMENTO E INSTALAÇÃO. AF_12/2025</t>
  </si>
  <si>
    <t>ARMAÇÃO SECUNDÁRIA, COM 3 ESTRIBOS E 3 ISOLADORES - FORNECIMENTO E INSTALAÇÃO. AF_12/2025</t>
  </si>
  <si>
    <t>ARMAÇÃO SECUNDÁRIA, COM 3 ESTRIBOS, SEM ISOLADOR - FORNECIMENTO E INSTALAÇÃO. AF_12/2025</t>
  </si>
  <si>
    <t>ARMAÇÃO SECUNDÁRIA, COM 4 ESTRIBOS E 4 ISOLADORES - FORNECIMENTO E INSTALAÇÃO. AF_12/2025</t>
  </si>
  <si>
    <t>ARMAÇÃO SECUNDÁRIA, COM 4 ESTRIBOS, SEM ISOLADOR - FORNECIMENTO E INSTALAÇÃO. AF_12/2025</t>
  </si>
  <si>
    <t>CABO DE ALUMÍNIO NÚ COM ALMA DE AÇO, BITOLA 1/0 AWG PARA REDE AÉREA DE DISTRIBUIÇÃO DE ENERGIA ELÉTRICA DE MÉDIA TENSÃO - FORNECIMENTO E INSTALAÇÃO. AF_12/2025</t>
  </si>
  <si>
    <t>CABO DE ALUMÍNIO NÚ COM ALMA DE AÇO, BITOLA 2 AWG PARA REDE AÉREA DE DISTRIBUIÇÃO DE ENERGIA ELÉTRICA DE MÉDIA TENSÃO - FORNECIMENTO E INSTALAÇÃO. AF_12/2025</t>
  </si>
  <si>
    <t>CABO DE ALUMÍNIO NÚ COM ALMA DE AÇO, BITOLA 2/0 AWG PARA REDE AÉREA DE DISTRIBUIÇÃO DE ENERGIA ELÉTRICA DE MÉDIA TENSÃO - FORNECIMENTO E INSTALAÇÃO. AF_12/2025</t>
  </si>
  <si>
    <t>CABO DE ALUMÍNIO NÚ COM ALMA DE AÇO, BITOLA 4 AWG PARA REDE AÉREA DE DISTRIBUIÇÃO DE ENERGIA ELÉTRICA DE MÉDIA TENSÃO - FORNECIMENTO E INSTALAÇÃO. AF_12/2025</t>
  </si>
  <si>
    <t>CABO DE ALUMÍNIO NÚ COM ALMA DE AÇO, BITOLA 4/0 AWG PARA REDE AÉREA DE DISTRIBUIÇÃO DE ENERGIA ELÉTRICA DE MÉDIA TENSÃO - FORNECIMENTO E INSTALAÇÃO. AF_12/2025</t>
  </si>
  <si>
    <t>CABO DE ALUMÍNIO NÚ SEM ALMA DE AÇO, BITOLA 1/0 AWG PARA REDE AÉREA DE DISTRIBUIÇÃO DE ENERGIA ELÉTRICA DE MÉDIA TENSÃO - FORNECIMENTO E INSTALAÇÃO. AF_12/2025</t>
  </si>
  <si>
    <t>CABO DE ALUMÍNIO NÚ SEM ALMA DE AÇO, BITOLA 2 AWG PARA REDE AÉREA DE DISTRIBUIÇÃO DE ENERGIA ELÉTRICA DE MÉDIA TENSÃO - FORNECIMENTO E INSTALAÇÃO. AF_12/2025</t>
  </si>
  <si>
    <t>CABO DE ALUMÍNIO NÚ SEM ALMA DE AÇO, BITOLA 2/0 AWG PARA REDE AÉREA DE DISTRIBUIÇÃO DE ENERGIA ELÉTRICA DE MÉDIA TENSÃO - FORNECIMENTO E INSTALAÇÃO. AF_12/2025</t>
  </si>
  <si>
    <t>CABO DE ALUMÍNIO NÚ SEM ALMA DE AÇO, BITOLA 4 AWG PARA REDE AÉREA DE DISTRIBUIÇÃO DE ENERGIA ELÉTRICA DE MÉDIA TENSÃO - FORNECIMENTO E INSTALAÇÃO. AF_12/2025</t>
  </si>
  <si>
    <t>CABO DE ALUMÍNIO NÚ SEM ALMA DE AÇO, BITOLA 4/0 AWG PARA REDE AÉREA DE DISTRIBUIÇÃO DE ENERGIA ELÉTRICA DE MÉDIA TENSÃO - FORNECIMENTO E INSTALAÇÃO. AF_12/2025</t>
  </si>
  <si>
    <t>CABO DE ALUMÍNIO PROTEGIDO XLPE 90°C 35MM² TR 15KV AÉREO PARA REDE AÉREA COMPACTA DE DISTRIBUIÇÃO DE ENERGIA ELÉTRICA DE MÉDIA TENSÃO - FORNECIMENTO E INSTALAÇÃO. AF_12/2025</t>
  </si>
  <si>
    <t>CABO DE ALUMÍNIO PROTEGIDO XLPE 90°C 50MM² TR 15KV AÉREO PARA REDE AÉREA COMPACTA DE DISTRIBUIÇÃO DE ENERGIA ELÉTRICA DE MÉDIA TENSÃO - FORNECIMENTO E INSTALAÇÃO. AF_12/2025</t>
  </si>
  <si>
    <t>CABO DE ALUMÍNIO PROTEGIDO XLPE 90°C 70MM² TR 15KV AÉREO PARA REDE AÉREA COMPACTA DE DISTRIBUIÇÃO DE ENERGIA ELÉTRICA DE MÉDIA TENSÃO - FORNECIMENTO E INSTALAÇÃO. AF_12/2025</t>
  </si>
  <si>
    <t>CABO DE COBRE FLEXÍVEL ISOLADO, 10 MM², 0,6/1,0 KV, PARA REDE AÉREA DE DISTRIBUIÇÃO DE ENERGIA ELÉTRICA DE BAIXA TENSÃO - FORNECIMENTO E INSTALAÇÃO. AF_12/2025</t>
  </si>
  <si>
    <t>CABO DE COBRE FLEXÍVEL ISOLADO, 120 MM², 0,6/1,0 KV, PARA REDE AÉREA DE DISTRIBUIÇÃO DE ENERGIA ELÉTRICA DE BAIXA TENSÃO - FORNECIMENTO E INSTALAÇÃO. AF_12/2025</t>
  </si>
  <si>
    <t>CABO DE COBRE FLEXÍVEL ISOLADO, 16 MM², 0,6/1,0 KV, PARA REDE AÉREA DE DISTRIBUIÇÃO DE ENERGIA ELÉTRICA DE BAIXA TENSÃO - FORNECIMENTO E INSTALAÇÃO. AF_12/2025</t>
  </si>
  <si>
    <t>CABO DE COBRE FLEXÍVEL ISOLADO, 25 MM², 0,6/1,0 KV, PARA REDE AÉREA DE DISTRIBUIÇÃO DE ENERGIA ELÉTRICA DE BAIXA TENSÃO - FORNECIMENTO E INSTALAÇÃO. AF_12/2025</t>
  </si>
  <si>
    <t>CABO DE COBRE FLEXÍVEL ISOLADO, 35 MM², 0,6/1,0 KV, PARA REDE AÉREA DE DISTRIBUIÇÃO DE ENERGIA ELÉTRICA DE BAIXA TENSÃO - FORNECIMENTO E INSTALAÇÃO. AF_12/2025</t>
  </si>
  <si>
    <t>CABO DE COBRE FLEXÍVEL ISOLADO, 50 MM², 0,6/1,0 KV, PARA REDE AÉREA DE DISTRIBUIÇÃO DE ENERGIA ELÉTRICA DE BAIXA TENSÃO - FORNECIMENTO E INSTALAÇÃO. AF_12/2025</t>
  </si>
  <si>
    <t>CABO DE COBRE FLEXÍVEL ISOLADO, 70 MM², 0,6/1,0 KV, PARA REDE AÉREA DE DISTRIBUIÇÃO DE ENERGIA ELÉTRICA DE BAIXA TENSÃO - FORNECIMENTO E INSTALAÇÃO. AF_12/2025</t>
  </si>
  <si>
    <t>CABO DE COBRE FLEXÍVEL ISOLADO, 95 MM², 0,6/1,0 KV, PARA REDE AÉREA DE DISTRIBUIÇÃO DE ENERGIA ELÉTRICA DE BAIXA TENSÃO - FORNECIMENTO E INSTALAÇÃO. AF_12/2025</t>
  </si>
  <si>
    <t>CABO MENSAGEIRO PARA REDES AÉREAS COMPACTAS. AF_12/2025</t>
  </si>
  <si>
    <t>CHAVE FUSÍVEL 15KV CPF XS 100A, PARA REDES AÉREAS DE DISTRIBUIÇÃO DE ENERGIA ELÉTRICA DE MÉDIA TENSÃO - FORNECIMENTO E INSTALAÇÃO. AF_12/2025</t>
  </si>
  <si>
    <t>CONECTOR CUNHA, PARA REDES AÉREAS DE DISTRIBUIÇÃO DE ENERGIA ELÉTRICA DE BAIXA TENSÃO - FORNECIMENTO E INSTALAÇÃO. AF_12/2025</t>
  </si>
  <si>
    <t>CONECTOR H, PARA REDES AÉREAS DE DISTRIBUIÇÃO DE ENERGIA ELÉTRICA DE BAIXA TENSÃO - FORNECIMENTO E INSTALAÇÃO. AF_12/2025</t>
  </si>
  <si>
    <t>CONECTOR PERFURANTE, PARA REDES AÉREAS DE DISTRIBUIÇÃO DE ENERGIA ELÉTRICA DE BAIXA TENSÃO - FORNECIMENTO E INSTALAÇÃO. AF_12/2025</t>
  </si>
  <si>
    <t>ENTRADA DE ENERGIA ELÉTRICA, AÉREA, BIFÁSICA, COM CAIXA DE EMBUTIR, CABO DE 10 MM2 E DISJUNTOR DIN 50A (NÃO INCLUSO O POSTE DE CONCRETO). AF_12/2025</t>
  </si>
  <si>
    <t>CONECTOR GRAMPO METÁLICO TIPO OLHAL, PARA SPDA, PARA HASTE DE ATERRAMENTO DE 3/4'' E CABOS DE 10 A 50 MM2 - FORNECIMENTO E INSTALAÇÃO. AF_08/2023</t>
  </si>
  <si>
    <t>ASSENTAMENTO DE POSTE DE CONCRETO COM COMPRIMENTO NOMINAL DE 9 M, CARGA NOMINAL MENOR OU IGUAL A 1000 DAN, ENGASTAMENTO SIMPLES COM 1,5 M DE SOLO (NÃO INCLUI FORNECIMENTO). AF_04/2025</t>
  </si>
  <si>
    <t>CORDOALHA DE COBRE NU 50 MM², ENTERRADA - FORNECIMENTO E INSTALAÇÃO. AF_08/2023</t>
  </si>
  <si>
    <t>ENTRADA DE ENERGIA ELÉTRICA, AÉREA, BIFÁSICA, COM CAIXA DE EMBUTIR, CABO DE 16 MM2 E DISJUNTOR DIN 50A (NÃO INCLUSO O POSTE DE CONCRETO). AF_12/2025</t>
  </si>
  <si>
    <t>ENTRADA DE ENERGIA ELÉTRICA, AÉREA, BIFÁSICA, COM CAIXA DE EMBUTIR, CABO DE 25 MM2 E DISJUNTOR DIN 50A (NÃO INCLUSO O POSTE DE CONCRETO). AF_12/2025</t>
  </si>
  <si>
    <t>ENTRADA DE ENERGIA ELÉTRICA, AÉREA, BIFÁSICA, COM CAIXA DE EMBUTIR, CABO DE 35 MM2 E DISJUNTOR DIN 50A (NÃO INCLUSO O POSTE DE CONCRETO). AF_12/2025</t>
  </si>
  <si>
    <t>ENTRADA DE ENERGIA ELÉTRICA, AÉREA, BIFÁSICA, COM CAIXA DE SOBREPOR, CABO DE 10 MM2 E DISJUNTOR DIN 50A (NÃO INCLUSO O POSTE DE CONCRETO). AF_12/2025</t>
  </si>
  <si>
    <t>ENTRADA DE ENERGIA ELÉTRICA, AÉREA, BIFÁSICA, COM CAIXA DE SOBREPOR, CABO DE 16 MM2 E DISJUNTOR DIN 50A (NÃO INCLUSO O POSTE DE CONCRETO). AF_12/2025</t>
  </si>
  <si>
    <t>ENTRADA DE ENERGIA ELÉTRICA, AÉREA, BIFÁSICA, COM CAIXA DE SOBREPOR, CABO DE 25 MM2 E DISJUNTOR DIN 50A (NÃO INCLUSO O POSTE DE CONCRETO). AF_12/2025</t>
  </si>
  <si>
    <t>ENTRADA DE ENERGIA ELÉTRICA, AÉREA, BIFÁSICA, COM CAIXA DE SOBREPOR, CABO DE 35 MM2 E DISJUNTOR DIN 50A (NÃO INCLUSO O POSTE DE CONCRETO). AF_12/2025</t>
  </si>
  <si>
    <t>ENTRADA DE ENERGIA ELÉTRICA, AÉREA, MONOFÁSICA, COM CAIXA DE EMBUTIR, CABO DE 10 MM2 E DISJUNTOR DIN 50A (NÃO INCLUSO O POSTE DE CONCRETO). AF_12/2025</t>
  </si>
  <si>
    <t>ENTRADA DE ENERGIA ELÉTRICA, AÉREA, MONOFÁSICA, COM CAIXA DE EMBUTIR, CABO DE 16 MM2 E DISJUNTOR DIN 50A (NÃO INCLUSO O POSTE DE CONCRETO). AF_12/2025</t>
  </si>
  <si>
    <t>ENTRADA DE ENERGIA ELÉTRICA, AÉREA, MONOFÁSICA, COM CAIXA DE EMBUTIR, CABO DE 25 MM2 E DISJUNTOR DIN 50A (NÃO INCLUSO O POSTE DE CONCRETO). AF_12/2025</t>
  </si>
  <si>
    <t>ENTRADA DE ENERGIA ELÉTRICA, AÉREA, MONOFÁSICA, COM CAIXA DE EMBUTIR, CABO DE 35 MM2 E DISJUNTOR DIN 50A (NÃO INCLUSO O POSTE DE CONCRETO). AF_12/2025</t>
  </si>
  <si>
    <t>ENTRADA DE ENERGIA ELÉTRICA, AÉREA, MONOFÁSICA, COM CAIXA DE SOBREPOR, CABO DE 10 MM2 E DISJUNTOR DIN 50A (NÃO INCLUSO O POSTE DE CONCRETO). AF_12/2025</t>
  </si>
  <si>
    <t>ENTRADA DE ENERGIA ELÉTRICA, AÉREA, MONOFÁSICA, COM CAIXA DE SOBREPOR, CABO DE 16 MM2 E DISJUNTOR DIN 50A (NÃO INCLUSO O POSTE DE CONCRETO). AF_12/2025</t>
  </si>
  <si>
    <t>ENTRADA DE ENERGIA ELÉTRICA, AÉREA, MONOFÁSICA, COM CAIXA DE SOBREPOR, CABO DE 25 MM2 E DISJUNTOR DIN 50A (NÃO INCLUSO O POSTE DE CONCRETO). AF_12/2025</t>
  </si>
  <si>
    <t>ENTRADA DE ENERGIA ELÉTRICA, AÉREA, MONOFÁSICA, COM CAIXA DE SOBREPOR, CABO DE 35 MM2 E DISJUNTOR DIN 50A (NÃO INCLUSO O POSTE DE CONCRETO). AF_12/2025</t>
  </si>
  <si>
    <t>ENTRADA DE ENERGIA ELÉTRICA, AÉREA, TRIFÁSICA, COM CAIXA DE EMBUTIR, CABO DE 10 MM2 E DISJUNTOR DIN 50A (NÃO INCLUSO O POSTE DE CONCRETO). AF_12/2025</t>
  </si>
  <si>
    <t>ENTRADA DE ENERGIA ELÉTRICA, AÉREA, TRIFÁSICA, COM CAIXA DE EMBUTIR, CABO DE 16 MM2 E DISJUNTOR DIN 50A (NÃO INCLUSO O POSTE DE CONCRETO). AF_12/2025</t>
  </si>
  <si>
    <t>ENTRADA DE ENERGIA ELÉTRICA, AÉREA, TRIFÁSICA, COM CAIXA DE EMBUTIR, CABO DE 25 MM2 E DISJUNTOR DIN 50A (NÃO INCLUSO O POSTE DE CONCRETO). AF_12/2025</t>
  </si>
  <si>
    <t>ENTRADA DE ENERGIA ELÉTRICA, AÉREA, TRIFÁSICA, COM CAIXA DE EMBUTIR, CABO DE 35 MM2 E DISJUNTOR DIN 50A (NÃO INCLUSO O POSTE DE CONCRETO). AF_12/2025</t>
  </si>
  <si>
    <t>ENTRADA DE ENERGIA ELÉTRICA, AÉREA, TRIFÁSICA, COM CAIXA DE SOBREPOR, CABO DE 10 MM2 E DISJUNTOR DIN 50A (NÃO INCLUSO O POSTE DE CONCRETO). AF_12/2025</t>
  </si>
  <si>
    <t>ENTRADA DE ENERGIA ELÉTRICA, AÉREA, TRIFÁSICA, COM CAIXA DE SOBREPOR, CABO DE 16 MM2 E DISJUNTOR DIN 50A (NÃO INCLUSO O POSTE DE CONCRETO). AF_12/2025</t>
  </si>
  <si>
    <t>ENTRADA DE ENERGIA ELÉTRICA, AÉREA, TRIFÁSICA, COM CAIXA DE SOBREPOR, CABO DE 25 MM2 E DISJUNTOR DIN 50A (NÃO INCLUSO O POSTE DE CONCRETO). AF_12/2025</t>
  </si>
  <si>
    <t>ENTRADA DE ENERGIA ELÉTRICA, AÉREA, TRIFÁSICA, COM CAIXA DE SOBREPOR, CABO DE 35 MM2 E DISJUNTOR DIN 50A (NÃO INCLUSO O POSTE DE CONCRETO). AF_12/2025</t>
  </si>
  <si>
    <t>ENTRADA DE ENERGIA ELÉTRICA, SUBTERRÂNEA, BIFÁSICA, COM CAIXA DE EMBUTIR, CABO DE 10 MM2 E DISJUNTOR DIN 50A (NÃO INCLUSA MURETA DE ALVENARIA). AF_12/2025</t>
  </si>
  <si>
    <t>ELETRODUTO FLEXÍVEL CORRUGADO, PEAD, DN 63 (2"), PARA REDE ENTERRADA DE DISTRIBUIÇÃO DE ENERGIA ELÉTRICA - FORNECIMENTO E INSTALAÇÃO. AF_12/2021</t>
  </si>
  <si>
    <t>ENTRADA DE ENERGIA ELÉTRICA, SUBTERRÂNEA, BIFÁSICA, COM CAIXA DE EMBUTIR, CABO DE 16 MM2 E DISJUNTOR DIN 50A (NÃO INCLUSA MURETA DE ALVENARIA). AF_12/2025</t>
  </si>
  <si>
    <t>ENTRADA DE ENERGIA ELÉTRICA, SUBTERRÂNEA, BIFÁSICA, COM CAIXA DE EMBUTIR, CABO DE 25 MM2 E DISJUNTOR DIN 50A (NÃO INCLUSA MURETA DE ALVENARIA). AF_12/2025</t>
  </si>
  <si>
    <t>ENTRADA DE ENERGIA ELÉTRICA, SUBTERRÂNEA, BIFÁSICA, COM CAIXA DE EMBUTIR, CABO DE 35 MM2 E DISJUNTOR DIN 50A (NÃO INCLUSA MURETA DE ALVENARIA). AF_12/2025</t>
  </si>
  <si>
    <t>ENTRADA DE ENERGIA ELÉTRICA, SUBTERRÂNEA, BIFÁSICA, COM CAIXA DE SOBREPOR, CABO DE 10 MM2 E DISJUNTOR DIN 50A (NÃO INCLUSA MURETA DE ALVENARIA). AF_12/2025</t>
  </si>
  <si>
    <t>ENTRADA DE ENERGIA ELÉTRICA, SUBTERRÂNEA, BIFÁSICA, COM CAIXA DE SOBREPOR, CABO DE 16 MM2 E DISJUNTOR DIN 50A (NÃO INCLUSA MURETA DE ALVENARIA). AF_12/2025</t>
  </si>
  <si>
    <t>ENTRADA DE ENERGIA ELÉTRICA, SUBTERRÂNEA, BIFÁSICA, COM CAIXA DE SOBREPOR, CABO DE 25 MM2 E DISJUNTOR DIN 50A (NÃO INCLUSA MURETA DE ALVENARIA). AF_12/2025</t>
  </si>
  <si>
    <t>ENTRADA DE ENERGIA ELÉTRICA, SUBTERRÂNEA, BIFÁSICA, COM CAIXA DE SOBREPOR, CABO DE 35 MM2 E DISJUNTOR DIN 50A (NÃO INCLUSA MURETA DE ALVENARIA). AF_12/2025</t>
  </si>
  <si>
    <t>ENTRADA DE ENERGIA ELÉTRICA, SUBTERRÂNEA, MONOFÁSICA, COM CAIXA DE EMBUTIR, CABO DE 10 MM2 E DISJUNTOR DIN 50A (NÃO INCLUSA MURETA DE ALVENARIA). AF_12/2025</t>
  </si>
  <si>
    <t>ENTRADA DE ENERGIA ELÉTRICA, SUBTERRÂNEA, MONOFÁSICA, COM CAIXA DE EMBUTIR, CABO DE 16 MM2 E DISJUNTOR DIN 50A (NÃO INCLUSA MURETA DE ALVENARIA). AF_12/2025</t>
  </si>
  <si>
    <t>ENTRADA DE ENERGIA ELÉTRICA, SUBTERRÂNEA, MONOFÁSICA, COM CAIXA DE EMBUTIR, CABO DE 25 MM2 E DISJUNTOR DIN 50A (NÃO INCLUSA MURETA DE ALVENARIA). AF_12/2025</t>
  </si>
  <si>
    <t>ENTRADA DE ENERGIA ELÉTRICA, SUBTERRÂNEA, MONOFÁSICA, COM CAIXA DE EMBUTIR, CABO DE 35 MM2 E DISJUNTOR DIN 50A (NÃO INCLUSA MURETA DE ALVENARIA). AF_12/2025</t>
  </si>
  <si>
    <t>ENTRADA DE ENERGIA ELÉTRICA, SUBTERRÂNEA, MONOFÁSICA, COM CAIXA DE SOBREPOR, CABO DE 10 MM2 E DISJUNTOR DIN 50A (NÃO INCLUSA MURETA DE ALVENARIA). AF_12/2025</t>
  </si>
  <si>
    <t>ENTRADA DE ENERGIA ELÉTRICA, SUBTERRÂNEA, MONOFÁSICA, COM CAIXA DE SOBREPOR, CABO DE 16 MM2 E DISJUNTOR DIN 50A (NÃO INCLUSA MURETA DE ALVENARIA). AF_12/2025</t>
  </si>
  <si>
    <t>ENTRADA DE ENERGIA ELÉTRICA, SUBTERRÂNEA, MONOFÁSICA, COM CAIXA DE SOBREPOR, CABO DE 25 MM2 E DISJUNTOR DIN 50A (NÃO INCLUSA MURETA DE ALVENARIA). AF_12/2025</t>
  </si>
  <si>
    <t>ENTRADA DE ENERGIA ELÉTRICA, SUBTERRÂNEA, MONOFÁSICA, COM CAIXA DE SOBREPOR, CABO DE 35 MM2 E DISJUNTOR DIN 50A (NÃO INCLUSA MURETA DE ALVENARIA). AF_12/2025</t>
  </si>
  <si>
    <t>ENTRADA DE ENERGIA ELÉTRICA, SUBTERRÂNEA, TRIFÁSICA, COM CAIXA DE EMBUTIR, CABO DE 10 MM2 E DISJUNTOR DIN 50A (NÃO INCLUSA MURETA DE ALVENARIA). AF_12/2025</t>
  </si>
  <si>
    <t>ENTRADA DE ENERGIA ELÉTRICA, SUBTERRÂNEA, TRIFÁSICA, COM CAIXA DE EMBUTIR, CABO DE 16 MM2 E DISJUNTOR DIN 50A (NÃO INCLUSA MURETA DE ALVENARIA). AF_12/2025</t>
  </si>
  <si>
    <t>ENTRADA DE ENERGIA ELÉTRICA, SUBTERRÂNEA, TRIFÁSICA, COM CAIXA DE EMBUTIR, CABO DE 25 MM2 E DISJUNTOR DIN 50A (NÃO INCLUSA MURETA DE ALVENARIA). AF_12/2025</t>
  </si>
  <si>
    <t>ENTRADA DE ENERGIA ELÉTRICA, SUBTERRÂNEA, TRIFÁSICA, COM CAIXA DE EMBUTIR, CABO DE 35 MM2 E DISJUNTOR DIN 50A (NÃO INCLUSA MURETA DE ALVENARIA). AF_12/2025</t>
  </si>
  <si>
    <t>ENTRADA DE ENERGIA ELÉTRICA, SUBTERRÂNEA, TRIFÁSICA, COM CAIXA DE SOBREPOR, CABO DE 10 MM2 E DISJUNTOR DIN 50A (NÃO INCLUSA MURETA DE ALVENARIA). AF_12/2025</t>
  </si>
  <si>
    <t>ENTRADA DE ENERGIA ELÉTRICA, SUBTERRÂNEA, TRIFÁSICA, COM CAIXA DE SOBREPOR, CABO DE 16 MM2 E DISJUNTOR DIN 50A (NÃO INCLUSA MURETA DE ALVENARIA). AF_12/2025</t>
  </si>
  <si>
    <t>ENTRADA DE ENERGIA ELÉTRICA, SUBTERRÂNEA, TRIFÁSICA, COM CAIXA DE SOBREPOR, CABO DE 25 MM2 E DISJUNTOR DIN 50A (NÃO INCLUSA MURETA DE ALVENARIA). AF_12/2025</t>
  </si>
  <si>
    <t>ENTRADA DE ENERGIA ELÉTRICA, SUBTERRÂNEA, TRIFÁSICA, COM CAIXA DE SOBREPOR, CABO DE 35 MM2 E DISJUNTOR DIN 50A (NÃO INCLUSA MURETA DE ALVENARIA). AF_12/2025</t>
  </si>
  <si>
    <t>ESTRUTURA B1 DE ACONCORAGEM EM POSTE CIRCULAR. AF_12/2025</t>
  </si>
  <si>
    <t>ESTRUTURA B1 DE ACONCORAGEM EM POSTE DUPLO T. AF_12/2025</t>
  </si>
  <si>
    <t>ESTRUTURA B2 DE ACONCORAGEM EM POSTE CIRCULAR. AF_12/2025</t>
  </si>
  <si>
    <t>ESTRUTURA B2 DE ACONCORAGEM EM POSTE DUPLO T. AF_12/2025</t>
  </si>
  <si>
    <t>ESTRUTURA B3 DE ACONCORAGEM EM POSTE CIRCULAR. AF_12/2025</t>
  </si>
  <si>
    <t>ESTRUTURA B3 DE ACONCORAGEM EM POSTE DUPLO T. AF_12/2025</t>
  </si>
  <si>
    <t>ESTRUTURA B4 DE ACONCORAGEM EM POSTE CIRCULAR. AF_12/2025</t>
  </si>
  <si>
    <t>ESTRUTURA B4 DE ACONCORAGEM EM POSTE DUPLO T. AF_12/2025</t>
  </si>
  <si>
    <t>ESTRUTURA CE1 REDE DE DISTRIBUIÇÃO COMPACTA EM POSTE CIRCULAR. AF_12/2025</t>
  </si>
  <si>
    <t>ESTRUTURA CE1 REDE DE DISTRIBUIÇÃO COMPACTA EM POSTE DUPLO T. AF_12/2025</t>
  </si>
  <si>
    <t>ESTRUTURA CE1A REDE DE DISTRIBUIÇÃO COMPACTA EM POSTE CIRCULAR. AF_12/2025</t>
  </si>
  <si>
    <t>ESTRUTURA CE1A REDE DE DISTRIBUIÇÃO COMPACTA EM POSTE DUPLO T. AF_12/2025</t>
  </si>
  <si>
    <t>ESTRUTURA CE2 REDE DE DISTRIBUIÇÃO COMPACTA EM POSTE CIRCULAR. AF_12/2025</t>
  </si>
  <si>
    <t>ESTRUTURA CE2 REDE DE DISTRIBUIÇÃO COMPACTA EM POSTE DUPLO T. AF_12/2025</t>
  </si>
  <si>
    <t>GRAMPO PARALELO METÁLICO, PARA REDES AÉREAS DE DISTRIBUIÇÃO DE ENERGIA ELÉTRICA DE BAIXA TENSÃO - FORNECIMENTO E INSTALAÇÃO. AF_12/2025</t>
  </si>
  <si>
    <t>ISOLADOR, TIPO DISCO, PARA TENSÃO 15 KV - FORNECIMENTO E INSTALAÇÃO. AF_12/2025</t>
  </si>
  <si>
    <t>ISOLADOR, TIPO PINO, PARA TENSÃO 15 KV - FORNECIMENTO E INSTALAÇÃO. AF_12/2025</t>
  </si>
  <si>
    <t>ISOLADOR, TIPO ROLDANA, PARA BAIXA TENSÃO - FORNECIMENTO E INSTALAÇÃO. AF_12/2025</t>
  </si>
  <si>
    <t>TERMINAL MUFLA 15/25KV. AF_12/2025</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</si>
  <si>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</si>
  <si>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</si>
  <si>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</si>
  <si>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</si>
  <si>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</si>
  <si>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</si>
  <si>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</si>
  <si>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</si>
  <si>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</si>
  <si>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</si>
  <si>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</si>
  <si>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</si>
  <si>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</si>
  <si>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</si>
  <si>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</si>
  <si>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</si>
  <si>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</si>
  <si>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</si>
  <si>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</si>
  <si>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</si>
  <si>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</si>
  <si>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</si>
  <si>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</si>
  <si>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</si>
  <si>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</si>
  <si>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</si>
  <si>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</si>
  <si>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</si>
  <si>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</si>
  <si>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</si>
  <si>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</si>
  <si>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</si>
  <si>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</si>
  <si>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</si>
  <si>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</si>
  <si>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</si>
  <si>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</si>
  <si>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</si>
  <si>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</si>
  <si>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</si>
  <si>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</si>
  <si>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</si>
  <si>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</si>
  <si>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</si>
  <si>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</si>
  <si>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</si>
  <si>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</si>
  <si>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</si>
  <si>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</si>
  <si>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</si>
  <si>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</si>
  <si>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</si>
  <si>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</si>
  <si>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</si>
  <si>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</si>
  <si>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</si>
  <si>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</si>
  <si>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</si>
  <si>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</si>
  <si>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</si>
  <si>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</si>
  <si>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</si>
  <si>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</si>
  <si>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</si>
  <si>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</si>
  <si>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</si>
  <si>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</si>
  <si>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</si>
  <si>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</si>
  <si>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</si>
  <si>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</si>
  <si>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</si>
  <si>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</si>
  <si>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</si>
  <si>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</si>
  <si>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</si>
  <si>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</si>
  <si>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</si>
  <si>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</si>
  <si>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</si>
  <si>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</si>
  <si>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</si>
  <si>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</si>
  <si>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</si>
  <si>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</si>
  <si>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</si>
  <si>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</si>
  <si>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</si>
  <si>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</si>
  <si>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</si>
  <si>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</si>
  <si>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</si>
  <si>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</si>
  <si>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</si>
  <si>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</si>
  <si>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</si>
  <si>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</si>
  <si>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</si>
  <si>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</si>
  <si>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</si>
  <si>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</si>
  <si>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</si>
  <si>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</si>
  <si>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</si>
  <si>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</si>
  <si>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</si>
  <si>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</si>
  <si>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</si>
  <si>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</si>
  <si>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</si>
  <si>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</si>
  <si>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</si>
  <si>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</si>
  <si>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</si>
  <si>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</si>
  <si>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</si>
  <si>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</si>
  <si>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</si>
  <si>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</si>
  <si>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</si>
  <si>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</si>
  <si>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</si>
  <si>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</si>
  <si>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</si>
  <si>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</si>
  <si>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</si>
  <si>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</si>
  <si>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</si>
  <si>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</si>
  <si>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</si>
  <si>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</si>
  <si>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</si>
  <si>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</si>
  <si>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</si>
  <si>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</si>
  <si>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</si>
  <si>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</si>
  <si>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</si>
  <si>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</si>
  <si>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</si>
  <si>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</si>
  <si>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</si>
  <si>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</si>
  <si>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</si>
  <si>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</si>
  <si>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</si>
  <si>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</si>
  <si>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</si>
  <si>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</si>
  <si>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</si>
  <si>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</si>
  <si>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</si>
  <si>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</si>
  <si>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</si>
  <si>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</si>
  <si>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</si>
  <si>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</si>
  <si>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</si>
  <si>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</si>
  <si>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</si>
  <si>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</si>
  <si>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</si>
  <si>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</si>
  <si>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</si>
  <si>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</si>
  <si>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</si>
  <si>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</si>
  <si>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</si>
  <si>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</si>
  <si>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</si>
  <si>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</si>
  <si>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</si>
  <si>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</si>
  <si>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</si>
  <si>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</si>
  <si>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</si>
  <si>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</si>
  <si>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</si>
  <si>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</si>
  <si>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</si>
  <si>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</si>
  <si>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</si>
  <si>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</si>
  <si>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</si>
  <si>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</si>
  <si>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</si>
  <si>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</si>
  <si>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</si>
  <si>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</si>
  <si>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</si>
  <si>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</si>
  <si>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</si>
  <si>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</si>
  <si>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</si>
  <si>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</si>
  <si>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</si>
  <si>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</si>
  <si>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</si>
  <si>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</si>
  <si>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</si>
  <si>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</si>
  <si>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</si>
  <si>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</si>
  <si>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</si>
  <si>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</si>
  <si>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</si>
  <si>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</si>
  <si>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</si>
  <si>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</si>
  <si>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</si>
  <si>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</si>
  <si>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</si>
  <si>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</si>
  <si>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</si>
  <si>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</si>
  <si>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</si>
  <si>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</si>
  <si>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</si>
  <si>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</si>
  <si>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</si>
  <si>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</si>
  <si>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</si>
  <si>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</si>
  <si>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</si>
  <si>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</si>
  <si>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</si>
  <si>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</si>
  <si>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</si>
  <si>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</si>
  <si>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</si>
  <si>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</si>
  <si>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</si>
  <si>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</si>
  <si>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</si>
  <si>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</si>
  <si>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</si>
  <si>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</si>
  <si>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</si>
  <si>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</si>
  <si>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</si>
  <si>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</si>
  <si>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</si>
  <si>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</si>
  <si>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</si>
  <si>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</si>
  <si>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</si>
  <si>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</si>
  <si>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</si>
  <si>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</si>
  <si>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</si>
  <si>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</si>
  <si>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</si>
  <si>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</si>
  <si>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</si>
  <si>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</si>
  <si>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</si>
  <si>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</si>
  <si>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</si>
  <si>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</si>
  <si>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</si>
  <si>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</si>
  <si>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</si>
  <si>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</si>
  <si>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</si>
  <si>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</si>
  <si>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</si>
  <si>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</si>
  <si>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</si>
  <si>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</si>
  <si>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</si>
  <si>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</si>
  <si>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</si>
  <si>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</si>
  <si>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</si>
  <si>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</si>
  <si>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</si>
  <si>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</si>
  <si>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</si>
  <si>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</si>
  <si>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</si>
  <si>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</si>
  <si>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</si>
  <si>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</si>
  <si>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</si>
  <si>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</si>
  <si>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</si>
  <si>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</si>
  <si>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</si>
  <si>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</si>
  <si>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</si>
  <si>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</si>
  <si>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</si>
  <si>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</si>
  <si>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</si>
  <si>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</si>
  <si>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</si>
  <si>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</si>
  <si>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</si>
  <si>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</si>
  <si>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</si>
  <si>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</si>
  <si>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</si>
  <si>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</si>
  <si>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</si>
  <si>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</si>
  <si>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</si>
  <si>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</si>
  <si>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</si>
  <si>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</si>
  <si>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</si>
  <si>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</si>
  <si>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</si>
  <si>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</si>
  <si>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</si>
  <si>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</si>
  <si>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</si>
  <si>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</si>
  <si>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</si>
  <si>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</si>
  <si>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</si>
  <si>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</si>
  <si>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</si>
  <si>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</si>
  <si>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</si>
  <si>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</si>
  <si>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</si>
  <si>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</si>
  <si>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</si>
  <si>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</si>
  <si>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</si>
  <si>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</si>
  <si>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</si>
  <si>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</si>
  <si>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</si>
  <si>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</si>
  <si>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</si>
  <si>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</si>
  <si>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</si>
  <si>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</si>
  <si>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</si>
  <si>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</si>
  <si>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</si>
  <si>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</si>
  <si>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</si>
  <si>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</si>
  <si>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</si>
  <si>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</si>
  <si>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</si>
  <si>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</si>
  <si>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</si>
  <si>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</si>
  <si>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</si>
  <si>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</si>
  <si>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</si>
  <si>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</si>
  <si>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</si>
  <si>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</si>
  <si>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</si>
  <si>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</si>
  <si>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</si>
  <si>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</si>
  <si>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</si>
  <si>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</si>
  <si>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</si>
  <si>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</si>
  <si>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</si>
  <si>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</si>
  <si>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</si>
  <si>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</si>
  <si>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</si>
  <si>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</si>
  <si>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</si>
  <si>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</si>
  <si>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</si>
  <si>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</si>
  <si>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</si>
  <si>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</si>
  <si>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</si>
  <si>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</si>
  <si>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</si>
  <si>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</si>
  <si>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</si>
  <si>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</si>
  <si>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</si>
  <si>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</si>
  <si>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</si>
  <si>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</si>
  <si>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</si>
  <si>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</si>
  <si>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</si>
  <si>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</si>
  <si>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</si>
  <si>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</si>
  <si>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</si>
  <si>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</si>
  <si>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</si>
  <si>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</si>
  <si>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</si>
  <si>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</si>
  <si>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</si>
  <si>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</si>
  <si>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</si>
  <si>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</si>
  <si>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</si>
  <si>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</si>
  <si>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</si>
  <si>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</si>
  <si>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</si>
  <si>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</si>
  <si>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</si>
  <si>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</si>
  <si>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</si>
  <si>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</si>
  <si>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</si>
  <si>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</si>
  <si>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</si>
  <si>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</si>
  <si>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</si>
  <si>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</si>
  <si>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</si>
  <si>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</si>
  <si>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</si>
  <si>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</si>
  <si>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</si>
  <si>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</si>
  <si>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</si>
  <si>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</si>
  <si>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</si>
  <si>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</si>
  <si>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</si>
  <si>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</si>
  <si>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</si>
  <si>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</si>
  <si>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</si>
  <si>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</si>
  <si>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</si>
  <si>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</si>
  <si>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</si>
  <si>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</si>
  <si>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</si>
  <si>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</si>
  <si>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</si>
  <si>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</si>
  <si>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</si>
  <si>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</si>
  <si>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</si>
  <si>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</si>
  <si>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</si>
  <si>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</si>
  <si>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</si>
  <si>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</si>
  <si>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</si>
  <si>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</si>
  <si>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</si>
  <si>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</si>
  <si>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</si>
  <si>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</si>
  <si>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</si>
  <si>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</si>
  <si>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</si>
  <si>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</si>
  <si>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</si>
  <si>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</si>
  <si>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</si>
  <si>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</si>
  <si>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</si>
  <si>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</si>
  <si>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</si>
  <si>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</si>
  <si>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</si>
  <si>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</si>
  <si>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</si>
  <si>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</si>
  <si>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</si>
  <si>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</si>
  <si>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</si>
  <si>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</si>
  <si>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</si>
  <si>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</si>
  <si>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</si>
  <si>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</si>
  <si>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</si>
  <si>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</si>
  <si>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</si>
  <si>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</si>
  <si>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</si>
  <si>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</si>
  <si>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</si>
  <si>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</si>
  <si>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</si>
  <si>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</si>
  <si>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</si>
  <si>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</si>
  <si>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</si>
  <si>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</si>
  <si>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</si>
  <si>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</si>
  <si>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</si>
  <si>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</si>
  <si>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</si>
  <si>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</si>
  <si>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</si>
  <si>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</si>
  <si>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</si>
  <si>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</si>
  <si>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</si>
  <si>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</si>
  <si>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</si>
  <si>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</si>
  <si>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</si>
  <si>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</si>
  <si>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</si>
  <si>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</si>
  <si>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</si>
  <si>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</si>
  <si>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</si>
  <si>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</si>
  <si>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</si>
  <si>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</si>
  <si>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</si>
  <si>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</si>
  <si>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</si>
  <si>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</si>
  <si>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</si>
  <si>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REDONDA, PVC, DN 150 X 150 X 50 MM, JUNTA SOLDÁVEL,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</si>
  <si>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</si>
  <si>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</si>
  <si>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</si>
  <si>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</si>
  <si>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</si>
  <si>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</si>
  <si>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</si>
  <si>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</si>
  <si>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</si>
  <si>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</si>
  <si>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</si>
  <si>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</si>
  <si>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</si>
  <si>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</si>
  <si>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</si>
  <si>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</si>
  <si>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</si>
  <si>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</si>
  <si>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</si>
  <si>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</si>
  <si>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</si>
  <si>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SUBCOLETOR AÉREO DE ESGOTO SANITÁRIO. AF_08/2022</t>
  </si>
  <si>
    <t>JOELHO 45 GRAUS, PVC, SERIE NORMAL, ESGOTO PREDIAL, DN 50 MM, JUNTA ELÁSTICA, FORNECIDO E INSTALADO EM PRUMADA DE ESGOTO SANITÁRIO OU VENTILAÇÃO. AF_08/2022</t>
  </si>
  <si>
    <t>JOELHO 45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</si>
  <si>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</si>
  <si>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</si>
  <si>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</si>
  <si>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</si>
  <si>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</si>
  <si>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</si>
  <si>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</si>
  <si>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</si>
  <si>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</si>
  <si>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</si>
  <si>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SUBCOLETOR AÉREO DE ESGOTO SANITÁRIO. AF_08/2022</t>
  </si>
  <si>
    <t>JUNÇÃO SIMPLES, PVC, SERIE NORMAL, ESGOTO PREDIAL, DN 50 X 50 MM, JUNTA ELÁSTICA, FORNECIDO E INSTALADO EM PRUMADA DE ESGOTO SANITÁRIO OU VENTILAÇÃO.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</si>
  <si>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</si>
  <si>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</si>
  <si>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</si>
  <si>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</si>
  <si>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</si>
  <si>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</si>
  <si>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</si>
  <si>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</si>
  <si>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</si>
  <si>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</si>
  <si>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</si>
  <si>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</si>
  <si>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</si>
  <si>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</si>
  <si>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</si>
  <si>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</si>
  <si>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</si>
  <si>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</si>
  <si>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</si>
  <si>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</si>
  <si>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</si>
  <si>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</si>
  <si>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</si>
  <si>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</si>
  <si>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</si>
  <si>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</si>
  <si>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</si>
  <si>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</si>
  <si>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</si>
  <si>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</si>
  <si>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</si>
  <si>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</si>
  <si>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</si>
  <si>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</si>
  <si>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</si>
  <si>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</si>
  <si>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</si>
  <si>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</si>
  <si>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</si>
  <si>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</si>
  <si>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</si>
  <si>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</si>
  <si>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</si>
  <si>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</si>
  <si>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</si>
  <si>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</si>
  <si>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</si>
  <si>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</si>
  <si>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</si>
  <si>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</si>
  <si>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</si>
  <si>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</si>
  <si>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</si>
  <si>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</si>
  <si>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</si>
  <si>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</si>
  <si>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</si>
  <si>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</si>
  <si>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</si>
  <si>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</si>
  <si>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</si>
  <si>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50 X 25 MM, INSTALADO EM RAMAL DE DISTRIBUIÇÃO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</si>
  <si>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</si>
  <si>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</si>
  <si>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</si>
  <si>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</si>
  <si>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</si>
  <si>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</si>
  <si>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</si>
  <si>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</si>
  <si>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</si>
  <si>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</si>
  <si>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</si>
  <si>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</si>
  <si>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</si>
  <si>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</si>
  <si>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</si>
  <si>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</si>
  <si>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</si>
  <si>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</si>
  <si>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</si>
  <si>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</si>
  <si>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</si>
  <si>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</si>
  <si>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</si>
  <si>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</si>
  <si>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</si>
  <si>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</si>
  <si>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</si>
  <si>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</si>
  <si>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</si>
  <si>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</si>
  <si>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</si>
  <si>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</si>
  <si>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</si>
  <si>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</si>
  <si>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</si>
  <si>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</si>
  <si>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</si>
  <si>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</si>
  <si>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</si>
  <si>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</si>
  <si>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</si>
  <si>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</si>
  <si>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</si>
  <si>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</si>
  <si>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</si>
  <si>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</si>
  <si>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</si>
  <si>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</si>
  <si>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</si>
  <si>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</si>
  <si>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</si>
  <si>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</si>
  <si>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</si>
  <si>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</si>
  <si>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</si>
  <si>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</si>
  <si>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</si>
  <si>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</si>
  <si>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</si>
  <si>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</si>
  <si>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</si>
  <si>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</si>
  <si>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</si>
  <si>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</si>
  <si>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</si>
  <si>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</si>
  <si>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</si>
  <si>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</si>
  <si>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</si>
  <si>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</si>
  <si>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</si>
  <si>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</si>
  <si>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</si>
  <si>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</si>
  <si>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</si>
  <si>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</si>
  <si>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</si>
  <si>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</si>
  <si>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</si>
  <si>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</si>
  <si>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RAMAL DE DISTRIBUIÇÃO DE ÁGUA - FORNECIMENTO E INSTALAÇÃO. AF_06/2022</t>
  </si>
  <si>
    <t>LUVA COM ROSCA, PVC, SOLDÁVEL, DN 40MM X 1.1/4, INSTALADO EM PRUMADA DE ÁGUA - FORNECIMENTO E INSTALAÇÃO. AF_06/2022</t>
  </si>
  <si>
    <t>LUVA COM ROSCA, PVC, SOLDÁVEL, DN 50MM X 1.1/2", INSTALADO EM RAMAL DE DISTRIBUIÇÃO DE ÁGUA - FORNECIMENTO E INSTALAÇÃO. AF_06/2022</t>
  </si>
  <si>
    <t>LUVA COM ROSCA, PVC, SOLDÁVEL, DN 50MM X 1.1/2, INSTALADO EM PRUMADA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</si>
  <si>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</si>
  <si>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</si>
  <si>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</si>
  <si>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</si>
  <si>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</si>
  <si>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</si>
  <si>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</si>
  <si>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</si>
  <si>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</si>
  <si>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</si>
  <si>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</si>
  <si>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</si>
  <si>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</si>
  <si>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</si>
  <si>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</si>
  <si>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</si>
  <si>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</si>
  <si>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</si>
  <si>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</si>
  <si>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</si>
  <si>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</si>
  <si>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</si>
  <si>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</si>
  <si>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</si>
  <si>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</si>
  <si>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</si>
  <si>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</si>
  <si>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</si>
  <si>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</si>
  <si>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</si>
  <si>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</si>
  <si>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</si>
  <si>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</si>
  <si>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</si>
  <si>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</si>
  <si>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</si>
  <si>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</si>
  <si>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</si>
  <si>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</si>
  <si>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</si>
  <si>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</si>
  <si>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</si>
  <si>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</si>
  <si>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</si>
  <si>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</si>
  <si>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</si>
  <si>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</si>
  <si>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</si>
  <si>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</si>
  <si>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</si>
  <si>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</si>
  <si>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</si>
  <si>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</si>
  <si>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</si>
  <si>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</si>
  <si>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</si>
  <si>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</si>
  <si>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</si>
  <si>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</si>
  <si>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</si>
  <si>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</si>
  <si>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</si>
  <si>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</si>
  <si>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</si>
  <si>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</si>
  <si>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</si>
  <si>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</si>
  <si>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</si>
  <si>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</si>
  <si>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</si>
  <si>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</si>
  <si>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</si>
  <si>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</si>
  <si>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</si>
  <si>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</si>
  <si>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</si>
  <si>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</si>
  <si>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</si>
  <si>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</si>
  <si>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</si>
  <si>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</si>
  <si>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</si>
  <si>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</si>
  <si>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</si>
  <si>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</si>
  <si>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</si>
  <si>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</si>
  <si>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</si>
  <si>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</si>
  <si>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</si>
  <si>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</si>
  <si>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</si>
  <si>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</si>
  <si>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</si>
  <si>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</si>
  <si>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</si>
  <si>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</si>
  <si>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</si>
  <si>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</si>
  <si>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</si>
  <si>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</si>
  <si>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</si>
  <si>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</si>
  <si>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</si>
  <si>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</si>
  <si>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</si>
  <si>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</si>
  <si>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</si>
  <si>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</si>
  <si>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</si>
  <si>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</si>
  <si>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</si>
  <si>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</si>
  <si>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</si>
  <si>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</si>
  <si>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</si>
  <si>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</si>
  <si>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RAMAL DE DISTRIBUIÇÃO DE ÁGUA - FORNECIMENTO E INSTALAÇÃO. AF_06/2022</t>
  </si>
  <si>
    <t>CONECTOR, CPVC, SOLDÁVEL, DN 42MM X 1.1/2, INSTALADO EM PRUMADA DE ÁGUA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</si>
  <si>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</si>
  <si>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</si>
  <si>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</si>
  <si>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</si>
  <si>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</si>
  <si>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</si>
  <si>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</si>
  <si>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</si>
  <si>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</si>
  <si>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</si>
  <si>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</si>
  <si>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</si>
  <si>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</si>
  <si>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</si>
  <si>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</si>
  <si>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</si>
  <si>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</si>
  <si>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</si>
  <si>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</si>
  <si>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</si>
  <si>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</si>
  <si>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</si>
  <si>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</si>
  <si>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</si>
  <si>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</si>
  <si>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</si>
  <si>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</si>
  <si>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</si>
  <si>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</si>
  <si>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</si>
  <si>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</si>
  <si>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</si>
  <si>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</si>
  <si>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</si>
  <si>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</si>
  <si>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</si>
  <si>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</si>
  <si>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</si>
  <si>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</si>
  <si>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</si>
  <si>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</si>
  <si>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</si>
  <si>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</si>
  <si>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</si>
  <si>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</si>
  <si>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</si>
  <si>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</si>
  <si>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</si>
  <si>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</si>
  <si>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</si>
  <si>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</si>
  <si>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</si>
  <si>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INSTALADO EM RAMAL DE DISTRIBUIÇÃO DE ÁGUA - FORNECIMENTO E INSTALAÇÃO. AF_06/2022</t>
  </si>
  <si>
    <t>LUVA DE TRANSIÇÃO, CPVC, SOLDÁVEL, DN42MM X 1.1/2, INSTALADO EM PRUMADA DE ÁGUA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</si>
  <si>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</si>
  <si>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</si>
  <si>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</si>
  <si>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</si>
  <si>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</si>
  <si>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</si>
  <si>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</si>
  <si>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</si>
  <si>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</si>
  <si>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</si>
  <si>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</si>
  <si>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</si>
  <si>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</si>
  <si>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</si>
  <si>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</si>
  <si>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</si>
  <si>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</si>
  <si>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</si>
  <si>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</si>
  <si>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</si>
  <si>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</si>
  <si>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</si>
  <si>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MISTURADOR DE TRANSIÇÃO, CPVC, SOLDÁVEL, DN 22MM X 3/4", INSTALADO EM RAMAL OU SUB-RAMAL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</si>
  <si>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</si>
  <si>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</si>
  <si>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</si>
  <si>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</si>
  <si>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</si>
  <si>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</si>
  <si>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</si>
  <si>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</si>
  <si>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</si>
  <si>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</si>
  <si>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</si>
  <si>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</si>
  <si>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</si>
  <si>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</si>
  <si>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</si>
  <si>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</si>
  <si>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</si>
  <si>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</si>
  <si>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</si>
  <si>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</si>
  <si>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</si>
  <si>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</si>
  <si>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</si>
  <si>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</si>
  <si>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</si>
  <si>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</si>
  <si>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</si>
  <si>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</si>
  <si>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</si>
  <si>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</si>
  <si>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</si>
  <si>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</si>
  <si>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</si>
  <si>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</si>
  <si>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</si>
  <si>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</si>
  <si>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</si>
  <si>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</si>
  <si>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</si>
  <si>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</si>
  <si>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</si>
  <si>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</si>
  <si>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</si>
  <si>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</si>
  <si>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</si>
  <si>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</si>
  <si>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</si>
  <si>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</si>
  <si>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</si>
  <si>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</si>
  <si>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</si>
  <si>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</si>
  <si>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</si>
  <si>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</si>
  <si>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</si>
  <si>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</si>
  <si>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</si>
  <si>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</si>
  <si>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</si>
  <si>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</si>
  <si>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RAMAL DE ENCAMINHAMENTO.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</si>
  <si>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</si>
  <si>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</si>
  <si>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</si>
  <si>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</si>
  <si>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</si>
  <si>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</si>
  <si>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</si>
  <si>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</si>
  <si>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</si>
  <si>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</si>
  <si>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150 MM, JUNTA ELÁSTICA, FORNECIDO E INSTALADO EM CONDUTORES VERTICAIS DE ÁGUAS PLUVIAIS.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</si>
  <si>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</si>
  <si>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</si>
  <si>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</si>
  <si>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</si>
  <si>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</si>
  <si>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</si>
  <si>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</si>
  <si>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</si>
  <si>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</si>
  <si>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</si>
  <si>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</si>
  <si>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</si>
  <si>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</si>
  <si>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</si>
  <si>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</si>
  <si>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</si>
  <si>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</si>
  <si>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</si>
  <si>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</si>
  <si>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</si>
  <si>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</si>
  <si>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</si>
  <si>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</si>
  <si>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</si>
  <si>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</si>
  <si>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</si>
  <si>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</si>
  <si>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</si>
  <si>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</si>
  <si>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</si>
  <si>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</si>
  <si>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</si>
  <si>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</si>
  <si>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</si>
  <si>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</si>
  <si>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</si>
  <si>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</si>
  <si>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</si>
  <si>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</si>
  <si>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</si>
  <si>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</si>
  <si>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</si>
  <si>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</si>
  <si>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</si>
  <si>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DIVISORIA (N2) - PAINEL/VIDRO - PAINEL C/ MSO/COMEIA E=35MM - PERFIS SIMPLES ACO GALVANIZADO PINTADO. AF_10/2025</t>
  </si>
  <si>
    <t>DIVISORIA (N2) - PAINEL/VIDRO - PAINEL DE PVC E=35MM - PERFIS SIMPLES ACO GALVANIZADO PINTADO. AF_10/2025</t>
  </si>
  <si>
    <t>DIVISORIA (N2) - PAINEL/VIDRO - PAINEL MDF/VIDRO 6 MM, LINHA 90 MM - PERFIS DE ALUMÍNIO EXTRUDADO. AF_10/2025</t>
  </si>
  <si>
    <t>DIVISORIA (N3) - PAINEL/VIDRO/PAINEL MSO/COMEIA E=35MM - PERFIS SIMPLES ACO GALVANIZADO PINTADO. AF_10/2025</t>
  </si>
  <si>
    <t>DIVISORIA (N3) - PAINEL/VIDRO/PAINEL PVC E=35MM - PERFIS SIMPLES ACO GALVANIZADO PINTADO. AF_10/2025</t>
  </si>
  <si>
    <t>DIVISORIA CEGA (N1) - PAINEL MDF, LINHA 90 MM - PERFIS DE ALUMÍNIO EXTRUDADO. AF_10/2025</t>
  </si>
  <si>
    <t>DIVISORIA CEGA (N1) - PAINEL MSO/COMEIA E=35MM - PERFIS SIMPLES ACO GALVANIZADO PINTADO. AF_10/2025</t>
  </si>
  <si>
    <t>DIVISORIA CEGA (N1) - PAINEL PVC E=35MM - PERFIS SIMPLES ACO GALVANIZADO PINTADO. AF_10/2025</t>
  </si>
  <si>
    <t>DIVISORIA SANITÁRIA, EM GRANITO CINZA POLIDO, ESP = 3CM, ASSENTADO COM ARGAMASSA COLANTE AC III-E. AF_10/2025</t>
  </si>
  <si>
    <t>MARMORISTA/GRANITEIRO COM ENCARGOS COMPLEMENTARES</t>
  </si>
  <si>
    <t>DIVISORIA SANITÁRIA, EM MÁRMORE BRANCO POLIDO, ESP = 3CM, ASSENTADO COM ARGAMASSA COLANTE AC III-E. AF_10/2025</t>
  </si>
  <si>
    <t>DIVISORIA SANITÁRIA, EM PAINEL DE GRANILITE, ESP = 3CM, ASSENTADO COM ARGAMASSA COLANTE AC III-E. AF_10/2025</t>
  </si>
  <si>
    <t>DIVISÓRIA (N3) - PAINEL/VIDRO/PAINEL MDF, LINHA 90 MM - PERFIS DE ALUMINIO EXTRUDADO. AF_10/2025</t>
  </si>
  <si>
    <t>DIVISÓRIA EM VIDRO TEMPERADO 10 MM COM PORTA DE CORRER, INCLUSIVE FERRAGENS. AF_10/2025</t>
  </si>
  <si>
    <t>DIVISÓRIA FIXA EM VIDRO TEMPERADO 10 MM, SEM ABERTURA. AF_10/2025_PS</t>
  </si>
  <si>
    <t>DIVISÓRIA SALA LIMPA - PAINEL PIR 50 MM, PERFIS DE AÇO GALVANIZADO E ACABAMENTO COM PERFIS DE ALUMINIO CANTO ARREDONDADO PINTADO. AF_10/2025</t>
  </si>
  <si>
    <t>DIVISÓRIA SANITÁRIA, TIPO CABINE, EM PAINÉIS DE PVC, INCLUSIVE ESTRUTURA, PORTA E FERRAGENS. AF_10/2025</t>
  </si>
  <si>
    <t>DIVISÓRIA SANITÁRIA, TIPO CABINE, EM PAINÉIS ESTRUTURAIS TS, INCLUSIVE ESTRUTURA, PORTA E FERRAGENS. AF_10/2025</t>
  </si>
  <si>
    <t>PORTA DE CABINE SANITÁRIA EM VIDRO TEMPERADO 8MM, INCLUSIVE DOBRADIÇAS, BATENTE, TRINCO E CONTRA-TRINCO. AF_10/2025</t>
  </si>
  <si>
    <t>PORTA PARA DIVISÓRIA MDF/VIDRO 6 MM, LINHA 90 MM, 0,80 X 2,10 M - PERFIS DE ALUMINIO EXTRUDADO, INCLUSO PORTAL, BATENTES, DOBRADIÇAS E FECHADURA. AF_10/2025</t>
  </si>
  <si>
    <t>PORTA SALA LIMPA COM VISOR - PAINEL PIR 50 MM. AF_10/2025</t>
  </si>
  <si>
    <t>PORTA/PAINEL CEGO PARA DIVISÓRIA (N1) - PAINEL CEGO MSO/COMEIA E=35MM, S/ BONECA, INCLUSO BATENTE, TESTEIRO, DOBRADIÇAS E FECHADURA. AF_10/2025</t>
  </si>
  <si>
    <t>PORTA/VIDRO PARA DIVISÓRIA (N2) - PAINEL DE PVC E=35MM, S/ BONECA, INCLUSO BATENTE, TESTEIRO, DOBRADIÇAS E FECHADURA. AF_10/2025</t>
  </si>
  <si>
    <t>ABRIGO PARA HIDRANTE, 75X45X17CM, COM REGISTRO GLOBO ANGULAR 45 GRAUS 2 1/2", ADAPTADOR STORZ 2 1/2", MANGUEIRA DE INCÊNDIO 15M 2 1/2" E ESGUICHO EM LATÃO 2 1/2" - FORNECIMENTO E INSTALAÇÃO. AF_01/2026</t>
  </si>
  <si>
    <t>ABRIGO PARA HIDRANTE, 90X60X17CM, COM REGISTRO GLOBO ANGULAR 45 GRAUS 2 1/2", ADAPTADOR STORZ 2 1/2", MANGUEIRA DE INCÊNDIO 20M, REDUÇÃO 2 1/2" X 1 1/2" E ESGUICHO EM LATÃO 1 1/2" - FORNECIMENTO E INSTALAÇÃO. AF_01/2026</t>
  </si>
  <si>
    <t>ACOPLAMENTO RÍGIDO EM AÇO, CONEXÃO RANHURADA, DN 50 (2"), INSTALADO EM PRUMADAS - FORNECIMENTO E INSTALAÇÃO. AF_01/2026</t>
  </si>
  <si>
    <t>ACOPLAMENTO RÍGIDO EM AÇO, CONEXÃO RANHURADA, DN 65 (2 1/2"), INSTALADO EM PRUMADAS - FORNECIMENTO E INSTALAÇÃO. AF_01/2026</t>
  </si>
  <si>
    <t>ACOPLAMENTO RÍGIDO EM AÇO, CONEXÃO RANHURADA, DN 80 (3"), INSTALADO EM PRUMADAS - FORNECIMENTO E INSTALAÇÃO. AF_01/2026</t>
  </si>
  <si>
    <t>CAIXA DE INCÊNDIO 45X75X17CM - FORNECIMENTO E INSTALAÇÃO. AF_01/2026</t>
  </si>
  <si>
    <t>CAIXA DE INCÊNDIO 60X90X17CM - FORNECIMENTO E INSTALAÇÃO. AF_01/2026</t>
  </si>
  <si>
    <t>CONJUNTO DE MANGUEIRA PARA COMBATE A INCÊNDIO EM FIBRA DE POLIESTER PURA, COM 1.1/2", REVESTIDA INTERNAMENTE, COMPRIMENTO DE 15M - FORNECIMENTO E INSTALAÇÃO. AF_01/2026</t>
  </si>
  <si>
    <t>CURVA 45 GRAUS, EM AÇO, CONEXÃO RANHURADA, DN 50 (2"), INSTALADO EM PRUMADAS - FORNECIMENTO E INSTALAÇÃO. AF_01/2026</t>
  </si>
  <si>
    <t>CURVA 45 GRAUS, EM AÇO, CONEXÃO RANHURADA, DN 65 (2 1/2"), INSTALADO EM PRUMADAS - FORNECIMENTO E INSTALAÇÃO. AF_01/2026</t>
  </si>
  <si>
    <t>CURVA 45 GRAUS, EM AÇO, CONEXÃO RANHURADA, DN 80 (3"), INSTALADO EM PRUMADAS - FORNECIMENTO E INSTALAÇÃO. AF_01/2026</t>
  </si>
  <si>
    <t>CURVA 45 GRAUS, EM AÇO, CONEXÃO SOLDADA, DN 15 (1/2"), INSTALADO EM RAMAIS E SUB-RAMAIS DE GÁS - FORNECIMENTO E INSTALAÇÃO. AF_01/2026</t>
  </si>
  <si>
    <t>CURVA 45 GRAUS, EM AÇO, CONEXÃO SOLDADA, DN 20 (3/4"), INSTALADO EM RAMAIS E SUB-RAMAIS DE GÁS - FORNECIMENTO E INSTALAÇÃO. AF_01/2026</t>
  </si>
  <si>
    <t>CURVA 45 GRAUS, EM AÇO, CONEXÃO SOLDADA, DN 25 (1"), INSTALADO EM RAMAIS E SUB-RAMAIS DE GÁS - FORNECIMENTO E INSTALAÇÃO. AF_01/2026</t>
  </si>
  <si>
    <t>CURVA 45 GRAUS, EM AÇO, CONEXÃO SOLDADA, DN 25 (1"), INSTALADO EM REDE DE ALIMENTAÇÃO PARA HIDRANTE - FORNECIMENTO E INSTALAÇÃO. AF_01/2026</t>
  </si>
  <si>
    <t>CURVA 45 GRAUS, EM AÇO, CONEXÃO SOLDADA, DN 25 (1"), INSTALADO EM REDE DE ALIMENTAÇÃO PARA SPRINKLER - FORNECIMENTO E INSTALAÇÃO. AF_01/2026</t>
  </si>
  <si>
    <t>CURVA 45 GRAUS, EM AÇO, CONEXÃO SOLDADA, DN 32 (1 1/4"), INSTALADO EM REDE DE ALIMENTAÇÃO PARA HIDRANTE - FORNECIMENTO E INSTALAÇÃO. AF_01/2026</t>
  </si>
  <si>
    <t>CURVA 45 GRAUS, EM AÇO, CONEXÃO SOLDADA, DN 32 (1 1/4"), INSTALADO EM REDE DE ALIMENTAÇÃO PARA SPRINKLER - FORNECIMENTO E INSTALAÇÃO. AF_01/2026</t>
  </si>
  <si>
    <t>CURVA 45 GRAUS, EM AÇO, CONEXÃO SOLDADA, DN 40 (1 1/2"), INSTALADO EM REDE DE ALIMENTAÇÃO PARA HIDRANTE - FORNECIMENTO E INSTALAÇÃO. AF_01/2026</t>
  </si>
  <si>
    <t>CURVA 45 GRAUS, EM AÇO, CONEXÃO SOLDADA, DN 40 (1 1/2"), INSTALADO EM REDE DE ALIMENTAÇÃO PARA SPRINKLER - FORNECIMENTO E INSTALAÇÃO. AF_01/2026</t>
  </si>
  <si>
    <t>CURVA 45 GRAUS, EM AÇO, CONEXÃO SOLDADA, DN 50 (2"), INSTALADO EM PRUMADAS - FORNECIMENTO E INSTALAÇÃO. AF_01/2026</t>
  </si>
  <si>
    <t>CURVA 45 GRAUS, EM AÇO, CONEXÃO SOLDADA, DN 50 (2"), INSTALADO EM REDE DE ALIMENTAÇÃO PARA HIDRANTE - FORNECIMENTO E INSTALAÇÃO. AF_01/2026</t>
  </si>
  <si>
    <t>CURVA 45 GRAUS, EM AÇO, CONEXÃO SOLDADA, DN 50 (2"), INSTALADO EM REDE DE ALIMENTAÇÃO PARA SPRINKLER - FORNECIMENTO E INSTALAÇÃO. AF_01/2026</t>
  </si>
  <si>
    <t>CURVA 45 GRAUS, EM AÇO, CONEXÃO SOLDADA, DN 65 (2 1/2"), INSTALADO EM PRUMADAS - FORNECIMENTO E INSTALAÇÃO. AF_01/2026</t>
  </si>
  <si>
    <t>CURVA 45 GRAUS, EM AÇO, CONEXÃO SOLDADA, DN 65 (2 1/2"), INSTALADO EM REDE DE ALIMENTAÇÃO PARA HIDRANTE - FORNECIMENTO E INSTALAÇÃO. AF_01/2026</t>
  </si>
  <si>
    <t>CURVA 45 GRAUS, EM AÇO, CONEXÃO SOLDADA, DN 65 (2 1/2"), INSTALADO EM REDE DE ALIMENTAÇÃO PARA SPRINKLER - FORNECIMENTO E INSTALAÇÃO. AF_01/2026</t>
  </si>
  <si>
    <t>CURVA 45 GRAUS, EM AÇO, CONEXÃO SOLDADA, DN 80 (3"), INSTALADO EM PRUMADAS - FORNECIMENTO E INSTALAÇÃO. AF_01/2026</t>
  </si>
  <si>
    <t>CURVA 45 GRAUS, EM AÇO, CONEXÃO SOLDADA, DN 80 (3"), INSTALADO EM REDE DE ALIMENTAÇÃO PARA HIDRANTE - FORNECIMENTO E INSTALAÇÃO. AF_01/2026</t>
  </si>
  <si>
    <t>CURVA 45 GRAUS, EM AÇO, CONEXÃO SOLDADA, DN 80 (3"), INSTALADO EM REDE DE ALIMENTAÇÃO PARA SPRINKLER - FORNECIMENTO E INSTALAÇÃO. AF_01/2026</t>
  </si>
  <si>
    <t>CURVA 90 GRAUS, EM AÇO, CONEXÃO RANHURADA, DN 50 (2"), INSTALADO EM PRUMADAS - FORNECIMENTO E INSTALAÇÃO. AF_01/2026</t>
  </si>
  <si>
    <t>CURVA 90 GRAUS, EM AÇO, CONEXÃO RANHURADA, DN 65 (2 1/2"), INSTALADO EM PRUMADAS - FORNECIMENTO E INSTALAÇÃO. AF_01/2026</t>
  </si>
  <si>
    <t>CURVA 90 GRAUS, EM AÇO, CONEXÃO RANHURADA, DN 80 (3"), INSTALADO EM PRUMADAS - FORNECIMENTO E INSTALAÇÃO. AF_01/2026</t>
  </si>
  <si>
    <t>CURVA 90 GRAUS, EM AÇO, CONEXÃO SOLDADA, DN 15 (1/2"), INSTALADO EM RAMAIS E SUB-RAMAIS DE GÁS - FORNECIMENTO E INSTALAÇÃO. AF_01/2026</t>
  </si>
  <si>
    <t>CURVA 90 GRAUS, EM AÇO, CONEXÃO SOLDADA, DN 20 (3/4"), INSTALADO EM RAMAIS E SUB-RAMAIS DE GÁS - FORNECIMENTO E INSTALAÇÃO. AF_01/2026</t>
  </si>
  <si>
    <t>CURVA 90 GRAUS, EM AÇO, CONEXÃO SOLDADA, DN 25 (1"), INSTALADO EM RAMAIS E SUB-RAMAIS DE GÁS - FORNECIMENTO E INSTALAÇÃO. AF_01/2026</t>
  </si>
  <si>
    <t>CURVA 90 GRAUS, EM AÇO, CONEXÃO SOLDADA, DN 25 (1"), INSTALADO EM REDE DE ALIMENTAÇÃO PARA HIDRANTE - FORNECIMENTO E INSTALAÇÃO. AF_01/2026</t>
  </si>
  <si>
    <t>CURVA 90 GRAUS, EM AÇO, CONEXÃO SOLDADA, DN 25 (1"), INSTALADO EM REDE DE ALIMENTAÇÃO PARA SPRINKLER - FORNECIMENTO E INSTALAÇÃO. AF_01/2026</t>
  </si>
  <si>
    <t>CURVA 90 GRAUS, EM AÇO, CONEXÃO SOLDADA, DN 32 (1 1/4"), INSTALADO EM REDE DE ALIMENTAÇÃO PARA HIDRANTE - FORNECIMENTO E INSTALAÇÃO. AF_01/2026</t>
  </si>
  <si>
    <t>CURVA 90 GRAUS, EM AÇO, CONEXÃO SOLDADA, DN 32 (1 1/4"), INSTALADO EM REDE DE ALIMENTAÇÃO PARA SPRINKLER - FORNECIMENTO E INSTALAÇÃO. AF_01/2026</t>
  </si>
  <si>
    <t>CURVA 90 GRAUS, EM AÇO, CONEXÃO SOLDADA, DN 40 (1 1/2"), INSTALADO EM REDE DE ALIMENTAÇÃO PARA HIDRANTE - FORNECIMENTO E INSTALAÇÃO. AF_01/2026</t>
  </si>
  <si>
    <t>CURVA 90 GRAUS, EM AÇO, CONEXÃO SOLDADA, DN 40 (1 1/2"), INSTALADO EM REDE DE ALIMENTAÇÃO PARA SPRINKLER - FORNECIMENTO E INSTALAÇÃO. AF_01/2026</t>
  </si>
  <si>
    <t>CURVA 90 GRAUS, EM AÇO, CONEXÃO SOLDADA, DN 50 (2"), INSTALADO EM PRUMADAS - FORNECIMENTO E INSTALAÇÃO. AF_01/2026</t>
  </si>
  <si>
    <t>CURVA 90 GRAUS, EM AÇO, CONEXÃO SOLDADA, DN 50 (2"), INSTALADO EM REDE DE ALIMENTAÇÃO PARA HIDRANTE - FORNECIMENTO E INSTALAÇÃO. AF_01/2026</t>
  </si>
  <si>
    <t>CURVA 90 GRAUS, EM AÇO, CONEXÃO SOLDADA, DN 50 (2"), INSTALADO EM REDE DE ALIMENTAÇÃO PARA SPRINKLER - FORNECIMENTO E INSTALAÇÃO. AF_01/2026</t>
  </si>
  <si>
    <t>CURVA 90 GRAUS, EM AÇO, CONEXÃO SOLDADA, DN 65 (2 1/2"), INSTALADO EM PRUMADAS - FORNECIMENTO E INSTALAÇÃO. AF_01/2026</t>
  </si>
  <si>
    <t>CURVA 90 GRAUS, EM AÇO, CONEXÃO SOLDADA, DN 65 (2 1/2"), INSTALADO EM REDE DE ALIMENTAÇÃO PARA HIDRANTE - FORNECIMENTO E INSTALAÇÃO. AF_01/2026</t>
  </si>
  <si>
    <t>CURVA 90 GRAUS, EM AÇO, CONEXÃO SOLDADA, DN 65 (2 1/2"), INSTALADO EM REDE DE ALIMENTAÇÃO PARA SPRINKLER - FORNECIMENTO E INSTALAÇÃO. AF_01/2026</t>
  </si>
  <si>
    <t>CURVA 90 GRAUS, EM AÇO, CONEXÃO SOLDADA, DN 80 (3"), INSTALADO EM PRUMADAS - FORNECIMENTO E INSTALAÇÃO. AF_01/2026</t>
  </si>
  <si>
    <t>CURVA 90 GRAUS, EM AÇO, CONEXÃO SOLDADA, DN 80 (3"), INSTALADO EM REDE DE ALIMENTAÇÃO PARA HIDRANTE - FORNECIMENTO E INSTALAÇÃO. AF_01/2026</t>
  </si>
  <si>
    <t>CURVA 90 GRAUS, EM AÇO, CONEXÃO SOLDADA, DN 80 (3"), INSTALADO EM REDE DE ALIMENTAÇÃO PARA SPRINKLER - FORNECIMENTO E INSTALAÇÃO. AF_01/2026</t>
  </si>
  <si>
    <t>EXTINTOR DE INCÊNDIO PORTÁTIL COM CARGA DE CO2 DE 4 KG, CLASSE BC - FORNECIMENTO E INSTALAÇÃO. AF_01/2026_PE</t>
  </si>
  <si>
    <t>EXTINTOR DE INCÊNDIO PORTÁTIL COM CARGA DE CO2 DE 6 KG, CLASSE BC - FORNECIMENTO E INSTALAÇÃO. AF_01/2026_PE</t>
  </si>
  <si>
    <t>EXTINTOR DE INCÊNDIO PORTÁTIL COM CARGA DE PQS DE 12 KG, CLASSE BC - FORNECIMENTO E INSTALAÇÃO. AF_01/2026_PE</t>
  </si>
  <si>
    <t>EXTINTOR DE INCÊNDIO PORTÁTIL COM CARGA DE PQS DE 4 KG, CLASSE BC - FORNECIMENTO E INSTALAÇÃO. AF_01/2026_PE</t>
  </si>
  <si>
    <t>EXTINTOR DE INCÊNDIO PORTÁTIL COM CARGA DE PQS DE 6 KG, CLASSE BC - FORNECIMENTO E INSTALAÇÃO. AF_01/2026_PE</t>
  </si>
  <si>
    <t>EXTINTOR DE INCÊNDIO PORTÁTIL COM CARGA DE PQS DE 8 KG, CLASSE BC - FORNECIMENTO E INSTALAÇÃO. AF_01/2026_PE</t>
  </si>
  <si>
    <t>EXTINTOR DE INCÊNDIO PORTÁTIL COM CARGA DE ÁGUA PRESSURIZADA DE 10 L, CLASSE A - FORNECIMENTO E INSTALAÇÃO. AF_01/2026_PE</t>
  </si>
  <si>
    <t>JOELHO 45 GRAUS, EM FERRO GALVANIZADO, CONEXÃO ROSQUEADA, DN 15 (1/2"), INSTALADO EM RAMAIS E SUB-RAMAIS DE GÁS - FORNECIMENTO E INSTALAÇÃO. AF_01/2026</t>
  </si>
  <si>
    <t>JOELHO 45 GRAUS, EM FERRO GALVANIZADO, CONEXÃO ROSQUEADA, DN 20 (3/4"), INSTALADO EM RAMAIS E SUB-RAMAIS DE GÁS - FORNECIMENTO E INSTALAÇÃO. AF_01/2026</t>
  </si>
  <si>
    <t>JOELHO 45 GRAUS, EM FERRO GALVANIZADO, CONEXÃO ROSQUEADA, DN 25 (1"), INSTALADO EM RAMAIS E SUB-RAMAIS DE GÁS - FORNECIMENTO E INSTALAÇÃO. AF_01/2026</t>
  </si>
  <si>
    <t>JOELHO 45 GRAUS, EM FERRO GALVANIZADO, CONEXÃO ROSQUEADA, DN 25 (1"), INSTALADO EM REDE DE ALIMENTAÇÃO PARA SPRINKLER - FORNECIMENTO E INSTALAÇÃO. AF_01/2026</t>
  </si>
  <si>
    <t>JOELHO 45 GRAUS, EM FERRO GALVANIZADO, CONEXÃO ROSQUEADA, DN 32 (1 1/4"), INSTALADO EM REDE DE ALIMENTAÇÃO PARA SPRINKLER - FORNECIMENTO E INSTALAÇÃO. AF_01/2026</t>
  </si>
  <si>
    <t>JOELHO 45 GRAUS, EM FERRO GALVANIZADO, CONEXÃO ROSQUEADA, DN 40 (1 1/2"), INSTALADO EM REDE DE ALIMENTAÇÃO PARA SPRINKLER - FORNECIMENTO E INSTALAÇÃO. AF_01/2026</t>
  </si>
  <si>
    <t>JOELHO 45 GRAUS, EM FERRO GALVANIZADO, CONEXÃO ROSQUEADA, DN 50 (2"), INSTALADO EM REDE DE ALIMENTAÇÃO PARA SPRINKLER - FORNECIMENTO E INSTALAÇÃO. AF_01/2026</t>
  </si>
  <si>
    <t>JOELHO 45 GRAUS, EM FERRO GALVANIZADO, CONEXÃO ROSQUEADA, DN 65 (2 1/2"), INSTALADO EM REDE DE ALIMENTAÇÃO PARA SPRINKLER - FORNECIMENTO E INSTALAÇÃO. AF_01/2026</t>
  </si>
  <si>
    <t>JOELHO 45 GRAUS, EM FERRO GALVANIZADO, CONEXÃO ROSQUEADA, DN 80 (3"), INSTALADO EM REDE DE ALIMENTAÇÃO PARA HIDRANTE - FORNECIMENTO E INSTALAÇÃO. AF_01/2026</t>
  </si>
  <si>
    <t>JOELHO 45 GRAUS, EM FERRO GALVANIZADO, CONEXÃO ROSQUEADA, DN 80 (3"), INSTALADO EM REDE DE ALIMENTAÇÃO PARA SPRINKLER - FORNECIMENTO E INSTALAÇÃO. AF_01/2026</t>
  </si>
  <si>
    <t>JOELHO 45 GRAUS, EM FERRO GALVANIZADO, DN 25 (1"), CONEXÃO ROSQUEADA, INSTALADO EM REDE DE ALIMENTAÇÃO PARA HIDRANTE - FORNECIMENTO E INSTALAÇÃO. AF_01/2026</t>
  </si>
  <si>
    <t>JOELHO 45 GRAUS, EM FERRO GALVANIZADO, DN 32 (1 1/4"), CONEXÃO ROSQUEADA, INSTALADO EM REDE DE ALIMENTAÇÃO PARA HIDRANTE - FORNECIMENTO E INSTALAÇÃO. AF_01/2026</t>
  </si>
  <si>
    <t>JOELHO 45 GRAUS, EM FERRO GALVANIZADO, DN 40 (1 1/2"), CONEXÃO ROSQUEADA, INSTALADO EM REDE DE ALIMENTAÇÃO PARA HIDRANTE - FORNECIMENTO E INSTALAÇÃO. AF_01/2026</t>
  </si>
  <si>
    <t>JOELHO 45 GRAUS, EM FERRO GALVANIZADO, DN 50 (2"), CONEXÃO ROSQUEADA, INSTALADO EM PRUMADAS - FORNECIMENTO E INSTALAÇÃO. AF_01/2026</t>
  </si>
  <si>
    <t>JOELHO 45 GRAUS, EM FERRO GALVANIZADO, DN 50 (2"), CONEXÃO ROSQUEADA, INSTALADO EM REDE DE ALIMENTAÇÃO PARA HIDRANTE - FORNECIMENTO E INSTALAÇÃO. AF_01/2026</t>
  </si>
  <si>
    <t>JOELHO 45 GRAUS, EM FERRO GALVANIZADO, DN 65 (2 1/2"), CONEXÃO ROSQUEADA, INSTALADO EM PRUMADAS - FORNECIMENTO E INSTALAÇÃO. AF_01/2026</t>
  </si>
  <si>
    <t>JOELHO 45 GRAUS, EM FERRO GALVANIZADO, DN 65 (2 1/2"), CONEXÃO ROSQUEADA, INSTALADO EM REDE DE ALIMENTAÇÃO PARA HIDRANTE - FORNECIMENTO E INSTALAÇÃO. AF_01/2026</t>
  </si>
  <si>
    <t>JOELHO 45 GRAUS, EM FERRO GALVANIZADO, DN 80 (3"), CONEXÃO ROSQUEADA, INSTALADO EM PRUMADAS - FORNECIMENTO E INSTALAÇÃO. AF_01/2026</t>
  </si>
  <si>
    <t>JOELHO 90 GRAUS, EM FERRO GALVANIZADO, CONEXÃO ROSQUEADA, DN 15 (1/2"), INSTALADO EM RAMAIS E SUB-RAMAIS DE GÁS - FORNECIMENTO E INSTALAÇÃO. AF_01/2026</t>
  </si>
  <si>
    <t>JOELHO 90 GRAUS, EM FERRO GALVANIZADO, CONEXÃO ROSQUEADA, DN 20 (3/4"), INSTALADO EM RAMAIS E SUB-RAMAIS DE GÁS - FORNECIMENTO E INSTALAÇÃO. AF_01/2026</t>
  </si>
  <si>
    <t>JOELHO 90 GRAUS, EM FERRO GALVANIZADO, CONEXÃO ROSQUEADA, DN 25 (1"), INSTALADO EM RAMAIS E SUB-RAMAIS DE GÁS - FORNECIMENTO E INSTALAÇÃO. AF_01/2026</t>
  </si>
  <si>
    <t>JOELHO 90 GRAUS, EM FERRO GALVANIZADO, CONEXÃO ROSQUEADA, DN 25 (1"), INSTALADO EM REDE DE ALIMENTAÇÃO PARA SPRINKLER - FORNECIMENTO E INSTALAÇÃO. AF_01/2026</t>
  </si>
  <si>
    <t>JOELHO 90 GRAUS, EM FERRO GALVANIZADO, CONEXÃO ROSQUEADA, DN 32 (1 1/4"), INSTALADO EM REDE DE ALIMENTAÇÃO PARA SPRINKLER - FORNECIMENTO E INSTALAÇÃO. AF_01/2026</t>
  </si>
  <si>
    <t>JOELHO 90 GRAUS, EM FERRO GALVANIZADO, CONEXÃO ROSQUEADA, DN 40 (1 1/2"), INSTALADO EM REDE DE ALIMENTAÇÃO PARA SPRINKLER - FORNECIMENTO E INSTALAÇÃO. AF_01/2026</t>
  </si>
  <si>
    <t>JOELHO 90 GRAUS, EM FERRO GALVANIZADO, CONEXÃO ROSQUEADA, DN 50 (2"), INSTALADO EM REDE DE ALIMENTAÇÃO PARA SPRINKLER - FORNECIMENTO E INSTALAÇÃO. AF_01/2026</t>
  </si>
  <si>
    <t>JOELHO 90 GRAUS, EM FERRO GALVANIZADO, CONEXÃO ROSQUEADA, DN 65 (2 1/2"), INSTALADO EM REDE DE ALIMENTAÇÃO PARA SPRINKLER - FORNECIMENTO E INSTALAÇÃO. AF_01/2026</t>
  </si>
  <si>
    <t>JOELHO 90 GRAUS, EM FERRO GALVANIZADO, CONEXÃO ROSQUEADA, DN 80 (3"), INSTALADO EM REDE DE ALIMENTAÇÃO PARA HIDRANTE - FORNECIMENTO E INSTALAÇÃO. AF_01/2026</t>
  </si>
  <si>
    <t>JOELHO 90 GRAUS, EM FERRO GALVANIZADO, CONEXÃO ROSQUEADA, DN 80 (3"), INSTALADO EM REDE DE ALIMENTAÇÃO PARA SPRINKLER - FORNECIMENTO E INSTALAÇÃO. AF_01/2026</t>
  </si>
  <si>
    <t>JOELHO 90 GRAUS, EM FERRO GALVANIZADO, DN 25 (1"), CONEXÃO ROSQUEADA, INSTALADO EM REDE DE ALIMENTAÇÃO PARA HIDRANTE - FORNECIMENTO E INSTALAÇÃO. AF_01/2026</t>
  </si>
  <si>
    <t>JOELHO 90 GRAUS, EM FERRO GALVANIZADO, DN 32 (1 1/4"), CONEXÃO ROSQUEADA, INSTALADO EM REDE DE ALIMENTAÇÃO PARA HIDRANTE - FORNECIMENTO E INSTALAÇÃO. AF_01/2026</t>
  </si>
  <si>
    <t>JOELHO 90 GRAUS, EM FERRO GALVANIZADO, DN 40 (1 1/2"), CONEXÃO ROSQUEADA, INSTALADO EM REDE DE ALIMENTAÇÃO PARA HIDRANTE - FORNECIMENTO E INSTALAÇÃO. AF_01/2026</t>
  </si>
  <si>
    <t>JOELHO 90 GRAUS, EM FERRO GALVANIZADO, DN 50 (2"), CONEXÃO ROSQUEADA, INSTALADO EM PRUMADAS - FORNECIMENTO E INSTALAÇÃO. AF_01/2026</t>
  </si>
  <si>
    <t>JOELHO 90 GRAUS, EM FERRO GALVANIZADO, DN 50 (2"), CONEXÃO ROSQUEADA, INSTALADO EM REDE DE ALIMENTAÇÃO PARA HIDRANTE - FORNECIMENTO E INSTALAÇÃO. AF_01/2026</t>
  </si>
  <si>
    <t>JOELHO 90 GRAUS, EM FERRO GALVANIZADO, DN 65 (2 1/2"), CONEXÃO ROSQUEADA, INSTALADO EM PRUMADAS - FORNECIMENTO E INSTALAÇÃO. AF_01/2026</t>
  </si>
  <si>
    <t>JOELHO 90 GRAUS, EM FERRO GALVANIZADO, DN 65 (2 1/2"), CONEXÃO ROSQUEADA, INSTALADO EM REDE DE ALIMENTAÇÃO PARA HIDRANTE - FORNECIMENTO E INSTALAÇÃO. AF_01/2026</t>
  </si>
  <si>
    <t>JOELHO 90 GRAUS, EM FERRO GALVANIZADO, DN 80 (3"), CONEXÃO ROSQUEADA, INSTALADO EM PRUMADAS - FORNECIMENTO E INSTALAÇÃO. AF_01/2026</t>
  </si>
  <si>
    <t>JOELHO 90°, EM FERRO GALVANIZADO, 4", CONEXÃO ROSQUEADA, INSTALADO EM PRUMADAS - FORNECIMENTO E INSTALAÇÃO. AF_01/2026</t>
  </si>
  <si>
    <t>JOELHO 90°, EM FERRO GALVANIZADO, 4", CONEXÃO ROSQUEADA, INSTALADO EM REDE DE ALIMENTAÇÃO PARA HIDRANTE - FORNECIMENTO E INSTALAÇÃO. AF_01/2026</t>
  </si>
  <si>
    <t>LUVA COM REDUÇÃO, EM AÇO, CONEXÃO SOLDADA, DN 20 X 15 MM (3/4" X 1/2"), INSTALADO EM RAMAIS E SUB-RAMAIS DE GÁS - FORNECIMENTO E INSTALAÇÃO. AF_01/2026</t>
  </si>
  <si>
    <t>LUVA COM REDUÇÃO, EM AÇO, CONEXÃO SOLDADA, DN 25 X 20 MM (1 X 3/4"), INSTALADO EM REDE DE ALIMENTAÇÃO PARA HIDRANTE - FORNECIMENTO E INSTALAÇÃO. AF_01/2026</t>
  </si>
  <si>
    <t>LUVA COM REDUÇÃO, EM AÇO, CONEXÃO SOLDADA, DN 25 X 20 MM (1" X 3/4"), INSTALADO EM RAMAIS E SUB-RAMAIS DE GÁS - FORNECIMENTO E INSTALAÇÃO. AF_01/2026</t>
  </si>
  <si>
    <t>LUVA COM REDUÇÃO, EM AÇO, CONEXÃO SOLDADA, DN 25 X 20 MM (1" X 3/4"), INSTALADO EM REDE DE ALIMENTAÇÃO PARA SPRINKLER - FORNECIMENTO E INSTALAÇÃO. AF_01/2026</t>
  </si>
  <si>
    <t>LUVA COM REDUÇÃO, EM AÇO, CONEXÃO SOLDADA, DN 32 X 25 MM (1 1/4" X 1"), INSTALADO EM REDE DE ALIMENTAÇÃO PARA HIDRANTE - FORNECIMENTO E INSTALAÇÃO. AF_01/2026</t>
  </si>
  <si>
    <t>LUVA COM REDUÇÃO, EM AÇO, CONEXÃO SOLDADA, DN 32 X 25 MM (1 1/4" X 1"), INSTALADO EM REDE DE ALIMENTAÇÃO PARA SPRINKLER - FORNECIMENTO E INSTALAÇÃO. AF_01/2026</t>
  </si>
  <si>
    <t>LUVA COM REDUÇÃO, EM AÇO, CONEXÃO SOLDADA, DN 40 X 32 MM (1 1/2" X 1 1/4"), INSTALADO EM REDE DE ALIMENTAÇÃO PARA HIDRANTE - FORNECIMENTO E INSTALAÇÃO. AF_01/2026</t>
  </si>
  <si>
    <t>LUVA COM REDUÇÃO, EM AÇO, CONEXÃO SOLDADA, DN 40 X 32 MM (1 1/2" X 1 1/4"), INSTALADO EM REDE DE ALIMENTAÇÃO PARA SPRINKLER - FORNECIMENTO E INSTALAÇÃO. AF_01/2026</t>
  </si>
  <si>
    <t>LUVA COM REDUÇÃO, EM AÇO, CONEXÃO SOLDADA, DN 50 X 40 MM (2 X 1 1/2"), INSTALADO EM PRUMADAS - FORNECIMENTO E INSTALAÇÃO. AF_01/2026</t>
  </si>
  <si>
    <t>LUVA COM REDUÇÃO, EM AÇO, CONEXÃO SOLDADA, DN 50 X 40 MM (2" X 1 1/2"), INSTALADO EM REDE DE ALIMENTAÇÃO PARA HIDRANTE - FORNECIMENTO E INSTALAÇÃO. AF_01/2026</t>
  </si>
  <si>
    <t>LUVA COM REDUÇÃO, EM AÇO, CONEXÃO SOLDADA, DN 50 X 40 MM (2" X 1 1/2"), INSTALADO EM REDE DE ALIMENTAÇÃO PARA SPRINKLER - FORNECIMENTO E INSTALAÇÃO. AF_01/2026</t>
  </si>
  <si>
    <t>LUVA COM REDUÇÃO, EM AÇO, CONEXÃO SOLDADA, DN 65 X 50 MM (2 1/2" X 2"), INSTALADO EM PRUMADAS - FORNECIMENTO E INSTALAÇÃO. AF_01/2026</t>
  </si>
  <si>
    <t>LUVA COM REDUÇÃO, EM AÇO, CONEXÃO SOLDADA, DN 65 X 50 MM (2 1/2" X 2"), INSTALADO EM REDE DE ALIMENTAÇÃO PARA HIDRANTE - FORNECIMENTO E INSTALAÇÃO. AF_01/2026</t>
  </si>
  <si>
    <t>LUVA COM REDUÇÃO, EM AÇO, CONEXÃO SOLDADA, DN 65 X 50 MM (2 1/2" X 2"), INSTALADO EM REDE DE ALIMENTAÇÃO PARA SPRINKLER - FORNECIMENTO E INSTALAÇÃO. AF_01/2026</t>
  </si>
  <si>
    <t>LUVA COM REDUÇÃO, EM AÇO, CONEXÃO SOLDADA, DN 80 X 65 MM (3" X 2 1/2"), INSTALADO EM PRUMADAS - FORNECIMENTO E INSTALAÇÃO. AF_01/2026</t>
  </si>
  <si>
    <t>LUVA COM REDUÇÃO, EM AÇO, CONEXÃO SOLDADA, DN 80 X 65 MM (3" X 2 1/2"), INSTALADO EM REDE DE ALIMENTAÇÃO PARA HIDRANTE - FORNECIMENTO E INSTALAÇÃO. AF_01/2026</t>
  </si>
  <si>
    <t>LUVA COM REDUÇÃO, EM AÇO, CONEXÃO SOLDADA, DN 80 X 65 MM (3" X 2 1/2"), INSTALADO EM REDE DE ALIMENTAÇÃO PARA SPRINKLER - FORNECIMENTO E INSTALAÇÃO. AF_01/2026</t>
  </si>
  <si>
    <t>LUVA DE REDUÇÃO, EM FERRO GALVANIZADO, 1 1/2" X 1 1/4", CONEXÃO ROSQUEADA, INSTALADO EM REDE DE ALIMENTAÇÃO PARA HIDRANTE - FORNECIMENTO E INSTALAÇÃO. AF_01/2026</t>
  </si>
  <si>
    <t>LUVA DE REDUÇÃO, EM FERRO GALVANIZADO, 1 1/2" X 1 1/4", CONEXÃO ROSQUEADA, INSTALADO EM REDE DE ALIMENTAÇÃO PARA SPRINKLER - FORNECIMENTO E INSTALAÇÃO. AF_01/2026</t>
  </si>
  <si>
    <t>LUVA DE REDUÇÃO, EM FERRO GALVANIZADO, 1 1/2" X 1", CONEXÃO ROSQUEADA, INSTALADO EM REDE DE ALIMENTAÇÃO PARA HIDRANTE - FORNECIMENTO E INSTALAÇÃO. AF_01/2026</t>
  </si>
  <si>
    <t>LUVA DE REDUÇÃO, EM FERRO GALVANIZADO, 1 1/2" X 1", CONEXÃO ROSQUEADA, INSTALADO EM REDE DE ALIMENTAÇÃO PARA SPRINKLER - FORNECIMENTO E INSTALAÇÃO. AF_01/2026</t>
  </si>
  <si>
    <t>LUVA DE REDUÇÃO, EM FERRO GALVANIZADO, 1 1/2" X 3/4", CONEXÃO ROSQUEADA, INSTALADO EM REDE DE ALIMENTAÇÃO PARA HIDRANTE - FORNECIMENTO E INSTALAÇÃO. AF_01/2026</t>
  </si>
  <si>
    <t>LUVA DE REDUÇÃO, EM FERRO GALVANIZADO, 1 1/2" X 3/4", CONEXÃO ROSQUEADA, INSTALADO EM REDE DE ALIMENTAÇÃO PARA SPRINKLER - FORNECIMENTO E INSTALAÇÃO. AF_01/2026</t>
  </si>
  <si>
    <t>LUVA DE REDUÇÃO, EM FERRO GALVANIZADO, 1 1/4" X 1", CONEXÃO ROSQUEADA, INSTALADO EM REDE DE ALIMENTAÇÃO PARA HIDRANTE - FORNECIMENTO E INSTALAÇÃO. AF_01/2026</t>
  </si>
  <si>
    <t>LUVA DE REDUÇÃO, EM FERRO GALVANIZADO, 1 1/4" X 1", CONEXÃO ROSQUEADA, INSTALADO EM REDE DE ALIMENTAÇÃO PARA SPRINKLER - FORNECIMENTO E INSTALAÇÃO. AF_01/2026</t>
  </si>
  <si>
    <t>LUVA DE REDUÇÃO, EM FERRO GALVANIZADO, 1 1/4" X 1/2", CONEXÃO ROSQUEADA, INSTALADO EM REDE DE ALIMENTAÇÃO PARA HIDRANTE - FORNECIMENTO E INSTALAÇÃO. AF_01/2026</t>
  </si>
  <si>
    <t>LUVA DE REDUÇÃO, EM FERRO GALVANIZADO, 1 1/4" X 1/2", CONEXÃO ROSQUEADA, INSTALADO EM REDE DE ALIMENTAÇÃO PARA SPRINKLER - FORNECIMENTO E INSTALAÇÃO. AF_01/2026</t>
  </si>
  <si>
    <t>LUVA DE REDUÇÃO, EM FERRO GALVANIZADO, 1 1/4" X 3/4", CONEXÃO ROSQUEADA, INSTALADO EM REDE DE ALIMENTAÇÃO PARA HIDRANTE - FORNECIMENTO E INSTALAÇÃO. AF_01/2026</t>
  </si>
  <si>
    <t>LUVA DE REDUÇÃO, EM FERRO GALVANIZADO, 1 1/4" X 3/4", CONEXÃO ROSQUEADA, INSTALADO EM REDE DE ALIMENTAÇÃO PARA SPRINKLER - FORNECIMENTO E INSTALAÇÃO. AF_01/2026</t>
  </si>
  <si>
    <t>LUVA DE REDUÇÃO, EM FERRO GALVANIZADO, 1" X 1/2", CONEXÃO ROSQUEADA, INSTALADO EM REDE DE ALIMENTAÇÃO PARA HIDRANTE - FORNECIMENTO E INSTALAÇÃO. AF_01/2026</t>
  </si>
  <si>
    <t>LUVA DE REDUÇÃO, EM FERRO GALVANIZADO, 1" X 1/2", CONEXÃO ROSQUEADA, INSTALADO EM REDE DE ALIMENTAÇÃO PARA SPRINKLER - FORNECIMENTO E INSTALAÇÃO. AF_01/2026</t>
  </si>
  <si>
    <t>LUVA DE REDUÇÃO, EM FERRO GALVANIZADO, 1" X 3/4", CONEXÃO ROSQUEADA, INSTALADO EM REDE DE ALIMENTAÇÃO PARA HIDRANTE - FORNECIMENTO E INSTALAÇÃO. AF_01/2026</t>
  </si>
  <si>
    <t>LUVA DE REDUÇÃO, EM FERRO GALVANIZADO, 1" X 3/4", CONEXÃO ROSQUEADA, INSTALADO EM REDE DE ALIMENTAÇÃO PARA SPRINKLER - FORNECIMENTO E INSTALAÇÃO. AF_01/2026</t>
  </si>
  <si>
    <t>LUVA DE REDUÇÃO, EM FERRO GALVANIZADO, 2 1/2" X 1 1/2", CONEXÃO ROSQUEADA, INSTALADO EM PRUMADAS - FORNECIMENTO E INSTALAÇÃO. AF_01/2026</t>
  </si>
  <si>
    <t>LUVA DE REDUÇÃO, EM FERRO GALVANIZADO, 2 1/2" X 1 1/2", CONEXÃO ROSQUEADA, INSTALADO EM REDE DE ALIMENTAÇÃO PARA HIDRANTE - FORNECIMENTO E INSTALAÇÃO. AF_01/2026</t>
  </si>
  <si>
    <t>LUVA DE REDUÇÃO, EM FERRO GALVANIZADO, 2 1/2" X 1 1/2", CONEXÃO ROSQUEADA, INSTALADO EM REDE DE ALIMENTAÇÃO PARA SPRINKLER - FORNECIMENTO E INSTALAÇÃO. AF_01/2026</t>
  </si>
  <si>
    <t>LUVA DE REDUÇÃO, EM FERRO GALVANIZADO, 2 1/2" X 2", CONEXÃO ROSQUEADA, INSTALADO EM PRUMADAS - FORNECIMENTO E INSTALAÇÃO. AF_01/2026</t>
  </si>
  <si>
    <t>LUVA DE REDUÇÃO, EM FERRO GALVANIZADO, 2 1/2" X 2", CONEXÃO ROSQUEADA, INSTALADO EM REDE DE ALIMENTAÇÃO PARA HIDRANTE - FORNECIMENTO E INSTALAÇÃO. AF_01/2026</t>
  </si>
  <si>
    <t>LUVA DE REDUÇÃO, EM FERRO GALVANIZADO, 2 1/2" X 2", CONEXÃO ROSQUEADA, INSTALADO EM REDE DE ALIMENTAÇÃO PARA SPRINKLER - FORNECIMENTO E INSTALAÇÃO. AF_01/2026</t>
  </si>
  <si>
    <t>LUVA DE REDUÇÃO, EM FERRO GALVANIZADO, 2" X 1 1/2", CONEXÃO ROSQUEADA, INSTALADO EM PRUMADAS - FORNECIMENTO E INSTALAÇÃO. AF_01/2026</t>
  </si>
  <si>
    <t>LUVA DE REDUÇÃO, EM FERRO GALVANIZADO, 2" X 1 1/2", CONEXÃO ROSQUEADA, INSTALADO EM REDE DE ALIMENTAÇÃO PARA HIDRANTE - FORNECIMENTO E INSTALAÇÃO. AF_01/2026</t>
  </si>
  <si>
    <t>LUVA DE REDUÇÃO, EM FERRO GALVANIZADO, 2" X 1 1/2", CONEXÃO ROSQUEADA, INSTALADO EM REDE DE ALIMENTAÇÃO PARA SPRINKLER - FORNECIMENTO E INSTALAÇÃO. AF_01/2026</t>
  </si>
  <si>
    <t>LUVA DE REDUÇÃO, EM FERRO GALVANIZADO, 2" X 1 1/4", CONEXÃO ROSQUEADA, INSTALADO EM PRUMADAS - FORNECIMENTO E INSTALAÇÃO. AF_01/2026</t>
  </si>
  <si>
    <t>LUVA DE REDUÇÃO, EM FERRO GALVANIZADO, 2" X 1 1/4", CONEXÃO ROSQUEADA, INSTALADO EM REDE DE ALIMENTAÇÃO PARA HIDRANTE - FORNECIMENTO E INSTALAÇÃO. AF_01/2026</t>
  </si>
  <si>
    <t>LUVA DE REDUÇÃO, EM FERRO GALVANIZADO, 2" X 1 1/4", CONEXÃO ROSQUEADA, INSTALADO EM REDE DE ALIMENTAÇÃO PARA SPRINKLER - FORNECIMENTO E INSTALAÇÃO. AF_01/2026</t>
  </si>
  <si>
    <t>LUVA DE REDUÇÃO, EM FERRO GALVANIZADO, 2" X 1", CONEXÃO ROSQUEADA, INSTALADO EM PRUMADAS - FORNECIMENTO E INSTALAÇÃO. AF_01/2026</t>
  </si>
  <si>
    <t>LUVA DE REDUÇÃO, EM FERRO GALVANIZADO, 2" X 1", CONEXÃO ROSQUEADA, INSTALADO EM REDE DE ALIMENTAÇÃO PARA HIDRANTE - FORNECIMENTO E INSTALAÇÃO. AF_01/2026</t>
  </si>
  <si>
    <t>LUVA DE REDUÇÃO, EM FERRO GALVANIZADO, 2" X 1", CONEXÃO ROSQUEADA, INSTALADO EM REDE DE ALIMENTAÇÃO PARA SPRINKLER - FORNECIMENTO E INSTALAÇÃO. AF_01/2026</t>
  </si>
  <si>
    <t>LUVA DE REDUÇÃO, EM FERRO GALVANIZADO, 3" X 1 1/2", CONEXÃO ROSQUEADA, INSTALADO EM PRUMADAS - FORNECIMENTO E INSTALAÇÃO. AF_01/2026</t>
  </si>
  <si>
    <t>LUVA DE REDUÇÃO, EM FERRO GALVANIZADO, 3" X 2 1/2", CONEXÃO ROSQUEADA, INSTALADO EM PRUMADAS - FORNECIMENTO E INSTALAÇÃO. AF_01/2026</t>
  </si>
  <si>
    <t>LUVA DE REDUÇÃO, EM FERRO GALVANIZADO, 3" X 2 1/2", CONEXÃO ROSQUEADA, INSTALADO EM REDE DE ALIMENTAÇÃO PARA HIDRANTE - FORNECIMENTO E INSTALAÇÃO. AF_01/2026</t>
  </si>
  <si>
    <t>LUVA DE REDUÇÃO, EM FERRO GALVANIZADO, 3" X 2 1/2", CONEXÃO ROSQUEADA, INSTALADO EM REDE DE ALIMENTAÇÃO PARA SPRINKLER - FORNECIMENTO E INSTALAÇÃO. AF_01/2026</t>
  </si>
  <si>
    <t>LUVA DE REDUÇÃO, EM FERRO GALVANIZADO, 3" X 2", CONEXÃO ROSQUEADA, INSTALADO EM PRUMADAS - FORNECIMENTO E INSTALAÇÃO. AF_01/2026</t>
  </si>
  <si>
    <t>LUVA DE REDUÇÃO, EM FERRO GALVANIZADO, 3" X 2", CONEXÃO ROSQUEADA, INSTALADO EM REDE DE ALIMENTAÇÃO PARA HIDRANTE - FORNECIMENTO E INSTALAÇÃO. AF_01/2026</t>
  </si>
  <si>
    <t>LUVA DE REDUÇÃO, EM FERRO GALVANIZADO, 3" X 2", CONEXÃO ROSQUEADA, INSTALADO EM REDE DE ALIMENTAÇÃO PARA SPRINKLER - FORNECIMENTO E INSTALAÇÃO. AF_01/2026</t>
  </si>
  <si>
    <t>LUVA DE REDUÇÃO, EM FERRO GALVANIZADO, 3/4" X 1/2", CONEXÃO ROSQUEADA, INSTALADO EM RAMAIS E SUB-RAMAIS DE GÁS - FORNECIMENTO E INSTALAÇÃO. AF_01/2026</t>
  </si>
  <si>
    <t>LUVA DE REDUÇÃO, EM FERRO GALVANIZADO, 4" X 2 1/2", CONEXÃO ROSQUEADA, INSTALADO EM PRUMADAS - FORNECIMENTO E INSTALAÇÃO. AF_01/2026</t>
  </si>
  <si>
    <t>LUVA DE REDUÇÃO, EM FERRO GALVANIZADO, 4" X 2 1/2", CONEXÃO ROSQUEADA, INSTALADO EM REDE DE ALIMENTAÇÃO PARA HIDRANTE - FORNECIMENTO E INSTALAÇÃO. AF_01/2026</t>
  </si>
  <si>
    <t>LUVA DE REDUÇÃO, EM FERRO GALVANIZADO, 4" X 2", CONEXÃO ROSQUEADA, INSTALADO EM PRUMADAS - FORNECIMENTO E INSTALAÇÃO. AF_01/2026</t>
  </si>
  <si>
    <t>LUVA DE REDUÇÃO, EM FERRO GALVANIZADO, 4" X 2", CONEXÃO ROSQUEADA, INSTALADO EM REDE DE ALIMENTAÇÃO PARA HIDRANTE - FORNECIMENTO E INSTALAÇÃO. AF_01/2026</t>
  </si>
  <si>
    <t>LUVA DE REDUÇÃO, EM FERRO GALVANIZADO, 4" X 3", CONEXÃO ROSQUEADA, INSTALADO EM PRUMADAS - FORNECIMENTO E INSTALAÇÃO. AF_01/2026</t>
  </si>
  <si>
    <t>LUVA DE REDUÇÃO, EM FERRO GALVANIZADO, 4" X 3", CONEXÃO ROSQUEADA, INSTALADO EM REDE DE ALIMENTAÇÃO PARA HIDRANTE - FORNECIMENTO E INSTALAÇÃO. AF_01/2026</t>
  </si>
  <si>
    <t>LUVA, EM AÇO, CONEXÃO SOLDADA, DN 15 (1/2"), INSTALADO EM RAMAIS E SUB-RAMAIS DE GÁS - FORNECIMENTO E INSTALAÇÃO. AF_01/2026</t>
  </si>
  <si>
    <t>LUVA, EM AÇO, CONEXÃO SOLDADA, DN 20 (3/4"), INSTALADO EM RAMAIS E SUB-RAMAIS DE GÁS - FORNECIMENTO E INSTALAÇÃO. AF_01/2026</t>
  </si>
  <si>
    <t>LUVA, EM AÇO, CONEXÃO SOLDADA, DN 25 (1"), INSTALADO EM RAMAIS E SUB-RAMAIS DE GÁS - FORNECIMENTO E INSTALAÇÃO. AF_01/2026</t>
  </si>
  <si>
    <t>LUVA, EM AÇO, CONEXÃO SOLDADA, DN 25 (1"), INSTALADO EM REDE DE ALIMENTAÇÃO PARA HIDRANTE - FORNECIMENTO E INSTALAÇÃO. AF_01/2026</t>
  </si>
  <si>
    <t>LUVA, EM AÇO, CONEXÃO SOLDADA, DN 25 (1"), INSTALADO EM REDE DE ALIMENTAÇÃO PARA SPRINKLER - FORNECIMENTO E INSTALAÇÃO. AF_01/2026</t>
  </si>
  <si>
    <t>LUVA, EM AÇO, CONEXÃO SOLDADA, DN 32 (1 1/4"), INSTALADO EM REDE DE ALIMENTAÇÃO PARA HIDRANTE - FORNECIMENTO E INSTALAÇÃO. AF_01/2026</t>
  </si>
  <si>
    <t>LUVA, EM AÇO, CONEXÃO SOLDADA, DN 32 (1 1/4"), INSTALADO EM REDE DE ALIMENTAÇÃO PARA SPRINKLER - FORNECIMENTO E INSTALAÇÃO. AF_01/2026</t>
  </si>
  <si>
    <t>LUVA, EM AÇO, CONEXÃO SOLDADA, DN 40 (1 1/2"), INSTALADO EM REDE DE ALIMENTAÇÃO PARA HIDRANTE - FORNECIMENTO E INSTALAÇÃO. AF_01/2026</t>
  </si>
  <si>
    <t>LUVA, EM AÇO, CONEXÃO SOLDADA, DN 40 (1 1/2"), INSTALADO EM REDE DE ALIMENTAÇÃO PARA SPRINKLER - FORNECIMENTO E INSTALAÇÃO. AF_01/2026</t>
  </si>
  <si>
    <t>LUVA, EM AÇO, CONEXÃO SOLDADA, DN 50 (2"), INSTALADO EM PRUMADAS - FORNECIMENTO E INSTALAÇÃO. AF_01/2026</t>
  </si>
  <si>
    <t>LUVA, EM AÇO, CONEXÃO SOLDADA, DN 50 (2"), INSTALADO EM REDE DE ALIMENTAÇÃO PARA HIDRANTE - FORNECIMENTO E INSTALAÇÃO. AF_01/2026</t>
  </si>
  <si>
    <t>LUVA, EM AÇO, CONEXÃO SOLDADA, DN 50 (2"), INSTALADO EM REDE DE ALIMENTAÇÃO PARA SPRINKLER - FORNECIMENTO E INSTALAÇÃO. AF_01/2026</t>
  </si>
  <si>
    <t>LUVA, EM AÇO, CONEXÃO SOLDADA, DN 65 (2 1/2"), INSTALADO EM PRUMADAS - FORNECIMENTO E INSTALAÇÃO. AF_01/2026</t>
  </si>
  <si>
    <t>LUVA, EM AÇO, CONEXÃO SOLDADA, DN 65 (2 1/2"), INSTALADO EM REDE DE ALIMENTAÇÃO PARA HIDRANTE - FORNECIMENTO E INSTALAÇÃO. AF_01/2026</t>
  </si>
  <si>
    <t>LUVA, EM AÇO, CONEXÃO SOLDADA, DN 65 (2 1/2"), INSTALADO EM REDE DE ALIMENTAÇÃO PARA SPRINKLER - FORNECIMENTO E INSTALAÇÃO. AF_01/2026</t>
  </si>
  <si>
    <t>LUVA, EM AÇO, CONEXÃO SOLDADA, DN 80 (3"), INSTALADO EM PRUMADAS - FORNECIMENTO E INSTALAÇÃO. AF_01/2026</t>
  </si>
  <si>
    <t>LUVA, EM AÇO, CONEXÃO SOLDADA, DN 80 (3"), INSTALADO EM REDE DE ALIMENTAÇÃO PARA HIDRANTE - FORNECIMENTO E INSTALAÇÃO. AF_01/2026</t>
  </si>
  <si>
    <t>LUVA, EM AÇO, CONEXÃO SOLDADA, DN 80 (3"), INSTALADO EM REDE DE ALIMENTAÇÃO PARA SPRINKLER - FORNECIMENTO E INSTALAÇÃO. AF_01/2026</t>
  </si>
  <si>
    <t>LUVA, EM FERRO GALVANIZADO, 4", CONEXÃO ROSQUEADA, INSTALADO EM PRUMADAS - FORNECIMENTO E INSTALAÇÃO. AF_01/2026</t>
  </si>
  <si>
    <t>LUVA, EM FERRO GALVANIZADO, 4", CONEXÃO ROSQUEADA, INSTALADO EM REDE DE ALIMENTAÇÃO PARA HIDRANTE - FORNECIMENTO E INSTALAÇÃO. AF_01/2026</t>
  </si>
  <si>
    <t>LUVA, EM FERRO GALVANIZADO, CONEXÃO ROSQUEADA, DN 15 (1/2"), INSTALADO EM RAMAIS E SUB-RAMAIS DE GÁS - FORNECIMENTO E INSTALAÇÃO. AF_01/2026</t>
  </si>
  <si>
    <t>LUVA, EM FERRO GALVANIZADO, CONEXÃO ROSQUEADA, DN 20 (3/4"), INSTALADO EM RAMAIS E SUB-RAMAIS DE GÁS - FORNECIMENTO E INSTALAÇÃO. AF_01/2026</t>
  </si>
  <si>
    <t>LUVA, EM FERRO GALVANIZADO, CONEXÃO ROSQUEADA, DN 25 (1"), INSTALADO EM RAMAIS E SUB-RAMAIS DE GÁS - FORNECIMENTO E INSTALAÇÃO. AF_01/2026</t>
  </si>
  <si>
    <t>LUVA, EM FERRO GALVANIZADO, CONEXÃO ROSQUEADA, DN 25 (1"), INSTALADO EM REDE DE ALIMENTAÇÃO PARA SPRINKLER - FORNECIMENTO E INSTALAÇÃO. AF_01/2026</t>
  </si>
  <si>
    <t>LUVA, EM FERRO GALVANIZADO, CONEXÃO ROSQUEADA, DN 32 (1 1/4"), INSTALADO EM REDE DE ALIMENTAÇÃO PARA SPRINKLER - FORNECIMENTO E INSTALAÇÃO. AF_01/2026</t>
  </si>
  <si>
    <t>LUVA, EM FERRO GALVANIZADO, CONEXÃO ROSQUEADA, DN 40 (1 1/2"), INSTALADO EM REDE DE ALIMENTAÇÃO PARA SPRINKLER - FORNECIMENTO E INSTALAÇÃO. AF_01/2026</t>
  </si>
  <si>
    <t>LUVA, EM FERRO GALVANIZADO, CONEXÃO ROSQUEADA, DN 50 (2"), INSTALADO EM REDE DE ALIMENTAÇÃO PARA SPRINKLER - FORNECIMENTO E INSTALAÇÃO. AF_01/2026</t>
  </si>
  <si>
    <t>LUVA, EM FERRO GALVANIZADO, CONEXÃO ROSQUEADA, DN 65 (2 1/2"), INSTALADO EM REDE DE ALIMENTAÇÃO PARA SPRINKLER - FORNECIMENTO E INSTALAÇÃO. AF_01/2026</t>
  </si>
  <si>
    <t>LUVA, EM FERRO GALVANIZADO, CONEXÃO ROSQUEADA, DN 80 (3"), INSTALADO EM REDE DE ALIMENTAÇÃO PARA SPRINKLER - FORNECIMENTO E INSTALAÇÃO. AF_01/2026</t>
  </si>
  <si>
    <t>LUVA, EM FERRO GALVANIZADO, DN 25 (1"), CONEXÃO ROSQUEADA, INSTALADO EM REDE DE ALIMENTAÇÃO PARA HIDRANTE - FORNECIMENTO E INSTALAÇÃO. AF_01/2026</t>
  </si>
  <si>
    <t>LUVA, EM FERRO GALVANIZADO, DN 32 (1 1/4"), CONEXÃO ROSQUEADA, INSTALADO EM REDE DE ALIMENTAÇÃO PARA HIDRANTE - FORNECIMENTO E INSTALAÇÃO. AF_01/2026</t>
  </si>
  <si>
    <t>LUVA, EM FERRO GALVANIZADO, DN 40 (1 1/2"), CONEXÃO ROSQUEADA, INSTALADO EM REDE DE ALIMENTAÇÃO PARA HIDRANTE - FORNECIMENTO E INSTALAÇÃO. AF_01/2026</t>
  </si>
  <si>
    <t>LUVA, EM FERRO GALVANIZADO, DN 50 (2"), CONEXÃO ROSQUEADA, INSTALADO EM PRUMADAS - FORNECIMENTO E INSTALAÇÃO. AF_01/2026</t>
  </si>
  <si>
    <t>LUVA, EM FERRO GALVANIZADO, DN 50 (2"), CONEXÃO ROSQUEADA, INSTALADO EM REDE DE ALIMENTAÇÃO PARA HIDRANTE - FORNECIMENTO E INSTALAÇÃO. AF_01/2026</t>
  </si>
  <si>
    <t>LUVA, EM FERRO GALVANIZADO, DN 65 (2 1/2"), CONEXÃO ROSQUEADA, INSTALADO EM PRUMADAS - FORNECIMENTO E INSTALAÇÃO. AF_01/2026</t>
  </si>
  <si>
    <t>LUVA, EM FERRO GALVANIZADO, DN 65 (2 1/2"), CONEXÃO ROSQUEADA, INSTALADO EM REDE DE ALIMENTAÇÃO PARA HIDRANTE - FORNECIMENTO E INSTALAÇÃO. AF_01/2026</t>
  </si>
  <si>
    <t>LUVA, EM FERRO GALVANIZADO, DN 80 (3"), CONEXÃO ROSQUEADA, INSTALADO EM PRUMADAS - FORNECIMENTO E INSTALAÇÃO. AF_01/2026</t>
  </si>
  <si>
    <t>LUVA, EM FERRO GALVANIZADO, DN 80 (3"), CONEXÃO ROSQUEADA, INSTALADO EM REDE DE ALIMENTAÇÃO PARA HIDRANTE - FORNECIMENTO E INSTALAÇÃO. AF_01/2026</t>
  </si>
  <si>
    <t>MANÔMETRO 0 A 200 PSI (0 A 14 KGF/CM2), D = 50MM - FORNECIMENTO E INSTALAÇÃO. AF_01/2026</t>
  </si>
  <si>
    <t>NIPLE, EM FERRO GALVANIZADO, 4", CONEXÃO ROSQUEADA, INSTALADO EM PRUMADAS - FORNECIMENTO E INSTALAÇÃO. AF_01/2026</t>
  </si>
  <si>
    <t>NIPLE, EM FERRO GALVANIZADO, 4", CONEXÃO ROSQUEADA, INSTALADO EM REDE DE ALIMENTAÇÃO PARA HIDRANTE - FORNECIMENTO E INSTALAÇÃO. AF_01/2026</t>
  </si>
  <si>
    <t>NIPLE, EM FERRO GALVANIZADO, CONEXÃO ROSQUEADA, DN 15 (1/2"), INSTALADO EM RAMAIS E SUB-RAMAIS DE GÁS - FORNECIMENTO E INSTALAÇÃO. AF_01/2026</t>
  </si>
  <si>
    <t>NIPLE, EM FERRO GALVANIZADO, CONEXÃO ROSQUEADA, DN 20 (3/4"), INSTALADO EM RAMAIS E SUB-RAMAIS DE GÁS - FORNECIMENTO E INSTALAÇÃO. AF_01/2026</t>
  </si>
  <si>
    <t>NIPLE, EM FERRO GALVANIZADO, CONEXÃO ROSQUEADA, DN 25 (1"), INSTALADO EM RAMAIS E SUB-RAMAIS DE GÁS - FORNECIMENTO E INSTALAÇÃO. AF_01/2026</t>
  </si>
  <si>
    <t>NIPLE, EM FERRO GALVANIZADO, CONEXÃO ROSQUEADA, DN 25 (1"), INSTALADO EM REDE DE ALIMENTAÇÃO PARA SPRINKLER - FORNECIMENTO E INSTALAÇÃO. AF_01/2026</t>
  </si>
  <si>
    <t>NIPLE, EM FERRO GALVANIZADO, CONEXÃO ROSQUEADA, DN 32 (1 1/4"), INSTALADO EM REDE DE ALIMENTAÇÃO PARA SPRINKLER - FORNECIMENTO E INSTALAÇÃO. AF_01/2026</t>
  </si>
  <si>
    <t>NIPLE, EM FERRO GALVANIZADO, CONEXÃO ROSQUEADA, DN 40 (1 1/2"), INSTALADO EM REDE DE ALIMENTAÇÃO PARA SPRINKLER - FORNECIMENTO E INSTALAÇÃO. AF_01/2026</t>
  </si>
  <si>
    <t>NIPLE, EM FERRO GALVANIZADO, CONEXÃO ROSQUEADA, DN 50 (2"), INSTALADO EM REDE DE ALIMENTAÇÃO PARA SPRINKLER - FORNECIMENTO E INSTALAÇÃO. AF_01/2026</t>
  </si>
  <si>
    <t>NIPLE, EM FERRO GALVANIZADO, CONEXÃO ROSQUEADA, DN 65 (2 1/2"), INSTALADO EM REDE DE ALIMENTAÇÃO PARA SPRINKLER - FORNECIMENTO E INSTALAÇÃO. AF_01/2026</t>
  </si>
  <si>
    <t>NIPLE, EM FERRO GALVANIZADO, CONEXÃO ROSQUEADA, DN 80 (3"), INSTALADO EM REDE DE ALIMENTAÇÃO PARA SPRINKLER - FORNECIMENTO E INSTALAÇÃO. AF_01/2026</t>
  </si>
  <si>
    <t>NIPLE, EM FERRO GALVANIZADO, DN 25 (1"), CONEXÃO ROSQUEADA, INSTALADO EM REDE DE ALIMENTAÇÃO PARA HIDRANTE - FORNECIMENTO E INSTALAÇÃO. AF_01/2026</t>
  </si>
  <si>
    <t>NIPLE, EM FERRO GALVANIZADO, DN 32 (1 1/4"), CONEXÃO ROSQUEADA, INSTALADO EM REDE DE ALIMENTAÇÃO PARA HIDRANTE - FORNECIMENTO E INSTALAÇÃO. AF_01/2026</t>
  </si>
  <si>
    <t>NIPLE, EM FERRO GALVANIZADO, DN 40 (1 1/2"), CONEXÃO ROSQUEADA, INSTALADO EM REDE DE ALIMENTAÇÃO PARA HIDRANTE - FORNECIMENTO E INSTALAÇÃO. AF_01/2026</t>
  </si>
  <si>
    <t>NIPLE, EM FERRO GALVANIZADO, DN 50 (2"), CONEXÃO ROSQUEADA, INSTALADO EM PRUMADAS - FORNECIMENTO E INSTALAÇÃO. AF_01/2026</t>
  </si>
  <si>
    <t>NIPLE, EM FERRO GALVANIZADO, DN 50 (2"), CONEXÃO ROSQUEADA, INSTALADO EM REDE DE ALIMENTAÇÃO PARA HIDRANTE - FORNECIMENTO E INSTALAÇÃO. AF_01/2026</t>
  </si>
  <si>
    <t>NIPLE, EM FERRO GALVANIZADO, DN 65 (2 1/2"), CONEXÃO ROSQUEADA, INSTALADO EM PRUMADAS - FORNECIMENTO E INSTALAÇÃO. AF_01/2026</t>
  </si>
  <si>
    <t>NIPLE, EM FERRO GALVANIZADO, DN 65 (2 1/2"), CONEXÃO ROSQUEADA, INSTALADO EM REDE DE ALIMENTAÇÃO PARA HIDRANTE - FORNECIMENTO E INSTALAÇÃO. AF_01/2026</t>
  </si>
  <si>
    <t>NIPLE, EM FERRO GALVANIZADO, DN 80 (3"), CONEXÃO ROSQUEADA, INSTALADO EM PRUMADAS - FORNECIMENTO E INSTALAÇÃO. AF_01/2026</t>
  </si>
  <si>
    <t>NIPLE, EM FERRO GALVANIZADO, DN 80 (3"), CONEXÃO ROSQUEADA, INSTALADO EM REDE DE ALIMENTAÇÃO PARA HIDRANTE - FORNECIMENTO E INSTALAÇÃO. AF_01/2026</t>
  </si>
  <si>
    <t>REGISTRO DE RECALQUE, HIDRANTE SUBTERRÂNEO PREDIAL, 65 MM - FORNECIMENTO E INSTALAÇÃO. AF_01/2026</t>
  </si>
  <si>
    <t>SPRINKLER TIPO PENDENTE, 68 °C, UNIÃO POR ROSCA DN 15 (1/2") - FORNECIMENTO E INSTALAÇÃO. AF_01/2026</t>
  </si>
  <si>
    <t>TUBO DE AÇO GALVANIZADO COM COSTURA, CLASSE MÉDIA, CONEXÃO RANHURADA, DN 50 (2"), INSTALADO EM PRUMADAS - FORNECIMENTO E INSTALAÇÃO. AF_01/2026</t>
  </si>
  <si>
    <t>TUBO DE AÇO GALVANIZADO COM COSTURA, CLASSE MÉDIA, CONEXÃO RANHURADA, DN 65 (2 1/2"), INSTALADO EM PRUMADAS - FORNECIMENTO E INSTALAÇÃO. AF_01/2026</t>
  </si>
  <si>
    <t>TUBO DE AÇO GALVANIZADO COM COSTURA, CLASSE MÉDIA, CONEXÃO RANHURADA, DN 80 (3"), INSTALADO EM PRUMADAS - FORNECIMENTO E INSTALAÇÃO. AF_01/2026</t>
  </si>
  <si>
    <t>TUBO DE AÇO GALVANIZADO COM COSTURA, CLASSE MÉDIA, CONEXÃO ROSQUEADA, DN 15 (1/2"), INSTALADO EM RAMAIS E SUB-RAMAIS DE GÁS - FORNECIMENTO E INSTALAÇÃO. AF_01/2026</t>
  </si>
  <si>
    <t>TUBO DE AÇO GALVANIZADO COM COSTURA, CLASSE MÉDIA, CONEXÃO ROSQUEADA, DN 20 (3/4"), INSTALADO EM RAMAIS E SUB-RAMAIS DE GÁS - FORNECIMENTO E INSTALAÇÃO. AF_01/2026</t>
  </si>
  <si>
    <t>TUBO DE AÇO GALVANIZADO COM COSTURA, CLASSE MÉDIA, CONEXÃO ROSQUEADA, DN 25 (1"), INSTALADO EM RAMAIS E SUB-RAMAIS DE GÁS - FORNECIMENTO E INSTALAÇÃO. AF_01/2026</t>
  </si>
  <si>
    <t>TUBO DE AÇO GALVANIZADO COM COSTURA, CLASSE MÉDIA, CONEXÃO ROSQUEADA, DN 25 (1"), INSTALADO EM REDE DE ALIMENTAÇÃO PARA SPRINKLER - FORNECIMENTO E INSTALAÇÃO. AF_01/2026</t>
  </si>
  <si>
    <t>TUBO DE AÇO GALVANIZADO COM COSTURA, CLASSE MÉDIA, CONEXÃO ROSQUEADA, DN 32 (1 1/4"), INSTALADO EM REDE DE ALIMENTAÇÃO PARA SPRINKLER - FORNECIMENTO E INSTALAÇÃO. AF_01/2026</t>
  </si>
  <si>
    <t>TUBO DE AÇO GALVANIZADO COM COSTURA, CLASSE MÉDIA, CONEXÃO ROSQUEADA, DN 40 (1 1/2"), INSTALADO EM REDE DE ALIMENTAÇÃO PARA SPRINKLER - FORNECIMENTO E INSTALAÇÃO. AF_01/2026</t>
  </si>
  <si>
    <t>TUBO DE AÇO GALVANIZADO COM COSTURA, CLASSE MÉDIA, CONEXÃO ROSQUEADA, DN 50 (2"), INSTALADO EM REDE DE ALIMENTAÇÃO PARA SPRINKLER - FORNECIMENTO E INSTALAÇÃO. AF_01/2026</t>
  </si>
  <si>
    <t>TUBO DE AÇO GALVANIZADO COM COSTURA, CLASSE MÉDIA, CONEXÃO ROSQUEADA, DN 65 (2 1/2"), INSTALADO EM REDE DE ALIMENTAÇÃO PARA SPRINKLER - FORNECIMENTO E INSTALAÇÃO. AF_01/2026</t>
  </si>
  <si>
    <t>TUBO DE AÇO GALVANIZADO COM COSTURA, CLASSE MÉDIA, CONEXÃO ROSQUEADA, DN 80 (3"), INSTALADO EM REDE DE ALIMENTAÇÃO PARA SPRINKLER - FORNECIMENTO E INSTALAÇÃO. AF_01/2026</t>
  </si>
  <si>
    <t>TUBO DE AÇO GALVANIZADO COM COSTURA, CLASSE MÉDIA, DN 100 (4"), CONEXÃO ROSQUEADA, INSTALADO EM PRUMADAS - FORNECIMENTO E INSTALAÇÃO. AF_01/2026</t>
  </si>
  <si>
    <t>TUBO DE AÇO GALVANIZADO COM COSTURA, CLASSE MÉDIA, DN 100 (4"), CONEXÃO ROSQUEADA, INSTALADO EM REDE DE ALIMENTAÇÃO PARA HIDRANTE - FORNECIMENTO E INSTALAÇÃO. AF_01/2026</t>
  </si>
  <si>
    <t>TUBO DE AÇO GALVANIZADO COM COSTURA, CLASSE MÉDIA, DN 25 (1"), CONEXÃO ROSQUEADA, INSTALADO EM REDE DE ALIMENTAÇÃO PARA HIDRANTE - FORNECIMENTO E INSTALAÇÃO. AF_01/2026</t>
  </si>
  <si>
    <t>TUBO DE AÇO GALVANIZADO COM COSTURA, CLASSE MÉDIA, DN 32 (1 1/4"), CONEXÃO ROSQUEADA, INSTALADO EM REDE DE ALIMENTAÇÃO PARA HIDRANTE - FORNECIMENTO E INSTALAÇÃO. AF_01/2026</t>
  </si>
  <si>
    <t>TUBO DE AÇO GALVANIZADO COM COSTURA, CLASSE MÉDIA, DN 40 (1 1/2"), CONEXÃO ROSQUEADA, INSTALADO EM REDE DE ALIMENTAÇÃO PARA HIDRANTE - FORNECIMENTO E INSTALAÇÃO. AF_01/2026</t>
  </si>
  <si>
    <t>TUBO DE AÇO GALVANIZADO COM COSTURA, CLASSE MÉDIA, DN 50 (2"), CONEXÃO ROSQUEADA, INSTALADO EM PRUMADAS - FORNECIMENTO E INSTALAÇÃO. AF_01/2026</t>
  </si>
  <si>
    <t>TUBO DE AÇO GALVANIZADO COM COSTURA, CLASSE MÉDIA, DN 50 (2"), CONEXÃO ROSQUEADA, INSTALADO EM REDE DE ALIMENTAÇÃO PARA HIDRANTE - FORNECIMENTO E INSTALAÇÃO. AF_01/2026</t>
  </si>
  <si>
    <t>TUBO DE AÇO GALVANIZADO COM COSTURA, CLASSE MÉDIA, DN 65 (2 1/2"), CONEXÃO ROSQUEADA, INSTALADO EM PRUMADAS - FORNECIMENTO E INSTALAÇÃO. AF_01/2026</t>
  </si>
  <si>
    <t>TUBO DE AÇO GALVANIZADO COM COSTURA, CLASSE MÉDIA, DN 65 (2 1/2"), CONEXÃO ROSQUEADA, INSTALADO EM REDE DE ALIMENTAÇÃO PARA HIDRANTE - FORNECIMENTO E INSTALAÇÃO. AF_01/2026</t>
  </si>
  <si>
    <t>TUBO DE AÇO GALVANIZADO COM COSTURA, CLASSE MÉDIA, DN 80 (3"), CONEXÃO ROSQUEADA, INSTALADO EM PRUMADAS - FORNECIMENTO E INSTALAÇÃO. AF_01/2026</t>
  </si>
  <si>
    <t>TUBO DE AÇO GALVANIZADO COM COSTURA, CLASSE MÉDIA, DN 80 (3"), CONEXÃO ROSQUEADA, INSTALADO EM REDE DE ALIMENTAÇÃO PARA HIDRANTE - FORNECIMENTO E INSTALAÇÃO. AF_01/2026</t>
  </si>
  <si>
    <t>TUBO DE AÇO PRETO SEM COSTURA, CLASSE MÉDIA, CONEXÃO SOLDADA, DN 15 (1/2"), INSTALADO EM RAMAIS E SUB-RAMAIS DE GÁS - FORNECIMENTO E INSTALAÇÃO. AF_01/2026</t>
  </si>
  <si>
    <t>TUBO DE AÇO PRETO SEM COSTURA, CLASSE MÉDIA, CONEXÃO SOLDADA, DN 20 (3/4"), INSTALADO EM RAMAIS E SUB-RAMAIS DE GÁS - FORNECIMENTO E INSTALAÇÃO. AF_01/2026</t>
  </si>
  <si>
    <t>TUBO DE AÇO PRETO SEM COSTURA, CLASSE MÉDIA, CONEXÃO SOLDADA, DN 25 (1"), INSTALADO EM RAMAIS E SUB-RAMAIS DE GÁS - FORNECIMENTO E INSTALAÇÃO. AF_01/2026</t>
  </si>
  <si>
    <t>TUBO DE AÇO PRETO SEM COSTURA, CONEXÃO SOLDADA, DN 25 (1"), INSTALADO EM REDE DE ALIMENTAÇÃO PARA HIDRANTE - FORNECIMENTO E INSTALAÇÃO. AF_01/2026</t>
  </si>
  <si>
    <t>TUBO DE AÇO PRETO SEM COSTURA, CONEXÃO SOLDADA, DN 25 (1"), INSTALADO EM REDE DE ALIMENTAÇÃO PARA SPRINKLER - FORNECIMENTO E INSTALAÇÃO. AF_01/2026</t>
  </si>
  <si>
    <t>TUBO DE AÇO PRETO SEM COSTURA, CONEXÃO SOLDADA, DN 32 (1 1/4"), INSTALADO EM REDE DE ALIMENTAÇÃO PARA HIDRANTE - FORNECIMENTO E INSTALAÇÃO. AF_01/2026</t>
  </si>
  <si>
    <t>TUBO DE AÇO PRETO SEM COSTURA, CONEXÃO SOLDADA, DN 32 (1 1/4"), INSTALADO EM REDE DE ALIMENTAÇÃO PARA SPRINKLER - FORNECIMENTO E INSTALAÇÃO. AF_01/2026</t>
  </si>
  <si>
    <t>TUBO DE AÇO PRETO SEM COSTURA, CONEXÃO SOLDADA, DN 40 (1 1/2"), INSTALADO EM REDE DE ALIMENTAÇÃO PARA HIDRANTE - FORNECIMENTO E INSTALAÇÃO. AF_01/2026</t>
  </si>
  <si>
    <t>TUBO DE AÇO PRETO SEM COSTURA, CONEXÃO SOLDADA, DN 40 (1 1/2"), INSTALADO EM REDE DE ALIMENTAÇÃO PARA SPRINKLER - FORNECIMENTO E INSTALAÇÃO. AF_01/2026</t>
  </si>
  <si>
    <t>TUBO DE AÇO PRETO SEM COSTURA, CONEXÃO SOLDADA, DN 50 (2"), INSTALADO EM PRUMADAS - FORNECIMENTO E INSTALAÇÃO. AF_01/2026</t>
  </si>
  <si>
    <t>TUBO DE AÇO PRETO SEM COSTURA, CONEXÃO SOLDADA, DN 50 (2"), INSTALADO EM REDE DE ALIMENTAÇÃO PARA HIDRANTE - FORNECIMENTO E INSTALAÇÃO. AF_01/2026</t>
  </si>
  <si>
    <t>TUBO DE AÇO PRETO SEM COSTURA, CONEXÃO SOLDADA, DN 50 (2"), INSTALADO EM REDE DE ALIMENTAÇÃO PARA SPRINKLER - FORNECIMENTO E INSTALAÇÃO. AF_01/2026</t>
  </si>
  <si>
    <t>TUBO DE AÇO PRETO SEM COSTURA, CONEXÃO SOLDADA, DN 65 (2 1/2"), INSTALADO EM PRUMADAS - FORNECIMENTO E INSTALAÇÃO. AF_01/2026</t>
  </si>
  <si>
    <t>TUBO DE AÇO PRETO SEM COSTURA, CONEXÃO SOLDADA, DN 65 (2 1/2"), INSTALADO EM REDE DE ALIMENTAÇÃO PARA HIDRANTE - FORNECIMENTO E INSTALAÇÃO. AF_01/2026</t>
  </si>
  <si>
    <t>TUBO DE AÇO PRETO SEM COSTURA, CONEXÃO SOLDADA, DN 65 (2 1/2"), INSTALADO EM REDE DE ALIMENTAÇÃO PARA SPRINKLER - FORNECIMENTO E INSTALAÇÃO. AF_01/2026</t>
  </si>
  <si>
    <t>TUBO DE AÇO PRETO SEM COSTURA, CONEXÃO SOLDADA, DN 80 (3"), INSTALADO EM PRUMADAS - FORNECIMENTO E INSTALAÇÃO. AF_01/2026</t>
  </si>
  <si>
    <t>TUBO DE AÇO PRETO SEM COSTURA, CONEXÃO SOLDADA, DN 80 (3"), INSTALADO EM REDE DE ALIMENTAÇÃO PARA HIDRANTE - FORNECIMENTO E INSTALAÇÃO. AF_01/2026</t>
  </si>
  <si>
    <t>TUBO DE AÇO PRETO SEM COSTURA, CONEXÃO SOLDADA, DN 80 (3"), INSTALADO EM REDE DE ALIMENTAÇÃO PARA SPRINKLER - FORNECIMENTO E INSTALAÇÃO. AF_01/2026</t>
  </si>
  <si>
    <t>TÊ, EM AÇO, CONEXÃO RANHURADA, DN 50 (2"), INSTALADO EM PRUMADAS - FORNECIMENTO E INSTALAÇÃO. AF_01/2026</t>
  </si>
  <si>
    <t>TÊ, EM AÇO, CONEXÃO RANHURADA, DN 65 (2 1/2"), INSTALADO EM PRUMADAS - FORNECIMENTO E INSTALAÇÃO. AF_01/2026</t>
  </si>
  <si>
    <t>TÊ, EM AÇO, CONEXÃO RANHURADA, DN 80 (3"), INSTALADO EM PRUMADAS - FORNECIMENTO E INSTALAÇÃO. AF_01/2026</t>
  </si>
  <si>
    <t>TÊ, EM AÇO, CONEXÃO SOLDADA, DN 15 (1/2"), INSTALADO EM RAMAIS E SUB-RAMAIS DE GÁS - FORNECIMENTO E INSTALAÇÃO. AF_01/2026</t>
  </si>
  <si>
    <t>TÊ, EM AÇO, CONEXÃO SOLDADA, DN 20 (3/4"), INSTALADO EM RAMAIS E SUB-RAMAIS DE GÁS - FORNECIMENTO E INSTALAÇÃO. AF_01/2026</t>
  </si>
  <si>
    <t>TÊ, EM AÇO, CONEXÃO SOLDADA, DN 25 (1"), INSTALADO EM RAMAIS E SUB-RAMAIS DE GÁS - FORNECIMENTO E INSTALAÇÃO. AF_01/2026</t>
  </si>
  <si>
    <t>TÊ, EM AÇO, CONEXÃO SOLDADA, DN 25 (1"), INSTALADO EM REDE DE ALIMENTAÇÃO PARA HIDRANTE - FORNECIMENTO E INSTALAÇÃO. AF_01/2026</t>
  </si>
  <si>
    <t>TÊ, EM AÇO, CONEXÃO SOLDADA, DN 25 (1"), INSTALADO EM REDE DE ALIMENTAÇÃO PARA SPRINKLER - FORNECIMENTO E INSTALAÇÃO. AF_01/2026</t>
  </si>
  <si>
    <t>TÊ, EM AÇO, CONEXÃO SOLDADA, DN 32 (1 1/4"), INSTALADO EM REDE DE ALIMENTAÇÃO PARA HIDRANTE - FORNECIMENTO E INSTALAÇÃO. AF_01/2026</t>
  </si>
  <si>
    <t>TÊ, EM AÇO, CONEXÃO SOLDADA, DN 32 (1 1/4"), INSTALADO EM REDE DE ALIMENTAÇÃO PARA SPRINKLER - FORNECIMENTO E INSTALAÇÃO. AF_01/2026</t>
  </si>
  <si>
    <t>TÊ, EM AÇO, CONEXÃO SOLDADA, DN 40 (1 1/2"), INSTALADO EM REDE DE ALIMENTAÇÃO PARA HIDRANTE - FORNECIMENTO E INSTALAÇÃO. AF_01/2026</t>
  </si>
  <si>
    <t>TÊ, EM AÇO, CONEXÃO SOLDADA, DN 40 (1 1/2"), INSTALADO EM REDE DE ALIMENTAÇÃO PARA SPRINKLER - FORNECIMENTO E INSTALAÇÃO. AF_01/2026</t>
  </si>
  <si>
    <t>TÊ, EM AÇO, CONEXÃO SOLDADA, DN 50 (2"), INSTALADO EM PRUMADAS - FORNECIMENTO E INSTALAÇÃO. AF_01/2026</t>
  </si>
  <si>
    <t>TÊ, EM AÇO, CONEXÃO SOLDADA, DN 50 (2"), INSTALADO EM REDE DE ALIMENTAÇÃO PARA HIDRANTE - FORNECIMENTO E INSTALAÇÃO. AF_01/2026</t>
  </si>
  <si>
    <t>TÊ, EM AÇO, CONEXÃO SOLDADA, DN 50 (2"), INSTALADO EM REDE DE ALIMENTAÇÃO PARA SPRINKLER - FORNECIMENTO E INSTALAÇÃO. AF_01/2026</t>
  </si>
  <si>
    <t>TÊ, EM AÇO, CONEXÃO SOLDADA, DN 65 (2 1/2"), INSTALADO EM PRUMADAS - FORNECIMENTO E INSTALAÇÃO. AF_01/2026</t>
  </si>
  <si>
    <t>TÊ, EM AÇO, CONEXÃO SOLDADA, DN 65 (2 1/2"), INSTALADO EM REDE DE ALIMENTAÇÃO PARA HIDRANTE - FORNECIMENTO E INSTALAÇÃO. AF_01/2026</t>
  </si>
  <si>
    <t>TÊ, EM AÇO, CONEXÃO SOLDADA, DN 65 (2 1/2"), INSTALADO EM REDE DE ALIMENTAÇÃO PARA SPRINKLER - FORNECIMENTO E INSTALAÇÃO. AF_01/2026</t>
  </si>
  <si>
    <t>TÊ, EM AÇO, CONEXÃO SOLDADA, DN 80 (3"), INSTALADO EM PRUMADAS - FORNECIMENTO E INSTALAÇÃO. AF_01/2026</t>
  </si>
  <si>
    <t>TÊ, EM AÇO, CONEXÃO SOLDADA, DN 80 (3"), INSTALADO EM REDE DE ALIMENTAÇÃO PARA HIDRANTE - FORNECIMENTO E INSTALAÇÃO. AF_01/2026</t>
  </si>
  <si>
    <t>TÊ, EM AÇO, CONEXÃO SOLDADA, DN 80 (3"), INSTALADO EM REDE DE ALIMENTAÇÃO PARA SPRINKLER - FORNECIMENTO E INSTALAÇÃO. AF_01/2026</t>
  </si>
  <si>
    <t>TÊ, EM FERRO GALVANIZADO, 4", CONEXÃO ROSQUEADA, INSTALADO EM PRUMADAS - FORNECIMENTO E INSTALAÇÃO. AF_01/2026</t>
  </si>
  <si>
    <t>TÊ, EM FERRO GALVANIZADO, 4", CONEXÃO ROSQUEADA, INSTALADO EM REDE DE ALIMENTAÇÃO PARA HIDRANTE - FORNECIMENTO E INSTALAÇÃO. AF_01/2026</t>
  </si>
  <si>
    <t>TÊ, EM FERRO GALVANIZADO, CONEXÃO ROSQUEADA, DN 15 (1/2"), INSTALADO EM RAMAIS E SUB-RAMAIS DE GÁS - FORNECIMENTO E INSTALAÇÃO. AF_01/2026</t>
  </si>
  <si>
    <t>TÊ, EM FERRO GALVANIZADO, CONEXÃO ROSQUEADA, DN 20 (3/4"), INSTALADO EM RAMAIS E SUB-RAMAIS DE GÁS - FORNECIMENTO E INSTALAÇÃO. AF_01/2026</t>
  </si>
  <si>
    <t>TÊ, EM FERRO GALVANIZADO, CONEXÃO ROSQUEADA, DN 25 (1"), INSTALADO EM RAMAIS E SUB-RAMAIS DE GÁS - FORNECIMENTO E INSTALAÇÃO. AF_01/2026</t>
  </si>
  <si>
    <t>TÊ, EM FERRO GALVANIZADO, CONEXÃO ROSQUEADA, DN 25 (1"), INSTALADO EM REDE DE ALIMENTAÇÃO PARA HIDRANTE - FORNECIMENTO E INSTALAÇÃO. AF_01/2026</t>
  </si>
  <si>
    <t>TÊ, EM FERRO GALVANIZADO, CONEXÃO ROSQUEADA, DN 25 (1"), INSTALADO EM REDE DE ALIMENTAÇÃO PARA SPRINKLER - FORNECIMENTO E INSTALAÇÃO. AF_01/2026</t>
  </si>
  <si>
    <t>TÊ, EM FERRO GALVANIZADO, CONEXÃO ROSQUEADA, DN 32 (1 1/4"), INSTALADO EM REDE DE ALIMENTAÇÃO PARA HIDRANTE - FORNECIMENTO E INSTALAÇÃO. AF_01/2026</t>
  </si>
  <si>
    <t>TÊ, EM FERRO GALVANIZADO, CONEXÃO ROSQUEADA, DN 32 (1 1/4"), INSTALADO EM REDE DE ALIMENTAÇÃO PARA SPRINKLER - FORNECIMENTO E INSTALAÇÃO. AF_01/2026</t>
  </si>
  <si>
    <t>TÊ, EM FERRO GALVANIZADO, CONEXÃO ROSQUEADA, DN 40 (1 1/2"), INSTALADO EM REDE DE ALIMENTAÇÃO PARA HIDRANTE - FORNECIMENTO E INSTALAÇÃO. AF_01/2026</t>
  </si>
  <si>
    <t>TÊ, EM FERRO GALVANIZADO, CONEXÃO ROSQUEADA, DN 40 (1 1/2"), INSTALADO EM REDE DE ALIMENTAÇÃO PARA SPRINKLER - FORNECIMENTO E INSTALAÇÃO. AF_01/2026</t>
  </si>
  <si>
    <t>TÊ, EM FERRO GALVANIZADO, CONEXÃO ROSQUEADA, DN 50 (2"), INSTALADO EM REDE DE ALIMENTAÇÃO PARA HIDRANTE - FORNECIMENTO E INSTALAÇÃO- FORNECIMENTO E INSTALAÇÃO. AF_01/2026</t>
  </si>
  <si>
    <t>TÊ, EM FERRO GALVANIZADO, CONEXÃO ROSQUEADA, DN 50 (2"), INSTALADO EM REDE DE ALIMENTAÇÃO PARA SPRINKLER - FORNECIMENTO E INSTALAÇÃO. AF_01/2026</t>
  </si>
  <si>
    <t>TÊ, EM FERRO GALVANIZADO, CONEXÃO ROSQUEADA, DN 65 (2 1/2"), INSTALADO EM REDE DE ALIMENTAÇÃO PARA HIDRANTE - FORNECIMENTO E INSTALAÇÃO. AF_01/2026</t>
  </si>
  <si>
    <t>TÊ, EM FERRO GALVANIZADO, CONEXÃO ROSQUEADA, DN 65 (2 1/2"), INSTALADO EM REDE DE ALIMENTAÇÃO PARA SPRINKLER - FORNECIMENTO E INSTALAÇÃO. AF_01/2026</t>
  </si>
  <si>
    <t>TÊ, EM FERRO GALVANIZADO, CONEXÃO ROSQUEADA, DN 80 (3"), INSTALADO EM REDE DE ALIMENTAÇÃO PARA HIDRANTE - FORNECIMENTO E INSTALAÇÃO. AF_01/2026</t>
  </si>
  <si>
    <t>TÊ, EM FERRO GALVANIZADO, CONEXÃO ROSQUEADA, DN 80 (3"), INSTALADO EM REDE DE ALIMENTAÇÃO PARA SPRINKLER - FORNECIMENTO E INSTALAÇÃO. AF_01/2026</t>
  </si>
  <si>
    <t>TÊ, EM FERRO GALVANIZADO, DN 50 (2"), CONEXÃO ROSQUEADA, INSTALADO EM PRUMADAS - FORNECIMENTO E INSTALAÇÃO. AF_01/2026</t>
  </si>
  <si>
    <t>TÊ, EM FERRO GALVANIZADO, DN 65 (2 1/2"), CONEXÃO ROSQUEADA, INSTALADO EM PRUMADAS - FORNECIMENTO E INSTALAÇÃO. AF_01/2026</t>
  </si>
  <si>
    <t>TÊ, EM FERRO GALVANIZADO, DN 80 (3"), CONEXÃO ROSQUEADA, INSTALADO EM PRUMADAS - FORNECIMENTO E INSTALAÇÃO. AF_01/2026</t>
  </si>
  <si>
    <t>UNIÃO, EM FERRO GALVANIZADO, 4", CONEXÃO ROSQUEADA, INSTALADO EM PRUMADAS - FORNECIMENTO E INSTALAÇÃO. AF_01/2026</t>
  </si>
  <si>
    <t>UNIÃO, EM FERRO GALVANIZADO, 4", CONEXÃO ROSQUEADA, INSTALADO EM REDE DE ALIMENTAÇÃO PARA HIDRANTE - FORNECIMENTO E INSTALAÇÃO. AF_01/2026</t>
  </si>
  <si>
    <t>UNIÃO, EM FERRO GALVANIZADO, CONEXÃO ROSQUEADA, DN 15 (1/2"), INSTALADO EM RAMAIS E SUB-RAMAIS DE GÁS - FORNECIMENTO E INSTALAÇÃO. AF_01/2026</t>
  </si>
  <si>
    <t>UNIÃO, EM FERRO GALVANIZADO, CONEXÃO ROSQUEADA, DN 20 (3/4"), INSTALADO EM RAMAIS E SUB-RAMAIS DE GÁS - FORNECIMENTO E INSTALAÇÃO. AF_01/2026</t>
  </si>
  <si>
    <t>UNIÃO, EM FERRO GALVANIZADO, CONEXÃO ROSQUEADA, DN 25 (1"), INSTALADO EM RAMAIS E SUB-RAMAIS DE GÁS - FORNECIMENTO E INSTALAÇÃO. AF_01/2026</t>
  </si>
  <si>
    <t>UNIÃO, EM FERRO GALVANIZADO, CONEXÃO ROSQUEADA, DN 25 (1"), INSTALADO EM REDE DE ALIMENTAÇÃO PARA SPRINKLER - FORNECIMENTO E INSTALAÇÃO. AF_01/2026</t>
  </si>
  <si>
    <t>UNIÃO, EM FERRO GALVANIZADO, CONEXÃO ROSQUEADA, DN 32 (1 1/4"), INSTALADO EM REDE DE ALIMENTAÇÃO PARA SPRINKLER - FORNECIMENTO E INSTALAÇÃO. AF_01/2026</t>
  </si>
  <si>
    <t>UNIÃO, EM FERRO GALVANIZADO, CONEXÃO ROSQUEADA, DN 40 (1 1/2"), INSTALADO EM REDE DE ALIMENTAÇÃO PARA SPRINKLER - FORNECIMENTO E INSTALAÇÃO. AF_01/2026</t>
  </si>
  <si>
    <t>UNIÃO, EM FERRO GALVANIZADO, CONEXÃO ROSQUEADA, DN 50 (2"), INSTALADO EM REDE DE ALIMENTAÇÃO PARA SPRINKLER - FORNECIMENTO E INSTALAÇÃO. AF_01/2026</t>
  </si>
  <si>
    <t>UNIÃO, EM FERRO GALVANIZADO, CONEXÃO ROSQUEADA, DN 65 (2 1/2"), INSTALADO EM REDE DE ALIMENTAÇÃO PARA SPRINKLER - FORNECIMENTO E INSTALAÇÃO. AF_01/2026</t>
  </si>
  <si>
    <t>UNIÃO, EM FERRO GALVANIZADO, CONEXÃO ROSQUEADA, DN 80 (3"), INSTALADO EM REDE DE ALIMENTAÇÃO PARA SPRINKLER - FORNECIMENTO E INSTALAÇÃO. AF_01/2026</t>
  </si>
  <si>
    <t>UNIÃO, EM FERRO GALVANIZADO, DN 25 (1"), CONEXÃO ROSQUEADA, INSTALADO EM REDE DE ALIMENTAÇÃO PARA HIDRANTE - FORNECIMENTO E INSTALAÇÃO. AF_01/2026</t>
  </si>
  <si>
    <t>UNIÃO, EM FERRO GALVANIZADO, DN 32 (1 1/4"), CONEXÃO ROSQUEADA, INSTALADO EM REDE DE ALIMENTAÇÃO PARA HIDRANTE - FORNECIMENTO E INSTALAÇÃO. AF_01/2026</t>
  </si>
  <si>
    <t>UNIÃO, EM FERRO GALVANIZADO, DN 40 (1 1/2"), CONEXÃO ROSQUEADA, INSTALADO EM REDE DE ALIMENTAÇÃO PARA HIDRANTE - FORNECIMENTO E INSTALAÇÃO. AF_01/2026</t>
  </si>
  <si>
    <t>UNIÃO, EM FERRO GALVANIZADO, DN 50 (2"), CONEXÃO ROSQUEADA, INSTALADO EM PRUMADAS - FORNECIMENTO E INSTALAÇÃO. AF_01/2026</t>
  </si>
  <si>
    <t>UNIÃO, EM FERRO GALVANIZADO, DN 50 (2"), CONEXÃO ROSQUEADA, INSTALADO EM REDE DE ALIMENTAÇÃO PARA HIDRANTE - FORNECIMENTO E INSTALAÇÃO. AF_01/2026</t>
  </si>
  <si>
    <t>UNIÃO, EM FERRO GALVANIZADO, DN 65 (2 1/2"), CONEXÃO ROSQUEADA, INSTALADO EM PRUMADAS - FORNECIMENTO E INSTALAÇÃO. AF_01/2026</t>
  </si>
  <si>
    <t>UNIÃO, EM FERRO GALVANIZADO, DN 65 (2 1/2"), CONEXÃO ROSQUEADA, INSTALADO EM REDE DE ALIMENTAÇÃO PARA HIDRANTE - FORNECIMENTO E INSTALAÇÃO. AF_01/2026</t>
  </si>
  <si>
    <t>UNIÃO, EM FERRO GALVANIZADO, DN 80 (3"), CONEXÃO ROSQUEADA, INSTALADO EM PRUMADAS - FORNECIMENTO E INSTALAÇÃO. AF_01/2026</t>
  </si>
  <si>
    <t>UNIÃO, EM FERRO GALVANIZADO, DN 80 (3"), CONEXÃO ROSQUEADA, INSTALADO EM REDE DE ALIMENTAÇÃO PARA HIDRANTE - FORNECIMENTO E INSTALAÇÃO. AF_01/2026</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</si>
  <si>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</si>
  <si>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</si>
  <si>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</si>
  <si>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</si>
  <si>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</si>
  <si>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</si>
  <si>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</si>
  <si>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</si>
  <si>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</si>
  <si>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</si>
  <si>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</si>
  <si>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</si>
  <si>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</si>
  <si>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</si>
  <si>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</si>
  <si>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</si>
  <si>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</si>
  <si>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</si>
  <si>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</si>
  <si>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</si>
  <si>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</si>
  <si>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</si>
  <si>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</si>
  <si>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</si>
  <si>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</si>
  <si>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</si>
  <si>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</si>
  <si>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</si>
  <si>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</si>
  <si>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</si>
  <si>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</si>
  <si>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</si>
  <si>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</si>
  <si>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</si>
  <si>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</si>
  <si>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</si>
  <si>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</si>
  <si>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</si>
  <si>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</si>
  <si>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</si>
  <si>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</si>
  <si>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</si>
  <si>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</si>
  <si>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</si>
  <si>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</si>
  <si>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</si>
  <si>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</si>
  <si>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</si>
  <si>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</si>
  <si>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</si>
  <si>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</si>
  <si>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</si>
  <si>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</si>
  <si>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</si>
  <si>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</si>
  <si>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</si>
  <si>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</si>
  <si>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</si>
  <si>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</si>
  <si>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</si>
  <si>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</si>
  <si>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</si>
  <si>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</si>
  <si>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</si>
  <si>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</si>
  <si>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</si>
  <si>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</si>
  <si>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</si>
  <si>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</si>
  <si>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</si>
  <si>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</si>
  <si>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</si>
  <si>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</si>
  <si>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</si>
  <si>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</si>
  <si>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</si>
  <si>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</si>
  <si>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</si>
  <si>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</si>
  <si>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</si>
  <si>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</si>
  <si>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</si>
  <si>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</si>
  <si>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</si>
  <si>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</si>
  <si>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</si>
  <si>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</si>
  <si>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</si>
  <si>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</si>
  <si>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</si>
  <si>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</si>
  <si>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</si>
  <si>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</si>
  <si>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</si>
  <si>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</si>
  <si>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</si>
  <si>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</si>
  <si>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</si>
  <si>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</si>
  <si>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</si>
  <si>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</si>
  <si>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</si>
  <si>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CHUMBAMENTO LINEAR EM ALVENARIA PARA RAMAIS/DISTRIBUIÇÃO DE INSTALAÇÕES HIDRÁULICAS COM DIÂMETROS MENORES OU IGUAIS A 40 MM. AF_09/2023</t>
  </si>
  <si>
    <t>RASGO LINEAR MANUAL EM ALVENARIA, PARA RAMAIS/ DISTRIBUIÇÃO DE INSTALAÇÕES HIDRÁULICAS, DIÂMETROS MENORES OU IGUAIS A 40 MM. AF_09/2023</t>
  </si>
  <si>
    <t>TUBO EM COBRE FLEXÍVEL, DN 1/2", COM ISOLAMENTO, INSTALADO EM RAMAL DE ALIMENTAÇÃO DE AR-CONDICIONADO - FORNECIMENTO E INSTALAÇÃO. AF_07/2025</t>
  </si>
  <si>
    <t>FIXAÇÃO DE TUBOS HORIZONTAIS DE PEX OU MULTICAMADAS, DIÂMETROS IGUAIS OU INFERIORES A 40 MM, COM ABRAÇADEIRA PLÁSTICA FIXADA EM LAJE. AF_09/2023_PE</t>
  </si>
  <si>
    <t>TUBO EM COBRE FLEXÍVEL, DN 1/4",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</si>
  <si>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</si>
  <si>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</si>
  <si>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</si>
  <si>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</si>
  <si>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</si>
  <si>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</si>
  <si>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</si>
  <si>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</si>
  <si>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</si>
  <si>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</si>
  <si>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</si>
  <si>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</si>
  <si>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3/4",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</si>
  <si>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</si>
  <si>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</si>
  <si>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</si>
  <si>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</si>
  <si>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</si>
  <si>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</si>
  <si>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</si>
  <si>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</si>
  <si>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</si>
  <si>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</si>
  <si>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</si>
  <si>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</si>
  <si>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</si>
  <si>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</si>
  <si>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</si>
  <si>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</si>
  <si>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</si>
  <si>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</si>
  <si>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</si>
  <si>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</si>
  <si>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</si>
  <si>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</si>
  <si>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</si>
  <si>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</si>
  <si>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</si>
  <si>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</si>
  <si>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</si>
  <si>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</si>
  <si>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</si>
  <si>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</si>
  <si>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</si>
  <si>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</si>
  <si>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</si>
  <si>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</si>
  <si>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</si>
  <si>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</si>
  <si>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</si>
  <si>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</si>
  <si>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</si>
  <si>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</si>
  <si>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</si>
  <si>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</si>
  <si>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</si>
  <si>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</si>
  <si>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</si>
  <si>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</si>
  <si>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</si>
  <si>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</si>
  <si>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</si>
  <si>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</si>
  <si>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</si>
  <si>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</si>
  <si>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</si>
  <si>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</si>
  <si>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</si>
  <si>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</si>
  <si>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</si>
  <si>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</si>
  <si>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</si>
  <si>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</si>
  <si>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</si>
  <si>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</si>
  <si>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</si>
  <si>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</si>
  <si>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</si>
  <si>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</si>
  <si>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</si>
  <si>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</si>
  <si>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</si>
  <si>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</si>
  <si>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</si>
  <si>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</si>
  <si>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</si>
  <si>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</si>
  <si>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</si>
  <si>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</si>
  <si>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</si>
  <si>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</si>
  <si>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</si>
  <si>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</si>
  <si>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</si>
  <si>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</si>
  <si>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</si>
  <si>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</si>
  <si>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</si>
  <si>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</si>
  <si>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</si>
  <si>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</si>
  <si>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</si>
  <si>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</si>
  <si>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</si>
  <si>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</si>
  <si>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</si>
  <si>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</si>
  <si>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</si>
  <si>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</si>
  <si>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</si>
  <si>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</si>
  <si>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</si>
  <si>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</si>
  <si>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</si>
  <si>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</si>
  <si>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</si>
  <si>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</si>
  <si>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</si>
  <si>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</si>
  <si>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</si>
  <si>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</si>
  <si>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</si>
  <si>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</si>
  <si>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</si>
  <si>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</si>
  <si>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</si>
  <si>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</si>
  <si>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</si>
  <si>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</si>
  <si>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</si>
  <si>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</si>
  <si>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</si>
  <si>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</si>
  <si>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</si>
  <si>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</si>
  <si>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</si>
  <si>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</si>
  <si>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</si>
  <si>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</si>
  <si>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</si>
  <si>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</si>
  <si>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</si>
  <si>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</si>
  <si>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</si>
  <si>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</si>
  <si>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</si>
  <si>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</si>
  <si>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</si>
  <si>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</si>
  <si>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</si>
  <si>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</si>
  <si>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</si>
  <si>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</si>
  <si>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</si>
  <si>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</si>
  <si>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</si>
  <si>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</si>
  <si>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</si>
  <si>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</si>
  <si>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</si>
  <si>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</si>
  <si>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</si>
  <si>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</si>
  <si>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</si>
  <si>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</si>
  <si>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</si>
  <si>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</si>
  <si>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</si>
  <si>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</si>
  <si>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</si>
  <si>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</si>
  <si>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</si>
  <si>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</si>
  <si>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</si>
  <si>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</si>
  <si>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</si>
  <si>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</si>
  <si>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</si>
  <si>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</si>
  <si>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</si>
  <si>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</si>
  <si>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</si>
  <si>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</si>
  <si>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</si>
  <si>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</si>
  <si>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</si>
  <si>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</si>
  <si>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</si>
  <si>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28 MM, SEM ANEL DE SOLDA, INSTALADO EM RAMAL E SUB-RAMAL DE HIDRÁULICA PREDIAL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</si>
  <si>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</si>
  <si>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</si>
  <si>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</si>
  <si>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</si>
  <si>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</si>
  <si>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</si>
  <si>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</si>
  <si>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</si>
  <si>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</si>
  <si>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</si>
  <si>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</si>
  <si>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</si>
  <si>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</si>
  <si>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</si>
  <si>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</si>
  <si>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</si>
  <si>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</si>
  <si>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</si>
  <si>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</si>
  <si>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</si>
  <si>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</si>
  <si>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</si>
  <si>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</si>
  <si>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</si>
  <si>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</si>
  <si>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</si>
  <si>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</si>
  <si>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</si>
  <si>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</si>
  <si>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</si>
  <si>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</si>
  <si>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</si>
  <si>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</si>
  <si>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</si>
  <si>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</si>
  <si>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</si>
  <si>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</si>
  <si>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</si>
  <si>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</si>
  <si>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</si>
  <si>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</si>
  <si>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</si>
  <si>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</si>
  <si>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</si>
  <si>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</si>
  <si>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</si>
  <si>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</si>
  <si>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</si>
  <si>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</si>
  <si>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</si>
  <si>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</si>
  <si>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</si>
  <si>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</si>
  <si>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</si>
  <si>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</si>
  <si>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</si>
  <si>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</si>
  <si>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</si>
  <si>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</si>
  <si>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</si>
  <si>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</si>
  <si>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</si>
  <si>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</si>
  <si>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</si>
  <si>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</si>
  <si>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</si>
  <si>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</si>
  <si>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</si>
  <si>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</si>
  <si>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</si>
  <si>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</si>
  <si>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</si>
  <si>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</si>
  <si>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</si>
  <si>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</si>
  <si>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</si>
  <si>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</si>
  <si>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</si>
  <si>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</si>
  <si>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</si>
  <si>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</si>
  <si>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</si>
  <si>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</si>
  <si>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</si>
  <si>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</si>
  <si>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</si>
  <si>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</si>
  <si>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</si>
  <si>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</si>
  <si>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</si>
  <si>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</si>
  <si>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</si>
  <si>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</si>
  <si>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</si>
  <si>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</si>
  <si>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</si>
  <si>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</si>
  <si>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</si>
  <si>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</si>
  <si>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</si>
  <si>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</si>
  <si>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</si>
  <si>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</si>
  <si>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</si>
  <si>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</si>
  <si>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</si>
  <si>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</si>
  <si>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EM CHAPA DE MADEIRA OSB.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</si>
  <si>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</si>
  <si>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</si>
  <si>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</si>
  <si>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</si>
  <si>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</si>
  <si>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</si>
  <si>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</si>
  <si>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</si>
  <si>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</si>
  <si>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</si>
  <si>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</si>
  <si>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</si>
  <si>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</si>
  <si>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</si>
  <si>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</si>
  <si>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</si>
  <si>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</si>
  <si>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</si>
  <si>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</si>
  <si>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</si>
  <si>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</si>
  <si>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</si>
  <si>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</si>
  <si>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</si>
  <si>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</si>
  <si>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</si>
  <si>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</si>
  <si>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</si>
  <si>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</si>
  <si>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</si>
  <si>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</si>
  <si>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</si>
  <si>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</si>
  <si>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</si>
  <si>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</si>
  <si>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</si>
  <si>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</si>
  <si>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</si>
  <si>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</si>
  <si>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</si>
  <si>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</si>
  <si>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</si>
  <si>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</si>
  <si>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</si>
  <si>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LASTRO COM MATERIAL GRANULAR (AREIA MÉDIA),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</si>
  <si>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</si>
  <si>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</si>
  <si>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</si>
  <si>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</si>
  <si>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</si>
  <si>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CONCRETO MAGRO PARA LASTRO, TRAÇO 1:4,5:4,5 (EM MASSA SECA DE CIMENTO/ AREIA MÉDIA/ BRITA 1) - PREPARO MECÂNICO COM BETONEIRA 600 L. AF_05/2021</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</si>
  <si>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</si>
  <si>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</si>
  <si>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</si>
  <si>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</si>
  <si>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</si>
  <si>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</si>
  <si>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</si>
  <si>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</si>
  <si>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</si>
  <si>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</si>
  <si>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</si>
  <si>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</si>
  <si>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</si>
  <si>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</si>
  <si>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</si>
  <si>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</si>
  <si>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</si>
  <si>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</si>
  <si>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</si>
  <si>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</si>
  <si>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</si>
  <si>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</si>
  <si>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</si>
  <si>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</si>
  <si>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</si>
  <si>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</si>
  <si>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</si>
  <si>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</si>
  <si>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</si>
  <si>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</si>
  <si>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</si>
  <si>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</si>
  <si>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</si>
  <si>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</si>
  <si>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</si>
  <si>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</si>
  <si>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</si>
  <si>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</si>
  <si>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</si>
  <si>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</si>
  <si>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</si>
  <si>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</si>
  <si>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</si>
  <si>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</si>
  <si>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</si>
  <si>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</si>
  <si>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BACIA SANITÁRIA, BIDÊ OU MICTÓRIO EM LOUÇA, INCLUSIVE METAIS CORRESPONDENTES. AF_10/2025_PS</t>
  </si>
  <si>
    <t>LIMPEZA DE BANCADA COM PLACA DE ROCHA (MÁRMORE OU GRANITO). AF_10/2025_PS</t>
  </si>
  <si>
    <t>LIMPEZA DE BANCADA COM PLACA DE ROCHA E CUBA DE LOUÇA, INCLUSIVE METAIS CORRESPONDENTES. AF_10/2025_PS</t>
  </si>
  <si>
    <t>LIMPEZA DE BANCADA DE PIA COM PLACA DE ROCHA E CUBA DE INOX, INCLUSIVE METAIS CORRESPONDENTES. AF_10/2025_PS</t>
  </si>
  <si>
    <t>LIMPEZA DE CONTRAPISO COM VASSOURA A SECO. AF_10/2025</t>
  </si>
  <si>
    <t>LIMPEZA DE FORRO REMOVÍVEL COM PANO ÚMIDO. AF_10/2025_PS</t>
  </si>
  <si>
    <t>LIMPEZA DE GRADIL. AF_10/2025_PS</t>
  </si>
  <si>
    <t>LIMPEZA DE JANELA DE VIDRO COM CAIXILHO EM AÇO/ALUMÍNIO/PVC. AF_10/2025_PS</t>
  </si>
  <si>
    <t>LIMPEZA DE JANELA INTEIRAMENTE DE VIDRO. AF_10/2025_PS</t>
  </si>
  <si>
    <t>LIMPEZA DE PISO CERÂMICO OU COM PEDRAS RÚSTICAS UTILIZANDO ÁCIDO MURIÁTICO. AF_10/2025_PS</t>
  </si>
  <si>
    <t>LIMPEZA DE PISO CERÂMICO OU PORCELANATO COM PANO ÚMIDO. AF_10/2025_PS</t>
  </si>
  <si>
    <t>LIMPEZA DE PISO CERÂMICO OU PORCELANATO COM VASSOURA A SECO. AF_10/2025</t>
  </si>
  <si>
    <t>LIMPEZA DE PISO CERÂMICO/ PORCELANATO/ MÁRMORE/ GRANITO UTILIZANDO DETERGENTE NEUTRO E ESCOVAÇÃO MANUAL. AF_10/2025_PS</t>
  </si>
  <si>
    <t>LIMPEZA DE PISO DE LADRILHO HIDRÁULICO COM PANO ÚMIDO. AF_10/2025_PS</t>
  </si>
  <si>
    <t>LIMPEZA DE PISO UTILIZANDO DETERGENTE NEUTRO E ESCOVAÇÃO MECÂNICA. AF_10/2025</t>
  </si>
  <si>
    <t>LIMPEZA DE PISO VINÍLICO COM VASSOURA E PANO ÚMIDO. AF_10/2025_PS</t>
  </si>
  <si>
    <t>LIMPEZA DE PORTA DE MADEIRA. AF_10/2025_PS</t>
  </si>
  <si>
    <t>LIMPEZA DE PORTA DE VIDRO COM CAIXILHO EM AÇO/ ALUMÍNIO/ PVC. AF_10/2025_PS</t>
  </si>
  <si>
    <t>LIMPEZA DE PORTA EM AÇO/ALUMÍNIO. AF_10/2025_PS</t>
  </si>
  <si>
    <t>LIMPEZA DE PORTA INTEIRAMENTE DE VIDRO. AF_10/2025_PS</t>
  </si>
  <si>
    <t>LIMPEZA DE REVESTIMENTO CERÂMICO EM PAREDE COM PANO ÚMIDO. AF_10/2025_PS</t>
  </si>
  <si>
    <t>LIMPEZA DE REVESTIMENTO CERÂMICO/ MÁRMORE/ GRANITO EM PAREDE UTILIZANDO DETERGENTE NEUTRO E ESCOVAÇÃO MANUAL. AF_10/2025_PS</t>
  </si>
  <si>
    <t>LIMPEZA DE RODAS DE CAMINHÕES COM JATO DE ALTA PRESSÃO, POR EIXO. AF_10/2025</t>
  </si>
  <si>
    <t>LIMPEZA DE RUA COM CAMINHÃO PIPA. AF_10/2025</t>
  </si>
  <si>
    <t>CARGA DE ÁGUA EM CAMINHÃO PIPA 6 M³. AF_07/2020</t>
  </si>
  <si>
    <t>LIMPEZA DE RUA COM JATO DE ALTA PRESSÃO. AF_10/2025</t>
  </si>
  <si>
    <t>LIMPEZA DE SUPERFÍCIE PISO OU PAREDE COM JATO DE ALTA PRESSÃO. AF_10/2025</t>
  </si>
  <si>
    <t>LIMPEZA DE TANQUE OU LAVATÓRIO DE LOUÇA ISOLADO, INCLUSIVE METAIS CORRESPONDENTES. AF_10/2025_PS</t>
  </si>
  <si>
    <t>RETIRADA DE SALVA PISO DO CHÃO. AF_10/2025</t>
  </si>
  <si>
    <t>CURSO DE CAPACITAÇÃO PARA AJUDANTE DE ARMADOR (ENCARGOS COMPLEMENTARES) - HORISTA</t>
  </si>
  <si>
    <t>CURSO DE CAPACITAÇÃO PARA AJUDANTE DE CARPINTEIRO (ENCARGOS COMPLEMENTARES) - HORISTA</t>
  </si>
  <si>
    <t>AJUDANTE DE ELETRICISTA COM ENCARGOS COMPLEMENTARES</t>
  </si>
  <si>
    <t>CURSO DE CAPACITAÇÃO PARA AJUDANTE DE ESTRUTURA METÁLICA (ENCARGOS COMPLEMENTARES) - HORISTA</t>
  </si>
  <si>
    <t>AJUDANTE DE ESTRUTURAS METÁLICAS COM ENCARGOS COMPLEMENTARES</t>
  </si>
  <si>
    <t>AJUDANTE DE OPERAÇÃO EM GERAL COM ENCARGOS COMPLEMENTARES</t>
  </si>
  <si>
    <t>CURSO DE CAPACITAÇÃO PARA AJUDANTE DE OPERAÇÃO EM GERAL (ENCARGOS COMPLEMENTARES) - HORISTA</t>
  </si>
  <si>
    <t>CURSO DE CAPACITAÇÃO PARA AJUDANTE DE PEDREIRO (ENCARGOS COMPLEMENTARES) - HORISTA</t>
  </si>
  <si>
    <t>AJUDANTE DE PINTOR COM ENCARGOS COMPLEMENTARES</t>
  </si>
  <si>
    <t>CURSO DE CAPACITAÇÃO PARA AJUDANTE DE PINTOR (ENCARGOS COMPLEMENTARES) - HORISTA</t>
  </si>
  <si>
    <t>AJUDANTE DE SERRALHEIRO COM ENCARGOS COMPLEMENTARES</t>
  </si>
  <si>
    <t>CURSO DE CAPACITAÇÃO PARA AJUDANTE ESPECIALIZADO (ENCARGOS COMPLEMENTARES) - HORISTA</t>
  </si>
  <si>
    <t>ALMOXARIFE COM ENCARGOS COMPLEMENTARES</t>
  </si>
  <si>
    <t>CURSO DE CAPACITAÇÃO PARA ALMOXARIFE (ENCARGOS COMPLEMENTARES) - HORISTA</t>
  </si>
  <si>
    <t>APONTADOR OU APROPRIADOR COM ENCARGOS COMPLEMENTARES</t>
  </si>
  <si>
    <t>CURSO DE CAPACITAÇÃO PARA APONTADOR OU APROPRIADOR (ENCARGOS COMPLEMENTARES) - HORISTA</t>
  </si>
  <si>
    <t>CURSO DE CAPACITAÇÃO PARA ARMADOR (ENCARGOS COMPLEMENTARES) - HORISTA</t>
  </si>
  <si>
    <t>ARQUITETO DE OBRA JUNIOR COM ENCARGOS COMPLEMENTARES</t>
  </si>
  <si>
    <t>CURSO DE CAPACITAÇÃO PARA ARQUITETO DE OBRA JÚNIOR (ENCARGOS COMPLEMENTARES) - HORISTA</t>
  </si>
  <si>
    <t>ARQUITETO DE OBRA PLENO COM ENCARGOS COMPLEMENTARES</t>
  </si>
  <si>
    <t>CURSO DE CAPACITAÇÃO PARA ARQUITETO DE OBRA PLENO (ENCARGOS COMPLEMENTARES) - HORISTA</t>
  </si>
  <si>
    <t>ARQUITETO DE OBRA SENIOR COM ENCARGOS COMPLEMENTARES</t>
  </si>
  <si>
    <t>CURSO DE CAPACITAÇÃO PARA ARQUITETO DE OBRA SÊNIOR (ENCARGOS COMPLEMENTARES) - HORISTA</t>
  </si>
  <si>
    <t>ARQUITETO JUNIOR COM ENCARGOS COMPLEMENTARES</t>
  </si>
  <si>
    <t>ARQUITETO PLENO COM ENCARGOS COMPLEMENTARES</t>
  </si>
  <si>
    <t>ARQUITETO SENIOR COM ENCARGOS COMPLEMENTARES</t>
  </si>
  <si>
    <t>ASSENTADOR DE MANILHAS COM ENCARGOS COMPLEMENTARES</t>
  </si>
  <si>
    <t>CURSO DE CAPACITAÇÃO PARA ASSENTADOR DE TUBOS (ENCARGOS COMPLEMENTARES) - HORISTA</t>
  </si>
  <si>
    <t>AUXILIAR DE AZULEJISTA COM ENCARGOS COMPLEMENTARES</t>
  </si>
  <si>
    <t>CURSO DE CAPACITAÇÃO PARA AUXILIAR DE AZULEJISTA (ENCARGOS COMPLEMENTARES) - HORISTA</t>
  </si>
  <si>
    <t>CURSO DE CAPACITAÇÃO PARA AUXILIAR DE ELETRICISTA (ENCARGOS COMPLEMENTARES) - HORISTA</t>
  </si>
  <si>
    <t>CURSO DE CAPACITAÇÃO PARA AUXILIAR DE ENCANADOR OU BOMBEIRO HIDRÁULICO (ENCARGOS COMPLEMENTARES) - HORISTA</t>
  </si>
  <si>
    <t>AUXILIAR DE ESCRITORIO COM ENCARGOS COMPLEMENTARES</t>
  </si>
  <si>
    <t>CURSO DE CAPACITAÇÃO PARA AUXILIAR DE ESCRITÓRIO (ENCARGOS COMPLEMENTARES) - HORISTA</t>
  </si>
  <si>
    <t>AUXILIAR DE LABORATORISTA DE SOLOS E DE CONCRETO COM ENCARGOS COMPLEMENTARES</t>
  </si>
  <si>
    <t>AUXILIAR DE LABORATÓRIO COM ENCARGOS COMPLEMENTARES</t>
  </si>
  <si>
    <t>CURSO DE CAPACITAÇÃO PARA AUXILIAR DE LABORATÓRIO (ENCARGOS COMPLEMENTARES) - HORISTA</t>
  </si>
  <si>
    <t>AUXILIAR DE MECÂNICO COM ENCARGOS COMPLEMENTARES</t>
  </si>
  <si>
    <t>CURSO DE CAPACITAÇÃO PARA AUXILIAR DE MECÂNICO (ENCARGOS COMPLEMENTARES) - HORISTA</t>
  </si>
  <si>
    <t>AUXILIAR DE PEDREIRO COM ENCARGOS COMPLEMENTARES</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</si>
  <si>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</si>
  <si>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</si>
  <si>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</si>
  <si>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AUXILIAR TÉCNICO / ASSISTENTE DE ENGENHARIA COM ENCARGOS COMPLEMENTARES</t>
  </si>
  <si>
    <t>AUXILIAR TÉCNICO DE ENGENHARIA COM ENCARGOS COMPLEMENTARES</t>
  </si>
  <si>
    <t>CURSO DE CAPACITAÇÃO PARA AUXILIAR TÉCNICO DE ENGENHARIA (ENCARGOS COMPLEMENTARES) - HORISTA</t>
  </si>
  <si>
    <t>CURSO DE CAPACITAÇÃO PARA AZULEJISTA OU LADRILHEIRO (ENCARGOS COMPLEMENTARES) - HORISTA</t>
  </si>
  <si>
    <t>CURSO DE CAPACITAÇÃO PARA BLASTER, DINAMITADOR OU CABO DE FOGO (ENCARGOS COMPLEMENTARES) - HORISTA</t>
  </si>
  <si>
    <t>BLASTER, DINAMITADOR OU CABO DE FORÇA COM ENCARGOS COMPLEMENTARES</t>
  </si>
  <si>
    <t>CURSO DE CAPACITAÇÃO PARA CALCETEIRO (ENCARGOS COMPLEMENTARES) - HORISTA</t>
  </si>
  <si>
    <t>CARPINTEIRO AUXILIAR COM ENCARGOS COMPLEMENTARES</t>
  </si>
  <si>
    <t>CURSO DE CAPACITAÇÃO PARA CARPINTEIRO DE ESQUADRIA (ENCARGOS COMPLEMENTARES) - HORISTA</t>
  </si>
  <si>
    <t>CURSO DE CAPACITAÇÃO PARA CARPINTEIRO DE FÔRMAS (ENCARGOS COMPLEMENTARES) - HORISTA</t>
  </si>
  <si>
    <t>CAVOUQUEIRO OU OPERADOR DE PERFURATRIZ COM ENCARGOS COMPLEMENTARES</t>
  </si>
  <si>
    <t>CAVOUQUEIRO OU OPERADOR PERFURATRIZ/ROMPEDOR COM ENCARGOS COMPLEMENTARES</t>
  </si>
  <si>
    <t>CURSO DE CAPACITAÇÃO PARA CAVOUQUEIRO OU OPERADOR PERFURATRIZ/ROMPEDOR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</si>
  <si>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</si>
  <si>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</si>
  <si>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</si>
  <si>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</si>
  <si>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</si>
  <si>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</si>
  <si>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</si>
  <si>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ALMOXARIFE (ENCARGOS COMPLEMENTARES) - MENSALISTA</t>
  </si>
  <si>
    <t>CURSO DE CAPACITAÇÃO PARA APONTADOR OU APROPRIADOR (ENCARGOS COMPLEMENTARES) - MENSALISTA</t>
  </si>
  <si>
    <t>CURSO DE CAPACITAÇÃO PARA ARMADOR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</si>
  <si>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</si>
  <si>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</si>
  <si>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</si>
  <si>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</si>
  <si>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</si>
  <si>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</si>
  <si>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ESCRITÓRIO (ENCARGOS COMPLEMENTARES) - MENSALISTA</t>
  </si>
  <si>
    <t>CURSO DE CAPACITAÇÃO PARA AUXILIAR DE LABORATORIO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</si>
  <si>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</si>
  <si>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</si>
  <si>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</si>
  <si>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</si>
  <si>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</si>
  <si>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AZULEJISTA OU LADRILHEIRO (ENCARGOS COMPLEMENTARES) - MENSALISTA</t>
  </si>
  <si>
    <t>CURSO DE CAPACITAÇÃO PARA BLASTER, DINAMITADOR OU CABO DE FORÇA (ENCARGOS COMPLEMENTARES) - MENSALISTA</t>
  </si>
  <si>
    <t>CURSO DE CAPACITAÇÃO PARA CALCETEIRO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</si>
  <si>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</si>
  <si>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</si>
  <si>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</si>
  <si>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</si>
  <si>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</si>
  <si>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</si>
  <si>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</si>
  <si>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</si>
  <si>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</si>
  <si>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</si>
  <si>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</si>
  <si>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</si>
  <si>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</si>
  <si>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</si>
  <si>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</si>
  <si>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</si>
  <si>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</si>
  <si>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</si>
  <si>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</si>
  <si>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</si>
  <si>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</si>
  <si>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</si>
  <si>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</si>
  <si>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</si>
  <si>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</si>
  <si>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</si>
  <si>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</si>
  <si>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</si>
  <si>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</si>
  <si>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</si>
  <si>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</si>
  <si>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</si>
  <si>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</si>
  <si>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</si>
  <si>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</si>
  <si>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</si>
  <si>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</si>
  <si>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</si>
  <si>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</si>
  <si>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</si>
  <si>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</si>
  <si>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</si>
  <si>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</si>
  <si>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</si>
  <si>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</si>
  <si>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</si>
  <si>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DE TUBO AÇO/EQUIPAMENTOS (ENCARGOS COMPLEMENTARES) - HORISTA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</si>
  <si>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</si>
  <si>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</si>
  <si>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</si>
  <si>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</si>
  <si>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</si>
  <si>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(ENCARGOS COMPLEMENTARES) - MENSALISTA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</si>
  <si>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</si>
  <si>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</si>
  <si>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</si>
  <si>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</si>
  <si>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</si>
  <si>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</si>
  <si>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</si>
  <si>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</si>
  <si>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</si>
  <si>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</si>
  <si>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</si>
  <si>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</si>
  <si>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</si>
  <si>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</si>
  <si>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</si>
  <si>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</si>
  <si>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</si>
  <si>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</si>
  <si>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</si>
  <si>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</si>
  <si>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</si>
  <si>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</si>
  <si>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</si>
  <si>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</si>
  <si>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</si>
  <si>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</si>
  <si>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</si>
  <si>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</si>
  <si>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</si>
  <si>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</si>
  <si>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</si>
  <si>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</si>
  <si>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</si>
  <si>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</si>
  <si>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</si>
  <si>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</si>
  <si>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</si>
  <si>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</si>
  <si>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</si>
  <si>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</si>
  <si>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</si>
  <si>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</si>
  <si>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</si>
  <si>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</si>
  <si>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</si>
  <si>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</si>
  <si>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</si>
  <si>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</si>
  <si>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</si>
  <si>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</si>
  <si>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</si>
  <si>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</si>
  <si>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</si>
  <si>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</si>
  <si>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</si>
  <si>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</si>
  <si>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</si>
  <si>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</si>
  <si>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</si>
  <si>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</si>
  <si>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</si>
  <si>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</si>
  <si>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</si>
  <si>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</si>
  <si>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</si>
  <si>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</si>
  <si>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</si>
  <si>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</si>
  <si>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</si>
  <si>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</si>
  <si>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</si>
  <si>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</si>
  <si>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</si>
  <si>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</si>
  <si>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</si>
  <si>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</si>
  <si>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</si>
  <si>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</si>
  <si>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</si>
  <si>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</si>
  <si>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ENCARREGADO GERAL DE OBRAS COM ENCARGOS COMPLEMENTARES</t>
  </si>
  <si>
    <t>ENGENHEIRO CIVIL DE OBRA SENIOR COM ENCARGOS COMPLEMENTARES</t>
  </si>
  <si>
    <t>INSTALADOR DE PISO ELEVADO COM ENCARGOS COMPLEMENTARES</t>
  </si>
  <si>
    <t>INSTALADOR DE TUBULAÇÕES COM ENCARGOS COMPLEMENTARES</t>
  </si>
  <si>
    <t>JARDINEIRO COM ENCARGOS COMPLEMENTARES</t>
  </si>
  <si>
    <t>MACARIQUEIRO COM ENCARGOS COMPLEMENTARES</t>
  </si>
  <si>
    <t>MARMORISTA / GRANITEIRO COM ENCARGOS COMPLEMENTARES</t>
  </si>
  <si>
    <t>MAÇARIQUEIRO COM ENCARGOS COMPLEMENTARES</t>
  </si>
  <si>
    <t>MECÂNICO DE EQUIPAMENTOS PESADOS COM ENCARGOS COMPLEMENTARES</t>
  </si>
  <si>
    <t>MECÃNICO DE EQUIPAMENTOS PESADOS COM ENCARGOS COMPLEMENTARES</t>
  </si>
  <si>
    <t>MESTRE DE OBRAS COM ENCARGOS COMPLEMENTARES</t>
  </si>
  <si>
    <t>MONTADOR DE ELETROELETRÔNICOS COM ENCARGOS COMPLEMENTARES</t>
  </si>
  <si>
    <t>MONTADOR DE FÔRMAS DO SISTEMA DE PAREDES DE CONCRETO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</si>
  <si>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</si>
  <si>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</si>
  <si>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</si>
  <si>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</si>
  <si>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</si>
  <si>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</si>
  <si>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</si>
  <si>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</si>
  <si>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</si>
  <si>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</si>
  <si>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COMPRESSOR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</si>
  <si>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</si>
  <si>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</si>
  <si>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</si>
  <si>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MOTO SCRAPER COM ENCARGOS COMPLEMENTARES</t>
  </si>
  <si>
    <t>OPERADOR DE MOTO-ESCREIPER COM ENCARGOS COMPLEMENTARES</t>
  </si>
  <si>
    <t>OPERADOR DE MÁQUINAS E TRATORES DIVERSOS COM ENCARGOS COMPLEMENTARES</t>
  </si>
  <si>
    <t>OPERADOR DE PAVIMENTADORA / MESA VIBROACABADORA COM ENCARGOS COMPLEMENTARES</t>
  </si>
  <si>
    <t>PASTILHEIRO COM ENCARGOS COMPLEMENTARES</t>
  </si>
  <si>
    <t>PINTOR DE LETREIROS COM ENCARGOS COMPLEMENTARES</t>
  </si>
  <si>
    <t>PINTOR PARA TINTA EPÓXI COM ENCARGOS COMPLEMENTARES</t>
  </si>
  <si>
    <t>POCEIRO / ESCAVADOR DE VALAS COM ENCARGOS COMPLEMENTARES</t>
  </si>
  <si>
    <t>POCEIRO COM ENCARGOS COMPLEMENTARES</t>
  </si>
  <si>
    <t>SERVENTE DE OBRAS COM ENCARGOS COMPLEMENTARES</t>
  </si>
  <si>
    <t>SOLDADOR A (PARA SOLDA A SER TESTADA COM RAIOS "X") COM ENCARGOS COMPLEMENTARES</t>
  </si>
  <si>
    <t>SOLDADOR ELÉTRICO COM ENCARGOS COMPLEMENTARES</t>
  </si>
  <si>
    <t>TECNICO DE EDIFICACOES COM ENCARGOS COMPLEMENTARES</t>
  </si>
  <si>
    <t>TELHADOR COM ENCARGOS COMPLEMENTARES</t>
  </si>
  <si>
    <t>TÉCNICO DE LABORATÓRIO COM ENCARGOS COMPLEMENTARES</t>
  </si>
  <si>
    <t>TÉCNICO DE LABORATÓRIO E CAMPO DE CONSTRUÇÃO COM ENCARGOS COMPLEMENTARES</t>
  </si>
  <si>
    <t>TÉCNICO EM SEGURANÇA DO TRABALHO COM ENCARGOS COMPLEMENTARES</t>
  </si>
  <si>
    <t>TÉCNICO EM SONDAGEM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</si>
  <si>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</si>
  <si>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</si>
  <si>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</si>
  <si>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</si>
  <si>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</si>
  <si>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</si>
  <si>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</si>
  <si>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</si>
  <si>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</si>
  <si>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</si>
  <si>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</si>
  <si>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</si>
  <si>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</si>
  <si>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</si>
  <si>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</si>
  <si>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</si>
  <si>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</si>
  <si>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ASSENTO SANITÁRIO PARA PCD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</si>
  <si>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</si>
  <si>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</si>
  <si>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</si>
  <si>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</si>
  <si>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</si>
  <si>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TORNEIRA CROMADA LONGA, DE PAREDE, 1/2" OU 3/4", PARA PIA DE COZINHA, PADRÃO POPULAR - FORNECIMENTO E INSTALAÇÃO. AF_01/2020</t>
  </si>
  <si>
    <t>BANCADA DE MÁRMORE SINTÉTICO, DE 120 X 60CM, COM CUBA INTEGRADA - FORNECIMENTO E INSTALAÇÃO. AF_01/2020</t>
  </si>
  <si>
    <t>VÁLVULA EM PLÁSTICO CROMADO TIPO AMERICANA 3.1/2" X 1.1/2" SEM ADAPTADOR PARA PIA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</si>
  <si>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</si>
  <si>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</si>
  <si>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CUBA DE EMBUTIR DE AÇO INOXIDÁVEL MÉDIA, INCLUSO VÁLVULA TIPO AMERICANA EM METAL CROMADO E SIFÃO FLEXÍVEL EM PVC - FORNECIMENTO E INSTALAÇÃO. AF_01/2020</t>
  </si>
  <si>
    <t>ENGATE FLEXÍVEL EM PLÁSTICO BRANCO, 1/2" X 30CM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</si>
  <si>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</si>
  <si>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CUBA DE EMBUTIR OVAL EM LOUÇA BRANCA, 35 X 50CM OU EQUIVALENTE, INCLUSO VÁLVULA EM METAL CROMADO E SIFÃO FLEXÍVEL EM PVC - FORNECIMENTO E INSTALAÇÃO. AF_01/2020</t>
  </si>
  <si>
    <t>TORNEIRA CROMADA DE MESA, 1/2" OU 3/4", PARA LAVATÓRIO, PADRÃO POPULAR - FORNECIMENTO E INSTALAÇÃO. AF_01/2020</t>
  </si>
  <si>
    <t>BANCADA MÁRMORE BRANCO 150 X 60 CM, COM CUBA DE EMBUTIR DE AÇO, VÁLVULA AMERICANA E SIFÃO TIPO GARRAFA EM METAL, ENGATE FLEXÍVEL 30 CM, TORNEIRA CROMADA, DE MESA, 1/2" OU 3/4", PARA PIA COZINHA, PADRÃO ALTO - FORNEC. E INSTALAÇÃO. AF_01/2020</t>
  </si>
  <si>
    <t>CUBA DE EMBUTIR DE AÇO INOXIDÁVEL MÉDIA, INCLUSO VÁLVULA TIPO AMERICANA E SIFÃO TIPO GARRAFA EM METAL CROMADO - FORNECIMENTO E INSTALAÇÃO. AF_01/2020</t>
  </si>
  <si>
    <t>TORNEIRA CROMADA TUBO MÓVEL, DE MESA, 1/2" OU 3/4", PARA PIA DE COZINHA, PADRÃO ALTO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</si>
  <si>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</si>
  <si>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CUBA DE EMBUTIR OVAL EM LOUÇA BRANCA, 35 X 50CM OU EQUIVALENTE, INCLUSO VÁLVULA E SIFÃO TIPO GARRAFA EM METAL CROMADO - FORNECIMENTO E INSTALAÇÃO. AF_01/2020</t>
  </si>
  <si>
    <t>ENGATE FLEXÍVEL EM INOX, 1/2 X 40CM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</si>
  <si>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</si>
  <si>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</si>
  <si>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RETA, EM ACO INOX POLIDO, COMPRIMENTO 60CM,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</si>
  <si>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</si>
  <si>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</si>
  <si>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</si>
  <si>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</si>
  <si>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</si>
  <si>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SIFÃO DO TIPO GARRAFA EM METAL CROMADO 1 X 1.1/2"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</si>
  <si>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</si>
  <si>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</si>
  <si>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CUBA DE EMBUTIR RETANGULAR DE AÇO INOXIDÁVEL, 56 X 33 X 12 CM - FORNECIMENTO E INSTALAÇÃO. AF_01/2020</t>
  </si>
  <si>
    <t>ENGATE FLEXÍVEL EM INOX,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</si>
  <si>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</si>
  <si>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</si>
  <si>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</si>
  <si>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</si>
  <si>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</si>
  <si>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</si>
  <si>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TORNEIRA CROMADA DE MESA, 1/2" OU 3/4", PARA LAVATÓRIO,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</si>
  <si>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</si>
  <si>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</si>
  <si>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</si>
  <si>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</si>
  <si>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</si>
  <si>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</si>
  <si>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</si>
  <si>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</si>
  <si>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</si>
  <si>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</si>
  <si>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</si>
  <si>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</si>
  <si>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</si>
  <si>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</si>
  <si>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TORNEIRA CROMADA 1/2" OU 3/4" PARA TANQUE,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</si>
  <si>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</si>
  <si>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</si>
  <si>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TORNEIRA PLÁSTICA 3/4" PARA TANQUE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</si>
  <si>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</si>
  <si>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</si>
  <si>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</si>
  <si>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</si>
  <si>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</si>
  <si>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</si>
  <si>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</si>
  <si>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</si>
  <si>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</si>
  <si>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</si>
  <si>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</si>
  <si>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</si>
  <si>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DE MESA PARA LAVATORIO, TIPO MONOCOMANDO. AF_01/2020</t>
  </si>
  <si>
    <t>TORNEIRA CROMADA DE MESA PARA LAVATÓRIO COM SENSOR DE PRESENCA. AF_01/2020</t>
  </si>
  <si>
    <t>TORNEIRA CROMADA TUBO MÓVEL, DE PAREDE, 1/2" OU 3/4", PARA PIA DE COZINHA, PADRÃO MÉDIO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</si>
  <si>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</si>
  <si>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</si>
  <si>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</si>
  <si>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</si>
  <si>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</si>
  <si>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</si>
  <si>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</si>
  <si>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</si>
  <si>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</si>
  <si>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</si>
  <si>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</si>
  <si>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</si>
  <si>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</si>
  <si>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</si>
  <si>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</si>
  <si>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</si>
  <si>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</si>
  <si>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</si>
  <si>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</si>
  <si>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</si>
  <si>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</si>
  <si>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</si>
  <si>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</si>
  <si>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</si>
  <si>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</si>
  <si>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</si>
  <si>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</si>
  <si>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</si>
  <si>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</si>
  <si>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</si>
  <si>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</si>
  <si>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</si>
  <si>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</si>
  <si>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</si>
  <si>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</si>
  <si>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</si>
  <si>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</si>
  <si>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</si>
  <si>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</si>
  <si>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</si>
  <si>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</si>
  <si>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</si>
  <si>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</si>
  <si>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</si>
  <si>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</si>
  <si>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</si>
  <si>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</si>
  <si>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</si>
  <si>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</si>
  <si>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</si>
  <si>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</si>
  <si>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</si>
  <si>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</si>
  <si>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</si>
  <si>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</si>
  <si>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</si>
  <si>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</si>
  <si>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</si>
  <si>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</si>
  <si>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</si>
  <si>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</si>
  <si>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</si>
  <si>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</si>
  <si>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</si>
  <si>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</si>
  <si>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</si>
  <si>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</si>
  <si>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</si>
  <si>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</si>
  <si>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</si>
  <si>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</si>
  <si>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</si>
  <si>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</si>
  <si>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</si>
  <si>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</si>
  <si>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</si>
  <si>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</si>
  <si>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</si>
  <si>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</si>
  <si>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</si>
  <si>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</si>
  <si>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</si>
  <si>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</si>
  <si>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</si>
  <si>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</si>
  <si>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</si>
  <si>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</si>
  <si>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</si>
  <si>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</si>
  <si>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</si>
  <si>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</si>
  <si>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</si>
  <si>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</si>
  <si>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</si>
  <si>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</si>
  <si>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</si>
  <si>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</si>
  <si>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</si>
  <si>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</si>
  <si>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</si>
  <si>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</si>
  <si>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</si>
  <si>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</si>
  <si>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</si>
  <si>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</si>
  <si>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</si>
  <si>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</si>
  <si>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</si>
  <si>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</si>
  <si>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</si>
  <si>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</si>
  <si>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</si>
  <si>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</si>
  <si>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</si>
  <si>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</si>
  <si>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</si>
  <si>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</si>
  <si>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</si>
  <si>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</si>
  <si>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</si>
  <si>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</si>
  <si>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</si>
  <si>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</si>
  <si>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</si>
  <si>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</si>
  <si>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</si>
  <si>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</si>
  <si>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</si>
  <si>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</si>
  <si>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</si>
  <si>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</si>
  <si>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</si>
  <si>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</si>
  <si>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</si>
  <si>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</si>
  <si>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</si>
  <si>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</si>
  <si>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</si>
  <si>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</si>
  <si>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</si>
  <si>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</si>
  <si>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</si>
  <si>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</si>
  <si>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</si>
  <si>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</si>
  <si>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</si>
  <si>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</si>
  <si>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</si>
  <si>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</si>
  <si>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</si>
  <si>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</si>
  <si>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</si>
  <si>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</si>
  <si>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</si>
  <si>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</si>
  <si>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</si>
  <si>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</si>
  <si>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</si>
  <si>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</si>
  <si>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</si>
  <si>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</si>
  <si>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</si>
  <si>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</si>
  <si>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</si>
  <si>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</si>
  <si>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</si>
  <si>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</si>
  <si>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</si>
  <si>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</si>
  <si>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</si>
  <si>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</si>
  <si>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</si>
  <si>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</si>
  <si>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</si>
  <si>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</si>
  <si>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</si>
  <si>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</si>
  <si>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</si>
  <si>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</si>
  <si>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</si>
  <si>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</si>
  <si>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</si>
  <si>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17,5MM, COM TALISCAS. AF_03/2024</t>
  </si>
  <si>
    <t>CARGA, MANOBRA E DESCARGA DE ESCAVADEIRA SOBRE ESTEIRAS, PESO OPERACIONAL DE 17 T, EM CAVALO MECÂNICO 6X2 COM PRANCHA RETA. AF_01/2026</t>
  </si>
  <si>
    <t>CARGA, MANOBRA E DESCARGA DE FRESADORA DE ASFALTO A FRIO SOBRE RODAS, LARGURA 1,0 M, PESO OPERACIONAL DE 14,7 T, EM CAVALO MECÂNICO 6X2 COM PRANCHA RETA. AF_01/2026</t>
  </si>
  <si>
    <t>CARGA, MANOBRA E DESCARGA DE FRESADORA DE ASFALTO A FRIO SOBRE RODAS, LARGURA 2,0 M, PESO OPERACIONAL DE 27,7 T, EM CAVALO MECÂNICO 6X2 COM PRANCHA REBAIXADA. AF_01/2026</t>
  </si>
  <si>
    <t>CARGA, MANOBRA E DESCARGA DE GUINDASTE HIDRÁULICO AUTOPROPELIDO, COM LANÇA TRELIÇADA 41 M, PESO OPERACIONAL DE 43 T, EM CAVALO MECÂNICO 6X2 COM PRANCHA REBAIXADA. AF_01/2026</t>
  </si>
  <si>
    <t>CARGA, MANOBRA E DESCARGA DE MINICARREGADEIRA SOBRE RODAS, PESO OPERACIONAL DE 2,58 T, EM CAMINHÃO GUINCHO-SOCORRO 23000 KG. AF_01/2026</t>
  </si>
  <si>
    <t>CARGA, MANOBRA E DESCARGA DE MINICARREGADEIRA SOBRE RODAS, PESO OPERACIONAL DE 2,58 T, EM CAMINHÃO PLATAFORMA 16000 KG. AF_01/2026</t>
  </si>
  <si>
    <t>CARGA, MANOBRA E DESCARGA DE MINIESCAVADEIRA SOBRE ESTEIRA, PESO OPERACIONAL DE 3,5 T, EM CAMINHÃO GUINCHO-SOCORRO 23000 KG. AF_01/2026</t>
  </si>
  <si>
    <t>CARGA, MANOBRA E DESCARGA DE MINIESCAVADEIRA SOBRE ESTEIRA, PESO OPERACIONAL DE 3,5 T, EM CAMINHÃO PLATAFORMA 16000 KG. AF_01/2026</t>
  </si>
  <si>
    <t>CARGA, MANOBRA E DESCARGA DE MOTONIVELADORA, PESO OPERACIONAL DE 13 T, EM CAMINHÃO PLATAFORMA 23000 KG. AF_01/2026</t>
  </si>
  <si>
    <t>CARGA, MANOBRA E DESCARGA DE PÁ CARREGADEIRA SOBRE RODAS, CAÇAMBA DE 1,7 A 2,8 M3, PESO OPERACIONAL DE 11,63 T, EM CAMINHÃO PLATAFORMA 23000 KG. AF_01/2026</t>
  </si>
  <si>
    <t>CARGA, MANOBRA E DESCARGA DE PÁ CARREGADEIRA SOBRE RODAS, CAÇAMBA DE 2,5 A 3,5 M3, PESO OPERACIONAL DE 18,34 T, EM CAVALO MECÂNICO 6X2 COM PRANCHA RETA. AF_01/2026</t>
  </si>
  <si>
    <t>CARGA, MANOBRA E DESCARGA DE RECICLADORA DE ASFALTO A FRIO SOBRE RODAS, LARGURA 2,0 M, PESO OPERACIONAL DE 24,2 T, EM CAVALO MECÂNICO 6X2 COM PRANCHA REBAIXADA. AF_01/2026</t>
  </si>
  <si>
    <t>CARGA, MANOBRA E DESCARGA DE RETROESCAVADEIRA SOBRE RODAS COM CARREGADEIRA E MARTELO ROMPEDOR HIDRÁULICO, PESO OPERACIONAL DE 6,67 T, EM CAMINHÃO GUINCHO-SOCORRO 23000 KG. AF_01/2026</t>
  </si>
  <si>
    <t>CARGA, MANOBRA E DESCARGA DE RETROESCAVADEIRA SOBRE RODAS COM CARREGADEIRA E MARTELO ROMPEDOR HIDRÁULICO, PESO OPERACIONAL DE 6,67 T, EM CAMINHÃO PLATAFORMA 16000 KG. AF_01/2026</t>
  </si>
  <si>
    <t>CARGA, MANOBRA E DESCARGA DE RETROESCAVADEIRA SOBRE RODAS COM CARREGADEIRA, PESO OPERACIONAL DE 7,14 T, EM CAMINHÃO GUINCHO-SOCORRO 23000 KG. AF_01/2026</t>
  </si>
  <si>
    <t>CARGA, MANOBRA E DESCARGA DE RETROESCAVADEIRA SOBRE RODAS COM CARREGADEIRA, PESO OPERACIONAL DE 7,14 T, EM CAMINHÃO PLATAFORMA 16000 KG. AF_01/2026</t>
  </si>
  <si>
    <t>CARGA, MANOBRA E DESCARGA DE ROLO COMPACTADOR DE CARNEIRO VIBRATORIO, PESO OPERACIONAL SEM LASTRO DE 11,95 T, EM CAMINHÃO PLATAFORMA 23000 KG. AF_01/2026</t>
  </si>
  <si>
    <t>CARGA, MANOBRA E DESCARGA DE ROLO COMPACTADOR DE CARNEIRO VIBRATORIO, PESO OPERACIONAL SEM LASTRO DE 7,4 T, EM CAMINHÃO GUINCHO-SOCORRO 23000 KG. AF_01/2026</t>
  </si>
  <si>
    <t>CARGA, MANOBRA E DESCARGA DE ROLO COMPACTADOR DE CARNEIRO VIBRATORIO, PESO OPERACIONAL SEM LASTRO DE 7,4 T, EM CAMINHÃO PLATAFORMA 16000 KG. AF_01/2026</t>
  </si>
  <si>
    <t>CARGA, MANOBRA E DESCARGA DE ROLO COMPACTADOR DE PNEUS, PESO OPERACIONAL SEM LASTRO DE 10,8 T, EM CAMINHÃO PLATAFORMA 23000 KG. AF_01/2026</t>
  </si>
  <si>
    <t>CARGA, MANOBRA E DESCARGA DE ROLO COMPACTADOR DE PNEUS, PESO OPERACIONAL SEM LASTRO DE 9,5 T, EM CAMINHÃO PLATAFORMA 16000 KG. AF_01/2026</t>
  </si>
  <si>
    <t>CARGA, MANOBRA E DESCARGA DE ROLO COMPACTADOR VIBRATORIO TAMDEM LISO, PESO OPERACIONAL SEM LASTRO DE 10,2 T, EM CAMINHÃO PLATAFORMA 23000 KG. AF_01/2026</t>
  </si>
  <si>
    <t>CARGA, MANOBRA E DESCARGA DE ROLO COMPACTADOR VIBRATORIO TAMDEM LISO, PESO OPERACIONAL SEM LASTRO DE 6,5 T, EM CAMINHÃO GUINCHO-SOCORRO 23000 KG. AF_01/2026</t>
  </si>
  <si>
    <t>CARGA, MANOBRA E DESCARGA DE ROLO COMPACTADOR VIBRATORIO TAMDEM LISO, PESO OPERACIONAL SEM LASTRO DE 6,5 T, EM CAMINHÃO PLATAFORMA 16000 KG. AF_01/2026</t>
  </si>
  <si>
    <t>CARGA, MANOBRA E DESCARGA DE TRATOR DE ESTEIRAS, PESO OPERACIONAL DE 12,9 T, EM CAMINHÃO PLATAFORMA 23000 KG. AF_01/2026</t>
  </si>
  <si>
    <t>CARGA, MANOBRA E DESCARGA DE TRATOR DE ESTEIRAS, PESO OPERACIONAL DE 16,7 T, EM CAVALO MECÂNICO 6X2 COM PRANCHA RETA. AF_01/2026</t>
  </si>
  <si>
    <t>CARGA, MANOBRA E DESCARGA DE TRATOR DE ESTEIRAS, PESO OPERACIONAL DE 38,5 T, EM CAVALO MECÂNICO 6X2 COM PRANCHA REBAIXADA. AF_01/2026</t>
  </si>
  <si>
    <t>CARGA, MANOBRA E DESCARGA DE TRATOR DE ESTEIRAS, PESO OPERACIONAL DE 9,4 T, EM CAMINHÃO GUINCHO-SOCORRO 23000 KG. AF_01/2026</t>
  </si>
  <si>
    <t>CARGA, MANOBRA E DESCARGA DE TRATOR DE ESTEIRAS, PESO OPERACIONAL DE 9,4 T, EM CAMINHÃO PLATAFORMA 16000 KG. AF_01/2026</t>
  </si>
  <si>
    <t>CARGA, MANOBRA E DESCARGA DE TRATOR DE PNEUS 85 CV COM GRADE DE DISCOS ACOPLADA, PESO OPERACIONAL DO CONJUNTO DE 7,018 T, EM CAVALO MECÂNICO 6X2 COM PRANCHA REBAIXADA. AF_01/2026</t>
  </si>
  <si>
    <t>CARGA, MANOBRA E DESCARGA DE TRATOR DE PNEUS 85 CV COM VASSOURA MECÂNICA ACOPLADA, PESO OPERACIONAL DO CONJUNTO DE 5,495 T, EM CAMINHÃO GUINCHO-SOCORRO 23000 KG. AF_01/2026</t>
  </si>
  <si>
    <t>CARGA, MANOBRA E DESCARGA DE TRATOR DE PNEUS 85 CV COM VASSOURA MECÂNICA ACOPLADA, PESO OPERACIONAL DO CONJUNTO DE 5,495 T, EM CAMINHÃO PLATAFORMA 16000 KG. AF_01/2026</t>
  </si>
  <si>
    <t>CARGA, MANOBRA E DESCARGA DE TRATOR DE PNEUS 85 CV, PESO COM LASTRO DE 4,675 T, EM CAMINHÃO GUINCHO-SOCORRO 23000 KG. AF_01/2026</t>
  </si>
  <si>
    <t>CARGA, MANOBRA E DESCARGA DE TRATOR DE PNEUS 85 CV, PESO COM LASTRO DE 4,675 T, EM CAMINHÃO PLATAFORMA 16000 KG. AF_01/2026</t>
  </si>
  <si>
    <t>CARGA, MANOBRA E DESCARGA DE TRATOR DE PNEUS COM ESPARGIDOR DE ASFALTO COM TANQUE 2500 L, PESO OPERACIONAL DE 9,51 T, EM CAMINHÃO GUINCHO-SOCORRO 23000 KG. AF_01/2026</t>
  </si>
  <si>
    <t>CARGA, MANOBRA E DESCARGA DE TRATOR DE PNEUS COM ESPARGIDOR DE ASFALTO COM TANQUE 2500 L, PESO OPERACIONAL DE 9,51 T, EM CAMINHÃO PLATAFORMA 16000 KG. AF_01/2026</t>
  </si>
  <si>
    <t>CARGA, MANOBRA E DESCARGA DE VIBROACABADORA DE ASFALTO SOBRE ESTEIRAS, LARGURA DE PAVIMENTAÇÃO 1,90 M A 5,30 M, PESO OPERACIONAL DE 13,575 T, EM CAMINHÃO PLATAFORMA 23000 KG. AF_01/2026</t>
  </si>
  <si>
    <t>CARGA, MANOBRA E DESCARGA DE VIBROACABADORA DE ASFALTO SOBRE ESTEIRAS, LARGURA DE PAVIMENTAÇÃO MÁXIMA 8,00 M, PESO OPERACIONAL DE 18,4 T, EM CAVALO MECÂNICO 6X2 COM PRANCHA RETA. AF_01/2026</t>
  </si>
  <si>
    <t>CARGA, MANOBRA E DESCARGA DE VIBROACABADORA DE ASFALTO SOBRE RODAS, LARGURA DE PAVIMENTAÇÃO 1,70 M A 4,20 M, PESO OPERACIONAL DE 12,5 T, EM CAMINHÃO PLATAFORMA 23000 KG. AF_01/2026</t>
  </si>
  <si>
    <t>TRANSPORTE DE EQUIPAMENTO PESADO COM CAMINHÃO GUINCHO-SOCORRO 23000 KG, EM VIA INTERNA (DENTRO DO CANTEIRO) EM LEITO NATURAL. AF_01/2026</t>
  </si>
  <si>
    <t>UNXKM</t>
  </si>
  <si>
    <t>TRANSPORTE DE EQUIPAMENTO PESADO COM CAMINHÃO GUINCHO-SOCORRO 23000 KG, EM VIA INTERNA (DENTRO DO CANTEIRO) EM REVESTIMENTO PRIMÁRIO. AF_01/2026</t>
  </si>
  <si>
    <t>TRANSPORTE DE EQUIPAMENTO PESADO COM CAMINHÃO GUINCHO-SOCORRO 23000 KG, EM VIA INTERNA (DENTRO DO CANTEIRO) PAVIMENTADA. AF_01/2026</t>
  </si>
  <si>
    <t>TRANSPORTE DE EQUIPAMENTO PESADO COM CAMINHÃO GUINCHO-SOCORRO 23000 KG, EM VIA URBANA EM LEITO NATURAL. AF_01/2026</t>
  </si>
  <si>
    <t>TRANSPORTE DE EQUIPAMENTO PESADO COM CAMINHÃO GUINCHO-SOCORRO 23000 KG, EM VIA URBANA EM REVESTIMENTO PRIMÁRIO. AF_01/2026</t>
  </si>
  <si>
    <t>TRANSPORTE DE EQUIPAMENTO PESADO COM CAMINHÃO GUINCHO-SOCORRO 23000 KG, EM VIA URBANA PAVIMENTADA, ADICIONAL PARA DMT EXCEDENTE A 30 KM. AF_01/2026</t>
  </si>
  <si>
    <t>TRANSPORTE DE EQUIPAMENTO PESADO COM CAMINHÃO GUINCHO-SOCORRO 23000 KG, EM VIA URBANA PAVIMENTADA, DMT ATÉ 30 KM. AF_01/2026</t>
  </si>
  <si>
    <t>TRANSPORTE DE EQUIPAMENTO PESADO COM CAMINHÃO GUINCHO-SOCORRO 29000 KG, EM VIA INTERNA (DENTRO DO CANTEIRO) EM LEITO NATURAL. AF_01/2026</t>
  </si>
  <si>
    <t>TRANSPORTE DE EQUIPAMENTO PESADO COM CAMINHÃO GUINCHO-SOCORRO 29000 KG, EM VIA INTERNA (DENTRO DO CANTEIRO) EM REVESTIMENTO PRIMÁRIO. AF_01/2026</t>
  </si>
  <si>
    <t>TRANSPORTE DE EQUIPAMENTO PESADO COM CAMINHÃO GUINCHO-SOCORRO 29000 KG, EM VIA INTERNA (DENTRO DO CANTEIRO) PAVIMENTADA. AF_01/2026</t>
  </si>
  <si>
    <t>TRANSPORTE DE EQUIPAMENTO PESADO COM CAMINHÃO GUINCHO-SOCORRO 29000 KG, EM VIA URBANA EM LEITO NATURAL. AF_01/2026</t>
  </si>
  <si>
    <t>TRANSPORTE DE EQUIPAMENTO PESADO COM CAMINHÃO GUINCHO-SOCORRO 29000 KG, EM VIA URBANA EM REVESTIMENTO PRIMÁRIO. AF_01/2026</t>
  </si>
  <si>
    <t>TRANSPORTE DE EQUIPAMENTO PESADO COM CAMINHÃO GUINCHO-SOCORRO 29000 KG, EM VIA URBANA PAVIMENTADA, ADICIONAL PARA DMT EXCEDENTE A 30 KM. AF_01/2026</t>
  </si>
  <si>
    <t>TRANSPORTE DE EQUIPAMENTO PESADO COM CAMINHÃO GUINCHO-SOCORRO 29000 KG, EM VIA URBANA PAVIMENTADA, DMT ATÉ 30 KM. AF_01/2026</t>
  </si>
  <si>
    <t>TRANSPORTE DE EQUIPAMENTO PESADO COM CAMINHÃO PLATAFORMA 16000 KG, EM VIA INTERNA (DENTRO DO CANTEIRO) EM LEITO NATURAL. AF_01/2026</t>
  </si>
  <si>
    <t>TRANSPORTE DE EQUIPAMENTO PESADO COM CAMINHÃO PLATAFORMA 16000 KG, EM VIA INTERNA (DENTRO DO CANTEIRO) EM REVESTIMENTO PRIMÁRIO. AF_01/2026</t>
  </si>
  <si>
    <t>TRANSPORTE DE EQUIPAMENTO PESADO COM CAMINHÃO PLATAFORMA 16000 KG, EM VIA INTERNA (DENTRO DO CANTEIRO) PAVIMENTADA. AF_01/2026</t>
  </si>
  <si>
    <t>TRANSPORTE DE EQUIPAMENTO PESADO COM CAMINHÃO PLATAFORMA 16000 KG, EM VIA URBANA EM LEITO NATURAL. AF_01/2026</t>
  </si>
  <si>
    <t>TRANSPORTE DE EQUIPAMENTO PESADO COM CAMINHÃO PLATAFORMA 16000 KG, EM VIA URBANA EM REVESTIMENTO PRIMÁRIO. AF_01/2026</t>
  </si>
  <si>
    <t>TRANSPORTE DE EQUIPAMENTO PESADO COM CAMINHÃO PLATAFORMA 16000 KG, EM VIA URBANA PAVIMENTADA, ADICIONAL PARA DMT EXCEDENTE A 30 KM. AF_01/2026</t>
  </si>
  <si>
    <t>TRANSPORTE DE EQUIPAMENTO PESADO COM CAMINHÃO PLATAFORMA 16000 KG, EM VIA URBANA PAVIMENTADA, DMT ATÉ 30 KM. AF_01/2026</t>
  </si>
  <si>
    <t>TRANSPORTE DE EQUIPAMENTO PESADO COM CAMINHÃO PLATAFORMA 23000 KG, EM VIA INTERNA (DENTRO DO CANTEIRO) EM LEITO NATURAL. AF_01/2026</t>
  </si>
  <si>
    <t>TRANSPORTE DE EQUIPAMENTO PESADO COM CAMINHÃO PLATAFORMA 23000 KG, EM VIA INTERNA (DENTRO DO CANTEIRO) EM REVESTIMENTO PRIMÁRIO. AF_01/2026</t>
  </si>
  <si>
    <t>TRANSPORTE DE EQUIPAMENTO PESADO COM CAMINHÃO PLATAFORMA 23000 KG, EM VIA INTERNA (DENTRO DO CANTEIRO) PAVIMENTADA. AF_01/2026</t>
  </si>
  <si>
    <t>TRANSPORTE DE EQUIPAMENTO PESADO COM CAMINHÃO PLATAFORMA 23000 KG, EM VIA URBANA EM LEITO NATURAL. AF_01/2026</t>
  </si>
  <si>
    <t>TRANSPORTE DE EQUIPAMENTO PESADO COM CAMINHÃO PLATAFORMA 23000 KG, EM VIA URBANA EM REVESTIMENTO PRIMÁRIO. AF_01/2026</t>
  </si>
  <si>
    <t>TRANSPORTE DE EQUIPAMENTO PESADO COM CAMINHÃO PLATAFORMA 23000 KG, EM VIA URBANA PAVIMENTADA, ADICIONAL PARA DMT EXCEDENTE A 30 KM. AF_01/2026</t>
  </si>
  <si>
    <t>TRANSPORTE DE EQUIPAMENTO PESADO COM CAMINHÃO PLATAFORMA 23000 KG, EM VIA URBANA PAVIMENTADA, DMT ATÉ 30 KM. AF_01/2026</t>
  </si>
  <si>
    <t>TRANSPORTE DE EQUIPAMENTO PESADO COM CAMINHÃO PLATAFORMA 29000 KG, EM VIA INTERNA (DENTRO DO CANTEIRO) EM LEITO NATURAL. AF_01/2026</t>
  </si>
  <si>
    <t>TRANSPORTE DE EQUIPAMENTO PESADO COM CAMINHÃO PLATAFORMA 29000 KG, EM VIA INTERNA (DENTRO DO CANTEIRO) EM REVESTIMENTO PRIMÁRIO. AF_01/2026</t>
  </si>
  <si>
    <t>TRANSPORTE DE EQUIPAMENTO PESADO COM CAMINHÃO PLATAFORMA 29000 KG, EM VIA INTERNA (DENTRO DO CANTEIRO) PAVIMENTADA. AF_01/2026</t>
  </si>
  <si>
    <t>TRANSPORTE DE EQUIPAMENTO PESADO COM CAMINHÃO PLATAFORMA 29000 KG, EM VIA URBANA EM LEITO NATURAL. AF_01/2026</t>
  </si>
  <si>
    <t>TRANSPORTE DE EQUIPAMENTO PESADO COM CAMINHÃO PLATAFORMA 29000 KG, EM VIA URBANA EM REVESTIMENTO PRIMÁRIO. AF_01/2026</t>
  </si>
  <si>
    <t>TRANSPORTE DE EQUIPAMENTO PESADO COM CAMINHÃO PLATAFORMA 29000 KG, EM VIA URBANA PAVIMENTADA, ADICIONAL PARA DMT EXCEDENTE A 30 KM. AF_01/2026</t>
  </si>
  <si>
    <t>TRANSPORTE DE EQUIPAMENTO PESADO COM CAMINHÃO PLATAFORMA 29000 KG, EM VIA URBANA PAVIMENTADA, DMT ATÉ 30 KM. AF_01/2026</t>
  </si>
  <si>
    <t>TRANSPORTE DE EQUIPAMENTO PESADO COM CAVALO MECÂNICO 6X2 COM PRANCHA REBAIXADA KG, EM VIA INTERNA (DENTRO DO CANTEIRO) EM LEITO NATURAL. AF_01/2026</t>
  </si>
  <si>
    <t>TRANSPORTE DE EQUIPAMENTO PESADO COM CAVALO MECÂNICO 6X2 COM PRANCHA REBAIXADA KG, EM VIA INTERNA (DENTRO DO CANTEIRO) EM REVESTIMENTO PRIMÁRIO. AF_01/2026</t>
  </si>
  <si>
    <t>TRANSPORTE DE EQUIPAMENTO PESADO COM CAVALO MECÂNICO 6X2 COM PRANCHA REBAIXADA KG, EM VIA INTERNA (DENTRO DO CANTEIRO) PAVIMENTADA. AF_01/2026</t>
  </si>
  <si>
    <t>TRANSPORTE DE EQUIPAMENTO PESADO COM CAVALO MECÂNICO 6X2 COM PRANCHA REBAIXADA KG, EM VIA URBANA EM LEITO NATURAL. AF_01/2026</t>
  </si>
  <si>
    <t>TRANSPORTE DE EQUIPAMENTO PESADO COM CAVALO MECÂNICO 6X2 COM PRANCHA REBAIXADA KG, EM VIA URBANA EM REVESTIMENTO PRIMÁRIO. AF_01/2026</t>
  </si>
  <si>
    <t>TRANSPORTE DE EQUIPAMENTO PESADO COM CAVALO MECÂNICO 6X2 COM PRANCHA REBAIXADA KG, EM VIA URBANA PAVIMENTADA, ADICIONAL PARA DMT EXCEDENTE A 30 KM. AF_01/2026</t>
  </si>
  <si>
    <t>TRANSPORTE DE EQUIPAMENTO PESADO COM CAVALO MECÂNICO 6X2 COM PRANCHA REBAIXADA KG, EM VIA URBANA PAVIMENTADA, DMT ATÉ 30 KM. AF_01/2026</t>
  </si>
  <si>
    <t>TRANSPORTE DE EQUIPAMENTO PESADO COM CAVALO MECÂNICO 6X2 COM PRANCHA RETA KG, EM VIA INTERNA (DENTRO DO CANTEIRO) EM LEITO NATURAL. AF_01/2026</t>
  </si>
  <si>
    <t>TRANSPORTE DE EQUIPAMENTO PESADO COM CAVALO MECÂNICO 6X2 COM PRANCHA RETA KG, EM VIA INTERNA (DENTRO DO CANTEIRO) EM REVESTIMENTO PRIMÁRIO. AF_01/2026</t>
  </si>
  <si>
    <t>TRANSPORTE DE EQUIPAMENTO PESADO COM CAVALO MECÂNICO 6X2 COM PRANCHA RETA KG, EM VIA INTERNA (DENTRO DO CANTEIRO) PAVIMENTADA. AF_01/2026</t>
  </si>
  <si>
    <t>TRANSPORTE DE EQUIPAMENTO PESADO COM CAVALO MECÂNICO 6X2 COM PRANCHA RETA KG, EM VIA URBANA EM LEITO NATURAL. AF_01/2026</t>
  </si>
  <si>
    <t>TRANSPORTE DE EQUIPAMENTO PESADO COM CAVALO MECÂNICO 6X2 COM PRANCHA RETA KG, EM VIA URBANA EM REVESTIMENTO PRIMÁRIO. AF_01/2026</t>
  </si>
  <si>
    <t>TRANSPORTE DE EQUIPAMENTO PESADO COM CAVALO MECÂNICO 6X2 COM PRANCHA RETA KG, EM VIA URBANA PAVIMENTADA, ADICIONAL PARA DMT EXCEDENTE A 30 KM. AF_01/2026</t>
  </si>
  <si>
    <t>TRANSPORTE DE EQUIPAMENTO PESADO COM CAVALO MECÂNICO 6X2 COM PRANCHA RETA KG, EM VIA URBANA PAVIMENTADA, DMT ATÉ 30 KM. AF_01/2026</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</si>
  <si>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</si>
  <si>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</si>
  <si>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CONCRETO FCK = 15MPA, TRAÇO 1:3,4:3,4 (EM MASSA SECA DE CIMENTO/ AREIA MÉDIA/ SEIXO ROLADO) - PREPARO MANUAL. AF_05/2021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</si>
  <si>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</si>
  <si>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</si>
  <si>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</si>
  <si>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</si>
  <si>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</si>
  <si>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</si>
  <si>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</si>
  <si>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</si>
  <si>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</si>
  <si>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</si>
  <si>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</si>
  <si>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</si>
  <si>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</si>
  <si>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</si>
  <si>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</si>
  <si>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</si>
  <si>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</si>
  <si>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</si>
  <si>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</si>
  <si>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</si>
  <si>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</si>
  <si>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</si>
  <si>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</si>
  <si>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</si>
  <si>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</si>
  <si>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</si>
  <si>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</si>
  <si>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</si>
  <si>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</si>
  <si>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</si>
  <si>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</si>
  <si>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</si>
  <si>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</si>
  <si>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</si>
  <si>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</si>
  <si>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</si>
  <si>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</si>
  <si>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</si>
  <si>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</si>
  <si>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</si>
  <si>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</si>
  <si>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</si>
  <si>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</si>
  <si>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</si>
  <si>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</si>
  <si>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</si>
  <si>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</si>
  <si>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</si>
  <si>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</si>
  <si>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</si>
  <si>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</si>
  <si>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</si>
  <si>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</si>
  <si>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</si>
  <si>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</si>
  <si>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</si>
  <si>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</si>
  <si>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</si>
  <si>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</si>
  <si>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</si>
  <si>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</si>
  <si>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</si>
  <si>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</si>
  <si>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</si>
  <si>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</si>
  <si>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</si>
  <si>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</si>
  <si>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</si>
  <si>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</si>
  <si>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</si>
  <si>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</si>
  <si>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</si>
  <si>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</si>
  <si>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</si>
  <si>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</si>
  <si>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</si>
  <si>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</si>
  <si>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</si>
  <si>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</si>
  <si>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</si>
  <si>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</si>
  <si>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</si>
  <si>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</si>
  <si>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</si>
  <si>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</si>
  <si>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</si>
  <si>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</si>
  <si>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</si>
  <si>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</si>
  <si>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</si>
  <si>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</si>
  <si>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</si>
  <si>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</si>
  <si>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</si>
  <si>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</si>
  <si>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</si>
  <si>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</si>
  <si>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</si>
  <si>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</si>
  <si>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</si>
  <si>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</si>
  <si>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</si>
  <si>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</si>
  <si>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</si>
  <si>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</si>
  <si>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</si>
  <si>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</si>
  <si>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</si>
  <si>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</si>
  <si>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</si>
  <si>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</si>
  <si>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</si>
  <si>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</si>
  <si>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</si>
  <si>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</si>
  <si>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</si>
  <si>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</si>
  <si>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</si>
  <si>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</si>
  <si>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</si>
  <si>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</si>
  <si>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</si>
  <si>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</si>
  <si>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</si>
  <si>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</si>
  <si>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</si>
  <si>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</si>
  <si>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</si>
  <si>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</si>
  <si>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</si>
  <si>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</si>
  <si>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</si>
  <si>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</si>
  <si>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</si>
  <si>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</si>
  <si>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</si>
  <si>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</si>
  <si>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</si>
  <si>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</si>
  <si>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</si>
  <si>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</si>
  <si>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</si>
  <si>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</si>
  <si>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</si>
  <si>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</si>
  <si>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</si>
  <si>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</si>
  <si>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</si>
  <si>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</si>
  <si>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</si>
  <si>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</si>
  <si>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</si>
  <si>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</si>
  <si>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</si>
  <si>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</si>
  <si>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</si>
  <si>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</si>
  <si>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</si>
  <si>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</si>
  <si>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</si>
  <si>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</si>
  <si>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</si>
  <si>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</si>
  <si>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</si>
  <si>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</si>
  <si>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</si>
  <si>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</si>
  <si>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</si>
  <si>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</si>
  <si>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</si>
  <si>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</si>
  <si>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</si>
  <si>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</si>
  <si>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</si>
  <si>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</si>
  <si>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</si>
  <si>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</si>
  <si>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</si>
  <si>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</si>
  <si>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</si>
  <si>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</si>
  <si>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</si>
  <si>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</si>
  <si>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</si>
  <si>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</si>
  <si>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</si>
  <si>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</si>
  <si>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</si>
  <si>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</si>
  <si>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</si>
  <si>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</si>
  <si>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</si>
  <si>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</si>
  <si>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</si>
  <si>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</si>
  <si>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</si>
  <si>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</si>
  <si>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</si>
  <si>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</si>
  <si>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</si>
  <si>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</si>
  <si>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</si>
  <si>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</si>
  <si>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</si>
  <si>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</si>
  <si>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</si>
  <si>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</si>
  <si>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</si>
  <si>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</si>
  <si>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</si>
  <si>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</si>
  <si>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ACABAMENTO CONVENCIONAL, ESPESSURA 6 CM, ARMADO. AF_08/2022</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</si>
  <si>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</si>
  <si>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</si>
  <si>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</si>
  <si>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</si>
  <si>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</si>
  <si>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</si>
  <si>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</si>
  <si>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</si>
  <si>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</si>
  <si>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</si>
  <si>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</si>
  <si>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</si>
  <si>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</si>
  <si>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</si>
  <si>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</si>
  <si>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</si>
  <si>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</si>
  <si>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</si>
  <si>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</si>
  <si>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</si>
  <si>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</si>
  <si>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</si>
  <si>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</si>
  <si>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</si>
  <si>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</si>
  <si>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</si>
  <si>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</si>
  <si>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</si>
  <si>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</si>
  <si>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</si>
  <si>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</si>
  <si>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</si>
  <si>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</si>
  <si>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</si>
  <si>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</si>
  <si>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</si>
  <si>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</si>
  <si>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</si>
  <si>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</si>
  <si>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</si>
  <si>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</si>
  <si>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32,0 MM, PARA EXECUÇÃO DE PAVIMENTO DE CONCRETO - FORNECIMENTO E INSTALAÇÃO. AF_04/2022</t>
  </si>
  <si>
    <t>EXECUÇÃO DE PAVIMENTO DE CONCRETO ARMADO (PCA), FCK = 30 MPA, ESPESSURA DE 15,0 CM. AF_04/2022</t>
  </si>
  <si>
    <t>ARMAÇÃO PARA EXECUÇÃO DE RADIER, PISO DE CONCRETO OU LAJE SOBRE SOLO, COM USO DE TELA Q-283. AF_09/2021</t>
  </si>
  <si>
    <t>ARMAÇÃO PARA EXECUÇÃO DE RADIER, PISO DE CONCRETO OU LAJE SOBRE SOLO, COM USO DE TELA Q-159. AF_09/2021</t>
  </si>
  <si>
    <t>EXECUÇÃO DE PAVIMENTO DE CONCRETO ARMADO (PCA), FCK = 30 MPA, ESPESSURA DE 17,5 CM. AF_04/2022</t>
  </si>
  <si>
    <t>ARMAÇÃO PARA EXECUÇÃO DE RADIER, PISO DE CONCRETO OU LAJE SOBRE SOLO, COM USO DE TELA Q-196. AF_09/2021</t>
  </si>
  <si>
    <t>EXECUÇÃO DE PAVIMENTO DE CONCRETO SIMPLES (PCS), FCK = 35 MPA, ESPESSURA DE 15,0 CM. AF_04/2022</t>
  </si>
  <si>
    <t>ARMAÇÃO PARA EXECUÇÃO DE RADIER, PISO DE CONCRETO OU LAJE SOBRE SOLO, COM USO DE TELA Q-113. AF_09/2021</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</si>
  <si>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</si>
  <si>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</si>
  <si>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</si>
  <si>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</si>
  <si>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</si>
  <si>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</si>
  <si>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</si>
  <si>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</si>
  <si>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</si>
  <si>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</si>
  <si>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</si>
  <si>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</si>
  <si>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</si>
  <si>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</si>
  <si>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</si>
  <si>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</si>
  <si>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</si>
  <si>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</si>
  <si>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</si>
  <si>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</si>
  <si>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</si>
  <si>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</si>
  <si>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</si>
  <si>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</si>
  <si>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(RUFO CAPA) EM AÇO GALVANIZADO, CORTE 33. AF_11/2020</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</si>
  <si>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</si>
  <si>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</si>
  <si>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</si>
  <si>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</si>
  <si>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</si>
  <si>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</si>
  <si>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</si>
  <si>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</si>
  <si>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</si>
  <si>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</si>
  <si>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</si>
  <si>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</si>
  <si>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ENSACAMENTO DE AREIA. AF_01/2026</t>
  </si>
  <si>
    <t>PENEIRAMENTO DE AREIA COM PENEIRA ELÉTRICA. AF_01/2026</t>
  </si>
  <si>
    <t>PENEIRAMENTO DE AREIA COM PENEIRA MANUAL. AF_01/2026</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</si>
  <si>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</si>
  <si>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</si>
  <si>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</si>
  <si>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</si>
  <si>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</si>
  <si>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</si>
  <si>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</si>
  <si>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</si>
  <si>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</si>
  <si>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</si>
  <si>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</si>
  <si>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</si>
  <si>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</si>
  <si>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</si>
  <si>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</si>
  <si>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</si>
  <si>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</si>
  <si>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</si>
  <si>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</si>
  <si>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</si>
  <si>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</si>
  <si>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</si>
  <si>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</si>
  <si>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</si>
  <si>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</si>
  <si>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</si>
  <si>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</si>
  <si>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</si>
  <si>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</si>
  <si>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</si>
  <si>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</si>
  <si>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</si>
  <si>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</si>
  <si>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</si>
  <si>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</si>
  <si>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</si>
  <si>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</si>
  <si>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</si>
  <si>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</si>
  <si>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</si>
  <si>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</si>
  <si>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</si>
  <si>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</si>
  <si>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</si>
  <si>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</si>
  <si>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</si>
  <si>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</si>
  <si>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</si>
  <si>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</si>
  <si>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</si>
  <si>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</si>
  <si>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</si>
  <si>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</si>
  <si>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</si>
  <si>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</si>
  <si>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</si>
  <si>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</si>
  <si>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</si>
  <si>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</si>
  <si>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</si>
  <si>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</si>
  <si>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</si>
  <si>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</si>
  <si>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</si>
  <si>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</si>
  <si>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</si>
  <si>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</si>
  <si>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</si>
  <si>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</si>
  <si>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</si>
  <si>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</si>
  <si>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</si>
  <si>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</si>
  <si>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</si>
  <si>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</si>
  <si>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</si>
  <si>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</si>
  <si>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</si>
  <si>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</si>
  <si>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</si>
  <si>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</si>
  <si>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</si>
  <si>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</si>
  <si>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</si>
  <si>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</si>
  <si>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</si>
  <si>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</si>
  <si>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</si>
  <si>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</si>
  <si>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</si>
  <si>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</si>
  <si>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</si>
  <si>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</si>
  <si>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</si>
  <si>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</si>
  <si>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</si>
  <si>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</si>
  <si>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</si>
  <si>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</si>
  <si>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</si>
  <si>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</si>
  <si>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</si>
  <si>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</si>
  <si>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</si>
  <si>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</si>
  <si>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</si>
  <si>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</si>
  <si>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</si>
  <si>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</si>
  <si>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</si>
  <si>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</si>
  <si>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</si>
  <si>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</si>
  <si>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</si>
  <si>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</si>
  <si>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</si>
  <si>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</si>
  <si>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</si>
  <si>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</si>
  <si>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</si>
  <si>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</si>
  <si>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</si>
  <si>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</si>
  <si>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</si>
  <si>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</si>
  <si>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</si>
  <si>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</si>
  <si>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</si>
  <si>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</si>
  <si>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</si>
  <si>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</si>
  <si>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</si>
  <si>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</si>
  <si>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</si>
  <si>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</si>
  <si>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</si>
  <si>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</si>
  <si>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</si>
  <si>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</si>
  <si>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</si>
  <si>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</si>
  <si>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</si>
  <si>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</si>
  <si>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</si>
  <si>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</si>
  <si>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</si>
  <si>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</si>
  <si>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</si>
  <si>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</si>
  <si>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</si>
  <si>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</si>
  <si>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COLOCAÇÃO DE FITA PROTETORA PARA PINTURA.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</si>
  <si>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</si>
  <si>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</si>
  <si>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</si>
  <si>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</si>
  <si>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</si>
  <si>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</si>
  <si>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</si>
  <si>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</si>
  <si>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</si>
  <si>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</si>
  <si>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</si>
  <si>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</si>
  <si>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</si>
  <si>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</si>
  <si>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</si>
  <si>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</si>
  <si>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</si>
  <si>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(02 DEMÃOS). AF_01/2020_PE</t>
  </si>
  <si>
    <t>PINTURA COM TINTA ALQUÍDICA DE ACABAMENTO (ESMALTE SINTÉTICO BRILHANTE) PULVERIZADA SOBRE SUPERFÍCIES METÁLICAS (EXCETO PERFIL) EXECUTADO EM OBRA (POR DEMÃO).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</si>
  <si>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</si>
  <si>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</si>
  <si>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</si>
  <si>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</si>
  <si>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</si>
  <si>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</si>
  <si>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</si>
  <si>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</si>
  <si>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</si>
  <si>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</si>
  <si>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</si>
  <si>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</si>
  <si>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</si>
  <si>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</si>
  <si>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</si>
  <si>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</si>
  <si>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</si>
  <si>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</si>
  <si>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</si>
  <si>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</si>
  <si>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</si>
  <si>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</si>
  <si>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</si>
  <si>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</si>
  <si>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</si>
  <si>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</si>
  <si>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</si>
  <si>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</si>
  <si>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</si>
  <si>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</si>
  <si>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</si>
  <si>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</si>
  <si>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</si>
  <si>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</si>
  <si>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</si>
  <si>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</si>
  <si>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</si>
  <si>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</si>
  <si>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</si>
  <si>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</si>
  <si>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</si>
  <si>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</si>
  <si>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</si>
  <si>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</si>
  <si>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</si>
  <si>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</si>
  <si>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</si>
  <si>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</si>
  <si>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</si>
  <si>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</si>
  <si>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</si>
  <si>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</si>
  <si>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</si>
  <si>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</si>
  <si>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</si>
  <si>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</si>
  <si>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ACABAMENTO PARA PISO EM TACO DE MADEIRA. AF_09/2020</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</si>
  <si>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</si>
  <si>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</si>
  <si>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</si>
  <si>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</si>
  <si>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</si>
  <si>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</si>
  <si>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</si>
  <si>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</si>
  <si>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</si>
  <si>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</si>
  <si>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</si>
  <si>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</si>
  <si>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</si>
  <si>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</si>
  <si>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</si>
  <si>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</si>
  <si>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</si>
  <si>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</si>
  <si>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</si>
  <si>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</si>
  <si>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</si>
  <si>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</si>
  <si>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</si>
  <si>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</si>
  <si>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ARDÓSIA ASSENTADO SOBRE ARGAMASSA 1:3 (CIMENTO E AREIA). AF_09/2020</t>
  </si>
  <si>
    <t>PISO EM PEDRA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</si>
  <si>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</si>
  <si>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</si>
  <si>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</si>
  <si>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LAMINADO EM AMBIENTES INTERNOS. AF_09/2020</t>
  </si>
  <si>
    <t>PISO PODOTÁTIL DE ALERTA OU DIRECIONAL, DE BORRACHA, ASSENTADO SOBRE ARGAMASSA. AF_05/2020</t>
  </si>
  <si>
    <t>PISO PODOTÁTIL, DIRECIONAL OU ALERTA, SOLIDARIZADO AO PISO EXISTENTE (ELEMENTOS DISCRETOS). AF_05/2020</t>
  </si>
  <si>
    <t>PISO VINÍLICO FLEXÍVEL EM MANTA, PADRÃO LISO, ESPESSURA 2 MM, FIXADO COM COLA. AF_09/2020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</si>
  <si>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</si>
  <si>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</si>
  <si>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</si>
  <si>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</si>
  <si>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</si>
  <si>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</si>
  <si>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</si>
  <si>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</si>
  <si>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</si>
  <si>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</si>
  <si>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</si>
  <si>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RODAPÉ VINÍLICO FLEXÍVEL EM MANTA, ALTURA 10 CM. AF_09/2020</t>
  </si>
  <si>
    <t>SOLEIRA EM GRANITO, LARGURA 15 CM, ESPESSURA 2,0 CM. AF_09/2020</t>
  </si>
  <si>
    <t>SOLEIRA EM MÁRMORE, LARGURA 15 CM, ESPESSURA 2,0 CM.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</si>
  <si>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</si>
  <si>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</si>
  <si>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</si>
  <si>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</si>
  <si>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</si>
  <si>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</si>
  <si>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</si>
  <si>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</si>
  <si>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</si>
  <si>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</si>
  <si>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</si>
  <si>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</si>
  <si>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</si>
  <si>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</si>
  <si>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</si>
  <si>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</si>
  <si>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</si>
  <si>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</si>
  <si>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</si>
  <si>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</si>
  <si>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</si>
  <si>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</si>
  <si>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</si>
  <si>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</si>
  <si>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</si>
  <si>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</si>
  <si>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</si>
  <si>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</si>
  <si>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</si>
  <si>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</si>
  <si>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</si>
  <si>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</si>
  <si>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</si>
  <si>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</si>
  <si>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</si>
  <si>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</si>
  <si>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</si>
  <si>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</si>
  <si>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</si>
  <si>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</si>
  <si>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</si>
  <si>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</si>
  <si>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</si>
  <si>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</si>
  <si>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</si>
  <si>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HASTE DE ATERRAMENTO, DIÂMETRO 5/8", COM 3 METROS - FORNECIMENTO E INSTALAÇÃO. AF_08/2023</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</si>
  <si>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</si>
  <si>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</si>
  <si>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</si>
  <si>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</si>
  <si>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</si>
  <si>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</si>
  <si>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</si>
  <si>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</si>
  <si>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</si>
  <si>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</si>
  <si>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</si>
  <si>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</si>
  <si>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</si>
  <si>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</si>
  <si>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</si>
  <si>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</si>
  <si>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</si>
  <si>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</si>
  <si>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</si>
  <si>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</si>
  <si>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</si>
  <si>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</si>
  <si>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</si>
  <si>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</si>
  <si>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</si>
  <si>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</si>
  <si>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</si>
  <si>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</si>
  <si>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</si>
  <si>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</si>
  <si>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</si>
  <si>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</si>
  <si>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</si>
  <si>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</si>
  <si>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</si>
  <si>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</si>
  <si>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</si>
  <si>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</si>
  <si>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</si>
  <si>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</si>
  <si>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</si>
  <si>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</si>
  <si>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 M. AF_12/2020</t>
  </si>
  <si>
    <t>ACRÉSCIMO PARA POÇO DE VISITA CIRCULAR PARA ESGOTO, EM ALVENARIA COM TIJOLOS CERÂMICOS MACIÇOS, DIÂMETRO INTERNO = 1,2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</si>
  <si>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</si>
  <si>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</si>
  <si>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</si>
  <si>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</si>
  <si>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CONCRETO PRÉ-MOLDADO, DIÂMETRO INTERNO = 1,5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</si>
  <si>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</si>
  <si>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</si>
  <si>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</si>
  <si>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</si>
  <si>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</si>
  <si>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</si>
  <si>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</si>
  <si>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</si>
  <si>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</si>
  <si>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</si>
  <si>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</si>
  <si>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</si>
  <si>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</si>
  <si>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</si>
  <si>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</si>
  <si>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</si>
  <si>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</si>
  <si>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</si>
  <si>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</si>
  <si>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</si>
  <si>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</si>
  <si>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</si>
  <si>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</si>
  <si>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</si>
  <si>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</si>
  <si>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</si>
  <si>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</si>
  <si>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</si>
  <si>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</si>
  <si>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</si>
  <si>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</si>
  <si>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</si>
  <si>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</si>
  <si>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</si>
  <si>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</si>
  <si>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</si>
  <si>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</si>
  <si>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</si>
  <si>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</si>
  <si>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</si>
  <si>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</si>
  <si>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</si>
  <si>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</si>
  <si>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</si>
  <si>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</si>
  <si>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</si>
  <si>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</si>
  <si>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</si>
  <si>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</si>
  <si>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</si>
  <si>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</si>
  <si>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</si>
  <si>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</si>
  <si>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</si>
  <si>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</si>
  <si>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</si>
  <si>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</si>
  <si>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</si>
  <si>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</si>
  <si>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</si>
  <si>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</si>
  <si>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</si>
  <si>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</si>
  <si>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</si>
  <si>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</si>
  <si>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</si>
  <si>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</si>
  <si>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</si>
  <si>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</si>
  <si>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</si>
  <si>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</si>
  <si>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</si>
  <si>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</si>
  <si>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</si>
  <si>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</si>
  <si>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</si>
  <si>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</si>
  <si>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</si>
  <si>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</si>
  <si>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</si>
  <si>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</si>
  <si>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</si>
  <si>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</si>
  <si>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</si>
  <si>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</si>
  <si>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</si>
  <si>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</si>
  <si>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</si>
  <si>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</si>
  <si>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</si>
  <si>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</si>
  <si>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</si>
  <si>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</si>
  <si>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</si>
  <si>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</si>
  <si>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</si>
  <si>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</si>
  <si>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</si>
  <si>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</si>
  <si>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</si>
  <si>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</si>
  <si>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</si>
  <si>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</si>
  <si>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</si>
  <si>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</si>
  <si>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</si>
  <si>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</si>
  <si>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</si>
  <si>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</si>
  <si>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</si>
  <si>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</si>
  <si>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</si>
  <si>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</si>
  <si>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</si>
  <si>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</si>
  <si>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</si>
  <si>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</si>
  <si>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</si>
  <si>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</si>
  <si>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</si>
  <si>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</si>
  <si>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</si>
  <si>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</si>
  <si>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</si>
  <si>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</si>
  <si>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</si>
  <si>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</si>
  <si>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</si>
  <si>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</si>
  <si>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</si>
  <si>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</si>
  <si>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</si>
  <si>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</si>
  <si>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</si>
  <si>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</si>
  <si>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</si>
  <si>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</si>
  <si>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</si>
  <si>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</si>
  <si>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</si>
  <si>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</si>
  <si>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</si>
  <si>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</si>
  <si>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</si>
  <si>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</si>
  <si>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</si>
  <si>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</si>
  <si>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</si>
  <si>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</si>
  <si>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</si>
  <si>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</si>
  <si>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</si>
  <si>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</si>
  <si>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</si>
  <si>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</si>
  <si>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</si>
  <si>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</si>
  <si>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</si>
  <si>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</si>
  <si>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</si>
  <si>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</si>
  <si>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</si>
  <si>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</si>
  <si>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</si>
  <si>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</si>
  <si>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</si>
  <si>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</si>
  <si>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</si>
  <si>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</si>
  <si>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</si>
  <si>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</si>
  <si>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</si>
  <si>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</si>
  <si>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</si>
  <si>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</si>
  <si>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</si>
  <si>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</si>
  <si>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</si>
  <si>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</si>
  <si>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</si>
  <si>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</si>
  <si>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</si>
  <si>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</si>
  <si>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</si>
  <si>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</si>
  <si>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</si>
  <si>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</si>
  <si>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</si>
  <si>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</si>
  <si>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</si>
  <si>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</si>
  <si>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</si>
  <si>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</si>
  <si>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</si>
  <si>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</si>
  <si>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</si>
  <si>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</si>
  <si>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</si>
  <si>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</si>
  <si>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</si>
  <si>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</si>
  <si>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</si>
  <si>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</si>
  <si>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</si>
  <si>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BORNE CONECTOR PARA CABOS DE 1,5 MM2, PARA QUADRO DE BOMBA - FORNECIMENTO E INSTALAÇÃO. AF_11/2025</t>
  </si>
  <si>
    <t>BORNE CONECTOR PARA CABOS DE 10 MM2, PARA QUADRO DE BOMBA - FORNECIMENTO E INSTALAÇÃO. AF_11/2025</t>
  </si>
  <si>
    <t>BORNE CONECTOR PARA CABOS DE 16 MM2, PARA QUADRO DE BOMBA - FORNECIMENTO E INSTALAÇÃO. AF_11/2025</t>
  </si>
  <si>
    <t>BORNE CONECTOR PARA CABOS DE 2,5 MM2, PARA QUADRO DE BOMBA - FORNECIMENTO E INSTALAÇÃO. AF_11/2025</t>
  </si>
  <si>
    <t>BORNE CONECTOR PARA CABOS DE 25 MM2, PARA QUADRO DE BOMBA - FORNECIMENTO E INSTALAÇÃO. AF_11/2025</t>
  </si>
  <si>
    <t>BORNE CONECTOR PARA CABOS DE 4 MM2, PARA QUADRO DE BOMBA - FORNECIMENTO E INSTALAÇÃO. AF_11/2025</t>
  </si>
  <si>
    <t>BORNE CONECTOR PARA CABOS DE 6 MM2, PARA QUADRO DE BOMBA - FORNECIMENTO E INSTALAÇÃO. AF_11/2025</t>
  </si>
  <si>
    <t>BOTÃO DE EMERGÊNCIA TIPO COGUMELO, PARA QUADRO DE BOMBA - FORNECIMENTO E INSTALAÇÃO. AF_11/2025</t>
  </si>
  <si>
    <t>BOTÃO LIGA/DESLIGA BOMBA VERDE E VERMELHO, PARA QUADRO DE BOMBA - FORNECIMENTO E INSTALAÇÃO. AF_11/2025</t>
  </si>
  <si>
    <t>CANALETA, PARA QUADRO DE BOMBA - FORNECIMENTO E INSTALAÇÃO. AF_11/2025</t>
  </si>
  <si>
    <t>CHAVE COMUTADORA DE 3 POSIÇÕES DE 10 A, PARA QUADRO DE BOMBA - FORNECIMENTO E INSTALAÇÃO. AF_11/2025</t>
  </si>
  <si>
    <t>CHAVE COMUTADORA DE 3 POSIÇÕES DE 20 A, PARA QUADRO DE BOMBA - FORNECIMENTO E INSTALAÇÃO. AF_11/2025</t>
  </si>
  <si>
    <t>CHAVE COMUTADORA DE 3 POSIÇÕES DE 32A, PARA QUADRO DE BOMBA - FORNECIMENTO E INSTALAÇÃO. AF_11/2025</t>
  </si>
  <si>
    <t>CHAVE COMUTADORA DE 3 POSIÇÕES DE 40 A, PARA QUADRO DE BOMBA - FORNECIMENTO E INSTALAÇÃO. AF_11/2025</t>
  </si>
  <si>
    <t>CHAVE COMUTADORA DE 3 POSIÇÕES DE 63 A, PARA QUADRO DE BOMBA - FORNECIMENTO E INSTALAÇÃO. AF_11/2025</t>
  </si>
  <si>
    <t>CHAVE COMUTADORA DE 3 POSIÇÕES DE 80 A, PARA QUADRO DE BOMBA - FORNECIMENTO E INSTALAÇÃO. AF_11/2025</t>
  </si>
  <si>
    <t>CONTATOR TRIPOLAR, CORRENTE DE *22* A, TENSAO NOMINAL DE *500* V, CATEGORIA AC-2 E AC-3, PARA QUADRO DE BOMBA - FORNECIMENTO E INSTALAÇÃO. AF_11/2025</t>
  </si>
  <si>
    <t>CONTATOR TRIPOLAR, CORRENTE DE *38* A, TENSAO NOMINAL DE *500* V, CATEGORIA AC-2 E AC-3, PARA QUADRO DE BOMBA - FORNECIMENTO E INSTALAÇÃO. AF_11/2025</t>
  </si>
  <si>
    <t>CONTATOR TRIPOLAR, CORRENTE DE 12 A, TENSAO NOMINAL DE *500* V, CATEGORIA AC-2 E AC-3, PARA QUADRO DE BOMBA - FORNECIMENTO E INSTALAÇÃO. AF_11/2025</t>
  </si>
  <si>
    <t>CONTATOR TRIPOLAR, CORRENTE DE 25 A, TENSAO NOMINAL DE *500* V, CATEGORIA AC-2 E AC-3, PARA QUADRO DE BOMBA - FORNECIMENTO E INSTALAÇÃO. AF_11/2025</t>
  </si>
  <si>
    <t>CONTATOR TRIPOLAR, CORRENTE DE 32 A, TENSAO NOMINAL DE *500* V, CATEGORIA AC-2 E AC-3, PARA QUADRO DE BOMBA - FORNECIMENTO E INSTALAÇÃO. AF_11/2025</t>
  </si>
  <si>
    <t>CONTATOR TRIPOLAR, CORRENTE DE 45 A, TENSAO NOMINAL DE *500* V, CATEGORIA AC-2 E AC-3, PARA QUADRO DE BOMBA - FORNECIMENTO E INSTALAÇÃO. AF_11/2025</t>
  </si>
  <si>
    <t>CONTATOR TRIPOLAR, CORRENTE DE 9 A, TENSAO NOMINAL DE *500* V, CATEGORIA AC-2 E AC-3, PARA QUADRO DE BOMBA - FORNECIMENTO E INSTALAÇÃO. AF_11/2025</t>
  </si>
  <si>
    <t>DISJUNTOR TERMOMAGNETICO PARA TRILHO DIN (IEC), TRIPOLAR, 10 A, PARA QUADRO DE BOMBA - FORNECIMENTO E INSTALAÇÃO. AF_11/2025</t>
  </si>
  <si>
    <t>DISJUNTOR TERMOMAGNETICO PARA TRILHO DIN (IEC), TRIPOLAR, 16 A, PARA QUADRO DE BOMBA - FORNECIMENTO E INSTALAÇÃO. AF_11/2025</t>
  </si>
  <si>
    <t>DISJUNTOR TERMOMAGNETICO PARA TRILHO DIN (IEC), TRIPOLAR, 20 A, PARA QUADRO DE BOMBA - FORNECIMENTO E INSTALAÇÃO. AF_11/2025</t>
  </si>
  <si>
    <t>DISJUNTOR TERMOMAGNETICO PARA TRILHO DIN (IEC), TRIPOLAR, 25 A, PARA QUADRO DE BOMBA - FORNECIMENTO E INSTALAÇÃO. AF_11/2025</t>
  </si>
  <si>
    <t>DISJUNTOR TERMOMAGNETICO PARA TRILHO DIN (IEC), TRIPOLAR, 32 A, PARA QUADRO DE BOMBA - FORNECIMENTO E INSTALAÇÃO. AF_11/2025</t>
  </si>
  <si>
    <t>DISJUNTOR TERMOMAGNETICO PARA TRILHO DIN (IEC), TRIPOLAR, 40 A, PARA QUADRO DE BOMBA - FORNECIMENTO E INSTALAÇÃO. AF_11/2025</t>
  </si>
  <si>
    <t>DISJUNTOR TERMOMAGNETICO PARA TRILHO DIN (IEC), TRIPOLAR, 50 A, PARA QUADRO DE BOMBA - FORNECIMENTO E INSTALAÇÃO. AF_11/2025</t>
  </si>
  <si>
    <t>DISJUNTOR TERMOMAGNETICO PARA TRILHO DIN (IEC), TRIPOLAR, 63 A, PARA QUADRO DE BOMBA - FORNECIMENTO E INSTALAÇÃO. AF_11/2025</t>
  </si>
  <si>
    <t>INSTALAÇÃO DE QUADRO ELÉTRICO PARA 1 BOMBA TRIFÁSICA ATÉ 25 CV CADA (NÃO INCLUI O FORNECIMENTO DO QUADRO). AF_11/2025</t>
  </si>
  <si>
    <t>INSTALAÇÃO DE QUADRO ELÉTRICO PARA 2 BOMBAS TRIFÁSICAS ATÉ 25 CV CADA (NÃO INCLUI O FORNECIMENTO DO QUADRO). AF_11/2025</t>
  </si>
  <si>
    <t>QUADRO ELÉTRICO PARA 1 BOMBA CENTRÍFUGA TRIFÁSICA 1,5 CV - FORNECIMENTO E INSTALAÇÃO. AF_11/2025</t>
  </si>
  <si>
    <t>QUADRO ELÉTRICO PARA 1 BOMBA CENTRÍFUGA TRIFÁSICA 10 CV - FORNECIMENTO E INSTALAÇÃO. AF_11/2025</t>
  </si>
  <si>
    <t>QUADRO ELÉTRICO PARA 1 BOMBA CENTRÍFUGA TRIFÁSICA 3 CV - FORNECIMENTO E INSTALAÇÃO. AF_11/2025</t>
  </si>
  <si>
    <t>QUADRO ELÉTRICO PARA 2 BOMBAS CENTRÍFUGAS TRIFÁSICAS 10 CV CADA - FORNECIMENTO E INSTALAÇÃO. AF_11/2025</t>
  </si>
  <si>
    <t>RELÉ ESTRELA TRIANGULO, PARA QUADRO DE BOMBA - FORNECIMENTO E INSTALAÇÃO. AF_11/2025</t>
  </si>
  <si>
    <t>RELÉ FALTA DE FASE PARA ATUAR NO COMANDO DO CONTATOR, PARA QUADRO DE BOMBA - FORNECIMENTO E INSTALAÇÃO. AF_11/2025</t>
  </si>
  <si>
    <t>RELÉ PARA REVEZAMENTO DE MOTORES, PARA QUADRO DE BOMBA - FORNECIMENTO E INSTALAÇÃO. AF_11/2025</t>
  </si>
  <si>
    <t>RELÉ TÉRMICO 10 A 15 A PARA 220 V OU 7 A 10 A PARA 380 V, PARA QUADRO DE BOMBA - FORNECIMENTO E INSTALAÇÃO. AF_11/2025</t>
  </si>
  <si>
    <t>RELÉ TÉRMICO 32 A 40 A PARA 220 V OU 22 A 32 A PARA 380 V, PARA QUADRO DE BOMBA - FORNECIMENTO E INSTALAÇÃO. AF_11/2025</t>
  </si>
  <si>
    <t>RELÉ TÉRMICO 6 A 8 A PARA 220 V OU 4 A 6,3 A PARA 380 V, PARA QUADRO DE BOMBA - FORNECIMENTO E INSTALAÇÃO. AF_11/2025</t>
  </si>
  <si>
    <t>SINALEIRO LED PARA INDICAÇÃO BOMBA, PARA QUADRO DE BOMBA - FORNECIMENTO E INSTALAÇÃO. AF_11/2025</t>
  </si>
  <si>
    <t>TRILHO DIN, PARA QUADRO DE BOMBA - FORNECIMENTO E INSTALAÇÃO. AF_11/2025</t>
  </si>
  <si>
    <t>ARMAÇÃO PARA EXECUÇÃO DE RADIER, PISO DE CONCRETO OU LAJE SOBRE SOLO, COM USO DE TELA Q-246.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</si>
  <si>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</si>
  <si>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</si>
  <si>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</si>
  <si>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TIPO PLACA VIBRATÓRIA.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</si>
  <si>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</si>
  <si>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</si>
  <si>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</si>
  <si>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MONTAGEM E DESMONTAGEM DE FORMA PARA RADIER, PISO DE CONCRETO OU LAJE SOBRE SOLO, COM SISTEMA DE FORMAS MANUSEÁVEIS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</si>
  <si>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</si>
  <si>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</si>
  <si>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</si>
  <si>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</si>
  <si>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</si>
  <si>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</si>
  <si>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</si>
  <si>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</si>
  <si>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</si>
  <si>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</si>
  <si>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</si>
  <si>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</si>
  <si>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</si>
  <si>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</si>
  <si>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</si>
  <si>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</si>
  <si>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</si>
  <si>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</si>
  <si>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</si>
  <si>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</si>
  <si>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</si>
  <si>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</si>
  <si>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</si>
  <si>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</si>
  <si>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</si>
  <si>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</si>
  <si>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</si>
  <si>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</si>
  <si>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</si>
  <si>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</si>
  <si>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</si>
  <si>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</si>
  <si>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</si>
  <si>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</si>
  <si>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</si>
  <si>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</si>
  <si>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</si>
  <si>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</si>
  <si>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</si>
  <si>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</si>
  <si>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</si>
  <si>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ELETRODUTOS, DIÂMETROS MENORES OU IGUAIS A 40 MM, COM ABRAÇADEIRA METÁLICA RÍGIDA TIPO D COM PARAFUSO DE FIXAÇÃO 1 1/4", FIXADA DIRETAMENTE NA LAJE OU PAREDE. AF_09/2023</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</si>
  <si>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</si>
  <si>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</si>
  <si>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</si>
  <si>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</si>
  <si>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</si>
  <si>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</si>
  <si>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</si>
  <si>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</si>
  <si>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</si>
  <si>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</si>
  <si>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</si>
  <si>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</si>
  <si>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</si>
  <si>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</si>
  <si>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</si>
  <si>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</si>
  <si>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</si>
  <si>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</si>
  <si>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</si>
  <si>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</si>
  <si>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</si>
  <si>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</si>
  <si>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</si>
  <si>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</si>
  <si>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</si>
  <si>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</si>
  <si>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</si>
  <si>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</si>
  <si>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</si>
  <si>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</si>
  <si>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</si>
  <si>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</si>
  <si>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</si>
  <si>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</si>
  <si>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</si>
  <si>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</si>
  <si>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</si>
  <si>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</si>
  <si>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</si>
  <si>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</si>
  <si>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</si>
  <si>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</si>
  <si>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</si>
  <si>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</si>
  <si>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</si>
  <si>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</si>
  <si>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</si>
  <si>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</si>
  <si>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</si>
  <si>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</si>
  <si>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</si>
  <si>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</si>
  <si>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</si>
  <si>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</si>
  <si>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</si>
  <si>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</si>
  <si>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</si>
  <si>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</si>
  <si>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</si>
  <si>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</si>
  <si>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</si>
  <si>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</si>
  <si>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</si>
  <si>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</si>
  <si>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</si>
  <si>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</si>
  <si>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</si>
  <si>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</si>
  <si>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</si>
  <si>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</si>
  <si>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USINAGEM DE CONCRETO ASFÁLTICO COM CAP 50/70, PARA CAMADA DE ROLAMENTO, PADRÃO DNIT FAIXA C, EM USINA DE ASFALTO CONTÍNUA DE 140 TON/H. AF_09/2025</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</si>
  <si>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</si>
  <si>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</si>
  <si>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</si>
  <si>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</si>
  <si>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</si>
  <si>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</si>
  <si>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</si>
  <si>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</si>
  <si>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</si>
  <si>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</si>
  <si>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</si>
  <si>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</si>
  <si>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</si>
  <si>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</si>
  <si>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</si>
  <si>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</si>
  <si>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</si>
  <si>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</si>
  <si>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</si>
  <si>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</si>
  <si>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</si>
  <si>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</si>
  <si>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</si>
  <si>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</si>
  <si>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</si>
  <si>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</si>
  <si>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</si>
  <si>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</si>
  <si>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</si>
  <si>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</si>
  <si>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</si>
  <si>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</si>
  <si>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</si>
  <si>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</si>
  <si>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</si>
  <si>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</si>
  <si>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</si>
  <si>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</si>
  <si>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</si>
  <si>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</si>
  <si>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</si>
  <si>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</si>
  <si>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</si>
  <si>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</si>
  <si>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</si>
  <si>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</si>
  <si>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</si>
  <si>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</si>
  <si>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</si>
  <si>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</si>
  <si>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</si>
  <si>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</si>
  <si>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</si>
  <si>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</si>
  <si>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</si>
  <si>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</si>
  <si>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</si>
  <si>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</si>
  <si>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</si>
  <si>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</si>
  <si>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</si>
  <si>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</si>
  <si>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</si>
  <si>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</si>
  <si>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</si>
  <si>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</si>
  <si>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</si>
  <si>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</si>
  <si>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</si>
  <si>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</si>
  <si>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</si>
  <si>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</si>
  <si>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</si>
  <si>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</si>
  <si>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</si>
  <si>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</si>
  <si>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</si>
  <si>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</si>
  <si>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</si>
  <si>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</si>
  <si>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</si>
  <si>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</si>
  <si>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</si>
  <si>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</si>
  <si>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</si>
  <si>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</si>
  <si>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</si>
  <si>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</si>
  <si>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</si>
  <si>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</si>
  <si>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</si>
  <si>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</si>
  <si>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</si>
  <si>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</si>
  <si>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</si>
  <si>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</si>
  <si>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</si>
  <si>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</si>
  <si>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</si>
  <si>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</si>
  <si>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</si>
  <si>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</si>
  <si>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</si>
  <si>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</si>
  <si>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</si>
  <si>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</si>
  <si>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</si>
  <si>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</si>
  <si>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</si>
  <si>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</si>
  <si>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</si>
  <si>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</si>
  <si>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</si>
  <si>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</si>
  <si>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</si>
  <si>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</si>
  <si>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</si>
  <si>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</si>
  <si>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</si>
  <si>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</si>
  <si>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</si>
  <si>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</si>
  <si>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</si>
  <si>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</si>
  <si>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</si>
  <si>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</si>
  <si>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</si>
  <si>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</si>
  <si>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</si>
  <si>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</si>
  <si>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</si>
  <si>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</si>
  <si>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</si>
  <si>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</si>
  <si>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</si>
  <si>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</si>
  <si>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</si>
  <si>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</si>
  <si>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</si>
  <si>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</si>
  <si>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</si>
  <si>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</si>
  <si>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</si>
  <si>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</si>
  <si>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</si>
  <si>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</si>
  <si>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</si>
  <si>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</si>
  <si>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</si>
  <si>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</si>
  <si>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</si>
  <si>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</si>
  <si>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</si>
  <si>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</si>
  <si>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</si>
  <si>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</si>
  <si>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</si>
  <si>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</si>
  <si>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</si>
  <si>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</si>
  <si>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</si>
  <si>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</si>
  <si>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PARA TELEFONE RJ11 - FORNECIMENTO E INSTALAÇÃO. AF_08/2025</t>
  </si>
  <si>
    <t>TOMADA RJ45 CAT 6E (COMPLETA) - FORNECIMENTO E INSTALAÇÃO. AF_08/2025</t>
  </si>
  <si>
    <t>TOMADA RJ45 CAT 6E (MÓDULO) - FORNECIMENTO E INSTALAÇÃO. AF_08/2025</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</si>
  <si>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</si>
  <si>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</si>
  <si>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</si>
  <si>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</si>
  <si>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</si>
  <si>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</si>
  <si>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</si>
  <si>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</si>
  <si>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</si>
  <si>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</si>
  <si>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</si>
  <si>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</si>
  <si>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</si>
  <si>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</si>
  <si>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</si>
  <si>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</si>
  <si>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</si>
  <si>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</si>
  <si>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</si>
  <si>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</si>
  <si>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</si>
  <si>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</si>
  <si>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</si>
  <si>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</si>
  <si>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</si>
  <si>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</si>
  <si>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</si>
  <si>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</si>
  <si>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</si>
  <si>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</si>
  <si>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</si>
  <si>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</si>
  <si>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</si>
  <si>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</si>
  <si>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</si>
  <si>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</si>
  <si>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</si>
  <si>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</si>
  <si>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</si>
  <si>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</si>
  <si>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</si>
  <si>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</si>
  <si>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</si>
  <si>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</si>
  <si>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</si>
  <si>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</si>
  <si>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</si>
  <si>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</si>
  <si>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</si>
  <si>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</si>
  <si>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</si>
  <si>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</si>
  <si>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</si>
  <si>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</si>
  <si>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</si>
  <si>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</si>
  <si>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</si>
  <si>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</si>
  <si>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</si>
  <si>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</si>
  <si>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</si>
  <si>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</si>
  <si>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</si>
  <si>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</si>
  <si>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</si>
  <si>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</si>
  <si>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</si>
  <si>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</si>
  <si>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</si>
  <si>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</si>
  <si>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</si>
  <si>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</si>
  <si>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</si>
  <si>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</si>
  <si>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</si>
  <si>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</si>
  <si>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</si>
  <si>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</si>
  <si>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</si>
  <si>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</si>
  <si>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</si>
  <si>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</si>
  <si>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</si>
  <si>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</si>
  <si>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</si>
  <si>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</si>
  <si>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</si>
  <si>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</si>
  <si>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</si>
  <si>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</si>
  <si>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</si>
  <si>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</si>
  <si>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</si>
  <si>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</si>
  <si>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</si>
  <si>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</si>
  <si>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</si>
  <si>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</si>
  <si>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</si>
  <si>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</si>
  <si>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</si>
  <si>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</si>
  <si>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</si>
  <si>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</si>
  <si>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</si>
  <si>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</si>
  <si>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</si>
  <si>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</si>
  <si>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</si>
  <si>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</si>
  <si>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</si>
  <si>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</si>
  <si>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</si>
  <si>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</si>
  <si>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REMOÇÃO DE ENTULHO CLASSE A (ALVENARIA, CONCRETO, ARGAMASSAS E CERÂMICOS) POR DUTO DE ENTULHO E ACONDICIONAMENTO FINAL EM CAÇAMBA ESTACIONÁRIA. EXCLUSO FRETE. AF_09/2025</t>
  </si>
  <si>
    <t>REMOÇÃO DE ENTULHO CLASSE B (BALDES VAZIOS NÃO CONTAMINADOS DE 29 LITROS) TRANSPORTADAS POR CREMALHEIRA. ACONDICIONAMENTO FINAL EM BAIAS. EXCLUSO FRETE. AF_09/2025</t>
  </si>
  <si>
    <t>REMOÇÃO DE ENTULHO CLASSE B (FRAGMENTOS DE MADEIRA) TRANSPORTADOS POR CREMALHEIRA. ACONDICIONAMENTO FINAL CAÇAMBA ESTACIONÁRIA. EXCLUSO FRETE. AF_09/2025</t>
  </si>
  <si>
    <t>REMOÇÃO DE ENTULHO CLASSE B (FRAGMENTOS DE MADEIRA) TRANSPORTADOS POR GRUA. ACONDICIONAMENTO FINAL CAÇAMBA ESTACIONÁRIA. EXCLUSO FRETE. AF_09/2025</t>
  </si>
  <si>
    <t>REMOÇÃO DE ENTULHO CLASSE B (FRAGMENTOS E RESÍDUOS DE GESSO) TRANSPORTADOS POR CREMALHEIRA. ACONDICIONAMENTO FINAL CAÇAMBA ESTACIONÁRIA. EXCLUSO FRETE. AF_09/2025</t>
  </si>
  <si>
    <t>REMOÇÃO DE ENTULHO CLASSE B (LATAS OU BALDES VAZIOS NÃO CONTAMINADOS DE 18 LITROS) TRANSPORTADAS POR CREMALHEIRA. ACONDICIONAMENTO FINAL EM BAIAS. EXCLUSO FRETE. AF_09/2025</t>
  </si>
  <si>
    <t>REMOÇÃO DE ENTULHO CLASSE B (PEÇAS MAIORES DE GESSO ACARTONADO) TRANSPORTADOS POR CREMALHEIRA. ACONDICIONAMENTO FINAL CAÇAMBA ESTACIONÁRIA. EXCLUSO FRETE. AF_09/2025</t>
  </si>
  <si>
    <t>REMOÇÃO DE ENTULHO CLASSE B (PEÇAS MAIORES DE MADEIRA) TRANSPORTADOS POR CREMALHEIRA. ACONDICIONAMENTO FINAL EM CAIXA ROLL ON/ ROLL OFF. EXCLUSO FRETE. AF_09/2025</t>
  </si>
  <si>
    <t>REMOÇÃO DE ENTULHO CLASSE B (PEÇAS MAIORES DE MADEIRA) TRANSPORTADOS POR GRUA. ACONDICIONAMENTO FINAL EM CAIXA ROLL ON/ ROLL OFF. EXCLUSO FRETE. AF_09/2025</t>
  </si>
  <si>
    <t>REMOÇÃO DE ENTULHO CLASSE B (PLASTICO/ PAPEL/ METAL) ARMAZENADO INICIALMENTE EM BOMBONAS E ACONDICIONAMENTO FINAL EM ABRIGOS COBERTOS. EXCLUSO FRETE. AF_09/2025</t>
  </si>
  <si>
    <t>RESERVATÓRIO DE CONCRETO PRÉ-FABRICADO, DIÂMETRO IGUAL A 2,5 M E ALTURA TOTAL IGUAL A 10,5 M - FORNECIMENTO E INSTALAÇÃO. AF_12/2025</t>
  </si>
  <si>
    <t>RESERVATÓRIO DE CONCRETO PRÉ-FABRICADO, DIÂMETRO IGUAL A 2,5 M E ALTURA TOTAL IGUAL A 15,0 M - FORNECIMENTO E INSTALAÇÃO. AF_12/2025</t>
  </si>
  <si>
    <t>RESERVATÓRIO DE CONCRETO PRÉ-FABRICADO, DIÂMETRO IGUAL A 2,5 M E ALTURA TOTAL IGUAL A 20,0 M - FORNECIMENTO E INSTALAÇÃO. AF_12/2025</t>
  </si>
  <si>
    <t>RESERVATÓRIO DE CONCRETO PRÉ-FABRICADO, DIÂMETRO IGUAL A 2,5 M E ALTURA TOTAL IGUAL A 25,0 M - FORNECIMENTO E INSTALAÇÃO. AF_12/2025</t>
  </si>
  <si>
    <t>RESERVATÓRIO DE CONCRETO PRÉ-FABRICADO, DIÂMETRO IGUAL A 2,5 M E ALTURA TOTAL IGUAL A 30,5 M - FORNECIMENTO E INSTALAÇÃO. AF_12/2025</t>
  </si>
  <si>
    <t>RESERVATÓRIO DE CONCRETO PRÉ-FABRICADO, DIÂMETRO IGUAL A 2,5 M E ALTURA TOTAL MENOR OU IGUAL A 30,5 M - SOMENTE INSTALAÇÃO, SEM FORNECIMENTO. AF_12/2025</t>
  </si>
  <si>
    <t>RESERVATÓRIO DE CONCRETO PRÉ-FABRICADO, DIÂMETRO IGUAL A 3,0 M E ALTURA TOTAL IGUAL A 10,5 M - FORNECIMENTO E INSTALAÇÃO. AF_12/2025</t>
  </si>
  <si>
    <t>RESERVATÓRIO DE CONCRETO PRÉ-FABRICADO, DIÂMETRO IGUAL A 3,0 M E ALTURA TOTAL IGUAL A 15,0 M - FORNECIMENTO E INSTALAÇÃO. AF_12/2025</t>
  </si>
  <si>
    <t>RESERVATÓRIO DE CONCRETO PRÉ-FABRICADO, DIÂMETRO IGUAL A 3,0 M E ALTURA TOTAL IGUAL A 20,0 M - FORNECIMENTO E INSTALAÇÃO. AF_12/2025</t>
  </si>
  <si>
    <t>RESERVATÓRIO DE CONCRETO PRÉ-FABRICADO, DIÂMETRO IGUAL A 3,0 M E ALTURA TOTAL IGUAL A 25,0 M - FORNECIMENTO E INSTALAÇÃO. AF_12/2025</t>
  </si>
  <si>
    <t>RESERVATÓRIO DE CONCRETO PRÉ-FABRICADO, DIÂMETRO IGUAL A 3,0 M E ALTURA TOTAL IGUAL A 30,5 M - FORNECIMENTO E INSTALAÇÃO. AF_12/2025</t>
  </si>
  <si>
    <t>RESERVATÓRIO DE CONCRETO PRÉ-FABRICADO, DIÂMETRO IGUAL A 3,0 M E ALTURA TOTAL MENOR OU IGUAL A 30,5 M - SOMENTE INSTALAÇÃO, SEM FORNECIMENTO. AF_12/2025</t>
  </si>
  <si>
    <t>RESERVATÓRIO METÁLICO, TIPO TAÇA COM COLUNA SECA E CAPACIDADE IGUAL A 10.000 L - FORNECIMENTO E INSTALAÇÃO. AF_12/2025</t>
  </si>
  <si>
    <t>RESERVATÓRIO METÁLICO, TIPO TAÇA COM COLUNA SECA E CAPACIDADE IGUAL A 100.000 L - FORNECIMENTO E INSTALAÇÃO. AF_12/2025</t>
  </si>
  <si>
    <t>RESERVATÓRIO METÁLICO, TIPO TAÇA COM COLUNA SECA E CAPACIDADE IGUAL A 15.000 L - FORNECIMENTO E INSTALAÇÃO. AF_12/2025</t>
  </si>
  <si>
    <t>RESERVATÓRIO METÁLICO, TIPO TAÇA COM COLUNA SECA E CAPACIDADE IGUAL A 20.000 L - FORNECIMENTO E INSTALAÇÃO. AF_12/2025</t>
  </si>
  <si>
    <t>RESERVATÓRIO METÁLICO, TIPO TAÇA COM COLUNA SECA E CAPACIDADE IGUAL A 30.000 L - FORNECIMENTO E INSTALAÇÃO. AF_12/2025</t>
  </si>
  <si>
    <t>RESERVATÓRIO METÁLICO, TIPO TAÇA COM COLUNA SECA E CAPACIDADE IGUAL A 40.000 L - FORNECIMENTO E INSTALAÇÃO. AF_12/2025</t>
  </si>
  <si>
    <t>RESERVATÓRIO METÁLICO, TIPO TAÇA COM COLUNA SECA E CAPACIDADE IGUAL A 5.000 L - FORNECIMENTO E INSTALAÇÃO. AF_12/2025</t>
  </si>
  <si>
    <t>RESERVATÓRIO METÁLICO, TIPO TAÇA COM COLUNA SECA E CAPACIDADE IGUAL A 50.000 L - FORNECIMENTO E INSTALAÇÃO. AF_12/2025</t>
  </si>
  <si>
    <t>RESERVATÓRIO METÁLICO, TIPO TAÇA COM COLUNA SECA E CAPACIDADE IGUAL A 75.000 L - FORNECIMENTO E INSTALAÇÃO. AF_12/2025</t>
  </si>
  <si>
    <t>RESERVATÓRIO METÁLICO, TIPO TAÇA COM ÁGUA NA COLUNA E CAPACIDADE IGUAL A 10.000 L - FORNECIMENTO E INSTALAÇÃO. AF_12/2025</t>
  </si>
  <si>
    <t>RESERVATÓRIO METÁLICO, TIPO TAÇA COM ÁGUA NA COLUNA E CAPACIDADE IGUAL A 100.000 L - FORNECIMENTO E INSTALAÇÃO. AF_12/2025</t>
  </si>
  <si>
    <t>RESERVATÓRIO METÁLICO, TIPO TAÇA COM ÁGUA NA COLUNA E CAPACIDADE IGUAL A 15.000 L - FORNECIMENTO E INSTALAÇÃO. AF_12/2025</t>
  </si>
  <si>
    <t>RESERVATÓRIO METÁLICO, TIPO TAÇA COM ÁGUA NA COLUNA E CAPACIDADE IGUAL A 20.000 L - FORNECIMENTO E INSTALAÇÃO. AF_12/2025</t>
  </si>
  <si>
    <t>RESERVATÓRIO METÁLICO, TIPO TAÇA COM ÁGUA NA COLUNA E CAPACIDADE IGUAL A 30.000 L - FORNECIMENTO E INSTALAÇÃO. AF_12/2025</t>
  </si>
  <si>
    <t>RESERVATÓRIO METÁLICO, TIPO TAÇA COM ÁGUA NA COLUNA E CAPACIDADE IGUAL A 40.000 L - FORNECIMENTO E INSTALAÇÃO. AF_12/2025</t>
  </si>
  <si>
    <t>RESERVATÓRIO METÁLICO, TIPO TAÇA COM ÁGUA NA COLUNA E CAPACIDADE IGUAL A 5.000 L - FORNECIMENTO E INSTALAÇÃO. AF_12/2025</t>
  </si>
  <si>
    <t>RESERVATÓRIO METÁLICO, TIPO TAÇA COM ÁGUA NA COLUNA E CAPACIDADE IGUAL A 50.000 L - FORNECIMENTO E INSTALAÇÃO. AF_12/2025</t>
  </si>
  <si>
    <t>RESERVATÓRIO METÁLICO, TIPO TAÇA COM ÁGUA NA COLUNA E CAPACIDADE IGUAL A 75.000 L - FORNECIMENTO E INSTALAÇÃO. AF_12/2025</t>
  </si>
  <si>
    <t>RESERVATÓRIO METÁLICO, TIPO TUBULAR E CAPACIDADE IGUAL A 10.000 L - FORNECIMENTO E INSTALAÇÃO. AF_12/2025</t>
  </si>
  <si>
    <t>RESERVATÓRIO METÁLICO, TIPO TUBULAR E CAPACIDADE IGUAL A 100.000 L - FORNECIMENTO E INSTALAÇÃO. AF_12/2025</t>
  </si>
  <si>
    <t>RESERVATÓRIO METÁLICO, TIPO TUBULAR E CAPACIDADE IGUAL A 15.000 L - FORNECIMENTO E INSTALAÇÃO. AF_12/2025</t>
  </si>
  <si>
    <t>RESERVATÓRIO METÁLICO, TIPO TUBULAR E CAPACIDADE IGUAL A 20.000 L - FORNECIMENTO E INSTALAÇÃO. AF_12/2025</t>
  </si>
  <si>
    <t>RESERVATÓRIO METÁLICO, TIPO TUBULAR E CAPACIDADE IGUAL A 30.000 L - FORNECIMENTO E INSTALAÇÃO. AF_12/2025</t>
  </si>
  <si>
    <t>RESERVATÓRIO METÁLICO, TIPO TUBULAR E CAPACIDADE IGUAL A 40.000 L - FORNECIMENTO E INSTALAÇÃO. AF_12/2025</t>
  </si>
  <si>
    <t>RESERVATÓRIO METÁLICO, TIPO TUBULAR E CAPACIDADE IGUAL A 5.000 L - FORNECIMENTO E INSTALAÇÃO. AF_12/2025</t>
  </si>
  <si>
    <t>RESERVATÓRIO METÁLICO, TIPO TUBULAR E CAPACIDADE IGUAL A 50.000 L - FORNECIMENTO E INSTALAÇÃO. AF_12/2025</t>
  </si>
  <si>
    <t>RESERVATÓRIO METÁLICO, TIPO TUBULAR E CAPACIDADE IGUAL A 75.000 L - FORNECIMENTO E INSTALAÇÃO. AF_12/2025</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</si>
  <si>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</si>
  <si>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</si>
  <si>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</si>
  <si>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</si>
  <si>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</si>
  <si>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</si>
  <si>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</si>
  <si>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</si>
  <si>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</si>
  <si>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</si>
  <si>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</si>
  <si>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</si>
  <si>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</si>
  <si>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</si>
  <si>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</si>
  <si>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</si>
  <si>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</si>
  <si>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</si>
  <si>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</si>
  <si>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</si>
  <si>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</si>
  <si>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</si>
  <si>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</si>
  <si>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</si>
  <si>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</si>
  <si>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</si>
  <si>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</si>
  <si>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</si>
  <si>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</si>
  <si>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</si>
  <si>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</si>
  <si>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</si>
  <si>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</si>
  <si>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</si>
  <si>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</si>
  <si>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</si>
  <si>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</si>
  <si>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</si>
  <si>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</si>
  <si>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</si>
  <si>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</si>
  <si>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</si>
  <si>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</si>
  <si>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</si>
  <si>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</si>
  <si>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</si>
  <si>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</si>
  <si>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</si>
  <si>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</si>
  <si>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</si>
  <si>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</si>
  <si>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</si>
  <si>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</si>
  <si>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</si>
  <si>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</si>
  <si>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</si>
  <si>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</si>
  <si>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</si>
  <si>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</si>
  <si>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</si>
  <si>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</si>
  <si>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</si>
  <si>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</si>
  <si>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</si>
  <si>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</si>
  <si>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</si>
  <si>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</si>
  <si>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</si>
  <si>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</si>
  <si>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</si>
  <si>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</si>
  <si>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</si>
  <si>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</si>
  <si>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</si>
  <si>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</si>
  <si>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</si>
  <si>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</si>
  <si>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</si>
  <si>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</si>
  <si>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</si>
  <si>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</si>
  <si>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</si>
  <si>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</si>
  <si>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</si>
  <si>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</si>
  <si>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</si>
  <si>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</si>
  <si>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</si>
  <si>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</si>
  <si>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</si>
  <si>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</si>
  <si>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</si>
  <si>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</si>
  <si>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</si>
  <si>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</si>
  <si>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</si>
  <si>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</si>
  <si>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</si>
  <si>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</si>
  <si>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</si>
  <si>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</si>
  <si>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</si>
  <si>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</si>
  <si>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</si>
  <si>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</si>
  <si>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</si>
  <si>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</si>
  <si>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</si>
  <si>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</si>
  <si>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</si>
  <si>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</si>
  <si>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</si>
  <si>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</si>
  <si>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</si>
  <si>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</si>
  <si>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</si>
  <si>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</si>
  <si>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</si>
  <si>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</si>
  <si>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</si>
  <si>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</si>
  <si>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</si>
  <si>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</si>
  <si>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</si>
  <si>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</si>
  <si>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</si>
  <si>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</si>
  <si>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</si>
  <si>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</si>
  <si>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</si>
  <si>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SUPORTE ISOLADOR PARA FIXAÇÃO DA CORDOALHA DE COBRE EM ALVENARIA OU CONCRETO - FORNECIMENTO E INSTALAÇÃO. AF_08/2023</t>
  </si>
  <si>
    <t>CORDOALHA DE COBRE NU 35 MM², NÃO ENTERRADA, COM PRESILHA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</si>
  <si>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</si>
  <si>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</si>
  <si>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</si>
  <si>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</si>
  <si>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</si>
  <si>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</si>
  <si>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</si>
  <si>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</si>
  <si>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</si>
  <si>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</si>
  <si>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</si>
  <si>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</si>
  <si>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</si>
  <si>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</si>
  <si>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</si>
  <si>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</si>
  <si>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</si>
  <si>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</si>
  <si>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</si>
  <si>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</si>
  <si>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</si>
  <si>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</si>
  <si>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</si>
  <si>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</si>
  <si>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3,0 M3/H - FORNECIMENTO E INSTALAÇÃO. AF_03/2024</t>
  </si>
  <si>
    <t>HIDRÔMETRO DN 2", 30 M³/H - FORNECIMENTO E INSTALAÇÃO. AF_03/2024</t>
  </si>
  <si>
    <t>HIDRÔMETRO DN 3/4", 5,0 M3/H - FORNECIMENTO E INSTALAÇÃO.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</si>
  <si>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</si>
  <si>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</si>
  <si>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</si>
  <si>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</si>
  <si>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</si>
  <si>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</si>
  <si>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</si>
  <si>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</si>
  <si>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</si>
  <si>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</si>
  <si>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</si>
  <si>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</si>
  <si>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</si>
  <si>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</si>
  <si>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</si>
  <si>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</si>
  <si>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</si>
  <si>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</si>
  <si>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</si>
  <si>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</si>
  <si>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</si>
  <si>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</si>
  <si>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</si>
  <si>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</si>
  <si>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</si>
  <si>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</si>
  <si>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</si>
  <si>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</si>
  <si>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</si>
  <si>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</si>
  <si>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</si>
  <si>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</si>
  <si>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</si>
  <si>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</si>
  <si>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</si>
  <si>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</si>
  <si>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</si>
  <si>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</si>
  <si>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</si>
  <si>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</si>
  <si>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</si>
  <si>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</si>
  <si>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</si>
  <si>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</si>
  <si>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</si>
  <si>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</si>
  <si>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</si>
  <si>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</si>
  <si>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</si>
  <si>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</si>
  <si>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</si>
  <si>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</si>
  <si>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</si>
  <si>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</si>
  <si>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</si>
  <si>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</si>
  <si>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</si>
  <si>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</si>
  <si>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</si>
  <si>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</si>
  <si>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</si>
  <si>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</si>
  <si>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</si>
  <si>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</si>
  <si>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</si>
  <si>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</si>
  <si>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</si>
  <si>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</si>
  <si>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</si>
  <si>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</si>
  <si>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</si>
  <si>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</si>
  <si>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</si>
  <si>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</si>
  <si>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</si>
  <si>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</si>
  <si>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</si>
  <si>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</si>
  <si>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</si>
  <si>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</si>
  <si>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</si>
  <si>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</si>
  <si>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</si>
  <si>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</si>
  <si>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</si>
  <si>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</si>
  <si>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</si>
  <si>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</si>
  <si>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</si>
  <si>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</si>
  <si>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</si>
  <si>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</si>
  <si>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</si>
  <si>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</si>
  <si>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</si>
  <si>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</si>
  <si>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</si>
  <si>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</si>
  <si>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</si>
  <si>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</si>
  <si>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</si>
  <si>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</si>
  <si>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</si>
  <si>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</si>
  <si>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</si>
  <si>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</si>
  <si>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</si>
  <si>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</si>
  <si>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</si>
  <si>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</si>
  <si>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</si>
  <si>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</si>
  <si>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</si>
  <si>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</si>
  <si>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</si>
  <si>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</si>
  <si>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</si>
  <si>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</si>
  <si>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</si>
  <si>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</si>
  <si>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</si>
  <si>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</si>
  <si>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</si>
  <si>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</si>
  <si>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</si>
  <si>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</si>
  <si>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</si>
  <si>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</si>
  <si>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</si>
  <si>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</si>
  <si>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</si>
  <si>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</si>
  <si>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</si>
  <si>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</si>
  <si>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</si>
  <si>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</si>
  <si>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</si>
  <si>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</si>
  <si>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</si>
  <si>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</si>
  <si>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</si>
  <si>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</si>
  <si>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</si>
  <si>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</si>
  <si>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</si>
  <si>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</si>
  <si>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</si>
  <si>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</si>
  <si>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</si>
  <si>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</si>
  <si>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</si>
  <si>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</si>
  <si>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</si>
  <si>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</si>
  <si>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</si>
  <si>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</si>
  <si>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</si>
  <si>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</si>
  <si>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</si>
  <si>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</si>
  <si>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</si>
  <si>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</si>
  <si>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</si>
  <si>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</si>
  <si>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</si>
  <si>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</si>
  <si>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</si>
  <si>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</si>
  <si>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</si>
  <si>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</si>
  <si>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</si>
  <si>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</si>
  <si>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</si>
  <si>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</si>
  <si>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</si>
  <si>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</si>
  <si>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</si>
  <si>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</si>
  <si>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</si>
  <si>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</si>
  <si>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</si>
  <si>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</si>
  <si>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</si>
  <si>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</si>
  <si>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</si>
  <si>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</si>
  <si>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</si>
  <si>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</si>
  <si>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</si>
  <si>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</si>
  <si>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</si>
  <si>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</si>
  <si>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</si>
  <si>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</si>
  <si>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</si>
  <si>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</si>
  <si>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</si>
  <si>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</si>
  <si>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</si>
  <si>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</si>
  <si>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</si>
  <si>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</si>
  <si>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</si>
  <si>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</si>
  <si>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</si>
  <si>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</si>
  <si>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TXKM</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</si>
  <si>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</si>
  <si>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</si>
  <si>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</si>
  <si>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</si>
  <si>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</si>
  <si>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</si>
  <si>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</si>
  <si>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COM CARREGADEIRA, DE MASSA/ GRANEL (UNIDADE: M3XKM).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</si>
  <si>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</si>
  <si>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</si>
  <si>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COM CARRINHO DE MÃO, DE CAIXA COM REVESTIMENTO CERÂMICO (UNIDADE: M2XKM). AF_07/2019</t>
  </si>
  <si>
    <t>M2XKM</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</si>
  <si>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</si>
  <si>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</si>
  <si>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</si>
  <si>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</si>
  <si>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</si>
  <si>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</si>
  <si>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</si>
  <si>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</si>
  <si>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</si>
  <si>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</si>
  <si>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</si>
  <si>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</si>
  <si>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</si>
  <si>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</si>
  <si>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</si>
  <si>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</si>
  <si>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</si>
  <si>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</si>
  <si>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</si>
  <si>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</si>
  <si>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</si>
  <si>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</si>
  <si>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</si>
  <si>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</si>
  <si>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</si>
  <si>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</si>
  <si>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</si>
  <si>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</si>
  <si>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</si>
  <si>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</si>
  <si>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</si>
  <si>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</si>
  <si>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</si>
  <si>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</si>
  <si>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</si>
  <si>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</si>
  <si>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</si>
  <si>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</si>
  <si>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</si>
  <si>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</si>
  <si>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</si>
  <si>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</si>
  <si>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</si>
  <si>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</si>
  <si>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</si>
  <si>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</si>
  <si>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</si>
  <si>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</si>
  <si>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</si>
  <si>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</si>
  <si>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</si>
  <si>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</si>
  <si>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</si>
  <si>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</si>
  <si>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</si>
  <si>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</si>
  <si>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</si>
  <si>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</si>
  <si>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</si>
  <si>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</si>
  <si>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</si>
  <si>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</si>
  <si>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</si>
  <si>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</si>
  <si>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</si>
  <si>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</si>
  <si>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</si>
  <si>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</si>
  <si>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</si>
  <si>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</si>
  <si>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</si>
  <si>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</si>
  <si>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</si>
  <si>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</si>
  <si>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</si>
  <si>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</si>
  <si>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</si>
  <si>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</si>
  <si>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</si>
  <si>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</si>
  <si>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</si>
  <si>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</si>
  <si>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</si>
  <si>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</si>
  <si>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</si>
  <si>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</si>
  <si>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</si>
  <si>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</si>
  <si>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</si>
  <si>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CARGA DE MISTURA ASFÁLTICA EM CAMINHÃO BASCULANTE 10 M³ (UNIDADE: M3). AF_07/2020</t>
  </si>
  <si>
    <t>CARGA DE MISTURA ASFÁLTICA EM CAMINHÃO BASCULANTE 10 M³ (UNIDADE: T). AF_07/2020</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</si>
  <si>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</si>
  <si>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</si>
  <si>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</si>
  <si>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</si>
  <si>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</si>
  <si>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</si>
  <si>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</si>
  <si>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</si>
  <si>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</si>
  <si>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</si>
  <si>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</si>
  <si>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</si>
  <si>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</si>
  <si>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</si>
  <si>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</si>
  <si>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</si>
  <si>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</si>
  <si>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</si>
  <si>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</si>
  <si>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</si>
  <si>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</si>
  <si>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</si>
  <si>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</si>
  <si>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</si>
  <si>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</si>
  <si>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</si>
  <si>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</si>
  <si>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</si>
  <si>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</si>
  <si>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</si>
  <si>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</si>
  <si>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</si>
  <si>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</si>
  <si>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</si>
  <si>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</si>
  <si>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</si>
  <si>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</si>
  <si>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</si>
  <si>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</si>
  <si>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</si>
  <si>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</si>
  <si>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</si>
  <si>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</si>
  <si>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</si>
  <si>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</si>
  <si>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</si>
  <si>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</si>
  <si>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</si>
  <si>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</si>
  <si>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</si>
  <si>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</si>
  <si>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</si>
  <si>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</si>
  <si>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</si>
  <si>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</si>
  <si>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</si>
  <si>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</si>
  <si>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</si>
  <si>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</si>
  <si>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</si>
  <si>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</si>
  <si>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</si>
  <si>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</si>
  <si>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</si>
  <si>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</si>
  <si>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</si>
  <si>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</si>
  <si>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</si>
  <si>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</si>
  <si>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</si>
  <si>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</si>
  <si>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</si>
  <si>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</si>
  <si>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</si>
  <si>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</si>
  <si>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</si>
  <si>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</si>
  <si>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</si>
  <si>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</si>
  <si>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</si>
  <si>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</si>
  <si>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</si>
  <si>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</si>
  <si>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</si>
  <si>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</si>
  <si>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</si>
  <si>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</si>
  <si>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</si>
  <si>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</si>
  <si>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</si>
  <si>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</si>
  <si>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</si>
  <si>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</si>
  <si>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</si>
  <si>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</si>
  <si>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</si>
  <si>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</si>
  <si>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</si>
  <si>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</si>
  <si>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</si>
  <si>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</si>
  <si>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</si>
  <si>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</si>
  <si>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</si>
  <si>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</si>
  <si>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</si>
  <si>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</si>
  <si>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</si>
  <si>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</si>
  <si>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</si>
  <si>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</si>
  <si>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</si>
  <si>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</si>
  <si>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</si>
  <si>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</si>
  <si>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</si>
  <si>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</si>
  <si>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</si>
  <si>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</si>
  <si>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</si>
  <si>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</si>
  <si>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</si>
  <si>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</si>
  <si>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</si>
  <si>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</si>
  <si>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</si>
  <si>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</si>
  <si>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</si>
  <si>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</si>
  <si>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</si>
  <si>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PAVIMENTO COM TRATAMENTO SUPERFICIAL DUPLO, COM CAP 150/200 E ROLO COMPACTADOR DE PNEUS. AF_11/2025</t>
  </si>
  <si>
    <t>PAVIMENTO COM TRATAMENTO SUPERFICIAL DUPLO, COM CAP 150/200 E ROLO COMPACTADOR TANDEM. AF_11/2025</t>
  </si>
  <si>
    <t>PAVIMENTO COM TRATAMENTO SUPERFICIAL DUPLO, COM EMULSÃO ASFÁLTICA RR-2C E ROLO COMPACTADOR DE PNEUS. AF_11/2025</t>
  </si>
  <si>
    <t>PAVIMENTO COM TRATAMENTO SUPERFICIAL DUPLO, COM EMULSÃO ASFÁLTICA RR-2C E ROLO COMPACTADOR TANDEM. AF_11/2025</t>
  </si>
  <si>
    <t>PAVIMENTO COM TRATAMENTO SUPERFICIAL DUPLO, COM EMULSÃO ASFÁLTICA RR-2C, COM BANHO DILUÍDO E ROLO COMPACTADOR DE PNEUS. AF_11/2025</t>
  </si>
  <si>
    <t>PAVIMENTO COM TRATAMENTO SUPERFICIAL DUPLO, COM EMULSÃO ASFÁLTICA RR-2C, COM BANHO DILUÍDO E ROLO COMPACTADOR TANDEM. AF_11/2025</t>
  </si>
  <si>
    <t>PAVIMENTO COM TRATAMENTO SUPERFICIAL DUPLO, COM EMULSÃO ASFÁLTICA RR-2C, COM CAPA SELANTE E ROLO COMPACTADOR DE PNEUS. AF_11/2025</t>
  </si>
  <si>
    <t>PAVIMENTO COM TRATAMENTO SUPERFICIAL DUPLO, COM EMULSÃO ASFÁLTICA RR-2C, COM CAPA SELANTE E ROLO COMPACTADOR TANDEM. AF_11/2025</t>
  </si>
  <si>
    <t>PAVIMENTO COM TRATAMENTO SUPERFICIAL SIMPLES, COM CAP 150/200 E ROLO COMPACTADOR DE PNEUS. AF_11/2025</t>
  </si>
  <si>
    <t>PAVIMENTO COM TRATAMENTO SUPERFICIAL SIMPLES, COM CAP 150/200 E ROLO COMPACTADOR TANDEM. AF_11/2025</t>
  </si>
  <si>
    <t>PAVIMENTO COM TRATAMENTO SUPERFICIAL SIMPLES, COM EMULSÃO ASFÁLTICA RR-2C E ROLO COMPACTADOR DE PNEUS. AF_11/2025</t>
  </si>
  <si>
    <t>PAVIMENTO COM TRATAMENTO SUPERFICIAL SIMPLES, COM EMULSÃO ASFÁLTICA RR-2C E ROLO COMPACTADOR TANDEM. AF_11/2025</t>
  </si>
  <si>
    <t>PAVIMENTO COM TRATAMENTO SUPERFICIAL SIMPLES, COM EMULSÃO ASFÁLTICA RR-2C, COM BANHO DILUÍDO E ROLO COMPACTADOR DE PNEUS. AF_11/2025</t>
  </si>
  <si>
    <t>PAVIMENTO COM TRATAMENTO SUPERFICIAL SIMPLES, COM EMULSÃO ASFÁLTICAA RR-2C, COM BANHO DILUÍDO E ROLO COMPACTADOR TANDEM. AF_11/2025</t>
  </si>
  <si>
    <t>PAVIMENTO COM TRATAMENTO SUPERFICIAL TRIPLO, COM CAP 150/200 E ROLO COMPACTADOR DE PNEUS. AF_11/2025</t>
  </si>
  <si>
    <t>PAVIMENTO COM TRATAMENTO SUPERFICIAL TRIPLO, COM CAP 150/200 E ROLO COMPACTADOR TANDEM. AF_11/2025</t>
  </si>
  <si>
    <t>PAVIMENTO COM TRATAMENTO SUPERFICIAL TRIPLO, COM EMULSÃO ASFÁLTICA RR-2C E ROLO COMPACTADOR DE PNEUS. AF_11/2025</t>
  </si>
  <si>
    <t>PAVIMENTO COM TRATAMENTO SUPERFICIAL TRIPLO, COM EMULSÃO ASFÁLTICA RR-2C E ROLO COMPACTADOR TANDEM. AF_11/2025</t>
  </si>
  <si>
    <t>PAVIMENTO COM TRATAMENTO SUPERFICIAL TRIPLO, COM EMULSÃO ASFÁLTICA RR-2C, COM BANHO DILUÍDO E ROLO COMPACTADOR DE PNEUS. AF_11/2025</t>
  </si>
  <si>
    <t>PAVIMENTO COM TRATAMENTO SUPERFICIAL TRIPLO, COM EMULSÃO ASFÁLTICA RR-2C, COM BANHO DILUÍDO E ROLO COMPACTADOR TANDEM. AF_11/2025</t>
  </si>
  <si>
    <t>PAVIMENTO COM TRATAMENTO SUPERFICIAL TRIPLO, COM EMULSÃO ASFÁLTICA RR-2C, COM CAPA SELANTE E ROLO COMPACTADOR DE PNEUS. AF_11/2025</t>
  </si>
  <si>
    <t>PAVIMENTO COM TRATAMENTO SUPERFICIAL TRIPLO, COM EMULSÃO ASFÁLTICA RR-2C, COM CAPA SELANTE E ROLO COMPACTADOR TANDEM. AF_11/2025</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</si>
  <si>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</si>
  <si>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</si>
  <si>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</si>
  <si>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</si>
  <si>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</si>
  <si>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</si>
  <si>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</si>
  <si>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</si>
  <si>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</si>
  <si>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</si>
  <si>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</si>
  <si>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</si>
  <si>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</si>
  <si>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</si>
  <si>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</si>
  <si>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</si>
  <si>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</si>
  <si>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</si>
  <si>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</si>
  <si>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</si>
  <si>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</si>
  <si>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</si>
  <si>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</si>
  <si>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</si>
  <si>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</si>
  <si>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</si>
  <si>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</si>
  <si>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</si>
  <si>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</si>
  <si>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</si>
  <si>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</si>
  <si>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</si>
  <si>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</si>
  <si>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</si>
  <si>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</si>
  <si>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</si>
  <si>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</si>
  <si>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</si>
  <si>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</si>
  <si>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</si>
  <si>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</si>
  <si>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</si>
  <si>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</si>
  <si>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</si>
  <si>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</si>
  <si>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</si>
  <si>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</si>
  <si>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</si>
  <si>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</si>
  <si>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</si>
  <si>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</si>
  <si>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</si>
  <si>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</si>
  <si>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</si>
  <si>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</si>
  <si>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</si>
  <si>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</si>
  <si>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</si>
  <si>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</si>
  <si>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</si>
  <si>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</si>
  <si>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</si>
  <si>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</si>
  <si>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</si>
  <si>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</si>
  <si>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</si>
  <si>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</si>
  <si>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</si>
  <si>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</si>
  <si>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</si>
  <si>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</si>
  <si>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</si>
  <si>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</si>
  <si>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</si>
  <si>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</si>
  <si>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</si>
  <si>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</si>
  <si>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</si>
  <si>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</si>
  <si>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</si>
  <si>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</si>
  <si>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</si>
  <si>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ACOMPANHAMENTO TOPOGRAFICO PARA EXECUÇÃO DE TUNNEL LINER EM CHAPA GALVANIZADA. AF_10/2025</t>
  </si>
  <si>
    <t>CHAPA GALVANIZADA COM OU SEM REVESTIMENTO EPÓXI, DIÂMETRO 1,4 M, ESPESSURA DE 2,2 MM, PARA TUNNEL LINER HORIZONTAL - FORNECIMENTO E INSTALAÇÃO. AF_10/2025</t>
  </si>
  <si>
    <t>CHAPA GALVANIZADA COM OU SEM REVESTIMENTO EPÓXI, DIÂMETRO 1,4 M, ESPESSURA DE 2,7 MM, PARA TUNNEL LINER HORIZONTAL - FORNECIMENTO E INSTALAÇÃO. AF_10/2025</t>
  </si>
  <si>
    <t>CHAPA GALVANIZADA COM OU SEM REVESTIMENTO EPÓXI, DIÂMETRO 1,6 M, ESPESSURA DE 2,2 MM, PARA TUNNEL LINER HORIZONTAL - FORNECIMENTO E INSTALAÇÃO. AF_10/2025</t>
  </si>
  <si>
    <t>CHAPA GALVANIZADA COM OU SEM REVESTIMENTO EPÓXI, DIÂMETRO 1,6 M, ESPESSURA DE 2,7 MM, PARA TUNNEL LINER HORIZONTAL - FORNECIMENTO E INSTALAÇÃO. AF_10/2025</t>
  </si>
  <si>
    <t>CHAPA GALVANIZADA COM OU SEM REVESTIMENTO EPÓXI, DIÂMETRO 1,8 M, ESPESSURA DE 2,2 MM, PARA TUNNEL LINER HORIZONTAL - FORNECIMENTO E INSTALAÇÃO. AF_10/2025</t>
  </si>
  <si>
    <t>CHAPA GALVANIZADA COM OU SEM REVESTIMENTO EPÓXI, DIÂMETRO 1,8 M, ESPESSURA DE 2,7 MM, PARA TUNNEL LINER HORIZONTAL - FORNECIMENTO E INSTALAÇÃO. AF_10/2025</t>
  </si>
  <si>
    <t>CHAPA GALVANIZADA COM OU SEM REVESTIMENTO EPÓXI, DIÂMETRO 1,8 M, ESPESSURA DE 3,4 MM, PARA TUNNEL LINER HORIZONTAL - FORNECIMENTO E INSTALAÇÃO. AF_10/2025</t>
  </si>
  <si>
    <t>CHAPA GALVANIZADA COM OU SEM REVESTIMENTO EPÓXI, DIÂMETRO 2 M, ESPESSURA DE 2,2 MM, PARA TUNNEL LINER HORIZONTAL - FORNECIMENTO E INSTALAÇÃO. AF_10/2025</t>
  </si>
  <si>
    <t>CHAPA GALVANIZADA COM OU SEM REVESTIMENTO EPÓXI, DIÂMETRO 2 M, ESPESSURA DE 2,7 MM, PARA TUNNEL LINER HORIZONTAL - FORNECIMENTO E INSTALAÇÃO. AF_10/2025</t>
  </si>
  <si>
    <t>CHAPA GALVANIZADA COM OU SEM REVESTIMENTO EPÓXI, DIÂMETRO 2 M, ESPESSURA DE 3,4 MM, PARA TUNNEL LINER HORIZONTAL - FORNECIMENTO E INSTALAÇÃO. AF_10/2025</t>
  </si>
  <si>
    <t>CHAPA GALVANIZADA COM OU SEM REVESTIMENTO EPÓXI, DIÂMETRO 2,2 M, ESPESSURA DE 2,2 MM, PARA TUNNEL LINER HORIZONTAL - FORNECIMENTO E INSTALAÇÃO. AF_10/2025</t>
  </si>
  <si>
    <t>CHAPA GALVANIZADA COM OU SEM REVESTIMENTO EPÓXI, DIÂMETRO 2,2 M, ESPESSURA DE 2,7 MM, PARA TUNNEL LINER HORIZONTAL - FORNECIMENTO E INSTALAÇÃO. AF_10/2025</t>
  </si>
  <si>
    <t>CHAPA GALVANIZADA COM OU SEM REVESTIMENTO EPÓXI, DIÂMETRO 2,2 M, ESPESSURA DE 3,4 MM, PARA TUNNEL LINER HORIZONTAL - FORNECIMENTO E INSTALAÇÃO. AF_10/2025</t>
  </si>
  <si>
    <t>CHAPA GALVANIZADA COM OU SEM REVESTIMENTO EPÓXI, DIÂMETRO 2,4 M, ESPESSURA DE 2,2 MM, PARA TUNNEL LINER HORIZONTAL - FORNECIMENTO E INSTALAÇÃO. AF_10/2025</t>
  </si>
  <si>
    <t>CHAPA GALVANIZADA COM OU SEM REVESTIMENTO EPÓXI, DIÂMETRO 2,4 M, ESPESSURA DE 2,7 MM, PARA TUNNEL LINER HORIZONTAL - FORNECIMENTO E INSTALAÇÃO. AF_10/2025</t>
  </si>
  <si>
    <t>CHAPA GALVANIZADA COM OU SEM REVESTIMENTO EPÓXI, DIÂMETRO 2,4 M, ESPESSURA DE 3,4 MM, PARA TUNNEL LINER HORIZONTAL - FORNECIMENTO E INSTALAÇÃO. AF_10/2025</t>
  </si>
  <si>
    <t>CHAPA GALVANIZADA COM OU SEM REVESTIMENTO EPÓXI, DIÂMETRO 2,4 M, ESPESSURA DE 3,9 MM, PARA TUNNEL LINER HORIZONTAL - FORNECIMENTO E INSTALAÇÃO. AF_10/2025</t>
  </si>
  <si>
    <t>CHAPA GALVANIZADA COM OU SEM REVESTIMENTO EPÓXI, DIÂMETRO 2,6 M, ESPESSURA DE 2,2 MM, PARA TUNNEL LINER HORIZONTAL - FORNECIMENTO E INSTALAÇÃO. AF_10/2025</t>
  </si>
  <si>
    <t>CHAPA GALVANIZADA COM OU SEM REVESTIMENTO EPÓXI, DIÂMETRO 2,6 M, ESPESSURA DE 2,7 MM, PARA TUNNEL LINER HORIZONTAL - FORNECIMENTO E INSTALAÇÃO. AF_10/2025</t>
  </si>
  <si>
    <t>CHAPA GALVANIZADA COM OU SEM REVESTIMENTO EPÓXI, DIÂMETRO 2,6 M, ESPESSURA DE 3,4 MM, PARA TUNNEL LINER HORIZONTAL - FORNECIMENTO E INSTALAÇÃO. AF_10/2025</t>
  </si>
  <si>
    <t>CHAPA GALVANIZADA COM OU SEM REVESTIMENTO EPÓXI, DIÂMETRO 2,6 M, ESPESSURA DE 3,9 MM, PARA TUNNEL LINER HORIZONTAL - FORNECIMENTO E INSTALAÇÃO. AF_10/2025</t>
  </si>
  <si>
    <t>CHAPA GALVANIZADA COM OU SEM REVESTIMENTO EPÓXI, DIÂMETRO 2,8 M, ESPESSURA DE 2,2 MM, PARA TUNNEL LINER HORIZONTAL - FORNECIMENTO E INSTALAÇÃO. AF_10/2025</t>
  </si>
  <si>
    <t>CHAPA GALVANIZADA COM OU SEM REVESTIMENTO EPÓXI, DIÂMETRO 2,8 M, ESPESSURA DE 2,7 MM, PARA TUNNEL LINER HORIZONTAL - FORNECIMENTO E INSTALAÇÃO. AF_10/2025</t>
  </si>
  <si>
    <t>CHAPA GALVANIZADA COM OU SEM REVESTIMENTO EPÓXI, DIÂMETRO 2,8 M, ESPESSURA DE 3,4 MM, PARA TUNNEL LINER HORIZONTAL - FORNECIMENTO E INSTALAÇÃO. AF_10/2025</t>
  </si>
  <si>
    <t>CHAPA GALVANIZADA COM OU SEM REVESTIMENTO EPÓXI, DIÂMETRO 2,8 M, ESPESSURA DE 3,9 MM, PARA TUNNEL LINER HORIZONTAL - FORNECIMENTO E INSTALAÇÃO. AF_10/2025</t>
  </si>
  <si>
    <t>CHAPA GALVANIZADA COM OU SEM REVESTIMENTO EPÓXI, DIÂMETRO 3 M, ESPESSURA DE 2,2 MM, PARA TUNNEL LINER HORIZONTAL - FORNECIMENTO E INSTALAÇÃO. AF_10/2025</t>
  </si>
  <si>
    <t>CHAPA GALVANIZADA COM OU SEM REVESTIMENTO EPÓXI, DIÂMETRO 3 M, ESPESSURA DE 2,7 MM, PARA TUNNEL LINER HORIZONTAL OU VERTICAL - FORNECIMENTO E INSTALAÇÃO. AF_10/2025</t>
  </si>
  <si>
    <t>CHAPA GALVANIZADA COM OU SEM REVESTIMENTO EPÓXI, DIÂMETRO 3 M, ESPESSURA DE 3,4 MM, PARA TUNNEL LINER HORIZONTAL - FORNECIMENTO E INSTALAÇÃO. AF_10/2025</t>
  </si>
  <si>
    <t>CHAPA GALVANIZADA COM OU SEM REVESTIMENTO EPÓXI, DIÂMETRO 3 M, ESPESSURA DE 3,9 MM, PARA TUNNEL LINER HORIZONTAL - FORNECIMENTO E INSTALAÇÃO. AF_10/2025</t>
  </si>
  <si>
    <t>CHAPA GALVANIZADA COM OU SEM REVESTIMENTO EPÓXI, DIÂMETRO 3,2 M, ESPESSURA DE 2,7 MM, PARA TUNNEL LINER VERTICAL - FORNECIMENTO E INSTALAÇÃO. AF_10/2025</t>
  </si>
  <si>
    <t>CHAPA GALVANIZADA COM OU SEM REVESTIMENTO EPÓXI, DIÂMETRO 3,4 M, ESPESSURA DE 2,7 MM, PARA TUNNEL LINER VERTICAL - FORNECIMENTO E INSTALAÇÃO. AF_10/2025</t>
  </si>
  <si>
    <t>CHAPA GALVANIZADA COM OU SEM REVESTIMENTO EPÓXI, DIÂMETRO 3,6 M, ESPESSURA DE 2,7 MM, PARA TUNNEL LINER VERTICAL - FORNECIMENTO E INSTALAÇÃO. AF_10/2025</t>
  </si>
  <si>
    <t>CHAPA GALVANIZADA COM OU SEM REVESTIMENTO EPÓXI, DIÂMETRO 3,8 M, ESPESSURA DE 2,7 MM, PARA TUNNEL LINER VERTICAL - FORNECIMENTO E INSTALAÇÃO. AF_10/2025</t>
  </si>
  <si>
    <t>ESCAVAÇÃO MANUAL DE TUNNEL LINER EM SOLO DE PRIMEIRA CATEGORIA. AF_10/2025</t>
  </si>
  <si>
    <t>ESCAVAÇÃO MANUAL DE TUNNEL LINER EM SOLO DE SEGUNDA CATEGORIA. AF_10/2025</t>
  </si>
  <si>
    <t>INJEÇÃO DE ARGAMASSA FLUIDA SOLO CIMENTO NA EXECUÇÃO DE TUNNEL LINER - EXCLUSIVE ARGAMASSA. AF_10/2025</t>
  </si>
  <si>
    <t>VEDAÇÃO COM ESPUMA DURA OU PRODUTO SIMILAR NAS JUNTAS OU EMENDAS DAS CHAPAS DE TUNNEL LINER. AF_10/2025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</si>
  <si>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</si>
  <si>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</si>
  <si>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</si>
  <si>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</si>
  <si>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80 TON/H. AF_09/2025</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</si>
  <si>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</si>
  <si>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</si>
  <si>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</si>
  <si>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</si>
  <si>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</si>
  <si>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</si>
  <si>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</si>
  <si>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</si>
  <si>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</si>
  <si>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</si>
  <si>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</si>
  <si>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</si>
  <si>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</si>
  <si>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</si>
  <si>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</si>
  <si>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</si>
  <si>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</si>
  <si>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</si>
  <si>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</si>
  <si>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</si>
  <si>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</si>
  <si>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</si>
  <si>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</si>
  <si>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</si>
  <si>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</si>
  <si>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</si>
  <si>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</si>
  <si>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BOX EM L DE CORRER, COM VIDRO TEMPERADO 8 MM, 90X90X190 CM, 2 FOLHAS FIXAS, 2 FOLHAS MÓVEIS, PERFIS E FERRAGENS EM ALUMÍNIO. AF_11/2025</t>
  </si>
  <si>
    <t>BOX FRONTAL DE CORRER, COM VIDRO TEMPERADO 8 MM, 190X100CM, 1 FOLHA FIXA, 1 FOLHA MÓVEL, PERFIS E FERRAGENS EM ALUMÍNIO. AF_11/2025</t>
  </si>
  <si>
    <t>ESPELHO CRISTAL, ESPESSURA 4 MM, ADERIDO COM ADESIVO FIXA ESPELHO E FITA DUPLA-FACE, COM MOLDURA DE MADEIRA APARAFUSADA NA PAREDE, COM ÁREA MAIOR QUE 1,0 M2. AF_11/2025</t>
  </si>
  <si>
    <t>ESPELHO CRISTAL, ESPESSURA 4 MM, ADERIDO COM ADESIVO FIXA ESPELHO FITA DUPLA-FACE, COM MOLDURA DE MADEIRA APARAFUSADA NA PAREDE, COM ÁREA MENOR OU IGUAL A 1,0 M2. AF_11/2025</t>
  </si>
  <si>
    <t>ESPELHO CRISTAL, ESPESSURA 4 MM, ADERIDO COM ADESIVO FIXA ESPELHO, COM MOLDURA DE MADEIRA APARAFUSADA NA PAREDE, COM ÁREA MAIOR QUE 1,0 M2. AF_11/2025</t>
  </si>
  <si>
    <t>ESPELHO CRISTAL, ESPESSURA 4 MM, ADERIDO COM ADESIVO FIXA ESPELHO, COM MOLDURA DE MADEIRA APARAFUSADA NA PAREDE, COM ÁREA MENOR OU IGUAL A 1,0 M2. AF_11/2025</t>
  </si>
  <si>
    <t>ESPELHO CRISTAL, ESPESSURA 4 MM, SEM MOLDURA, ADERIDO COM ADESIVO FIXA ESPELHO E FITA DUPLA-FACE. AF_11/2025</t>
  </si>
  <si>
    <t>ESPELHO CRISTAL, ESPESSURA 4 MM, SEM MOLDURA, ADERIDO COM ADESIVO FIXA ESPELHO. AF_11/2025</t>
  </si>
  <si>
    <t>ESPELHO CRISTAL, ESPESSURA 4 MM, SEM MOLDURA, APARAFUSADO COM BOTÃO DE ROSCA INTERNA, COM ÁREA MAIOR QUE 1,0 M2.. AF_11/2025</t>
  </si>
  <si>
    <t>INSTALAÇÃO DE VIDRO ARAMADO, E = 6 MM, EM ESQUADRIA DE ALUMÍNIO OU PVC, FIXADO COM BAGUETE. AF_11/2025</t>
  </si>
  <si>
    <t>INSTALAÇÃO DE VIDRO ARAMADO, E = 7 MM, EM ESQUADRIA DE ALUMÍNIO OU PVC, FIXADO COM BAGUETE. AF_11/2025</t>
  </si>
  <si>
    <t>INSTALAÇÃO DE VIDRO IMPRESSO, E = 4 MM, EM ESQUADRIA DE ALUMÍNIO OU PVC, FIXADO COM BAGUETE. AF_11/2025</t>
  </si>
  <si>
    <t>INSTALAÇÃO DE VIDRO IMPRESSO, E = 4 MM, EM ESQUADRIA DE MADEIRA, FIXADO COM BAGUETE. AF_11/2025</t>
  </si>
  <si>
    <t>INSTALAÇÃO DE VIDRO LAMINADO, E = 12 MM (4+4+4), ENCAIXADO EM PERFIL U. AF_11/2025</t>
  </si>
  <si>
    <t>INSTALAÇÃO DE VIDRO LAMINADO, E = 12 MM (4+4+4), FIXADO COM SILICONE ESTRUTURAL. AF_11/2025</t>
  </si>
  <si>
    <t>INSTALAÇÃO DE VIDRO LAMINADO, E = 15 MM (5+5+5), ENCAIXADO EM PERFIL U. AF_11/2025</t>
  </si>
  <si>
    <t>INSTALAÇÃO DE VIDRO LAMINADO, E = 15 MM (5+5+5), FIXADO COM SILICONE ESTRUTURAL. AF_11/2025</t>
  </si>
  <si>
    <t>INSTALAÇÃO DE VIDRO LAMINADO, E = 8 MM (4+4), ENCAIXADO EM PERFIL U. AF_11/2025</t>
  </si>
  <si>
    <t>INSTALAÇÃO DE VIDRO LAMINADO, E = 8 MM (4+4), FIXADO COM SILICONE ESTRUTURAL. AF_11/2025</t>
  </si>
  <si>
    <t>INSTALAÇÃO DE VIDRO LISO FUMÊ, E = 4 MM, EM ESQUADRIA DE ALUMÍNIO OU PVC, FIXADO COM BAGUETE. AF_11/2025</t>
  </si>
  <si>
    <t>INSTALAÇÃO DE VIDRO LISO FUMÊ, E = 4 MM, EM ESQUADRIA DE MADEIRA, FIXADO COM BAGUETE. AF_11/2025</t>
  </si>
  <si>
    <t>INSTALAÇÃO DE VIDRO LISO FUMÊ, E = 5 MM, EM ESQUADRIA DE ALUMÍNIO OU PVC, FIXADO COM BAGUETE. AF_11/2025</t>
  </si>
  <si>
    <t>INSTALAÇÃO DE VIDRO LISO FUMÊ, E = 5 MM, EM ESQUADRIA DE MADEIRA, FIXADO COM BAGUETE. AF_11/2025</t>
  </si>
  <si>
    <t>INSTALAÇÃO DE VIDRO LISO FUMÊ, E = 6 MM, EM ESQUADRIA DE ALUMÍNIO OU PVC, FIXADO COM BAGUETE. AF_11/2025</t>
  </si>
  <si>
    <t>INSTALAÇÃO DE VIDRO LISO FUMÊ, E = 6 MM, EM ESQUADRIA DE MADEIRA, FIXADO COM BAGUETE. AF_11/2025</t>
  </si>
  <si>
    <t>INSTALAÇÃO DE VIDRO LISO INCOLOR, E = 10 MM, EM ESQUADRIA DE ALUMÍNIO OU PVC, FIXADO COM BAGUETE. AF_11/2025</t>
  </si>
  <si>
    <t>INSTALAÇÃO DE VIDRO LISO INCOLOR, E = 10 MM, EM ESQUADRIA DE MADEIRA, FIXADO COM BAGUETE. AF_11/2025</t>
  </si>
  <si>
    <t>INSTALAÇÃO DE VIDRO LISO INCOLOR, E = 3 MM, EM ESQUADRIA DE ALUMÍNIO OU PVC, FIXADO COM BAGUETE. AF_11/2025</t>
  </si>
  <si>
    <t>INSTALAÇÃO DE VIDRO LISO INCOLOR, E = 3 MM, EM ESQUADRIA DE MADEIRA, FIXADO COM BAGUETE. AF_11/2025</t>
  </si>
  <si>
    <t>INSTALAÇÃO DE VIDRO LISO INCOLOR, E = 4 MM, EM ESQUADRIA DE ALUMÍNIO OU PVC, FIXADO COM BAGUETE. AF_11/2025</t>
  </si>
  <si>
    <t>INSTALAÇÃO DE VIDRO LISO INCOLOR, E = 4 MM, EM ESQUADRIA DE MADEIRA, FIXADO COM BAGUETE. AF_11/2025</t>
  </si>
  <si>
    <t>INSTALAÇÃO DE VIDRO LISO INCOLOR, E = 5 MM, EM ESQUADRIA DE ALUMÍNIO OU PVC, FIXADO COM BAGUETE. AF_11/2025</t>
  </si>
  <si>
    <t>INSTALAÇÃO DE VIDRO LISO INCOLOR, E = 5 MM, EM ESQUADRIA DE MADEIRA, FIXADO COM BAGUETE. AF_11/2025</t>
  </si>
  <si>
    <t>INSTALAÇÃO DE VIDRO LISO INCOLOR, E = 6 MM, EM ESQUADRIA DE ALUMÍNIO OU PVC, FIXADO COM BAGUETE. AF_11/2025</t>
  </si>
  <si>
    <t>INSTALAÇÃO DE VIDRO LISO INCOLOR, E = 6 MM, EM ESQUADRIA DE MADEIRA, FIXADO COM BAGUETE. AF_11/2025</t>
  </si>
  <si>
    <t>INSTALAÇÃO DE VIDRO LISO INCOLOR, E = 8 MM, EM ESQUADRIA DE ALUMÍNIO OU PVC, FIXADO COM BAGUETE. AF_11/2025</t>
  </si>
  <si>
    <t>INSTALAÇÃO DE VIDRO LISO INCOLOR, E = 8 MM, EM ESQUADRIA DE MADEIRA, FIXADO COM BAGUETE. AF_11/2025</t>
  </si>
  <si>
    <t>INSTALAÇÃO DE VIDRO TEMPERADO, E = 10 MM, ENCAIXADO EM PERFIL U. AF_11/2025</t>
  </si>
  <si>
    <t>INSTALAÇÃO DE VIDRO TEMPERADO, E = 6 MM, ENCAIXADO EM PERFIL U. AF_11/2025</t>
  </si>
  <si>
    <t>INSTALAÇÃO DE VIDRO TEMPERADO, E = 8 MM, ENCAIXADO EM PERFIL U. AF_11/2025</t>
  </si>
  <si>
    <t>JOGO DE FERRAGENS CROMADAS PARA PORTA DE VIDRO TEMPERADO, UMA FOLHA COMPOSTO DE DOBRADICAS SUPERIOR E INFERIOR, TRINCO, FECHADURA, CONTRA FECHADURA COM CAPUCHINHO SEM MOLA E PUXADOR. AF_11/2025</t>
  </si>
  <si>
    <t>MOLA HIDRAULICA DE PISO PARA PORTA DE VIDRO TEMPERADO. AF_11/2025</t>
  </si>
  <si>
    <t>PORTA DE ABRIR COM MOLA HIDRÁULICA, EM VIDRO TEMPERADO, 120X210 CM, ESPESSURA 10 MM, INCLUSIVE ACESSÓRIOS. AF_11/2025</t>
  </si>
  <si>
    <t>PORTA DE ABRIR COM MOLA HIDRÁULICA, EM VIDRO TEMPERADO, 2 FOLHAS DE 90X210 CM, ESPESSURA DE 10 MM, INCLUSIVE ACESSÓRIOS. AF_11/2025</t>
  </si>
  <si>
    <t>PORTA DE ABRIR COM MOLA HIDRÁULICA, EM VIDRO TEMPERADO, 70X210 CM, ESPESSURA 10 MM, INCLUSIVE ACESSÓRIOS. AF_11/2025</t>
  </si>
  <si>
    <t>PORTA DE ABRIR COM MOLA HIDRÁULICA, EM VIDRO TEMPERADO, 80X210 CM, ESPESSURA 10 MM, INCLUSIVE ACESSÓRIOS. AF_11/2025</t>
  </si>
  <si>
    <t>PORTA DE ABRIR COM MOLA HIDRÁULICA, EM VIDRO TEMPERADO, 90X210 CM, ESPESSURA 10 MM, INCLUSIVE ACESSÓRIOS. AF_11/2025</t>
  </si>
  <si>
    <t>PORTA DE CORRER EM VIDRO TEMPERADO, 2 FOLHAS DE 90X210 CM, ESPESSURA 10 MM, INCLUSIVE ACESSÓRIOS. AF_11/2025</t>
  </si>
  <si>
    <t>PORTA DE CORRER EM VIDRO TEMPERADO, 90X210 CM, ESPESSURA 10 MM, INCLUSIVE ACESSÓRIOS. AF_11/2025</t>
  </si>
  <si>
    <t>PORTA PIVOTANTE DE VIDRO TEMPERADO, 2 FOLHAS DE 90X210 CM, ESPESSURA DE 10 MM, INCLUSIVE ACESSÓRIOS. AF_11/2025</t>
  </si>
  <si>
    <t>PORTA PIVOTANTE DE VIDRO TEMPERADO, 90X210 CM, ESPESSURA 10 MM, INCLUSIVE ACESSÓRIOS. AF_11/2025</t>
  </si>
  <si>
    <t>REMOÇÃO DE VIDRO LISO COMUM DE ESQUADRIA COM BAGUETE DE ALUMÍNIO OU PVC. AF_11/2025</t>
  </si>
  <si>
    <t>REMOÇÃO DE VIDRO LISO COMUM DE ESQUADRIA COM BAGUETE DE MADEIRA. AF_11/2025</t>
  </si>
  <si>
    <t>REMOÇÃO DE VIDRO TEMPERADO FIXADO EM PERFIL U. AF_11/2025</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</si>
  <si>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</si>
  <si>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</si>
  <si>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</si>
  <si>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</si>
  <si>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</si>
  <si>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</si>
  <si>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</si>
  <si>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</si>
  <si>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</si>
  <si>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</si>
  <si>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</si>
  <si>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</si>
  <si>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</si>
  <si>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</si>
  <si>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</si>
  <si>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</si>
  <si>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</si>
  <si>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</si>
  <si>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</si>
  <si>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 FORNECIMENTO E INSTALAÇÃO. AF_08/2021</t>
  </si>
  <si>
    <t>REGISTRO DE GAVETA BRUTO, LATÃO, ROSCÁVEL, 3" - FORNECIMENTO E INSTALAÇÃO. AF_08/2021</t>
  </si>
  <si>
    <t>REGISTRO DE GAVETA BRUTO, LATÃO, ROSCÁVEL, 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</si>
  <si>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</si>
  <si>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</si>
  <si>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</si>
  <si>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</si>
  <si>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</si>
  <si>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</si>
  <si>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</si>
  <si>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</si>
  <si>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</si>
  <si>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</si>
  <si>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</si>
  <si>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</si>
  <si>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</si>
  <si>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</si>
  <si>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</si>
  <si>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</si>
  <si>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</si>
  <si>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</si>
  <si>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</si>
  <si>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</si>
  <si>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</si>
  <si>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</si>
  <si>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</si>
  <si>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</si>
  <si>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</si>
  <si>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</si>
  <si>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</si>
  <si>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</si>
  <si>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</si>
  <si>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</si>
  <si>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</si>
  <si>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</si>
  <si>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</si>
  <si>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</si>
  <si>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</si>
  <si>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</si>
  <si>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</si>
  <si>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</si>
  <si>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</si>
  <si>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</si>
  <si>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</si>
  <si>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</si>
  <si>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</si>
  <si>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</si>
  <si>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</si>
  <si>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</si>
  <si>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</si>
  <si>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</si>
  <si>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</si>
  <si>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</si>
  <si>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</si>
  <si>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</si>
  <si>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</si>
  <si>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</si>
  <si>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</si>
  <si>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</si>
  <si>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</si>
  <si>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</si>
  <si>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</si>
  <si>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</si>
  <si>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</si>
  <si>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</si>
  <si>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</si>
  <si>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</si>
  <si>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</si>
  <si>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</si>
  <si>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</si>
  <si>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</si>
  <si>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</si>
  <si>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</si>
  <si>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</si>
  <si>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</si>
  <si>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</si>
  <si>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</si>
  <si>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</si>
  <si>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</si>
  <si>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</si>
  <si>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</si>
  <si>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</si>
  <si>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</si>
  <si>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</si>
  <si>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</si>
  <si>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</si>
  <si>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</si>
  <si>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</si>
  <si>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</si>
  <si>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</si>
  <si>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</si>
  <si>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</si>
  <si>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</si>
  <si>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</si>
  <si>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</si>
  <si>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</si>
  <si>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</si>
  <si>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</si>
  <si>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</si>
  <si>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</si>
  <si>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</si>
  <si>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</si>
  <si>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</si>
  <si>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</si>
  <si>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</si>
  <si>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</si>
  <si>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</si>
  <si>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</si>
  <si>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</si>
  <si>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</si>
  <si>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</si>
  <si>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</si>
  <si>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</si>
  <si>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</si>
  <si>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</si>
  <si>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</si>
  <si>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</si>
  <si>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</si>
  <si>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</si>
  <si>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</si>
  <si>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</si>
  <si>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</si>
  <si>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</si>
  <si>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</si>
  <si>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</si>
  <si>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</si>
  <si>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</si>
  <si>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</si>
  <si>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t>
  </si>
  <si>
    <t>CPU2890</t>
  </si>
  <si>
    <t xml:space="preserve">CABO FLEXÍVEL EPR/XLPE (90°C), 0,6/1 KV, 16 MM2 </t>
  </si>
  <si>
    <t>CABO FLEXÍVEL EPR/XLPE (90°C), 0,6/1 KV, 120 MM2</t>
  </si>
  <si>
    <t xml:space="preserve">CABO FLEXÍVEL EPR/XLPE (90°C), 0,6/1 KV, 10 MM2 </t>
  </si>
  <si>
    <t>Composição de Referência: AGETOP CIVIL.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</si>
  <si>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AGETOP CIVIL CPOS/CDHU 39.21.120.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</si>
  <si>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P.04.000.062171 </t>
  </si>
  <si>
    <t>,</t>
  </si>
  <si>
    <t xml:space="preserve"> 1.1.9</t>
  </si>
  <si>
    <t xml:space="preserve"> 1.1.10</t>
  </si>
  <si>
    <t>01.003.0001-a</t>
  </si>
  <si>
    <t>SONDAGEM A PERCUSSAO,EM TERRENO COMUM,COM ENSAIO DE PENETRACAO,DIAMETRO 3,INCLUSIVE SONDAGEM A PERCUSSAO,EM TERRENO COMUM,COM ENSAIO DE PENETRACAO,DIAMETRO 3,INCLUSIVE DESLOCAMENTO DENTRO DO CANTEIRO E INSTALACAO DA SONDA EM CADA</t>
  </si>
  <si>
    <t xml:space="preserve"> 1.1.11</t>
  </si>
  <si>
    <t>010080050-A</t>
  </si>
  <si>
    <t>MOBILIZACAO E DESMOBILIZACAO DE EQUIPAMENTO E EQUIPE DE SONDAGEM E PERFURACAO A PERCUSSAO,COM TRANSPORTE ATE 50KM</t>
  </si>
  <si>
    <t xml:space="preserve"> 1.1.7</t>
  </si>
  <si>
    <t xml:space="preserve"> 1.1.8</t>
  </si>
  <si>
    <t xml:space="preserve">UN </t>
  </si>
  <si>
    <t>2.1.2</t>
  </si>
  <si>
    <t xml:space="preserve"> 2.1.3</t>
  </si>
  <si>
    <t xml:space="preserve"> 2.1.4</t>
  </si>
  <si>
    <t xml:space="preserve"> 2.1.5</t>
  </si>
  <si>
    <t xml:space="preserve"> 2.1.6</t>
  </si>
  <si>
    <t xml:space="preserve"> 2.1.7</t>
  </si>
  <si>
    <t xml:space="preserve"> 2.1.8</t>
  </si>
  <si>
    <t xml:space="preserve"> 2.1.9</t>
  </si>
  <si>
    <t xml:space="preserve"> 2.1.10</t>
  </si>
  <si>
    <t xml:space="preserve"> 2.1.11</t>
  </si>
  <si>
    <t xml:space="preserve"> 2.1.12</t>
  </si>
  <si>
    <t xml:space="preserve"> 2.1.13</t>
  </si>
  <si>
    <t xml:space="preserve"> 2.1.14</t>
  </si>
  <si>
    <t xml:space="preserve"> 2.1.15</t>
  </si>
  <si>
    <t xml:space="preserve"> 2.1.16</t>
  </si>
  <si>
    <t xml:space="preserve"> 2.1.17</t>
  </si>
  <si>
    <t xml:space="preserve"> 2.1.18</t>
  </si>
  <si>
    <t>01.050.0553-A</t>
  </si>
  <si>
    <t>PROJETO EXECUTIVO ESTRUTURAL PARA PREDIOS ESCOLARES E/OU ADMINISTRATIVOS DE 501 ATE
3000M2,CONSIDERANDO O PROJETO BASICOEXISTENTE,APRESENTADO EM AUTOCAD NOS PADROES DA
CONTRATANTE,CONSTANDO DE PLANTAS DE FORMA,ARMACAO E DETALHES,DE ACORDOCOM A ABNT</t>
  </si>
  <si>
    <t>M²</t>
  </si>
  <si>
    <t>CPU2808</t>
  </si>
  <si>
    <t>CPU3117</t>
  </si>
  <si>
    <t>CPU2568</t>
  </si>
  <si>
    <t>SINAPI (01/2026) - CPOS/CDHU (06/2025) - SBC (12/2025) - ORSE (09/2025) - IOPES (05/2025) - EMOP (08/2025) - SETOP (04/2025) - SEINFRA (028) - AGETOP CIVIL (10/2025) - FDE (04/2025) - SICRO3 (04/2025) - SIURB (01/2025) - AGESUL (06/2025)</t>
  </si>
  <si>
    <t>CODIGO</t>
  </si>
  <si>
    <t>UND</t>
  </si>
  <si>
    <t>VALOR</t>
  </si>
  <si>
    <t>Eletrocalha metálica perfurada 100 x 50 x 3000 mm (ref. mopa ou similar)</t>
  </si>
  <si>
    <t>Estopa limpeza</t>
  </si>
  <si>
    <t>Porca zincada, sextavada, diametro 3/8"</t>
  </si>
  <si>
    <t>CPU3120</t>
  </si>
  <si>
    <t>CPU2906</t>
  </si>
  <si>
    <t>CPU2570</t>
  </si>
  <si>
    <t>CPU2573</t>
  </si>
  <si>
    <t>CPU2688</t>
  </si>
  <si>
    <t>CPU2574</t>
  </si>
  <si>
    <t>CPU2576</t>
  </si>
  <si>
    <t>CPU2578</t>
  </si>
  <si>
    <t>CPU2586</t>
  </si>
  <si>
    <t>CPU2579</t>
  </si>
  <si>
    <t>CPU2588</t>
  </si>
  <si>
    <t>CPU2590</t>
  </si>
  <si>
    <t>CPU2587</t>
  </si>
  <si>
    <t>CPU2591</t>
  </si>
  <si>
    <t>CPU2839</t>
  </si>
  <si>
    <t>CPU2096</t>
  </si>
  <si>
    <t>CPU2577</t>
  </si>
  <si>
    <t>MAT045550</t>
  </si>
  <si>
    <t>DISCRIMINAÇÃO</t>
  </si>
  <si>
    <t>TOTAL ACUMULADO</t>
  </si>
  <si>
    <t>% ACUMULADO</t>
  </si>
  <si>
    <t>CONCEDENTE</t>
  </si>
  <si>
    <t>PROPONENTE</t>
  </si>
  <si>
    <t>MÊS</t>
  </si>
  <si>
    <t>CRONOGRAMA FÍSICO FINANCEIRO</t>
  </si>
  <si>
    <t xml:space="preserve"> 16.1.2.54</t>
  </si>
  <si>
    <t xml:space="preserve"> 16.1.2.55</t>
  </si>
  <si>
    <t>20.4</t>
  </si>
  <si>
    <t>20.4.1</t>
  </si>
  <si>
    <t>TERRAPLANAGEM</t>
  </si>
  <si>
    <t>PCRJ     SCO-Sistema de Custos de Obras e Serviços de Engenharia     FGV</t>
  </si>
  <si>
    <t>Relação de Itens Elementares (Desonerado)</t>
  </si>
  <si>
    <t>REFERÊNCIA: Janeiro/2026</t>
  </si>
  <si>
    <t>Unidade</t>
  </si>
  <si>
    <t>Reutilizado</t>
  </si>
  <si>
    <t>Preço</t>
  </si>
  <si>
    <t>Materiais(Desonerado)</t>
  </si>
  <si>
    <t xml:space="preserve"> </t>
  </si>
  <si>
    <t>MAT000050</t>
  </si>
  <si>
    <t>Acetileno, em garrafas de 9Kg</t>
  </si>
  <si>
    <t>MAT000100</t>
  </si>
  <si>
    <t>Ácido cítrico monohidratado PA</t>
  </si>
  <si>
    <t>MAT000150</t>
  </si>
  <si>
    <t>Ácido muriático</t>
  </si>
  <si>
    <t>MAT000200</t>
  </si>
  <si>
    <t>Ácido tártarico L+PA ACS, embalagem com 250g</t>
  </si>
  <si>
    <t>MAT000250</t>
  </si>
  <si>
    <t>Aço CA-25, liso, de: Aço CA-25, liso, de: 1/4"</t>
  </si>
  <si>
    <t>MAT000300</t>
  </si>
  <si>
    <t>Aço CA-25, liso, de: Aço CA-25, liso, de: 5/16"</t>
  </si>
  <si>
    <t>MAT000350</t>
  </si>
  <si>
    <t>Aço CA-25, liso, de: Aço CA-25, liso, de: 3/8"</t>
  </si>
  <si>
    <t>MAT000400</t>
  </si>
  <si>
    <t>Aço CA-25, liso, de: Aço CA-25, liso, de: 1/2"</t>
  </si>
  <si>
    <t>MAT000450</t>
  </si>
  <si>
    <t>Aço CA-25, liso, de: Aço CA-25, liso, de: 5/8"</t>
  </si>
  <si>
    <t>MAT000500</t>
  </si>
  <si>
    <t>Aço CA-25, liso, de: Aço CA-25, liso, de: 3/4"</t>
  </si>
  <si>
    <t>MAT000550</t>
  </si>
  <si>
    <t>Aço CA-25, liso, de: Aço CA-25, liso, de: 1"</t>
  </si>
  <si>
    <t>MAT000650</t>
  </si>
  <si>
    <t>Aço CA-50, de: Aço CA-50, de: 6,30mm</t>
  </si>
  <si>
    <t>MAT000700</t>
  </si>
  <si>
    <t>Aço CA-50, de: Aço CA-50, de: 8mm</t>
  </si>
  <si>
    <t>MAT000750</t>
  </si>
  <si>
    <t>Aço CA-50, de: Aço CA-50, de: 10mm</t>
  </si>
  <si>
    <t>MAT000800</t>
  </si>
  <si>
    <t>Aço CA-50, de: Aço CA-50, de: 12,50mm</t>
  </si>
  <si>
    <t>MAT000850</t>
  </si>
  <si>
    <t>Aço CA-50, de: Aço CA-50, de: 16mm</t>
  </si>
  <si>
    <t>MAT000900</t>
  </si>
  <si>
    <t>Aço CA-50, de: Aço CA-50, de: 20mm</t>
  </si>
  <si>
    <t>MAT000950</t>
  </si>
  <si>
    <t>Aço CA-50, de: Aço CA-50, de: 25mm</t>
  </si>
  <si>
    <t>MAT001000</t>
  </si>
  <si>
    <t>Aço CA-50, de: Aço CA-50, de: 32mm</t>
  </si>
  <si>
    <t>MAT001050</t>
  </si>
  <si>
    <t>Aço CA-60, de: Aço CA-60, de: 4,20mm</t>
  </si>
  <si>
    <t>MAT001100</t>
  </si>
  <si>
    <t>Aço CA-60, de: Aço CA-60, de: 5mm</t>
  </si>
  <si>
    <t>MAT001150</t>
  </si>
  <si>
    <t>Aço CA-60, de: Aço CA-60, de: 6mm</t>
  </si>
  <si>
    <t>MAT001200</t>
  </si>
  <si>
    <t>Aço CA-60, de: Aço CA-60, de: 7mm</t>
  </si>
  <si>
    <t>MAT001250</t>
  </si>
  <si>
    <t>Aço CA-60, de: Aço CA-60, de: 8mm</t>
  </si>
  <si>
    <t>MAT001300</t>
  </si>
  <si>
    <t>Aço Gewi ou similar, 50/55 diâmetro de 32mm</t>
  </si>
  <si>
    <t>MAT001350</t>
  </si>
  <si>
    <t>Aço ST 85/105, de 32mm</t>
  </si>
  <si>
    <t>MAT001400</t>
  </si>
  <si>
    <t>Adaptador de PVC rígido, roscável, com anel de vedação para caixa d'água, de 1"</t>
  </si>
  <si>
    <t>MAT001450</t>
  </si>
  <si>
    <t>Adaptador de PVC rígido, curto, na cor azul, com bolsa soldável e rosca macho, diâmetro nominal de 50mmx2", Linha Irriga LF, Tigre ou similar</t>
  </si>
  <si>
    <t>MAT001500</t>
  </si>
  <si>
    <t>Adaptador de PVC rígido, PB, JE, para coletor de esgoto sanitário, tubo cerâmico para PVC rígido, diâmetro nominal de 100mm</t>
  </si>
  <si>
    <t>MAT001550</t>
  </si>
  <si>
    <t>Adaptador de PVC rígido, PBA, para ferro fundido, JE, diâmetro nominal medindo: Adaptador de PVC rígido, PBA, para ferro fundido, JE, diâmetro nominal medindo: 50mm</t>
  </si>
  <si>
    <t>MAT001600</t>
  </si>
  <si>
    <t>Adaptador de PVC rígido, PBA, para ferro fundido, JE, diâmetro nominal medindo: Adaptador de PVC rígido, PBA, para ferro fundido, JE, diâmetro nominal medindo: 75mm</t>
  </si>
  <si>
    <t>MAT001650</t>
  </si>
  <si>
    <t>Adaptador de PVC rígido, PBA, para ferro fundido, JE, diâmetro nominal medindo: Adaptador de PVC rígido, PBA, para ferro fundido, JE, diâmetro nominal medindo: 100mm</t>
  </si>
  <si>
    <t>MAT001700</t>
  </si>
  <si>
    <t>Adaptador de PVC rígido, PBA, BR, diâmetro nominal de: Adaptador de PVC rígido, PBA, BR, diâmetro nominal de: 50mm</t>
  </si>
  <si>
    <t>MAT001750</t>
  </si>
  <si>
    <t>Adaptador de PVC rígido, PBA, BR, diâmetro nominal de: Adaptador de PVC rígido, PBA, BR, diâmetro nominal de: 75mm</t>
  </si>
  <si>
    <t>MAT001800</t>
  </si>
  <si>
    <t>Adaptador de PVC rígido, PBA, BR, diâmetro nominal de: Adaptador de PVC rígido, PBA, BR, diâmetro nominal de: 100mm</t>
  </si>
  <si>
    <t>MAT001850</t>
  </si>
  <si>
    <t>Adaptador de PVC rígido, PBA, PR, diâmetro nominal de: Adaptador de PVC rígido, PBA, PR, diâmetro nominal de: 50mm</t>
  </si>
  <si>
    <t>MAT001900</t>
  </si>
  <si>
    <t>Adaptador de PVC rígido, PBA, PR, diâmetro nominal de: Adaptador de PVC rígido, PBA, PR, diâmetro nominal de: 75mm</t>
  </si>
  <si>
    <t>MAT001950</t>
  </si>
  <si>
    <t>Adaptador para válvula de pia e lavatório, diâmetro nominal de 40mm</t>
  </si>
  <si>
    <t>MAT002000</t>
  </si>
  <si>
    <t>Adaptador soldável, curto, bolsa e rosca, diâmetro nominal de 20mm, para registro de 1/2"</t>
  </si>
  <si>
    <t>MAT002050</t>
  </si>
  <si>
    <t>Adesivo de contato à base de policloroprene, Brascoplast 888, com 15 Kg, Brascola ou similar</t>
  </si>
  <si>
    <t>lata</t>
  </si>
  <si>
    <t>MAT002150</t>
  </si>
  <si>
    <t>Adesivo plástico para PVC: Adesivo plástico para PVC: 75gr</t>
  </si>
  <si>
    <t>MAT002200</t>
  </si>
  <si>
    <t>Aditivo à base de sílica ativa, dosado sobre o peso de cimento, na proporção média de 10%, Silmix, Camargo Corrêa ou similar</t>
  </si>
  <si>
    <t>MAT002300</t>
  </si>
  <si>
    <t>Aditivo controlador de ruptura de emulsão asfáltica, Adilarc, Probitec ou similar</t>
  </si>
  <si>
    <t>MAT002350</t>
  </si>
  <si>
    <t>Aditivo de reciclagem para mistura asfáltica à quente AR-5</t>
  </si>
  <si>
    <t>t</t>
  </si>
  <si>
    <t>MAT002400</t>
  </si>
  <si>
    <t>Aditivo modificador de argamassa e concreto à base de resina acrílica, Denverfix Acrílico ou similar</t>
  </si>
  <si>
    <t>MAT002450</t>
  </si>
  <si>
    <t>Aditivo plastificante, saco com 300ml, Sikanol ou similar</t>
  </si>
  <si>
    <t>saco</t>
  </si>
  <si>
    <t>MAT002500</t>
  </si>
  <si>
    <t>Adubo húmico (húmus de minhoca)</t>
  </si>
  <si>
    <t>MAT002550</t>
  </si>
  <si>
    <t>Adubo orgânico</t>
  </si>
  <si>
    <t>m3</t>
  </si>
  <si>
    <t>MAT002600</t>
  </si>
  <si>
    <t>Adubo químico, para grama, tipo NPK-04-14-08 (essas percentagens referem-se ao elemento N e aos radicais P2O5 e K2O, contidos respectivamente em salitre do Chile, superfosfato de cálcio e cloreto de potássio)</t>
  </si>
  <si>
    <t>MAT002650</t>
  </si>
  <si>
    <t>Adubo químico, para grama, tipo NPK-10-10-10</t>
  </si>
  <si>
    <t>MAT002700</t>
  </si>
  <si>
    <t>Afastador para telha tipo canalete 90 ou similar</t>
  </si>
  <si>
    <t>MAT002705</t>
  </si>
  <si>
    <t>Agente de cura MSET CURE BAUTECH ou similar</t>
  </si>
  <si>
    <t>MAT002708</t>
  </si>
  <si>
    <t>Agregado de Bauxita calcinada (#6/16)</t>
  </si>
  <si>
    <t>MAT002710</t>
  </si>
  <si>
    <t>Agregado reciclado de resíduo da construção civil - equivalente a 0,7 vezes ao elementar MAT018400</t>
  </si>
  <si>
    <t>MAT002711</t>
  </si>
  <si>
    <t>Agregado reciclado de resíduo da construção civil - equivalente a 0,8 vezes ao elementar MAT018400</t>
  </si>
  <si>
    <t>MAT002730</t>
  </si>
  <si>
    <t>Alavanca de punho cromada para esquadria de ferro - equivalente ao elementar MAT011200</t>
  </si>
  <si>
    <t>MAT002750</t>
  </si>
  <si>
    <t>Alça pré-formada de arame de aço, para cabos de aço (cordoalha), de 5/16", na cor preta</t>
  </si>
  <si>
    <t>MAT002800</t>
  </si>
  <si>
    <t>Alça pré-formada de distribuição para condutores de alumínio nu (CA ou CAA): Alça pré-formada de distribuição para condutores de alumínio nu (CA ou CAA): 1/0AWG</t>
  </si>
  <si>
    <t>MAT002850</t>
  </si>
  <si>
    <t>Alça pré-formada de distribuição para condutores de alumínio nu (CA ou CAA): Alça pré-formada de distribuição para condutores de alumínio nu (CA ou CAA): 2AWG</t>
  </si>
  <si>
    <t>MAT002900</t>
  </si>
  <si>
    <t>Alça pré-formada de serviço para condutores de alumínio nu (CA ou CAA): Alça pré-formada de serviço para condutores de alumínio nu (CA ou CAA): 4AWG</t>
  </si>
  <si>
    <t>MAT002950</t>
  </si>
  <si>
    <t>Alça pré-formada de serviço para condutores de alumínio nu (CA ou CAA): Alça pré-formada de serviço para condutores de alumínio nu (CA ou CAA): 6AWG</t>
  </si>
  <si>
    <t>MAT003000</t>
  </si>
  <si>
    <t>Álcool etílico hidratado</t>
  </si>
  <si>
    <t>MAT003050</t>
  </si>
  <si>
    <t>Alumilack, referência 98010, Ypiranga ou similar</t>
  </si>
  <si>
    <t>gl</t>
  </si>
  <si>
    <t>MAT003060</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</si>
  <si>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</si>
  <si>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MAT003100</t>
  </si>
  <si>
    <t>Análise laboratorial fitossanitária de folhagens</t>
  </si>
  <si>
    <t>MAT003150</t>
  </si>
  <si>
    <t>Análise laboratorial fitossanitária de solos</t>
  </si>
  <si>
    <t>MAT003170</t>
  </si>
  <si>
    <t>Andaime suspenso, tipo balancin, cadeirinha ou similar, inclusive acessórios de montagem e equipamentos - equivalente ao elementar MAT029800</t>
  </si>
  <si>
    <t>MAT003200</t>
  </si>
  <si>
    <t>Anel de borracha para ferro fundido, tipo SBB, Barbará ou similar, diâmetro nominal de Anel de borracha para ferro fundido, tipo SBB, Barbará ou similar, diâmetro nominal de 50mm</t>
  </si>
  <si>
    <t>MAT003250</t>
  </si>
  <si>
    <t>Anel de borracha para ferro fundido, tipo TSB, diâmetro de 100mm, Saint-Gobain ou similar</t>
  </si>
  <si>
    <t>MAT003300</t>
  </si>
  <si>
    <t>Anel de borracha para tubulação de PVC rígido, diâmetro nominal de Anel de borracha para tubulação de PVC rígido, diâmetro nominal de 50mm</t>
  </si>
  <si>
    <t>MAT003350</t>
  </si>
  <si>
    <t>Anel de borracha para tubulação de PVC rígido, diâmetro nominal de Anel de borracha para tubulação de PVC rígido, diâmetro nominal de 75mm</t>
  </si>
  <si>
    <t>MAT003400</t>
  </si>
  <si>
    <t>Anel de borracha para tubulação de PVC rígido, diâmetro nominal de Anel de borracha para tubulação de PVC rígido, diâmetro nominal de 100mm</t>
  </si>
  <si>
    <t>MAT003450</t>
  </si>
  <si>
    <t>Anel de borracha para PVC, Série R, diâmetro nominal de 150mm</t>
  </si>
  <si>
    <t>MAT003500</t>
  </si>
  <si>
    <t>Anel de borracha para tubos coletor de esgoto, diâmetro nominal de Anel de borracha para tubos coletor de esgoto, diâmetro nominal de 150mm</t>
  </si>
  <si>
    <t>MAT003550</t>
  </si>
  <si>
    <t>Anel de borracha para tubos coletor de esgoto, diâmetro nominal de Anel de borracha para tubos coletor de esgoto, diâmetro nominal de 200mm</t>
  </si>
  <si>
    <t>MAT003600</t>
  </si>
  <si>
    <t>Anel de borracha para tubos coletor de esgoto, diâmetro nominal de Anel de borracha para tubos coletor de esgoto, diâmetro nominal de 250mm</t>
  </si>
  <si>
    <t>MAT003650</t>
  </si>
  <si>
    <t>Anel de borracha para tubos coletor de esgoto, diâmetro nominal de Anel de borracha para tubos coletor de esgoto, diâmetro nominal de 300mm</t>
  </si>
  <si>
    <t>MAT003700</t>
  </si>
  <si>
    <t>Anel de borracha para tubos DEFoFo, diâmetro nominal de Anel de borracha para tubos DEFoFo, diâmetro nominal de 150mm</t>
  </si>
  <si>
    <t>MAT003750</t>
  </si>
  <si>
    <t>Anel de borracha para tubos DEFoFo, diâmetro nominal de Anel de borracha para tubos DEFoFo, diâmetro nominal de 200mm</t>
  </si>
  <si>
    <t>MAT003800</t>
  </si>
  <si>
    <t>Anel de borracha para tubos DEFoFo, diâmetro nominal de Anel de borracha para tubos DEFoFo, diâmetro nominal de 250mm</t>
  </si>
  <si>
    <t>MAT003850</t>
  </si>
  <si>
    <t>Anel de borracha para tubos DEFoFo, diâmetro nominal de Anel de borracha para tubos DEFoFo, diâmetro nominal de 300mm</t>
  </si>
  <si>
    <t>MAT003900</t>
  </si>
  <si>
    <t>Anel de borracha, linha PBA, de 60mm</t>
  </si>
  <si>
    <t>MAT003950</t>
  </si>
  <si>
    <t>Anel de borracha, linha PBA, de 85mm</t>
  </si>
  <si>
    <t>MAT004000</t>
  </si>
  <si>
    <t>Anel de borracha, linha PBA, de 110mm</t>
  </si>
  <si>
    <t>MAT004050</t>
  </si>
  <si>
    <t>Anel de borracha, linha PBA, de 160mm</t>
  </si>
  <si>
    <t>MAT004100</t>
  </si>
  <si>
    <t>Anel de borracha, linha PBA, de 200mm</t>
  </si>
  <si>
    <t>MAT004150</t>
  </si>
  <si>
    <t>Anel de concreto simples pré-moldado, medindo: Anel de concreto simples pré-moldado, medindo: (30x20x3)cm</t>
  </si>
  <si>
    <t>MAT004200</t>
  </si>
  <si>
    <t>Anel de concreto armado pré-moldado, medindo: Anel de concreto armado pré-moldado, medindo: (30x30x5)cm, para caixa de inspeção</t>
  </si>
  <si>
    <t>MAT004250</t>
  </si>
  <si>
    <t>Anel de concreto armado pré-moldado, medindo: Anel de concreto armado pré-moldado, medindo: (60x7,5x5)cm, para caixa de inspeção</t>
  </si>
  <si>
    <t>MAT004300</t>
  </si>
  <si>
    <t>Anel de concreto armado pré-moldado, medindo: Anel de concreto armado pré-moldado, medindo: (60x15x5)cm, para caixa de inspeção</t>
  </si>
  <si>
    <t>MAT004350</t>
  </si>
  <si>
    <t>Anel de concreto armado pré-moldado, medindo: Anel de concreto armado pré-moldado, medindo: (60x30x5)cm, para caixa de inspeção</t>
  </si>
  <si>
    <t>MAT004400</t>
  </si>
  <si>
    <t>Anel de concreto simples pré-moldado, medindo: Anel de concreto simples pré-moldado, medindo: (60x40x5)cm</t>
  </si>
  <si>
    <t>MAT004450</t>
  </si>
  <si>
    <t>Anel de concreto armado pré-moldado, medindo: Anel de concreto armado pré-moldado, medindo: (110x30x8)cm, para poço de visita</t>
  </si>
  <si>
    <t>MAT004500</t>
  </si>
  <si>
    <t>Anel de concreto armado pré-moldado, medindo: Anel de concreto armado pré-moldado, medindo: (120x50x5)cm, para poço de visita</t>
  </si>
  <si>
    <t>MAT004550</t>
  </si>
  <si>
    <t>Anel de concreto armado pré-moldado, medindo: Anel de concreto armado pré-moldado, medindo: (150x40x5)cm, para poço de visita</t>
  </si>
  <si>
    <t>MAT004600</t>
  </si>
  <si>
    <t>Anel de concreto-Círculo de fundo de concreto pré-moldado, com diâmetro de 600mm, para caixa de inspeção</t>
  </si>
  <si>
    <t>MAT004650</t>
  </si>
  <si>
    <t>Anel GEWI, para compensação angular, de 15°</t>
  </si>
  <si>
    <t>MAT004665</t>
  </si>
  <si>
    <t>Anel de compensação angular de 15graus ou mais, para tirante de aço de diâmetro nominal de até 40mm e carga de trabalho permanente mínima de 20tf.</t>
  </si>
  <si>
    <t>MAT004700</t>
  </si>
  <si>
    <t>Anel de borracha para vedação, diâmetro nominal 100, linha Kanasan da Kanaflex ou similar</t>
  </si>
  <si>
    <t>MAT004750</t>
  </si>
  <si>
    <t>Anel de borracha para vedação, diâmetro nominal 150, linha Kanasan da Kanaflex ou similar</t>
  </si>
  <si>
    <t>MAT004800</t>
  </si>
  <si>
    <t>Anilha de nylon, referência RG10, Reimold ou similar, para identificação de condutores XLPE: Anilha de nylon, referência RG10, Reimold ou similar, para identificação de condutores XLPE: 25 a 35mm2</t>
  </si>
  <si>
    <t>MAT004850</t>
  </si>
  <si>
    <t>Anilha de nylon, referência RG10, Reimold ou similar, para identificação de condutores XLPE: Anilha de nylon, referência RG10, Reimold ou similar, para identificação de condutores XLPE: 50 a 70mm2</t>
  </si>
  <si>
    <t>MAT004900</t>
  </si>
  <si>
    <t>Anilha plástica de vedação, Onduline ou similar</t>
  </si>
  <si>
    <t>MAT004950</t>
  </si>
  <si>
    <t>Anueto de ferro fundido, de Anueto de ferro fundido, de 3/4"</t>
  </si>
  <si>
    <t>MAT005000</t>
  </si>
  <si>
    <t>Anueto de ferro fundido, de Anueto de ferro fundido, de 1 1/4"</t>
  </si>
  <si>
    <t>MAT005050</t>
  </si>
  <si>
    <t>Aplicação de faixas de laminado elastoplástico Aplicação de faixas de laminado elastoplástico entre 150 e 500m2</t>
  </si>
  <si>
    <t>m2</t>
  </si>
  <si>
    <t>MAT005100</t>
  </si>
  <si>
    <t>Aplicação de faixas de laminado elastoplástico Aplicação de faixas de laminado elastoplástico entre 500 e 1000m2</t>
  </si>
  <si>
    <t>MAT005150</t>
  </si>
  <si>
    <t>Aplicação de faixas de laminado elastoplástico Aplicação de faixas de laminado elastoplástico acima de 1000m2</t>
  </si>
  <si>
    <t>MAT005200</t>
  </si>
  <si>
    <t>Aplicação de símbolos de laminado elastoplástico Aplicação de símbolos de laminado elastoplástico entre 150 e 500m2</t>
  </si>
  <si>
    <t>MAT005250</t>
  </si>
  <si>
    <t>Aplicação de símbolos de laminado elastoplástico Aplicação de símbolos de laminado elastoplástico entre 500 e 1000m2</t>
  </si>
  <si>
    <t>MAT005300</t>
  </si>
  <si>
    <t>Aplicação de símbolos de laminado elastoplástico Aplicação de símbolos de laminado elastoplástico acima de 1000m2</t>
  </si>
  <si>
    <t>MAT005350</t>
  </si>
  <si>
    <t>Aplicação de Synteco ou similar, com raspagem, calafetagem e 3 demãos de Synteco</t>
  </si>
  <si>
    <t>MAT005375</t>
  </si>
  <si>
    <t>Aplicação manual de termoplástico pré-formado, autocolante, refletivo e termossensível, com espessura de 2,00mm, conforme ABNT NBR 16039 (faixas de pedestres, setas, símbolos e dizeres). Fornecimento e aplicação</t>
  </si>
  <si>
    <t>MAT005450</t>
  </si>
  <si>
    <t>Arame galvanizado Arame galvanizado nº 18</t>
  </si>
  <si>
    <t>MAT005500</t>
  </si>
  <si>
    <t>Arame galvanizado Arame galvanizado nº 16</t>
  </si>
  <si>
    <t>MAT005550</t>
  </si>
  <si>
    <t>Arame galvanizado Arame galvanizado nº 14</t>
  </si>
  <si>
    <t>MAT005600</t>
  </si>
  <si>
    <t>Arame galvanizado Arame galvanizado nº 12</t>
  </si>
  <si>
    <t>MAT005650</t>
  </si>
  <si>
    <t>Arame galvanizado Arame galvanizado nº 6</t>
  </si>
  <si>
    <t>MAT005700</t>
  </si>
  <si>
    <t>Arame recozido Arame recozido nº 18</t>
  </si>
  <si>
    <t>MAT005750</t>
  </si>
  <si>
    <t>Arandela de sobrepor, para lâmpada incandescente de 60W, com prato e canopla em termoplástico com aditivo anti-UV, braço curvo em alumínio anodizado e porta lâmpada cerâmico ref. 1570 com bornes embutidos, modelo 1670-1, Lorenzetti ou similar.</t>
  </si>
  <si>
    <t>MAT005800</t>
  </si>
  <si>
    <t>Arandela de sobrepor, leitosa, referência A-005, Lumini ou similar.</t>
  </si>
  <si>
    <t>MAT005850</t>
  </si>
  <si>
    <t>Arandela em alumínio fundido pintado (Epoxi), com grade de proteção e vidro óptico, sendo: Arandela em alumínio fundido pintado (Epoxi), com grade de proteção e vidro óptico, sendo: pequena, para lâmpada de 60W, modelo RPI-3016/Pq, Raphael Paci ou similar</t>
  </si>
  <si>
    <t>MAT005900</t>
  </si>
  <si>
    <t>Arandela em alumínio fundido pintado (Epoxi), com grade de proteção e vidro óptico, sendo: Arandela em alumínio fundido pintado (Epóxi), com grade de proteção e vidro óptico, modelo RPI-3016/Gr, Raphael Paci ou similar.</t>
  </si>
  <si>
    <t>MAT005950</t>
  </si>
  <si>
    <t>Arandela em alumínio fundido pintado (Epoxi), com grade de proteção e vidro óptico, sendo: Arandela em alumínio fundido pintado (Epóxi), com grade de proteção e vidro óptico, modelo RPI-3017/Gr, Raphael Paci ou similar.</t>
  </si>
  <si>
    <t>MAT006000</t>
  </si>
  <si>
    <t>Ardósia, cor ferrugem</t>
  </si>
  <si>
    <t>MAT006050</t>
  </si>
  <si>
    <t>Ardósia, placas de (40x40)cm</t>
  </si>
  <si>
    <t>MAT006100</t>
  </si>
  <si>
    <t>Areia grossa lavada, com transporte</t>
  </si>
  <si>
    <t>MAT006200</t>
  </si>
  <si>
    <t>Argamassa Superliga Interiores Portokoll, Portobello ou similar</t>
  </si>
  <si>
    <t>MAT006210</t>
  </si>
  <si>
    <t>Argamassa Ligamax Performance ou similar</t>
  </si>
  <si>
    <t>MAT006220</t>
  </si>
  <si>
    <t>Argamassa expansiva para demolição e corte de rochas</t>
  </si>
  <si>
    <t>MAT006250</t>
  </si>
  <si>
    <t>Argila expandida com granulometria fina: Argila expandida com granulometria fina: 2215</t>
  </si>
  <si>
    <t>MAT006300</t>
  </si>
  <si>
    <t>Argila expandida com granulometria fina: Argila expandida com granulometria fina: 3222</t>
  </si>
  <si>
    <t>MAT006350</t>
  </si>
  <si>
    <t>Armação Secundária ou Rex para Armação Secundária ou Rex para 1 linha</t>
  </si>
  <si>
    <t>MAT006450</t>
  </si>
  <si>
    <t>Armação Secundária ou Rex para Armação Secundária ou Rex para 3 linhas</t>
  </si>
  <si>
    <t>MAT006500</t>
  </si>
  <si>
    <t>Armação Secundária ou Rex para Armação Secundária ou Rex para 4 linhas</t>
  </si>
  <si>
    <t>MAT006550</t>
  </si>
  <si>
    <t>Arruela de alumínio, de Arruela de alumínio, de 1/2"</t>
  </si>
  <si>
    <t>MAT006600</t>
  </si>
  <si>
    <t>Arruela de alumínio, de Arruela de alumínio, de 3/4"</t>
  </si>
  <si>
    <t>MAT006650</t>
  </si>
  <si>
    <t>Arruela de alumínio, de Arruela de alumínio, de 1"</t>
  </si>
  <si>
    <t>MAT006750</t>
  </si>
  <si>
    <t>Arruela de alumínio, de Arruela de alumínio, de 1 1/2"</t>
  </si>
  <si>
    <t>MAT006800</t>
  </si>
  <si>
    <t>Arruela de alumínio, de Arruela de alumínio, de 2 1/2"</t>
  </si>
  <si>
    <t>MAT006850</t>
  </si>
  <si>
    <t>Arruela de alumínio, de Arruela de alumínio, de 3"</t>
  </si>
  <si>
    <t>MAT006900</t>
  </si>
  <si>
    <t>Arruela de borracha natural ou sintética, PN-10, diâmetro nominal de Arruela de borracha natural ou sintética, PN-10, diâmetro nominal de 50mm</t>
  </si>
  <si>
    <t>MAT006950</t>
  </si>
  <si>
    <t>Arruela de borracha natural ou sintética, PN-10, diâmetro nominal de Arruela de borracha natural ou sintética, PN-10, diâmetro nominal de 75mm</t>
  </si>
  <si>
    <t>MAT007000</t>
  </si>
  <si>
    <t>Arruela de borracha natural ou sintética, PN-10, diâmetro nominal de Arruela de borracha natural ou sintética, PN-10, diâmetro nominal de 100mm</t>
  </si>
  <si>
    <t>MAT007050</t>
  </si>
  <si>
    <t>Arruela de borracha natural ou sintética, PN-10, diâmetro nominal de Arruela de borracha natural ou sintética, PN-10, diâmetro nominal de 150mm</t>
  </si>
  <si>
    <t>MAT007100</t>
  </si>
  <si>
    <t>Arruela de borracha natural ou sintética, PN-10, diâmetro nominal de Arruela de borracha natural ou sintética, PN-10, diâmetro nominal de 200mm</t>
  </si>
  <si>
    <t>MAT007150</t>
  </si>
  <si>
    <t>Arruela de borracha natural ou sintética, PN-10, diâmetro nominal de Arruela de borracha natural ou sintética, PN-10, diâmetro nominal de 250mm</t>
  </si>
  <si>
    <t>MAT007200</t>
  </si>
  <si>
    <t>Arruela de borracha natural ou sintética, PN-10, diâmetro nominal de Arruela de borracha natural ou sintética, PN-10, diâmetro nominal de 300mm</t>
  </si>
  <si>
    <t>MAT007250</t>
  </si>
  <si>
    <t>Arruela de borracha para flange, diâmetro nominal de 400mm</t>
  </si>
  <si>
    <t>MAT007300</t>
  </si>
  <si>
    <t>Arruela de pressão, de Arruela de pressão, de 5/16"</t>
  </si>
  <si>
    <t>MAT007350</t>
  </si>
  <si>
    <t>Arruela de pressão, de Arruela de pressão, de 3/8"</t>
  </si>
  <si>
    <t>MAT007400</t>
  </si>
  <si>
    <t>Arruela de pressão, de Arruela de pressão, de 1 1/2"</t>
  </si>
  <si>
    <t>MAT007450</t>
  </si>
  <si>
    <t>Arruela de pressão, de Arruela de pressão, de 18mm</t>
  </si>
  <si>
    <t>MAT007500</t>
  </si>
  <si>
    <t>Arruela de pressão, de Arruela de pressão, de (12,70x2,50)mm, pesada</t>
  </si>
  <si>
    <t>MAT007550</t>
  </si>
  <si>
    <t>Arruela lisa de aço galvanizado, de Arruela lisa de aço galvanizado, de 1/4"</t>
  </si>
  <si>
    <t>MAT007600</t>
  </si>
  <si>
    <t>Arruela lisa de aço galvanizado, de Arruela lisa de aço galvanizado, de 5/16"</t>
  </si>
  <si>
    <t>MAT007650</t>
  </si>
  <si>
    <t>Arruela lisa de aço galvanizado, de Arruela lisa de aço galvanizado, de 3/8"</t>
  </si>
  <si>
    <t>MAT007700</t>
  </si>
  <si>
    <t>Arruela lisa de aço galvanizado, de Arruela lisa de aço galvanizado, de 5/8"</t>
  </si>
  <si>
    <t>MAT007750</t>
  </si>
  <si>
    <t>Arruela lisa de aço galvanizado, de Arruela lisa de aço galvanizado, de 2"</t>
  </si>
  <si>
    <t>MAT007800</t>
  </si>
  <si>
    <t>Arruela lisa de aço inox, de 1/2"</t>
  </si>
  <si>
    <t>MAT007850</t>
  </si>
  <si>
    <t>Arruela quadrada, de 18mm</t>
  </si>
  <si>
    <t>MAT007880</t>
  </si>
  <si>
    <t>Asfalto ecológico, modificado por borracha granulada, tipo Ecoflex B, Greca ou similar</t>
  </si>
  <si>
    <t>MAT007900</t>
  </si>
  <si>
    <t>Asfalto diluído tipo cura rápida CR-250</t>
  </si>
  <si>
    <t>MAT007950</t>
  </si>
  <si>
    <t>Asfalto diluído a granel CM-30</t>
  </si>
  <si>
    <t>MAT007960</t>
  </si>
  <si>
    <t>Asfalto aditivado com polímero ponto de amolecimento superior a 80ºC, com aditivo de mistura morna estocável</t>
  </si>
  <si>
    <t>MAT008000</t>
  </si>
  <si>
    <t>Asfalto modificado com polímero tipo SBS, Betuflex B - 80/60</t>
  </si>
  <si>
    <t>MAT008050</t>
  </si>
  <si>
    <t>Asfalto oxidado tipo III-25, saco com 50Kg</t>
  </si>
  <si>
    <t>MAT008100</t>
  </si>
  <si>
    <t>Asfalto para fixar tacos de assoalho</t>
  </si>
  <si>
    <t>MAT008150</t>
  </si>
  <si>
    <t>Aspersor em latão e termoplástico, para irrigação de gramados, entrada de 1/2", referência SVG 360° PL, Sempreverde, Fabrimar ou similar</t>
  </si>
  <si>
    <t>MAT008200</t>
  </si>
  <si>
    <t>Assento em polietileno, para vaso sanitário, tipo exportação, Tupan ou similar</t>
  </si>
  <si>
    <t>MAT008250</t>
  </si>
  <si>
    <t>Assento em polipropileno, para vaso sanitário, modelo 500-100, Celite ou similar</t>
  </si>
  <si>
    <t>MAT008300</t>
  </si>
  <si>
    <t>Assento em polietileno, para vaso sanitário infantil</t>
  </si>
  <si>
    <t>MAT008310</t>
  </si>
  <si>
    <t>Assento em poliéster, para vaso sanitário(Def. Físico), ref. AP-52 Linha Vogue Plus Conforto Deca ou similar</t>
  </si>
  <si>
    <t>MAT008350</t>
  </si>
  <si>
    <t>Azulejo branco, de primeira, medindo: (15x15)cm, Klabin ou similar</t>
  </si>
  <si>
    <t>MAT008400</t>
  </si>
  <si>
    <t>Azulejo branco, brilhante, extra, medindo: (15x15)cm, Klabin ou similar</t>
  </si>
  <si>
    <t>MAT008450</t>
  </si>
  <si>
    <t>Azulejo cores diversas, de primeira, medindo: (15x15)cm, Klabin ou similar</t>
  </si>
  <si>
    <t>MAT008500</t>
  </si>
  <si>
    <t>Azulejo cores diversas, extra, medindo: (15x15)cm, Klabin ou similar</t>
  </si>
  <si>
    <t>MAT008520</t>
  </si>
  <si>
    <t>Bacia sanitária de louça para deficiente físico ref. P-51 Linha Vogue Plus Conforto Deca ou similar</t>
  </si>
  <si>
    <t>MAT008550</t>
  </si>
  <si>
    <t>Bainha metálica preta, diâmetro de 75mm</t>
  </si>
  <si>
    <t>MAT008600</t>
  </si>
  <si>
    <t>Bainha plástica de polietileno, diâmetro interno de 39mm e espessura de 15mm</t>
  </si>
  <si>
    <t>MAT008650</t>
  </si>
  <si>
    <t>Balde de plástico, cor vermelha, de 9 litros</t>
  </si>
  <si>
    <t>MAT008700</t>
  </si>
  <si>
    <t>Balizador cilíndrico, liso, de concreto pré-fabricado FCK18MPa com reforço interno de malha de vergalhão curvado de 1/2", modelo Copacabana, com diâmetro de 40cm, Engemolde ou similar</t>
  </si>
  <si>
    <t>MAT008720</t>
  </si>
  <si>
    <t>Balizador tipo "Rio Cidade Olegário Maciel" com 830mm de altura em tubo galvanizado com diâmetro de 3", com 3 a 3,2mm de espessura. Tampa torneada fixada com pino prisioneiro. Acabamento em pintura eletrostática e tampa vermelha. Fixado por vergalhão estriado de 1/2" soldado na parte inferior</t>
  </si>
  <si>
    <t>MAT008800</t>
  </si>
  <si>
    <t>Balizador vagalume em polietileno, equipado com fitas refletivas de alta densidade e 1 pisca-alerta com célula fotoelétrica, alimentado por 2 baterias de 6V, aluguel</t>
  </si>
  <si>
    <t>mês</t>
  </si>
  <si>
    <t>MAT008900</t>
  </si>
  <si>
    <t>Banca de aço inoxidável, em chapa 20/304, medindo: (200x55)cm, com Banca de aço inoxidável, em chapa 20/304, medindo: (200x55)cm, com 1 cuba, medindo: (50x40x20)cm</t>
  </si>
  <si>
    <t>MAT008950</t>
  </si>
  <si>
    <t>Banca de aço inoxidável, em chapa 20/304, medindo: (200x55)cm, com Banca de aço inoxidável, em chapa 20/304, medindo: (200x55)cm, com 2 cubas, medindo: (50x40x20)cm</t>
  </si>
  <si>
    <t>MAT009000</t>
  </si>
  <si>
    <t>Banca de aço inoxidável, seca, em chapa 18/304, medindo: (lx55)cm, sendo l até 300cm</t>
  </si>
  <si>
    <t>MAT009050</t>
  </si>
  <si>
    <t>Banca de granito Cinza Andorinha, com abertura para 1 cuba, medindo: (lx60x3)cm</t>
  </si>
  <si>
    <t>MAT009100</t>
  </si>
  <si>
    <t>Banca de mármore Branco Nacional, com abertura para 1 cuba, medindo: (lx60x3)cm</t>
  </si>
  <si>
    <t>MAT009150</t>
  </si>
  <si>
    <t>Banca de mármore Branco Cintilante, com abertura para 1 cuba, medindo: (lx60x3)cm</t>
  </si>
  <si>
    <t>MAT009200</t>
  </si>
  <si>
    <t>Banca de mármore sintético, com 1 cuba, medindo: Banca de mármore sintético, com 1 cuba, medindo: (100x50)cm</t>
  </si>
  <si>
    <t>MAT009250</t>
  </si>
  <si>
    <t>Banca de mármore sintético, com 1 cuba, medindo: Banca de mármore sintético, com 1 cuba, medindo: (120x50)cm</t>
  </si>
  <si>
    <t>MAT009300</t>
  </si>
  <si>
    <t>Banca de mármore sintético, com 1 cuba, medindo: Banca de mármore sintético, com 1 cuba, medindo: (140x55)cm</t>
  </si>
  <si>
    <t>MAT009350</t>
  </si>
  <si>
    <t>Banca de mármore sintético, com 1 cuba, medindo: Banca de mármore sintético, com 1 cuba, medindo: (150x55)cm</t>
  </si>
  <si>
    <t>MAT009400</t>
  </si>
  <si>
    <t>Banca de mármore sintético, com 1 cuba, medindo: Banca de mármore sintético, com 1 cuba, medindo: (160x55)cm</t>
  </si>
  <si>
    <t>MAT009450</t>
  </si>
  <si>
    <t>Banca de granito Cinza Andorinha, seca, medindo: (lx60x3)cm</t>
  </si>
  <si>
    <t>MAT009500</t>
  </si>
  <si>
    <t>Banca de granito Preto, seca, medindo: (lx60x3)cm</t>
  </si>
  <si>
    <t>MAT009550</t>
  </si>
  <si>
    <t>Banca de mármore Branco Nacional, seca, medindo: (lx60x3)cm</t>
  </si>
  <si>
    <t>MAT009575</t>
  </si>
  <si>
    <t>Banco articulado, com cantos arredondados e superfície antiderrapante impermeável, dimensões mínimas 0,45x0,70m, em aço inoxidável AISI 304, tubo de 1 1/4", conforme ABNT NBR 9050 para acessibilidade.</t>
  </si>
  <si>
    <t>MAT009600</t>
  </si>
  <si>
    <t>Banco de concreto armado, sem encosto, cantos arredondados, com 522K, medindo (225x50x50)cm, modelo B-7, Neorex</t>
  </si>
  <si>
    <t>MAT009700</t>
  </si>
  <si>
    <t>Banco rústico em madeira aparelhada, referência M-25, Pactaplayground ou similar</t>
  </si>
  <si>
    <t>MAT009750</t>
  </si>
  <si>
    <t>Bandeja em chapa de ferro galvanizado, medindo (15x15)cm, com espessura de 1mm, fixada com uma inclinação de 30°, sobre um tubo de ferro galvanizado de 1 1/2" com altura de 100cm, pintado de preto fosco</t>
  </si>
  <si>
    <t>MAT009800</t>
  </si>
  <si>
    <t>Barra de madeira aparelhada, seção (2,5 x 20)cm - grupo I da Tabela Classificatória de Especificações de Produtos Madeireiros</t>
  </si>
  <si>
    <t>MAT009850</t>
  </si>
  <si>
    <t>Barra chata de aço, de Barra chata de aço, de 3/8"x1 1/4"</t>
  </si>
  <si>
    <t>MAT009900</t>
  </si>
  <si>
    <t>Barra chata de aço, de Barra chata de aço, de 1/2"x1/8"</t>
  </si>
  <si>
    <t>MAT009950</t>
  </si>
  <si>
    <t>Barra chata de aço, de Barra chata de aço, de 3/4"x1/8"</t>
  </si>
  <si>
    <t>MAT010000</t>
  </si>
  <si>
    <t>Barra chata de aço, de Barra chata de aço, de 1" x 3/16"</t>
  </si>
  <si>
    <t>MAT010050</t>
  </si>
  <si>
    <t>Barra chata de aço, de Barra chata de aço, de 1" x 1/8"</t>
  </si>
  <si>
    <t>MAT010100</t>
  </si>
  <si>
    <t>Barra chata de aço, de Barra chata de aço, de 1"x1/4"</t>
  </si>
  <si>
    <t>MAT010150</t>
  </si>
  <si>
    <t>Barra chata de aço, de Barra chata de aço, de 1.1/4"x1/4"</t>
  </si>
  <si>
    <t>MAT010200</t>
  </si>
  <si>
    <t>Barra chata de aço, de Barra chata de aço, de 1.1/2" x 1/4"</t>
  </si>
  <si>
    <t>MAT010250</t>
  </si>
  <si>
    <t>Barra chata de aço, de Barra chata de aço, de 1.1/2" x 3/8"</t>
  </si>
  <si>
    <t>MAT010300</t>
  </si>
  <si>
    <t>Barra chata de aço, de Barra chata de aço, de 1.1/2"x1/2"</t>
  </si>
  <si>
    <t>MAT010350</t>
  </si>
  <si>
    <t>Barra chata de aço, de Barra chata de aço, de 2" x 3/8"</t>
  </si>
  <si>
    <t>MAT010400</t>
  </si>
  <si>
    <t>Barra chata de aço, de Barra chata de aço, de 2" x 1/4"</t>
  </si>
  <si>
    <t>MAT010450</t>
  </si>
  <si>
    <t>Barra chata de aço, de Barra chata de aço, de 2"x 5/8"</t>
  </si>
  <si>
    <t>MAT010500</t>
  </si>
  <si>
    <t>Barra chata de aço, de Barra chata de aço, de 2"x 1/2"</t>
  </si>
  <si>
    <t>MAT010550</t>
  </si>
  <si>
    <t>Barra chata de aço, de Barra chata de aço, de 2"x3/4"</t>
  </si>
  <si>
    <t>MAT010600</t>
  </si>
  <si>
    <t>Barra chata de aço, de Barra chata de aço, de 2.1/2"x5/8"</t>
  </si>
  <si>
    <t>MAT010650</t>
  </si>
  <si>
    <t>Barra chata de aço, de Barra chata de aço, de 3" x 3/8"</t>
  </si>
  <si>
    <t>MAT010700</t>
  </si>
  <si>
    <t>Barra chata de aço, de Barra chata de aço, de 3"x1/2"</t>
  </si>
  <si>
    <t>MAT010750</t>
  </si>
  <si>
    <t>Barra de apoio angular em aço inoxidável AISI 304, de 1 1/4", inclusive material de fixação, tubonox ou similar</t>
  </si>
  <si>
    <t>MAT010800</t>
  </si>
  <si>
    <t>Barra de apoio 90º, modelo "L", (60x60)cm, em aço inoxidável AISI 304, de 1 1/4", inclusive material de fixação, Tubonox ou similar</t>
  </si>
  <si>
    <t>MAT010850</t>
  </si>
  <si>
    <t>Barra chata de aço ASTM 588, de 3"x1/4"</t>
  </si>
  <si>
    <t>MAT010900</t>
  </si>
  <si>
    <t>Barra de apoio reta, com 50cm, em aço inoxidável AISI 304, de 1 1/4", inclusive material de fixação, Tubonox ou similar</t>
  </si>
  <si>
    <t>MAT010950</t>
  </si>
  <si>
    <t>Barra de apoio para pia/lavatório, em aço inoxidável AISI 304, tubo de 1 1/4", inclusive material de fixação, Tubonox ou similar</t>
  </si>
  <si>
    <t>MAT011000</t>
  </si>
  <si>
    <t>Barra de apoio lateral de vaso sanitário, modelo "P", em aço inoxidável AISI 304, de 1 1/4", inclusive material de fixação, Tubonox ou similar</t>
  </si>
  <si>
    <t>MAT011050</t>
  </si>
  <si>
    <t>Barra de re-galvanização, referência T-319, Erico ou similar</t>
  </si>
  <si>
    <t>MAT011100</t>
  </si>
  <si>
    <t>Barra em cobre estanhado, tipo Z, para 600A</t>
  </si>
  <si>
    <t>MAT011150</t>
  </si>
  <si>
    <t>Barra quadrada de aço, de Barra quadrada de aço, de 3/8"</t>
  </si>
  <si>
    <t>MAT011200</t>
  </si>
  <si>
    <t>Barra quadrada de aço, de Barra quadrada de aço, de 1/2"</t>
  </si>
  <si>
    <t>MAT011250</t>
  </si>
  <si>
    <t>Barra quadrada de aço, de Barra quadrada de aço, de 5/8"</t>
  </si>
  <si>
    <t>MAT011300</t>
  </si>
  <si>
    <t>Barra quadrada de aço, de Barra quadrada de aço, de 1"</t>
  </si>
  <si>
    <t>MAT011350</t>
  </si>
  <si>
    <t>Barra quadrada de aço, de Barra quadrada de aço, de 1 1/2"</t>
  </si>
  <si>
    <t>MAT011400</t>
  </si>
  <si>
    <t>Barra quadrada de aço, de Barra quadrada de aço, de 2"</t>
  </si>
  <si>
    <t>MAT011450</t>
  </si>
  <si>
    <t>Barra redonda de aço, de Barra redonda de aço, de 1 1/4"</t>
  </si>
  <si>
    <t>MAT011500</t>
  </si>
  <si>
    <t>Barra redonda de aço, de Barra redonda de aço, de 2"</t>
  </si>
  <si>
    <t>MAT011550</t>
  </si>
  <si>
    <t>Barra rosqueada em aço inox, de 1,00mx1/2"</t>
  </si>
  <si>
    <t>MAT011600</t>
  </si>
  <si>
    <t>Base de ferro retangular, para caixa subterrânea, modelo QC-43, padrão TELERJ</t>
  </si>
  <si>
    <t>MAT011650</t>
  </si>
  <si>
    <t>Base para fusível NH de 630A</t>
  </si>
  <si>
    <t>MAT011900</t>
  </si>
  <si>
    <t>Base E-40</t>
  </si>
  <si>
    <t>MAT012050</t>
  </si>
  <si>
    <t>Base para relé fotoelétrico, Universal</t>
  </si>
  <si>
    <t>MAT012600</t>
  </si>
  <si>
    <t>Bebedouro AC-080, de 80 l/h, Elegê ou similar</t>
  </si>
  <si>
    <t>MAT012650</t>
  </si>
  <si>
    <t>Bicarbonato de amônia</t>
  </si>
  <si>
    <t>MAT012700</t>
  </si>
  <si>
    <t>Bico Sprinkler Side Wall GB de 1/2"</t>
  </si>
  <si>
    <t>MAT012725</t>
  </si>
  <si>
    <t>Biomanta vegetal e insumos para adubação</t>
  </si>
  <si>
    <t>MAT012750</t>
  </si>
  <si>
    <t>Blindagem para salas radiológicas em chapas de chumbo, com espessura de Blindagem para salas radiológicas em chapas de chumbo, com espessura de 1mm</t>
  </si>
  <si>
    <t>MAT012800</t>
  </si>
  <si>
    <t>Blindagem para salas radiológicas em chapas de chumbo, com espessura de Blindagem para salas radiológicas em chapas de chumbo, com espessura de 2mm</t>
  </si>
  <si>
    <t>MAT012850</t>
  </si>
  <si>
    <t>Blindagem para salas radiológicas em chapas de chumbo, com espessura de Blindagem para salas radiológicas em chapas de chumbo, com espessura de 3mm</t>
  </si>
  <si>
    <t>MAT012900</t>
  </si>
  <si>
    <t>Blin-Massa, composta de barita, catalizadores, aceleradores e aglomerantes</t>
  </si>
  <si>
    <t>MAT012950</t>
  </si>
  <si>
    <t>Bloco cerâmico estrutural, medindo: Bloco cerâmico estrutural, medindo: (14x19x29)cm</t>
  </si>
  <si>
    <t>MAT013000</t>
  </si>
  <si>
    <t>Bloco cerâmico estrutural, medindo: Bloco cerâmico estrutural, medindo: (14x19x29)cm, tipo "L"</t>
  </si>
  <si>
    <t>MAT013050</t>
  </si>
  <si>
    <t>Bloco cerâmico estrutural, medindo: Bloco cerâmico estrutural, medindo: (14x19x29)cm, tipo "U"</t>
  </si>
  <si>
    <t>MAT013100</t>
  </si>
  <si>
    <t>Bloco de concreto celular, medindo: (10x30x60)cm</t>
  </si>
  <si>
    <t>MAT013150</t>
  </si>
  <si>
    <t>Bloco de concreto estrutural, medindo: Bloco de concreto estrutural, medindo: (15x20x40)cm</t>
  </si>
  <si>
    <t>MAT013200</t>
  </si>
  <si>
    <t>Bloco de concreto estrutural, medindo: Bloco de concreto estrutural, medindo: (19x19x39)cm</t>
  </si>
  <si>
    <t>MAT013250</t>
  </si>
  <si>
    <t>Bloco de concreto, intertravado, medindo: (40x40x20)cm, modelo Terrae W, sem jardineira, Terrae ou similar, exclusive transporte</t>
  </si>
  <si>
    <t>MAT013300</t>
  </si>
  <si>
    <t>Bloco de concreto para pavimento intertravado, colorido; nas cores vermelho, amarelo, preto e variações, com resistência à compressão de 35MPa, vibro-prensado, pré-moldado com 16 faces, retangular, tipo raquete ou similar, com espessura de 6cm</t>
  </si>
  <si>
    <t>MAT013350</t>
  </si>
  <si>
    <t>Bloco de concreto para pavimento intertravado, colorido; nas cores vermelho, amarelo, preto e variações, com resistência à compressão de 35MPa, vibro-prensado, pré-moldado com 16 faces, retangular, tipo raquete ou similar, com espessura de 8cm</t>
  </si>
  <si>
    <t>MAT013400</t>
  </si>
  <si>
    <t>Bloco de concreto para pavimento intertravado, colorido; nas cores vermelho, amarelo, preto e variações, com resistência à compressão de 35MPa, vibro-prensado, pré-moldado com 16 faces, retangular, tipo raquete ou similar, com espessura de 10cm</t>
  </si>
  <si>
    <t>MAT013450</t>
  </si>
  <si>
    <t>Bloco de concreto para pavimento intertravado, cor natural, com resistência à compressão de 35MPa, vibro-prensado, pré-moldado com 16 faces, retangular, tipo raquete ou similar, com espessura de 6cm</t>
  </si>
  <si>
    <t>MAT013500</t>
  </si>
  <si>
    <t>Bloco de concreto para pavimento intertravado, cor natural, com resistência à compressão de 35MPa, vibro-prensado, pré-moldado com 16 faces, retangular, tipo raquete ou similar, com espessura de 8cm</t>
  </si>
  <si>
    <t>MAT013550</t>
  </si>
  <si>
    <t>Bloco de concreto para pavimento intertravado, cor natural, com resistência à compressão de 35MPa, vibro-prensado, pré-moldado com 16 faces, retangular, tipo raquete ou similar, com espessura de 10cm</t>
  </si>
  <si>
    <t>MAT013600</t>
  </si>
  <si>
    <t>Bloco de concreto para pavimento intertravado, cor natural, com resistência à compressão de 50MPa, vibro-prensado, pré-moldado com 16 faces, retangular, tipo raquete ou similar, com espessura de 10cm</t>
  </si>
  <si>
    <t>MAT013650</t>
  </si>
  <si>
    <t>Bloco de concreto, intertravado, medindo: (40x40x20)cm, modelo Terrae F, com jardineira, Terrae ou similar, exclusive transporte</t>
  </si>
  <si>
    <t>MAT013700</t>
  </si>
  <si>
    <t>Bloco de concreto prensado para alvenaria, medindo: Bloco de concreto prensado para alvenaria, medindo: (10x20x40)cm</t>
  </si>
  <si>
    <t>MAT013750</t>
  </si>
  <si>
    <t>Bloco de concreto prensado para alvenaria, medindo: Bloco de concreto prensado para alvenaria, medindo: (15x20x40)cm</t>
  </si>
  <si>
    <t>MAT013800</t>
  </si>
  <si>
    <t>Bloco de concreto prensado para alvenaria, medindo: Bloco de concreto prensado para alvenaria, medindo: (20x20x40)cm</t>
  </si>
  <si>
    <t>MAT013850</t>
  </si>
  <si>
    <t>Bloco de concreto vazado, Neo-Rex ou similar, medindo: Bloco de concreto vazado, Neo-Rex ou similar, medindo: (50x50x10)cm, Concregrama CGD</t>
  </si>
  <si>
    <t>MAT013900</t>
  </si>
  <si>
    <t>Bloco de concreto vazado, Neo-Rex ou similar, medindo: Bloco de concreto vazado, Neo-Rex ou similar, medindo: (60x45x7,5)cm, Concregrama CG7</t>
  </si>
  <si>
    <t>MAT013950</t>
  </si>
  <si>
    <t>Bloco de ventilação vazado, de vidro prensado, liso, medindo: (19x8x9,5)cm</t>
  </si>
  <si>
    <t>MAT014000</t>
  </si>
  <si>
    <t>Bloco de vidro nacional, medindo: Bloco de vidro nacional, medindo: (19x19x8)cm, canelado</t>
  </si>
  <si>
    <t>MAT014050</t>
  </si>
  <si>
    <t>Bloco de vidro nacional, medindo: Bloco de vidro nacional, incolor, de (19x19x8)cm.</t>
  </si>
  <si>
    <t>MAT014110</t>
  </si>
  <si>
    <t>Bloco semafórico para pedestre com 2 (dois) módulos focais de 200mm de diâmetro à led, compreendendo foco verde "Siga" (boneco) e foco vermelho "Pare", sem temporizador, inclusive suportes de fixação, conforme especificação CET-RIO</t>
  </si>
  <si>
    <t>MAT014115</t>
  </si>
  <si>
    <t>Bloco semafórico repetidor com 3 (três) módulos focais de 200mm de diâmetro à led, cobre-focos, anteparo borrachas de vedação e suportes de fixação, conforme especificação CET-RIO</t>
  </si>
  <si>
    <t>MAT014130</t>
  </si>
  <si>
    <t>Bloco semafórico principal com 3 (três) módulos focais de 300mm de diâmetro à led, cobre-focos, anteparo borrachas de vedação e suportes de fixação, conforme especificação CET-RIO</t>
  </si>
  <si>
    <t>MAT014250</t>
  </si>
  <si>
    <t>Bloco trifásico, em base de mármore, para fusíveis de 600A, padrão RIOLUZ</t>
  </si>
  <si>
    <t>MAT014400</t>
  </si>
  <si>
    <t>Bobina corrugada de alumínio para isolamento térmico com dupla barreira de vapor, alumínio e Kraft, com 910mm de largura e 0,15mm de espessura</t>
  </si>
  <si>
    <t>MAT014450</t>
  </si>
  <si>
    <t>Boca de lobo de ferro fundido, de 80Kg</t>
  </si>
  <si>
    <t>MAT014500</t>
  </si>
  <si>
    <t>Bocal Aquapluv Beiral ou similar, diâmetro nominal de (125x88)mm</t>
  </si>
  <si>
    <t>MAT014550</t>
  </si>
  <si>
    <t>Bolsa de ligação para vaso</t>
  </si>
  <si>
    <t>MAT014600</t>
  </si>
  <si>
    <t>Bombona plástica, de 50l</t>
  </si>
  <si>
    <t>MAT014650</t>
  </si>
  <si>
    <t>Borboleta fundida em latão, referência 2041, Voltamp ou similar</t>
  </si>
  <si>
    <t>MAT014700</t>
  </si>
  <si>
    <t>Botão de comando, modelo Rafix K3-01, Siemens ou similar</t>
  </si>
  <si>
    <t>MAT014750</t>
  </si>
  <si>
    <t>Botijão de gás com: Botijão de gás com: 13Kg, exclusive o vasilhame</t>
  </si>
  <si>
    <t>MAT014800</t>
  </si>
  <si>
    <t>Botijão de gás com: Botijão de gás com: 45Kg, exclusive o vasilhame</t>
  </si>
  <si>
    <t>MAT014850</t>
  </si>
  <si>
    <t>Botijão para gás com 13 Kg, exclusive o gás</t>
  </si>
  <si>
    <t>MAT014900</t>
  </si>
  <si>
    <t>Botijão para gás com 45 Kg, exclusive o gás</t>
  </si>
  <si>
    <t>MAT014950</t>
  </si>
  <si>
    <t>Botoeira para acionamento de controlador semafórico para atuação de pedestre</t>
  </si>
  <si>
    <t>MAT014951</t>
  </si>
  <si>
    <t>Botoeira sonora para travessia de pedestres com deficiência visual, que atenda à norma vigente.</t>
  </si>
  <si>
    <t>MAT015050</t>
  </si>
  <si>
    <t>Box reto de alumínio, de Box reto de alumínio, de 1"</t>
  </si>
  <si>
    <t>MAT015150</t>
  </si>
  <si>
    <t>Box curvo de alumínio, de Box curvo de alumínio, de 1 1/2"</t>
  </si>
  <si>
    <t>MAT015200</t>
  </si>
  <si>
    <t>Box curvo de alumínio, de Box curvo de alumínio, de 2"</t>
  </si>
  <si>
    <t>MAT015250</t>
  </si>
  <si>
    <t>Box curvo de alumínio, de Box curvo de alumínio, de 2 1/2"</t>
  </si>
  <si>
    <t>MAT015300</t>
  </si>
  <si>
    <t>Box curvo de alumínio, de Box curvo de alumínio, de 3"</t>
  </si>
  <si>
    <t>MAT015350</t>
  </si>
  <si>
    <t>Box curvo de alumínio, de Box curvo de alumínio, de 4"</t>
  </si>
  <si>
    <t>MAT015400</t>
  </si>
  <si>
    <t>Box reto de alumínio, de Box reto de alumínio, de 4"</t>
  </si>
  <si>
    <t>MAT015450</t>
  </si>
  <si>
    <t>Braçadeira Aquapluv Beiral ou similar, de 88</t>
  </si>
  <si>
    <t>MAT015500</t>
  </si>
  <si>
    <t>Braçadeira de aço galvanizado, tipo barra chata, de 1 1/2"x3/16"</t>
  </si>
  <si>
    <t>MAT015550</t>
  </si>
  <si>
    <t>Braçadeira de aço galvanizado, tipo copo, para tubo de Braçadeira de aço galvanizado, tipo copo, para tubo de 1/2"</t>
  </si>
  <si>
    <t>MAT015600</t>
  </si>
  <si>
    <t>Braçadeira de aço galvanizado, tipo copo, para tubo de Braçadeira de aço galvanizado, tipo copo, para tubo de 3/4"</t>
  </si>
  <si>
    <t>MAT015650</t>
  </si>
  <si>
    <t>Braçadeira de aço galvanizado, tipo copo, para tubo de Braçadeira de aço galvanizado, tipo copo, para tubo de 1"</t>
  </si>
  <si>
    <t>MAT015700</t>
  </si>
  <si>
    <t>Braçadeira de aço galvanizado, tipo copo, para tubo de Braçadeira de aço galvanizado, tipo copo, para tubo de 1 1/2"</t>
  </si>
  <si>
    <t>MAT015750</t>
  </si>
  <si>
    <t>Braçadeira de aço galvanizado, tipo copo, para tubo de Braçadeira de aço galvanizado, tipo copo, para tubo de 2"</t>
  </si>
  <si>
    <t>MAT015800</t>
  </si>
  <si>
    <t>Braçadeira de aço galvanizado, tipo copo, para tubo de Braçadeira de aço galvanizado, tipo copo, para tubo de 3"</t>
  </si>
  <si>
    <t>MAT015850</t>
  </si>
  <si>
    <t>Braçadeira de aço galvanizado, tipo rosca sem fim, de 1/2"x9mm</t>
  </si>
  <si>
    <t>MAT015900</t>
  </si>
  <si>
    <t>Braçadeira de aço galvanizado, simples, tipo "U", para tubo de 1 1/2"</t>
  </si>
  <si>
    <t>MAT016000</t>
  </si>
  <si>
    <t>Braçadeira de aço inoxidável, tipo rosca sem fim, de 1/2"x9mm</t>
  </si>
  <si>
    <t>MAT016050</t>
  </si>
  <si>
    <t>Braçadeira de nylon, Junta-Cabo, medindo: (200x4,5)mm, modelo BN, Fischer ou similar</t>
  </si>
  <si>
    <t>MAT016100</t>
  </si>
  <si>
    <t>Braço cromado de 1/2" para chuveiro elétrico</t>
  </si>
  <si>
    <t>MAT016200</t>
  </si>
  <si>
    <t>Braço de aço galvanizado, diâmetro externo de Braço de aço galvanizado, diâmetro externo de 48mm, projeção horizontal 1770mm, curvo</t>
  </si>
  <si>
    <t>MAT016250</t>
  </si>
  <si>
    <t>Braço curvo de aço galvanizado, diâmetro externo de 48,30mm, projeção horizontal de 2500mm</t>
  </si>
  <si>
    <t>MAT016300</t>
  </si>
  <si>
    <t>Braço de aço galvanizado, diâmetro externo de Braço de aço galvanizado, diâmetro externo de 60,30mm, projeção horizontal 2500mm, curvo</t>
  </si>
  <si>
    <t>MAT016350</t>
  </si>
  <si>
    <t>Braço de aço galvanizado, diâmetro externo de Braço de aço galvanizado, diâmetro externo de 60,30mm, projeção horizontal 3500mm, curvo</t>
  </si>
  <si>
    <t>MAT016400</t>
  </si>
  <si>
    <t>Braço de aço galvanizado, para câmera de TV, com projeção de 1,20m</t>
  </si>
  <si>
    <t>MAT016650</t>
  </si>
  <si>
    <t>Braço em tubo de aço carbono, SAE 1010/1020, galvanizado a fogo, interna e externamente, (NBR 6323, 7399 e 7400 da ABNT), para sinalização vertical, com diâmetro de 88,9mm, espessura de 3,35mm e projeção horizontal de 4,37mm</t>
  </si>
  <si>
    <t>MAT016675</t>
  </si>
  <si>
    <t>Braço reto em aço de baixo teor de carbono SAE 1010/1020 com 0,20 de projeção horizontal, diâmetro externo de 48mm, conforme especificação EM-RIOLUZ nº 17</t>
  </si>
  <si>
    <t>MAT016680</t>
  </si>
  <si>
    <t>Braço reto em aço de baixo teor de carbono SAE 1010/1020 com 0,57 de projeção horizontal, diâmetro externo de 48mm, conforme especificação EM-RIOLUZ nº 17</t>
  </si>
  <si>
    <t>MAT016690</t>
  </si>
  <si>
    <t>Braço projetado de aço para sustentação de semáforo e placa até 3m2 (três metros quadrados), galvanizado a fogo; para fixação em coluna cilíndrica giratória, projeção de 2,70m (dois metros e setenta centímetros); diâmetro de 101,6mm (cento e um virgula seis milimetros); espessura de 4,75mm (quatro vírgula setenta e cinco milímetros); conforme especificação CET-RIO. Fornecimento</t>
  </si>
  <si>
    <t>MAT016700</t>
  </si>
  <si>
    <t>Braço projetado de aço para sustentação de semáforo e placa até 3m2, galvanizado a fogo e pintado, para fixação em coluna cônico contínua, conforme especificação CET-RIO, projeção de 2,80m</t>
  </si>
  <si>
    <t>MAT016740</t>
  </si>
  <si>
    <t>Braço projetado de aço para sustentação de semáforo e placa até 3m2 (três metros quadrados), galvanizado a fogo; para fixação em coluna cilíndrica giratória, projeção de 3,70m (três metros e setenta centímetros); diâmetro de 101,6mm (cento e um virgula seis milimetros); espessura de 4,75mm (quatro vírgula setenta e cinco milímetros); conforme especificação CET-RIO. Fornecimento</t>
  </si>
  <si>
    <t>MAT016750</t>
  </si>
  <si>
    <t>Braço projetado de aço para sustentação de semáforo e placa até 3m2, galvanizado a fogo e pintado, para fixação em coluna cônico contínua, conforme especificação CET-RIO, projeção de 3,70m</t>
  </si>
  <si>
    <t>MAT016790</t>
  </si>
  <si>
    <t>Braço projetado de aço para sustentação de semáforo e placa até 3m2 (três metros quadrados), galvanizado a fogo; para fixação em coluna cilíndrica giratória, projeção de 4,70m (quatro metros e setenta centímetros); diâmetro de 101,6mm (cento e um virgula seis milimetros); espessura de 4,75mm (quatro vírgula setenta e cinco milímetros); conforme especificação CET-RIO. Fornecimento</t>
  </si>
  <si>
    <t>MAT016800</t>
  </si>
  <si>
    <t>Braço projetado de aço para sustentação de semáforo e placa até 3m2, galvanizado a fogo e pintado, para fixação em coluna cônico contínua, conforme especificação CET-RIO, projeção de 4,70m</t>
  </si>
  <si>
    <t>MAT016851</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</si>
  <si>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</si>
  <si>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MAT016860</t>
  </si>
  <si>
    <t>Braço projetado de aço para sustentação de semáforo e placa até 4,50m2, galvanizado a fogo, para fixação em coluna cônico tipo II, projeção 6m, 173mm de diâmetro junto à flange</t>
  </si>
  <si>
    <t>MAT017550</t>
  </si>
  <si>
    <t>Brinquedo-Escada árvore, em madeira aparelhada, referência M-07, Pactaplayground ou similar</t>
  </si>
  <si>
    <t>MAT018400</t>
  </si>
  <si>
    <t>Brita corrida, com transporte</t>
  </si>
  <si>
    <t>MAT018450</t>
  </si>
  <si>
    <t>Brita nº 0, com transporte</t>
  </si>
  <si>
    <t>MAT018500</t>
  </si>
  <si>
    <t>Brita nº 1, com transporte</t>
  </si>
  <si>
    <t>MAT018550</t>
  </si>
  <si>
    <t>Brita nº 2, com transporte</t>
  </si>
  <si>
    <t>MAT018600</t>
  </si>
  <si>
    <t>Brita nº 3, com transporte</t>
  </si>
  <si>
    <t>MAT018650</t>
  </si>
  <si>
    <t>Broca com ponta de metal duro Wídia ou similar, série 12, com haste de 7/8", medindo: Broca com ponta de metal duro Wídia ou similar, série 12, com haste de 7/8", medindo: (400x41)mm</t>
  </si>
  <si>
    <t>MAT018700</t>
  </si>
  <si>
    <t>Broca com ponta de metal duro Wídia ou similar, série 12, com haste de 7/8", medindo: Broca com ponta de metal duro Wídia ou similar, série 12, com haste de 7/8", medindo: (800x40)mm</t>
  </si>
  <si>
    <t>MAT018750</t>
  </si>
  <si>
    <t>Broca com ponta de metal duro Wídia ou similar, série 12, com haste de 7/8", medindo: Broca com ponta de metal duro Wídia ou similar, série 12, com haste de 7/8", medindo: (1600x39)mm</t>
  </si>
  <si>
    <t>MAT018800</t>
  </si>
  <si>
    <t>Broca com ponta de metal duro Wídia ou similar, série 12, com haste de 7/8", medindo: Broca com ponta de metal duro Wídia ou similar, série 12, com haste de 7/8", medindo: (2400x38)mm</t>
  </si>
  <si>
    <t>MAT018850</t>
  </si>
  <si>
    <t>Broca com ponta de metal duro Wídia ou similar, série 12, com haste de 7/8", medindo: Broca com ponta de metal duro Wídia ou similar, série 12, com haste de 7/8", medindo: (3200x37)mm</t>
  </si>
  <si>
    <t>MAT018900</t>
  </si>
  <si>
    <t>Bucha de alumínio, de Bucha de alumínio, de 1/2"</t>
  </si>
  <si>
    <t>MAT018950</t>
  </si>
  <si>
    <t>Bucha de alumínio, de Bucha de alumínio, de 3/4"</t>
  </si>
  <si>
    <t>MAT019000</t>
  </si>
  <si>
    <t>Bucha de alumínio, de Bucha de alumínio, de 1"</t>
  </si>
  <si>
    <t>MAT019100</t>
  </si>
  <si>
    <t>Bucha de alumínio, de Bucha de alumínio, de 1 1/2"</t>
  </si>
  <si>
    <t>MAT019150</t>
  </si>
  <si>
    <t>Bucha de alumínio, de Bucha de alumínio, de 2 1/2"</t>
  </si>
  <si>
    <t>MAT019200</t>
  </si>
  <si>
    <t>Bucha de alumínio, de Bucha de alumínio, de 3"</t>
  </si>
  <si>
    <t>MAT019250</t>
  </si>
  <si>
    <t>Bucha de nylon, tamanho Bucha de nylon, tamanho S-04</t>
  </si>
  <si>
    <t>MAT019300</t>
  </si>
  <si>
    <t>Bucha de nylon, tamanho Bucha de nylon, tamanho S-05</t>
  </si>
  <si>
    <t>MAT019350</t>
  </si>
  <si>
    <t>Bucha de nylon, tamanho Bucha de nylon, tamanho S-06</t>
  </si>
  <si>
    <t>MAT019400</t>
  </si>
  <si>
    <t>Bucha de nylon, tamanho Bucha de nylon, tamanho S-08</t>
  </si>
  <si>
    <t>MAT019450</t>
  </si>
  <si>
    <t>Bucha de nylon, tamanho Bucha de nylon, tamanho S-12</t>
  </si>
  <si>
    <t>MAT019550</t>
  </si>
  <si>
    <t>Bucha galvanizada de redução, diâmetro nominal de Bucha galvanizada de redução, diâmetro nominal de (2"x1")</t>
  </si>
  <si>
    <t>MAT019600</t>
  </si>
  <si>
    <t>Bucha galvanizada de redução, diâmetro nominal de Bucha galvanizada de redução, diâmetro nominal de (2 1/2"x1 1/2")</t>
  </si>
  <si>
    <t>MAT019650</t>
  </si>
  <si>
    <t>Bucha de redução de ferro fundido, medindo (75x50)mm, referência BRSBB, Barbará ou similar</t>
  </si>
  <si>
    <t>MAT019700</t>
  </si>
  <si>
    <t>Bucha de redução de latão, diâmetro nominal de 3/4"x1/2"</t>
  </si>
  <si>
    <t>MAT019750</t>
  </si>
  <si>
    <t>Bucha de redução de PVC rígido, roscável, diâmetro nominal de: Bucha de redução de PVC rígido, roscável, diâmetro nominal de: 3/4"x1/2"</t>
  </si>
  <si>
    <t>MAT019800</t>
  </si>
  <si>
    <t>Bucha de redução de PVC rígido, longa, soldável, diâmetro nominal de (50x32)mm</t>
  </si>
  <si>
    <t>MAT019850</t>
  </si>
  <si>
    <t>Cabeceira de PVC com saída de 40mm, modelo TBC 130, Supra ou similar</t>
  </si>
  <si>
    <t>MAT019900</t>
  </si>
  <si>
    <t>Cabeceira direita Aquapluv Beiral ou similar, diâmetro nominal de 125mm</t>
  </si>
  <si>
    <t>MAT019950</t>
  </si>
  <si>
    <t>Cabeceira esquerda Aquapluv Beiral ou similar, diâmetro nominal de 125mm</t>
  </si>
  <si>
    <t>MAT020000</t>
  </si>
  <si>
    <t>Cabide de louça, de 4"x2", cor branca, simples</t>
  </si>
  <si>
    <t>MAT020050</t>
  </si>
  <si>
    <t>Cabine em resina de poliester reforçada com fibra de vidro, acabamento em gel-coat isoftálico, cor branca, medindo: (2,80x2,16x2,32)m, compostas de janelas de alumínio, formado por tampa de segurança para guichet grande e pequeno, porta cega, sistema elétrico formado por luminária fluorescente e interruptor com 3 pontos de tomada, piso revestido com borracha pastilhada, balcão interno com gaveta, de compensado revestido de fórmica branca, dobradiças e fechadura de latão cromado</t>
  </si>
  <si>
    <t>MAT020060</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</si>
  <si>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t>
  </si>
  <si>
    <t>MAT020070</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</si>
  <si>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t>
  </si>
  <si>
    <t>MAT020100</t>
  </si>
  <si>
    <t>Cabo de aço galvanizado com alma de fibra, 6 pernas de 19 fios, com diâmetro de Cabo de aço galvanizado com alma de fibra, 6 pernas de 19 fios, com diâmetro de 3/16"</t>
  </si>
  <si>
    <t>MAT020150</t>
  </si>
  <si>
    <t>Cabo de aço galvanizado com alma de fibra, 6 pernas de 19 fios, com diâmetro de Cabo de aço galvanizado com alma de fibra, 6 pernas de 19 fios, com diâmetro de 3/8"</t>
  </si>
  <si>
    <t>MAT020200</t>
  </si>
  <si>
    <t>Cabo de aço galvanizado com alma de fibra, 6 pernas de 19 fios, com diâmetro de Cabo de aço galvanizado com alma de fibra, 6 pernas de 19 fios, com diâmetro de 1/2"</t>
  </si>
  <si>
    <t>MAT020250</t>
  </si>
  <si>
    <t>Cabo de aço galvanizado com alma de fibra, 6 pernas de 19 fios, com diâmetro de Cabo de aço galvanizado com alma de fibra, 6 pernas de 19 fios, com diâmetro de 5/8"</t>
  </si>
  <si>
    <t>MAT020300</t>
  </si>
  <si>
    <t>Cabo de aço polido com alma de fibra, 6 pernas de 19 fios, com diâmetro de Cabo de aço polido com alma de fibra, 6 pernas de 19 fios, com diâmetro de 1/2"</t>
  </si>
  <si>
    <t>MAT020350</t>
  </si>
  <si>
    <t>Cabo de aço polido com alma de fibra, 6 pernas de 19 fios, com diâmetro de Cabo de aço polido com alma de fibra, 6 pernas de 19 fios, com diâmetro de 3/4"</t>
  </si>
  <si>
    <t>MAT020400</t>
  </si>
  <si>
    <t>Cabo de aço polido com alma de fibra, 6 pernas de 19 fios, com diâmetro de Cabo de aço polido com alma de fibra, 6 pernas de 19 fios, com diâmetro de 3/8"</t>
  </si>
  <si>
    <t>MAT020450</t>
  </si>
  <si>
    <t>Cabo de aço polido com alma de fibra, 6 pernas de 19 fios, com diâmetro de Cabo de aço polido com alma de fibra, 6 pernas de 19 fios, com diâmetro de 5/8"</t>
  </si>
  <si>
    <t>MAT020460</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</si>
  <si>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t>
  </si>
  <si>
    <t>MAT020466</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</si>
  <si>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t>
  </si>
  <si>
    <t>MAT020500</t>
  </si>
  <si>
    <t>Cabo de alumínio nu, com alma de aço (CAA), de 1/0AWG</t>
  </si>
  <si>
    <t>MAT020550</t>
  </si>
  <si>
    <t>Cabo de alumínio nu, sem alma de aço (CA), de 2AWG</t>
  </si>
  <si>
    <t>MAT020553</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</si>
  <si>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t>
  </si>
  <si>
    <t>MAT020560</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</si>
  <si>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t>
  </si>
  <si>
    <t>MAT020600</t>
  </si>
  <si>
    <t>Cabo de alumínio, 1Kv, WPP, 1/0AWG</t>
  </si>
  <si>
    <t>MAT020651</t>
  </si>
  <si>
    <t>Cabo de alumínio, seção de 50mm2, formado por condutores em fios de alumínio nu, encordoamento classe 2, isolamento para 1KV, em polietileno reticulado (XLPE) ou etileno propileno (EPR), com capa de cobertura em PVC na cor preta, NBR 7286 e NBR 7287</t>
  </si>
  <si>
    <t>MAT020700</t>
  </si>
  <si>
    <t>Cabo de alumínio, seção de 16mm2, formado por condutores em fios de alumínio nu, encordoamento classe 2, isolamento para 1KV, em polietileno reticulado (XLPE) ou etileno propileno (EPR), com capa de cobertura em PVC na cor preta, NBR 7286, NBR 7287 e especificação RIOLUZ EM-RIOLUZ-74</t>
  </si>
  <si>
    <t>MAT020750</t>
  </si>
  <si>
    <t>Cabo de alumínio, seção de 35mm2, formado por condutores em fios de alumínio nu, encordoamento classe 2, isolamento para 1KV, em polietileno reticulado (XLPE) ou etileno propileno (EPR), com capa de cobertura em PVC na cor preta, NBR 7286, NBR 7287 e especificação RIOLUZ EM-RIOLUZ-74</t>
  </si>
  <si>
    <t>MAT020800</t>
  </si>
  <si>
    <t>Cabo de alumínio, WPP, 2AWG</t>
  </si>
  <si>
    <t>MAT020850</t>
  </si>
  <si>
    <t>Cabo de cobre estanhado, múltiplo para comando, 1Kv, XLPE/90ºC, composto de Cabo de cobre estanhado, múltiplo para comando, 1Kv, XLPE/90ºC, composto de 9 fios com seção de 1,5mm2</t>
  </si>
  <si>
    <t>MAT020900</t>
  </si>
  <si>
    <t>Cabo de cobre estanhado, múltiplo para comando, 1Kv, XLPE/90ºC, composto de Cabo de cobre estanhado, múltiplo para comando, 1Kv, XLPE/90ºC, composto de 7 fios com seção de 2,5mm2</t>
  </si>
  <si>
    <t>MAT020950</t>
  </si>
  <si>
    <t>Cabo de cobre estanhado, múltiplo para comando, 1Kv, XLPE/90ºC, composto de Cabo de cobre estanhado, múltiplo para comando, 1Kv, XLPE/90ºC, composto de 4 fios com seção de 6mm2</t>
  </si>
  <si>
    <t>MAT021000</t>
  </si>
  <si>
    <t>Cabo de cobre estanhado, múltiplo para comando, 1Kv, XLPE/90ºC, composto de Cabo de cobre estanhado, múltiplo para comando, 1Kv, XLPE/90ºC, composto de 4 fios com seção de 10mm2</t>
  </si>
  <si>
    <t>MAT021050</t>
  </si>
  <si>
    <t>Cabo de cobre flexível, 750V, PVC/70°C, de Cabo de cobre flexível, 750V, PVC/70°C, de 0,75mm2</t>
  </si>
  <si>
    <t>MAT021100</t>
  </si>
  <si>
    <t>Cabo de cobre flexível, 750V, PVC/70°C, de Cabo de cobre flexível, 750V, PVC/70°C, de 1,5mm2</t>
  </si>
  <si>
    <t>MAT021110</t>
  </si>
  <si>
    <t>Cabo de cobre flexível, com isolamento termoplástico, de 450/750V, de 1,5mm².</t>
  </si>
  <si>
    <t>MAT021115</t>
  </si>
  <si>
    <t>Cabo de cobre flexível, com isolamento termoplástico, de 450/750V, de 2,5mm².</t>
  </si>
  <si>
    <t>MAT021120</t>
  </si>
  <si>
    <t>Cabo de cobre flexível, com isolamento termoplástico, de 450/750V, de 4mm².</t>
  </si>
  <si>
    <t>MAT021125</t>
  </si>
  <si>
    <t>Cabo de cobre flexível, com isolamento termoplástico, de 450/750V, de 6mm².</t>
  </si>
  <si>
    <t>MAT021130</t>
  </si>
  <si>
    <t>Cabo de cobre flexível, com isolamento termoplástico, de 450/750V, de 10mm².</t>
  </si>
  <si>
    <t>MAT021135</t>
  </si>
  <si>
    <t>Cabo de cobre flexível, com isolamento termoplástico, de 450/750V, de 16mm².</t>
  </si>
  <si>
    <t>MAT021150</t>
  </si>
  <si>
    <t>Cabo de cobre flexível, 750V, PVC/70°C, de Cabo de cobre flexível, 750V, PVC/70°C, de 16mm2</t>
  </si>
  <si>
    <t>MAT021160</t>
  </si>
  <si>
    <t>Cabo de cobre flexível, com isolamento termoplástico, de 0,6/1Kv, de 35mm2.</t>
  </si>
  <si>
    <t>MAT021165</t>
  </si>
  <si>
    <t>Cabo de cobre flexível, com isolamento termoplástico, de 0,6/1Kv, de 50mm2.</t>
  </si>
  <si>
    <t>MAT021170</t>
  </si>
  <si>
    <t>Cabo de cobre flexível, com isolamento termoplástico, de 0,6/1Kv, de 70mm2.</t>
  </si>
  <si>
    <t>MAT021175</t>
  </si>
  <si>
    <t>Cabo de cobre flexível, com isolamento termoplástico, de 0,6/1Kv, de 95mm2.</t>
  </si>
  <si>
    <t>MAT021180</t>
  </si>
  <si>
    <t>Cabo de cobre flexível, com isolamento termoplástico, de 0,6/1Kv, de 120mm2.</t>
  </si>
  <si>
    <t>MAT021185</t>
  </si>
  <si>
    <t>Cabo de cobre flexível, com isolamento termoplástico, de 0,6/1Kv, de 150mm2.</t>
  </si>
  <si>
    <t>MAT021200</t>
  </si>
  <si>
    <t>Cabo de cobre flexível, 750V, PVC/70°C, de: Cabo de cobre flexível, 750V, PVC/70°C, de: (2 x 1,50mm2)</t>
  </si>
  <si>
    <t>MAT021250</t>
  </si>
  <si>
    <t>Cabo de cobre flexível, 750V, PVC/70°C, de: Cabo de cobre flexível, 750V, PVC/70°C, de: (2 x 4mm2)</t>
  </si>
  <si>
    <t>MAT021300</t>
  </si>
  <si>
    <t>Cabo de cobre flexível, 750V, PVC/70°C, de: Cabo de cobre flexível, 750V, PVC/70°C, de: (2 x 6mm2)</t>
  </si>
  <si>
    <t>MAT021350</t>
  </si>
  <si>
    <t>Cabo de cobre flexível, 750V, PVC/70°C, de: Cabo de cobre flexível, 750V, PVC/70°C, de: (2x10mm2)</t>
  </si>
  <si>
    <t>MAT021400</t>
  </si>
  <si>
    <t>Cabo de cobre flexível, 750V, PVC/70°C, de: Cabo de cobre flexível, 750V, PVC/70°C, de: (3 x 1mm2)</t>
  </si>
  <si>
    <t>MAT021450</t>
  </si>
  <si>
    <t>Cabo de cobre flexível, 750V, PVC/70°C, de: Cabo de cobre flexível, 750V, PVC/70°C, de: (3 x 1,50mm2)</t>
  </si>
  <si>
    <t>MAT021500</t>
  </si>
  <si>
    <t>Cabo de cobre flexível, 750V, PVC/70°C, de: Cabo de cobre flexível, 750V, PVC/70°C, de: (3 x 2,50mm2)</t>
  </si>
  <si>
    <t>MAT021550</t>
  </si>
  <si>
    <t>Cabo de cobre flexível, 750V, PVC/70°C, de: Cabo de cobre flexível, 750V, PVC/70°C, de: (3 x 4mm2)</t>
  </si>
  <si>
    <t>MAT021600</t>
  </si>
  <si>
    <t>Cabo de cobre flexível, 750V, PVC/70°C, de: Cabo de cobre flexível, 750V, PVC/70°C, de: (3 x 6mm2)</t>
  </si>
  <si>
    <t>MAT021650</t>
  </si>
  <si>
    <t>Cabo de cobre flexível, 750V, PVC/70°C, de: Cabo de cobre flexível, 750V, PVC/70°C, de: (3x10mm2)</t>
  </si>
  <si>
    <t>MAT021700</t>
  </si>
  <si>
    <t>Cabo de cobre flexível, 750V, PVC/70°C, de: Cabo de cobre flexível, 750V, PVC/70°C, de: (3x16mm2)</t>
  </si>
  <si>
    <t>MAT021750</t>
  </si>
  <si>
    <t>Cabo de cobre flexível, 750V, PVC/70°C, de: Cabo de cobre flexível, 750V, PVC/70°C, de: (4 x 4mm2)</t>
  </si>
  <si>
    <t>MAT021800</t>
  </si>
  <si>
    <t>Cabo de cobre flexível, 750V, PVC/70°C, de: Cabo de cobre flexível, 750V, PVC/70°C, de: (4x10mm2)</t>
  </si>
  <si>
    <t>MAT021850</t>
  </si>
  <si>
    <t>Cabo de cobre flexível, PVC/70°C, categoria 5, PE (0,95mm), blindado, 4 pares, 8 vias, 24AWG, KMP ou similar</t>
  </si>
  <si>
    <t>MAT021900</t>
  </si>
  <si>
    <t>Cabo de cobre nu, de Cabo de cobre nu, de 6mm2 (1kg = 18,87 metros)</t>
  </si>
  <si>
    <t>MAT021950</t>
  </si>
  <si>
    <t>Cabo de cobre nu, de Cabo de cobre nu, seção nominal de 16mm2, classe 2A</t>
  </si>
  <si>
    <t>MAT022000</t>
  </si>
  <si>
    <t>Cabo de cobre nu, de Cabo de cobre nu, seção nominal de 25mm2, classe 2A</t>
  </si>
  <si>
    <t>MAT022050</t>
  </si>
  <si>
    <t>Cabo de cobre nu, de Cabo de cobre nu, seção nominal de 35mm2, classe 2A</t>
  </si>
  <si>
    <t>MAT022100</t>
  </si>
  <si>
    <t>Cabo de cobre nu, de Cabo de cobre nu, seção nominal de 50mm2, classe 2A</t>
  </si>
  <si>
    <t>MAT022150</t>
  </si>
  <si>
    <t>Cabo de cobre nu, de Cabo de cobre nu, seção nominal de 240mm2, classe 3A</t>
  </si>
  <si>
    <t>MAT022200</t>
  </si>
  <si>
    <t>Cabo de cobre rígido, 15Kv, EPR/XLPE, de 25mm2</t>
  </si>
  <si>
    <t>MAT022250</t>
  </si>
  <si>
    <t>Cabo de cobre rígido, 15Kv, EPR/90ºC, de 50mm2</t>
  </si>
  <si>
    <t>MAT022300</t>
  </si>
  <si>
    <t>Cabo de cobre rígido, 1Kv, PVC/70°C, de Cabo de cobre rígido, 1Kv, PVC/70°C, de 1,50mm2</t>
  </si>
  <si>
    <t>MAT022350</t>
  </si>
  <si>
    <t>Cabo de cobre rígido, 1Kv, PVC/70°C, de Cabo de cobre rígido, 1Kv, PVC/70°C, de 2,50mm2</t>
  </si>
  <si>
    <t>MAT022400</t>
  </si>
  <si>
    <t>Cabo de cobre rígido, 1Kv, PVC/70°C, de Cabo de cobre rígido, 1Kv, PVC/70°C, de 4mm2</t>
  </si>
  <si>
    <t>MAT022450</t>
  </si>
  <si>
    <t>Cabo de cobre rígido, 1Kv, PVC/70°C, de Cabo de cobre rígido, 1Kv, PVC/70°C, de 6mm2</t>
  </si>
  <si>
    <t>MAT022500</t>
  </si>
  <si>
    <t>Cabo de cobre rígido, 1Kv, PVC/70°C, de Cabo de cobre rígido, 1Kv, PVC/70°C, de 10mm2</t>
  </si>
  <si>
    <t>MAT022550</t>
  </si>
  <si>
    <t>Cabo de cobre rígido, 1Kv, PVC/70°C, de Cabo de cobre rígido, 1Kv, PVC/70°C, de 16mm2</t>
  </si>
  <si>
    <t>MAT022600</t>
  </si>
  <si>
    <t>Cabo de cobre rígido, 1Kv, PVC/70°C, de Cabo de cobre rígido, 1Kv, PVC/70°C, de 25mm2</t>
  </si>
  <si>
    <t>MAT022650</t>
  </si>
  <si>
    <t>Cabo de cobre rígido, 1Kv, PVC/70°C, de Cabo de cobre rígido, 1Kv, PVC/70°C, de 35mm2</t>
  </si>
  <si>
    <t>MAT022700</t>
  </si>
  <si>
    <t>Cabo de cobre rígido, 1Kv, PVC/70°C, de Cabo de cobre rígido, 1Kv, PVC/70°C, de 50mm2</t>
  </si>
  <si>
    <t>MAT022750</t>
  </si>
  <si>
    <t>Cabo de cobre rígido, 1Kv, PVC/70°C, de Cabo de cobre rígido, 1Kv, PVC/70°C, de 70mm2</t>
  </si>
  <si>
    <t>MAT022800</t>
  </si>
  <si>
    <t>Cabo de cobre rígido, 1Kv, PVC/70°C, de Cabo de cobre rígido, 1Kv, PVC/70°C, de 95mm2</t>
  </si>
  <si>
    <t>MAT022850</t>
  </si>
  <si>
    <t>Cabo de cobre rígido, 1Kv, PVC/70°C, de Cabo de cobre rígido, 1Kv, PVC/70°C, de 120mm2</t>
  </si>
  <si>
    <t>MAT022900</t>
  </si>
  <si>
    <t>Cabo de cobre rígido, 1Kv, PVC/70°C, de Cabo de cobre rígido, 1Kv, PVC/70°C, de 150mm2</t>
  </si>
  <si>
    <t>MAT022950</t>
  </si>
  <si>
    <t>Cabo de cobre rígido, 1Kv, PVC/70°C, de Cabo de cobre rígido, 1Kv, PVC/70°C, de 240mm2</t>
  </si>
  <si>
    <t>MAT023050</t>
  </si>
  <si>
    <t>Cabo de cobre rígido, 1Kv, PVC/70°C, de: (3x25mm2)</t>
  </si>
  <si>
    <t>MAT023100</t>
  </si>
  <si>
    <t>Cabo de cobre rígido, 1Kv, PVC/PVC 70°C, Classe 1, de: (4x1,50mm2), com separador em celofane ou polyester, nas cores vermelha, amarela, verde e branca</t>
  </si>
  <si>
    <t>MAT023150</t>
  </si>
  <si>
    <t>Cabo de cobre rígido, 1Kv, PVC/PVC 70°C, Classe 1, de: (7x1,50mm2), com separador em celofane ou polyester, nas cores vermelha, amarela, verde, branca, marron, preta e azul</t>
  </si>
  <si>
    <t>MAT023200</t>
  </si>
  <si>
    <t>Cabo de cobre rígido, seção de 10mm2, formado por condutores em fios de cobre nu, encordoamento classe 2, isolamento para 1KV, em polietileno reticulado (XLPE) ou etileno propileno (EPR), com capa de cobertura em PVC na cor preta, NBR 7286, NBR 7287 e especificação RIOLUZ EM-RIOLUZ-74</t>
  </si>
  <si>
    <t>MAT023250</t>
  </si>
  <si>
    <t>Cabo de cobre rígido, seção de 25mm2, formado por condutores em fios de cobre nu, encordoamento classe 2, isolamento para 1KV, em polietileno reticulado (XLPE) ou etileno propileno (EPR), com capa de cobertura em PVC na cor preta, NBR 7286, NBR 7287 e especificação RIOLUZ EM-RIOLUZ-74</t>
  </si>
  <si>
    <t>MAT023300</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</si>
  <si>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t>
  </si>
  <si>
    <t>MAT023350</t>
  </si>
  <si>
    <t>Cabo de cobre rígido, seção de 50mm2, formado por condutores em fios de cobre nu, encordoamento classe 2, isolamento para 1KV, em polietileno reticulado (XLPE) ou etileno propileno (EPR), com capa de cobertura em PVC na cor preta, NBR 7286, NBR 7287 e especificação RIOLUZ EM-RIOLUZ-74</t>
  </si>
  <si>
    <t>MAT023400</t>
  </si>
  <si>
    <t>Cabo de cobre rígido, seção de 70mm2, formado por condutores em fios de cobre nu, encordoamento classe 2, isolamento para 1KV, em polietileno reticulado (XLPE) ou etileno propileno (EPR), com capa de cobertura em PVC na cor preta, NBR 7286, NBR 7287 e especificação RIOLUZ EM-RIOLUZ-74</t>
  </si>
  <si>
    <t>MAT023450</t>
  </si>
  <si>
    <t>Cabo de cobre rígido, 20Kv, EPR/XLPE, de: (3x1x50mm2), triplexado</t>
  </si>
  <si>
    <t>MAT023500</t>
  </si>
  <si>
    <t>Cabo de cobre rígido, 750V, PVC/70°C, de Cabo de cobre rígido, 750V, PVC/70°C, de 1,50mm2</t>
  </si>
  <si>
    <t>MAT023550</t>
  </si>
  <si>
    <t>Cabo de cobre rígido, 750V, PVC/70°C, de Cabo de cobre rígido, 750V, PVC/70°C, de 2,50mm2</t>
  </si>
  <si>
    <t>MAT023600</t>
  </si>
  <si>
    <t>Cabo de cobre rígido, 750V, PVC/70°C, de Cabo de cobre rígido, 750V, PVC/70°C, de 4mm2</t>
  </si>
  <si>
    <t>MAT023650</t>
  </si>
  <si>
    <t>Cabo de cobre rígido, 750V, PVC/70°C, de Cabo de cobre rígido, 750V, PVC/70°C, de 6mm2</t>
  </si>
  <si>
    <t>MAT023700</t>
  </si>
  <si>
    <t>Cabo de cobre rígido, 750V, PVC/70°C, de Cabo de cobre rígido, 750V, PVC/70°C, de 10mm2</t>
  </si>
  <si>
    <t>MAT023750</t>
  </si>
  <si>
    <t>Cabo de cobre rígido, 750V, PVC/70°C, de Cabo de cobre rígido, 750V, PVC/70°C, de 16mm2</t>
  </si>
  <si>
    <t>MAT023800</t>
  </si>
  <si>
    <t>Cabo de cobre rígido, 750V, PVC/70°C, de Cabo de cobre rígido, 750V, PVC/70°C, de 50mm2</t>
  </si>
  <si>
    <t>MAT023850</t>
  </si>
  <si>
    <t>Cabo de cobre rígido, 750V, PVC/70°C, de Cabo de cobre rígido, 750V, PVC/70°C, de 95mm2</t>
  </si>
  <si>
    <t>MAT023900</t>
  </si>
  <si>
    <t>Cabo de cobre rígido, 750V, PVC/70°C, de Cabo de cobre rígido, 750V, PVC/70°C, de 120mm2</t>
  </si>
  <si>
    <t>MAT023950</t>
  </si>
  <si>
    <t>Cabo de cobre rígido, 750V, PVC/70°C, de Cabo de cobre rígido, 750V, PVC/70°C, de 150mm2</t>
  </si>
  <si>
    <t>MAT024000</t>
  </si>
  <si>
    <t>Cabo de cobre rígido, 750V, PVC/70°C, de Cabo de cobre rígido, 750V, PVC/70°C, de 185mm2</t>
  </si>
  <si>
    <t>MAT024050</t>
  </si>
  <si>
    <t>Cabo de cobre rígido, 750V, PVC/70°C, de Cabo de cobre rígido, 750V, PVC/70°C, de 240mm2</t>
  </si>
  <si>
    <t>MAT024100</t>
  </si>
  <si>
    <t>Cabo de cobre rígido, 750V, PVC/70°C, de Cabo de cobre rígido, 750V, PVC/70°C, de 300mm2</t>
  </si>
  <si>
    <t>MAT024200</t>
  </si>
  <si>
    <t>Cabo de fibra óptica, monomodo, metálico, geleado, de 18 fibras</t>
  </si>
  <si>
    <t>MAT024235</t>
  </si>
  <si>
    <t>Cabo telefônico de cobre estanhado, CCE-APL-50, diâmetro nominal de 0,50mm, com 3 pares</t>
  </si>
  <si>
    <t>MAT024250</t>
  </si>
  <si>
    <t>Cabo telefônico de cobre estanhado, CCI-50, de 0,50mm2, com Cabo telefônico de cobre estanhado, CCI-50, diâmetro nominal de 0,50mm, com 2 pares</t>
  </si>
  <si>
    <t>MAT024300</t>
  </si>
  <si>
    <t>Cabo telefônico de cobre estanhado, CCI-50, de 0,50mm2, com Cabo telefônico de cobre estanhado, CCI-50, diâmetro nominal de 0,50mm, com 4 pares</t>
  </si>
  <si>
    <t>MAT024350</t>
  </si>
  <si>
    <t>Cabo telefônico de cobre estanhado, CCI-50, de 0,50mm2, com Cabo telefônico de cobre estanhado, CCI-50, diâmetro nominal de 0,50mm, com 6 pares</t>
  </si>
  <si>
    <t>MAT024400</t>
  </si>
  <si>
    <t>Cabo telefônico de cobre recozido estanhado, CI-40, de 0,40mm2, com Cabo telefônico de cobre recozido estanhado, CI-40, de diâmetro nominal de 0,40mm, com 10 pares</t>
  </si>
  <si>
    <t>MAT024450</t>
  </si>
  <si>
    <t>Cabo telefônico de cobre recozido estanhado, CI-40, de 0,40mm2, com Cabo telefônico de cobre recozido estanhado, CI-40, de diâmetro nominal de 0,40mm, com 20 pares</t>
  </si>
  <si>
    <t>MAT024550</t>
  </si>
  <si>
    <t>Cabo telefônico de cobre, CTP-APL-50, de 0,50mm2, com Cabo telefônico de cobre, CTP-APL-50, diâmetro nominal de 0,50mm, com 10 pares</t>
  </si>
  <si>
    <t>MAT024600</t>
  </si>
  <si>
    <t>Cabo telefônico de cobre, CTP-APL-50, de 0,50mm2, com Cabo telefônico de cobre, CTP-APL-50, de diâmetro nominal de 0,50mm, com 20 pares</t>
  </si>
  <si>
    <t>MAT024650</t>
  </si>
  <si>
    <t>Cabo telefônico de cobre, CTP-APL-50, de 0,50mm2, com Cabo telefônico de cobre, CTP-APL-50, de diâmetro nominal de 0,50mm, com 50 pares</t>
  </si>
  <si>
    <t>MAT024700</t>
  </si>
  <si>
    <t>Cabo telefônico de cobre, CTP-APL-50, de 0,50mm2, com Cabo telefônico de cobre, CTP-APL-50, diâmetro nominal de 0,50mm, com 100 pares</t>
  </si>
  <si>
    <t>MAT024750</t>
  </si>
  <si>
    <t>Cadeado com 30mm</t>
  </si>
  <si>
    <t>MAT024800</t>
  </si>
  <si>
    <t>Cadeado com 50mm</t>
  </si>
  <si>
    <t>MAT024850</t>
  </si>
  <si>
    <t>Caixa d'água em fibra de vidro, redonda, capacidade de 1000l</t>
  </si>
  <si>
    <t>MAT024950</t>
  </si>
  <si>
    <t>Caixa d'água em polietileno, capacidade para 500l, com alças de ancoragem e transporte, tampa com fechameno por meio de travas, diâmetro de 131cm e altura de 72cm, modelo Aqualev ou similar</t>
  </si>
  <si>
    <t>MAT025000</t>
  </si>
  <si>
    <t>Caixa d'água em polietileno, capacidade para 1000l, com alças de ancoragem e transporte, tampa com fechameno por meio de travas, diâmetro de 163cm e altura de 93cm, modelo Aqualev ou similar</t>
  </si>
  <si>
    <t>MAT025100</t>
  </si>
  <si>
    <t>Caixa de descarga plástica, externa, Cipla ou similar</t>
  </si>
  <si>
    <t>MAT025150</t>
  </si>
  <si>
    <t>Caixa de ferro fundido, com caixilho articulado, padrão CEDAE, medindo: Caixa de ferro fundido, com caixilho articulado, padrão CEDAE, medindo: (30x30x20)cm, de 28Kg</t>
  </si>
  <si>
    <t>MAT025200</t>
  </si>
  <si>
    <t>Caixa de ferro fundido, com caixilho articulado, padrão CEDAE, medindo: Caixa de ferro fundido, com caixilho articulado, padrão CEDAE, medindo: (35x35x25)cm, de 59Kg</t>
  </si>
  <si>
    <t>MAT025250</t>
  </si>
  <si>
    <t>Caixa de gordura sifonada, de concreto, medindo: (40x60)cm, com tampa</t>
  </si>
  <si>
    <t>MAT025300</t>
  </si>
  <si>
    <t>Caixa de gordura simples, de concreto, medindo: (42x60)cm, com tampa</t>
  </si>
  <si>
    <t>MAT025350</t>
  </si>
  <si>
    <t>Caixa de gordura dupla, de concreto, padrão CEDAE, medindo: (60x70)cm, com tampa</t>
  </si>
  <si>
    <t>MAT025400</t>
  </si>
  <si>
    <t>Caixa de incêndio de embutir, medindo: (70x50x25)cm, constituída por 1 lance de mangueira de 1 1/2" com 15m; 1 adaptador Storz de 2 1/2"; 1 esguicho de 1 1/2" e registro</t>
  </si>
  <si>
    <t>MAT025450</t>
  </si>
  <si>
    <t>Caixa de incêndio de embutir, medindo: (70x50x25)cm, constituída por 2 lances de mangueira de 15m</t>
  </si>
  <si>
    <t>MAT025500</t>
  </si>
  <si>
    <t>Caixa de inspeção de concreto, medindo: Caixa de inspeção de concreto, medindo: (30x37)cm</t>
  </si>
  <si>
    <t>MAT025550</t>
  </si>
  <si>
    <t>Caixa de inspeção em concreto, com diâmetro de 400mm</t>
  </si>
  <si>
    <t>MAT025600</t>
  </si>
  <si>
    <t>Caixa de passagem em aço, de embutir, padrão Telebrás, medindo: Caixa de passagem em aço, de embutir, padrão Telebrás, medindo: (20x20x13,5)cm</t>
  </si>
  <si>
    <t>MAT025650</t>
  </si>
  <si>
    <t>Caixa de passagem em aço, de embutir, padrão Telebrás, medindo: Caixa de passagem em aço, de embutir, padrão Telebrás, medindo: (40x40x13,5)cm</t>
  </si>
  <si>
    <t>MAT025700</t>
  </si>
  <si>
    <t>Caixa de passagem em aço, de embutir, padrão Telebrás, medindo: Caixa de passagem em aço, de embutir, padrão Telebrás, medindo: (60x60x13,5)cm</t>
  </si>
  <si>
    <t>MAT025750</t>
  </si>
  <si>
    <t>Caixa de passagem em aço, de embutir, padrão Telebrás, medindo: Caixa de passagem em aço, de embutir, padrão Telebrás, medindo: (80x80x13,5)cm</t>
  </si>
  <si>
    <t>MAT025800</t>
  </si>
  <si>
    <t>Caixa de passagem em aço, de embutir, padrão Telebrás, medindo: Caixa de passagem em aço, de embutir, padrão Telebrás, medindo: (120x120x13,5)cm</t>
  </si>
  <si>
    <t>MAT025850</t>
  </si>
  <si>
    <t>Caixa de passagem em aço, de embutir, padrão Telebrás, medindo: Caixa de passagem em aço, de embutir, padrão Telebrás, medindo: (150x150x13,5)cm</t>
  </si>
  <si>
    <t>MAT025900</t>
  </si>
  <si>
    <t>Caixa de passagem em alumínio, de 1/2", tipo Wetzel R-15/LB-22 ou similar</t>
  </si>
  <si>
    <t>MAT025950</t>
  </si>
  <si>
    <t>Caixa de passagem em ferro esmaltado, chapa 20, medindo 5"x5", com 2 orelhas e furação de 3/4" e 1"</t>
  </si>
  <si>
    <t>MAT026000</t>
  </si>
  <si>
    <t>Caixa de passagem em liga de alumínio silício fundido, medindo (144x144x100)mm, com 3 entradas rosqueadas de 3/4"x3/4", tampa lisa e chassis removível, referência CP-1515-10, Wetzel ou similar</t>
  </si>
  <si>
    <t>MAT026050</t>
  </si>
  <si>
    <t>Caixa de passagem, medindo (20x20x10)cm, com tampa aparafusada</t>
  </si>
  <si>
    <t>MAT026100</t>
  </si>
  <si>
    <t>Caixa de PVC rígido, de: (4"x2")</t>
  </si>
  <si>
    <t>MAT026150</t>
  </si>
  <si>
    <t>Caixa de PVC rígido, de: (4"x4")</t>
  </si>
  <si>
    <t>MAT026200</t>
  </si>
  <si>
    <t>Caixa de ralo pré-moldada em concreto, medindo: (30x60x90)cm, para águas pluviais</t>
  </si>
  <si>
    <t>MAT026250</t>
  </si>
  <si>
    <t>Caixa de sobrepor em chapa de aço esmaltado, de: (15x15)cm</t>
  </si>
  <si>
    <t>MAT026300</t>
  </si>
  <si>
    <t>Caixa em noryl e policarbonato, para medidor trifásico, padrão Light</t>
  </si>
  <si>
    <t>MAT026350</t>
  </si>
  <si>
    <t>Caixa estampada de chapa nº 18, de: Caixa estampada de chapa nº 18, de: (3"x3"), com 2 orelhas</t>
  </si>
  <si>
    <t>MAT026400</t>
  </si>
  <si>
    <t>Caixa estampada de chapa nº 18, de: Caixa estampada de chapa nº 18, de: (4"x2"), com 2 orelhas</t>
  </si>
  <si>
    <t>MAT026450</t>
  </si>
  <si>
    <t>Caixa estampada de chapa nº 18, de: Caixa estampada de chapa nº 18, de: (4"x4"), com 4 orellhas</t>
  </si>
  <si>
    <t>MAT026500</t>
  </si>
  <si>
    <t>Caixa passa filmes de 4 portas, em chapa de aço pintado, de 50mm, blindado com chumbo de 1mm na face interna da sala de Raio-X</t>
  </si>
  <si>
    <t>MAT026550</t>
  </si>
  <si>
    <t>Caixa seca redonda de PVC rígido, de altura regulável, para cozinha, box e terraço, nº 142, com saída de 40mm</t>
  </si>
  <si>
    <t>MAT026600</t>
  </si>
  <si>
    <t>Caixa sifonada de PVC rígido, montada com grelha e porta-grelha redondos, de (100x100x50)mm</t>
  </si>
  <si>
    <t>MAT026650</t>
  </si>
  <si>
    <t>Caixilho fixo de alumínio anodizado em veneziana para vidro, em perfís Série 25</t>
  </si>
  <si>
    <t>MAT026700</t>
  </si>
  <si>
    <t>Cal hidratada</t>
  </si>
  <si>
    <t>MAT026750</t>
  </si>
  <si>
    <t>Calcáreo Dolomítico</t>
  </si>
  <si>
    <t>MAT026800</t>
  </si>
  <si>
    <t>Calço duplo nº 4, conjunto com 2 unidades</t>
  </si>
  <si>
    <t>MAT026850</t>
  </si>
  <si>
    <t>Calha Aquapluv Beiral ou similar, diâmetro nominal de 125mm, comprimento de 3m</t>
  </si>
  <si>
    <t>MAT026900</t>
  </si>
  <si>
    <t>Calha de concreto simples, PB, para escoamento de águas pluviais, de Calha de concreto simples, PB, para escoamento de águas pluviais, de 300mm</t>
  </si>
  <si>
    <t>MAT026950</t>
  </si>
  <si>
    <t>Calha de concreto simples, PB, para escoamento de águas pluviais, de Calha de concreto simples, PB, para escoamento de águas pluviais, de 400mm</t>
  </si>
  <si>
    <t>MAT027000</t>
  </si>
  <si>
    <t>Calha de concreto simples, PB, para escoamento de águas pluviais, de Calha de concreto simples, PB, para escoamento de águas pluviais, de 600mm</t>
  </si>
  <si>
    <t>MAT027050</t>
  </si>
  <si>
    <t>Calha de isolamento com espessura de 1", para tubulação de Calha de isolamento com espessura de 1", para tubulação de 1"</t>
  </si>
  <si>
    <t>MAT027100</t>
  </si>
  <si>
    <t>Calha de isolamento com espessura de 1", para tubulação de Calha de isolamento com espessura de 1", para tubulação de 1 1/4"</t>
  </si>
  <si>
    <t>MAT027150</t>
  </si>
  <si>
    <t>Calha de isolamento com espessura de 1", para tubulação de Calha de isolamento com espessura de 1", para tubulação de 1 1/2"</t>
  </si>
  <si>
    <t>MAT027200</t>
  </si>
  <si>
    <t>Calha de piso em PVC, medindo: (130x75x500)mm, Perfil Modular Baixo, modelo CSB 130, Supra ou similar</t>
  </si>
  <si>
    <t>MAT027250</t>
  </si>
  <si>
    <t>Calha de sobrepor, chapa de aço para lâmpada fluorescente, de: Calha de sobrepor, chapa de aço para lâmpada fluorescente, de: (1x20W)</t>
  </si>
  <si>
    <t>MAT027300</t>
  </si>
  <si>
    <t>Calha de sobrepor, chapa de aço para lâmpada fluorescente, de: Calha de sobrepor, chapa de aço para lâmpada fluorescente, de: (2x20W)</t>
  </si>
  <si>
    <t>MAT027350</t>
  </si>
  <si>
    <t>Calha de sobrepor, chapa de aço para lâmpada fluorescente, de: Calha de sobrepor, chapa de aço para lâmpada fluorescente, de: (2x40W)</t>
  </si>
  <si>
    <t>MAT027400</t>
  </si>
  <si>
    <t>Calha de sobrepor, chapa de aço para lâmpada fluorescente, de: Calha de sobrepor, chapa de aço para lâmpada fluorescente, de: (3x40W)</t>
  </si>
  <si>
    <t>MAT027450</t>
  </si>
  <si>
    <t>Calha de sobrepor, chapa de aço para lâmpada fluorescente, de: Calha de sobrepor, chapa de aço para lâmpada fluorescente, de: (4x40W)</t>
  </si>
  <si>
    <t>MAT027500</t>
  </si>
  <si>
    <t>Calha de sobrepor, trapézio, para lâmpada fluorescente, de: (4x20W)</t>
  </si>
  <si>
    <t>MAT027550</t>
  </si>
  <si>
    <t>Camada amortecedora de partículas de borracha reciclada de pneus, aglutinados com adesivo especial de poliuretano mono-componente, moldadas no local com espessura constante de 10mm, da Recoma ou similar. Fornecimento e assentamento</t>
  </si>
  <si>
    <t>MAT027610</t>
  </si>
  <si>
    <t>Campainha de embutir tipo cigarra 110 V Perlex ou similar</t>
  </si>
  <si>
    <t>MAT027620</t>
  </si>
  <si>
    <t>Campainha de alta potência tipo sincronizada, para escola, de 8', 110 V da Sincron ou similar</t>
  </si>
  <si>
    <t>MAT027650</t>
  </si>
  <si>
    <t>Canaleta de alumínio 3/4", La Fonte ou similar</t>
  </si>
  <si>
    <t>MAT027670</t>
  </si>
  <si>
    <t>Canaleta em PVC tipo evolutiva DLP 80x35mm, em peça de 2,00m, com tampa flexível, fabricação Pial Legrand ou similar</t>
  </si>
  <si>
    <t>MAT027700</t>
  </si>
  <si>
    <t>Cantoneira de aço, com abas iguais, de: Cantoneira de aço, com abas iguais, de: (1/2"x1/8")</t>
  </si>
  <si>
    <t>MAT027750</t>
  </si>
  <si>
    <t>Cantoneira de aço, com abas iguais, de: Cantoneira de aço, com abas iguais, de: (5/8"x1/8")</t>
  </si>
  <si>
    <t>MAT027800</t>
  </si>
  <si>
    <t>Cantoneira de aço, com abas iguais, de: Cantoneira de aço, com abas iguais, de: (3/4"x1/8")</t>
  </si>
  <si>
    <t>MAT027850</t>
  </si>
  <si>
    <t>Cantoneira de aço, com abas iguais, de: Cantoneira de aço, com abas iguais, de: (1"x1/8")</t>
  </si>
  <si>
    <t>MAT027900</t>
  </si>
  <si>
    <t>Cantoneira de aço, com abas iguais, de: Cantoneira de aço, com abas iguais, de: (1"x3/16")</t>
  </si>
  <si>
    <t>MAT027910</t>
  </si>
  <si>
    <t>Caixa de concreto pré-moldado (30x30x30)cm, com fundo</t>
  </si>
  <si>
    <t>MAT027950</t>
  </si>
  <si>
    <t>Cantoneira de aço, com abas iguais, de: Cantoneira de aço, com abas iguais, de: (1 1/2"x3/16")</t>
  </si>
  <si>
    <t>MAT028000</t>
  </si>
  <si>
    <t>Cantoneira de aço, com abas iguais, de: Cantoneira de aço, com abas iguais, de: (2"x3/16")</t>
  </si>
  <si>
    <t>MAT028050</t>
  </si>
  <si>
    <t>Cantoneira de aço, com abas iguais, de: Cantoneira de aço, com abas iguais, de: (2"x3/8")</t>
  </si>
  <si>
    <t>MAT028100</t>
  </si>
  <si>
    <t>Cantoneira de aço, com abas iguais, de: Cantoneira de aço, com abas iguais, de: (2 1/2"x1/4")</t>
  </si>
  <si>
    <t>MAT028150</t>
  </si>
  <si>
    <t>Cantoneira em latão fundido, de (70x70)mm, referência 367, Maffei ou similar</t>
  </si>
  <si>
    <t>MAT028200</t>
  </si>
  <si>
    <t>Cap de ferro fundido ductil, JGS, diâmetro nominal de Cap de ferro fundido ductil, JGS, diâmetro nominal de 80mm</t>
  </si>
  <si>
    <t>MAT028250</t>
  </si>
  <si>
    <t>Cap de ferro fundido ductil, JGS, diâmetro nominal de Cap de ferro fundido ductil, JGS, diâmetro nominal de 100mm</t>
  </si>
  <si>
    <t>MAT028300</t>
  </si>
  <si>
    <t>Cap de ferro fundido ductil, JGS, diâmetro nominal de Cap de ferro fundido ductil, JGS, diâmetro nominal de 150mm</t>
  </si>
  <si>
    <t>MAT028350</t>
  </si>
  <si>
    <t>Cap de PVC rígido, PBA, diâmetro nominal de Cap de PVC rígido, PBA, diâmetro nominal de 50mm</t>
  </si>
  <si>
    <t>MAT028400</t>
  </si>
  <si>
    <t>Cap de PVC rígido, PBA, diâmetro nominal de Cap de PVC rígido, PBA, diâmetro nominal de 75mm</t>
  </si>
  <si>
    <t>MAT028450</t>
  </si>
  <si>
    <t>Cap de PVC rígido, PBA, diâmetro nominal de Cap de PVC rígido, PBA, diâmetro nominal de 100mm</t>
  </si>
  <si>
    <t>MAT028500</t>
  </si>
  <si>
    <t>Cap de PVC rígido, roscável, diâmetro nominal de 1/2"</t>
  </si>
  <si>
    <t>MAT028550</t>
  </si>
  <si>
    <t>Capa isolante em polipropileno, subterrânea, geleada, AMP ou similar</t>
  </si>
  <si>
    <t>MAT028600</t>
  </si>
  <si>
    <t>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10Kvar</t>
  </si>
  <si>
    <t>MAT028650</t>
  </si>
  <si>
    <t>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15Kvar</t>
  </si>
  <si>
    <t>MAT028700</t>
  </si>
  <si>
    <t>Carpete de fibra artificial sintética, com espessura de 4,5mm, Durafelti, São Carlos ou similar. Colocado</t>
  </si>
  <si>
    <t>MAT028750</t>
  </si>
  <si>
    <t>Carpete de nylon, com espessura de 6mm</t>
  </si>
  <si>
    <t>MAT028800</t>
  </si>
  <si>
    <t>Carpete de polipropileno, com filamento contínuo, construção Tufting, espessura total de 5mm, textura Bouclê Mescla, modelo Austin, na cor Sand 250, Tabacow ou similar</t>
  </si>
  <si>
    <t>MAT028850</t>
  </si>
  <si>
    <t>Carpete de fibra de polipropileno e resina sintética, tipo Evolution Desire da Fademac ou similar, 700g, espessura de 5mm, colocado</t>
  </si>
  <si>
    <t>MAT028900</t>
  </si>
  <si>
    <t>Carpete de polipropileno, com superfície em nylon Rhodianyl, construção Tufting, espessura total de 8mm, textura aveludada, modelo Grand Nylon Plus, na cor bege rosado 243, Tabacow ou similar</t>
  </si>
  <si>
    <t>MAT028950</t>
  </si>
  <si>
    <t>Carranca referência 567, La Fonte ou similar</t>
  </si>
  <si>
    <t>MAT029000</t>
  </si>
  <si>
    <t>Cartucho de plástico, Erico ou similar, com pó de solda na quantidade de Cartucho de plástico, Erico ou similar, com pó de solda na quantidade de 25gr</t>
  </si>
  <si>
    <t>MAT029050</t>
  </si>
  <si>
    <t>Cartucho de plástico, Erico ou similar, com pó de solda na quantidade de Cartucho de plástico, Erico ou similar, com pó de solda na quantidade de 45gr</t>
  </si>
  <si>
    <t>MAT029100</t>
  </si>
  <si>
    <t>Cartucho de plástico, Erico ou similar, com pó de solda na quantidade de Cartucho de plástico, Erico ou similar, com pó de solda na quantidade de 65gr</t>
  </si>
  <si>
    <t>MAT029150</t>
  </si>
  <si>
    <t>Catalizador de wash primer</t>
  </si>
  <si>
    <t>MAT029200</t>
  </si>
  <si>
    <t>Cavalete Minicade, equipado com painéis refletivos, padrão Engenharia e um pisca-alerta com célula foto-elétrica, alimentada por duas baterias de 6V, aluguel</t>
  </si>
  <si>
    <t>MAT029250</t>
  </si>
  <si>
    <t>Cavalete plástico universal, equipado com painéis refletivos de alta densidade e 1 pisca-alerta com célula fotoelétrica, alimentado por 2 baterias de 6V, aluguel</t>
  </si>
  <si>
    <t>MAT029300</t>
  </si>
  <si>
    <t>Centro de distribuição externo, de (231x158x60)mm, com previsão para 6 disjuntores, Dutoplast ou similar</t>
  </si>
  <si>
    <t>MAT029350</t>
  </si>
  <si>
    <t>Cera de carnaúba</t>
  </si>
  <si>
    <t>MAT029400</t>
  </si>
  <si>
    <t>Cera virgem</t>
  </si>
  <si>
    <t>MAT029406</t>
  </si>
  <si>
    <t>Cerâmica para parede, linha colors girassol (4,50 x 4,50)cm, Portobello ou similar</t>
  </si>
  <si>
    <t>MAT029410</t>
  </si>
  <si>
    <t>Cerâmica para parede, linha plural fog (4,50 x 4,50)cm, Portobello ou similar</t>
  </si>
  <si>
    <t>MAT029435</t>
  </si>
  <si>
    <t>Cerâmica para parede, linha Arquiteto Design, de (9,5x9,5)cm cor neve, Portobello ou similar</t>
  </si>
  <si>
    <t>MAT029440</t>
  </si>
  <si>
    <t>Cerâmica para parede, linha Arquiteto Design, de (9,5x9,5)cm cores ocre, azul ou verde, Portobello ou similar</t>
  </si>
  <si>
    <t>MAT029450</t>
  </si>
  <si>
    <t>Cerâmica Cecrisa ou similar, cor branca, medindo: (10x10)cm</t>
  </si>
  <si>
    <t>MAT029500</t>
  </si>
  <si>
    <t>Cerâmica Gail ou similar, coleção natural, cores diversas, medindo: Cerâmica Gail ou similar, coleção natural, cores diversas, medindo: (11,60x11,60x0,09)cm</t>
  </si>
  <si>
    <t>MAT029550</t>
  </si>
  <si>
    <t>Cerâmica Gail ou similar, coleção natural, cores diversas, medindo: Cerâmica Gail ou similar, coleção natural, cores diversas, medindo: (24x11,60x0,09)cm</t>
  </si>
  <si>
    <t>MAT029610</t>
  </si>
  <si>
    <t>Cerâmica para piso, linha Laser, de (30x30)cm cor gelo, Portobello ou similar</t>
  </si>
  <si>
    <t>MAT029630</t>
  </si>
  <si>
    <t>Cerâmica Eliane ou similar, Cargo Plus (White, gray ou bone) 45x45cm</t>
  </si>
  <si>
    <t>MAT029650</t>
  </si>
  <si>
    <t>Cerâmica Portobello ou similar, medindo: Cerâmica Portobello ou similar, medindo: (7,5x7,5)cm, linha Vitreaux</t>
  </si>
  <si>
    <t>MAT029670</t>
  </si>
  <si>
    <t>Cerâmica tipo porcelanato, linha Essencial Granilite cinza STR 45 x 45cm</t>
  </si>
  <si>
    <t>MAT029680</t>
  </si>
  <si>
    <t>Cerâmica tipo porcelanato, linha Progetto Dolmen Nat 45 x 45cm</t>
  </si>
  <si>
    <t>MAT029700</t>
  </si>
  <si>
    <t>Chapa circular de aço corrugado, com espessura de 2,7mm, revestimento em Epóxi, linha MP-152, Armco ou similar</t>
  </si>
  <si>
    <t>MAT029750</t>
  </si>
  <si>
    <t>Chapa de aço carbono, qualidade comum, para uso geral, tamanho padrão, borda Universal, espessura de Chapa de aço carbono, qualidade comum, para uso geral, tamanho padrão, borda Universal, espessura de 1,50mm, tipo fina, laminada a frio</t>
  </si>
  <si>
    <t>MAT029800</t>
  </si>
  <si>
    <t>Chapa de aço carbono, qualidade comum, para uso geral, tamanho padrão, borda Universal, espessura de Chapa de aço carbono, qualidade comum, para uso geral, tamanho padrão, borda Universal, espessura de 4,75mm, tipo fina, laminada a quente</t>
  </si>
  <si>
    <t>MAT029850</t>
  </si>
  <si>
    <t>Chapa de aço carbono, qualidade comum, para uso geral, tamanho padrão, borda Universal, espessura de Chapa de aço carbono, qualidade comum, para uso geral, tamanho padrão, borda Universal, espessura de 8,00mm, tipo grossa</t>
  </si>
  <si>
    <t>MAT029900</t>
  </si>
  <si>
    <t>Chapa de aço carbono, qualidade comum, para uso geral, tamanho padrão, borda Universal, espessura de Chapa de aço carbono, qualidade comum, para uso geral, tamanho padrão, borda Universal, espessura de 9,50mm, tipo grossa</t>
  </si>
  <si>
    <t>MAT029950</t>
  </si>
  <si>
    <t>Chapa de aço carbono, qualidade comum, para uso geral, tamanho padrão, borda Universal, espessura de Chapa de aço carbono, qualidade comum, para uso geral, tamanho padrão, borda Universal, espessura de 12,5mm, tipo grossa</t>
  </si>
  <si>
    <t>MAT030000</t>
  </si>
  <si>
    <t>Chapa de aço carbono, qualidade comum, para uso geral, tamanho padrão, borda Universal, espessura de Chapa de aço carbono, qualidade comum, para uso geral, tamanho padrão, borda Universal, espessura de 19,00mm, tipo grossa</t>
  </si>
  <si>
    <t>MAT030050</t>
  </si>
  <si>
    <t>Chapa de aço corrugado, espessura de 2mm, revestimento em Epóxi, linha MP-100, Armco ou similar</t>
  </si>
  <si>
    <t>MAT030150</t>
  </si>
  <si>
    <t>Chapa de aço galvanizado, nº: Chapa de aço galvanizado, nº: 11 (3,00mm)</t>
  </si>
  <si>
    <t>MAT030200</t>
  </si>
  <si>
    <t>Chapa de aço galvanizado, nº: Chapa de aço galvanizado, nº: 14 (1,95mm)</t>
  </si>
  <si>
    <t>MAT030250</t>
  </si>
  <si>
    <t>Chapa de aço galvanizado, nº: Chapa de aço galvanizado, nº: 16 (1,55)mm</t>
  </si>
  <si>
    <t>MAT030300</t>
  </si>
  <si>
    <t>Chapa de aço galvanizado, nº: Chapa de aço galvanizado, nº: 18 (1,25mm)</t>
  </si>
  <si>
    <t>MAT030350</t>
  </si>
  <si>
    <t>Chapa de aço galvanizado, nº: Chapa de aço galvanizado, nº: 24 (0,65mm)</t>
  </si>
  <si>
    <t>MAT030400</t>
  </si>
  <si>
    <t>Chapa de aço galvanizado, nº: Chapa de aço galvanizado, nº: 26 (0,50mm)</t>
  </si>
  <si>
    <t>MAT030450</t>
  </si>
  <si>
    <t>Chapa de aço USI-SAC 350, de (2,44x6)m, com espessura de 1/2"</t>
  </si>
  <si>
    <t>MAT030500</t>
  </si>
  <si>
    <t>Chapa de aço SAE 1006/10-LF, perfurada, furos redondos de 1,80mm, longitudinalmente, distância entre furos de 2,55mm (de centro), medindo: (2000x1000x1,00)mm</t>
  </si>
  <si>
    <t>pc</t>
  </si>
  <si>
    <t>MAT030550</t>
  </si>
  <si>
    <t>Chapa de aço SAE 1006/10-LF, perfurada, furos redondos, de 6,35mm longitudinalmente, distância entre furos de 9,00mm (de centro), medindo: (2000x1000x1,50)mm</t>
  </si>
  <si>
    <t>MAT030600</t>
  </si>
  <si>
    <t>Chapa de acrílico, translúcida, espessura de 6mm</t>
  </si>
  <si>
    <t>MAT030650</t>
  </si>
  <si>
    <t>Chapa de alumínio, medindo: (2000x1000x1,2)mm</t>
  </si>
  <si>
    <t>MAT030700</t>
  </si>
  <si>
    <t>Chapa de Celotex ou similar, medindo: (1,22x2,44x0,012)m, chapa isolante natural</t>
  </si>
  <si>
    <t>MAT030750</t>
  </si>
  <si>
    <t>Chapa de cobre eletrolítico laminado, com espessura de 1,0mm</t>
  </si>
  <si>
    <t>MAT030800</t>
  </si>
  <si>
    <t>Chapa de fibra de madeira, dura, acabamento mate, medindo: (1220x2750x3)mm, Duraplac, Eucaplac ou similar</t>
  </si>
  <si>
    <t>MAT030950</t>
  </si>
  <si>
    <t>Chapa de fibra de madeira, lisa, medindo: (1220x2750x3,2)mm, Duratex ou similar</t>
  </si>
  <si>
    <t>MAT031000</t>
  </si>
  <si>
    <t>Chapa de fibra de madeira, perfurada, medindo: (1220x2750x3)mm, Duratex ou similar</t>
  </si>
  <si>
    <t>MAT031050</t>
  </si>
  <si>
    <t>Chapa de laminado melamínico, medindo: (1250x3080x1)mm, Formiplac ou similar</t>
  </si>
  <si>
    <t>folha</t>
  </si>
  <si>
    <t>MAT031100</t>
  </si>
  <si>
    <t>Chapa de madeira mineralizada, prensada com cimento, termoacústica, medindo: (1250x1250x25)mm</t>
  </si>
  <si>
    <t>MAT031150</t>
  </si>
  <si>
    <t>Chapa de madeira plastificada, medindo: (2200 x 1100 x 10)mm, Madeirit ou similar - grupo II da Tabela Classificatória de Especificações de Produtos Madeireiros</t>
  </si>
  <si>
    <t>MAT031200</t>
  </si>
  <si>
    <t>Chapa de madeira plastificada, medindo: (2200x1100x17)mm, Madeirit ou similar - grupo II da Tabela Classificatória de Especificações de Produtos Madeireiros</t>
  </si>
  <si>
    <t>MAT031250</t>
  </si>
  <si>
    <t>Chapa de madeira plastificada, medindo: (2200 x 1100 x 20)mm, Madeirit ou similar - grupo II da Tabela Classificatória de Especificações de Produtos Madeireiros</t>
  </si>
  <si>
    <t>MAT031300</t>
  </si>
  <si>
    <t>Chapa de madeira resinada, medindo: (2200 x 1100 x 06)mm, Madeirit ou similar - grupo II da Tabela Classificatória de Especificações de Produtos Madeireiros</t>
  </si>
  <si>
    <t>MAT031350</t>
  </si>
  <si>
    <t>Chapa de madeira resinada, medindo: (2200 x 1100 x 10)mm, Madeirit ou similar - grupo II da Tabela Classificatória de Especificações de Produtos Madeireiros</t>
  </si>
  <si>
    <t>MAT031400</t>
  </si>
  <si>
    <t>Chapa de madeira resinada, medindo: (2200 x 1100 x 14)mm, Madeirit ou similar - grupo II da Tabela Classificatória de Especificações de Produtos Madeireiros</t>
  </si>
  <si>
    <t>MAT031450</t>
  </si>
  <si>
    <t>Chapa de fibrocimento, sem amianto, com espessura de 12mm</t>
  </si>
  <si>
    <t>MAT031460</t>
  </si>
  <si>
    <t>Chapa em MDF, na cor branca, uma face, medindo 2750 x 1840 x 6mm</t>
  </si>
  <si>
    <t>MAT031475</t>
  </si>
  <si>
    <t>Placa de identificação de obra pública, confeccionada em chapa de Pet 2,0mm, fundo, textos e símbolos em vinil auto-adesivo com 2 anos de garantia e estrutura (requadro) em madeira</t>
  </si>
  <si>
    <t>MAT031480</t>
  </si>
  <si>
    <t>Placa de sinalização para obra em via pública tipo cavalete articulado, confeccionada em chapa de Pet 2,4mm, fundo, textos e símbolos em vinil auto-adesivo com 5 anos de garantia, estrutura em aço tratado à base de wash primer, pintado pelo processo eletrostático, dimensão 0,60 x 1,00m</t>
  </si>
  <si>
    <t>MAT031485</t>
  </si>
  <si>
    <t>Placa de sinalização, confeccionada em chapa de Pet 2,4mm, fundo, textos e tarjas em película refletiva, esferas inclusas, tipo 1-A da NBR 14.644, conforme especificação da CET-RIO</t>
  </si>
  <si>
    <t>MAT031500</t>
  </si>
  <si>
    <t>Chapa Armco ou similar, revestida com Epóxi, com espessura de 2,65mm</t>
  </si>
  <si>
    <t>MAT031600</t>
  </si>
  <si>
    <t>Chave blindada, tripolar, 250V, de Chave blindada, tripolar, 250V, de 100A</t>
  </si>
  <si>
    <t>MAT031650</t>
  </si>
  <si>
    <t>Chave blindada, tripolar, 250V, de Chave blindada, tripolar, 250V, de 200A</t>
  </si>
  <si>
    <t>MAT031700</t>
  </si>
  <si>
    <t>Chave blindada, tripolar, 250V, de Chave blindada, tripolar, 250V, de 400A</t>
  </si>
  <si>
    <t>MAT031750</t>
  </si>
  <si>
    <t>Chave blindada, tripolar, de 400A, modelo S364FC, Schak ou similar</t>
  </si>
  <si>
    <t>MAT031800</t>
  </si>
  <si>
    <t>Chave bóia automática de mercúrio unipolar, de 30A</t>
  </si>
  <si>
    <t>MAT031850</t>
  </si>
  <si>
    <t>Chave comutadora com botão, modelo XB2 BD21, Telemecanique ou similar</t>
  </si>
  <si>
    <t>MAT031900</t>
  </si>
  <si>
    <t>Chave comutadora tripolar, composta por duas S32-250/3 e um acionamento intertravado U-200, chassi para facilitar a montagem FU-200 e barramento de interligação dos terminais BU-251/3, Holec ou similar (kit completo)</t>
  </si>
  <si>
    <t>MAT031950</t>
  </si>
  <si>
    <t>Chave comutadora tripolar, composta por duas S32-630/3 e um acionamento intertravado U-400, chassi para facilitar a montagem FU-400 e barramento de interligação dos terminais BU-631/3, Holec ou similar (kit completo)</t>
  </si>
  <si>
    <t>MAT032000</t>
  </si>
  <si>
    <t>Chave corta-circuito, com fusível de cartucho, tipo S1, de 15Kv, exclusive elos fusíveis, de 100A</t>
  </si>
  <si>
    <t>MAT032050</t>
  </si>
  <si>
    <t>Chave de reversão, base mármore, sem porta fusível, 250V, bipolar, de 30A</t>
  </si>
  <si>
    <t>MAT032100</t>
  </si>
  <si>
    <t>Chave de reversão, base mármore, sem porta fusível, 250V, bipolar, de 60A</t>
  </si>
  <si>
    <t>MAT032150</t>
  </si>
  <si>
    <t>Chave de reversão, base mármore, sem porta fusível, 250V, tripolar, de 60A</t>
  </si>
  <si>
    <t>MAT032151</t>
  </si>
  <si>
    <t>Tela em arame galvanizado hexagonal - zinagem pesada, inclusive arame de amarração, em fio 2mm, revestido em PVC, para gabião - manta med: 4,00 x 2,00 x 0,30m, malha med: 6 x 8cm</t>
  </si>
  <si>
    <t>MAT032200</t>
  </si>
  <si>
    <t>Chave faca blindada, bipolar, de 60A/250V</t>
  </si>
  <si>
    <t>MAT032250</t>
  </si>
  <si>
    <t>Chave faca blindada, completa, de 80A, modelo 3NP 40, Siemens ou similar</t>
  </si>
  <si>
    <t>MAT032300</t>
  </si>
  <si>
    <t>Chave faca, base ardósia, 250V, com porta fusíveis, tripolar, de Chave faca, base ardósia, 250V, com porta fusíveis, tripolar, de 30A</t>
  </si>
  <si>
    <t>MAT032350</t>
  </si>
  <si>
    <t>Chave faca, base ardósia, 250V, com porta fusíveis, tripolar, de Chave faca, base ardósia, 250V, com porta fusíveis, tripolar, de 100A</t>
  </si>
  <si>
    <t>MAT032400</t>
  </si>
  <si>
    <t>Chave faca, base ardósia, 250V, com porta fusíveis, tripolar, de Chave faca, base ardósia, 250V, com porta fusíveis, tripolar, de 400A</t>
  </si>
  <si>
    <t>MAT032450</t>
  </si>
  <si>
    <t>Chave para proteção de motores (guarda-motor), com botoeira liga-desliga, 220V, de Chave para proteção de motores (guarda-motor), com botoeira liga-desliga, 220V, de 3CV</t>
  </si>
  <si>
    <t>MAT032500</t>
  </si>
  <si>
    <t>Chave para proteção de motores (guarda-motor), com botoeira liga-desliga, 220V, de Chave para proteção de motores (guarda-motor), com botoeira liga-desliga, 220V, de 5CV</t>
  </si>
  <si>
    <t>MAT032550</t>
  </si>
  <si>
    <t>Chave para proteção de motores (guarda-motor), com botoeira liga-desliga, 220V, de Chave para proteção de motores (guarda-motor), com botoeira liga-desliga, 220V, de 7 1/2CV</t>
  </si>
  <si>
    <t>MAT032601</t>
  </si>
  <si>
    <t>Chave seccionadora média tensão, tipo NAL-17,5, 630A, 17,50Kv, com contatos auxiliares 2NA-2NF e bloqueio Kirk simples, para operação sob carga e instalação abrigada, sem base fusível, até 36Kv, ABB ou similar</t>
  </si>
  <si>
    <t>MAT032650</t>
  </si>
  <si>
    <t>Chave seccionadora média tensão, tipo NTL-2, 630A, 17,50Kv, com contatos auxiliares 2NA-2NF e bloqueio Kirk simples, para operação sem carga e instalação abrigada, comando manual CQ3 com alavanca de ferro fundido, acionamento simultâneo nas 3 fases, até 38Kv, ABB ou similar</t>
  </si>
  <si>
    <t>MAT032700</t>
  </si>
  <si>
    <t>Chave seccionadora rotativa, de 63A, modelo ACE-P63 113HS ou similar</t>
  </si>
  <si>
    <t>MAT032750</t>
  </si>
  <si>
    <t>Chave seccionadora rotativa, de 100A, modelo ACE-P100 113HS ou similar</t>
  </si>
  <si>
    <t>MAT032800</t>
  </si>
  <si>
    <t>Chave seccionadora trifásica, operação sem carga, de 400A, 15Kv, acionamento simultâneo, para uso interno, com comando por Chave seccionadora trifásica, operação sem carga, de 400A, 15Kv, acionamento simultâneo, para uso interno, com comando por punho</t>
  </si>
  <si>
    <t>MAT032850</t>
  </si>
  <si>
    <t>Chave seccionadora trifásica, operação sem carga, de 400A, 15Kv, acionamento simultâneo, para uso interno, com comando por Chave seccionadora trifásica, operação sem carga, de 400A, 15Kv, acionamento simultâneo, para uso interno, com comando por punho, com base para fusível</t>
  </si>
  <si>
    <t>MAT032900</t>
  </si>
  <si>
    <t>Chave seccionadora trifásica, operação sem carga, de 400A, 15Kv, acionamento simultâneo, para uso interno, com comando por Chave seccionadora trifásica, operação sem carga, de 400A, 15Kv, acionamento simultâneo, para uso interno, com comando por vara de manobra</t>
  </si>
  <si>
    <t>MAT032950</t>
  </si>
  <si>
    <t>Chave seccionadora trifásica, operação sem carga, de 400A, 15Kv, acionamento simultâneo, para uso interno, com comando por Chave seccionadora trifásica, operação sem carga, de 400A, 15Kv, acionamento simultâneo, para uso interno, com comando por vara de manobra, com base para fusível</t>
  </si>
  <si>
    <t>MAT033100</t>
  </si>
  <si>
    <t>Chumbador de aço galvanizado de 5/8"x2 1/2"</t>
  </si>
  <si>
    <t>MAT033150</t>
  </si>
  <si>
    <t>Chumbador de aço inoxidável 304, tipo Tec Bolt-TBM 12.100, com comprimento de 96mm e diâmetro de 1/2", com arruela lisa de pressão e porca, Tecnart ou similar</t>
  </si>
  <si>
    <t>MAT033200</t>
  </si>
  <si>
    <t>Chumbador de aço UR, de 1/2"</t>
  </si>
  <si>
    <t>MAT033250</t>
  </si>
  <si>
    <t>Chumbo em lençol com espessura de 2mm</t>
  </si>
  <si>
    <t>MAT033300</t>
  </si>
  <si>
    <t>Chumbo em lingote, nacional</t>
  </si>
  <si>
    <t>MAT033350</t>
  </si>
  <si>
    <t>Chuveiro: Chuveiro: articulado, cromado, com braço, referência 1993 Fabrimar ou similar</t>
  </si>
  <si>
    <t>MAT033400</t>
  </si>
  <si>
    <t>Chuveiro: Chuveiro: de plástico branco, com saída no diâmetro de 4"</t>
  </si>
  <si>
    <t>MAT033450</t>
  </si>
  <si>
    <t>Chuveiro: Chuveiro: elétrico 110/220V, Maxi-ducha, Lorenzetti ou similar</t>
  </si>
  <si>
    <t>MAT033500</t>
  </si>
  <si>
    <t>Cimento Asfáltico de Petróleo, a granel, CAP-50/70, com transporte</t>
  </si>
  <si>
    <t>MAT033550</t>
  </si>
  <si>
    <t>Cimento Asfáltico de Petróleo, a granel, CAP-30/45, com transporte</t>
  </si>
  <si>
    <t>MAT033600</t>
  </si>
  <si>
    <t>Cimento branco Irajá ou similar, saco de 50Kg</t>
  </si>
  <si>
    <t>MAT033650</t>
  </si>
  <si>
    <t>Cimento impermeabilizante K-11SR Hey'di ou similar</t>
  </si>
  <si>
    <t>MAT033700</t>
  </si>
  <si>
    <t>Cimento Portland, tipo 320, saco de 50Kg</t>
  </si>
  <si>
    <t>MAT033750</t>
  </si>
  <si>
    <t>Cinta de aço galvanizado, de Cinta de aço galvanizado, de 90mm</t>
  </si>
  <si>
    <t>MAT033800</t>
  </si>
  <si>
    <t>Cinta de aço galvanizado, de Cinta de aço galvanizado, de 150mm</t>
  </si>
  <si>
    <t>MAT033850</t>
  </si>
  <si>
    <t>Cinta de aço galvanizado, de Cinta de aço galvanizado, de 200mm</t>
  </si>
  <si>
    <t>par</t>
  </si>
  <si>
    <t>MAT033900</t>
  </si>
  <si>
    <t>Cinta de aço galvanizado, de Cinta de aço galvanizado, de 240mm</t>
  </si>
  <si>
    <t>MAT034000</t>
  </si>
  <si>
    <t>Cinta de aço galvanizado, de Cinta de aço galvanizado, de 5 1/2"</t>
  </si>
  <si>
    <t>MAT034050</t>
  </si>
  <si>
    <t>Cinta de alumínio de 1/2"</t>
  </si>
  <si>
    <t>MAT034100</t>
  </si>
  <si>
    <t>Cinta simples para fixação do conjunto de sustentação de sinalização vertical (semáforos e placas)</t>
  </si>
  <si>
    <t>MAT034150</t>
  </si>
  <si>
    <t>Cinta dupla para fixação do conjunto de sustentação de sinalização vertical (semáforos e placas)</t>
  </si>
  <si>
    <t>MAT034200</t>
  </si>
  <si>
    <t>Cloreto de Potássio</t>
  </si>
  <si>
    <t>MAT034250</t>
  </si>
  <si>
    <t>Cloro Líquido</t>
  </si>
  <si>
    <t>MAT034300</t>
  </si>
  <si>
    <t>Cobogó cerâmico, vazado, medindo (10x10x10)cm</t>
  </si>
  <si>
    <t>MAT034400</t>
  </si>
  <si>
    <t>Cobogó de concreto, com 16 furos quadrados, medindo (33x33x10)cm, modelo nº 22-B, Neo-Rex ou similar</t>
  </si>
  <si>
    <t>MAT034450</t>
  </si>
  <si>
    <t>Cobogó de concreto, 16 furos quadrados, de (51x51x7)cm, modelo n° 18, Neo-Rex ou similar</t>
  </si>
  <si>
    <t>MAT034500</t>
  </si>
  <si>
    <t>Cobogó de concreto tipo veneziana, medindo: (39x10x10)cm, modelo nº 59-B, Neo-Rex ou similar</t>
  </si>
  <si>
    <t>MAT034550</t>
  </si>
  <si>
    <t>Coifa de aço inoxidável, medindo: (2,10x1,20)m</t>
  </si>
  <si>
    <t>MAT034600</t>
  </si>
  <si>
    <t>Cola branca para madeira</t>
  </si>
  <si>
    <t>MAT034650</t>
  </si>
  <si>
    <t>Cola de poliuretano referência AD-19, tipo Altro, Fademac ou similar</t>
  </si>
  <si>
    <t>MAT034700</t>
  </si>
  <si>
    <t>Cola Maxicol, Nobel Química ou similar, bisnaga de 90gr</t>
  </si>
  <si>
    <t>MAT034750</t>
  </si>
  <si>
    <t>Cola para Formiplac ou similar</t>
  </si>
  <si>
    <t>MAT034770</t>
  </si>
  <si>
    <t>Cola para fixação de revestimento acustico, sonex ou similar</t>
  </si>
  <si>
    <t>MAT034800</t>
  </si>
  <si>
    <t>Cola Rhodopás nº 504-D ou similar</t>
  </si>
  <si>
    <t>MAT034850</t>
  </si>
  <si>
    <t>Colar de tomada de PVC rígido, diâmetro nominal de Colar de tomada de PVC rígido, diâmetro nominal de 50mmx1/2"</t>
  </si>
  <si>
    <t>MAT034900</t>
  </si>
  <si>
    <t>Colar de tomada de PVC rígido, diâmetro nominal de Colar de tomada de PVC rígido, diâmetro nominal de 75mmx1/2", com travas e saída roscável</t>
  </si>
  <si>
    <t>MAT034950</t>
  </si>
  <si>
    <t>Colchão pré-fabricado VSL, com espessura de 15cm, moldado In loco</t>
  </si>
  <si>
    <t>MAT035050</t>
  </si>
  <si>
    <t>Colocação de tapete com espessura de 6mm</t>
  </si>
  <si>
    <t>MAT035100</t>
  </si>
  <si>
    <t>Coluna de aço, cônica contínua, para instalação de até 4 braços projetados para sinalização, para sustentação de semáforo e placa até 3m2, galvanizada a fogo e pintada, conforme especificação CET-RIO</t>
  </si>
  <si>
    <t>MAT035105</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</si>
  <si>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</si>
  <si>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MAT035110</t>
  </si>
  <si>
    <t>Coluna de aço cônica contínua tip II para um braço projetado capaz de sustentar semáforo e placa de até 4,50m2, galvanizada a fogo, altura útil total de 5m, 300mm de diâmetro na base</t>
  </si>
  <si>
    <t>MAT035120</t>
  </si>
  <si>
    <t>Coluna de aço cônica contínua tip II para dois braços projetados capazes de sustentar, cada um, semáforo e placa de até 4,50m2, galvanizada a fogo, altura útil total de 5m, 300mm de diâmetro na base</t>
  </si>
  <si>
    <t>MAT035129</t>
  </si>
  <si>
    <t>Coluna de aço, cilíndrica para até 2 (dois) braços projetados capazes de sustentar, cada um, semáforo e placa de 3m2 (três metros quadrados); coluna galvanizada a fogo; altura útil total de 5,00m (cinco metros); diâmetro igual a 114,3mm (cento e quatorze vírgula três milímetros); espessura de 4,75mm (quatro virgula setenta e cinco milímetros); com janela de inspeção para passagem de cabos; conforme especificação CET-RIO. Fornecimento</t>
  </si>
  <si>
    <t>MAT035130</t>
  </si>
  <si>
    <t>Coluna de aço, cilíndrica para até 2 (dois) braços projetados capazes de sustentar, cada um, semáforo e placa de 3m2 (três metros quadrados); coluna galvanizada a fogo; altura util total de 5,00m (cinco metros); diâmetro igual a 114,3mm (centro e quatorze vírgula três milímetros); espessura de 4,75mm (quatro virgula setenta e cinco milimetros); com janela de inspeção para passagem de cabos, com caixa de nó para fixação dos braços giratórios; conforme especificação CET-RIO. Fornecimento</t>
  </si>
  <si>
    <t>MAT035150</t>
  </si>
  <si>
    <t>Coluna de louça, gelo polar, para lavatório, Linha Azálea, código 86.9120, Celite ou similar</t>
  </si>
  <si>
    <t>MAT035160</t>
  </si>
  <si>
    <t>Coluna de louça, cor gelo universal ref. C1, Linha Vogue Plus Deca ou similar, para lavatório ref. L51 Deca</t>
  </si>
  <si>
    <t>MAT035200</t>
  </si>
  <si>
    <t>Coluna para tanque</t>
  </si>
  <si>
    <t>MAT035250</t>
  </si>
  <si>
    <t>Comando para IP, trifásico, 220/127V, capacidade de Comando para IP, trifásico, 220/127V, capacidade de 45A, CRJ-07</t>
  </si>
  <si>
    <t>MAT035300</t>
  </si>
  <si>
    <t>Comando para IP, trifásico, 220/127V, capacidade de Comando para IP, trifásico, 220/127V, capacidade de 85A</t>
  </si>
  <si>
    <t>MAT035350</t>
  </si>
  <si>
    <t>Comando para IP, trifásico, 220/127V, capacidade de Comando para IP, trifásico, 220/127V, capacidade de 140A</t>
  </si>
  <si>
    <t>MAT035400</t>
  </si>
  <si>
    <t>Chapa de madeira compensada, medindo: (2200 x 1100 x 06)mm - grupo IV da Tabela Classificatória de Especificações de Prdutos Madeireiros</t>
  </si>
  <si>
    <t>MAT035450</t>
  </si>
  <si>
    <t>Chapa de madeira compensada, medindo: (2200 x 1100 x 10)mm - grupo IV da Tabela Classificatória de Especificações de Prdutos Madeireiros</t>
  </si>
  <si>
    <t>MAT035500</t>
  </si>
  <si>
    <t>Chapa de madeira compensada, medindo: (2200 x 1100 x 15)mm - grupo IV da Tabela Classificatória de Especificações de Produtos Madeireiros</t>
  </si>
  <si>
    <t>MAT035550</t>
  </si>
  <si>
    <t>Chapa de madeira compensada, medindo: (2200 x 1100 x 20)mm - grupo IV da Tabela Classificatória de Especificações de Produtos Madeireiros</t>
  </si>
  <si>
    <t>MAT035600</t>
  </si>
  <si>
    <t>Chapa de madeira compensada, medindo: (2200 x 1100 x 25)mm - grupo IV da Tabela Classificatória de Especificações de Produtos Madeireiros</t>
  </si>
  <si>
    <t>MAT035650</t>
  </si>
  <si>
    <t>Compensado naval, de Compensado naval, de 10mm</t>
  </si>
  <si>
    <t>MAT035700</t>
  </si>
  <si>
    <t>Compensado naval, de Compensado naval, de 15mm</t>
  </si>
  <si>
    <t>MAT035750</t>
  </si>
  <si>
    <t>Composto orgânico, Ribumin ou similar</t>
  </si>
  <si>
    <t>MAT035800</t>
  </si>
  <si>
    <t>Concha com furo, referência 364, La Fonte ou similar</t>
  </si>
  <si>
    <t>MAT035850</t>
  </si>
  <si>
    <t>Concha de latão cromado com diâmetro de 30mm, referência 210, Datti ou similar</t>
  </si>
  <si>
    <t>MAT035950</t>
  </si>
  <si>
    <t>Concreto bombeado, aditivo e transporte, com resistência característica à compressão de Concreto bombeado, aditivo e transporte, com resistência característica à compressão de 15MPa</t>
  </si>
  <si>
    <t>MAT036000</t>
  </si>
  <si>
    <t>Concreto bombeado, aditivo e transporte, com resistência característica à compressão de Concreto bombeado, aditivo e transporte, com resistência característica à compressão de 18MPa</t>
  </si>
  <si>
    <t>MAT036050</t>
  </si>
  <si>
    <t>Concreto bombeado, aditivo e transporte, com resistência característica à compressão de Concreto bombeado, aditivo e transporte, com resistência característica à compressão de 20MPa</t>
  </si>
  <si>
    <t>MAT036100</t>
  </si>
  <si>
    <t>Concreto bombeado, aditivo e transporte, com resistência característica à compressão de Concreto bombeado, aditivo e transporte, com resistência característica à compressão de 22,5MPa</t>
  </si>
  <si>
    <t>MAT036150</t>
  </si>
  <si>
    <t>Concreto bombeado, aditivo e transporte, com resistência característica à compressão de Concreto bombeado, aditivo e transporte, com resistência característica à compressão de 25MPa</t>
  </si>
  <si>
    <t>MAT036200</t>
  </si>
  <si>
    <t>Concreto bombeado, aditivo e transporte, com resistência característica à compressão de Concreto bombeado, aditivo e transporte, com resistência característica à compressão de 28MPa</t>
  </si>
  <si>
    <t>MAT036250</t>
  </si>
  <si>
    <t>Concreto bombeado, aditivo e transporte, com resistência característica à compressão de Concreto bombeado, aditivo e transporte, com resistência característica à compressão de 30MPa</t>
  </si>
  <si>
    <t>MAT036300</t>
  </si>
  <si>
    <t>Concreto bombeado, aditivo e transporte, com resistência característica à compressão de Concreto bombeado, aditivo e transporte, com resistência característica à compressão de 35MPa</t>
  </si>
  <si>
    <t>MAT036350</t>
  </si>
  <si>
    <t>Concreto bombeado, aditivo e transporte, com resistência característica à compressão de Concreto bombeado, aditivo e transporte, com resistência característica à compressão de 40MPa</t>
  </si>
  <si>
    <t>MAT036400</t>
  </si>
  <si>
    <t>Concreto com brita 1 e 2, fck 35MPa, com cimento CP-V</t>
  </si>
  <si>
    <t>MAT036450</t>
  </si>
  <si>
    <t>Concreto com brita 1 e 2, com cimento de resistência a sulfatos com baixo teor de C3A, fator água e cimento menor ou igual a 0,50, fck 40MPa</t>
  </si>
  <si>
    <t>MAT036550</t>
  </si>
  <si>
    <t>Concreto convencional importado de usina, brita 1 e 2, com 8% de microssílica, resistência característica à compressão de: Concreto convencional importado de usina, brita 1 e 2, com 8% de microssílica, resistência característica à compressão de: 24MPa</t>
  </si>
  <si>
    <t>MAT036600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</si>
  <si>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9MPa</t>
  </si>
  <si>
    <t>MAT036650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</si>
  <si>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10MPa</t>
  </si>
  <si>
    <t>MAT036700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</si>
  <si>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11MPa</t>
  </si>
  <si>
    <t>MAT036750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</si>
  <si>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15MPa</t>
  </si>
  <si>
    <t>MAT036800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</si>
  <si>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18MPa</t>
  </si>
  <si>
    <t>MAT036850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</si>
  <si>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20MPa</t>
  </si>
  <si>
    <t>MAT036900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</si>
  <si>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22,5MPa</t>
  </si>
  <si>
    <t>MAT036950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</si>
  <si>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25MPa</t>
  </si>
  <si>
    <t>MAT037000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</si>
  <si>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30MPa</t>
  </si>
  <si>
    <t>MAT037050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</si>
  <si>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35MPa</t>
  </si>
  <si>
    <t>MAT037100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</si>
  <si>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40MPa</t>
  </si>
  <si>
    <t>MAT037150</t>
  </si>
  <si>
    <t>Concreto importado de usina, dosado racionalmente para resistência característica a compressão de 30 Mpa, fator água cimento 0,30 a 0,40, incluindo fluidificar Sika ou similar, microssílica e transporte</t>
  </si>
  <si>
    <t>MAT037200</t>
  </si>
  <si>
    <t>Concreto importado de usina, dosado racionalmente para resistência característica a compressão de 50 Mpa, fator água cimento 0,30 a 0,40, incluindo fluidificar Sika ou similar, microssílica e transporte</t>
  </si>
  <si>
    <t>MAT037350</t>
  </si>
  <si>
    <t>Conduite flexível galvanizado, diâmetro nominal de 3/4"</t>
  </si>
  <si>
    <t>MAT037400</t>
  </si>
  <si>
    <t>Condulete de alumínio sílico, sendo tipo e diâmetro nominal respectivamente, Condulete de alumínio sílico, sendo tipo e diâmetro nominal respectivamente, tipo LL, de 3/4"</t>
  </si>
  <si>
    <t>MAT037450</t>
  </si>
  <si>
    <t>Condulete de alumínio sílico, sendo tipo e diâmetro nominal respectivamente, Condulete de alumínio sílico, sendo tipo e diâmetro nominal respectivamente, tipo LR, de 3/4"</t>
  </si>
  <si>
    <t>MAT037500</t>
  </si>
  <si>
    <t>Condulete de alumínio sílico, sendo tipo e diâmetro nominal respectivamente, Condulete de alumínio sílico, sendo tipo e diâmetro nominal respectivamente, tipo T, de 3/4"</t>
  </si>
  <si>
    <t>MAT037550</t>
  </si>
  <si>
    <t>Condulete de alumínio sílico, sendo tipo e diâmetro nominal respectivamente, Condulete de alumínio sílico, sendo tipo e diâmetro nominal respectivamente, tipo B, de 1"</t>
  </si>
  <si>
    <t>MAT037600</t>
  </si>
  <si>
    <t>Condulete de alumínio sílico, sendo tipo e diâmetro nominal respectivamente, Condulete de alumínio sílico, sendo tipo e diâmetro nominal respectivamente, tipo C, de 1"</t>
  </si>
  <si>
    <t>MAT037650</t>
  </si>
  <si>
    <t>Condulete de alumínio sílico, sendo tipo e diâmetro nominal respectivamente, Condulete de alumínio sílico, sendo tipo e diâmetro nominal respectivamente, tipo E, de 1"</t>
  </si>
  <si>
    <t>MAT037700</t>
  </si>
  <si>
    <t>Condulete de alumínio sílico, sendo tipo e diâmetro nominal respectivamente, Condulete de alumínio sílico, sendo tipo e diâmetro nominal respectivamente, tipo LB, de 1"</t>
  </si>
  <si>
    <t>MAT037750</t>
  </si>
  <si>
    <t>Condulete de alumínio sílico, sendo tipo e diâmetro nominal respectivamente, Condulete de alumínio sílico, sendo tipo e diâmetro nominal respectivamente, tipo LL, de 1"</t>
  </si>
  <si>
    <t>MAT037800</t>
  </si>
  <si>
    <t>Condulete de alumínio sílico, sendo tipo e diâmetro nominal respectivamente, Condulete de alumínio sílico, sendo tipo e diâmetro nominal respectivamente, tipo T, de 1"</t>
  </si>
  <si>
    <t>MAT037850</t>
  </si>
  <si>
    <t>Condulete de alumínio sílico, sendo tipo e diâmetro nominal respectivamente, Condulete de alumínio sílico, sendo tipo e diâmetro nominal respectivamente, tipo T, de 3"</t>
  </si>
  <si>
    <t>MAT037900</t>
  </si>
  <si>
    <t>Condulete de alumínio sílico, sendo tipo e diâmetro nominal respectivamente, Condulete de alumínio sílico, sendo tipo e diâmetro nominal respectivamente, tipo Petrolets R-15/TB-33, de 1", Peterco ou similar</t>
  </si>
  <si>
    <t>MAT037950</t>
  </si>
  <si>
    <t>Condulete de alumínio sílico, sendo tipo e diâmetro nominal respectivamente, Condulete de alumínio sílico, sendo tipo e diâmetro nominal respectivamente, tipo Petrolets R-15/TB-66, de 2", Peterco ou similar</t>
  </si>
  <si>
    <t>MAT038000</t>
  </si>
  <si>
    <t>Condulete de alumínio sílico, sendo tipo e diâmetro nominal respectivamente, Condulete de alumínio sílico, sendo tipo e diâmetro nominal respectivamente, tipo X, de 1"</t>
  </si>
  <si>
    <t>MAT038050</t>
  </si>
  <si>
    <t>Condutor Aquapluv Beiral ou similar, de 88mm</t>
  </si>
  <si>
    <t>MAT038100</t>
  </si>
  <si>
    <t>Cone canalizador T-Top em polietileno, com 1,10m de altura, 33cm de fita refletiva e base removível - aluguel</t>
  </si>
  <si>
    <t>MAT038110</t>
  </si>
  <si>
    <t>Cone canalizador T-Top em polietileno, com 1,14m de altura, duas faixas refletivas e base de borracha removível. Fornecimento.</t>
  </si>
  <si>
    <t>MAT038150</t>
  </si>
  <si>
    <t>Cone de ancoragem completo, para cabos de Cone de ancoragem completo, para cabos de 6 cordoalhas de 1/2"</t>
  </si>
  <si>
    <t>MAT038200</t>
  </si>
  <si>
    <t>Cone de ancoragem completo, para cabos de Cone de ancoragem completo, para cabos de 12 cordoalhas de 1/2"</t>
  </si>
  <si>
    <t>MAT038250</t>
  </si>
  <si>
    <t>Cone de ancoragem completo, para cabos de Cone de ancoragem completo, para cabos de 19 cordoalhas de 1/2"</t>
  </si>
  <si>
    <t>MAT038300</t>
  </si>
  <si>
    <t>Cone de sinalização, refletivo, com altura de 500mm</t>
  </si>
  <si>
    <t>MAT038350</t>
  </si>
  <si>
    <t>Cone de sinalização, refletivo, com altura de: Cone de sinalização, refletivo, com altura de: 750mm, base quadrada de lado medindo 390mm , de polietileno, pintado com tarjas horizontais de 100mm na cor laranja, com faixas na cor branca, impressão em letras na cor azul com logotipo escrito em cada cone (na frente e atrás).</t>
  </si>
  <si>
    <t>MAT038400</t>
  </si>
  <si>
    <t>Cone de sinalização, refletivo, com altura de 900mm</t>
  </si>
  <si>
    <t>MAT038450</t>
  </si>
  <si>
    <t>Conector com estribos, aparafusado, para cabos de 2 a 1/0AWG</t>
  </si>
  <si>
    <t>MAT038500</t>
  </si>
  <si>
    <t>Conector de aterramento, tipo KC-22H, Burndy ou similar</t>
  </si>
  <si>
    <t>MAT038550</t>
  </si>
  <si>
    <t>Conector de parafuso fendido, KS-17, Burndy ou similar</t>
  </si>
  <si>
    <t>MAT038600</t>
  </si>
  <si>
    <t>Conector de parafuso fendido, KS-26, para cabo de 35 a 70mm2, Burndy ou similar</t>
  </si>
  <si>
    <t>MAT038650</t>
  </si>
  <si>
    <t>Conector de parafuso fendido, KSU-20, em liga de cobre, com separador, Burndy ou similar</t>
  </si>
  <si>
    <t>MAT038700</t>
  </si>
  <si>
    <t>Conector derivador, simples, tipo Split-Bolt ou similar, para cabo de 240mm2</t>
  </si>
  <si>
    <t>MAT038750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</si>
  <si>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A</t>
  </si>
  <si>
    <t>MAT038800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</si>
  <si>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B</t>
  </si>
  <si>
    <t>MAT038850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</si>
  <si>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C</t>
  </si>
  <si>
    <t>MAT038900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</si>
  <si>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D</t>
  </si>
  <si>
    <t>MAT038950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</si>
  <si>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F</t>
  </si>
  <si>
    <t>MAT039000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</si>
  <si>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G</t>
  </si>
  <si>
    <t>MAT039050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</si>
  <si>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H</t>
  </si>
  <si>
    <t>MAT039100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</si>
  <si>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I</t>
  </si>
  <si>
    <t>MAT039150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</si>
  <si>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J</t>
  </si>
  <si>
    <t>MAT039200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</si>
  <si>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K</t>
  </si>
  <si>
    <t>MAT039250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</si>
  <si>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IV</t>
  </si>
  <si>
    <t>MAT039300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</si>
  <si>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t>
  </si>
  <si>
    <t>MAT039350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</si>
  <si>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VI</t>
  </si>
  <si>
    <t>MAT039400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</si>
  <si>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VII</t>
  </si>
  <si>
    <t>MAT039450</t>
  </si>
  <si>
    <t>Conector macho, modelo RJ45, TE Connectivity ou similar</t>
  </si>
  <si>
    <t>MAT039500</t>
  </si>
  <si>
    <t>Conector para derivação, Burndy ou similar: Conector para derivação, Burndy ou similar: CP-25A-1 ou similar</t>
  </si>
  <si>
    <t>MAT039550</t>
  </si>
  <si>
    <t>Conector para haste de aterramento com 1 descida de 5/8"</t>
  </si>
  <si>
    <t>MAT039600</t>
  </si>
  <si>
    <t>Conector para haste de aterramento com 1 descida de 3/4"</t>
  </si>
  <si>
    <t>MAT039605</t>
  </si>
  <si>
    <t>Conector perfurante para rede aérea, tensão de aplicação: 0,6/1Kv, grau de proteção: IP-65, principal: 6mm2 - 185mm2 e derivação: 1,5mm2 - 6mm2</t>
  </si>
  <si>
    <t>MAT039610</t>
  </si>
  <si>
    <t>Conector perfurante para rede subterrânea, tensão de aplicação: 0,6/1Kv, grau de proteção: IP-68, principal: 6mm2 - 70mm2 e derivação: 1,5mm2 - 6mm2</t>
  </si>
  <si>
    <t>MAT039616</t>
  </si>
  <si>
    <t>Conector perfurante para rede subterrânea, tensão de aplicação: 0,6/1Kv, grau de proteção: IP-68, principal: 6mm2 - 70mm2 e derivação: 6mm2 - 10mm2</t>
  </si>
  <si>
    <t>MAT039625</t>
  </si>
  <si>
    <t>Conector perfurante para rede subterrânea, tensão de aplicação: 0,6/1Kv, grau de proteção: IP-68, principal: 35mm2 - 120mm2 e derivação: 25mm2 - 50mm2</t>
  </si>
  <si>
    <t>MAT039650</t>
  </si>
  <si>
    <t>Conector simples, tipo Split-Bolt, para cabo de 16mm2</t>
  </si>
  <si>
    <t>MAT039700</t>
  </si>
  <si>
    <t>Conector terminal, em liga de cobre estanhado, bimetálico, a barramento com 1 furo, para cabo de 16mm2, referência YAL16-6-T32, Burndy ou similar</t>
  </si>
  <si>
    <t>MAT039750</t>
  </si>
  <si>
    <t>Conjunto de cola para 5 tachões, 10 mini, 15 tachas</t>
  </si>
  <si>
    <t>MAT039800</t>
  </si>
  <si>
    <t>Conjunto de fixação para lavatório, referência 885116</t>
  </si>
  <si>
    <t>MAT039900</t>
  </si>
  <si>
    <t>Conjunto de vedação para telha ondulada (arruela galvanizada com borracha)</t>
  </si>
  <si>
    <t>MAT039950</t>
  </si>
  <si>
    <t>Conjunto flutuante de sucção/recalque, para AAC (Aproveitamente de Água de Chuva), de 1"</t>
  </si>
  <si>
    <t>MAT040000</t>
  </si>
  <si>
    <t>Conjunto flutuante de sucção/recalque, para AAC (Aproveitamente de Água de Chuva), de 2"</t>
  </si>
  <si>
    <t>MAT040050</t>
  </si>
  <si>
    <t>Conjunto Hércules ou similar, nº 4</t>
  </si>
  <si>
    <t>MAT040100</t>
  </si>
  <si>
    <t>Conjunto M3-TR5 (desenho LIGHT 17 e 15) compreendendo: conjunto T5 (painel (760x1260)mm) e caixa TR5 (painel (760x1260)mm, com painel para medidor com (350x650)mm, painel para chave com (800x500)mm, com 6 barras de cobre e 6 parafusos de latão, com porcas e arruelas para fixação das barras, para ligação aérea, com bloco e chave-faca tripolar de 400A</t>
  </si>
  <si>
    <t>MAT040151</t>
  </si>
  <si>
    <t>Conjunto de chicotes para controlador de tráfego local, compatível com o Sistema CET-RIO/CTA por cabo, modelo DP40, Dataprom ou similar.</t>
  </si>
  <si>
    <t>MAT040350</t>
  </si>
  <si>
    <t>Contactor com bobina de 220V, Siemens ou similar, modelo Contactor com bobina de 220V, Siemens ou similar, modelo 3TB-40</t>
  </si>
  <si>
    <t>MAT040400</t>
  </si>
  <si>
    <t>Contactor com bobina de 220V, Siemens ou similar, modelo Contactor com bobina de 220V, Siemens ou similar, modelo 3TB-43</t>
  </si>
  <si>
    <t>MAT040450</t>
  </si>
  <si>
    <t>Contactor com bobina de 220V, Siemens ou similar, modelo Contactor com bobina de 220V, Siemens ou similar, modelo 3TB-44, de 32A, para bomba de 10CV</t>
  </si>
  <si>
    <t>MAT040500</t>
  </si>
  <si>
    <t>Contactor com bobina de 220V, Siemens ou similar, modelo Contactor com bobina de 220V, Siemens ou similar, modelo 3TB-46</t>
  </si>
  <si>
    <t>MAT040550</t>
  </si>
  <si>
    <t>Contactor com bobina de 220V, Siemens ou similar, modelo Contactor com bobina de 220V, Siemens ou similar, modelo 3TB-47, de 63A, para bomba de 20CV</t>
  </si>
  <si>
    <t>MAT040600</t>
  </si>
  <si>
    <t>Contactor com bobina de 220V, Siemens ou similar, modelo Contactor com bobina de 220V, Siemens ou similar, modelo 3TB-48</t>
  </si>
  <si>
    <t>MAT040650</t>
  </si>
  <si>
    <t>Contactor com bobina de 220V, Siemens ou similar, modelo Contactor com bobina de 220V, Siemens ou similar, modelo 3TB-50, de 110A, para bomba de 30CV</t>
  </si>
  <si>
    <t>MAT040700</t>
  </si>
  <si>
    <t>Contator 3RT10 17-1AN11 220V/60Hz, Siemens ou similar, com bobina de 220V</t>
  </si>
  <si>
    <t>MAT040750</t>
  </si>
  <si>
    <t>Contator 3RT10 25-1AN10 220V/60Hz, Siemens ou similar, com bobina de 220V</t>
  </si>
  <si>
    <t>MAT040800</t>
  </si>
  <si>
    <t>Contactor magnético com bobina de 220V, Telemecanique ou similar, modelo Contactor magnético com bobina de 220V, Telemecanique ou similar, modelo CA2 DN40</t>
  </si>
  <si>
    <t>MAT040850</t>
  </si>
  <si>
    <t>Contactor magnético com bobina de 220V, Telemecanique ou similar, modelo Contactor magnético com bobina de 220V, Telemecanique ou similar, modelo LC1 D0910</t>
  </si>
  <si>
    <t>MAT040900</t>
  </si>
  <si>
    <t>Contactor magnético com bobina de 220V, Telemecanique ou similar, modelo Contactor magnético com bobina de 220V, Telemecanique ou similar, modelo LC1 D2510</t>
  </si>
  <si>
    <t>MAT040950</t>
  </si>
  <si>
    <t>Contactor magnético com bobina de 220V, Telemecanique ou similar, modelo Contactor magnético com bobina de 220V, Telemecanique ou similar, modelo LC1 D4011</t>
  </si>
  <si>
    <t>MAT041000</t>
  </si>
  <si>
    <t>Contactor magnético com bobina de 220V, Telemecanique ou similar, modelo Contactor magnético com bobina de 220V, Telemecanique ou similar, modelo LC1 D5011</t>
  </si>
  <si>
    <t>MAT041050</t>
  </si>
  <si>
    <t>Contactor, modelo E-111, Rafix Siemens ou similar</t>
  </si>
  <si>
    <t>MAT041100</t>
  </si>
  <si>
    <t>Contentor de polietileno de alta densidade, com capacidade de 500l, para coleta de lixo domiciliar</t>
  </si>
  <si>
    <t>MAT041150</t>
  </si>
  <si>
    <t>Contentor de polietileno, com capacidade de 240l, com duas rodas maciças de borracha, Citec ou similar</t>
  </si>
  <si>
    <t>MAT041175</t>
  </si>
  <si>
    <t>Contra porca de ancoragem em aço.</t>
  </si>
  <si>
    <t>MAT041180</t>
  </si>
  <si>
    <t>Contra porca de ancoragem para protensão para tirante de aço de diâmetro nominal de até 40mm e carga de trabalho permanente mínima de 20tf.</t>
  </si>
  <si>
    <t>MAT041200</t>
  </si>
  <si>
    <t>Contra-porca de ancoragem, sextavada, GEWI, para protensão, com altura de 35mm</t>
  </si>
  <si>
    <t>MAT041400</t>
  </si>
  <si>
    <t>Contra-rufo de aço zincado, trapezoidal, medindo (1500x562)mm, espessura de 0,8mm, sendo o acabamento em verniz em uma face e pintura líquida na outra, Alcoa ou similar</t>
  </si>
  <si>
    <t>MAT041450</t>
  </si>
  <si>
    <t>Contra-rufo de aço zincado, trapezoidal, medindo (1500x562)mm, espessura de 0,8mm, sendo o acabamento com verniz em ambas as faces, Alcoa ou similar</t>
  </si>
  <si>
    <t>MAT041500</t>
  </si>
  <si>
    <t>Contra-rufo de alumínio, trapezoidal, largura de 1,50m, 2 abas de 30cm, espessura de 0,8mm, Bernini ou similar</t>
  </si>
  <si>
    <t>MAT041550</t>
  </si>
  <si>
    <t>Cópia de Plotter, papel A-1, colorida</t>
  </si>
  <si>
    <t>MAT041600</t>
  </si>
  <si>
    <t>Cópia xerográfica</t>
  </si>
  <si>
    <t>MAT041650</t>
  </si>
  <si>
    <t>Corante preto</t>
  </si>
  <si>
    <t>MAT041700</t>
  </si>
  <si>
    <t>Corda de Polipropileno, trançada, com diâmetro de 8mm</t>
  </si>
  <si>
    <t>MAT041750</t>
  </si>
  <si>
    <t>Cordoalha de aço de 5/16"</t>
  </si>
  <si>
    <t>MAT041800</t>
  </si>
  <si>
    <t>Cordoalha de aço de 1/2", CP-190</t>
  </si>
  <si>
    <t>MAT041850</t>
  </si>
  <si>
    <t>Corrente de aço galvanizado de 3/16"</t>
  </si>
  <si>
    <t>MAT041900</t>
  </si>
  <si>
    <t>Cortina vertical de PVC, acabamento liso, com altura até 2,50m</t>
  </si>
  <si>
    <t>MAT041910</t>
  </si>
  <si>
    <t>Cotovelo 90º para canaleta evolutiva DLP 80x35mm, fabricação Pial Legrand ou similar</t>
  </si>
  <si>
    <t>MAT042100</t>
  </si>
  <si>
    <t>Cremone em latão cromado, referência 640F, La Fonte ou similar</t>
  </si>
  <si>
    <t>MAT042150</t>
  </si>
  <si>
    <t>Creolina, Pearson ou similar</t>
  </si>
  <si>
    <t>MAT042200</t>
  </si>
  <si>
    <t>Cruzeta de aço galvanizado, diâmetro nominal de Cruzeta de aço galvanizado, diâmetro nominal de 2"</t>
  </si>
  <si>
    <t>MAT042250</t>
  </si>
  <si>
    <t>Cruzeta de aço galvanizado, diâmetro nominal de Cruzeta de aço galvanizado, diâmetro nominal de 2 1/2"</t>
  </si>
  <si>
    <t>MAT042300</t>
  </si>
  <si>
    <t>Cruzeta de madeira, de (90x115x2000)mm</t>
  </si>
  <si>
    <t>MAT042350</t>
  </si>
  <si>
    <t>Cruzeta de PVC rígido, PBA, BBBB, para adução e distribuição de água, diâmetro nominal de 75mm</t>
  </si>
  <si>
    <t>MAT042400</t>
  </si>
  <si>
    <t>Cruzeta de PVC rígido, PBA, BBBB, diâmetro nominal de : Cruzeta de PVC rígido, PBA, BBBB, diâmetro nominal de : (75x50)mm, de redução</t>
  </si>
  <si>
    <t>MAT042450</t>
  </si>
  <si>
    <t>Cruzeta: Cruzeta: nº 1, de 2 pinos</t>
  </si>
  <si>
    <t>MAT042500</t>
  </si>
  <si>
    <t>Cruzeta: Cruzeta: nº 2, de 2 pinos</t>
  </si>
  <si>
    <t>MAT042550</t>
  </si>
  <si>
    <t>Cruzeta: Cruzeta: nº 3, de 4 pinos</t>
  </si>
  <si>
    <t>MAT042600</t>
  </si>
  <si>
    <t>Cruzeta Q3, de 6 pinos</t>
  </si>
  <si>
    <t>MAT042650</t>
  </si>
  <si>
    <t>Cuba de aço inoxidável, chapa 20/304 AISI, medindo: (500x400x200)mm</t>
  </si>
  <si>
    <t>MAT042700</t>
  </si>
  <si>
    <t>Cuba de louça para lavatório, cor branca, medindo: (490x360)mm</t>
  </si>
  <si>
    <t>MAT042750</t>
  </si>
  <si>
    <t>Cubículo "Metal Clad", tipo Unilamp, de 17,5Kv/2500A, sem disjuntor, ABB ou similar: Cubículo "Metal Clad", tipo Unilamp, de 17,5Kv/2500A, sem disjuntor, ABB ou similar: versão 1</t>
  </si>
  <si>
    <t>MAT042800</t>
  </si>
  <si>
    <t>Cubículo de medição, para alta tensão, padrão RIOLUZ</t>
  </si>
  <si>
    <t>MAT042850</t>
  </si>
  <si>
    <t>Cumeeira de aço galvanizado, trapezoidal, estampada, com 2 abas de 0,30m, sem pintura</t>
  </si>
  <si>
    <t>MAT042900</t>
  </si>
  <si>
    <t>Cumeeira de aço galvanizado, trapezoidal, estampada, com 2 abas de 0,30m, com pintura eletrostática em 1 só face</t>
  </si>
  <si>
    <t>MAT042950</t>
  </si>
  <si>
    <t>Cumeeira de aço galvanizado, trapezoidal, estampada, com 2 abas de 0,30m, com pintura eletrostática nas 2 faces</t>
  </si>
  <si>
    <t>MAT043000</t>
  </si>
  <si>
    <t>Cumeeira de concreto, vermelha, de 335mm de comprimento, linha Tégula Tradição Clássica, Lafarge Braas ou similar</t>
  </si>
  <si>
    <t>MAT043050</t>
  </si>
  <si>
    <t>Cumeeira em alumínio, trapezoidal, medindo: (1265x2x300x0,8)mm, Bernini ou similar</t>
  </si>
  <si>
    <t>MAT043100</t>
  </si>
  <si>
    <t>Cumeeira em alumínio, trapezoidal, com acabamento em verniz em uma face e pintura líquida na outra, medindo: (1265x2x300x0,8)mm, Alcoa ou similar</t>
  </si>
  <si>
    <t>MAT043225</t>
  </si>
  <si>
    <t>Cumeeira central P.V.C. cerâmica nas dimensões (1 x 56 x 90)cm.Fornecimento</t>
  </si>
  <si>
    <t>MAT043250</t>
  </si>
  <si>
    <t>Cumeeira normal sem amianto, com Cumeeira normal sem amianto, com inclinação de 5º, com aba de 300mm, para telha ondulada</t>
  </si>
  <si>
    <t>MAT043300</t>
  </si>
  <si>
    <t>Cumeeira normal sem amianto, com Cumeeira normal sem amianto, com inclinação de 5º, para telha Maxiplac ou similar</t>
  </si>
  <si>
    <t>MAT043350</t>
  </si>
  <si>
    <t>Cumeeira normal sem amianto, com Cumeeira normal sem amianto, com inclinação de 9%, de terminal, para telha Canalete 90 ou similar</t>
  </si>
  <si>
    <t>MAT043400</t>
  </si>
  <si>
    <t>Cumeeira normal sem amianto, com Cumeeira normal sem amianto, com inclinação de 9%, para telha Canalete 90 ou similar</t>
  </si>
  <si>
    <t>MAT043550</t>
  </si>
  <si>
    <t>Cumeeira para telha tipo Marselha (Francesa), de 1ª comum</t>
  </si>
  <si>
    <t>MAT043600</t>
  </si>
  <si>
    <t>Cumeeira Shed sem amianto, com ângulo de 90º, para telha ondulada</t>
  </si>
  <si>
    <t>MAT043650</t>
  </si>
  <si>
    <t>Cumeeira Shed terminal sem amianto, com ângulo de 90º, para telha ondulada</t>
  </si>
  <si>
    <t>MAT043700</t>
  </si>
  <si>
    <t>Cumeeira ou Rufo de Topo translúcido, trapezoidal, de resina de poliéster reforçada com fibra de vidro, com aditivo de proteção contra a degradação dos raios U.V., medindo: (2x300x1,5)mm</t>
  </si>
  <si>
    <t>MAT043800</t>
  </si>
  <si>
    <t>Cupim-Cupinicida para tratamento fitossanitário em árvores</t>
  </si>
  <si>
    <t>MAT043850</t>
  </si>
  <si>
    <t>Cupim-Imunizante para madeira bruta, contra cupim</t>
  </si>
  <si>
    <t>MAT043893</t>
  </si>
  <si>
    <t>Curva de aço galvanizado, eletrolítico, para eletroduto, diâmetro nominal de 3/4"</t>
  </si>
  <si>
    <t>MAT043900</t>
  </si>
  <si>
    <t>Curva de aço galvanizado, eletrolítico, para eletroduto, diâmetro nominal de Curva de aço galvanizado, eletrolítico, para eletroduto, diâmetro nominal de 1"</t>
  </si>
  <si>
    <t>MAT043950</t>
  </si>
  <si>
    <t>Curva de aço galvanizado, eletrolítico, para eletroduto, diâmetro nominal de Curva de aço galvanizado, eletrolítico, para eletroduto, diâmetro nominal de 2"</t>
  </si>
  <si>
    <t>MAT044000</t>
  </si>
  <si>
    <t>Curva de aço galvanizado, eletrolítico, para eletroduto, diâmetro nominal de Curva de aço galvanizado, eletrolítico, para eletroduto, diâmetro nominal de 3"</t>
  </si>
  <si>
    <t>MAT044050</t>
  </si>
  <si>
    <t>Curva de cerâmica vidrada, 45°, diâmetro nominal de 150mm</t>
  </si>
  <si>
    <t>MAT044100</t>
  </si>
  <si>
    <t>Curva de cerâmica vidrada, 90°, diâmetro nominal de Curva de cerâmica vidrada, 90°, diâmetro nominal de 100mm</t>
  </si>
  <si>
    <t>MAT044150</t>
  </si>
  <si>
    <t>Curva de cerâmica vidrada, 90°, diâmetro nominal de Curva de cerâmica vidrada, 90°, diâmetro nominal de 200mm</t>
  </si>
  <si>
    <t>MAT044175</t>
  </si>
  <si>
    <t>Curva de ferro fundido ductil, 22° 30', FF, PN-25, diâmetro nominal de Curva de ferro fundido ductil, 22° 30', FF, PN-25, diâmetro nominal de 80mm</t>
  </si>
  <si>
    <t>MAT044178</t>
  </si>
  <si>
    <t>Curva de ferro fundido ductil, 22° 30', FF, PN-25, diâmetro nominal de Curva de ferro fundido ductil, 22° 30', FF, PN-25, diâmetro nominal de 100mm</t>
  </si>
  <si>
    <t>MAT044181</t>
  </si>
  <si>
    <t>Curva de ferro fundido ductil, 22° 30', FF, PN-25, diâmetro nominal de Curva de ferro fundido ductil, 22° 30', FF, PN-25, diâmetro nominal de 150mm</t>
  </si>
  <si>
    <t>MAT044184</t>
  </si>
  <si>
    <t>Curva de ferro fundido ductil, 22° 30', FF, PN-25, diâmetro nominal de Curva de ferro fundido ductil, 22° 30', FF, PN-25, diâmetro nominal de 200mm</t>
  </si>
  <si>
    <t>MAT044187</t>
  </si>
  <si>
    <t>Curva de ferro fundido ductil, 22° 30', FF, PN-25, diâmetro nominal de Curva de ferro fundido ductil, 22° 30', FF, PN-25, diâmetro nominal de 250mm</t>
  </si>
  <si>
    <t>MAT044190</t>
  </si>
  <si>
    <t>Curva de ferro fundido ductil, 22° 30', FF, PN-25, diâmetro nominal de Curva de ferro fundido ductil, 22° 30', FF, PN-25, diâmetro nominal de 300mm</t>
  </si>
  <si>
    <t>MAT044200</t>
  </si>
  <si>
    <t>Curva de ferro fundido, 45°, FF, PN-10, diâmetro nominal de Curva de ferro fundido, 45°, FF, PN-10, diâmetro nominal de 80mm</t>
  </si>
  <si>
    <t>MAT044250</t>
  </si>
  <si>
    <t>Curva de ferro fundido, 45°, FF, PN-10, diâmetro nominal de Curva de ferro fundido, 45°, FF, PN-10, diâmetro nominal de 100mm</t>
  </si>
  <si>
    <t>MAT044300</t>
  </si>
  <si>
    <t>Curva de ferro fundido, 45°, FF, PN-10, diâmetro nominal de Curva de ferro fundido, 45°, FF, PN-10, diâmetro nominal de 150mm</t>
  </si>
  <si>
    <t>MAT044350</t>
  </si>
  <si>
    <t>Curva de ferro fundido, 45°, FF, PN-10, diâmetro nominal de Curva de ferro fundido, 45°, FF, PN-10, diâmetro nominal de 200mm</t>
  </si>
  <si>
    <t>MAT044400</t>
  </si>
  <si>
    <t>Curva de ferro fundido, 45°, FF, PN-10, diâmetro nominal de Curva de ferro fundido, 45°, FF, PN-10, diâmetro nominal de 250mm</t>
  </si>
  <si>
    <t>MAT044450</t>
  </si>
  <si>
    <t>Curva de ferro fundido, 45°, FF, PN-10, diâmetro nominal de Curva de ferro fundido, 45°, FF, PN-10, diâmetro nominal de 300mm</t>
  </si>
  <si>
    <t>MAT044500</t>
  </si>
  <si>
    <t>Curva de ferro fundido, 90°, FF, PN-10, diâmetro nominal de Curva de ferro fundido, 90°, FF, PN-10, diâmetro nominal de 50mm</t>
  </si>
  <si>
    <t>MAT044550</t>
  </si>
  <si>
    <t>Curva de ferro fundido, 90°, FF, PN-10, diâmetro nominal de Curva de ferro fundido, 90°, FF, PN-10, diâmetro nominal de 80mm</t>
  </si>
  <si>
    <t>MAT044600</t>
  </si>
  <si>
    <t>Curva de ferro fundido, 90°, FF, PN-10, diâmetro nominal de Curva de ferro fundido, 90°, FF, PN-10, diâmetro nominal de 100mm</t>
  </si>
  <si>
    <t>MAT044650</t>
  </si>
  <si>
    <t>Curva de ferro fundido, 90°, FF, PN-10, diâmetro nominal de Curva de ferro fundido, 90°, FF, PN-10, diâmetro nominal de 150mm</t>
  </si>
  <si>
    <t>MAT044700</t>
  </si>
  <si>
    <t>Curva de ferro fundido, 90°, FF, PN-10, diâmetro nominal de Curva de ferro fundido, 90°, FF, PN-10, diâmetro nominal de 200mm</t>
  </si>
  <si>
    <t>MAT044750</t>
  </si>
  <si>
    <t>Curva de ferro fundido, 90°, FF, PN-10, diâmetro nominal de Curva de ferro fundido, 90°, FF, PN-10, diâmetro nominal de 250mm</t>
  </si>
  <si>
    <t>MAT044760</t>
  </si>
  <si>
    <t>Curva de ferro fundido, 90°, FF, PN-25, diâmetro nominal de 300mm</t>
  </si>
  <si>
    <t>MAT044800</t>
  </si>
  <si>
    <t>Curva de PVC rígido, 90°, curta, PB, para esgoto predial, diâmetro nominal de Curva de PVC rígido, 90°, curta, PB, para esgoto predial, diâmetro nominal de 40mm</t>
  </si>
  <si>
    <t>MAT044850</t>
  </si>
  <si>
    <t>Curva de PVC rígido, 22° 30', PBA, PB, diâmetro nominal de Curva de PVC rígido, 22° 30', PBA, PB, diâmetro nominal de 50mm</t>
  </si>
  <si>
    <t>MAT044900</t>
  </si>
  <si>
    <t>Curva de PVC rígido, 22° 30', PBA, PB, diâmetro nominal de Curva de PVC rígido, 22° 30', PBA, PB, diâmetro nominal de 75mm</t>
  </si>
  <si>
    <t>MAT044950</t>
  </si>
  <si>
    <t>Curva de PVC rígido, 22° 30', PBA, PB, diâmetro nominal de Curva de PVC rígido, 22° 30', PBA, PB, diâmetro nominal de 100mm</t>
  </si>
  <si>
    <t>MAT045000</t>
  </si>
  <si>
    <t>Curva de PVC rígido, 45°, PBA, PB, diâmetro nominal de Curva de PVC rígido, 45°, PBA, PB, diâmetro nominal de 50mm</t>
  </si>
  <si>
    <t>MAT045050</t>
  </si>
  <si>
    <t>Curva de PVC rígido, 45°, PBA, PB, diâmetro nominal de Curva de PVC rígido, 45°, PBA, PB, diâmetro nominal de 75mm</t>
  </si>
  <si>
    <t>MAT045100</t>
  </si>
  <si>
    <t>Curva de PVC rígido, 45°, PBA, PB, diâmetro nominal de Curva de PVC rígido, 45°, PBA, PB, diâmetro nominal de 100mm</t>
  </si>
  <si>
    <t>MAT045150</t>
  </si>
  <si>
    <t>Curva de PVC rígido, 90°, PBA, PB, diâmetro nominal de Curva de PVC rígido, 90°, PBA, PB, diâmetro nominal de 50mm</t>
  </si>
  <si>
    <t>MAT045200</t>
  </si>
  <si>
    <t>Curva de PVC rígido, 90°, PBA, PB, diâmetro nominal de Curva de PVC rígido, 90°, PBA, PB, diâmetro nominal de 75mm</t>
  </si>
  <si>
    <t>MAT045250</t>
  </si>
  <si>
    <t>Curva de PVC rígido, 90°, PBA, PB, diâmetro nominal de Curva de PVC rígido, 90°, PBA, PB, diâmetro nominal de 100mm</t>
  </si>
  <si>
    <t>MAT045300</t>
  </si>
  <si>
    <t>Curva de PVC rígido, 45º, curta, PB, JE, para coletor de esgoto, diâmetro nominal de 100mm</t>
  </si>
  <si>
    <t>MAT045350</t>
  </si>
  <si>
    <t>Curva de PVC rígido, 90°, curta, PB, JE, para coletor de esgoto, diâmetro nominal de 100mm</t>
  </si>
  <si>
    <t>MAT045400</t>
  </si>
  <si>
    <t>Curva de PVC rígido, 45º, longa, PB, JE, para coletor de esgoto, diâmetro nominal de Curva de PVC rígido, 45º, longa, PB, JE, para coletor de esgoto, diâmetro nominal de 100mm</t>
  </si>
  <si>
    <t>MAT045450</t>
  </si>
  <si>
    <t>Curva de PVC rígido, 45º, longa, PB, JE, para coletor de esgoto, diâmetro nominal de Curva de PVC rígido, 45º, longa, PB, JE, para coletor de esgoto, diâmetro nominal de 150mm</t>
  </si>
  <si>
    <t>MAT045500</t>
  </si>
  <si>
    <t>Curva de PVC rígido, 45º, longa, PB, JE, para coletor de esgoto, diâmetro nominal de Curva de PVC rígido, 45º, longa, PB, JE, para coletor de esgoto, diâmetro nominal de 200mm</t>
  </si>
  <si>
    <t>Curva de PVC rígido, 45º, longa, PB, JE, para coletor de esgoto, diâmetro nominal de Curva de PVC rígido, 45º, longa, PB, JE, para coletor de esgoto, diâmetro nominal de 250mm</t>
  </si>
  <si>
    <t>MAT045600</t>
  </si>
  <si>
    <t>Curva de PVC rígido, 45º, longa, PB, JE, para coletor de esgoto, diâmetro nominal de Curva de PVC rígido, 45º, longa, PB, JE, para coletor de esgoto, diâmetro nominal de 300mm</t>
  </si>
  <si>
    <t>MAT045650</t>
  </si>
  <si>
    <t>Curva de PVC rígido, 90º, longa, PB, JE, para coletor de esgoto, diâmetro nominal de Curva de PVC rígido, 90º, longa, PB, JE, para coletor de esgoto, diâmetro nominal de 100mm</t>
  </si>
  <si>
    <t>MAT045700</t>
  </si>
  <si>
    <t>Curva de PVC rígido, 90º, longa, PB, JE, para coletor de esgoto, diâmetro nominal de Curva de PVC rígido, 90º, longa, PB, JE, para coletor de esgoto, diâmetro nominal de 150mm</t>
  </si>
  <si>
    <t>MAT045750</t>
  </si>
  <si>
    <t>Curva de PVC rígido, 45º, soldável, diâmetro nominal de 32mm</t>
  </si>
  <si>
    <t>MAT045800</t>
  </si>
  <si>
    <t>Curva de PVC rígido, 87° 30', curta, Série R, diâmetro nominal de 75mm</t>
  </si>
  <si>
    <t>MAT045850</t>
  </si>
  <si>
    <t>Curva de PVC rígido, 90°, curta, PB, para esgoto predial, diâmetro nominal de Curva de PVC rígido, 90°, curta, PB, para esgoto predial, diâmetro nominal de 50mm</t>
  </si>
  <si>
    <t>MAT045900</t>
  </si>
  <si>
    <t>Curva de PVC rígido, 90°, curta, PB, para esgoto predial, diâmetro nominal de Curva de PVC rígido, 90°, curta, PB, para esgoto predial, diâmetro nominal de 100mm</t>
  </si>
  <si>
    <t>MAT045950</t>
  </si>
  <si>
    <t>Curva de PVC rígido, 90°, leve, PB, lisa, diâmetro nominal de 300mm</t>
  </si>
  <si>
    <t>MAT046000</t>
  </si>
  <si>
    <t>Curva de PVC rígido, 90°, longa, com bolsa lisa, para esgoto primário, diâmetro nominal de 40mm</t>
  </si>
  <si>
    <t>MAT046050</t>
  </si>
  <si>
    <t>Curva de PVC rígido, 90°, curta, para eletroduto, diâmetro nominal de 1/2"</t>
  </si>
  <si>
    <t>MAT046100</t>
  </si>
  <si>
    <t>Curva de PVC rígido, 90°, para eletroduto, diâmetro nominal de Curva de PVC rígido, 90°, para eletroduto, diâmetro nominal de 1/2"</t>
  </si>
  <si>
    <t>MAT046150</t>
  </si>
  <si>
    <t>Curva de PVC rígido, 90°, para eletroduto, diâmetro nominal de Curva de PVC rígido, 90°, para eletroduto, diâmetro nominal de 3/4"</t>
  </si>
  <si>
    <t>MAT046200</t>
  </si>
  <si>
    <t>Curva de PVC rígido, 90°, para eletroduto, diâmetro nominal de Curva de PVC rígido, 90°, para eletroduto, diâmetro nominal de 1"</t>
  </si>
  <si>
    <t>MAT046250</t>
  </si>
  <si>
    <t>Curva de PVC rígido, 90°, para eletroduto, diâmetro nominal de Curva de PVC rígido, 90°, para eletroduto, diâmetro nominal de 1 1/4"</t>
  </si>
  <si>
    <t>MAT046300</t>
  </si>
  <si>
    <t>Curva de PVC rígido, 90°, para eletroduto, diâmetro nominal de Curva de PVC rígido, 90°, para eletroduto, diâmetro nominal de 1 1/2"</t>
  </si>
  <si>
    <t>MAT046350</t>
  </si>
  <si>
    <t>Curva de PVC rígido, 90°, para eletroduto, diâmetro nominal de Curva de PVC rígido, 90°, para eletroduto, diâmetro nominal de 2"</t>
  </si>
  <si>
    <t>MAT046400</t>
  </si>
  <si>
    <t>Curva de PVC rígido, 90°, para eletroduto, diâmetro nominal de Curva de PVC rígido, 90°, para eletroduto, diâmetro nominal de 2 1/2"</t>
  </si>
  <si>
    <t>MAT046450</t>
  </si>
  <si>
    <t>Curva de PVC rígido, 90°, para eletroduto, diâmetro nominal de Curva de PVC rígido, 90°, para eletroduto, diâmetro nominal de 3"</t>
  </si>
  <si>
    <t>MAT046500</t>
  </si>
  <si>
    <t>Curva de PVC rígido, 90°, raio longo, para eletroduto, diâmetro nominal de 4"</t>
  </si>
  <si>
    <t>MAT046550</t>
  </si>
  <si>
    <t>Curva de PVC, rígido, 45°, classe 12, linha PBA, de 160mm</t>
  </si>
  <si>
    <t>MAT046600</t>
  </si>
  <si>
    <t>Curva de PVC, rígido, 90°, classe 12, linha PBA, de 200mm</t>
  </si>
  <si>
    <t>MAT046650</t>
  </si>
  <si>
    <t>Curva de PVC rígido, 90°, roscável, de 3/4"</t>
  </si>
  <si>
    <t>MAT046665</t>
  </si>
  <si>
    <t>Anel de compensação angular de até 20º em aço.</t>
  </si>
  <si>
    <t>MAT046700</t>
  </si>
  <si>
    <t>Curva de PVC rígido, 90°, roscável, de 1"</t>
  </si>
  <si>
    <t>MAT046750</t>
  </si>
  <si>
    <t>Curva de PVC rígido, 90º, roscável, diâmetro nominal de Curva de PVC rígido, 90º, roscável, diâmetro nominal de 1 1/2"</t>
  </si>
  <si>
    <t>MAT046800</t>
  </si>
  <si>
    <t>Curva de PVC rígido, 90º, roscável, diâmetro nominal de Curva de PVC rígido, 90º, roscável, diâmetro nominal de 2"</t>
  </si>
  <si>
    <t>MAT046850</t>
  </si>
  <si>
    <t>Curva de PVC rígido, 90º, na cor azul, com bolsa soldável, diâmetro nominal de 50mm, Linha Irriga LF, Tigre ou similar</t>
  </si>
  <si>
    <t>MAT046900</t>
  </si>
  <si>
    <t>Curva de PVC rígido, 90º, soldável, diâmetro nominal de 32mm</t>
  </si>
  <si>
    <t>MAT046950</t>
  </si>
  <si>
    <t>Curva de transposição de cobre, classe A, diâmetro nominal de 22mm</t>
  </si>
  <si>
    <t>MAT047000</t>
  </si>
  <si>
    <t>Curva dissimétrica de ferro fundido, FF, para hidrante, de: Curva dissimétrica de ferro fundido, FF, para hidrante, de: (100x100)mm</t>
  </si>
  <si>
    <t>MAT047050</t>
  </si>
  <si>
    <t>Curva fêmea de aço galvanizado, rosca BSP, de 2"</t>
  </si>
  <si>
    <t>MAT047075</t>
  </si>
  <si>
    <t>Damper corta fogo 35 x 45 cm, acionamento automático, pela ação de elemento fusível, modelo DCF com fusível de disparo (com atestado UL) com rompimento em 72ºC ou 141ºC, com chave fim de curso.</t>
  </si>
  <si>
    <t>MAT047100</t>
  </si>
  <si>
    <t>Defensa semi-maleável simples, compreendendo lâmina, poste, espaçador, calço, plaqueta e material de fixação</t>
  </si>
  <si>
    <t>MAT047150</t>
  </si>
  <si>
    <t>Defensa semi-maleável dupla, compreendendo lâmina, poste, espaçador, calço, plaqueta e material de fixação</t>
  </si>
  <si>
    <t>MAT047200</t>
  </si>
  <si>
    <t>Degrau nº 1 de ferro fundido, medindo: (229x140x32)mm, padrão CEDAE</t>
  </si>
  <si>
    <t>MAT047250</t>
  </si>
  <si>
    <t>Detergente líquido biodegradável concentrado, desengordurante, frasco de 500ml</t>
  </si>
  <si>
    <t>MAT047350</t>
  </si>
  <si>
    <t>Diamante de 1ª qualidade com 60-80PPQ, com 12 quilates</t>
  </si>
  <si>
    <t>quilat</t>
  </si>
  <si>
    <t>MAT047400</t>
  </si>
  <si>
    <t>Diluente à base de hidrocarboneto alifático, tipo DR-3, Imperbrás ou similar</t>
  </si>
  <si>
    <t>MAT047450</t>
  </si>
  <si>
    <t>Diluente à base de hidrocarboneto aromático, tipo DR-4, Imperbrás ou similar</t>
  </si>
  <si>
    <t>MAT047500</t>
  </si>
  <si>
    <t>Disco de corte, com diâmetro de 7"</t>
  </si>
  <si>
    <t>MAT047550</t>
  </si>
  <si>
    <t>Disco de desbaste, com diâmetro de 7"</t>
  </si>
  <si>
    <t>MAT047600</t>
  </si>
  <si>
    <t>Disco de lixa 7", para ferro, grão 80, Carborundum ou similar</t>
  </si>
  <si>
    <t>MAT047650</t>
  </si>
  <si>
    <t>Disco de lixa SIC, carbureto de silício, diâmetro de 7" e furo de 7/8"</t>
  </si>
  <si>
    <t>MAT047700</t>
  </si>
  <si>
    <t>Disjuntor bifásico, tipo C, Eletromar ou similar de: Disjuntor bifásico, tipo C, Eletromar ou similar de: 20A</t>
  </si>
  <si>
    <t>MAT047750</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</si>
  <si>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ABB ou similar</t>
  </si>
  <si>
    <t>MAT047800</t>
  </si>
  <si>
    <t>Disjuntor monofásico, Quick-Lag, de Disjuntor monofásico, Quick-Lag, de 20A</t>
  </si>
  <si>
    <t>MAT047850</t>
  </si>
  <si>
    <t>Disjuntor monofásico, Quick-Lag, de Disjuntor monofásico, Quick-Lag, de 30A</t>
  </si>
  <si>
    <t>MAT047900</t>
  </si>
  <si>
    <t>Disjuntor monofásico, Quick-Lag, de Disjuntor monofásico, Quick-Lag, de 35A</t>
  </si>
  <si>
    <t>MAT047950</t>
  </si>
  <si>
    <t>Disjuntor monofásico, Quick-Lag, de Disjuntor monofásico, Quick-Lag, de 40A</t>
  </si>
  <si>
    <t>MAT048000</t>
  </si>
  <si>
    <t>Disjuntor monofásico, Quick-Lag, de Disjuntor monofásico, Quick-Lag, de 70A</t>
  </si>
  <si>
    <t>MAT048100</t>
  </si>
  <si>
    <t>Disjuntor trifásico, de 30A, tipo C, Eletromar ou similar</t>
  </si>
  <si>
    <t>MAT048150</t>
  </si>
  <si>
    <t>Disjuntor trifásico, de 40A, tipo C, Eletromar ou similar</t>
  </si>
  <si>
    <t>MAT048200</t>
  </si>
  <si>
    <t>Disjuntor trifásico, de 50A, tipo C, Eletromar ou similar</t>
  </si>
  <si>
    <t>MAT048250</t>
  </si>
  <si>
    <t>Disjuntor trifásico, de 60A, tipo C, Eletromar ou similar</t>
  </si>
  <si>
    <t>MAT048300</t>
  </si>
  <si>
    <t>Disjuntor trifásico, de 100A, tipo C, Eletromar ou similar</t>
  </si>
  <si>
    <t>MAT048350</t>
  </si>
  <si>
    <t>Disjuntor trifásico, de 125A, tipo CA, Eletromar ou similar</t>
  </si>
  <si>
    <t>MAT048375</t>
  </si>
  <si>
    <t>Disjuntor trifásico, de 30/100A, 50KA/220V, XS100NS, Terasaki ou similar</t>
  </si>
  <si>
    <t>MAT048400</t>
  </si>
  <si>
    <t>Disjuntor trifásico, de 125A, 50KA/220V, XS225NS, Terasaki ou similar</t>
  </si>
  <si>
    <t>MAT048450</t>
  </si>
  <si>
    <t>Disjuntor trifásico, de 200A, 25KA/220V, XE225NC, Terasaki ou similar</t>
  </si>
  <si>
    <t>MAT048500</t>
  </si>
  <si>
    <t>Disjuntor trifásico, de 225A, 50KA/220V, XS225NS, Terasaki ou similar</t>
  </si>
  <si>
    <t>MAT048550</t>
  </si>
  <si>
    <t>Disjuntor trifásico, de 250A, tipo JI, Eletromar ou similar</t>
  </si>
  <si>
    <t>MAT048600</t>
  </si>
  <si>
    <t>Disjuntor trifásico, de 400A, tipo KI, Eletromar ou similar</t>
  </si>
  <si>
    <t>MAT048650</t>
  </si>
  <si>
    <t>Disjuntor trifásico de 700A, com capacidade mínima de interrupção de 23KA/220V</t>
  </si>
  <si>
    <t>MAT048700</t>
  </si>
  <si>
    <t>Disjuntor trifásico, de 800A, tipo PVO, 15Kv/550MVA, com pequeno volume de óleo, carregador de mola motorizado, relés de abertura e fechamento primários OCD1L, Beghim ou similar</t>
  </si>
  <si>
    <t>MAT048725</t>
  </si>
  <si>
    <t>Dispositivo antifurto tipo cone para coluna S5, conforme especificação CET-Rio.</t>
  </si>
  <si>
    <t>MAT048751</t>
  </si>
  <si>
    <t>Dispositivo de proteção contra surto (DPS), classe II, 1 polo, tensão 175V, correntes aproximadas de descarga nominal e máxima de 20kA e 45kA.</t>
  </si>
  <si>
    <t>MAT048760</t>
  </si>
  <si>
    <t>Dispositivo de proteção contra surto (DPS), classe II, 1 polo, tensão 275V, correntes aproximadas de descarga nominal e máxima de 20kA e 45kA.</t>
  </si>
  <si>
    <t>MAT048800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</si>
  <si>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</si>
  <si>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MAT048850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</si>
  <si>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</si>
  <si>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MAT048900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</si>
  <si>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</si>
  <si>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MAT048950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</si>
  <si>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com laminado melamínico de baixa pressão, estruturado em perfis de aço galvanizado pintado, inclusive portas e exclusive suas ferragens. Fornecimento e colocação</t>
  </si>
  <si>
    <t>MAT049000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</si>
  <si>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pintado, estruturado em perfis de aço galvanizado pintado, inclusive portas e exclusive suas ferragens. Fornecimento e colocação</t>
  </si>
  <si>
    <t>MAT049050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</si>
  <si>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pintado, estruturado em perfis de alumínio anodizado natural, inclusive portas e exclusive suas ferragens. Fornecimento e colocação</t>
  </si>
  <si>
    <t>MAT049100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</si>
  <si>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</si>
  <si>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MAT049150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</si>
  <si>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</si>
  <si>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MAT049200</t>
  </si>
  <si>
    <t>Divisória tipo painel-vidro-painel, com espessura de 35mm, considerando uma área superior de 100m2, constituída de painel cego até a altura de 1,10m e acima de 2,10m, com vidro entre 1,10m e 2,10m (inclusive este), com miolo maciço, retardante de fogo, à base mineral de vermiculita expandida, revestido em Divisória tipo painel-vidro-painel, com espessura de 35mm, considerando uma área superior de 100m2, constituída de painel cego até a altura de 1,10m e acima de 2,10m, com vidro entre 1,10m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</si>
  <si>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MAT049250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</si>
  <si>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pintada, estruturado em perfis de aço galvanizado pintado, inclusive portas e exclusive suas ferragens. Fornecimento e colocação</t>
  </si>
  <si>
    <t>MAT049300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</si>
  <si>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pintada, estruturado em perfis de alumínio anodizado natural, inclusive portas e exclusive suas ferragens. Fornecimento e colocação</t>
  </si>
  <si>
    <t>MAT049350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</si>
  <si>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com laminado melamínico de baixa pressão, estruturado em perfis de aço galvanizado pintado, inclusive portas e exclusive suas ferragens. Fornecimento e colocação</t>
  </si>
  <si>
    <t>MAT049400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</si>
  <si>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com laminado melamínico de baixa pressão, estruturado em perfis de alumínio anodizado natural, inclusive portas e exclusive suas ferragens. Fornecimento e colocação</t>
  </si>
  <si>
    <t>MAT049450</t>
  </si>
  <si>
    <t>Dobradiça com mola, medindo: (70x100)mm, referência 521, La Fonte ou similar</t>
  </si>
  <si>
    <t>MAT049500</t>
  </si>
  <si>
    <t>Dobradiça cromada, de 2 1/2", com pino bola de latão, para móveis, referência 343, Pagé ou similar</t>
  </si>
  <si>
    <t>MAT049550</t>
  </si>
  <si>
    <t>Dobradiça de ferro, tipo média, medindo: (2 1/2"x2"), com cabeça e bola de latão</t>
  </si>
  <si>
    <t>MAT049600</t>
  </si>
  <si>
    <t>Dobradiça de aço galvanizado, medindo: Dobradiça de aço galvanizado, medindo: (3"x2 1/2"), com pino e bola de latão, referência 246-G, Pagé ou similar</t>
  </si>
  <si>
    <t>MAT049650</t>
  </si>
  <si>
    <t>Dobradiça de latão cromado, reforçado com anéis, medindo: Dobradiça de latão cromado, reforçado com anéis, medindo: (3"x2 1/2"), referência 85, La Fonte ou similar</t>
  </si>
  <si>
    <t>MAT049700</t>
  </si>
  <si>
    <t>Dobradiça de aço laminado, medindo: (3"x2 1/2"x5/64"), com eixo e bolas de ferro, referência 1410, La Fonte ou similar</t>
  </si>
  <si>
    <t>MAT049750</t>
  </si>
  <si>
    <t>Dobradiça de ferro cromado, medindo: (3"x3"), referência 1410, La Fonte ou similar</t>
  </si>
  <si>
    <t>MAT049800</t>
  </si>
  <si>
    <t>Dobradiça de latão cromado, reforçado com anéis, medindo: Dobradiça de latão cromado, reforçado com anéis, medindo: (3"x3"), referência 344, Pagé ou similar</t>
  </si>
  <si>
    <t>MAT049850</t>
  </si>
  <si>
    <t>Dobradiça de latão cromado, reforçado com anéis, medindo: Dobradiça de latão cromado, reforçado com anéis, medindo: (3"x3"), referência 85, La Fonte ou similar</t>
  </si>
  <si>
    <t>MAT049900</t>
  </si>
  <si>
    <t>Dobradiça de latão cromado, reforçado com anéis, medindo: Dobradiça de latão cromado, reforçado com anéis, medindo: (3 1/2"x3"), tipo Forte, com pino cabeça bola latão, referência 344, Pagé ou similar</t>
  </si>
  <si>
    <t>MAT049950</t>
  </si>
  <si>
    <t>Dobradiça de aço laminado, medindo: (3"x3"), com pino reversível, referência 1249-X, Pagé ou similar</t>
  </si>
  <si>
    <t>MAT050000</t>
  </si>
  <si>
    <t>Dobradiça de aço galvanizado, medindo: Dobradiça de aço galvanizado, medindo: (4"x3"), referência 1244G, Pagé ou similar</t>
  </si>
  <si>
    <t>MAT050050</t>
  </si>
  <si>
    <t>Dobradiça para chumbar, em ferro, de 10", para portão, referência 214, Pagé ou similar</t>
  </si>
  <si>
    <t>MAT050100</t>
  </si>
  <si>
    <t>Dobradiça inferior, para porta de vidro, tipo Blindex ou similar</t>
  </si>
  <si>
    <t>MAT050150</t>
  </si>
  <si>
    <t>Dobradiça superior, para porta de vidro, tipo Blindex ou similar</t>
  </si>
  <si>
    <t>MAT050200</t>
  </si>
  <si>
    <t>Duchinha manual</t>
  </si>
  <si>
    <t>MAT050250</t>
  </si>
  <si>
    <t>Duto de aço inoxidável, em chapa 18/304, medindo: (3000x500x500)mm</t>
  </si>
  <si>
    <t>MAT050300</t>
  </si>
  <si>
    <t>Eletrocalha pré-zincada, perfurada, tipo "U", sem tampa, medindo: Eletrocalha pré-zincada, perfurada, tipo "U", sem tampa, medindo: (100x100x3000)mm</t>
  </si>
  <si>
    <t>MAT050350</t>
  </si>
  <si>
    <t>Eletrocalha pré-zincada, perfurada, tipo "U", sem tampa, medindo: Eletrocalha pré-zincada, perfurada, tipo "U", sem tampa, medindo: (300x150x3000)mm</t>
  </si>
  <si>
    <t>MAT050400</t>
  </si>
  <si>
    <t>Eletrocalha perfurada com virola, acabamento eletrolítico, referência 4600, medindo: (200x75x3000)mm, Marvitec ou similar</t>
  </si>
  <si>
    <t>MAT050450</t>
  </si>
  <si>
    <t>Eletrocalha perfurada com virola, acabamento eletrolítico, referência 4600, medindo: (500x75x3000)mm, Marvitec ou similar</t>
  </si>
  <si>
    <t>MAT050500</t>
  </si>
  <si>
    <t>Eletrodo com diâmetro de Eletrodo com diâmetro de 2,5mm, OK 46.00</t>
  </si>
  <si>
    <t>MAT050550</t>
  </si>
  <si>
    <t>Eletrodo com diâmetro de Eletrodo com diâmetro de 3,25mm (1/8"), Awse E-6010</t>
  </si>
  <si>
    <t>MAT050600</t>
  </si>
  <si>
    <t>Eletrodo com diâmetro de Eletrodo com diâmetro de 4mm (5/32"), Awse E-6013</t>
  </si>
  <si>
    <t>MAT050650</t>
  </si>
  <si>
    <t>Eletrodo com diâmetro de Eletrodo com diâmetro de 4mm (5/32"), Awse E-7018</t>
  </si>
  <si>
    <t>MAT050700</t>
  </si>
  <si>
    <t>Eletrodo com diâmetro de Eletrodo com diâmetro de 5mm (3/16"), E-7018-6 G</t>
  </si>
  <si>
    <t>MAT050750</t>
  </si>
  <si>
    <t>Eletroduto de aço galvanizado, a fogo, em varas de 3m, diâmetro nominal de Eletroduto de aço galvanizado, a fogo, em varas de 3m, diâmetro nominal de 3/4"</t>
  </si>
  <si>
    <t>vara</t>
  </si>
  <si>
    <t>MAT050800</t>
  </si>
  <si>
    <t>Eletroduto de aço galvanizado, a fogo, em varas de 3m, diâmetro nominal de Eletroduto de aço galvanizado, a fogo, em varas de 3m, diâmetro nominal de 1"</t>
  </si>
  <si>
    <t>MAT050850</t>
  </si>
  <si>
    <t>Eletroduto de aço galvanizado, a fogo, em varas de 3m, diâmetro nominal de Eletroduto de aço galvanizado, a fogo, em varas de 3m, diâmetro nominal de 1 1/4"</t>
  </si>
  <si>
    <t>MAT050900</t>
  </si>
  <si>
    <t>Eletroduto de aço galvanizado, eletrolítico, em varas de 3m, diâmetro nominal de Eletroduto de aço galvanizado, eletrolítico, em varas de 3m, diâmetro nominal de 3/4"</t>
  </si>
  <si>
    <t>MAT050950</t>
  </si>
  <si>
    <t>Eletroduto de aço galvanizado, eletrolítico, em varas de 3m, diâmetro nominal de Eletroduto de aço galvanizado, eletrolítico, em varas de 3m, diâmetro nominal de 1"</t>
  </si>
  <si>
    <t>MAT051000</t>
  </si>
  <si>
    <t>Eletroduto de aço galvanizado, eletrolítico, em varas de 3m, diâmetro nominal de Eletroduto de aço galvanizado, eletrolítico, em varas de 3m, diâmetro nominal de 1 1/2"</t>
  </si>
  <si>
    <t>MAT051050</t>
  </si>
  <si>
    <t>Eletroduto de aço galvanizado, eletrolítico, em varas de 3m, diâmetro nominal de Eletroduto de aço galvanizado, eletrolítico, em varas de 3m, diâmetro nominal de 2"</t>
  </si>
  <si>
    <t>MAT051100</t>
  </si>
  <si>
    <t>Eletroduto de aço galvanizado, eletrolítico, em varas de 3m, diâmetro nominal de Eletroduto de aço galvanizado, eletrolítico, em varas de 3m, diâmetro nominal de 2 1/2"</t>
  </si>
  <si>
    <t>MAT051150</t>
  </si>
  <si>
    <t>Eletroduto de aço galvanizado, eletrolítico, em varas de 3m, diâmetro nominal de Eletroduto de aço galvanizado, eletrolítico, em varas de 3m, diâmetro nominal de 3"</t>
  </si>
  <si>
    <t>MAT051200</t>
  </si>
  <si>
    <t>Eletroduto de aço galvanizado, eletrolítico, em varas de 3m, diâmetro nominal de Eletroduto de aço galvanizado, eletrolítico, em varas de 3m, diâmetro nominal de 4"</t>
  </si>
  <si>
    <t>MAT051250</t>
  </si>
  <si>
    <t>Eletroduto de PVC rígido, em varas de 3m, com rosca em ambas as extremidades, diâmetro nominal de Eletroduto de PVC rígido, em varas de 3m, com rosca em ambas as extremidades, diâmetro nominal de 1/2"</t>
  </si>
  <si>
    <t>MAT051300</t>
  </si>
  <si>
    <t>Eletroduto de PVC rígido, em varas de 3m, com rosca em ambas as extremidades, diâmetro nominal de Eletroduto de PVC rígido, em varas de 3m, com rosca em ambas as extremidades, diâmetro nominal de 3/4"</t>
  </si>
  <si>
    <t>MAT051350</t>
  </si>
  <si>
    <t>Eletroduto de PVC rígido, em varas de 3m, com rosca em ambas as extremidades, diâmetro nominal de Eletroduto de PVC rígido, em varas de 3m, com rosca em ambas as extremidades, diâmetro nominal de 1"</t>
  </si>
  <si>
    <t>MAT051400</t>
  </si>
  <si>
    <t>Eletroduto de PVC rígido, em varas de 3m, com rosca em ambas as extremidades, diâmetro nominal de Eletroduto de PVC rígido, em varas de 3m, com rosca em ambas as extremidades, diâmetro nominal de 1 1/4"</t>
  </si>
  <si>
    <t>MAT051450</t>
  </si>
  <si>
    <t>Eletroduto de PVC rígido, em varas de 3m, com rosca em ambas as extremidades, diâmetro nominal de Eletroduto de PVC rígido, em varas de 3m, com rosca em ambas as extremidades, diâmetro nominal de 1 1/2"</t>
  </si>
  <si>
    <t>MAT051500</t>
  </si>
  <si>
    <t>Eletroduto de PVC rígido, em varas de 3m, com rosca em ambas as extremidades, diâmetro nominal de Eletroduto de PVC rígido, em varas de 3m, com rosca em ambas as extremidades, diâmetro nominal de 2"</t>
  </si>
  <si>
    <t>MAT051550</t>
  </si>
  <si>
    <t>Eletroduto de PVC rígido, em varas de 3m, com rosca em ambas as extremidades, diâmetro nominal de Eletroduto de PVC rígido, em varas de 3m, com rosca em ambas as extremidades, diâmetro nominal de 2 1/2"</t>
  </si>
  <si>
    <t>MAT051600</t>
  </si>
  <si>
    <t>Eletroduto de PVC rígido, em varas de 3m, com rosca em ambas as extremidades, diâmetro nominal de Eletroduto de PVC rígido, em varas de 3m, com rosca em ambas as extremidades, diâmetro nominal de 3"</t>
  </si>
  <si>
    <t>MAT051650</t>
  </si>
  <si>
    <t>Eletroduto de PVC rígido, em varas de 3m, com rosca em ambas as extremidades, diâmetro nominal de Eletroduto de PVC rígido, em varas de 3m, com rosca em ambas as extremidades, diâmetro nominal de 4"</t>
  </si>
  <si>
    <t>MAT051700</t>
  </si>
  <si>
    <t>Eletroduto de PVC flexível corrugado, diâmetro de 16mm</t>
  </si>
  <si>
    <t>MAT051750</t>
  </si>
  <si>
    <t>Eletroduto de PVC flexível corrugado, diâmetro de 20mm</t>
  </si>
  <si>
    <t>MAT051800</t>
  </si>
  <si>
    <t>Eletroduto de PVC flexível corrugado, diâmetro de 25mm</t>
  </si>
  <si>
    <t>MAT051850</t>
  </si>
  <si>
    <t>Eletroduto espiral, flexível, de polietileno, linha Kanalex, Kanaflex ou similar, diâmetro nominal de Eletroduto espiral, flexível, de polietileno, linha Kanalex, Kanaflex ou similar, diâmetro nominal de 30mm (1 1/4")</t>
  </si>
  <si>
    <t>MAT051900</t>
  </si>
  <si>
    <t>Eletroduto espiral, flexível, de polietileno, linha Kanalex, Kanaflex ou similar, diâmetro nominal de Eletroduto espiral, flexível, de polietileno, linha Kanalex, Kanaflex ou similar, diâmetro nominal de 50mm (2")</t>
  </si>
  <si>
    <t>MAT051950</t>
  </si>
  <si>
    <t>Eletroduto espiral, flexível, de polietileno, linha Kanalex, Kanaflex ou similar, diâmetro nominal de Eletroduto espiral, flexível, de polietileno, linha Kanalex, Kanaflex ou similar, diâmetro nominal de 75mm (3")</t>
  </si>
  <si>
    <t>MAT052000</t>
  </si>
  <si>
    <t>Eletroduto espiral, flexível, de polietileno, linha Kanalex, Kanaflex ou similar, diâmetro nominal de Eletroduto espiral, flexível, de polietileno, linha Kanalex, Kanaflex ou similar, diâmetro nominal de 100mm (4")</t>
  </si>
  <si>
    <t>MAT052050</t>
  </si>
  <si>
    <t>Eletroduto espiral, flexível, de polietileno, linha Kanalex, Kanaflex ou similar, diâmetro nominal de Eletroduto espiral, flexível, de polietileno, linha Kanalex, Kanaflex ou similar, diâmetro nominal de 125mm (5")</t>
  </si>
  <si>
    <t>MAT052100</t>
  </si>
  <si>
    <t>Elo fusível, tipo H, de 1A</t>
  </si>
  <si>
    <t>MAT052150</t>
  </si>
  <si>
    <t>Elo fusível, tipo K, de Elo fusível, tipo K, de 100A - 15Kv</t>
  </si>
  <si>
    <t>MAT052200</t>
  </si>
  <si>
    <t>Elo fusível, tipo K, de Elo fusível, tipo K, de 200A - 15Kv</t>
  </si>
  <si>
    <t>MAT052250</t>
  </si>
  <si>
    <t>Emenda Aquapluv Beiral ou similar, diâmetro nominal de 125mm</t>
  </si>
  <si>
    <t>MAT052300</t>
  </si>
  <si>
    <t>Emenda de estaca pré-moldada, de concreto armado, tipo POE-XR ou similar, com diâmetro nominal de Emenda de estaca pré-moldada, de concreto armado, tipo POE-XR ou similar, com diâmetro nominal de 455mm</t>
  </si>
  <si>
    <t>MAT052400</t>
  </si>
  <si>
    <t>Emenda reta, composta de molde R1, resina A+B de 100cc, fita adesiva plástica de (19mmx55m) e cola de silicone, para cabos com tensão até 1Kv e sessão nominal de 35mm2</t>
  </si>
  <si>
    <t>MAT052450</t>
  </si>
  <si>
    <t>Emulsão acrílica, Reaxcril ou similar</t>
  </si>
  <si>
    <t>MAT052500</t>
  </si>
  <si>
    <t>Emulsão adesiva K-Z, Hey'di ou similar</t>
  </si>
  <si>
    <t>MAT052550</t>
  </si>
  <si>
    <t>Emulsão asfáltica catiônica, a granel Emulsão asfáltica catiônica, a granel RM-1C</t>
  </si>
  <si>
    <t>MAT052600</t>
  </si>
  <si>
    <t>Emulsão asfáltica catiônica, a granel Emulsão asfáltica catiônica, a granel RR-1C</t>
  </si>
  <si>
    <t>MAT052650</t>
  </si>
  <si>
    <t>Emulsão asfáltica de ruptura controlada, modificada por polímero tipo SBR, teor de 3% de polímero, LARC-SBR, Probitec ou similar</t>
  </si>
  <si>
    <t>MAT052700</t>
  </si>
  <si>
    <t>Emulsão explosiva, encartuchada, aditivada, aluminizada, Premium, de 7/8", Órica do Brasil ou similar</t>
  </si>
  <si>
    <t>MAT052750</t>
  </si>
  <si>
    <t>Emulsão oleosa Separol ou similar, tambor de 200Kg</t>
  </si>
  <si>
    <t>MAT052800</t>
  </si>
  <si>
    <t>Encadernação até 100 folhas</t>
  </si>
  <si>
    <t>MAT052840</t>
  </si>
  <si>
    <t>Ensaio tecnológico para avaliação de espessura de carbonatação, por ponto, em estruturas de concreto armado ou protendido, através de aspersão de solução de fenolftaleína, inclusive coleta da amostra</t>
  </si>
  <si>
    <t>MAT052900</t>
  </si>
  <si>
    <t>Ensaio tecnológico para determinação de índice de vazios, massa específica e capacidade de absorção do concreto, por corpo de prova retirado em estruturas de concreto armado ou protendido, conforme NBR 9778, inclusive coleta da amostra</t>
  </si>
  <si>
    <t>MAT052950</t>
  </si>
  <si>
    <t>Ensaio tecnológico para determinação de teor de cloretos, por amostra, em estruturas de concreto armado ou protendido, conforme norma ACI-318/31-BR36, inclusive coleta da amostra</t>
  </si>
  <si>
    <t>MAT053000</t>
  </si>
  <si>
    <t>Ensaio tecnológico para determinação de teor de sulfatos, por amostra, em estruturas de concreto armado ou protendido, conforme boletim n° 25 do IPT, inclusive coleta da amostra</t>
  </si>
  <si>
    <t>MAT053050</t>
  </si>
  <si>
    <t>Ensaio tecnológico para reconstituição do traço de concreto, por amostra, através de corpos de provas retirados em estruturas de concreto armado ou protendido, conforme boletim n° 25 do IPT, inclusive coleta da amostra</t>
  </si>
  <si>
    <t>MAT053060</t>
  </si>
  <si>
    <t>Ensaio tecnológico para verificação do potencial de corrosão da armadura, por ensaio, em estruturas de concreto armado ou protendido, conforme norma ASTM-C-876/87, inclusive coleta da amostra</t>
  </si>
  <si>
    <t>MAT053100</t>
  </si>
  <si>
    <t>Ensaio tecnológico por extração de corpo de prova de concreto, diâmetro de 4", com corte, preparo e ensaios de compressão axial para determinação da resistência do concreto em estruturas de concreto armado ou protendido, conforme NBR-7680 e NBR-5739, inclusive coleta da amostra</t>
  </si>
  <si>
    <t>MAT053200</t>
  </si>
  <si>
    <t>Escada extensível, em duralumínio, com 13 degraus, alcance de 6,95m</t>
  </si>
  <si>
    <t>MAT053250</t>
  </si>
  <si>
    <t>Escada marinheiro, com largura de 0,40m, executadas em barras verticais de ferro de (1 1/2"x1/4"), sendo os degraus em ferro redondo de 5/8"</t>
  </si>
  <si>
    <t>MAT053350</t>
  </si>
  <si>
    <t>Escamas pré moldadas de concreto estrutural fck 21MPa, inclusive fornecimento, lançamento e moldagem do concreto, com 50Kg/m3 de aço CA-50, formas metálica de múltiplo uso (100 vezes), desmoldagem, carga, transporte até 100m e estocagem</t>
  </si>
  <si>
    <t>MAT053360</t>
  </si>
  <si>
    <t>Escova de aço, de 30cm com cabo</t>
  </si>
  <si>
    <t>MAT053400</t>
  </si>
  <si>
    <t>Escova de aço, de (18x6)cm sem cabo e sem alça</t>
  </si>
  <si>
    <t>MAT053450</t>
  </si>
  <si>
    <t>Escova oval com cerdas de nylon</t>
  </si>
  <si>
    <t>MAT053500</t>
  </si>
  <si>
    <t>Escovário em aço inoxidável, padrão Saúde, medindo: Escovário em aço inoxidável, padrão Saúde, medindo: (150x50)cm, para 3 torneiras</t>
  </si>
  <si>
    <t>MAT053550</t>
  </si>
  <si>
    <t>Escovário em aço inoxidável, padrão Saúde, medindo: Escovário em aço inoxidável, padrão Saúde, medindo: (260x50)cm, para 4 torneiras</t>
  </si>
  <si>
    <t>MAT053560</t>
  </si>
  <si>
    <t>Espaçador para fixação de forração de PEAD 100% reciclável</t>
  </si>
  <si>
    <t>MAT053580</t>
  </si>
  <si>
    <t>Espaçador circular plástico para cobrimento de armadura de 4,2 à 12,5mm, para concreto armado</t>
  </si>
  <si>
    <t>MAT053600</t>
  </si>
  <si>
    <t>Espelho cristal, com espessura de 4mm</t>
  </si>
  <si>
    <t>MAT053650</t>
  </si>
  <si>
    <t>Espelho em latão cromado, referência 134, La Fonte ou similar</t>
  </si>
  <si>
    <t>MAT053660</t>
  </si>
  <si>
    <t>Espelho para caixa 4 x 4", linha Pialplus, fabricação Pial Legrand ou similar</t>
  </si>
  <si>
    <t>MAT053663</t>
  </si>
  <si>
    <t>Espelho suporte para caixa 4 x 4", linha Pialplus, fabricação Pial Legrand ou similar</t>
  </si>
  <si>
    <t>MAT053700</t>
  </si>
  <si>
    <t>Espelho para fechadura de centro</t>
  </si>
  <si>
    <t>MAT053750</t>
  </si>
  <si>
    <t>Espigão sem amianto, normal</t>
  </si>
  <si>
    <t>MAT053850</t>
  </si>
  <si>
    <t>Esporte-Rede de nylon, para futebol de salão</t>
  </si>
  <si>
    <t>MAT053900</t>
  </si>
  <si>
    <t>Esporte-Rede de vôlei oficial, com cabo de aço</t>
  </si>
  <si>
    <t>MAT053950</t>
  </si>
  <si>
    <t>Esporte-Tabela de basquete em compensado naval, com aro e rede</t>
  </si>
  <si>
    <t>MAT054000</t>
  </si>
  <si>
    <t>Esporte-Estrutura metálica para basquete com tabela</t>
  </si>
  <si>
    <t>MAT054050</t>
  </si>
  <si>
    <t>Esporte-Trave para futebol de salão, de tubo galvanizado, inclusive buchas</t>
  </si>
  <si>
    <t>MAT054100</t>
  </si>
  <si>
    <t>Espuma de poliuretano em spray, de 500ml</t>
  </si>
  <si>
    <t>MAT054150</t>
  </si>
  <si>
    <t>Estacas de concreto centrifugado, emendável, tipo SCAC ou similar, posta no canteiro, diâmetro 20cm - 25 a 30t de carga</t>
  </si>
  <si>
    <t>MAT054200</t>
  </si>
  <si>
    <t>Estacas de concreto centrifugado, emendável, tipo Scac ou similar, colocado no canteiro, diâmetro de Estacas de concreto centrifugado, emendável, tipo Scac ou similar, colocado no canteiro, diâmetro de 26cm - 40t de carga</t>
  </si>
  <si>
    <t>MAT054250</t>
  </si>
  <si>
    <t>Estacas de concreto centrifugado, emendável, tipo Scac ou similar, colocado no canteiro, diâmetro de Estacas de concreto centrifugado, emendável, tipo Scac ou similar, colocado no canteiro, diâmetro de 33cm - 60t de carga</t>
  </si>
  <si>
    <t>MAT054400</t>
  </si>
  <si>
    <t>Estacas-prancha Armco USG-7 ou similar, sem pintura, do tipo encaixe, com comprimento de Estacas-prancha Armco USG-7 ou similar, sem pintura, do tipo encaixe, com comprimento de 12 pés</t>
  </si>
  <si>
    <t>MAT054450</t>
  </si>
  <si>
    <t>Estacas-prancha Armco USG-7 ou similar, sem pintura, do tipo flange, com comprimento de Estacas-prancha Armco USG-7 ou similar, sem pintura, do tipo flange, com comprimento de 12 pés</t>
  </si>
  <si>
    <t>MAT054500</t>
  </si>
  <si>
    <t>Estaca raiz, perfurada em solo, incluindo todo o fornecimento do material e injeção, diâmetro de Estaca raiz, perfurada em solo, incluindo todo o fornecimento do material e injeção, diâmetro de 6"</t>
  </si>
  <si>
    <t>MAT054550</t>
  </si>
  <si>
    <t>Estaca raiz, perfurada em solo, incluindo todo o fornecimento do material e injeção, diâmetro de Estaca raiz, perfurada em solo, incluindo todo o fornecimento do material e injeção, diâmetro de 8"</t>
  </si>
  <si>
    <t>MAT054600</t>
  </si>
  <si>
    <t>Estaca raiz, perfurada em solo, incluindo todo o fornecimento do material e injeção, diâmetro de Estaca raiz, perfurada em solo, incluindo todo o fornecimento do material e injeção, diâmetro de 10"</t>
  </si>
  <si>
    <t>MAT054650</t>
  </si>
  <si>
    <t>Estaca raiz, perfurada em solo, incluindo todo o fornecimento do material e injeção, diâmetro de Estaca raiz, perfurada em solo, incluindo todo o fornecimento do material e injeção, diâmetro de 12"</t>
  </si>
  <si>
    <t>MAT054700</t>
  </si>
  <si>
    <t>Estanho em barra</t>
  </si>
  <si>
    <t>MAT054750</t>
  </si>
  <si>
    <t>Estopa</t>
  </si>
  <si>
    <t>MAT054800</t>
  </si>
  <si>
    <t>Execução de junta serrada com 5cm de profundidade em concreto, com disco diamantado refrigerado a água e movidos por máquina portátil a gasolina, exclusive a mobilização e desmobilização da máquina</t>
  </si>
  <si>
    <t>MAT054850</t>
  </si>
  <si>
    <t>Exel-HTD ou similar, com metragem de 4m e espera de 200 ms</t>
  </si>
  <si>
    <t>MAT054900</t>
  </si>
  <si>
    <t>Exel-CA ou similar, com metragem de 6m e espera de 275 ms</t>
  </si>
  <si>
    <t>MAT054950</t>
  </si>
  <si>
    <t>Extintor de água pressurizada (AP) - 10l</t>
  </si>
  <si>
    <t>MAT055000</t>
  </si>
  <si>
    <t>Extintor de gás carbônico (CO2), de Extintor de gás carbônico (CO2), de 4Kg</t>
  </si>
  <si>
    <t>MAT055050</t>
  </si>
  <si>
    <t>Extintor de gás carbônico (CO2), de Extintor de gás carbônico (CO2), de 6Kg</t>
  </si>
  <si>
    <t>MAT055100</t>
  </si>
  <si>
    <t>Extintor de gás carbônico (CO2), de Extintor de gás carbônico (CO2), de 10Kg</t>
  </si>
  <si>
    <t>MAT055150</t>
  </si>
  <si>
    <t>Extintor de pó químico seco (PQS), de Extintor de pó químico seco (PQS), de 4Kg</t>
  </si>
  <si>
    <t>MAT055200</t>
  </si>
  <si>
    <t>Extintor de pó químico seco (PQS), de Extintor de pó químico seco (PQS), de 6Kg</t>
  </si>
  <si>
    <t>MAT055250</t>
  </si>
  <si>
    <t>Extintor de pó químico seco (PQS), de Extintor de pó químico seco (PQS), de 12Kg</t>
  </si>
  <si>
    <t>MAT055300</t>
  </si>
  <si>
    <t>Extintor de pó químico seco (PQS), de Extintor de pó químico seco (PQS), de 30Kg, com carreta</t>
  </si>
  <si>
    <t>MAT055350</t>
  </si>
  <si>
    <t>Extravasor sifão/ladrão, para AAC (Aproveitamento de Água de Chuva), de Extravasor sifão/ladrão, para AAC (Aproveitamento de Água de Chuva), de 100mm</t>
  </si>
  <si>
    <t>MAT055400</t>
  </si>
  <si>
    <t>Extravasor sifão/ladrão, para AAC (Aproveitamento de Água de Chuva), de Extravasor sifão/ladrão, para AAC (Aproveitamento de Água de Chuva), de 200mm</t>
  </si>
  <si>
    <t>MAT055450</t>
  </si>
  <si>
    <t>Extravasor sifão/ladrão, para AAC (Aproveitamento de Água de Chuva), de Extravasor sifão/ladrão, para AAC (Aproveitamento de Água de Chuva), de 400mm</t>
  </si>
  <si>
    <t>MAT055500</t>
  </si>
  <si>
    <t>Extremidade de ferro fundido, FB, JE, PN-10, diâmetro nominal de Extremidade de ferro fundido, FB, JE, PN-10, diâmetro nominal de 80mm</t>
  </si>
  <si>
    <t>MAT055550</t>
  </si>
  <si>
    <t>Extremidade de ferro fundido, FB, JE, PN-10, diâmetro nominal de Extremidade de ferro fundido, FB, JE, PN-10, diâmetro nominal de 100mm</t>
  </si>
  <si>
    <t>MAT055600</t>
  </si>
  <si>
    <t>Extremidade de ferro fundido, FB, JE, PN-10, diâmetro nominal de Extremidade de ferro fundido, FB, JE, PN-10, diâmetro nominal de 150mm</t>
  </si>
  <si>
    <t>MAT055650</t>
  </si>
  <si>
    <t>Extremidade de ferro fundido, FB, JE, PN-10, diâmetro nominal de Extremidade de ferro fundido, FB, JE, PN-10, diâmetro nominal de 200mm</t>
  </si>
  <si>
    <t>MAT055700</t>
  </si>
  <si>
    <t>Extremidade de ferro fundido, FB, JE, PN-10, diâmetro nominal de Extremidade de ferro fundido, FB, JE, PN-10, diâmetro nominal de 250mm</t>
  </si>
  <si>
    <t>MAT055750</t>
  </si>
  <si>
    <t>Extremidade de ferro fundido, FB, JE, PN-10, diâmetro nominal de Extremidade de ferro fundido, FB, JE, PN-10, diâmetro nominal de 300mm</t>
  </si>
  <si>
    <t>MAT055850</t>
  </si>
  <si>
    <t>Extremidade de ferro fundido, FP, JE, PN-10, diâmetro nominal de Extremidade de ferro fundido, FP, JE, PN-10, diâmetro nominal de 80mm</t>
  </si>
  <si>
    <t>MAT055900</t>
  </si>
  <si>
    <t>Extremidade de ferro fundido, FP, JE, PN-10, diâmetro nominal de Extremidade de ferro fundido, FP, JE, PN-10, diâmetro nominal de 100mm</t>
  </si>
  <si>
    <t>MAT055950</t>
  </si>
  <si>
    <t>Extremidade de ferro fundido, PF, PN-10, com aba de vedação, diâmetro nominal de Extremidade de ferro fundido, PF, PN-10, com aba de vedação, diâmetro nominal de 100mm</t>
  </si>
  <si>
    <t>MAT056000</t>
  </si>
  <si>
    <t>Extremidade de ferro fundido, PF, PN-10, com aba de vedação, diâmetro nominal de Extremidade de ferro fundido, PF, PN-10, com aba de vedação, diâmetro nominal de 150mm</t>
  </si>
  <si>
    <t>MAT056050</t>
  </si>
  <si>
    <t>Extremidade de ferro fundido, PF, PN-10, com aba de vedação, diâmetro nominal de Extremidade de ferro fundido, PF, PN-10, com aba de vedação, diâmetro nominal de 200mm</t>
  </si>
  <si>
    <t>MAT056100</t>
  </si>
  <si>
    <t>Extremidade de ferro fundido, PF, PN-10, com aba de vedação, diâmetro nominal de Extremidade de ferro fundido, PF, PN-10, com aba de vedação, diâmetro nominal de 250mm</t>
  </si>
  <si>
    <t>MAT056150</t>
  </si>
  <si>
    <t>Extremidade de ferro fundido, PF, PN-10, com aba de vedação, diâmetro nominal de Extremidade de ferro fundido, PF, PN-10, com aba de vedação, diâmetro nominal de 300mm</t>
  </si>
  <si>
    <t>MAT056200</t>
  </si>
  <si>
    <t>Extremidade de PVC rígido, PBA, BF, diâmetro nominal de Extremidade de PVC rígido, PBA, BF, diâmetro nominal de 50mm</t>
  </si>
  <si>
    <t>MAT056250</t>
  </si>
  <si>
    <t>Extremidade de PVC rígido, PBA, BF, diâmetro nominal de Extremidade de PVC rígido, PBA, BF, diâmetro nominal de 75mm</t>
  </si>
  <si>
    <t>MAT056300</t>
  </si>
  <si>
    <t>Extremidade de PVC rígido, PBA, BF, diâmetro nominal de Extremidade de PVC rígido, PBA, BF, diâmetro nominal de 100mm</t>
  </si>
  <si>
    <t>MAT056350</t>
  </si>
  <si>
    <t>Extremidade de PVC rígido, PBA, PF, diâmetro nominal de Extremidade de PVC rígido, PBA, PF, diâmetro nominal de 50mm</t>
  </si>
  <si>
    <t>MAT056400</t>
  </si>
  <si>
    <t>Extremidade de PVC rígido, PBA, PF, diâmetro nominal de Extremidade de PVC rígido, PBA, PF, diâmetro nominal de 75mm</t>
  </si>
  <si>
    <t>MAT056450</t>
  </si>
  <si>
    <t>Extremidade de PVC rígido, PBA, PF, diâmetro nominal de Extremidade de PVC rígido, PBA, PF, diâmetro nominal de 100mm</t>
  </si>
  <si>
    <t>MAT056500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</si>
  <si>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amarela</t>
  </si>
  <si>
    <t>MAT056550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</si>
  <si>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amarela</t>
  </si>
  <si>
    <t>MAT056600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</si>
  <si>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amarela</t>
  </si>
  <si>
    <t>MAT056650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</si>
  <si>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colorido (exceto branco e amarelo)</t>
  </si>
  <si>
    <t>MAT056700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</si>
  <si>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colorido (exceto branco e amarelo)</t>
  </si>
  <si>
    <t>MAT056750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</si>
  <si>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colorido (exceto branco e amarelo)</t>
  </si>
  <si>
    <t>MAT056800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</si>
  <si>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branca</t>
  </si>
  <si>
    <t>MAT056850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</si>
  <si>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branca</t>
  </si>
  <si>
    <t>MAT056900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</si>
  <si>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branca</t>
  </si>
  <si>
    <t>MAT056950</t>
  </si>
  <si>
    <t>Fechadura caixão de sobrepor, em ferro pintado e verniz preto, referência 360/100, Haga ou similar, para porta de casa tipo popular, distância de 70mm e profundidade de 100mm, sem trinco, tipo George</t>
  </si>
  <si>
    <t>MAT057000</t>
  </si>
  <si>
    <t>Fechadura cromada de cilindro, para portas de correr externa, referência 1222, La Fonte ou similar</t>
  </si>
  <si>
    <t>MAT057050</t>
  </si>
  <si>
    <t>Fechadura cromada de cilindro, para portas de entrada, referência 330-ST2, La Fonte ou similar</t>
  </si>
  <si>
    <t>MAT057100</t>
  </si>
  <si>
    <t>Fechadura cromada de segurança para portas externas, referência 378, La Fonte ou similar</t>
  </si>
  <si>
    <t>MAT057150</t>
  </si>
  <si>
    <t>Fechadura em aço com acabamento cromado, com cilindro a cruz referência 142, Papaiz ou similar</t>
  </si>
  <si>
    <t>MAT057200</t>
  </si>
  <si>
    <t>Fechadura cromada, de cilindro de latão oval, utilizada em perfil estreito, monobloco passante, de 4 e 5 pinos segredo, molas dos pinos em bronze, 2 chaves de latão niquelado e trinco reversível, referência 1330, La Fonte ou similar</t>
  </si>
  <si>
    <t>MAT057250</t>
  </si>
  <si>
    <t>Fechadura cromada de embutir, tipo Gorge, para portas internas</t>
  </si>
  <si>
    <t>MAT057300</t>
  </si>
  <si>
    <t>Fechadura cromada, para armário, referência 1010, La Fonte ou similar</t>
  </si>
  <si>
    <t>MAT057350</t>
  </si>
  <si>
    <t>Fechadura cromada, para WC, referência 1070, La Fonte ou similar</t>
  </si>
  <si>
    <t>MAT057400</t>
  </si>
  <si>
    <t>Fechadura cromada, tipo bico de papagaio, com pino de segurança, chave bi-partida, aplicada em portas de correr internas, referência 4020, La Fonte ou similar</t>
  </si>
  <si>
    <t>MAT057450</t>
  </si>
  <si>
    <t>Fechadura cromada, tipo traqueta, para portas de banheiros, referência 7070-ST2, La Fonte ou similar</t>
  </si>
  <si>
    <t>MAT057500</t>
  </si>
  <si>
    <t>Fechadura cromada, tipo tubular, de cilindro central, para escritórios, referência 030, La Fonte ou similar</t>
  </si>
  <si>
    <t>MAT057550</t>
  </si>
  <si>
    <t>Fechadura de centro, para porta de Blindex ou similar</t>
  </si>
  <si>
    <t>MAT057600</t>
  </si>
  <si>
    <t>Fechadura em ferro cromado, de sobrepor, com cilindro, para portão, referência 032, Haga ou similar</t>
  </si>
  <si>
    <t>MAT057650</t>
  </si>
  <si>
    <t>Fecho de sobrepor livre-ocupado, referência CR-719 AZ, La Fonte ou similar, em latão fundido cromado, de (62x64)mm 325</t>
  </si>
  <si>
    <t>MAT057700</t>
  </si>
  <si>
    <t>Fecho em latão cromado, de embutir, de (40cm x3/4"), referência 400, La Fonte ou similar</t>
  </si>
  <si>
    <t>MAT057750</t>
  </si>
  <si>
    <t>Fecho fixador de aço inoxidável, AISI 304, para fita de 12,70mm</t>
  </si>
  <si>
    <t>MAT057800</t>
  </si>
  <si>
    <t>Feltro com espessura de 1mm, para quadro mural</t>
  </si>
  <si>
    <t>MAT057880</t>
  </si>
  <si>
    <t>Fibra de celulose para misturas asfálticas</t>
  </si>
  <si>
    <t>MAT057900</t>
  </si>
  <si>
    <t>Filler de calcário para concreto asfáltico</t>
  </si>
  <si>
    <t>MAT058050</t>
  </si>
  <si>
    <t>Filtro autolimpante, para AAC (Aproveitamento de Água de Chuva), para áreas até Filtro autolimpante, para AAC (Aproveitamento de Água de Chuva), para áreas até 200m², modelo VF1</t>
  </si>
  <si>
    <t>MAT058100</t>
  </si>
  <si>
    <t>Filtro autolimpante, para AAC (Aproveitamento de Água de Chuva), para áreas até Filtro autolimpante, para AAC (Aproveitamento de Água de Chuva), para áreas até 1500m², modelo VF6</t>
  </si>
  <si>
    <t>MAT058105</t>
  </si>
  <si>
    <t>Filtro eletrostático para exaustão mecânica de fogões com difusor de entrada e saída, modelo FET 21H3 ou similar</t>
  </si>
  <si>
    <t>MAT058110</t>
  </si>
  <si>
    <t>Filtro industrial, com vazão de 1000l/h, Líder ou similar</t>
  </si>
  <si>
    <t>MAT058120</t>
  </si>
  <si>
    <t>Filtro residencial, de metal, esmaltado, com 1 vela e registro</t>
  </si>
  <si>
    <t>MAT058130</t>
  </si>
  <si>
    <t>Filtro termoplástico com areia, modelo 19TP-2, Jacuzzi ou similar</t>
  </si>
  <si>
    <t>MAT058150</t>
  </si>
  <si>
    <t>Finca pino de aço cravado, calibre 22, longo</t>
  </si>
  <si>
    <t>MAT058200</t>
  </si>
  <si>
    <t>Fio de cobre de espinar, encapado</t>
  </si>
  <si>
    <t>MAT058250</t>
  </si>
  <si>
    <t>Fio de cobre flexível, paralelo, 300V, PVC/70°C, de Fio de cobre flexível, paralelo, 300V, PVC/70°C, de (2x1,50mm2)</t>
  </si>
  <si>
    <t>MAT058300</t>
  </si>
  <si>
    <t>Fio de cobre flexível, paralelo, 300V, PVC/70°C, de Fio de cobre flexível, paralelo, 300V, PVC/70°C, de (2x2,5mm2)</t>
  </si>
  <si>
    <t>MAT058350</t>
  </si>
  <si>
    <t>Fio de cobre flexível, paralelo, 300V, PVC/70°C, de Fio de cobre flexível, paralelo, 300V, PVC/70°C, de (2x4mm2)</t>
  </si>
  <si>
    <t>MAT058400</t>
  </si>
  <si>
    <t>Fio de cobre nu, de Fio de cobre nu, de 1mm2</t>
  </si>
  <si>
    <t>MAT058450</t>
  </si>
  <si>
    <t>Fio de cobre nu, de Fio de cobre nu, de 1,50mm2</t>
  </si>
  <si>
    <t>MAT058500</t>
  </si>
  <si>
    <t>Fio de cobre nu, de Fio de cobre nu, de 2,50mm2</t>
  </si>
  <si>
    <t>MAT058550</t>
  </si>
  <si>
    <t>Fio de cobre nu, de Fio de cobre nu, de 4mm2</t>
  </si>
  <si>
    <t>MAT058600</t>
  </si>
  <si>
    <t>Fio de cobre nu, de Fio de cobre nu, de 6mm2</t>
  </si>
  <si>
    <t>MAT058650</t>
  </si>
  <si>
    <t>Fio de cobre nu, de Fio de cobre nu, de 10mm2</t>
  </si>
  <si>
    <t>MAT058700</t>
  </si>
  <si>
    <t>Fio de cobre nu, de Fio de cobre nu, de 16mm2</t>
  </si>
  <si>
    <t>MAT058750</t>
  </si>
  <si>
    <t>Fio de cobre rígido, 750V, PVC/70°C, de Fio de cobre rígido, 750V, PVC/70°C, de 1mm2</t>
  </si>
  <si>
    <t>MAT058800</t>
  </si>
  <si>
    <t>Fio de cobre rígido, 750V, PVC/70°C, de Fio de cobre rígido, 750V, PVC/70°C, de 1,50mm2</t>
  </si>
  <si>
    <t>MAT058850</t>
  </si>
  <si>
    <t>Fio de cobre rígido, 750V, PVC/70°C, de Fio de cobre rígido, 750V, PVC/70°C, de 2,50mm2</t>
  </si>
  <si>
    <t>MAT058900</t>
  </si>
  <si>
    <t>Fio de cobre rígido, 750V, PVC/70°C, de Fio de cobre rígido, 750V, PVC/70°C, de 4mm2</t>
  </si>
  <si>
    <t>MAT058950</t>
  </si>
  <si>
    <t>Fio de cobre rígido, 750V, PVC/70°C, de Fio de cobre rígido, 750V, PVC/70°C, de 6mm2</t>
  </si>
  <si>
    <t>MAT059000</t>
  </si>
  <si>
    <t>Fio de cobre rígido, 750V, PVC/70°C, de Fio de cobre rígido, 750V, PVC/70°C, de 10mm2</t>
  </si>
  <si>
    <t>MAT059050</t>
  </si>
  <si>
    <t>Fio de nylon para pedreiro, rolo com 100m, Monofil ou similar</t>
  </si>
  <si>
    <t>MAT059100</t>
  </si>
  <si>
    <t>Fio telefônico de cobre, tipo FE-100, de 1mm2</t>
  </si>
  <si>
    <t>MAT059150</t>
  </si>
  <si>
    <t>Fita crepe em rolo de Fita crepe em rolo de (19mmx50m)</t>
  </si>
  <si>
    <t>MAT059200</t>
  </si>
  <si>
    <t>Fita de aço galvanizado, de (19x0,50)mm</t>
  </si>
  <si>
    <t>MAT059250</t>
  </si>
  <si>
    <t>Fita de aço inoxidável, AISI 304, medindo (12,70x0,70)mm</t>
  </si>
  <si>
    <t>MAT059300</t>
  </si>
  <si>
    <t>Fita de amarração em alumínio, de (10x1)mm</t>
  </si>
  <si>
    <t>MAT059350</t>
  </si>
  <si>
    <t>Fita de vedação em PVC expandido, na cor preta, medindo (15x3)mm, para sobreposição de telha, código PRO-101, Proespuma ou similar</t>
  </si>
  <si>
    <t>MAT059400</t>
  </si>
  <si>
    <t>Fita de vedação/isolamento em PVC expandido, na cor preta, medindo (40x3)mm, para sobreposição de telha, código PRO-101, Proespuma ou similar</t>
  </si>
  <si>
    <t>MAT059450</t>
  </si>
  <si>
    <t>Fita isolante de Fita isolante de (19mmx20m)</t>
  </si>
  <si>
    <t>MAT059500</t>
  </si>
  <si>
    <t>Fita isolante de Fita isolante de (19mmx10m), auto fusão</t>
  </si>
  <si>
    <t>MAT059550</t>
  </si>
  <si>
    <t>Fita metálica perfurada de (17mmx30m) com espessura de 1,9mm</t>
  </si>
  <si>
    <t>rolo</t>
  </si>
  <si>
    <t>MAT059600</t>
  </si>
  <si>
    <t>Fita plástica, zebrada, amarela e preta, rolo de 200m</t>
  </si>
  <si>
    <t>MAT059650</t>
  </si>
  <si>
    <t>Fita teflon, veda rosca, em rolo de Fita teflon, veda rosca, em rolo de (1/2"x50m)</t>
  </si>
  <si>
    <t>MAT059700</t>
  </si>
  <si>
    <t>Fita teflon, veda rosca, em rolo de Fita teflon, veda rosca, em rolo de (3/4"x50m)</t>
  </si>
  <si>
    <t>MAT059750</t>
  </si>
  <si>
    <t>Fita teflon, veda rosca, em rolo de Fita teflon, veda rosca, em rolo de (24mmx50m)</t>
  </si>
  <si>
    <t>MAT059800</t>
  </si>
  <si>
    <t>Fitilho de nylon, redondo, na cor branca</t>
  </si>
  <si>
    <t>MAT059850</t>
  </si>
  <si>
    <t>Fixação - Barra de tirante rosqueada galvanizada, de 1/4"</t>
  </si>
  <si>
    <t>MAT059900</t>
  </si>
  <si>
    <t>Fixação - Conjunto de vedação elástica, para telha trapezoidal, de 5/16"</t>
  </si>
  <si>
    <t>MAT059950</t>
  </si>
  <si>
    <t>Fixação - Gancho de alumínio para fixação de telha de (250mm x 1/4") com porca e arruela</t>
  </si>
  <si>
    <t>MAT060000</t>
  </si>
  <si>
    <t>Fixação - Gancho de suspensão</t>
  </si>
  <si>
    <t>MAT060050</t>
  </si>
  <si>
    <t>Fixação - Gancho em aço galvanizado de (1/4" x 150mm), com porca e arruelas</t>
  </si>
  <si>
    <t>MAT060150</t>
  </si>
  <si>
    <t>Fixação - Goiva trapezoidal de ferro galvanizado, de 5/16"</t>
  </si>
  <si>
    <t>MAT060200</t>
  </si>
  <si>
    <t>Fixação - Grampo de linha viva em bronze fundido, acabamento estanhado, para cabo de 16 a 120mm</t>
  </si>
  <si>
    <t>MAT060250</t>
  </si>
  <si>
    <t>Fixação - Grampo em aço carbono zincado, tipo "U", rosca de 76mm, de 5/8", nº 5</t>
  </si>
  <si>
    <t>MAT060300</t>
  </si>
  <si>
    <t>Fixação - Grampo para arame farpado bitola 9BWG, em caixa de 25Kg com cerca de 250 grampos por Kg</t>
  </si>
  <si>
    <t>MAT060350</t>
  </si>
  <si>
    <t>Fixação - Pino reto de ferro galvanizado, com porca , de (5/16" x 300mm)</t>
  </si>
  <si>
    <t>MAT060400</t>
  </si>
  <si>
    <t>Fixação - Telha de aço galvanizado (goiva, arruelas, haste, parafuso, porca e calço) - equivalente ao elementar MAT030400</t>
  </si>
  <si>
    <t>MAT060450</t>
  </si>
  <si>
    <t>Fixação - Telha de alumínio (goiva, arruelas, haste, parafuso, porca e calço) - equivalente ao elementar MAT095700</t>
  </si>
  <si>
    <t>MAT060500</t>
  </si>
  <si>
    <t>Fixação para bacias e bidês de louça composta de parafuso de latão de (48x65)mm, bucha de nylon S-08 e arruela de nylon branca.</t>
  </si>
  <si>
    <t>MAT060550</t>
  </si>
  <si>
    <t>Fixação para tanque de louça de 22 e 30 litros, referência 88510200, Celite ou similar.</t>
  </si>
  <si>
    <t>MAT060600</t>
  </si>
  <si>
    <t>Flange cego de ferro fundido ductil, PN-10, diâmetro nominal de Flange cego de ferro fundido ductil, PN-10, diâmetro nominal de 80mm</t>
  </si>
  <si>
    <t>MAT060650</t>
  </si>
  <si>
    <t>Flange cego de ferro fundido ductil, PN-10, diâmetro nominal de Flange cego de ferro fundido ductil, PN-10, diâmetro nominal de 100mm</t>
  </si>
  <si>
    <t>MAT060700</t>
  </si>
  <si>
    <t>Flange cego de ferro fundido ductil, PN-10, diâmetro nominal de Flange cego de ferro fundido ductil, PN-10, diâmetro nominal de 150mm</t>
  </si>
  <si>
    <t>MAT060750</t>
  </si>
  <si>
    <t>Flange cego de ferro fundido ductil, PN-10, diâmetro nominal de Flange cego de ferro fundido ductil, PN-10, diâmetro nominal de 200mm</t>
  </si>
  <si>
    <t>MAT060800</t>
  </si>
  <si>
    <t>Flange cego de ferro fundido ductil, PN-10, diâmetro nominal de Flange cego de ferro fundido ductil, PN-10, diâmetro nominal de 250mm</t>
  </si>
  <si>
    <t>MAT060850</t>
  </si>
  <si>
    <t>Flange de aço galvanizado, padrão ANSI 16.5, classe 150 libras, roscável, diâmetro nominal de Flange de aço galvanizado, padrão ANSI 16.5, classe 150 libras, roscável, diâmetro nominal de 1/2"</t>
  </si>
  <si>
    <t>MAT060900</t>
  </si>
  <si>
    <t>Flange de aço galvanizado, padrão ANSI 16.5, classe 150 libras, roscável, diâmetro nominal de Flange de aço galvanizado, padrão ANSI 16.5, classe 150 libras, roscável, diâmetro nominal de 1"</t>
  </si>
  <si>
    <t>MAT060950</t>
  </si>
  <si>
    <t>Flange de aço galvanizado, padrão ANSI 16.5, classe 150 libras, roscável, diâmetro nominal de Flange de aço galvanizado, padrão ANSI 16.5, classe 150 libras, roscável, diâmetro nominal de 2"</t>
  </si>
  <si>
    <t>MAT061000</t>
  </si>
  <si>
    <t>Flange de aço galvanizado, padrão ANSI 16.5, classe 150 libras, roscável, diâmetro nominal de Flange de aço galvanizado, padrão ANSI 16.5, classe 150 libras, roscável, diâmetro nominal de 2 1/2"</t>
  </si>
  <si>
    <t>MAT061050</t>
  </si>
  <si>
    <t>Flange de aço galvanizado, padrão ANSI 16.5, classe 150 libras, roscável, diâmetro nominal de Flange de aço galvanizado, padrão ANSI 16.5, classe 150 libras, roscável, diâmetro nominal de 3"</t>
  </si>
  <si>
    <t>MAT061100</t>
  </si>
  <si>
    <t>Flange de aço galvanizado, padrão ANSI 16.5, classe 150 libras, roscável, diâmetro nominal de Flange de aço galvanizado, padrão ANSI 16.5, classe 150 libras, roscável, diâmetro nominal de 4"</t>
  </si>
  <si>
    <t>MAT061150</t>
  </si>
  <si>
    <t>Flange de aço galvanizado, padrão ANSI 16.5, classe 150 libras, roscável, diâmetro nominal de Flange de aço galvanizado, padrão ANSI 16.5, classe 150 libras, roscável, diâmetro nominal de 6"</t>
  </si>
  <si>
    <t>MAT061200</t>
  </si>
  <si>
    <t>Flange de ferro fundido dúctil, classe PN-10, diâmetro nominal de Flange de ferro fundido dúctil, classe PN-10, diâmetro nominal de 75mm</t>
  </si>
  <si>
    <t>MAT061250</t>
  </si>
  <si>
    <t>Flange de ferro fundido dúctil, classe PN-10, diâmetro nominal de Flange de ferro fundido dúctil, classe PN-10, diâmetro nominal de 100mm</t>
  </si>
  <si>
    <t>MAT061300</t>
  </si>
  <si>
    <t>Flange de ferro fundido dúctil, classe PN-10, diâmetro nominal de Flange de ferro fundido dúctil, classe PN-10, diâmetro nominal de 150mm</t>
  </si>
  <si>
    <t>MAT061350</t>
  </si>
  <si>
    <t>Flange de ferro fundido dúctil, classe PN-10, diâmetro nominal de Flange de ferro fundido dúctil, classe PN-10, diâmetro nominal de 200mm</t>
  </si>
  <si>
    <t>MAT061400</t>
  </si>
  <si>
    <t>Flange de ferro fundido dúctil, classe PN-10, diâmetro nominal de Flange de ferro fundido dúctil, classe PN-10, diâmetro nominal de 250mm</t>
  </si>
  <si>
    <t>MAT061450</t>
  </si>
  <si>
    <t>Flange de PVC rígido, roscável, sextavado e sem furos, diâmetro nominal de Flange de PVC rígido, roscável, sextavado e sem furos, diâmetro nominal de 3/4"</t>
  </si>
  <si>
    <t>MAT061500</t>
  </si>
  <si>
    <t>Forma em aço especial galvanizado ASTM A 653 Grau 40, para laje, com largura útil de 820mm, espessura de 0,80mm e vãos até 4,40m, Steel Deck MF-75, MetForm ou similar</t>
  </si>
  <si>
    <t>MAT061550</t>
  </si>
  <si>
    <t>Forma em aço especial galvanizado ASTM A 653 Grau 40, para laje, com largura útil de 820mm, espessura de 0,95mm e vãos até 3,75m, Steel Deck MF-75, MetForm ou similar</t>
  </si>
  <si>
    <t>MAT061600</t>
  </si>
  <si>
    <t>Forma em aço especial galvanizado ASTM A 653 Grau 40, para laje, com largura útil de 820mm, espessura de 1,25mm e vãos até 4,40m, Steel Deck MF-75, MetForm ou similar</t>
  </si>
  <si>
    <t>MAT061650</t>
  </si>
  <si>
    <t>Formicida granulada Mirex ou similar</t>
  </si>
  <si>
    <t>MAT061700</t>
  </si>
  <si>
    <t>Formiplac ou similar texturizado de (1,25x3,08)m, com espessura de 1,30mm</t>
  </si>
  <si>
    <t>MAT061750</t>
  </si>
  <si>
    <t>Fornecimento de vigotas, tijolos e armadura negativa, Beta 11, com sobrecarga de 100kgf/m2, para vão até 4,40m</t>
  </si>
  <si>
    <t>MAT061800</t>
  </si>
  <si>
    <t>Fornecimento de vigotas, tijolos e armadura negativa, para sobrecarga de 350kgf/m2, com vão de Fornecimento de vigotas, tijolos e armadura negativa, para sobrecarga de 350kgf/m2, com vão de 4,10m - B 12</t>
  </si>
  <si>
    <t>MAT061850</t>
  </si>
  <si>
    <t>Fornecimento de vigotas, tijolos e armadura negativa, para sobrecarga de 350kgf/m2, com vão de Fornecimento de vigotas, tijolos e armadura negativa, para sobrecarga de 350kgf/m2, com vão de 5,20m - B 16</t>
  </si>
  <si>
    <t>MAT061900</t>
  </si>
  <si>
    <t>Fornecimento de vigotas, tijolos e armadura negativa, para sobrecarga de 350kgf/m2, com vão de Fornecimento de vigotas, tijolos e armadura negativa, para sobrecarga de 350kgf/m2, com vão de 6,20m - B 20</t>
  </si>
  <si>
    <t>MAT061950</t>
  </si>
  <si>
    <t>Forro acústico, RH-90, perfil Javelim, Armstrong, Hunter Douglas ou similar, medindo: Forro acústico, RH-90, perfil Javelim, Armstrong, Hunter Douglas ou similar, medindo: (625x625x19)mm, tipo Cirrus</t>
  </si>
  <si>
    <t>MAT062000</t>
  </si>
  <si>
    <t>Forro acústico, RH-90, perfil Javelim, Armstrong, Hunter Douglas ou similar, medindo: Forro acústico, RH-90, perfil Javelim, Armstrong, Hunter Douglas ou similar, medindo: (625x625x16)mm, tipo Fine Fissured</t>
  </si>
  <si>
    <t>MAT062050</t>
  </si>
  <si>
    <t>Forro em madeira aparelhada, tipo colméia - grupo III da Tabela Classificatória de Especificações de Produtos Madeireiros</t>
  </si>
  <si>
    <t>MAT062100</t>
  </si>
  <si>
    <t>Forro em placas de PVC, na cor branca ou gelo, colocado</t>
  </si>
  <si>
    <t>MAT062150</t>
  </si>
  <si>
    <t>Forro em placas, com lã de rocha Fibraroc ou similar, com perfil de ferro branco, colocado</t>
  </si>
  <si>
    <t>MAT062250</t>
  </si>
  <si>
    <t>Fosfato natural, Araxá ou similar</t>
  </si>
  <si>
    <t>MAT062300</t>
  </si>
  <si>
    <t>Fossa Inhoff para Fossa Inhoff para 05 contribuintes</t>
  </si>
  <si>
    <t>MAT062350</t>
  </si>
  <si>
    <t>Fossa Inhoff para Fossa Inhoff para 10 contribuintes</t>
  </si>
  <si>
    <t>MAT062400</t>
  </si>
  <si>
    <t>Fossa Inhoff para Fossa Inhoff para 50 contribuintes</t>
  </si>
  <si>
    <t>MAT062450</t>
  </si>
  <si>
    <t>Fossa Inhoff para Fossa Inhoff para 100 contribuintes</t>
  </si>
  <si>
    <t>MAT062500</t>
  </si>
  <si>
    <t>Frade de ferro fundido, modelo GG-25, com altura de 800mm, Zanata ou similar</t>
  </si>
  <si>
    <t>MAT062550</t>
  </si>
  <si>
    <t>Freio hidráulico, para AAC (Aproveitamento de Água de Chuva), de Freio hidráulico, para AAC (Aproveitamento de Água de Chuva), de 100mm</t>
  </si>
  <si>
    <t>MAT062600</t>
  </si>
  <si>
    <t>Freio hidráulico, para AAC (Aproveitamento de Água de Chuva), de Freio hidráulico, para AAC (Aproveitamento de Água de Chuva), de 200mm</t>
  </si>
  <si>
    <t>MAT062650</t>
  </si>
  <si>
    <t>Freio hidráulico, para AAC (Aproveitamento de Água de Chuva), de Freio hidráulico, para AAC (Aproveitamento de Água de Chuva), de 400mm</t>
  </si>
  <si>
    <t>MAT062700</t>
  </si>
  <si>
    <t>Fungicida para tratamento fitossanitário em árvores, Captan ou similar</t>
  </si>
  <si>
    <t>MAT062750</t>
  </si>
  <si>
    <t>Fusível cartucho, fixo, de Fusível cartucho, fixo, de 30A e 250W</t>
  </si>
  <si>
    <t>MAT062800</t>
  </si>
  <si>
    <t>Fusível cartucho, fixo, de Fusível cartucho, fixo, de 60A e 250W</t>
  </si>
  <si>
    <t>MAT062850</t>
  </si>
  <si>
    <t>Fusível Diazed, com base, tampa, anel e parafuso de ajuste, de Fusível Diazed, com base, tampa, anel e parafuso de ajuste, de 2A Siemens ou similar</t>
  </si>
  <si>
    <t>MAT062900</t>
  </si>
  <si>
    <t>Fusível Diazed, com base, tampa, anel e parafuso de ajuste, de Fusível Diazed, com base, tampa, anel e parafuso de ajuste, de 10A Siemens ou similar</t>
  </si>
  <si>
    <t>MAT062950</t>
  </si>
  <si>
    <t>Fusível Diazed, com base, tampa, anel e parafuso de ajuste, de Fusível Diazed, com base, tampa, anel e parafuso de ajuste, de 16A Siemens ou similar</t>
  </si>
  <si>
    <t>MAT063000</t>
  </si>
  <si>
    <t>Fusível Diazed, com base, tampa, anel e parafuso de ajuste, de Fusível Diazed, com base, tampa, anel e parafuso de ajuste, de 35A Siemens ou similar</t>
  </si>
  <si>
    <t>MAT063050</t>
  </si>
  <si>
    <t>Fusível Diazed, com base, tampa e anel, de Fusível Diazed, com base, tampa e anel, de 63A Siemens ou similar</t>
  </si>
  <si>
    <t>MAT063100</t>
  </si>
  <si>
    <t>Fusível Diazed, com base, tampa, anel e parafuso de ajuste, de 100A, Siemens ou similar</t>
  </si>
  <si>
    <t>MAT063150</t>
  </si>
  <si>
    <t>Fusível NH, tamanho 00, de Fusível NH, tamanho 00, de 80A</t>
  </si>
  <si>
    <t>MAT063200</t>
  </si>
  <si>
    <t>Fusível NH, tamanho 00, de Fusível NH, tamanho 00, de 125A</t>
  </si>
  <si>
    <t>MAT063250</t>
  </si>
  <si>
    <t>Fusível NH, tamanho 00, de Fusível NH, tamanho 00, de 160A</t>
  </si>
  <si>
    <t>MAT063300</t>
  </si>
  <si>
    <t>Fusível NH, tamanho 1, de Fusível NH, tamanho 1, de 40A</t>
  </si>
  <si>
    <t>MAT063350</t>
  </si>
  <si>
    <t>Fusível NH, tamanho 1, de Fusível NH, tamanho 1, de 200A</t>
  </si>
  <si>
    <t>MAT063400</t>
  </si>
  <si>
    <t>Fusível NH, tamanho 1, de Fusível NH, tamanho 1, de 250A</t>
  </si>
  <si>
    <t>MAT063450</t>
  </si>
  <si>
    <t>Fusível NH, tamanho 3, de Fusível NH, tamanho 3, de 630A</t>
  </si>
  <si>
    <t>MAT063500</t>
  </si>
  <si>
    <t>Fusível faca, de 250V, fixo, de Fusível faca, de 250V, fixo, de 600A</t>
  </si>
  <si>
    <t>MAT063550</t>
  </si>
  <si>
    <t>Galpão Dinamic, com tecido de alta tenacidade, revestida em PVC em ambas as faces, confeccionado por solda eletrônica de alta frequência, com tratamento para resistir a intempéries, fungos, mofos, raios ultra-violeta e ser auto extinguível, medindo: Galpão Dinamic, com tecido de alta tenacidade, revestida em PVC em ambas as faces, confeccionado por solda eletrônica de alta frequência, com tratamento para resistir a intempéries, fungos, mofos, raios ultra-violeta e ser auto extinguível, medindo: (22x18)m, pé direito 5m, em aço galvanizado com fechamento abóboda</t>
  </si>
  <si>
    <t>MAT063650</t>
  </si>
  <si>
    <t>Galvanização por imersão à quente</t>
  </si>
  <si>
    <t>MAT063680</t>
  </si>
  <si>
    <t>Gel para plantio (polímero hidrorretentor)</t>
  </si>
  <si>
    <t>MAT063700</t>
  </si>
  <si>
    <t>Geogrelha de poliéster flexível, para reforço de concreto asfáltico, tipo C-40/17, Hatelit, Huesker ou similar</t>
  </si>
  <si>
    <t>MAT063750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</si>
  <si>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(3,70x100)m, tipo 80/30-20</t>
  </si>
  <si>
    <t>MAT063800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</si>
  <si>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20/13-20</t>
  </si>
  <si>
    <t>MAT063850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</si>
  <si>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35/20-20</t>
  </si>
  <si>
    <t>MAT063900</t>
  </si>
  <si>
    <t>Geogrelha flexível, em poliéster de (3,70x200)m, grelha (30x20)mm, tipo 55/30-20, Fortrac ou similar</t>
  </si>
  <si>
    <t>MAT063950</t>
  </si>
  <si>
    <t>Gesso acartonado para forro acústico</t>
  </si>
  <si>
    <t>MAT064000</t>
  </si>
  <si>
    <t>Gesso estuque</t>
  </si>
  <si>
    <t>MAT064010</t>
  </si>
  <si>
    <t>Alongador com três alturas conjugado, em tubo de aço carbono, pintura no processo eletrostático.</t>
  </si>
  <si>
    <t>MAT064013</t>
  </si>
  <si>
    <t>Esqui triplo conjugado, em tubo de aço arbono, pintura no processo eletrostático</t>
  </si>
  <si>
    <t>MAT064016</t>
  </si>
  <si>
    <t>Multi-exercitador conjugado com seis funções distintas, em tubo de aço arbono, pintura no processo eletrostático</t>
  </si>
  <si>
    <t>MAT064019</t>
  </si>
  <si>
    <t>Placa orientativa, em tubo de aço arbono, pintura no processo eletrostático</t>
  </si>
  <si>
    <t>MAT064022</t>
  </si>
  <si>
    <t>Pressão de pernas triplo conjugado, em tubo de aço arbono, pintura no processo eletrostático</t>
  </si>
  <si>
    <t>MAT064025</t>
  </si>
  <si>
    <t>Remada sentada, em tubo de aço arbono, pintura no processo eletrostático</t>
  </si>
  <si>
    <t>MAT064028</t>
  </si>
  <si>
    <t>Rotação diagonal dupla, aparelho triplo conjugado, em tubo de aço arbono, pintura no processo eletrostático</t>
  </si>
  <si>
    <t>MAT064031</t>
  </si>
  <si>
    <t>Rotação vertical, aparelho triplo conjugado, em tubo de aço arbono, pintura no processo eletrostático</t>
  </si>
  <si>
    <t>MAT064034</t>
  </si>
  <si>
    <t>Simulador de caminhada, triplo conjugado, em tubo de aço arbono, pintura no processo eletrostático</t>
  </si>
  <si>
    <t>MAT064040</t>
  </si>
  <si>
    <t>Surf duplo conjugado, em tubo de aço arbono, pintura no processo eletrostático</t>
  </si>
  <si>
    <t>MAT064050</t>
  </si>
  <si>
    <t>Globo esférico, plafonier repuxado de alumínio, com difusor em bacia de vidro leitoso, de Globo esférico, plafonier repuxado de alumínio, com difusor em bacia de vidro leitoso, de (4"x6")</t>
  </si>
  <si>
    <t>MAT064100</t>
  </si>
  <si>
    <t>Globo Fix ou similar, frasco com 200ml</t>
  </si>
  <si>
    <t>MAT064150</t>
  </si>
  <si>
    <t>Goma Laca ou similar</t>
  </si>
  <si>
    <t>MAT064200</t>
  </si>
  <si>
    <t>Grade de ferro para proteção de janela ou aparelhos de ar condicionado, formado de barras quadradas de 3/8", chumbadas em alvenaria, inclusive colocação</t>
  </si>
  <si>
    <t>MAT064250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</si>
  <si>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(1120x530)mm</t>
  </si>
  <si>
    <t>MAT064300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</si>
  <si>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(1120x570)mm</t>
  </si>
  <si>
    <t>MAT064350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</si>
  <si>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(1190x580)mm</t>
  </si>
  <si>
    <t>MAT064400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</si>
  <si>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(1195x530)mm</t>
  </si>
  <si>
    <t>MAT064450</t>
  </si>
  <si>
    <t>Grade pantográfica de ferro, para janelas ou portas, em perfís de 3/4", altura de 2,20m, correndo sobre canaletas e guias como fecho para colocação de cadeado</t>
  </si>
  <si>
    <t>MAT064500</t>
  </si>
  <si>
    <t>Gradil de ferro, altura de 1,20m com barras verticais quadradas de 5/8", espaçadas de 12,5cm, centro a centro, soldados em 2 barras, superior e inferior, de (3"x1/2") e (2"x3/8"), 21 barras de (1/2"x1/2"), soldadas no corrimão e na barra inferior de (2"x1/2") a 10cm do piso, inclusive colocação</t>
  </si>
  <si>
    <t>MAT064550</t>
  </si>
  <si>
    <t>Gradil eletrofundido, tipo Orsometal, malha de (65x132)mm, barra portante de (25x2)mm, fio 5, peças de (1718x1650)mm, montantes de (2120x76x8)mm, parafusos inox, pintura eletrostática nas cores verde ou cinza</t>
  </si>
  <si>
    <t>MAT064600</t>
  </si>
  <si>
    <t>Gradil em aço, confeccionado em barras redondas de 5/8", pintado com 1 demão de tinta alquídica anticorrosiva, brilhante, na cor cinza, fornecimento e colocação.</t>
  </si>
  <si>
    <t>MAT064650</t>
  </si>
  <si>
    <t>Gradil em módulos de (1454x1650)mm, malha de (60x132)mm, com pintura eletrostática em polyéster na cor cinza grafite, barra portante de (26x2)mm, fio 5, montantes de (2000x75x8)mm, ponta de lança em perfil "U", de (34x30x3x1640)mm e parafusos galvanizados à fogo, Metalgrade ou similar</t>
  </si>
  <si>
    <t>MAT064700</t>
  </si>
  <si>
    <t>Gradil com extensão de 6,15m, composto por painel de tela com largura de 1,50m e altura de 1m, formado por moldura tubular com diâmetro de 60mm e espessura de 2,65mm, qualidade do aço ASTM A 513, envolvendo uma tela de aço expandido Gradex ou similar, engastado no solo, para canalização e proteção de pedestres</t>
  </si>
  <si>
    <t>MAT064750</t>
  </si>
  <si>
    <t>Gradil com extensão de 6,15m, composto por painel para propaganda com largura de 1,50m e altura de 1m, formado por moldura tubular com diâmetro de 60mm e espessura de 2,65mm, qualidade do aço ASTM A 513, envolvendo envolvendo uma chapa de aço com espessura de 2mm e qualidade do aço SAE 1008/1010, engastado no solo, para canalização e proteção de pedestres</t>
  </si>
  <si>
    <t>MAT064800</t>
  </si>
  <si>
    <t>Gradil Nylofor 3D, com altura de 2,03m e comprimento de 2,50m, executado em painel de aço galvanizado, soldado (gramatura mínima 40g/m2), malha retangular de (200x50)mm em fio de aço com bitola de 5mm, revestidos em poliester por processo de pintura eletroestática, espessura mínima de 100 microns, nas cores verde ou branca</t>
  </si>
  <si>
    <t>MAT064811</t>
  </si>
  <si>
    <t>Gradil multiuso em painel de aço, galvanizado a quente, malha retangular (200 x 50)mm Eurocerk ou similar, h= 2,03m e l=2,50m</t>
  </si>
  <si>
    <t>MAT064820</t>
  </si>
  <si>
    <t>Grama sintética, com fios de 50mm de altura, areia especial, grânulos de borracha. Fornecimento e instalação</t>
  </si>
  <si>
    <t>MAT064850</t>
  </si>
  <si>
    <t>Grana de granito n° 1 Grana de granito n° 1 preto</t>
  </si>
  <si>
    <t>MAT064900</t>
  </si>
  <si>
    <t>Grana de granito n° 1 Grana de granito n° 1 vermelho</t>
  </si>
  <si>
    <t>MAT064950</t>
  </si>
  <si>
    <t>Grana de mármore Branco Nacional nº 1, para marmorite</t>
  </si>
  <si>
    <t>MAT065000</t>
  </si>
  <si>
    <t>Granito Capão Bonito, apicoado, com espessura de 2cm</t>
  </si>
  <si>
    <t>MAT065050</t>
  </si>
  <si>
    <t>Granito em placas de (40x40)cm, sendo tipo e espessura respectivamente: Granito em placas de (40x40)cm, sendo tipo e espessura respectivamente: Cinza Andorinha, apicoado, de 3cm</t>
  </si>
  <si>
    <t>MAT065100</t>
  </si>
  <si>
    <t>Granito Cinza Andorinha, sem acabamento, com espessura de 2cm</t>
  </si>
  <si>
    <t>MAT065150</t>
  </si>
  <si>
    <t>Granito em placas de (40x40)cm, sendo tipo e espessura respectivamente: Granito em placas de (40x40)cm, sendo tipo e espessura respectivamente: Cinza Miracema, Flameado, de 3cm</t>
  </si>
  <si>
    <t>MAT065200</t>
  </si>
  <si>
    <t>Granito em placas de (40x40)cm, sendo tipo e espessura respectivamente: Granito em placas de (40x40)cm, sendo tipo e espessura respectivamente: Cinza Miracema, Levigado, de 3cm</t>
  </si>
  <si>
    <t>MAT065250</t>
  </si>
  <si>
    <t>Granito em placas de (40x40)cm, sendo tipo e espessura respectivamente: Granito em placas de (40x40)cm, sendo tipo e espessura respectivamente: Cinza Miracema, serrado e face natural, classificado, de 3cm</t>
  </si>
  <si>
    <t>MAT065300</t>
  </si>
  <si>
    <t>Granito em placas de (40x40)cm, sendo tipo e espessura respectivamente: Granito em placas de (40x40)cm, sendo tipo e espessura respectivamente: Juparaná Topázio, polido, de 2cm</t>
  </si>
  <si>
    <t>MAT065350</t>
  </si>
  <si>
    <t>Granito em placas de (40x40)cm, sendo tipo e espessura respectivamente: Granito em placas de (40x40)cm, sendo tipo e espessura respectivamente: Rosa Madeira, Flameado, de 3cm</t>
  </si>
  <si>
    <t>MAT065400</t>
  </si>
  <si>
    <t>Granito em placas de (40x40)cm, sendo tipo e espessura respectivamente: Granito em placas de (40x40)cm, sendo tipo e espessura respectivamente: Rosa Madeira, Levigado, de 3cm</t>
  </si>
  <si>
    <t>MAT065450</t>
  </si>
  <si>
    <t>Granito em placas de (40x40)cm, sendo tipo e espessura respectivamente: Granito em placas de (40x40)cm, sendo tipo e espessura respectivamente: Rosa Madeira, serrado e face natural, classificado, de 3cm</t>
  </si>
  <si>
    <t>MAT065500</t>
  </si>
  <si>
    <t>Granito rústico, corte manual, placas de (50x50)cm, com espessura de 3 a 4cm</t>
  </si>
  <si>
    <t>MAT065550</t>
  </si>
  <si>
    <t>Granito - Placa de granito Capão Bonito, polido, com espessura de 2cm</t>
  </si>
  <si>
    <t>MAT065600</t>
  </si>
  <si>
    <t>Granito - Placa de granito Cinza Andorinha, serrado, de (1,50x0,60)m, com espessura de 3cm</t>
  </si>
  <si>
    <t>MAT065650</t>
  </si>
  <si>
    <t>Granito - Rodapé em granito, Cinza Andorinha, medindo: Granito - Rodapé em granito, Cinza Andorinha, medindo: (2x7)cm, com canto reto</t>
  </si>
  <si>
    <t>MAT065700</t>
  </si>
  <si>
    <t>Granito - Rodapé em granito, Cinza Andorinha, medindo: Granito - Rodapé em granito, Cinza Andorinha, medindo: (2x10)cm, com canto boleado</t>
  </si>
  <si>
    <t>MAT065750</t>
  </si>
  <si>
    <t>Granito - Soleira medindo (3x15)cm, em: Granito - Soleira medindo (3x15)cm, em: granito Cinza Andorinha</t>
  </si>
  <si>
    <t>MAT065800</t>
  </si>
  <si>
    <t>Granito - Tento de granito, medindo: (1,00x0,10x0,25)m</t>
  </si>
  <si>
    <t>MAT065850</t>
  </si>
  <si>
    <t>Grelha de aço carbono, medindo: (2,40x0,70)m, em barra de (1/2"x1/4"), malha de (5x5)cm, pintura eletrostática azul, colocada</t>
  </si>
  <si>
    <t>MAT065870</t>
  </si>
  <si>
    <t>Grelha e caixilho de concreto armado C50</t>
  </si>
  <si>
    <t>MAT065880</t>
  </si>
  <si>
    <t>Grelha articulado de fibra plástica (100% plástico reciclado ou poliuretano) completa, com largura de 300mm, comprimento de 900mm, capacidade de carga de 250 kN, conforme Noram ABNT NBR 10.160, Calsse C 250</t>
  </si>
  <si>
    <t>MAT065900</t>
  </si>
  <si>
    <t>Grelha articulada em ferro fundido, de 13kg, medindo: (30x30x1,5)cm, com caixilho de (34x34x3,5)cm</t>
  </si>
  <si>
    <t>MAT065950</t>
  </si>
  <si>
    <t>Grelha de ferro fundido, de (300x900)mm, tipo pesada (135Kg), sendo Grelha de ferro fundido, de (300x900)mm, tipo pesada (135Kg), sendo comum</t>
  </si>
  <si>
    <t>MAT065960</t>
  </si>
  <si>
    <t>Granito branco Dallas polido, em placa de (50x50)cm com 2cm de espessura, acabamento polido, para piso, assentes sobre argamassa de cimento, saibro e areia no traço 1:2:2. Fornecimento e colocação.</t>
  </si>
  <si>
    <t>MAT066000</t>
  </si>
  <si>
    <t>Grelha de ferro fundido, de (300x900)mm, tipo pesada (135Kg), sendo Grelha de ferro fundido, de (300x900)mm, tipo pesada (135Kg), sendo articulada</t>
  </si>
  <si>
    <t>MAT066050</t>
  </si>
  <si>
    <t>Grelha de ferro fundido, medindo (500x150)mm, para canaletas 50mm</t>
  </si>
  <si>
    <t>MAT066100</t>
  </si>
  <si>
    <t>Grelha de ferro fundido para canaleta 20mm, medindo: Grelha de ferro fundido para canaleta 20mm, medindo: (1000x150)mm</t>
  </si>
  <si>
    <t>MAT066150</t>
  </si>
  <si>
    <t>Grelha de ferro fundido para canaleta 20mm, medindo: Grelha de ferro fundido para canaleta 20mm, medindo: (1000x300)mm</t>
  </si>
  <si>
    <t>MAT066200</t>
  </si>
  <si>
    <t>Grelha de ferro fundido para canaleta 20mm, medindo: Grelha de ferro fundido para canaleta 20mm, medindo: (1000x400)mm</t>
  </si>
  <si>
    <t>MAT066250</t>
  </si>
  <si>
    <t>Grelha de PVC, medindo: (130x500)mm, reforçada, modelo CGR 130, Supra ou similar</t>
  </si>
  <si>
    <t>MAT066300</t>
  </si>
  <si>
    <t>Grelha de PVC, medindo: (130x500)mm, simples, modelo SGR 130, Supra ou similar</t>
  </si>
  <si>
    <t>MAT066325</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</si>
  <si>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t>
  </si>
  <si>
    <t>MAT066350</t>
  </si>
  <si>
    <t>Guarita em Fiber-Glass ou similar, de: Guarita em Fiber-Glass ou similar, de: (1,00x1,00x2,20)m, modelo Kini, Glaspac ou similar</t>
  </si>
  <si>
    <t>MAT066400</t>
  </si>
  <si>
    <t>Guarita em Fiber-Glass ou similar, de: Guarita em Fiber-Glass ou similar, de: (1,20x1,20x2,30)m, modelo Kini, Glaspac ou similar</t>
  </si>
  <si>
    <t>MAT066450</t>
  </si>
  <si>
    <t>Guia de latão 3/4" com cantoneira, La Fonte ou similar</t>
  </si>
  <si>
    <t>MAT066500</t>
  </si>
  <si>
    <t>Guichê em alumínio anodizado fosco, tipo guilhotina, medindo (100x100)cm</t>
  </si>
  <si>
    <t>MAT066550</t>
  </si>
  <si>
    <t>Haste de aterramento cobreada, alta camada, de (5/8"x2,40m)</t>
  </si>
  <si>
    <t>MAT066600</t>
  </si>
  <si>
    <t>Haste de aterramento cobreada, alta camada, de (5/8"x3m)</t>
  </si>
  <si>
    <t>MAT066650</t>
  </si>
  <si>
    <t>Haste de aterramento cobreada, alta camada, de (3/4"x3m)</t>
  </si>
  <si>
    <t>MAT066700</t>
  </si>
  <si>
    <t>Haste de plástico, para chuveiro, cor branca, de 1/2"</t>
  </si>
  <si>
    <t>MAT066750</t>
  </si>
  <si>
    <t>Haste de prolongamento com quadrado e boca de chave em ferro trefilado, largura de 1m, diâmetro de 1 1/8"</t>
  </si>
  <si>
    <t>MAT066800</t>
  </si>
  <si>
    <t>Hidrante de coluna de 100mm, completo, com registro cunha de borracha</t>
  </si>
  <si>
    <t>MAT066900</t>
  </si>
  <si>
    <t>Hidrômetro com diâmetro de 1/2", vazão de 3m3/h</t>
  </si>
  <si>
    <t>MAT066950</t>
  </si>
  <si>
    <t>Hidrômetro com diâmetro de 3/4", vazão de 5m3/h</t>
  </si>
  <si>
    <t>MAT067000</t>
  </si>
  <si>
    <t>Hidrômetro com diâmetro de 1", vazão de 7m3/h</t>
  </si>
  <si>
    <t>MAT067050</t>
  </si>
  <si>
    <t>Igol 2 da Sika ou similar, embalagem de 18Kg</t>
  </si>
  <si>
    <t>MAT067151</t>
  </si>
  <si>
    <t>Impermeabilizante - manta Morter-Plas ou similar de 3mm tipo N/S (filme em polietileno)</t>
  </si>
  <si>
    <t>MAT067200</t>
  </si>
  <si>
    <t>Impermeabilização por cristalização, aplicação de 2 demãos</t>
  </si>
  <si>
    <t>MAT067250</t>
  </si>
  <si>
    <t>Impermeabilizante à base de asfalto modificado com polímeros elastoméricos, Denverpren SBS ou similar</t>
  </si>
  <si>
    <t>MAT067300</t>
  </si>
  <si>
    <t>Impermeabilizante polimérico impermeável, flexível, bi-componente, à base de cimento modificado com acrílico e aditivos minerais, Denvertec 540 ou similar</t>
  </si>
  <si>
    <t>MAT067350</t>
  </si>
  <si>
    <t>Impermeabilizante à base de cimentos especiais e aditivos minerais, Denver Lit Cinza ou similar</t>
  </si>
  <si>
    <t>MAT067400</t>
  </si>
  <si>
    <t>Impermeabilizante a frio, à base de emulsão asfáltica com látex, cor marron-escuro, Emuplástico Látex, Texsa ou similar</t>
  </si>
  <si>
    <t>MAT067450</t>
  </si>
  <si>
    <t>Impermeabilizante a frio, base acrílica, Tecryl-D3 da Marcryl ou similar</t>
  </si>
  <si>
    <t>MAT067500</t>
  </si>
  <si>
    <t>Impermeabilizante acrílico Hey'dicryl, Hey'di ou similar</t>
  </si>
  <si>
    <t>MAT067550</t>
  </si>
  <si>
    <t>Impermeabilizante bi-componente à base de asfalto modificado com poliuretano, Denverpren SBS Primer ou similar</t>
  </si>
  <si>
    <t>MAT067600</t>
  </si>
  <si>
    <t>Impermeabilizante bicomponente de poliuretano, na cor cinza claro, tipo IMP-C, Imperbrás ou similar</t>
  </si>
  <si>
    <t>MAT067650</t>
  </si>
  <si>
    <t>Impermeabilizante - Intraplast-N ou similar, lata de 20Kg</t>
  </si>
  <si>
    <t>MAT067700</t>
  </si>
  <si>
    <t>Impermeabilizante - Manta à base de asfalto, Torodin PL, de 4mm, Viapol ou similar</t>
  </si>
  <si>
    <t>MAT067750</t>
  </si>
  <si>
    <t>Impregnante aquoso, inibidor de corrosão, para estruturas de concreto armado, Ferrogard 903, Sika ou similar</t>
  </si>
  <si>
    <t>MAT067800</t>
  </si>
  <si>
    <t>Inseticida Malathion</t>
  </si>
  <si>
    <t>MAT067810</t>
  </si>
  <si>
    <t>Interruptor (pulsador) de embutir, para campainha, com placa de (4"x2"), linha Silentoque, Pial ou similar</t>
  </si>
  <si>
    <t>MAT067820</t>
  </si>
  <si>
    <t>Interruptor linha Pialplus, fabricação Pial Legrand ou similar</t>
  </si>
  <si>
    <t>MAT067850</t>
  </si>
  <si>
    <t>Interruptor de embutir, fosforescente, com placa de 1 tecla simples, ref. 1100, linha Silentoque, Pial ou similar</t>
  </si>
  <si>
    <t>MAT067900</t>
  </si>
  <si>
    <t>Interruptor de embutir, fosforescente, com placa de 2 teclas paralelas, ref. 2104, linha Silentoque, Pial ou similar</t>
  </si>
  <si>
    <t>MAT067950</t>
  </si>
  <si>
    <t>Interruptor de embutir, fosforescente, com placa de 3 teclas paralelas, ref. 3106, linha Silentoque, Pial ou similar</t>
  </si>
  <si>
    <t>MAT068000</t>
  </si>
  <si>
    <t>Interruptor simples conjugado com uma tomada 10A/250V, 2P Universal, referência 4103, Pial ou similar</t>
  </si>
  <si>
    <t>MAT068050</t>
  </si>
  <si>
    <t>Interruptor de sobrepor simples 4A/250W</t>
  </si>
  <si>
    <t>MAT068100</t>
  </si>
  <si>
    <t>Isolador de porcelana, branco, tipo roldana, com diâmetro de 50mm, altura de 30mm e furo de 13mm, REX ou similar</t>
  </si>
  <si>
    <t>MAT068150</t>
  </si>
  <si>
    <t>Isolador tipo carretilha marrom de (72x72)mm</t>
  </si>
  <si>
    <t>MAT068200</t>
  </si>
  <si>
    <t>Isolador tipo olhal, de suspensão, de 13,8Kv, de 6"</t>
  </si>
  <si>
    <t>MAT068250</t>
  </si>
  <si>
    <t>Isolador, tipo pino, para 13,8Kv</t>
  </si>
  <si>
    <t>MAT068300</t>
  </si>
  <si>
    <t>Janela - Basculante de ferro em caixilho de cantoneira de 3/4", básculas de cantoneira de 5/8", alavanca com punho cromado, fornecimento e montagem</t>
  </si>
  <si>
    <t>MAT068350</t>
  </si>
  <si>
    <t>Janela basculante de ferro, medindo: Janela basculante de ferro, medindo: (100x100)cm</t>
  </si>
  <si>
    <t>MAT068400</t>
  </si>
  <si>
    <t>Janela basculante de ferro, medindo: Janela basculante de ferro, medindo: (150x150)cm</t>
  </si>
  <si>
    <t>MAT068450</t>
  </si>
  <si>
    <t>Janela basculante de ferro, medindo: Janela basculante de ferro, medindo: (150x200)cm</t>
  </si>
  <si>
    <t>MAT068500</t>
  </si>
  <si>
    <t>Janela basculante, em aço laminado a frio com adição de cobre, sendo a medida de Janela basculante, em aço laminado a frio com adição de cobre, sendo a medida de (40x60)cm, batente de 2,5cm, com 1 báscula, código 64.51.100-9, modelo JB, linha Silenfort, Sasazaki ou similar</t>
  </si>
  <si>
    <t>MAT068550</t>
  </si>
  <si>
    <t>Janela basculante, em aço laminado a frio com adição de cobre, sendo a medida de Janela basculante, em aço laminado a frio com adição de cobre, sendo a medida de (60x60)cm, batente de 2,5cm, com 2 básculas, código 64.51.110-6, modelo JB, linha Silenfort, Sasazaki ou similar</t>
  </si>
  <si>
    <t>MAT068600</t>
  </si>
  <si>
    <t>Janela basculante, em aço laminado a frio com adição de cobre, sendo a medida de Janela basculante, em aço laminado a frio com adição de cobre, sendo a medida de (60x80)cm, batente de 2,5cm, com 2 básculas, código 64.51.111-4, modelo JB, linha Silenfort, Sasazaki ou similar</t>
  </si>
  <si>
    <t>MAT068650</t>
  </si>
  <si>
    <t>Janela basculante, em aço laminado a frio com adição de cobre, sendo a medida de Janela basculante, em aço laminado a frio com adição de cobre, sendo a medida de (60x100)cm, batente de 2,5cm, com 2 básculas, código 64.51.112-2, modelo JB, linha Silenfort, Sasazaki ou similar</t>
  </si>
  <si>
    <t>MAT068700</t>
  </si>
  <si>
    <t>Janela basculante, em aço laminado a frio com adição de cobre, sendo a medida de Janela basculante, em aço laminado a frio com adição de cobre, sendo a medida de (60x120)cm, batente de 2,5cm, com 2 básculas, código 64.51.113-0, modelo JB, linha Silenfort, Sasazaki ou similar</t>
  </si>
  <si>
    <t>MAT068750</t>
  </si>
  <si>
    <t>Janela basculante, em aço laminado a frio com adição de cobre, sendo a medida de Janela basculante, em aço laminado a frio com adição de cobre, sendo a medida de (60x150)cm, batente de 2,5cm, com 2 básculas, código 64.51.114-9, modelo JB, linha Silenfort, Sasazaki ou similar</t>
  </si>
  <si>
    <t>MAT068850</t>
  </si>
  <si>
    <t>Janela basculante, em aço laminado a frio com adição de cobre, sendo a medida de Janela basculante, em aço laminado a frio com adição de cobre, sendo a medida de (80x80)cm, batente de 2,5cm, com 3 básculas, código 64.51.121-1, modelo JB, linha Silenfort, Sasazaki ou similar</t>
  </si>
  <si>
    <t>MAT069150</t>
  </si>
  <si>
    <t>Janela basculante, em aço laminado a frio com adição de cobre, sendo a medida de Janela basculante, em aço laminado a frio com adição de cobre, sendo a medida de (100x150)cm, batente de 2,5cm, com 4 básculas, código 64.51.134-3, modelo JB, linha Silenfort, Sasazaki ou similar</t>
  </si>
  <si>
    <t>MAT069250</t>
  </si>
  <si>
    <t>Janela basculante, em aço laminado a frio com adição de cobre, sendo a medida de Janela basculante, em aço laminado a frio com adição de cobre, sendo a medida de (120x120)cm, batente de 2,5cm, com 5 básculas, código 64.51.143-2, modelo JB, linha Silenfort, Sasazaki ou similar</t>
  </si>
  <si>
    <t>MAT069301</t>
  </si>
  <si>
    <t>Janela basculante de alumínio anodizado brilhante, de 1 seção com 3 básculas, medindo (0,80 x 0,60) m, cada seção com 1 quadro fixo e 3 móveis. Fixação de vidros, inclusive estes.</t>
  </si>
  <si>
    <t>MAT069306</t>
  </si>
  <si>
    <t>Janela basculante de alumínio anodizado brilhante, de 2 seções com 3 básculas cada, medindo (0,80 x 1,20) m, cada seção com 1 quadro fixo e 3 móveis. Fixação de vidros, inclusive estes.</t>
  </si>
  <si>
    <t>MAT069320</t>
  </si>
  <si>
    <t>Janela basculante de alumínio anodizado pintura eletrostática branca, de 1 seção com 4 básculas, medindo (1,00 x 1,00) m, pré-pintada, completa, com 1 quadro fixo e 4 móveis. Fixação de vidros, inclusive estes.</t>
  </si>
  <si>
    <t>MAT069330</t>
  </si>
  <si>
    <t>Janela de correr de alumínio anodizado com pintura eletrostática branca, medindo (1,20 x 1,20) m, com 4 folhas sendo 2 fixas e 2 de correr com gradeamento. Inclusive os vidros.</t>
  </si>
  <si>
    <t>MAT069350</t>
  </si>
  <si>
    <t>Janela basculante em alumínio anodizado, série 28, com 1 báscula superior móvel e 1 báscula inferior fixa, colocada sem vidro</t>
  </si>
  <si>
    <t>MAT069400</t>
  </si>
  <si>
    <t>Janela basculante em alumínio anodizado, série 28, com 2 básculas superiores móveis e 1 báscula inferior fixa, colocada sem vidro</t>
  </si>
  <si>
    <t>MAT069420</t>
  </si>
  <si>
    <t>Janela basculante de alumínio com pintura eletrostática branca, de 1 seção com 4 básculas, medindo (1,00 x 1,20)m, 2 quadros fixos e 4 móveis. Fixação de vidros, inclusive estes.</t>
  </si>
  <si>
    <t>MAT069430</t>
  </si>
  <si>
    <t>Janela basculante em alumínio, de 1 seção com 3 básculas, medindo (0,60 x 0,80) m, com acabamento de pintura eletrostática a pó na cor branca, completa, com 1 quadro inferior fixo, 3 básculas móveis. Fixação de vidros, inclusive estes.</t>
  </si>
  <si>
    <t>MAT069450</t>
  </si>
  <si>
    <t>Janela basculante, em madeira aparelhada para pintura, medindo: (80 x 145)cm, com 3 folhas e guarnição completa - grupo V da Tabela Classificatória de Especificações de Produtos Madeireiros</t>
  </si>
  <si>
    <t>MAT069500</t>
  </si>
  <si>
    <t>Janela de abrir em madeira aparelhada, tipo VVP, vidro, veneziana e postigo, medindo: (120 x 150 x 3)cm - grupo V da Tabela Classificatória de Especificações de Produtos Madeireiros</t>
  </si>
  <si>
    <t>MAT069550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</si>
  <si>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(100x150)cm, batente de 8cm, com 4 folhas, código 63.41.311-9, modelo JCBBDGE, linha Belfort, Sasazaki ou similar</t>
  </si>
  <si>
    <t>MAT069600</t>
  </si>
  <si>
    <t>Janela de correr, em aço laminado a frio com adição de cobre, com bandeira projetante, massa externa com divisão, sendo a medida de Janela de correr, em aço laminado a frio com adição de cobre, com bandeira projetante, massa externa com divisão, sendo a medida de (100x200)cm, batente de 14cm, com 4 folhas, código 63.41.202-3, modelo JCBMD, linha Silenfort, Sasazaki ou similar</t>
  </si>
  <si>
    <t>MAT069750</t>
  </si>
  <si>
    <t>Janela de correr, em aço laminado a frio com adição de cobre, com bandeira projetante, massa externa sem divisão, sendo a medida de Janela de correr, em aço laminado a frio com adição de cobre, com bandeira projetante, massa externa sem divisão, sendo a medida de (120x150)cm, batente de 8cm, com 4 folhas, código 63.51.117-0, modelo JCBMS, linha Silenfort, Sasazaki ou similar</t>
  </si>
  <si>
    <t>MAT069850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</si>
  <si>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(120x200)cm, batente de 8cm, com 4 folhas, código 63.41.112-4, modelo JCBMDGE, linha Silenfort, Sasazaki ou similar</t>
  </si>
  <si>
    <t>MAT069900</t>
  </si>
  <si>
    <t>Janela de correr, em aço laminado a frio com adição de cobre, com bandeira projetante, massa externa sem divisão, sendo a medida de Janela de correr, em aço laminado a frio com adição de cobre, com bandeira projetante, massa externa sem divisão, sendo a medida de (120x200)cm, batente de 8cm, com 4 folhas, código 63.51.118-8, modelo JCBMS, linha Silenfort, Sasazaki ou similar</t>
  </si>
  <si>
    <t>MAT069950</t>
  </si>
  <si>
    <t>Janela de correr, em aço laminado a frio com adição de cobre, com bandeira projetante, massa externa quadriculada com grade, sendo a medida de Janela de correr, em aço laminado a frio com adição de cobre, com bandeira projetante, massa externa quadriculada com grade, sendo a medida de (120x200)cm, batente de 14cm, com 4 folhas, código 63.61.252-9, modelo JCBMQGQ, linha Silenfort, Sasazaki ou similar</t>
  </si>
  <si>
    <t>MAT070050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</si>
  <si>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(100x150)cm, batente de 8cm, com 4 folhas, código 63.41.104-3, modelo JCBMDGE, linha Silenfort, Sasazaki ou similar</t>
  </si>
  <si>
    <t>MAT070100</t>
  </si>
  <si>
    <t>Janela de correr em alumínio anodizado, perfís Série 28, com 2 folhas de correr, colocada, sem vidro</t>
  </si>
  <si>
    <t>MAT070150</t>
  </si>
  <si>
    <t>Janela de correr em alumínio anodizado, perfís Série 28, com 2 folhas fixas e 2 folhas de correr, colocada, sem vidro</t>
  </si>
  <si>
    <t>MAT070300</t>
  </si>
  <si>
    <t>Janela de correr em madeira aparelhada, medindo: (110 x 140 x 3)cm, com 2 folhas e guarnição completa - grupo V da Tabela Classificatória de Especificações de Produtos Madeireiros</t>
  </si>
  <si>
    <t>MAT070350</t>
  </si>
  <si>
    <t>Janela de correr em madeira aparelhada, medindo: (150 x 150 x 3)cm, com 2 folhas e guarnição completa - grupo V da Tabela Classificatória de Especificações de Produtos Madeireiros</t>
  </si>
  <si>
    <t>MAT070400</t>
  </si>
  <si>
    <t>Janela de correr em madeira aparelhada, medindo: (210 x 140 x 3)cm, com 4 folhas e guarnição completa - grupo V da Tabela Classificatória de Especificações de Produtos Madeireiros</t>
  </si>
  <si>
    <t>MAT070450</t>
  </si>
  <si>
    <t>Janela de correr em madeira aparelhada, medindo: (300 x 200 x 3)cm, com 2 folhas de correr, 2 fixas, 4 bandeiras em veneziana e guarnição completa - grupo V da Tabela Classificatória de Especificações de Produtos Madeireiros</t>
  </si>
  <si>
    <t>MAT070550</t>
  </si>
  <si>
    <t>Janela de correr em madeira aparelhada, veneziana, medindo: (230 x 80)cm, com 2 folhas de correr, 2 fixas e guarnição completa - grupo V da Tabela Classificatória de Especificações de Produtos Madeireiros</t>
  </si>
  <si>
    <t>MAT070600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</si>
  <si>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(1,70x0,40)m, tendo 2 folhas veneziana de topo fixa</t>
  </si>
  <si>
    <t>MAT070650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</si>
  <si>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(170x95)cm, Maxim-Ar, tendo 2 folhas, com vidro Blindex</t>
  </si>
  <si>
    <t>MAT070700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</si>
  <si>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(60x175)cm, Maxim-Ar, 2 folhas sendo 1 folha fixa, com vidro duplo a prova de som</t>
  </si>
  <si>
    <t>MAT070800</t>
  </si>
  <si>
    <t>Janela guilhotina em madeira aparelhada, medindo: (150 x 150 x 3)cm, com 2 folhas e guarnição completa - grupo V da Tabela Classificatória de Especificações de Produtos Madeireiros</t>
  </si>
  <si>
    <t>MAT070810</t>
  </si>
  <si>
    <t>Janela Maxim-Ar com grade quadriculada, pintura eletrostática branca, medindo (0,60 x 0,40)m, com baguete em aço. Inclusive vidro.</t>
  </si>
  <si>
    <t>MAT070820</t>
  </si>
  <si>
    <t>Janela Maxim-Ar Dupla com pintura eletrostática branca, medindo (0,60 x 1,18) m, com grade. Inclusive os vidros.</t>
  </si>
  <si>
    <t>MAT070830</t>
  </si>
  <si>
    <t>Janela Maxim-Ar com grade, pintura eletrostática branca, medindo (0,60 x 1,20)m, com 2 seções verticais e baguete em aço. Inclusive vidro.</t>
  </si>
  <si>
    <t>MAT070850</t>
  </si>
  <si>
    <t>Janela Maxim-ar- Junção vertical, em aço laminado a frio com adição de cobre, medindo Janela Maxim-ar- Junção vertical, em aço laminado a frio com adição de cobre, medindo 60cm, batente de 5cm, código 33.05.420-3, modelo JUV, linha Silenfort, Sasazaki ou similar</t>
  </si>
  <si>
    <t>MAT070900</t>
  </si>
  <si>
    <t>Janela Maxim-ar- Junção vertical, em aço laminado a frio com adição de cobre, medindo Janela Maxim-ar- Junção vertical, em aço laminado a frio com adição de cobre, medindo 140cm, batente de 6cm, código 33.05.460-2, modelo JUV, linha Silenfort, Sasazaki ou similar</t>
  </si>
  <si>
    <t>MAT071000</t>
  </si>
  <si>
    <t>Janela Maxim-ar, em aço laminado a frio com adição de cobre, com baguete externo grade elo, sendo a medida de Janela Maxim-ar, em aço laminado a frio com adição de cobre, com baguete externo grade elo, sendo a medida de (60x60)cm, batente de 5cm, com 1 folha, código 65.41.323-0, modelo JMGE, linha Silenfort, Sasazaki ou similar</t>
  </si>
  <si>
    <t>MAT071150</t>
  </si>
  <si>
    <t>Janela Maxim-ar, em aço laminado a frio com adição de cobre, com massa externa quadriculada com grade, sendo a medida de Janela Maxim-ar, em aço laminado a frio com adição de cobre, com massa externa quadriculada com grade, sendo a medida de (60x60)cm, batente de 5cm, com 1 folha, código 65.41.723-5, modelo JMQGQ, linha Silenfort, Sasazaki ou similar</t>
  </si>
  <si>
    <t>MAT071250</t>
  </si>
  <si>
    <t>Janela Maxim-ar, em aço laminado a frio com adição de cobre, com massa externa quadriculada com grade, sendo a medida de Janela Maxim-ar, em aço laminado a frio com adição de cobre, com massa externa quadriculada com grade, sendo a medida de (100x60)cm, batente de 5cm, com 1 folha, código 65.41.743-0, modelo JMQGQ, linha Silenfort, Sasazaki ou similar</t>
  </si>
  <si>
    <t>MAT071550</t>
  </si>
  <si>
    <t>Janela Maxim-Air, em alumínio anodizado fosco, com Janela Maxim-Air, em alumínio anodizado fosco, com 50cm de altura, em 4 módulos de 1m cada, com a parte inferior fixa, em perfís Série 25</t>
  </si>
  <si>
    <t>MAT071600</t>
  </si>
  <si>
    <t>Janela Maxim-Air, em alumínio anodizado fosco, com Janela Maxim-Air, em alumínio anodizado fosco, com 90cm de altura, em 4 módulos de 1m cada, com a parte inferior fixa, em perfís Série 25</t>
  </si>
  <si>
    <t>MAT071650</t>
  </si>
  <si>
    <t>Janela Maxim-Ar em alumínio anodizado, com 1 painel deslizante projetante, em perfís Série 25, colocada sem vidro</t>
  </si>
  <si>
    <t>MAT071700</t>
  </si>
  <si>
    <t>Janela Maxim-Ar em alumínio anodizado, com 1 painel deslizante projetante, provido de haste de comando, em perfís Série 25, medindo: Janela Maxim-Ar em alumínio anodizado, com 1 painel deslizante projetante, provido de haste de comando, em perfís Série 25, medindo: (0,60x0,90)m</t>
  </si>
  <si>
    <t>MAT071750</t>
  </si>
  <si>
    <t>Janela veneziana, em aço laminado a frio com adição de cobre, com grade quadriculada, sendo a medida de Janela veneziana, em aço laminado a frio com adição de cobre, com grade quadriculada, sendo a medida de (100x200)cm, batente de 14cm, com 6 folhas, código 62.31.142-8, modelo JVSGQ, linha Silenfort, Sasazaki ou similar</t>
  </si>
  <si>
    <t>MAT071850</t>
  </si>
  <si>
    <t>Janela veneziana, em aço laminado a frio com adição de cobre, sem grade, sendo a medida de Janela veneziana, em aço laminado a frio com adição de cobre, sem grade, sendo a medida de (150x120)cm, batente de 11cm, com 6 folhas, código 62.41.207-0, modelo JVS, linha Silenfort, Sasazaki ou similar</t>
  </si>
  <si>
    <t>MAT071900</t>
  </si>
  <si>
    <t>Janela veneziana, em aço laminado a frio com adição de cobre, sem grade, sendo a medida de Janela veneziana, em aço laminado a frio com adição de cobre, sem grade, sendo a medida de (120x200)cm, batente de 16cm, com 6 folhas, código 61.21.108-0, modelo JVM, linha Multiflex, Sasazaki ou similar</t>
  </si>
  <si>
    <t>MAT071950</t>
  </si>
  <si>
    <t>Janela VVP, vidro, veneziana e postigo, em madeira aparelhada, medindo: (100 x 100 x 3)cm, com 2 folhas - grupo V da Tabela Classificatória de Especificações de Produtos Madeireiros</t>
  </si>
  <si>
    <t>MAT071980</t>
  </si>
  <si>
    <t>Jardineira de segurança para saneamento.</t>
  </si>
  <si>
    <t>MAT072200</t>
  </si>
  <si>
    <t>Joelho de PVC, 60°, circular, diâmetro nominal de 88mm, linha Aquapluv, Tigre ou similar</t>
  </si>
  <si>
    <t>MAT072250</t>
  </si>
  <si>
    <t>Joelho de PVC, 90°, circular, diâmetro nominal de 88mm, linha Aquapluv, Tigre ou similar</t>
  </si>
  <si>
    <t>MAT072300</t>
  </si>
  <si>
    <t>Joelho de ferro fundido galvanizado, 45°, classe 150, rosca BSP. diâmetro nominal de 1"</t>
  </si>
  <si>
    <t>MAT072350</t>
  </si>
  <si>
    <t>Joelho de ferro fundido galvanizado, 45°, classe 150, rosca BSP, diâmetro nominal de 2 1/2"</t>
  </si>
  <si>
    <t>MAT072400</t>
  </si>
  <si>
    <t>Joelho de ferro fundido galvanizado, 90°, classe 150, rosca BSP, diâmetro nominal de 1/2"</t>
  </si>
  <si>
    <t>MAT072450</t>
  </si>
  <si>
    <t>Joelho de ferro fundido galvanizado, 90°, classe 150, rosca BSP, diâmetro nominal de 3/4"</t>
  </si>
  <si>
    <t>MAT072500</t>
  </si>
  <si>
    <t>Joelho de ferro fundido galvanizado, 90°, classe 150, rosca BSP, diâmetro nominal de 1"</t>
  </si>
  <si>
    <t>MAT072550</t>
  </si>
  <si>
    <t>Joelho de ferro fundido galvanizado, 90°, classe 150, rosca BSP, diâmetro nominal de 1 1/4"</t>
  </si>
  <si>
    <t>MAT072600</t>
  </si>
  <si>
    <t>Joelho de ferro fundido galvanizado, 90°, classe 150, rosca BSP, diâmetro nominal de 1 1/2"</t>
  </si>
  <si>
    <t>MAT072650</t>
  </si>
  <si>
    <t>Joelho de ferro fundido galvanizado, 90°, classe 150, rosca BSP, diâmetro nominal de 2"</t>
  </si>
  <si>
    <t>MAT072700</t>
  </si>
  <si>
    <t>Joelho de ferro fundido galvanizado, 90°, classe 150, rosca BSP, diâmetro nominal de 2 1/2"</t>
  </si>
  <si>
    <t>MAT072750</t>
  </si>
  <si>
    <t>Joelho de ferro fundido galvanizado, 90°, classe 150, rosca BSP, diâmetro nominal de 3"</t>
  </si>
  <si>
    <t>MAT072800</t>
  </si>
  <si>
    <t>Joelho de aço galvanizado, 90°, classe 10,  rosca BSP, diâmetro nominal de Joelho de aço galvanizado, 90°, classe 10, rosca BSP, diâmetro nominal de 4"</t>
  </si>
  <si>
    <t>MAT072850</t>
  </si>
  <si>
    <t>Joelho de cobre, 90º, bolsa-bolsa, sem anel, diâmetro nominal de 22mm</t>
  </si>
  <si>
    <t>MAT072900</t>
  </si>
  <si>
    <t>Joelho de cobre, 90º, bolsa-bolsa, sem anel, de 28mm</t>
  </si>
  <si>
    <t>MAT073050</t>
  </si>
  <si>
    <t>Joelho de ferro fundido, 87° 30', para esgoto, Linha Predial Tradicional, diâmetro nominal de 100mm, J87SBB, Saint-Gobain ou similar</t>
  </si>
  <si>
    <t>MAT073100</t>
  </si>
  <si>
    <t>Joelho de PVC rígido, 45°, diâmetro nominal de 40mm</t>
  </si>
  <si>
    <t>MAT073150</t>
  </si>
  <si>
    <t>Joelho de PVC rígido, 45°, diâmetro nominal de 50mm</t>
  </si>
  <si>
    <t>MAT073200</t>
  </si>
  <si>
    <t>Joelho de PVC rígido, 45°, Série R, diâmetro nominal de Joelho de PVC rígido, 45°, Série R, diâmetro nominal de 75mm</t>
  </si>
  <si>
    <t>MAT073250</t>
  </si>
  <si>
    <t>Joelho de PVC rígido, 45°, Série R, diâmetro nominal de Joelho de PVC rígido, 45°, Série R, diâmetro nominal de 100mm</t>
  </si>
  <si>
    <t>MAT073300</t>
  </si>
  <si>
    <t>Joelho de PVC rígido, 45°, Série R, diâmetro nominal de Joelho de PVC rígido, 45°, Série R, diâmetro nominal de 150mm</t>
  </si>
  <si>
    <t>MAT073350</t>
  </si>
  <si>
    <t>Joelho de PVC rígido, 90°, PB, para esgoto predial, diâmetro nominal de Joelho de PVC rígido, 90°, PB, para esgoto predial, diâmetro nominal de 50mm</t>
  </si>
  <si>
    <t>MAT073400</t>
  </si>
  <si>
    <t>Joelho de PVC rígido, 90°, leve, diâmetro nominal de 200mm</t>
  </si>
  <si>
    <t>MAT073450</t>
  </si>
  <si>
    <t>Joelho de PVC rígido, 90º, esgoto predial, Série Normal, diâmetro nominal de 150mm</t>
  </si>
  <si>
    <t>MAT073500</t>
  </si>
  <si>
    <t>Joelho de PVC rígido, 90°, roscável, diâmetro nominal de Joelho de PVC rígido, 90°, roscável, diâmetro nominal de 1/2"</t>
  </si>
  <si>
    <t>MAT073550</t>
  </si>
  <si>
    <t>Joelho de PVC rígido, 90°, roscável, diâmetro nominal de Joelho de PVC rígido, 90°, roscável, diâmetro nominal de 3/4"</t>
  </si>
  <si>
    <t>MAT073600</t>
  </si>
  <si>
    <t>Joelho de PVC rígido, 90°, roscável, diâmetro nominal de Joelho de PVC rígido, 90°, roscável, diâmetro nominal de 1"</t>
  </si>
  <si>
    <t>MAT073650</t>
  </si>
  <si>
    <t>Joelho de PVC rígido, 90°, roscável, diâmetro nominal de Joelho de PVC rígido, 90°, roscável, diâmetro nominal de 1 1/4"</t>
  </si>
  <si>
    <t>MAT073700</t>
  </si>
  <si>
    <t>Joelho de PVC rígido, 90°, roscável, diâmetro nominal de Joelho de PVC rígido, 90°, roscável, diâmetro nominal de 1 1/2"</t>
  </si>
  <si>
    <t>MAT073750</t>
  </si>
  <si>
    <t>Joelho de PVC rígido, 90°, roscável, diâmetro nominal de Joelho de PVC rígido, 90°, roscável, diâmetro nominal de 2"</t>
  </si>
  <si>
    <t>MAT073800</t>
  </si>
  <si>
    <t>Joelho de PVC rígido, 90°, roscável, diâmetro nominal de Joelho de PVC rígido, 90°, roscável, diâmetro nominal de 2 1/2"</t>
  </si>
  <si>
    <t>MAT073850</t>
  </si>
  <si>
    <t>Joelho de PVC rígido marrom, 90°, soldável, de 20mm</t>
  </si>
  <si>
    <t>MAT073900</t>
  </si>
  <si>
    <t>Joelho de PVC rígido marrom, 90°, soldável, de 25mm</t>
  </si>
  <si>
    <t>MAT073950</t>
  </si>
  <si>
    <t>Joelho de PVC rígido marrom, 90°, soldável, de 32mm</t>
  </si>
  <si>
    <t>MAT074000</t>
  </si>
  <si>
    <t>Joelho de PVC rígido, 90º, soldável, diâmetro externo de 40mm.</t>
  </si>
  <si>
    <t>MAT074050</t>
  </si>
  <si>
    <t>Joelho de PVC rígido marrom, 90°, soldável, de 60mm</t>
  </si>
  <si>
    <t>MAT074100</t>
  </si>
  <si>
    <t>Joelho de PVC rígido marrom, 90°, soldável, de 85mm</t>
  </si>
  <si>
    <t>MAT074150</t>
  </si>
  <si>
    <t>Joelho de PVC rígido marrom, 90°, soldável, de 110mm</t>
  </si>
  <si>
    <t>MAT074200</t>
  </si>
  <si>
    <t>Joelho de PVC rígido, 90°, Série R, diâmetro nominal de Joelho de PVC rígido, 90°, Série R, diâmetro nominal de 50mm</t>
  </si>
  <si>
    <t>MAT074250</t>
  </si>
  <si>
    <t>Joelho de PVC rígido, 90°, Série R, diâmetro nominal de Joelho de PVC rígido, 90°, Série R, diâmetro nominal de 75mm</t>
  </si>
  <si>
    <t>MAT074300</t>
  </si>
  <si>
    <t>Joelho de PVC rígido, 90°, Série R, diâmetro nominal de Joelho de PVC rígido, 90°, Série R, diâmetro nominal de 100mm</t>
  </si>
  <si>
    <t>MAT074350</t>
  </si>
  <si>
    <t>Joelho de PVC rígido, 90°, PB, para esgoto predial, diâmetro nominal de Joelho de PVC rígido, 90°, PB, para esgoto predial, diâmetro nominal de 40mm</t>
  </si>
  <si>
    <t>MAT074400</t>
  </si>
  <si>
    <t>Joelho de PVC rígido, 90°, para esgoto predial, diâmetro nominal de 75mm</t>
  </si>
  <si>
    <t>MAT074450</t>
  </si>
  <si>
    <t>Joelho de PVC rígido, 90°, PB, para esgoto predial, diâmetro nominal de Joelho de PVC rígido, 90°, PB, para esgoto predial, diâmetro nominal de 100mm</t>
  </si>
  <si>
    <t>MAT074500</t>
  </si>
  <si>
    <t>Junção de cerâmica vidrada, 45°, diâmetro nominal de Junção de cerâmica vidrada, 45°, diâmetro nominal de 100mm</t>
  </si>
  <si>
    <t>MAT074550</t>
  </si>
  <si>
    <t>Junção de cerâmica vidrada, 45°, diâmetro nominal de Junção de cerâmica vidrada, 45°, diâmetro nominal de 150mm</t>
  </si>
  <si>
    <t>MAT074600</t>
  </si>
  <si>
    <t>Junção de cerâmica vidrada, 45°, diâmetro nominal de Junção de cerâmica vidrada, 45°, diâmetro nominal de 200mm</t>
  </si>
  <si>
    <t>MAT074650</t>
  </si>
  <si>
    <t>Junção de ferro fundido, 45°, FFF, PN-10, diâmetro nominal de Junção de ferro fundido, 45°, FFF, PN-10, diâmetro nominal de (80x80)mm</t>
  </si>
  <si>
    <t>MAT074700</t>
  </si>
  <si>
    <t>Junção de redução de ferro fundido, 45º, FFF, PN-10, diâmetro nominal de (100x80)mm</t>
  </si>
  <si>
    <t>MAT074750</t>
  </si>
  <si>
    <t>Junção de ferro fundido, 45°, FFF, PN-10, diâmetro nominal de Junção de ferro fundido, 45°, FFF, PN-10, diâmetro nominal de (100x100)mm</t>
  </si>
  <si>
    <t>MAT074800</t>
  </si>
  <si>
    <t>Junção de ferro fundido, 45°, FFF, PN-10, diâmetro nominal de Junção de ferro fundido, 45°, FFF, PN-10, diâmetro nominal de (150x150)mm</t>
  </si>
  <si>
    <t>MAT074850</t>
  </si>
  <si>
    <t>Junção de ferro fundido, 45°, FFF, PN-10, diâmetro nominal de Junção de ferro fundido, 45°, FFF, PN-10, diâmetro nominal de (250x250)mm</t>
  </si>
  <si>
    <t>MAT074950</t>
  </si>
  <si>
    <t>Junção de PVC rígido, 45°, esgoto, de 40mm</t>
  </si>
  <si>
    <t>MAT075000</t>
  </si>
  <si>
    <t>Junção de PVC rígido, 45°, PBA, BB, diâmetro nominal de 50mm</t>
  </si>
  <si>
    <t>MAT075050</t>
  </si>
  <si>
    <t>Junção de PVC rígido, 45º, BBB, JE, diâmetro nominal de 100mm, para coletor de esgoto</t>
  </si>
  <si>
    <t>MAT075100</t>
  </si>
  <si>
    <t>Junção simples de PVC rígido, PB, para esgoto predial, diâmetro nominal de Junção simples de PVC rígido, PB, para esgoto predial, diâmetro nominal de (50x50)mm</t>
  </si>
  <si>
    <t>MAT075150</t>
  </si>
  <si>
    <t>Junção simples de PVC rígido, PB, para esgoto predial, diâmetro nominal de Junção simples de PVC rígido, PB, para esgoto predial, diâmetro nominal de (75x50)mm</t>
  </si>
  <si>
    <t>MAT075200</t>
  </si>
  <si>
    <t>Junção simples de PVC rígido, PB, para esgoto predial, diâmetro nominal de Junção simples de PVC rígido, PB, para esgoto predial, diâmetro nominal de (100x75)mm</t>
  </si>
  <si>
    <t>MAT075250</t>
  </si>
  <si>
    <t>Junção simples de PVC rígido, PB, para esgoto predial, diâmetro nominal de Junção simples de PVC rígido, PB, para esgoto predial, diâmetro nominal de (100x100)mm</t>
  </si>
  <si>
    <t>MAT075300</t>
  </si>
  <si>
    <t>Junção simples de PVC rígido, PBV, Série R, diâmetro nominal de Junção simples de PVC rígido, PBV, Série R, diâmetro nominal de (75x75)mm</t>
  </si>
  <si>
    <t>MAT075350</t>
  </si>
  <si>
    <t>Junção simples de PVC rígido, PBV, Série R, diâmetro nominal de Junção simples de PVC rígido, PBV, Série R, diâmetro nominal de (100x100)mm</t>
  </si>
  <si>
    <t>MAT075400</t>
  </si>
  <si>
    <t>Junção simples de PVC rígido, PBV, Série R, diâmetro nominal de Junção simples de PVC rígido, PBV, Série R, diâmetro nominal de (150x100)mm</t>
  </si>
  <si>
    <t>MAT075450</t>
  </si>
  <si>
    <t>Junção simples de PVC rígido, PBV, Série R, diâmetro nominal de Junção simples de PVC rígido, PBV, Série R, diâmetro nominal de (150x150)mm</t>
  </si>
  <si>
    <t>MAT075500</t>
  </si>
  <si>
    <t>Junta de dilatação e vedação em perfil elastomérico pré-formado para pontes e viadutos, inclusive lábios poliméricos, exclusive corte e remoção do pavimento, apicoamento de laje, formas e concretagem dos berços, para largura de 25mm. Colocado</t>
  </si>
  <si>
    <t>MAT075550</t>
  </si>
  <si>
    <t>Junta de dilatação e vedação em perfil elastomérico pré-formado para pontes e viadutos, inclusive lábios poliméricos, exclusive corte e remoção do pavimento, apicoamento de laje, formas e concretagem dos berços, para largura de 35mm. Colocado</t>
  </si>
  <si>
    <t>MAT075600</t>
  </si>
  <si>
    <t>Junta de dilatação e vedação em perfil elastomérico pré-formado para pontes e viadutos, inclusive lábios poliméricos, exclusive corte e remoção do pavimento, apicoamento de laje, formas e concretagem dos berços, para largura de 50mm. Colocado</t>
  </si>
  <si>
    <t>MAT075650</t>
  </si>
  <si>
    <t>Junta de dilatação e vedação em perfil elastomérico pré-formado para pontes e viadutos, inclusive lábios poliméricos, exclusive corte e remoção do pavimento, apicoamento de laje, formas e concretagem dos berços, para largura de 60mm. Colocado</t>
  </si>
  <si>
    <t>MAT075700</t>
  </si>
  <si>
    <t>Junta de dilatação e vedação em perfil elastomérico pré-formado para pontes e viadutos, inclusive lábios poliméricos, exclusive corte e remoção do pavimento, apicoamento de laje, formas e concretagem dos berços, para largura de 80mm. Colocado</t>
  </si>
  <si>
    <t>MAT075750</t>
  </si>
  <si>
    <t>Junta de dilatação e vedação em perfil elastomérico pré-formado para pontes e viadutos, inclusive lábios poliméricos, exclusive corte e remoção do pavimento, apicoamento de laje, formas e concretagem dos berços, para largura de 100mm. Colocado</t>
  </si>
  <si>
    <t>MAT075900</t>
  </si>
  <si>
    <t>Junta elástica pré-moldada, tipo O-22, Fungenband ou similar</t>
  </si>
  <si>
    <t>MAT075950</t>
  </si>
  <si>
    <t>Junta Gibault de ferro fundido, diâmetro nominal de Junta Gibault de ferro fundido, diâmetro nominal de 50mm</t>
  </si>
  <si>
    <t>MAT076000</t>
  </si>
  <si>
    <t>Junta Gibault de ferro fundido, diâmetro nominal de Junta Gibault de ferro fundido, diâmetro nominal de 75mm</t>
  </si>
  <si>
    <t>MAT076050</t>
  </si>
  <si>
    <t>Junta Gibault de ferro fundido, diâmetro nominal de Junta Gibault de ferro fundido, diâmetro nominal de 100mm</t>
  </si>
  <si>
    <t>MAT076100</t>
  </si>
  <si>
    <t>Junta Gibault de ferro fundido, diâmetro nominal de Junta Gibault de ferro fundido, diâmetro nominal de 150mm</t>
  </si>
  <si>
    <t>MAT076150</t>
  </si>
  <si>
    <t>Junta Gibault de ferro fundido, diâmetro nominal de Junta Gibault de ferro fundido, diâmetro nominal de 200mm</t>
  </si>
  <si>
    <t>MAT076200</t>
  </si>
  <si>
    <t>Junta Gibault de ferro fundido, diâmetro nominal de Junta Gibault de ferro fundido, diâmetro nominal de 250mm</t>
  </si>
  <si>
    <t>MAT076250</t>
  </si>
  <si>
    <t>Junta Gibault de ferro fundido, diâmetro nominal de Junta Gibault de ferro fundido, diâmetro nominal de 300mm</t>
  </si>
  <si>
    <t>MAT076300</t>
  </si>
  <si>
    <t>Junta plastificada para marmorite sendo a altura de 17mm e espessura de 3mm</t>
  </si>
  <si>
    <t>MAT076350</t>
  </si>
  <si>
    <t>Korodur para piso, com espessura de 0,8cm, na cor natural de cimento, incluindo colocação, junta plástica inclusive aplicação do contrapiso sem os materiais e 3 polimentos mecânicos</t>
  </si>
  <si>
    <t>MAT076400</t>
  </si>
  <si>
    <t>Korodur para piso, com espessura de 0,8cm, na cor preta, incluindo colocação, junta plástica inclusive aplicação do contrapiso sem os materiais e 3 polimentos mecânicos</t>
  </si>
  <si>
    <t>MAT076450</t>
  </si>
  <si>
    <t>Korodur para degrau de escada, na cor Korodur para degrau de escada, na cor cinza, aplicado, inclusive 3 polimentos</t>
  </si>
  <si>
    <t>MAT076500</t>
  </si>
  <si>
    <t>Korodur para degrau de escada, na cor Korodur para degrau de escada, na cor preta, aplicado, inclusive 3 polimentos</t>
  </si>
  <si>
    <t>MAT076550</t>
  </si>
  <si>
    <t>Korodur para rodapé, com altura de 10cm, na cor natural de cimento, com altura de 10cm, aplicado, inclusive 3 polimentos</t>
  </si>
  <si>
    <t>MAT076600</t>
  </si>
  <si>
    <t>Korodur para rodapé, com altura de 10cm, na cor preta, com altura de 10cm, aplicado, inclusive 3 polimentos</t>
  </si>
  <si>
    <t>MAT076650</t>
  </si>
  <si>
    <t>Korodur WH com acabamento antiderrapante, na cor natural do cimento, com espessura de 0,8cm, inclusive contrapiso de cimento e areia no traço 1:3 de 3,2cm</t>
  </si>
  <si>
    <t>MAT076700</t>
  </si>
  <si>
    <t>Korodur WH para rodapé, com altura de 10cm, na cor natural do cimento, com acabamento desempenado, colocado</t>
  </si>
  <si>
    <t>MAT076750</t>
  </si>
  <si>
    <t>Lã de vidro em manta, com espessura de 1", com densidade de 16kg/m3</t>
  </si>
  <si>
    <t>MAT076800</t>
  </si>
  <si>
    <t>Laço de roldana de aço, referência Laço de roldana de aço, referência SPL-1310-P</t>
  </si>
  <si>
    <t>MAT076850</t>
  </si>
  <si>
    <t>Laço de roldana de aço, referência Laço de roldana de aço, referência SPL-1316-T</t>
  </si>
  <si>
    <t>MAT076900</t>
  </si>
  <si>
    <t>Laço duplo pré-formado com coxim para amarração de condutores de AL (CAA), malha de 1/0AWG</t>
  </si>
  <si>
    <t>MAT077250</t>
  </si>
  <si>
    <t>Lâmina isolante refletiva, composta por "foil" de alumínio em ambas as faces, unidas a alma de papel kraft de alta densidade com adesivos especiais e uma malha protetora como reforço, modelo Multi/2, Gibwood ou similar</t>
  </si>
  <si>
    <t>MAT077300</t>
  </si>
  <si>
    <t>Lâmina isolante refletiva composta por "foil" de alumínio em somente uma face, unidas a alma de papel kraft de alta densidade com adesivos especiais e uma malha protetora como reforço, modelo básico Multi, Gibwood ou similar</t>
  </si>
  <si>
    <t>MAT077350</t>
  </si>
  <si>
    <t>Lâmina isolante refletiva composta por "foil" de alumínio em somente uma face, com um lado opaco, unidas a alma de papel kraft de alta densidade com adesivos especiais e uma malha protetora como reforço, modelo Residencial Branco, Gibwood ou similar</t>
  </si>
  <si>
    <t>MAT077400</t>
  </si>
  <si>
    <t>Laminado melamínico, medindo (3,08x1,25x0,001)m, para caneta, padrão Lousa, cor Brancoline F-608, Fórmica ou similar</t>
  </si>
  <si>
    <t>MAT077450</t>
  </si>
  <si>
    <t>Laminado melamínico, medindo (3,08x1,25x0,001)m, para giz, padrão Lousa, cor Lousaline F-208, Fórmica ou similar</t>
  </si>
  <si>
    <t>MAT077600</t>
  </si>
  <si>
    <t>Lâmpada de multivapor metálico (MVM), duplo contato, com bulbo externo e um tubo de descarga de quartzo, cor de 3000K, de 70W, referência MHW-TD, Philips ou similar</t>
  </si>
  <si>
    <t>MAT077650</t>
  </si>
  <si>
    <t>Lâmpada de multivapor metálica (MVM), base G-12, bulbo tubular, clara, de 150W, modelo Powerstar HQI-T, Osram ou similar</t>
  </si>
  <si>
    <t>MAT078400</t>
  </si>
  <si>
    <t>Lâmpada de vapor metálico, alta pressão, de 70W</t>
  </si>
  <si>
    <t>MAT078500</t>
  </si>
  <si>
    <t>Lâmpada halógena em baixa tensão com refletor dicróico de 50W, 12V, abertura no ângulo de 38°, referência 41870WFL, Decostar, Osram ou similar</t>
  </si>
  <si>
    <t>MAT078550</t>
  </si>
  <si>
    <t>Lâmpada dicróica de 75W, 110/130V, abertura no ângulo de 38°</t>
  </si>
  <si>
    <t>MAT078600</t>
  </si>
  <si>
    <t>Lâmpada fluorescente, de Lâmpada fluorescente, de 20W</t>
  </si>
  <si>
    <t>MAT078650</t>
  </si>
  <si>
    <t>Lâmpada fluorescente, de Lâmpada fluorescente, de 40W</t>
  </si>
  <si>
    <t>MAT078700</t>
  </si>
  <si>
    <t>Lâmpada fluorescente compacta, bulbo tubular no formato espiral, 15W, base E-27 em latão niquelado, tensão 127V, fluxo luminoso médio de 903 Lumens, reator eletrônico integrado a base da rosca, temperatura de cor 2.700 K, posição de funcionamento universal</t>
  </si>
  <si>
    <t>MAT078800</t>
  </si>
  <si>
    <t>Lâmpada fluorescente compacta eletrônica, de 23W, 120V, cor 41, modelo Dulux EL, Osram ou similar</t>
  </si>
  <si>
    <t>MAT078870</t>
  </si>
  <si>
    <t>Lâmpada fluorescente compacta, bulbo tubular no formato espiral, 58W, base E-27 em latão niquelado, tensão 220V, fluxo luminoso médio de 3.480 Lumens, reator eletrônico integrado a base da rosca, temperatura de cor 6.400 K, posição de funcionamento universal.</t>
  </si>
  <si>
    <t>MAT078880</t>
  </si>
  <si>
    <t>Lâmpada fluorescente compacta, bulbo tubular no formato espiral, 85W, base E-27 em latão niquelado, tensão 220V, fluxo luminoso médio de 5.100 Lumens, reator eletrônico integrado a base da rosca, temperatura de cor 6.400 K, posição de funcionamento universal.</t>
  </si>
  <si>
    <t>MAT078900</t>
  </si>
  <si>
    <t>Lâmpada fluorescente, tubular, de 16W, modelo Energy Saver L16/21-840, Osram ou similar</t>
  </si>
  <si>
    <t>MAT078950</t>
  </si>
  <si>
    <t>Lâmpada fluorescente, tubular, de 32W, modelo Energy Saver L32/21-840, Osram ou similar</t>
  </si>
  <si>
    <t>MAT079000</t>
  </si>
  <si>
    <t>Lâmpada fluorescente, tubular, de 32W, modelo TLD-RS, Super-84, Philips ou similar</t>
  </si>
  <si>
    <t>MAT079050</t>
  </si>
  <si>
    <t>Lâmpada fluorescente, tubular, de 36W, modelo Energy Saver L36/21-840, Osram ou similar</t>
  </si>
  <si>
    <t>MAT079100</t>
  </si>
  <si>
    <t>Lâmpada halógena de 300W, tipo lapiseira ou palito</t>
  </si>
  <si>
    <t>MAT079475</t>
  </si>
  <si>
    <t>Lâmpada LED, bulbo, A60, 9W, 100/240V, base E-27.</t>
  </si>
  <si>
    <t>MAT079485</t>
  </si>
  <si>
    <t>Lâmpada LED, bulbo, A60, 15W, 100/240V, base E-27.</t>
  </si>
  <si>
    <t>MAT079495</t>
  </si>
  <si>
    <t>Lâmpada LED, bulbo, A60, 20W, 100/240V, base E-27.</t>
  </si>
  <si>
    <t>MAT079505</t>
  </si>
  <si>
    <t>Lâmpada LED, bulbo, A60, 30W, 100/240V, base E-27.</t>
  </si>
  <si>
    <t>MAT079551</t>
  </si>
  <si>
    <t>Lâmpada LED, tubular, 600mm, T8, 9W, fluxo luminoso em torno de 900lm.</t>
  </si>
  <si>
    <t>MAT079560</t>
  </si>
  <si>
    <t>Lâmpada LED, tubular, 1200mm, T8, 18W, fluxo luminoso em torno de 1850lm.</t>
  </si>
  <si>
    <t>MAT079600</t>
  </si>
  <si>
    <t>Lâmpada mista, composta de vapor de mercúrio e filamento incandescente, de 250W, Peterco FR-115/205 ou similar</t>
  </si>
  <si>
    <t>MAT079700</t>
  </si>
  <si>
    <t>Lanterna de segurança giratória, com filtro vermelho, tipo Kodak 6B ou similar, em estrutura de aço pintado</t>
  </si>
  <si>
    <t>MAT079750</t>
  </si>
  <si>
    <t>Lava-olhos de emergência, com acionamento manual por alavanca, tubulação e conexões de entrada e saída de 1", rosca BSP, pintura anti-corrosiva em Epóxi, cor verde segurança, equipado com pedestal</t>
  </si>
  <si>
    <t>MAT079800</t>
  </si>
  <si>
    <t>Lavatório, cor branca, de (42x30)cm</t>
  </si>
  <si>
    <t>MAT079840</t>
  </si>
  <si>
    <t>Lavatório de louça para deficiente físico, cor gelo, Linha Vogue Plus Conforto ref. L51 Deca ou similar</t>
  </si>
  <si>
    <t>MAT079850</t>
  </si>
  <si>
    <t>Lavatório de louça, gelo polar, medindo: (52x42)cm, código 86.9100, Linha Azálea, Celite ou similar</t>
  </si>
  <si>
    <t>MAT079900</t>
  </si>
  <si>
    <t>Lavatório suspenso de louça, gelo polar, medindo: (41,50x30)cm, código 86.9102, Linha Azálea, Celite ou similar</t>
  </si>
  <si>
    <t>MAT079950</t>
  </si>
  <si>
    <t>Letra fundida em aço inoxidável, nº 22, com altura de 20cm</t>
  </si>
  <si>
    <t>MAT080150</t>
  </si>
  <si>
    <t>Ligação de água pela CEDAE, sem limitador de consumo e passeio cimentado (Tabelas III + IV), de 3/4"</t>
  </si>
  <si>
    <t>MAT080220</t>
  </si>
  <si>
    <t>Limitador de grama em polietileno - Linha com Borda</t>
  </si>
  <si>
    <t>MAT080270</t>
  </si>
  <si>
    <t>Limitador de grama em polietileno - Linha Plana</t>
  </si>
  <si>
    <t>MAT080300</t>
  </si>
  <si>
    <t>Lixa d'água nº 100</t>
  </si>
  <si>
    <t>MAT080350</t>
  </si>
  <si>
    <t>Lixa para madeira nº 120</t>
  </si>
  <si>
    <t>MAT080375</t>
  </si>
  <si>
    <t>Locação de estronca 3m para equipamento de blindagem.</t>
  </si>
  <si>
    <t>m.mês</t>
  </si>
  <si>
    <t>MAT080400</t>
  </si>
  <si>
    <t>Lona de polietileno (lona terreiro), espessura de 0,20mm</t>
  </si>
  <si>
    <t>MAT080450</t>
  </si>
  <si>
    <t>Lubrificante anti-corrosivo WD-40, lata de 300ml</t>
  </si>
  <si>
    <t>MAT080500</t>
  </si>
  <si>
    <t>Luminária à prova de explosão, referência LPE-751/3, Lumen ou similar</t>
  </si>
  <si>
    <t>MAT080551</t>
  </si>
  <si>
    <t>Luminaria articulável para lâmpada fluorescente de 15W</t>
  </si>
  <si>
    <t>MAT080650</t>
  </si>
  <si>
    <t>Luminária de embutir em alumínio injetado, completa, inclusive lâmpada dicróica de 50W/12V, referência ULD-50/12, Unilux ou similar</t>
  </si>
  <si>
    <t>MAT080700</t>
  </si>
  <si>
    <t>Luminária de embutir em alumínio injetado, pintado, nicho de 83mm, cor branca ou preta, para uma lâmpada dicróica de 50W, modelo C-2169, Lustres Projeto ou similar</t>
  </si>
  <si>
    <t>MAT080750</t>
  </si>
  <si>
    <t>Luminária de embutir, para iluminação comercial de interiores, com corpo em chapa de aço SAE 1010/20, fosfatizada e pintada com tinta epóxi na cor branca, aletas anti-ofuscantes, equipada com 02 (duas) lâmpadas fluorescentes tubulares de 32W e reator eletrônico (incorporado à lâmpada), de 220V, modelo TBS912/232CI REBAL, Philips ou similar</t>
  </si>
  <si>
    <t>MAT080900</t>
  </si>
  <si>
    <t>Luminária de embutir, com corpo em chapa de alumínio repuxado e anodizado fosco, para iluminação comercial ou residencial de interiores, equipada com 1 lâmpada fluorescente compacta de 23W e reator eletrônico (incorporado à lâmpada), de 220V, modelo FBN 190-PLE-00, Philips ou similar</t>
  </si>
  <si>
    <t>MAT080950</t>
  </si>
  <si>
    <t>Luminária para lâmpada de vapor metálico de 400W, sendo tipo e modelo: Luminária para lâmpada de vapor metálico de 400W, sendo tipo e modelo: embutir, referência E-2020/400, Lumini ou similar</t>
  </si>
  <si>
    <t>MAT081000</t>
  </si>
  <si>
    <t>Luminária de sobrepor em chapa de aço na cor branca, para lâmpada fluorescente tubular 2x32W, com refletor em alumínio alto brilho, modelo 332, Itaim ou similar</t>
  </si>
  <si>
    <t>MAT081050</t>
  </si>
  <si>
    <t>Luminária de sobrepor em chapa de aço carbono com pintura eletrostática, para lâmpada multivapor metálico (MVM) de 150W, com alojamento para reator, ignitor e capacitor, modelo RSMV 150, Lumicenter ou similar</t>
  </si>
  <si>
    <t>MAT081100</t>
  </si>
  <si>
    <t>Luminária de sobrepor em alumínio pintado, difusor em vidro fosco, na cor branca ou preta, modelo C-2044M, Lustres Projeto ou similar.</t>
  </si>
  <si>
    <t>MAT081150</t>
  </si>
  <si>
    <t>Luminária de sobrepor em alumínio fundido pintado, difusor em vidro transparente prismático com grade de proteção, na cor branca ou preta, modelo F-5011, Lustres Projeto ou similar.</t>
  </si>
  <si>
    <t>MAT081201</t>
  </si>
  <si>
    <t>Luminária de emergência de sobrepor, em plástico, equipada com bateria selada recarregável com 60 lâmpadas em LED.</t>
  </si>
  <si>
    <t>MAT081250</t>
  </si>
  <si>
    <t>Luminária de sobrepor, para iluminação comercial de interiores, com corpo em chapa de aço SAE 1010/20, fosfatizada e pintada com tinta epóxi na cor branca, aletas anti-ofuscantes, equipada com 02 (duas) lâmpadas fluorescentes tubulares de 32W e reator eletrônico (incorporado à lâmpada), de 220V, modelo TCS912 / 232CI REBL, Philips ou similar</t>
  </si>
  <si>
    <t>MAT081300</t>
  </si>
  <si>
    <t>Luminária de sobrepor, equipada com reator eletrônico, para 2 lâmpadas fluorescentes tubulares de 32W, para iluminação industrial ou comercial de interiores, modelo TMS-600/232 REBA, Philips ou similar</t>
  </si>
  <si>
    <t>MAT081350</t>
  </si>
  <si>
    <t>Luminária de sobrepor/embutir em chapa de aço tratada e pintada em Epóxi, refletor e alestas parabólicas em chapa de alumínio importado, alto brilho, nicho de (290x1250)mm, cor branca, para 2 lâmpadas fluorescentes de 40W, modelo C-2155, Lustres Projeto ou similar</t>
  </si>
  <si>
    <t>MAT081900</t>
  </si>
  <si>
    <t>Luminária elevada de média intensidade para circuíto paralelo ou similar com refrator prismático em borossilicato amarelo para lâmpada incandescente de 40W/220V, referência MM-100-AL/AM-HCP, Metrol &amp; C. Hinds ou similar</t>
  </si>
  <si>
    <t>MAT081950</t>
  </si>
  <si>
    <t>Luminária fechada, corpo e grade de proteção em liga de alumínio fundido, modelo DI-290, Repume ou similar.</t>
  </si>
  <si>
    <t>MAT082100</t>
  </si>
  <si>
    <t>Luminária hermética de embutir, de 2x40w, referência IHE, Guarilux ou similar</t>
  </si>
  <si>
    <t>MAT082150</t>
  </si>
  <si>
    <t>Luminária hermética de embutir, de 4x40w, referência IHE, Guarilux ou similar</t>
  </si>
  <si>
    <t>MAT082200</t>
  </si>
  <si>
    <t>Luminária Industrial, para quadra de esportes, em alumínio repuxado, para uma lâmpada mista de 250W, com vidro, modelo T-39/3, Peterco ou similar</t>
  </si>
  <si>
    <t>MAT082552</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</si>
  <si>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t>
  </si>
  <si>
    <t>MAT082553</t>
  </si>
  <si>
    <t>Luminária a led, LEDRJ-01/01, corpo em alumínio injetado/extrudado, para instalação em ponta de braço/núcleo, potência máxima de 20 W, fluxo mínimo 1500 lm, facho frontal, temperatura de cor 4000/5500 K, IP 66, IK 08, resistente à UV, tensão de 100/240 V, eficiência mínima 90,6 lm/W, IRC maior ou igual à 70, temperatura de operação de -20/75° C. ESPECIFICAÇÃO: EM-RIOLUZ-094</t>
  </si>
  <si>
    <t>MAT082554</t>
  </si>
  <si>
    <t>Luminária a led, LEDRJ-02, corpo em alumínio injetado/extrudado, para instalação em ponta de braço/núcleo, potência máxima de 55 W, fluxo mínimo 4000 lm, temperatura de cor 4000/5500 K, IP 66, IK 08, resistente à UV, tensão de 100/240 V, eficiência mínima 90,6 lm/W, IRC maior ou igual à 70, temperatura de operação de -20/75° C. ESPECIFICAÇÃO: EM-RIOLUZ-094</t>
  </si>
  <si>
    <t>MAT082555</t>
  </si>
  <si>
    <t>Luminária a led, LEDRJ-03, corpo em alumínio injetado/extrudado, para instalação em ponta de braço/núcleo, potência máxima de 85 W, fluxo mínimo 6000 lm, temperatura de cor 4000/5500 K, IP 66, IK 08, resistente à UV, tensão de 100/240 V, eficiência mínima 90,6 lm/W, IRC maior ou igual à 70, temperatura de operação de -20/75° C. ESPECIFICAÇÃO: EM-RIOLUZ-094</t>
  </si>
  <si>
    <t>MAT082556</t>
  </si>
  <si>
    <t>Luminária a led, LEDRJ-04, corpo em alumínio injetado/extrudado, para instalação em ponta de braço/núcleo, potência máxima de 125 W, fluxo mínimo 8000 lm, temperatura de cor 4000/5500 K, IP 66, IK 08, resistente à UV, tensão de 100/240 V, eficiência mínima 90,6 lm/W, IRC maior ou igual à 70, temperatura de operação de -20/75° C. ESPECIFICAÇÃO: EM-RIOLUZ-094</t>
  </si>
  <si>
    <t>MAT082557</t>
  </si>
  <si>
    <t>Luminária a led, LEDRJ-05, corpo em alumínio injetado/extrudado, para instalação em ponta de braço/núcleo, potência máxima de 170 W, fluxo mínimo 9000 lm, temperatura de cor 4000/5500 K, IP 66, IK 08, resistente à UV, tensão de 100/240 V, eficiência mínima 90,6 lm/W, IRC maior ou igual à 70, temperatura de operação de -20/75° C. ESPECIFICAÇÃO: EM-RIOLUZ-094</t>
  </si>
  <si>
    <t>MAT082558</t>
  </si>
  <si>
    <t>Luminária a led, LEDRJ-06, corpo em alumínio injetado/extrudado, para instalação em ponta de braço/núcleo, potência máxima de 210 W, fluxo mínimo 10000 lm, temperatura de cor 4000/5500 K, IP 66, IK 08, resistente à UV, tensão de 100/240 V, eficiência mínima 90,6 lm/W, IRC maior ou igual à 70, temperatura de operação de -20/75° C. ESPECIFICAÇÃO: EM-RIOLUZ-094</t>
  </si>
  <si>
    <t>MAT082559</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</si>
  <si>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t>
  </si>
  <si>
    <t>MAT082560</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</si>
  <si>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t>
  </si>
  <si>
    <t>MAT082579</t>
  </si>
  <si>
    <t>Luminária decorativa LED, LEDDRJ-27/50V para iluminação pública, potência 69W, fixação em núcleo de 60,3mm,em alumínio injetado a alta pressão pintada, recoberta por uma tampa em alumínio repuxado pintado, suportada por 3 braços injetados a alta pressão e Pintados, IK 08, IP 66 no compartimento óptico e IP 44 para compartimento auxiliar. Temperatura de cor 4000 K, IP 66, IK 08, resistente a UV, tensão de 50 VAC, eficiência 130 lm/W, IRC maior ou igual a 70, temperatura de operação de - 20 a 75° C, depreciação máxima de 30 % (L70) a 60.000 horas, tanto para o fluxo quanto para cromaticidade. ESPECIFICAÇÃO: EM-RIOLUZ-109.</t>
  </si>
  <si>
    <t>MAT082700</t>
  </si>
  <si>
    <t>Luminária vedada de sobrepor LPT-100, Itaim ou similar, com corpo e refletor em chapa de aço tratado e pintura eletrostática cor branca, para 2 lâmpadas fluorescentes de 40W</t>
  </si>
  <si>
    <t>MAT082750</t>
  </si>
  <si>
    <t>Luva de aço galvanizado, para eletroduto, diâmetro nominal de Luva de aço galvanizado, para eletroduto, diâmetro nominal de 1/2"</t>
  </si>
  <si>
    <t>MAT082800</t>
  </si>
  <si>
    <t>Luva de aço galvanizado, para eletroduto, diâmetro nominal de Luva de aço galvanizado, para eletroduto, diâmetro nominal de 3/4"</t>
  </si>
  <si>
    <t>MAT082850</t>
  </si>
  <si>
    <t>Luva de aço galvanizado, para eletroduto, diâmetro nominal de Luva de aço galvanizado, para eletroduto, diâmetro nominal de 1"</t>
  </si>
  <si>
    <t>MAT082900</t>
  </si>
  <si>
    <t>Luva de aço galvanizado, para eletroduto, diâmetro nominal de Luva de aço galvanizado, para eletroduto, diâmetro nominal de 3"</t>
  </si>
  <si>
    <t>MAT082950</t>
  </si>
  <si>
    <t>Luva de aço galvanizado, rosca BSP, diâmetro nominal de Luva de aço galvanizado, rosca BSP, diâmetro nominal de 3/4"</t>
  </si>
  <si>
    <t>MAT083000</t>
  </si>
  <si>
    <t>Luva de aço galvanizado, rosca BSP, diâmetro nominal de Luva de aço galvanizado, rosca BSP, diâmetro nominal de 1"</t>
  </si>
  <si>
    <t>MAT083050</t>
  </si>
  <si>
    <t>Luva de aço galvanizado, rosca BSP, diâmetro nominal de Luva de aço galvanizado, rosca BSP, diâmetro nominal de 1 1/4'</t>
  </si>
  <si>
    <t>MAT083100</t>
  </si>
  <si>
    <t>Luva de aço galvanizado, rosca BSP, diâmetro nominal de Luva de aço galvanizado, rosca BSP, diâmetro nominal de 1 1/2"</t>
  </si>
  <si>
    <t>MAT083150</t>
  </si>
  <si>
    <t>Luva de aço galvanizado, rosca BSP, diâmetro nominal de Luva de aço galvanizado, rosca BSP, diâmetro nominal de 2"</t>
  </si>
  <si>
    <t>MAT083200</t>
  </si>
  <si>
    <t>Luva de alumínio, com diâmetro interno de 3"</t>
  </si>
  <si>
    <t>MAT083250</t>
  </si>
  <si>
    <t>Luva de correr de PVC rígido DEFoFo, para adução e distribuição de água, diâmetro nominal de Luva de correr de PVC rígido DEFoFo, para adução e distribuição de água, diâmetro nominal de 100mm</t>
  </si>
  <si>
    <t>MAT083300</t>
  </si>
  <si>
    <t>Luva de correr de PVC rígido DEFoFo, para adução e distribuição de água, diâmetro nominal de Luva de correr de PVC rígido DEFoFo, para adução e distribuição de água, diâmetro nominal de 150mm</t>
  </si>
  <si>
    <t>MAT083350</t>
  </si>
  <si>
    <t>Luva de correr de PVC rígido DEFoFo, para adução e distribuição de água, diâmetro nominal de Luva de correr de PVC rígido DEFoFo, para adução e distribuição de água, diâmetro nominal de 200mm</t>
  </si>
  <si>
    <t>MAT083400</t>
  </si>
  <si>
    <t>Luva de correr de PVC rígido DEFoFo, para adução e distribuição de água, diâmetro nominal de Luva de correr de PVC rígido DEFoFo, para adução e distribuição de água, diâmetro nominal de 250mm</t>
  </si>
  <si>
    <t>MAT083450</t>
  </si>
  <si>
    <t>Luva de correr de PVC rígido DEFoFo, para adução e distribuição de água, diâmetro nominal de Luva de correr de PVC rígido DEFoFo, para adução e distribuição de água, diâmetro nominal de 300mm</t>
  </si>
  <si>
    <t>MAT083500</t>
  </si>
  <si>
    <t>Luva de correr de PVC rígido, para coletor de esgoto, diâmetro nominal de Luva de correr de PVC rígido, para coletor de esgoto, diâmetro nominal de 100mm</t>
  </si>
  <si>
    <t>MAT083550</t>
  </si>
  <si>
    <t>Luva de correr de PVC rígido, para coletor de esgoto, diâmetro nominal de Luva de correr de PVC rígido, para coletor de esgoto, diâmetro nominal de 150mm</t>
  </si>
  <si>
    <t>MAT083600</t>
  </si>
  <si>
    <t>Luva de correr de PVC rígido, para coletor de esgoto, diâmetro nominal de Luva de correr de PVC rígido, para coletor de esgoto, diâmetro nominal de 200mm</t>
  </si>
  <si>
    <t>MAT083650</t>
  </si>
  <si>
    <t>Luva de correr de PVC rígido, para coletor de esgoto, diâmetro nominal de Luva de correr de PVC rígido, para coletor de esgoto, diâmetro nominal de 250mm</t>
  </si>
  <si>
    <t>MAT083700</t>
  </si>
  <si>
    <t>Luva de correr de PVC rígido, para coletor de esgoto, diâmetro nominal de Luva de correr de PVC rígido, para coletor de esgoto, diâmetro nominal de 300mm</t>
  </si>
  <si>
    <t>MAT083750</t>
  </si>
  <si>
    <t>Luva de correr de PVC rígido, PBA, diâmetro nominal de Luva de correr de PVC rígido, PBA, diâmetro nominal de 50mm</t>
  </si>
  <si>
    <t>MAT083800</t>
  </si>
  <si>
    <t>Luva de correr de PVC rígido, PBA, diâmetro nominal de Luva de correr de PVC rígido, PBA, diâmetro nominal de 75mm</t>
  </si>
  <si>
    <t>MAT083850</t>
  </si>
  <si>
    <t>Luva de correr de PVC rígido, PBA, diâmetro nominal de Luva de correr de PVC rígido, PBA, diâmetro nominal de 100mm</t>
  </si>
  <si>
    <t>MAT083870</t>
  </si>
  <si>
    <t>Luva de emenda em aço para tirante de diâmetro nominal de até 40mm e carga de trabalho permanente mínima de 20tf.</t>
  </si>
  <si>
    <t>MAT083875</t>
  </si>
  <si>
    <t>Luva de emenda de tirante monobarra em aço.</t>
  </si>
  <si>
    <t>MAT083900</t>
  </si>
  <si>
    <t>Luva de emenda, diâmetro nominal de 100, linha Kanasan da Kanaflex ou similar</t>
  </si>
  <si>
    <t>MAT083950</t>
  </si>
  <si>
    <t>Luva de emenda, diâmetro nominal de 150, linha Kanasan da Kanaflex ou similar</t>
  </si>
  <si>
    <t>MAT084000</t>
  </si>
  <si>
    <t>Luva de ferro fundido ductil, JGS, BB, diâmetro nominal de Luva de ferro fundido ductil, JGS, BB, diâmetro nominal de 100mm</t>
  </si>
  <si>
    <t>MAT084050</t>
  </si>
  <si>
    <t>Luva de ferro fundido ductil, JGS, BB, diâmetro nominal de Luva de ferro fundido ductil, JGS, BB, diâmetro nominal de 150mm</t>
  </si>
  <si>
    <t>MAT084100</t>
  </si>
  <si>
    <t>Luva de ferro fundido ductil, JGS, BB, diâmetro nominal de Luva de ferro fundido ductil, JGS, BB, diâmetro nominal de 200mm</t>
  </si>
  <si>
    <t>MAT084150</t>
  </si>
  <si>
    <t>Luva de PVC rígido, para eletroduto, diâmetro nominal de Luva de PVC rígido, para eletroduto, diâmetro nominal de 1/2"</t>
  </si>
  <si>
    <t>MAT084200</t>
  </si>
  <si>
    <t>Luva de PVC rígido, para eletroduto, diâmetro nominal de Luva de PVC rígido, para eletroduto, diâmetro nominal de 3/4"</t>
  </si>
  <si>
    <t>MAT084250</t>
  </si>
  <si>
    <t>Luva de PVC rígido, para eletroduto, diâmetro nominal de Luva de PVC rígido, para eletroduto, diâmetro nominal de 1"</t>
  </si>
  <si>
    <t>MAT084300</t>
  </si>
  <si>
    <t>Luva de PVC rígido, para eletroduto, diâmetro nominal de Luva de PVC rígido, para eletroduto, diâmetro nominal de 1 1/4"</t>
  </si>
  <si>
    <t>MAT084350</t>
  </si>
  <si>
    <t>Luva de PVC rígido, para eletroduto, diâmetro nominal de Luva de PVC rígido, para eletroduto, diâmetro nominal de 1 1/2"</t>
  </si>
  <si>
    <t>MAT084400</t>
  </si>
  <si>
    <t>Luva de PVC rígido, para eletroduto, diâmetro nominal de Luva de PVC rígido, para eletroduto, diâmetro nominal de 2"</t>
  </si>
  <si>
    <t>MAT084450</t>
  </si>
  <si>
    <t>Luva de PVC rígido, para eletroduto, diâmetro nominal de Luva de PVC rígido, para eletroduto, diâmetro nominal de 2 1/2"</t>
  </si>
  <si>
    <t>MAT084500</t>
  </si>
  <si>
    <t>Luva de PVC rígido, para eletroduto, diâmetro nominal de Luva de PVC rígido, para eletroduto, diâmetro nominal de 3"</t>
  </si>
  <si>
    <t>MAT084550</t>
  </si>
  <si>
    <t>Luva de PVC rígido, para eletroduto, diâmetro nominal de Luva de PVC rígido, para eletroduto, diâmetro nominal de 4"</t>
  </si>
  <si>
    <t>MAT084600</t>
  </si>
  <si>
    <t>Luva de PVC rígido, roscável, diâmetro nominal de Luva de PVC rígido, roscável, diâmetro nominal de 1/2"</t>
  </si>
  <si>
    <t>MAT084650</t>
  </si>
  <si>
    <t>Luva de PVC rígido, roscável, diâmetro nominal de Luva de PVC rígido, roscável, diâmetro nominal de 3/4"</t>
  </si>
  <si>
    <t>MAT084700</t>
  </si>
  <si>
    <t>Luva de PVC rígido, roscável, diâmetro nominal de Luva de PVC rígido, roscável, diâmetro nominal de 1"</t>
  </si>
  <si>
    <t>MAT084750</t>
  </si>
  <si>
    <t>Luva de PVC rígido, roscável, diâmetro nominal de Luva de PVC rígido, roscável, diâmetro nominal de 1 1/4"</t>
  </si>
  <si>
    <t>MAT084800</t>
  </si>
  <si>
    <t>Luva de PVC rígido, roscável, diâmetro nominal de Luva de PVC rígido, roscável, diâmetro nominal de 1 1/2"</t>
  </si>
  <si>
    <t>MAT084850</t>
  </si>
  <si>
    <t>Luva de PVC rígido, roscável, diâmetro nominal de Luva de PVC rígido, roscável, diâmetro nominal de 2"</t>
  </si>
  <si>
    <t>MAT084900</t>
  </si>
  <si>
    <t>Luva de PVC rígido, roscável, diâmetro nominal de Luva de PVC rígido, roscável, diâmetro nominal de 2 1/2"</t>
  </si>
  <si>
    <t>MAT084950</t>
  </si>
  <si>
    <t>Luva de PVC rígido, roscável, diâmetro nominal de Luva de PVC rígido, roscável, diâmetro nominal de 3"</t>
  </si>
  <si>
    <t>MAT085000</t>
  </si>
  <si>
    <t>Luva de PVC rígido, roscável, diâmetro nominal de Luva de PVC rígido, roscável, diâmetro nominal de 4"</t>
  </si>
  <si>
    <t>MAT085050</t>
  </si>
  <si>
    <t>Luva de PVC rígido, simples, Série R, diâmetro nominal de 100mm</t>
  </si>
  <si>
    <t>MAT085100</t>
  </si>
  <si>
    <t>Luva simples de PVC rígido, soldável, diâmetro nominal de 32mm</t>
  </si>
  <si>
    <t>MAT085150</t>
  </si>
  <si>
    <t>Luva de PVC rígido, soldável, na cor azul, diâmetro nominal de 50mm, Linha Irriga LF, Tigre ou similar</t>
  </si>
  <si>
    <t>MAT085200</t>
  </si>
  <si>
    <t>Luva de PVC rígido, solda e rosca (SR), de 25mmx1/2"</t>
  </si>
  <si>
    <t>MAT085250</t>
  </si>
  <si>
    <t>Luva de redução de aço galvanizado, diâmetro nominal de 1 1/2"x3/4", para sistema de irrigação</t>
  </si>
  <si>
    <t>MAT085300</t>
  </si>
  <si>
    <t>Luva dupla de PVC rígido, PB, para esgoto predial, diâmetro nominal de Luva dupla de PVC rígido, PB, para esgoto predial, diâmetro nominal de 50mm</t>
  </si>
  <si>
    <t>MAT085350</t>
  </si>
  <si>
    <t>Luva dupla de PVC rígido, PB, para esgoto predial, diâmetro nominal de Luva dupla de PVC rígido, PB, para esgoto predial, diâmetro nominal de 75mm</t>
  </si>
  <si>
    <t>MAT085400</t>
  </si>
  <si>
    <t>Luva metálica 130mm com diâmetro interno de 2"</t>
  </si>
  <si>
    <t>MAT085450</t>
  </si>
  <si>
    <t>Luva simples de PVC rígido, PBA, diâmetro nominal de Luva simples de PVC rígido, PBA, diâmetro nominal de 50mm</t>
  </si>
  <si>
    <t>MAT085500</t>
  </si>
  <si>
    <t>Luva simples de PVC rígido, PBA, diâmetro nominal de Luva simples de PVC rígido, PBA, diâmetro nominal de 75mm</t>
  </si>
  <si>
    <t>MAT085550</t>
  </si>
  <si>
    <t>Luva simples de PVC rígido, PBA, diâmetro nominal de Luva simples de PVC rígido, PBA, diâmetro nominal de 100mm</t>
  </si>
  <si>
    <t>MAT085600</t>
  </si>
  <si>
    <t>Maçaneta em Zamac, cromada, referência 205-Z, La Fonte ou similar</t>
  </si>
  <si>
    <t>MAT085650</t>
  </si>
  <si>
    <t>Maçaneta em latão fundido, acabamento cromado: Maçaneta em latão fundido, acabamento cromado: referência 204, La Fonte ou similar</t>
  </si>
  <si>
    <t>MAT085690</t>
  </si>
  <si>
    <t>Madeira - Assoalho em réguas de madeira aparelhada, seção (2 x 10)cm - grupo VI da Tabela Classificatória de Especificações de Produtos Madeireiros</t>
  </si>
  <si>
    <t>MAT085700</t>
  </si>
  <si>
    <t>Madeira - Assoalho em réguas de madeira aparelhada, seção (20 x 2)cm - grupo VI da Tabela Classificatória de Especificações de Produtos Madeireiros</t>
  </si>
  <si>
    <t>MAT085750</t>
  </si>
  <si>
    <t>Madeira em tora de até 06m de comprimento, com diâmetro médio de 12cm - grupo I da Tabela Classificatória de Especificações de Produtos Madeireiros</t>
  </si>
  <si>
    <t>MAT085800</t>
  </si>
  <si>
    <t>Madeira em tora de até 10m de comprimento, com diâmetro médio de 15cm - grupo I da Tabela Classificatória de Especificações de Produtos Madeireiros</t>
  </si>
  <si>
    <t>MAT085850</t>
  </si>
  <si>
    <t>Madeira em tora de até 10m de comprimento, com diâmetro médio de 25cm - grupo I da Tabela Classificatória de Especificações de Produtos Madeireiros</t>
  </si>
  <si>
    <t>MAT085900</t>
  </si>
  <si>
    <t>Madeira em tora, auto clavado, até 10m de comprimento, com diâmetro médio de 15cm - grupo I da Tabela Classificatória de Especificações de Produtos Madeireiros</t>
  </si>
  <si>
    <t>MAT086000</t>
  </si>
  <si>
    <t>Madeira - Sarrafo em madeira aparelhada, de (5 x 2,5)cm - grupo V da Tabela Classificatória de Especificações de Produtos Madeireiros</t>
  </si>
  <si>
    <t>MAT086050</t>
  </si>
  <si>
    <t>Madeira - Aduela em madeira aparelhada, de (13 x 3)cm - grupo V da Tabela Classificatória de Especificações de Produtos Madeireiros</t>
  </si>
  <si>
    <t>MAT086100</t>
  </si>
  <si>
    <t>Madeira - Aduela em madeira aparelhada, seção (14 x 3)cm - grupo V da Tabela Classificatória de Especificações de Produtos Madeireiros</t>
  </si>
  <si>
    <t>MAT086150</t>
  </si>
  <si>
    <t>Madeira - Alizar em madeira aparelhada, seção (5 x 1)cm - grupo V da Tabela Classificatória de Especificações de Produtos Madeireiros</t>
  </si>
  <si>
    <t>MAT086200</t>
  </si>
  <si>
    <t>Madeira - Marco em madeira aparelhada, seção (7 x 3)cm - grupo V da Tabela Classificatória de Especificações de Produtos Madeireiros</t>
  </si>
  <si>
    <t>MAT086300</t>
  </si>
  <si>
    <t>Madeira - Cordão em madeira aparelhada, seção (1 x 1)cm - grupo V da Tabela Classificatória de Especificações de Produtos Madeireiros</t>
  </si>
  <si>
    <t>MAT086350</t>
  </si>
  <si>
    <t>Madeira serrada, seção (5cm x 7,5cm / 2" x 3") - grupos I e II da Tabela Classificatória de Especificações de Produtos Madeireiros</t>
  </si>
  <si>
    <t>MAT086400</t>
  </si>
  <si>
    <t>Madeira aparelhada, espessura de (3,75cm / 1 1/2"), em tábuas para esquadrias - grupo V da Tabela Classificatória de Especificações de Produtos Madeireiros</t>
  </si>
  <si>
    <t>MAT086450</t>
  </si>
  <si>
    <t>Madeira aparelhada, seção (1 x 10)cm, réguas macho / fêmea para forro - grupos III e IV da Tabela Classificatória de Especificações de Produtos Madeireiros</t>
  </si>
  <si>
    <t>MAT086525</t>
  </si>
  <si>
    <t>Madeira aparelhada, seção (35 x 3)cm, com 120cm de comprimento, degrau de madeira - grupo III da Tabela Classificatória de Especificações de Produtos Madeireiros</t>
  </si>
  <si>
    <t>MAT086550</t>
  </si>
  <si>
    <t>Madeira aparelhada, seção (40 x 3)cm - grupo III da Tabela Classificatória de Especificações de Produtos Madeireiros</t>
  </si>
  <si>
    <t>MAT086600</t>
  </si>
  <si>
    <t>Madeira aparelhada, dimensões (300 x 10 x 1)cm - Lambri - grupo III da Tabela Classificatória de Especificações de Produtos Madeireiros</t>
  </si>
  <si>
    <t>MAT086650</t>
  </si>
  <si>
    <t>Madeira aparelhada, seção (2,5cm x 10cm / 1" x 4") - grupo I da Tabela Classificatória de Especificações de Produtos Madeireiros</t>
  </si>
  <si>
    <t>MAT086700</t>
  </si>
  <si>
    <t>Madeira aparelhada, seção (2,5 x 30)cm - grupo I da Tabela Classificatória de Especificações de Produtos Madeireiros</t>
  </si>
  <si>
    <t>MAT086750</t>
  </si>
  <si>
    <t>Madeira aparelhada, seção (7,5cm x 15cm / 3" x 6") - grupo I da Tabela Classificatória de Especificações de Produtos Madeireiros</t>
  </si>
  <si>
    <t>MAT086800</t>
  </si>
  <si>
    <t>Madeira aparelhada, seção (1,5 x 3)cm - grupo I da Tabela Classificatória de Especificações de Produtos Madeireiros</t>
  </si>
  <si>
    <t>MAT086850</t>
  </si>
  <si>
    <t>Madeira aparelhada, seção (1,5 x 5)cm - grupo I da Tabela Classificatória de Especificações de Produtos Madeireiros</t>
  </si>
  <si>
    <t>MAT086950</t>
  </si>
  <si>
    <t>Madeira - Pilar de madeira serrada, seção (15 x 10)cm - grupo I da Tabela Classificatória de Especificações de Produtos Madeireiros</t>
  </si>
  <si>
    <t>MAT087000</t>
  </si>
  <si>
    <t>Madeira - Pranchão de madeira aparelhada, seção (15 x 4,5)cm - grupo I da Tabela Classificatória de Especificações de Produtos Madeireiros</t>
  </si>
  <si>
    <t>MAT087050</t>
  </si>
  <si>
    <t>Madeira - Pilar de madeira serrada, seção (15 x 15)cm - grupo I da Tabela Classificatória de Especificações de Produtos Madeireiros</t>
  </si>
  <si>
    <t>MAT087100</t>
  </si>
  <si>
    <t>Madeira - Ripa de madeira serrada, seção (2 x 5)cm - grupo I da Tabela Classificatória de Especificações de Produtos Madeireiros</t>
  </si>
  <si>
    <t>MAT087150</t>
  </si>
  <si>
    <t>Madeira - Pranchão de madeira serrada, seção (7 x 20)cm - grupo I da Tabela Classificatória de Especificações de Produtos Madeireiros</t>
  </si>
  <si>
    <t>MAT087200</t>
  </si>
  <si>
    <t>Madeira serrada, seção (3,75cm x 7,5cm / 1 1/2" x 3") - grupos I e II da Tabela Classificatória de Especificações de Produtos Madeireiros</t>
  </si>
  <si>
    <t>MAT087250</t>
  </si>
  <si>
    <t>Madeira serrada, seção (7,5cm x 7,5cm / 3" x 3") - grupo I da Tabela Classificatória de Especificações de Produtos Madeireiros</t>
  </si>
  <si>
    <t>MAT087300</t>
  </si>
  <si>
    <t>Madeira serrada, seção (7,5cm x 11,25cm / 3" x 4 1/2") - grupo I da Tabela Classificatória de Especificações de Produtos Madeireiros</t>
  </si>
  <si>
    <t>MAT087350</t>
  </si>
  <si>
    <t>Madeira serrada, seção (7,5cm x 22,5cm / 3" x 9") - grupo I da Tabela Classificatória de Especificações de Produtos Madeireiros</t>
  </si>
  <si>
    <t>MAT087400</t>
  </si>
  <si>
    <t>Madeira serrada, seção (7,5cm x 30cm / 3" x 12") - grupo I da Tabela Classificatória de Especificações de Produtos Madeireiros</t>
  </si>
  <si>
    <t>MAT087450</t>
  </si>
  <si>
    <t>MAT087500</t>
  </si>
  <si>
    <t>Madeira serrada, seção (5cm x 20cm / 2" x 8"), pranchão - grupo I da Tabela Classificatória de Especificações de Produtos Madeireiros</t>
  </si>
  <si>
    <t>MAT087550</t>
  </si>
  <si>
    <t>Madeira serrada, seção (1,5 x 4)cm, ripa para telhado - grupo II da Tabela Classificatória de Especificações de Produtos Madeireiros</t>
  </si>
  <si>
    <t>MAT087600</t>
  </si>
  <si>
    <t>Madeira aparelhada, seção (2 x 10)cm - grupo III da Tabela Classificatória de Especificações de Produtos Madeireiros</t>
  </si>
  <si>
    <t>MAT087700</t>
  </si>
  <si>
    <t>Madeira serrada, seção (7,5cm x 15cm / 3" x 6") - grupo I da Tabela Classificatória de Especificações de Produtos Madeireiros</t>
  </si>
  <si>
    <t>MAT087750</t>
  </si>
  <si>
    <t>Madeira aparelhada, com canto boleado, seção (2 x 5)cm, rodapé - grupos III e IV da Tabela Classificatória de Especificações de Produtos Madeireiros</t>
  </si>
  <si>
    <t>MAT087800</t>
  </si>
  <si>
    <t>Madeira aparelhada, com canto boleado, seção (2 x 7)cm, rodapé - grupos III e IV da Tabela Classificatória de Especificações de Produtos Madeireiros</t>
  </si>
  <si>
    <t>MAT087820</t>
  </si>
  <si>
    <t>Madeira aparelhada, com canto boleado, seção (2 x 2)cm, sarrafo - grupos III e IV da Tabela Classificatória de Especificações de Produtos Madeireiros</t>
  </si>
  <si>
    <t>MAT087850</t>
  </si>
  <si>
    <t>Madeira maciça serrada - grupo V da Tabela Classificatória de Especificações de Produtos Madeireiros</t>
  </si>
  <si>
    <t>MAT087900</t>
  </si>
  <si>
    <t>Mancal superior, para porta Blindex ou similar</t>
  </si>
  <si>
    <t>MAT087950</t>
  </si>
  <si>
    <t>Mangueira cristal de PVC, flexível, diâmetro de Mangueira cristal de PVC, flexível, diâmetro de 1/2"</t>
  </si>
  <si>
    <t>MAT088000</t>
  </si>
  <si>
    <t>Mangueira cristal de PVC, flexível, diâmetro de Mangueira cristal de PVC, flexível, diâmetro de 3/4"</t>
  </si>
  <si>
    <t>MAT088050</t>
  </si>
  <si>
    <t>Mangueira cristal de PVC, flexível, diâmetro de Mangueira cristal de PVC, flexível, diâmetro de 1"</t>
  </si>
  <si>
    <t>MAT088100</t>
  </si>
  <si>
    <t>Manilha  para esgoto sanitário, classe B, diâmetro nominal de Manilha para esgoto sanitário, classe B, diâmetro nominal de 100mm</t>
  </si>
  <si>
    <t>MAT088150</t>
  </si>
  <si>
    <t>Manilha  para esgoto sanitário, classe B, diâmetro nominal de Manilha para esgoto sanitário, classe B, diâmetro nominal de 150mm</t>
  </si>
  <si>
    <t>MAT088200</t>
  </si>
  <si>
    <t>Manilha  para esgoto sanitário, classe B, diâmetro nominal de Manilha para esgoto sanitário, classe B, diâmetro nominal de 200mm</t>
  </si>
  <si>
    <t>MAT088250</t>
  </si>
  <si>
    <t>Manilha  para esgoto sanitário, classe B, diâmetro nominal de Manilha para esgoto sanitário, classe B, diâmetro nominal de 250mm</t>
  </si>
  <si>
    <t>MAT088300</t>
  </si>
  <si>
    <t>Manilha  para esgoto sanitário, classe B, diâmetro nominal de Manilha para esgoto sanitário, classe B, diâmetro nominal de 300mm</t>
  </si>
  <si>
    <t>MAT088350</t>
  </si>
  <si>
    <t>Manilha reta em aço forjado de 1/4"</t>
  </si>
  <si>
    <t>MAT088400</t>
  </si>
  <si>
    <t>Manta à base de asfalto plástico puro, sem cargas minerais, com prova de densidade, alma central de Polietileno de alta densidade biorientado e alumínio superior gofrado, com espessura de 3mm</t>
  </si>
  <si>
    <t>MAT088450</t>
  </si>
  <si>
    <t>Manta à base de asfalto plástico puro, sem cargas minerais, com prova de densidade, alma central de Polietileno de alta densidade biorientado e alumínio superior gofrado, com espessura de 4mm</t>
  </si>
  <si>
    <t>MAT088500</t>
  </si>
  <si>
    <t>Manta a base de asfalto plástico puro, sem cargas minerais, com prova de densidade, alma central de Polietileno de alta densidade biorientado, transitable, com proteção mecânica primária de Geotêxtil, (tecido no tecido de Poliester), com espessura de 4mm</t>
  </si>
  <si>
    <t>MAT088600</t>
  </si>
  <si>
    <t>Manta de PVC com espessura de 0,50mm</t>
  </si>
  <si>
    <t>MAT088700</t>
  </si>
  <si>
    <t>Manta em geotêxtil de poliéster, não-tecido, tipo Manta em geotêxtil de poliéster, não-tecido, tipo OP-20, Bidim ou similar</t>
  </si>
  <si>
    <t>MAT088750</t>
  </si>
  <si>
    <t>Manta em geotêxtil de poliéster, não-tecido, tipo Manta em geotêxtil de poliéster, não-tecido, tipo OP-30, Bidim ou similar</t>
  </si>
  <si>
    <t>MAT088800</t>
  </si>
  <si>
    <t>Manta em geotêxtil de poliéster, não-tecido, tipo Manta em geotêxtil de poliéster, não-tecido, tipo OP-40, Bidim ou similar</t>
  </si>
  <si>
    <t>MAT088850</t>
  </si>
  <si>
    <t>Manta em geotêxtil de poliéster, não-tecido, tipo Manta em geotêxtil de poliéster, não-tecido, tipo OP-60, Bidim ou similar</t>
  </si>
  <si>
    <t>MAT088900</t>
  </si>
  <si>
    <t>Manta em geotêxtil de poliéster, não-tecido, tipo Manta em geotêxtil de poliéster, não-tecido, tipo VP-75, Bidim ou similar</t>
  </si>
  <si>
    <t>MAT088950</t>
  </si>
  <si>
    <t>Manta em polipropileno, geotêxtil Tecido 4004, com largura de 4,40m</t>
  </si>
  <si>
    <t>MAT089000</t>
  </si>
  <si>
    <t>Manta Flex 4mm, medindo (1,10x10)m</t>
  </si>
  <si>
    <t>MAT089050</t>
  </si>
  <si>
    <t>Manta pré-fabricada de borracha, anti-derrapante, com poliuretano especial MDI, espessura de 10mm, Regupol PD 6510, Recoma ou similar</t>
  </si>
  <si>
    <t>MAT089100</t>
  </si>
  <si>
    <t>Manta pré-fabricada com partículas selecionadas de borracha, aglutinadas com poliuretano especial MDI, submetida a 40t de compressão e laminada com espessura constante e densidade controlada de 760Kg/m3, modelo Regupol 7608 da Recoma ou similar. Material</t>
  </si>
  <si>
    <t>MAT089150</t>
  </si>
  <si>
    <t>Manta pré-fabricada composta de partículas selecionadas de borracha SBR e grãos de espuma de poliuretano, aglutinadas com adesivo especial de poliuretano MDI bi-componente, submetida a 40t de compressão e laminadas com espessura constante de 8mm e densidade controlada, modelo Regupol 5410 Flat da Recoma ou similar. Material</t>
  </si>
  <si>
    <t>MAT089200</t>
  </si>
  <si>
    <t>Mantopim ou similar, com 1m</t>
  </si>
  <si>
    <t>MAT089250</t>
  </si>
  <si>
    <t>Mão francesa plana de (6,3x32x610)mm</t>
  </si>
  <si>
    <t>MAT089275</t>
  </si>
  <si>
    <t>Mapa tátil em acrílico, com textos, símbolos e Braille em relevo, medindo aproximadamente (54 x 39)cm, para sinalização e localização de ambientes, conforme ABNT NBR 9050, exclusive pedestal.</t>
  </si>
  <si>
    <t>MAT089301</t>
  </si>
  <si>
    <t>Marco topográfico de concreto simples, de (10x10x50)cm - equivalente ao elementar MAT036750</t>
  </si>
  <si>
    <t>MAT089350</t>
  </si>
  <si>
    <t>Mármore - Placa de mármore, branco Cintilante, com espessura de 3cm</t>
  </si>
  <si>
    <t>MAT089400</t>
  </si>
  <si>
    <t>Mármore - Placa de mármore branco Nacional, espessura de 2cm</t>
  </si>
  <si>
    <t>MAT089450</t>
  </si>
  <si>
    <t>Mármore - Placa de mármore branco Nacional, espessura de 3cm</t>
  </si>
  <si>
    <t>MAT089500</t>
  </si>
  <si>
    <t>Mármore - Pó de mármore</t>
  </si>
  <si>
    <t>MAT089550</t>
  </si>
  <si>
    <t>Massa de vedação para cimento amianto</t>
  </si>
  <si>
    <t>MAT089600</t>
  </si>
  <si>
    <t>Massa epóxi endurecedora para vedação Durepoxi ou similar</t>
  </si>
  <si>
    <t>MAT089650</t>
  </si>
  <si>
    <t>Massa a óleo nº 8711, Ypiranga ou similar</t>
  </si>
  <si>
    <t>MAT089700</t>
  </si>
  <si>
    <t>Massa acrílica a base de resina acrílica, Sherwin Willians ou similar.</t>
  </si>
  <si>
    <t>bld</t>
  </si>
  <si>
    <t>MAT089750</t>
  </si>
  <si>
    <t>Massa corrida a base de PVA, para interiores, Suvinil-Glasurit ou similar</t>
  </si>
  <si>
    <t>MAT089800</t>
  </si>
  <si>
    <t>Massa Epóxi, bi-componente, composto de solução e endurecedor</t>
  </si>
  <si>
    <t>MAT089850</t>
  </si>
  <si>
    <t>Massa plástica, com catalisador, em embalagem de 1Kg, Temperlack ou similar</t>
  </si>
  <si>
    <t>MAT089900</t>
  </si>
  <si>
    <t>Massa pronta, para revestimento, saco de 50Kg, Qualimassa ou similar</t>
  </si>
  <si>
    <t>MAT090050</t>
  </si>
  <si>
    <t>Meio-Fio em granito, com formato paralelogramo, ângulo de 83°, superfícies sem polimento, chanfro de 1cm na parte superior em uma das faces, medindo: (20x25)cm</t>
  </si>
  <si>
    <t>MAT090100</t>
  </si>
  <si>
    <t>Meio-Fio em granito, tipo reto, apicoado, com altura de 35cm</t>
  </si>
  <si>
    <t>MAT090200</t>
  </si>
  <si>
    <t>Micro-esfera de vidro, tipo Drop-On ou similar</t>
  </si>
  <si>
    <t>MAT090250</t>
  </si>
  <si>
    <t>Micro-esfera de vidro, tipo Pré-Mix ou similar</t>
  </si>
  <si>
    <t>MAT090300</t>
  </si>
  <si>
    <t>Mictório coletivo de aço inoxidável chapa 20/304, de (100x58x30)cm, com crivo de saída cromado</t>
  </si>
  <si>
    <t>MAT090350</t>
  </si>
  <si>
    <t>Mictório com sifão integrado, cor branca</t>
  </si>
  <si>
    <t>MAT090400</t>
  </si>
  <si>
    <t>Mídia DVD-R</t>
  </si>
  <si>
    <t>MAT090500</t>
  </si>
  <si>
    <t>Misturador para box ou banheira, referência B-2116, Fabrimar ou similar</t>
  </si>
  <si>
    <t>MAT090550</t>
  </si>
  <si>
    <t>Misturador para lavatório, acabamento cromado, linha Aquarius, referência C-1875-A, Fabrimar ou similar</t>
  </si>
  <si>
    <t>MAT090560</t>
  </si>
  <si>
    <t>Módulo focal a LED para bloco repetidor de 200mm na cor amarela</t>
  </si>
  <si>
    <t>MAT090563</t>
  </si>
  <si>
    <t>Módulo focal a LED para bloco repetidor de 200mm na cor verde</t>
  </si>
  <si>
    <t>MAT090566</t>
  </si>
  <si>
    <t>Módulo focal a LED para bloco repetidor de 200mm na cor vermelha</t>
  </si>
  <si>
    <t>MAT090569</t>
  </si>
  <si>
    <t>Módulo focal a LED para bloco principal de 300mm na cor amarela</t>
  </si>
  <si>
    <t>MAT090572</t>
  </si>
  <si>
    <t>Módulo focal a LED para bloco principal de 300mm na cor verde</t>
  </si>
  <si>
    <t>MAT090575</t>
  </si>
  <si>
    <t>Módulo focal a LED para bloco principal de 300mm na cor vermelha</t>
  </si>
  <si>
    <t>MAT090578</t>
  </si>
  <si>
    <t>Módulo focal a LED para bloco de pedestre com formato boneco na cor verde</t>
  </si>
  <si>
    <t>MAT090582</t>
  </si>
  <si>
    <t>Módulo focal a LED para bloco de pedestre com formato mão espalmada na cor vermelha</t>
  </si>
  <si>
    <t>MAT090600</t>
  </si>
  <si>
    <t>Moirão de concreto armado de (0,10x2,50)m, para carga horizontal nominal no topo de 80Kgf</t>
  </si>
  <si>
    <t>MAT090650</t>
  </si>
  <si>
    <t>Mola aérea automática</t>
  </si>
  <si>
    <t>MAT090700</t>
  </si>
  <si>
    <t>Mola hidráulica de piso, referência BTS-75, Dorma ou similar</t>
  </si>
  <si>
    <t>MAT090750</t>
  </si>
  <si>
    <t>Molde de grafite semi-permanente, usinado, referência Molde de grafite semi-permanente, usinado, referência GRB.16.W3, Erico ou similar</t>
  </si>
  <si>
    <t>MAT090800</t>
  </si>
  <si>
    <t>Molde de grafite semi-permanente, usinado, referência Molde de grafite semi-permanente, usinado, referência GTB.16.Y.1, Erico ou similar</t>
  </si>
  <si>
    <t>MAT090850</t>
  </si>
  <si>
    <t>Molde de grafite semi-permanente, usinado, referência Molde de grafite semi-permanente, usinado, referência HBA.16.W3, Erico ou similar</t>
  </si>
  <si>
    <t>MAT090900</t>
  </si>
  <si>
    <t>Molde de grafite semi-permanente, usinado, referência Molde de grafite semi-permanente, usinado, referência VBC.W3, Erico ou similar</t>
  </si>
  <si>
    <t>MAT090950</t>
  </si>
  <si>
    <t>Molde de grafite semi-permanente, usinado, referência Molde de grafite semi-permanente, usinado, referência XXB.W3.W3, Erico ou similar</t>
  </si>
  <si>
    <t>MAT091000</t>
  </si>
  <si>
    <t>Montagem de maciço, inclusive carga, descarga e transporte de escamas, a partir do canteiro de fabricação e colocação com auxílio de Munck</t>
  </si>
  <si>
    <t>MAT091050</t>
  </si>
  <si>
    <t>Montagem de porta PRX-Aurea ou similar</t>
  </si>
  <si>
    <t>MAT091101</t>
  </si>
  <si>
    <t>Muda de espécie florestal nativa com altura entre 0,50m e 0,70m</t>
  </si>
  <si>
    <t>MAT091110</t>
  </si>
  <si>
    <t>Muda de espécie florestal nativa com altura entre 0,70m e 1,00m</t>
  </si>
  <si>
    <t>MAT091120</t>
  </si>
  <si>
    <t>Muda de espécie florestal nativa com altura entre 1,00m e 1,30m</t>
  </si>
  <si>
    <t>MAT091130</t>
  </si>
  <si>
    <t>Muda de espécie florestal nativa com altura entre 1,30m e 1,60m</t>
  </si>
  <si>
    <t>MAT091150</t>
  </si>
  <si>
    <t>Mufla terminal, externa, para cabo de 50mm2</t>
  </si>
  <si>
    <t>MAT091200</t>
  </si>
  <si>
    <t>Neoprene para placas de apoio, fretado</t>
  </si>
  <si>
    <t>MAT091250</t>
  </si>
  <si>
    <t>Niple de PVC rígido, roscável, diâmetro nominal de Niple de PVC rígido, roscável, diâmetro nominal de 1/2"</t>
  </si>
  <si>
    <t>MAT091300</t>
  </si>
  <si>
    <t>Niple de PVC rígido, roscável, diâmetro nominal de Niple de PVC rígido, roscável, diâmetro nominal de 1"</t>
  </si>
  <si>
    <t>MAT091350</t>
  </si>
  <si>
    <t>Niple de PVC rígido, roscável, diâmetro nominal de Niple de PVC rígido, roscável, diâmetro nominal de 1 1/2"</t>
  </si>
  <si>
    <t>MAT091400</t>
  </si>
  <si>
    <t>Niple duplo de aço galvanizado, diâmetro nominal de Niple duplo de aço galvanizado, diâmetro nominal de 3/4"</t>
  </si>
  <si>
    <t>MAT091450</t>
  </si>
  <si>
    <t>Niple duplo de aço galvanizado, diâmetro nominal de Niple duplo de aço galvanizado, diâmetro nominal de 3"</t>
  </si>
  <si>
    <t>MAT091500</t>
  </si>
  <si>
    <t>Niple de PVC rígido, roscável, diâmetro nominal de Niple de PVC rígido, roscável, diâmetro nominal de 3/4"</t>
  </si>
  <si>
    <t>MAT091550</t>
  </si>
  <si>
    <t>Niple de PVC rígido, roscável, diâmetro nominal de Niple de PVC rígido, roscável, diâmetro nominal de 2"</t>
  </si>
  <si>
    <t>MAT091556</t>
  </si>
  <si>
    <t>Núcleo simples para luminárias em aço de baixo teor de carbono SAE 1010/1020, núcleo diâmetro interno de 68mm, braços com diâmetro externo de 48mm, comprimento de 140mm, conforme desenho A2-1791-PD e especificação EM-RIOLUZ nº 40</t>
  </si>
  <si>
    <t>MAT091559</t>
  </si>
  <si>
    <t>Núcleo simples para luminárias em aço de baixo teor de carbono SAE 1010/1020, núcleo diâmetro interno de 128mm, braços com diâmetro externo de 60,3mm, comprimento de 160mm, conforme desenho A2-1913-PD e especificação EM-RIOLUZ nº 40</t>
  </si>
  <si>
    <t>MAT091562</t>
  </si>
  <si>
    <t>Núcleo duplo para luminárias em aço de baixo teor de carbono SAE 1010/1020, núcleo diâmetro interno de 68mm, braços com diâmetro externo de 48mm, comprimento de 140mm, conforme desenho A2-1791-PD e especificação EM-RIOLUZ nº 40</t>
  </si>
  <si>
    <t>MAT091565</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</si>
  <si>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t>
  </si>
  <si>
    <t>MAT091568</t>
  </si>
  <si>
    <t>Núcleo triplo para luminárias em aço de baixo teor de carbono SAE 1010/1020, núcleo diâmetro interno de 68mm, braços com diâmetro externo de 48mm, comprimento de 140mm, conforme desenho A2-1791-PD e especificação EM-RIOLUZ nº 40</t>
  </si>
  <si>
    <t>MAT091569</t>
  </si>
  <si>
    <t>Núcleo triplo para luminárias em aço de baixo teor de carbono SAE 1010/1020, núcleo diâmetro interno de 128mm, braços com diâmetro externo de 60,3mm, comprimento de 368mm, conforme desenho A2-1621-PD e especificação EM-RIOLUZ nº 40</t>
  </si>
  <si>
    <t>MAT091570</t>
  </si>
  <si>
    <t>Núcleo quadruplo para luminárias em aço SAE 1010/1020, galvanizado à fusão, conforme NBR 7398 e 7400 da ABNT, diâmetro interno de 68mm, braços com diâmetro externo de 48mm e comprimento de 140mm, conforme desenho RIOLUZ A2-1791-PD e especificação EM-RIOLUZ n° 40</t>
  </si>
  <si>
    <t>MAT091571</t>
  </si>
  <si>
    <t>Núcleo quadruplo para luminárias em aço de baixo teor de carbono SAE 1010/1020, núcleo diâmetro interno de 128mm, braços com diâmetro externo de 60,3mm, comprimento de 368mm, conforme desenho A2-1621-PD e especificação EM-RIOLUZ nº 40</t>
  </si>
  <si>
    <t>MAT091600</t>
  </si>
  <si>
    <t>Oxigênio, em garrafas de 9,3m3</t>
  </si>
  <si>
    <t>MAT091650</t>
  </si>
  <si>
    <t>Painel para uso em divisórias ou biombos radiológicos, inclusive mão-de-obra de instalação, perfís, portas e elementos de fixação, blindado com chumbo de Painel para uso em divisórias ou biombos radiológicos, inclusive mão-de-obra de instalação, perfís, portas e elementos de fixação, blindado com chumbo de 1mm</t>
  </si>
  <si>
    <t>MAT091700</t>
  </si>
  <si>
    <t>Painel para uso em divisórias ou biombos radiológicos, inclusive mão-de-obra de instalação, perfís, portas e elementos de fixação, blindado com chumbo de Painel para uso em divisórias ou biombos radiológicos, inclusive mão-de-obra de instalação, perfís, portas e elementos de fixação, blindado com chumbo de 1,50mm</t>
  </si>
  <si>
    <t>MAT091750</t>
  </si>
  <si>
    <t>Painel de comando, com controle automático, para supervisionar grupo gerador com potência de 145Kva, tensão de 220/127V, 60Hz, fator de potência de 0,8 (indutivo), modelo Uscagen, Maquigeral ou similar</t>
  </si>
  <si>
    <t>MAT091850</t>
  </si>
  <si>
    <t>Painel fixo em alumínio anodizado, medindo (60x195)cm, tipo veneziana, com espessura mínima de camada anódica de 20 micras na cor preta, em perfís extrudados Série especial, todas as ferragens e gaxetas de primeira qualidade</t>
  </si>
  <si>
    <t>MAT091860</t>
  </si>
  <si>
    <t>Painel de controle para sinalização eletrônica de faixa reversível, "x" e "seta", a led com 01 display para 01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</si>
  <si>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MAT091866</t>
  </si>
  <si>
    <t>Painel de controle para sinalização eletrônica de faixa reversível, "x" e "seta", a led com 01 display para 01 sentido da via com coluna cônica de 6m e braço projetado de 3m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</si>
  <si>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MAT091873</t>
  </si>
  <si>
    <t>Painel de controle para sinalização eletrônica de faixa reversível, "x" e "seta", a led com 01 display para 02 sentidos da via com coluna cônica de 6m e braço projetado de 3m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</si>
  <si>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MAT091876</t>
  </si>
  <si>
    <t>Painel de controle para sinalização eletrônica de faixa reversível, "x" e "seta", a led com 01 display para 02 sentidos da via com coluna cônica de 6m e braço projetado de 5m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</si>
  <si>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MAT091883</t>
  </si>
  <si>
    <t>Painel de controle para sinalização eletrônica de faixa reversível, "x" e "seta", a led com 02 display para 02 sentidos da via com coluna cônica de 6m e braço projetado de 5m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</si>
  <si>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MAT091890</t>
  </si>
  <si>
    <t>Painel de mensagens variáveis móvel, com configuração de 48 colunas por 24 linhas, rebocável com alimentação por painel solar, serviço de comunicação GRPS, sistema e equipamento para gerenciamento remoto de mensagens</t>
  </si>
  <si>
    <t>un.mês</t>
  </si>
  <si>
    <t>MAT091900</t>
  </si>
  <si>
    <t>Painel, revestido em fibrocimento, na cor natural, miolo maciço, elevação FW1 (painel cego), medindo: Painel, revestido em fibrocimento, na cor natural, miolo maciço, elevação FW1 (painel cego), medindo: (2100x1200x40)mm, Wall ou similar</t>
  </si>
  <si>
    <t>MAT091950</t>
  </si>
  <si>
    <t>Painel, revestido em fibrocimento, na cor natural, miolo maciço, elevação FW1 (painel cego), medindo: Painel, revestido em fibrocimento, na cor natural, miolo maciço, elevação FW1 (painel cego), medindo: (2500x1200x40)mm, Wall ou similar</t>
  </si>
  <si>
    <t>MAT092000</t>
  </si>
  <si>
    <t>Pano de polipropileno TNT, gramatura 60 e largura de 1,40m, na cor preta</t>
  </si>
  <si>
    <t>MAT092050</t>
  </si>
  <si>
    <t>Papeleira de louça, (15x15)cm, cor branca</t>
  </si>
  <si>
    <t>MAT092100</t>
  </si>
  <si>
    <t>Papeleira em polietileno, com capacidade para 50l, medindo (75,50x34,50x43,50)cm, Pioneer Plastics ou similar</t>
  </si>
  <si>
    <t>MAT092150</t>
  </si>
  <si>
    <t>Parafina</t>
  </si>
  <si>
    <t>MAT092155</t>
  </si>
  <si>
    <t>Parafuso de aço inoxidável, rosca (3,5 x 32)mm</t>
  </si>
  <si>
    <t>MAT092156</t>
  </si>
  <si>
    <t>Parafuso de aço inoxidável, rosca (4,8 x 32)mm</t>
  </si>
  <si>
    <t>MAT092157</t>
  </si>
  <si>
    <t>Parafuso de aço inoxidável, cabeça francesa 1/4" x 5"</t>
  </si>
  <si>
    <t>MAT092200</t>
  </si>
  <si>
    <t>Parafuso cabeça chata de ferro zincado, medindo: (4,20x40)mm</t>
  </si>
  <si>
    <t>MAT092250</t>
  </si>
  <si>
    <t>Parafuso de aço carbono, cabeça sextavada, rosca de máquina, medindo: (1/2"x1 1/2")</t>
  </si>
  <si>
    <t>MAT092300</t>
  </si>
  <si>
    <t>Parafuso de aço carbono, cabeça sextavada, medindo: Parafuso de aço carbono, cabeça sextavada, medindo: (5/16"x2")</t>
  </si>
  <si>
    <t>MAT092350</t>
  </si>
  <si>
    <t>Parafuso de aço carbono, cabeça sextavada, medindo: Parafuso de aço carbono, cabeça sextavada, medindo: (3/8"x1")</t>
  </si>
  <si>
    <t>MAT092400</t>
  </si>
  <si>
    <t>Parafuso de aço carbono, cabeça sextavada, medindo: Parafuso de aço carbono, cabeça sextavada, medindo: (3/8"x1 1/2")</t>
  </si>
  <si>
    <t>MAT092450</t>
  </si>
  <si>
    <t>Parafuso de aço carbono, cabeça sextavada, medindo: Parafuso de aço carbono, cabeça sextavada, medindo: (3/8"x2")</t>
  </si>
  <si>
    <t>MAT092500</t>
  </si>
  <si>
    <t>Parafuso de aço carbono, cabeça sextavada, medindo: Parafuso de aço carbono, cabeça sextavada, medindo: (1/2"x2")</t>
  </si>
  <si>
    <t>MAT092550</t>
  </si>
  <si>
    <t>Parafuso de aço galvanizado, cabeça sextavada, medindo: Parafuso de aço galvanizado, cabeça sextavada, medindo: (1/4"x2")</t>
  </si>
  <si>
    <t>MAT092600</t>
  </si>
  <si>
    <t>Parafuso de aço galvanizado, cabeça sextavada, medindo: Parafuso de aço galvanizado, cabeça sextavada, medindo: (5/8"x1 1/2")</t>
  </si>
  <si>
    <t>MAT092650</t>
  </si>
  <si>
    <t>Parafuso de aço galvanizado, cabeça sextavada, medindo: Parafuso de aço galvanizado, cabeça sextavada, medindo: (5/8"x2")</t>
  </si>
  <si>
    <t>MAT092700</t>
  </si>
  <si>
    <t>Parafuso em latão fundido, torneado, de 60mm, referência 462-C, Maffei ou similar</t>
  </si>
  <si>
    <t>MAT092750</t>
  </si>
  <si>
    <t>Parafuso de aço galvanizado com porca, para tubo de ferro fundido flangeado, medindo: Parafuso de aço galvanizado com porca, para tubo de ferro fundido flangeado, medindo: (16x80)mm</t>
  </si>
  <si>
    <t>MAT092800</t>
  </si>
  <si>
    <t>Parafuso de aço galvanizado com porca, para tubo de ferro fundido flangeado, medindo: Parafuso de aco galvanizado com porca, para tubo de ferro fundido flangeado, medindo: (20x90)mm</t>
  </si>
  <si>
    <t>MAT092850</t>
  </si>
  <si>
    <t>Parafuso de aço galvanizado com porca, para tubo de ferro fundido flangeado, medindo: Parafuso de aço galvanizado com porca, para tubo de ferro fundido flangeado, medindo: (24x100)mm</t>
  </si>
  <si>
    <t>MAT092900</t>
  </si>
  <si>
    <t>Parafuso de aço galvanizado, cabeça redonda, rosca soberba, medindo: (1/4"x2")</t>
  </si>
  <si>
    <t>MAT092950</t>
  </si>
  <si>
    <t>Parafuso de aço, sistema Traxx, auto-perfurante, cabeça sextavada, acabamento superficial "climaseal", medindo (12 x 14), de 1", com arruela de vedação em neoprene</t>
  </si>
  <si>
    <t>MAT093000</t>
  </si>
  <si>
    <t>Parafuso de ferro galvanizado a fogo, rosca soberba, medindo: Parafuso de ferro galvanizado a fogo, rosca soberba, medindo: (8x110)mm, para fixação de telhas</t>
  </si>
  <si>
    <t>MAT093050</t>
  </si>
  <si>
    <t>Parafuso de ferro galvanizado a fogo, rosca soberba, medindo: Parafuso de ferro galvanizado a fogo, rosca soberba, medindo: (8x150)mm, para fixação de telhas</t>
  </si>
  <si>
    <t>MAT093100</t>
  </si>
  <si>
    <t>Parafuso de ferro galvanizado a fogo, rosca soberba, medindo: Parafuso de ferro galvanizado a fogo, rosca soberba, medindo: (8x165)mm, para fixação de telhas</t>
  </si>
  <si>
    <t>MAT093150</t>
  </si>
  <si>
    <t>Parafuso de ferro galvanizado a fogo, rosca soberba, medindo: Parafuso de ferro galvanizado a fogo, rosca soberba, medindo: (8x230)mm, para fixação de telhas</t>
  </si>
  <si>
    <t>MAT093200</t>
  </si>
  <si>
    <t>Parafuso de ferro galvanizado a fogo, rosca soberba, medindo: Parafuso de ferro galvanizado a fogo, rosca soberba, medindo: (8x250)mm, para fixação de telhas</t>
  </si>
  <si>
    <t>MAT093250</t>
  </si>
  <si>
    <t>Parafuso de ferro, rosca soberba, medindo: Parafuso de ferro, rosca soberba, medindo: (3,2x20)mm</t>
  </si>
  <si>
    <t>MAT093300</t>
  </si>
  <si>
    <t>Parafuso de ferro, rosca soberba, medindo: Parafuso de ferro, rosca soberba, medindo: (3,8x30)mm</t>
  </si>
  <si>
    <t>MAT093350</t>
  </si>
  <si>
    <t>Parafuso de ferro, rosca soberba, medindo: Parafuso de ferro, rosca soberba, medindo: (4,8x40)mm</t>
  </si>
  <si>
    <t>MAT093400</t>
  </si>
  <si>
    <t>Parafuso de ferro, rosca soberba, medindo: Parafuso de ferro, rosca soberba, medindo: (4,8x65)mm</t>
  </si>
  <si>
    <t>MAT093450</t>
  </si>
  <si>
    <t>Parafuso de ferro, rosca soberba, medindo: Parafuso de ferro, rosca soberba, medindo: (5,5x50)mm</t>
  </si>
  <si>
    <t>MAT093500</t>
  </si>
  <si>
    <t>Parafuso de latão, rosca soberba, cabeça chata, nº 12, medindo: (2 1/2"x5,5mm)</t>
  </si>
  <si>
    <t>MAT093550</t>
  </si>
  <si>
    <t>Parafuso em aço carbono 1020, sextavado, rosca parcial, M8x40</t>
  </si>
  <si>
    <t>MAT093600</t>
  </si>
  <si>
    <t>Parafuso espaçador de aço 1020, medindo: (16x500)mm</t>
  </si>
  <si>
    <t>MAT093650</t>
  </si>
  <si>
    <t>Parafuso francês de ferro galvanizado, com porca, medindo: Parafuso francês de ferro galvanizado, com porca, medindo: (5/16"x2")</t>
  </si>
  <si>
    <t>MAT093700</t>
  </si>
  <si>
    <t>Parafuso francês de ferro galvanizado, com porca, medindo: Parafuso francês de ferro galvanizado, com porca, medindo: (1/4"x2")</t>
  </si>
  <si>
    <t>MAT093750</t>
  </si>
  <si>
    <t>Parafuso francês de ferro galvanizado, com porca, medindo: Parafuso francês de ferro galvanizado, com porca, medindo: (3/8"x8")</t>
  </si>
  <si>
    <t>MAT093850</t>
  </si>
  <si>
    <t>Parafuso francês de ferro galvanizado, com porca, medindo: Parafuso francês de ferro galvanizado, com porca, medindo: (5/8"x2 1/2")</t>
  </si>
  <si>
    <t>MAT093900</t>
  </si>
  <si>
    <t>Parafuso francês de ferro galvanizado, com porca, medindo: Parafuso francês de ferro galvanizado, com porca, medindo: (5/8"x6")</t>
  </si>
  <si>
    <t>MAT093950</t>
  </si>
  <si>
    <t>Parafuso para flange, medindo: (5/8"x3 1/2")</t>
  </si>
  <si>
    <t>MAT094000</t>
  </si>
  <si>
    <t>Parafuso para madeira, medindo: (5/16"x2")</t>
  </si>
  <si>
    <t>MAT094050</t>
  </si>
  <si>
    <t>Paralelepípedo, sendo 40un/m2</t>
  </si>
  <si>
    <t>MAT094100</t>
  </si>
  <si>
    <t>Paraloid B72</t>
  </si>
  <si>
    <t>MAT094150</t>
  </si>
  <si>
    <t>Pára-raio de distribuição em óxido de zinco polimérico, tipo válvula, classe 10Ka, potência de 15Kv, padrão LIGHT, modelo PBP da Balestro ou similar</t>
  </si>
  <si>
    <t>MAT094200</t>
  </si>
  <si>
    <t>Parede de gesso acartonado, constituído por 2 painéis de 12,5mm, estruturas simples em perfilados metálicos de 75mm, altura máxima de 3,50m, espessura de 100mm, Lafarge-Gupsum ou similar</t>
  </si>
  <si>
    <t>MAT094300</t>
  </si>
  <si>
    <t>MAT094350</t>
  </si>
  <si>
    <t>Pastilha cerâmica, medindo: (7,50x7,50)cm, linha Prisma, Portobello ou similar</t>
  </si>
  <si>
    <t>MAT094400</t>
  </si>
  <si>
    <t>Pastilha de porcelana, esmaltada, medindo: (4x4)cm, linha Clássica, referência JC-1810, Jatobá ou similar</t>
  </si>
  <si>
    <t>MAT094450</t>
  </si>
  <si>
    <t>Pastilha de porcelana, esmaltada, medindo: (5x5)cm, linha Verde Real, NGK ou similar</t>
  </si>
  <si>
    <t>MAT094500</t>
  </si>
  <si>
    <t>Pastilha de porcelana, semi-brilhante, medindo: (4x4)cm, linha Artesanal, referência JR-3204, Jatobá ou similar</t>
  </si>
  <si>
    <t>MAT094550</t>
  </si>
  <si>
    <t>Pastilha fosca, medindo: (2,50x2,50)cm</t>
  </si>
  <si>
    <t>MAT094600</t>
  </si>
  <si>
    <t>Pastilha mosaico de vidro, medindo: (2x2)cm, cor azul escuro, referência O-42, Murvi ou similar</t>
  </si>
  <si>
    <t>MAT094650</t>
  </si>
  <si>
    <t>Pastilha de vidro, medindo: (2x2)cm, na cor azul, verde ou marrom, Vitro Colori ou similar</t>
  </si>
  <si>
    <t>MAT094700</t>
  </si>
  <si>
    <t>Pastilha de vidro, medindo: (2x2)cm, na cor vermelho, laranja ou amarelo, Vitro Colori ou similar</t>
  </si>
  <si>
    <t>MAT094750</t>
  </si>
  <si>
    <t>Pastilha de vidro, medindo: (3x3)cm, na cor verde, preta ou branco, Vitro Colori ou similar</t>
  </si>
  <si>
    <t>MAT094800</t>
  </si>
  <si>
    <t>Pastilha de vidro, medindo: (5x5)cm, na cor azul ou branco, Vitro Colori ou similar</t>
  </si>
  <si>
    <t>MAT094900</t>
  </si>
  <si>
    <t>Pé de galinha para fixação de luminária ou plafonier</t>
  </si>
  <si>
    <t>MAT095050</t>
  </si>
  <si>
    <t>Pedra de alvenaria de uma face</t>
  </si>
  <si>
    <t>MAT095100</t>
  </si>
  <si>
    <t>Pedra de enrocamento</t>
  </si>
  <si>
    <t>MAT095150</t>
  </si>
  <si>
    <t>Pedra de mão</t>
  </si>
  <si>
    <t>MAT095200</t>
  </si>
  <si>
    <t>Pedra portuguesa</t>
  </si>
  <si>
    <t>MAT095250</t>
  </si>
  <si>
    <t>Pedra São Thomé, serrada em dimensões quadradas, com espessura de 2cm</t>
  </si>
  <si>
    <t>MAT095260</t>
  </si>
  <si>
    <t>Película de segurança e controle solar, 15% de transmissão luminosa, 60% de reflexão de luz visível, 12% de transmissão de energia solar, 55% de reflexão de energia solar, 33% de absoção de energia solar, 5% de transmissão de raios ultra violeta e 70% de energia total refletida, colocado</t>
  </si>
  <si>
    <t>MAT095350</t>
  </si>
  <si>
    <t>Películas refletivas com esferas encapsuladas, tipo II da NBR14644 (alta intensidade), rolo de (610mmx20m)</t>
  </si>
  <si>
    <t>MAT095400</t>
  </si>
  <si>
    <t>Películas refletivas com esferas inclusas, tipo I-A da NBR14644 (grau técnico), rolo de (610mmx20m)</t>
  </si>
  <si>
    <t>MAT095403</t>
  </si>
  <si>
    <t>Perfil 50x20mm em madeira plástica em PEAD 100% reciclável para as transversais tipo granzepe</t>
  </si>
  <si>
    <t>MAT095406</t>
  </si>
  <si>
    <t>Perfil 100x30mm em mdeira plástica em PEAD 100% reciclável para forração com goivete para aplicação dos espaçadores</t>
  </si>
  <si>
    <t>MAT095415</t>
  </si>
  <si>
    <t>Perfil para estrutura e fixação de forro de PVC - equivalente ao elementar MAT095800</t>
  </si>
  <si>
    <t>MAT095420</t>
  </si>
  <si>
    <t>Perfil guia de chapa zincada para painel wall - equivalente ao elementar MAT095800</t>
  </si>
  <si>
    <t>MAT095440</t>
  </si>
  <si>
    <t>Perfil tipo "H" para montante de painel wall - equivalente ao elementar MAT095800</t>
  </si>
  <si>
    <t>MAT095450</t>
  </si>
  <si>
    <t>Perfil "H" de aço carbono, padrão americano, de (6"x6")</t>
  </si>
  <si>
    <t>MAT095500</t>
  </si>
  <si>
    <t>Perfil "I" de aço carbono, 1ª alma, de (10"x4 5/8")</t>
  </si>
  <si>
    <t>MAT095550</t>
  </si>
  <si>
    <t>Perfil "I" de aço carbono, padrão americano, de (8"x4")</t>
  </si>
  <si>
    <t>MAT095600</t>
  </si>
  <si>
    <t>Perfil de alumínio: Perfil de alumínio: anodizado, série 42</t>
  </si>
  <si>
    <t>MAT095650</t>
  </si>
  <si>
    <t>Perfil de alumínio: Perfil de alumínio: natural, tipo L, com abas iguais, de (1 1/2"x1/8")</t>
  </si>
  <si>
    <t>MAT095700</t>
  </si>
  <si>
    <t>Perfil de alumínio: Perfil de alumínio: sólido, série 25</t>
  </si>
  <si>
    <t>MAT095750</t>
  </si>
  <si>
    <t>Perfil de arremate para rodapé, Fademac ou similar</t>
  </si>
  <si>
    <t>MAT095800</t>
  </si>
  <si>
    <t>Perfil retangular de tubo industrial galvanizado, (50x30x2)mm, chapa 14 tipo Metalon</t>
  </si>
  <si>
    <t>MAT095900</t>
  </si>
  <si>
    <t>Persiana horizontal de alumínio, lâminas micro 25 (2,5cm), medindo: Persiana horizontal de alumínio, lâminas micro 25 (2,5cm), medindo: (1,25x1,85)m, colocada</t>
  </si>
  <si>
    <t>MAT096020</t>
  </si>
  <si>
    <t>Persiana horizontal metálica 16mm, na cor branca, sem bando, com trilhos e demais materiais necessários para fixação. Fornecimento e colocação</t>
  </si>
  <si>
    <t>MAT096050</t>
  </si>
  <si>
    <t>Persiana vertical de tecido comum, colocada</t>
  </si>
  <si>
    <t>MAT096070</t>
  </si>
  <si>
    <t>Persiana vertical em PVC, na cor branca, sem bando, com trilhos e demais materiais necessários para fixação. Fornecimento e colocação</t>
  </si>
  <si>
    <t>MAT096100</t>
  </si>
  <si>
    <t>Pigtail; mangueira de borracha flexível reforçada, com diâmetro de 1/2", revestida de nylon, roscas em latão, de 1m</t>
  </si>
  <si>
    <t>MAT096150</t>
  </si>
  <si>
    <t>Pingadeira 49 de PVC</t>
  </si>
  <si>
    <t>MAT096200</t>
  </si>
  <si>
    <t>Pinha de ferro fundido, de 34cm</t>
  </si>
  <si>
    <t>MAT096350</t>
  </si>
  <si>
    <t>Peça de madeira serrada, seção (7,5cm x 15cm / 3" x 6") - grupo II da Tabela Classificatória de Especificações de Produtos Madeireiros</t>
  </si>
  <si>
    <t>MAT096450</t>
  </si>
  <si>
    <t>Peça de madeira serrada, seção (2,5cm x 5cm / 1" x 2") - grupo II da Tabela Classificatória de Especificações de Produtos Madeireiros</t>
  </si>
  <si>
    <t>MAT096500</t>
  </si>
  <si>
    <t>Peça de madeira serrada, seção (2,5cm x 22,5cm / 1" x 9") - grupo II da Tabela Classificatória de Especificações de Produtos Madeireiros</t>
  </si>
  <si>
    <t>MAT096550</t>
  </si>
  <si>
    <t>MAT096600</t>
  </si>
  <si>
    <t>Peça de madeira serrada, seção (2,5cm x 30cm / 1" x 12") - grupo II da Tabela Classificatória de Especificações de Produtos Madeireiros</t>
  </si>
  <si>
    <t>MAT096650</t>
  </si>
  <si>
    <t>MAT096700</t>
  </si>
  <si>
    <t>MAT096800</t>
  </si>
  <si>
    <t>Peça de madeira serrada, seção (7,5cm x 7,5cm / 3" x 3") - grupo II da Tabela Classificatória de Especificações de Produtos Madeireiros</t>
  </si>
  <si>
    <t>MAT096850</t>
  </si>
  <si>
    <t>Peça de madeira serrada, seção (2,5cm x 10cm / 1" x 4") - grupo II da Tabela Classificatória de Especificações de Produtos Madeireiros</t>
  </si>
  <si>
    <t>MAT096900</t>
  </si>
  <si>
    <t>Peça de madeira serrada, seção (5,0cm x 5,0cm / 2" x 2") - grupo II da Tabela Classificatória de Especificações de Produtos Madereiros</t>
  </si>
  <si>
    <t>MAT096950</t>
  </si>
  <si>
    <t>Pino de aço cravado, com furos, 1/4" - (3x30)mm</t>
  </si>
  <si>
    <t>MAT097000</t>
  </si>
  <si>
    <t>Pino de ferro para cruzeta de madeira, com rosca de chumbo de 1", porca e arruela quadrada, conforme ABNT/NBR 5032, medindo: (290x150x16)mm</t>
  </si>
  <si>
    <t>MAT097050</t>
  </si>
  <si>
    <t>Pino galvanizado, com rosca externa medindo: (30x20)mm, de 1/4"</t>
  </si>
  <si>
    <t>MAT097100</t>
  </si>
  <si>
    <t>Piso alerta, em placas marmorizadas, vibro-prensadas, acabamento rústico, na cor cinza, medindo: (40x40x3,50)cm, Tecnogran ou similar</t>
  </si>
  <si>
    <t>MAT097150</t>
  </si>
  <si>
    <t>Piso alerta, em placas marmorizadas, vibro-prensadas, acabamento rústico, na cor vermelha, medindo: (40x40x3,50)cm, Tecnogran ou similar</t>
  </si>
  <si>
    <t>MAT097200</t>
  </si>
  <si>
    <t>Piso cerâmico, aparente, antiderrapante, medindo: (11x22)cm, com 1,5cm de espessura, código 1122/LV, Brastec ou similar</t>
  </si>
  <si>
    <t>MAT097250</t>
  </si>
  <si>
    <t>Piso cerâmico, cor branca, medindo: (20x20)cm</t>
  </si>
  <si>
    <t>MAT097300</t>
  </si>
  <si>
    <t>Piso de borracha antiderrapante, superfície Grão de Arroz, de 3mm, cor Negro, Mecur ou similar</t>
  </si>
  <si>
    <t>MAT097350</t>
  </si>
  <si>
    <t>Piso anti-impacto, produzido em manta pré-fabricada composta de partículas de borracha especial SBR e grânulos coloridos de borracha EPDM, aglutinadas com poliuretano especial MDI, submetidas a 40t de compressão e laminadas com espessura constante de 6mm, modelo Regupol Ever-Roll da Recoma ou similar. Material</t>
  </si>
  <si>
    <t>MAT097400</t>
  </si>
  <si>
    <t>Piso de borracha, flexível, superfície pastilhada, com espessura de 3,50mm, referência G.15, ou similar</t>
  </si>
  <si>
    <t>MAT097450</t>
  </si>
  <si>
    <t>Piso de grama sintética européia, fios com comprimento de 28mm, referência FLP PP, Flexigrass ou similar, colocado</t>
  </si>
  <si>
    <t>MAT097550</t>
  </si>
  <si>
    <t>Piso elevado, placas de (60x60)cm, Dimopiso ou similar, com espessura de 40mm, estrudado por suportes telescópicos, com altura de 20cm, revestido em Paviflex, colocado</t>
  </si>
  <si>
    <t>MAT097600</t>
  </si>
  <si>
    <t>Piso em ladrilho hidráulico tratado 25 dados (20x20)cm, na cor cinza</t>
  </si>
  <si>
    <t>MAT097750</t>
  </si>
  <si>
    <t>Piso sintético para atletismo, sem juntas ou emendas, com duas camadas distintas, sendo a camada interior composta de uma manta flexível de grânulos pretos de borracha vulcanizada SBR, aglomerados com resinas de poliuretano e a camada superior composta degranulado fino de borracha EPDM colorido e resinas coloridas de poliuretano, com espessura total de 12mm, tipo Lisotan, Lisonda ou similar</t>
  </si>
  <si>
    <t>MAT097770</t>
  </si>
  <si>
    <t>Piso de sinalização porcelanato, linha ARQTEC, Amarela, Go ou Stop, Eliane ou similar</t>
  </si>
  <si>
    <t>MAT097775</t>
  </si>
  <si>
    <t>Piso de sinalização porcelanato, linha ARQTEC, Azul, Go ou Stop, Eliane ou similar</t>
  </si>
  <si>
    <t>MAT097800</t>
  </si>
  <si>
    <t>Piso vinílico flexível, homogêneo (30x30)cm, espessura de 2mm, Paviflex linha Classic com Flash, Fademac ou similar</t>
  </si>
  <si>
    <t>MAT097850</t>
  </si>
  <si>
    <t>Piso vinílico flexível homogêneo, (30x30)cm, espessura de 2mm, Paviflex linha Dinamic, mesclado, Fademac ou similar</t>
  </si>
  <si>
    <t>MAT097860</t>
  </si>
  <si>
    <t>Piso vinílico semiflexível homogêneo, (60x60)cm, 2mm, Paviflex Sixty Thru, Fademac ou similar</t>
  </si>
  <si>
    <t>MAT097900</t>
  </si>
  <si>
    <t>Piso vinílico flexível homogêneo, (30x30)cm, espessura de 3,2mm, Paviflex linha Chroma, liso, Fademac ou similar</t>
  </si>
  <si>
    <t>MAT097950</t>
  </si>
  <si>
    <t>Piso vinílico flexível, homogêneo (30x30)cm, espessura de 3,2mm, Paviflex linha Intensity com Flash, Fademac ou similar</t>
  </si>
  <si>
    <t>MAT098000</t>
  </si>
  <si>
    <t>Piso vinílico, com espessura de 2mm, sendo: Piso vinílico, com espessura de 2mm, sendo: Paviflex Chroma TPCL, Fademac ou similar</t>
  </si>
  <si>
    <t>MAT098050</t>
  </si>
  <si>
    <t>Piso vinílico flexível heterogêneo, (2x20)m, espessura de 2mm, Absolute linha Totalsafe, pigmentado, Fademac ou similar</t>
  </si>
  <si>
    <t>MAT098100</t>
  </si>
  <si>
    <t>Piso vinílico flexível heterogêneo, (2x20)m, espessura de 2mm, Absolute linha Lino, Fademac ou similar</t>
  </si>
  <si>
    <t>MAT098150</t>
  </si>
  <si>
    <t>Piso vinílico flexível heterogêneo, (2x20)m, espessura de 3mm, Absolute linha Acustic Uni, Fademac ou similar</t>
  </si>
  <si>
    <t>MAT098200</t>
  </si>
  <si>
    <t>Piso vinílico flexível homogêneo, antiestáético, (61x61)cm, espessura de 2mm, Pavifloor linha Elite, Fademac ou similar</t>
  </si>
  <si>
    <t>MAT098225</t>
  </si>
  <si>
    <t>Piso vinílico flexível homogêneo, (2x23)m, 2mm, linha Micra Premium</t>
  </si>
  <si>
    <t>MAT098250</t>
  </si>
  <si>
    <t>Piso vinílico flexível homogêneo, condutivo, (6Ix61)cm, espessura de 2mm, Traffic ELS, Fademac ou similar</t>
  </si>
  <si>
    <t>MAT098300</t>
  </si>
  <si>
    <t>Piso vinílico - Cordão de solda para piso vinílico, linha Absolute, Fademac ou similar</t>
  </si>
  <si>
    <t>MAT098350</t>
  </si>
  <si>
    <t>Piso vinílico - Rodapé de PVC tipo plano, altura de 7,5cm, para piso da linha Paviflex, Fademac ou similar</t>
  </si>
  <si>
    <t>MAT098400</t>
  </si>
  <si>
    <t>Piso vinílico - Rodapé de PVC tipo hospitalar de sobrepor, altura de 7,5cm, para piso da linha Paviflex, Fademac ou similar</t>
  </si>
  <si>
    <t>MAT098450</t>
  </si>
  <si>
    <t>Piso vinílico - Testeira de PVC (50x43)mm, para piso da linha Paviflex, Fademac ou similar</t>
  </si>
  <si>
    <t>MAT098500</t>
  </si>
  <si>
    <t>Pitão metálico, zincado, M4x70 com bucha de nylon (8x40)mm, tipo SB8/3P, Fischer ou similar</t>
  </si>
  <si>
    <t>MAT098550</t>
  </si>
  <si>
    <t>Pivô, para porta Blindex ou similar</t>
  </si>
  <si>
    <t>MAT098560</t>
  </si>
  <si>
    <t>Placa CPU para controlador de tráfego local, compatível com o Sistema CET-RIO/CTA por cabo, modelo DP40, Dataprom ou similar.</t>
  </si>
  <si>
    <t>MAT098561</t>
  </si>
  <si>
    <t>Placa de CPU para controlador eletrônico de tráfego local, modelo DP40A, compatível com o Sistema CET-RIO/CTA sem fio (wireless), Dataprom ou similar.</t>
  </si>
  <si>
    <t>MAT098570</t>
  </si>
  <si>
    <t>Placa DET para controlador eletrônico de tráfego local, modelo DP40A, compatível com o Sistema CET-RIO/CTA sem fio (wireless), Dataprom ou similar.</t>
  </si>
  <si>
    <t>MAT098575</t>
  </si>
  <si>
    <t>Placa de comunicação sem fio celular (GSM/GPRS) para controlador eletrônico de tráfego local, modelo DP40A, compatível com o Sistema CET-RIO/CTA sem fio (wireless), Dataprom ou similar.</t>
  </si>
  <si>
    <t>MAT098580</t>
  </si>
  <si>
    <t>Placa de fontes e verdes para controlador de tráfego local, compatível com o Sistema CET-RIO/CTA por cabo, modelo DP40, Dataprom ou similar.</t>
  </si>
  <si>
    <t>MAT098585</t>
  </si>
  <si>
    <t>Placa de monitoramento para controlador eletrônico de tráfego local, modelo DP40A, compatível com o Sistema CET-RIO/CTA sem fio (wireless), Dataprom ou similar.</t>
  </si>
  <si>
    <t>MAT098591</t>
  </si>
  <si>
    <t>Placa de potencia para controlador eletrônico de tráfego local, modelo DP40A, compatível com o Sistema CET-RIO/CTA sem fio (wireless), Dataprom ou similar.</t>
  </si>
  <si>
    <t>MAT098600</t>
  </si>
  <si>
    <t>Placa em aço escovado, medindo: (15,5x15)cm, com espessura de 1mm , modelo nº 3, impressão em corrosão a ácido, em baixo relevo, textos em preto 100% e marcas em cores, para identificação de monumentos e árvores notáveis, tipologia Ottawa ou similar</t>
  </si>
  <si>
    <t>MAT098650</t>
  </si>
  <si>
    <t>Placa de acrílico, medindo: (25x8)cm, com espessura de 4mm, para identificação de porta</t>
  </si>
  <si>
    <t>MAT098675</t>
  </si>
  <si>
    <t>Placa de alumínio ou acrílico, escrita em Braille, medindo (10x3)cm, para sinalização de corrimão, conforme ABNT NBR 9050.</t>
  </si>
  <si>
    <t>MAT098750</t>
  </si>
  <si>
    <t>Placa de alumínio com impressões de símbolos e letras, pintado em 3 cores, medindo: (16,90x9,90)cm, com espessura de 0,80mm</t>
  </si>
  <si>
    <t>MAT098800</t>
  </si>
  <si>
    <t>Placa de inauguração medindo: Placa de inauguração medindo: (35x50)cm, em bronze</t>
  </si>
  <si>
    <t>MAT098850</t>
  </si>
  <si>
    <t>Placa de cerâmica, antiderrapante, medindo: (11,5x24x1,4)cm, referência 9574, Standard, Gressit ou similar</t>
  </si>
  <si>
    <t>MAT098870</t>
  </si>
  <si>
    <t>Placa fotoluminescente de sinalização de segurança contra incêndio, para indicação continuada de rota de fuga, em PVC antichama, dimensões aproximadas de (7x20)cm, conforme ABNT NBR 16820.</t>
  </si>
  <si>
    <t>MAT098880</t>
  </si>
  <si>
    <t>Placa fotoluminescente de sinalização de segurança contra incêndio, para equipamentos de combate a incêndio e alarme, em PVC antichama, dimensões aproximadas de (15x15)cm, conforme ABNT NBR 16820.</t>
  </si>
  <si>
    <t>MAT098890</t>
  </si>
  <si>
    <t>Placa fotoluminescente de sinalização de segurança contra incêndio, para saída de emergência, em PVC antichama, dimensões aproximadas de (10x20)cm, conforme ABNT NBR 16820.</t>
  </si>
  <si>
    <t>MAT098920</t>
  </si>
  <si>
    <t>Placa em aço inox escovado, (30 x 20)cm, bitola nº 22 AISI 304, gravação em fotocorrosão, texto preto, com logomarca, para inauguração</t>
  </si>
  <si>
    <t>MAT098925</t>
  </si>
  <si>
    <t>Placa em aço inox escovado, (40 x 30)cm, bitola nº 22 AISI 304, gravação em fotocorrosão, texto preto, com logomarca, para inauguração</t>
  </si>
  <si>
    <t>MAT098940</t>
  </si>
  <si>
    <t>Placa de inauguração medindo: Placa de inauguração medindo: (60x40)cm</t>
  </si>
  <si>
    <t>MAT098950</t>
  </si>
  <si>
    <t>Placa de gesso, pré-moldada, medindo: (60x60)cm</t>
  </si>
  <si>
    <t>MAT099000</t>
  </si>
  <si>
    <t>Placa de isopor, medindo: (0,50x1)m, com espessura de Placa de isopor, medindo: (0,50x1)m, com espessura de 10mm</t>
  </si>
  <si>
    <t>MAT099050</t>
  </si>
  <si>
    <t>Placa de isopor, medindo: (0,50x1)m, com espessura de Placa de isopor, medindo: (0,50x1)m, com espessura de 25mm</t>
  </si>
  <si>
    <t>MAT099100</t>
  </si>
  <si>
    <t>Placa de isopor, medindo: (0,50x1)m, com espessura de Placa de isopor, medindo: (0,50x1)m, com espessura de 30mm</t>
  </si>
  <si>
    <t>MAT099150</t>
  </si>
  <si>
    <t>Placa de numeração de imóveis, medindo: (12x18)cm</t>
  </si>
  <si>
    <t>MAT099200</t>
  </si>
  <si>
    <t>Placa de plástico, cega, para caixas (4"x2")</t>
  </si>
  <si>
    <t>MAT099250</t>
  </si>
  <si>
    <t>Placa de plástico, de uma seção, para caixas (4"x2")</t>
  </si>
  <si>
    <t>MAT099300</t>
  </si>
  <si>
    <t>Placa de plástico, de 2 seções, para caixas (4"x4")</t>
  </si>
  <si>
    <t>MAT099370</t>
  </si>
  <si>
    <t>Placa de sinalização de alumínio composto ABNT NBR 16179 com fundo, símbolos e tarjas em película refletiva tipo I da ABNT NBR 14644, inclusive elementos de fixação, conforme especificação da CET-RIO. Fornecimento</t>
  </si>
  <si>
    <t>MAT099380</t>
  </si>
  <si>
    <t>Placa de sinalização de alumínio composto ABNT NBR 16179 com fundo, símbolos e tarjas em película refletiva tipo III da ABNT NBR 14644, inclusive elementos de fixação, conforme especificação da CET-RIO. Fornecimento</t>
  </si>
  <si>
    <t>MAT099400</t>
  </si>
  <si>
    <t>Placa de sinalização de obras, refletivas, com película refletiva grau técnico</t>
  </si>
  <si>
    <t>m2.mês</t>
  </si>
  <si>
    <t>MAT099450</t>
  </si>
  <si>
    <t>Placa de sinalização escolar, em PS (poliestireno) com 1mm de espessura, cor cinza claro, textos impressos positivos e negativos em silk-screen na cor laranja, nas dimensões de (25x25)cm</t>
  </si>
  <si>
    <t>MAT099500</t>
  </si>
  <si>
    <t>Placa de sinalização escolar, em PS (poliestireno) com 1mm de espessura, cor cinza claro, textos impressos positivos e negativos em silk-screen na cor laranja, nas dimensões de (100x30)cm</t>
  </si>
  <si>
    <t>MAT099550</t>
  </si>
  <si>
    <t>Placa de sinalização de alumínio, espessura 1,5mm, com fundo, símbolos e tarjas em película refletiva com esferas encapsuladas tipo II-A da NBR 14644, inclusive elementos de fixação, conforme especificação CET-RIO</t>
  </si>
  <si>
    <t>MAT099600</t>
  </si>
  <si>
    <t>Placa de sinalização de alumínio, espessura 1,5mm, com fundo, símbolos e tarjas em película refletiva com esferas inclusas tipo I-A da NBR 14644, inclusive elementos de fixação, conforme especificação da CET-RIO</t>
  </si>
  <si>
    <t>MAT099650</t>
  </si>
  <si>
    <t>Placa de sinalização de alumínio, espessura 1,5mm, com fundo em película refletiva com esferas inclusas tipo I-A da NBR 14644, símbolos e tarjas em película refletiva com esferas encapsuladas tipo II da NBR 14644, inclusive elementos de fixação, conforme especificação CET-RIO</t>
  </si>
  <si>
    <t>MAT099700</t>
  </si>
  <si>
    <t>Placa de sinalização em alumínio, espessura 1,5mm, com fundo pintado, símbolos e tarjas em película refletiva com esferas inclusas tipo I-A da NBR 14644, inclusive elementos de fixação, conforme especificação da CET-RIO</t>
  </si>
  <si>
    <t>MAT099750</t>
  </si>
  <si>
    <t>Placa de sinalização de alumínio, espessura 1,5mmm, com fundo, símbolos e tarjas pintados, inclusive elementos de fixação, conforme especificação da CET-RIO</t>
  </si>
  <si>
    <t>MAT099800</t>
  </si>
  <si>
    <t>Placa de sinalização modulada de alumínio, espessura 2,0mm, com fundo, símbolos e tarjas em película refletiva com esferas encapsuladas tipo II da NBR 14644, inclusive elementos de fixação, conforme especificação CET-RIO</t>
  </si>
  <si>
    <t>MAT099850</t>
  </si>
  <si>
    <t>Placa de sinalização modulada de alumínio, espessura 2,0mm, com fundo, símbolos e tarjas em película refletiva com esferas inclusas tipo I-A da NBR 14644, inclusive elementos de fixação, conforme especificação da CET-RIO</t>
  </si>
  <si>
    <t>MAT099900</t>
  </si>
  <si>
    <t>Placa de sinalização modulada de alumínio, espessura 2,0mm, com fundo em película refletiva com esferas inclusas tipo I-A da NBR 14644, símbolos e tarjas em película refletiva com esferas encapsuladas tipo II-A da NBR 14644, inclusive elementos de fixação, conforme especificação CET-RIO</t>
  </si>
  <si>
    <t>MAT099950</t>
  </si>
  <si>
    <t>Placa de vedação, para telha tipo canalete 90 ou similar</t>
  </si>
  <si>
    <t>MAT100000</t>
  </si>
  <si>
    <t>Placa de ventilação, para telha tipo canalete 90 ou similar</t>
  </si>
  <si>
    <t>MAT100050</t>
  </si>
  <si>
    <t>Placa indicativa de rota de fuga (saída), em fundo verde com a seta indicadora e palavra saída na cor branca, medindo: (359x213x29)mm, autoluminescente com duração de emissão de luz por período não inferior a 20 anos, modelo SLX-60, Isolite ou similar</t>
  </si>
  <si>
    <t>MAT100100</t>
  </si>
  <si>
    <t>Placa metálica, para ancoragem, medindo: (120x120x20)mm</t>
  </si>
  <si>
    <t>MAT100115</t>
  </si>
  <si>
    <t>Placa metálica para ancoragem para tirante de aço de diâmetro nominal de até 40mm e carga de trabalho permanente mínima de 20tf.</t>
  </si>
  <si>
    <t>MAT100150</t>
  </si>
  <si>
    <t>Placa metálica, para ancoragem, medindo: (160x160x19)mm</t>
  </si>
  <si>
    <t>MAT100160</t>
  </si>
  <si>
    <t>Placa metálica para ancoragem de tirante de aço medindo 200mm x 200mm até 20mm.</t>
  </si>
  <si>
    <t>MAT100170</t>
  </si>
  <si>
    <t>Placa para mecanismo de 01 posto, Pialplus contendo suporte, para canaleta em PVC tipo evolutiva DLP 80x35mm, fabricação Pial Legrand ou similar</t>
  </si>
  <si>
    <t>MAT100200</t>
  </si>
  <si>
    <t>Plafonier em alumínio repuxado com vidro temperado, para lâmpada de vapor metálico de 70W, sem equipamento, referência C-2208, Projeto ou similar</t>
  </si>
  <si>
    <t>MAT100250</t>
  </si>
  <si>
    <t>Plafonier repuxado de alumínio</t>
  </si>
  <si>
    <t>MAT100500</t>
  </si>
  <si>
    <t>Planta - Espécie vegetal com altura de (0,40 a 1,50)m, tipo Gardenia Jasminóides (Jasmim do Cabo) ou similar</t>
  </si>
  <si>
    <t>MAT100550</t>
  </si>
  <si>
    <t>Planta - Espécie vegetal com altura de (0,60 a 1,50)m, tipo Calliandra Tweedii (Esponjinha Vermelha) ou similar</t>
  </si>
  <si>
    <t>MAT100800</t>
  </si>
  <si>
    <t>Planta - Espécie vegetal com altura de (0,25 a 1,00)m, tipo Sanchezia Nobilis (Sanquésia) ou similar</t>
  </si>
  <si>
    <t>MAT100850</t>
  </si>
  <si>
    <t>Planta - Espécie vegetal com altura de (0,40 a 1,50)m, tipo Arundina Bambusifolia (Orquidea Bambu) ou similar</t>
  </si>
  <si>
    <t>MAT101000</t>
  </si>
  <si>
    <t>Planta - Espécie vegetal com altura de (0,10 a 0,40)m, tipo Jasminum Nitidum (Jasmim Estrela) ou similar</t>
  </si>
  <si>
    <t>MAT101100</t>
  </si>
  <si>
    <t>Planta - Espécie vegetal com altura de (0,20 a 0,80)m, tipo Helicônia Psittacorum (Helicônia Papagaio) ou similar</t>
  </si>
  <si>
    <t>MAT101350</t>
  </si>
  <si>
    <t>Planta - Espécie vegetal com altura de (0,15 a 0,40)m, tipo Pachystachys Lutea (Camarão Amarelo) ou similar</t>
  </si>
  <si>
    <t>MAT101400</t>
  </si>
  <si>
    <t>Planta - Espécie vegetal com altura de (0,20 a 0,40)m, tipo Ctenanthe Setosa (Maranta Cinza) ou similar</t>
  </si>
  <si>
    <t>MAT101650</t>
  </si>
  <si>
    <t>Planta - Espécie vegetal com altura de (0,10 a 0,20)m, tipo Cuphea Gracilis (Érica) ou similar</t>
  </si>
  <si>
    <t>MAT101750</t>
  </si>
  <si>
    <t>Planta - Espécie vegetal com altura de (0,10 a 0,30)m, tipo Lantana Camara (Cambará) ou similar</t>
  </si>
  <si>
    <t>MAT101800</t>
  </si>
  <si>
    <t>Planta - Espécie vegetal com altura de (0,10 a 0,20)m, tipo Hemerocallis Flava (Hemerocalis, Lirio)</t>
  </si>
  <si>
    <t>MAT101850</t>
  </si>
  <si>
    <t>Planta - Grama tipo Zoizia Japonica (Grama Esmeralda), placa com largura de 0,40m</t>
  </si>
  <si>
    <t>MAT102000</t>
  </si>
  <si>
    <t>Planta - Espécie vegetal com altura de (0,15 a 0,30)m, tipo Ophiopogon jaburan (Barba - de - Serpente) ou similar</t>
  </si>
  <si>
    <t>MAT102100</t>
  </si>
  <si>
    <t>Planta - Espécie vegetal com altura de (0,30 a 2,00)m, tipo Arbusto Dracaena Marginata (Dracena de Madagascar) ou similar</t>
  </si>
  <si>
    <t>MAT102300</t>
  </si>
  <si>
    <t>Planta - Espécie vegetal com altura de (0,40 a 2,00)m, tipo Arbusto Philodendron Bipinnatifidum (Banana de Macaco ou Imbê) ou similar</t>
  </si>
  <si>
    <t>MAT103150</t>
  </si>
  <si>
    <t>Planta - Espécie vegetal com altura de (0,60 a 1,00)m, tipo Palmeira Phoenix Roebelenii (Tamareira Anã) ou similar</t>
  </si>
  <si>
    <t>MAT103201</t>
  </si>
  <si>
    <t>Planta - Espécie vegetal de (2,50 a 3,50)m, Palmeira Syagrus Romanzoffiana (Baba-de-Boi / Gerivá) ou similar</t>
  </si>
  <si>
    <t>MAT103202</t>
  </si>
  <si>
    <t>Planta - Espécie vegetal com altura total de (6,00 a 7,00)m Tipo Syagrus Romanzoffiana (Palmeira Baba-de-Boi / Gerivá)</t>
  </si>
  <si>
    <t>MAT104070</t>
  </si>
  <si>
    <t>Planta - Espécie vegetal nativa com CAP (Circunferência na Altura do Peito) entre 0,10 e 0,15m e altura entre 2,50 e 3,00m. Registro Nacional de Sementes e Mudas (RENASEM) obrigatório.</t>
  </si>
  <si>
    <t>MAT104073</t>
  </si>
  <si>
    <t>Planta - Espécie vegetal nativa com CAP (Circunferência na Altura do Peito) entre 0,15 e 0,20m e altura entre 3,00 e 3,50m. Registro Nacional de Sementes e Mudas (RENASEM) obrigatório.</t>
  </si>
  <si>
    <t>MAT104076</t>
  </si>
  <si>
    <t>Planta - Espécie vegetal nativa com CAP (Circunferência na Altura do Peito) entre 0,20 e 0,25m e altura entre 3,50 e 4,00m. Registro Nacional de Sementes e Mudas (RENASEM) obrigatório.</t>
  </si>
  <si>
    <t>MAT104100</t>
  </si>
  <si>
    <t>Planta - Grama em placa Batatais: Planta - Grama em placa Batatais: com transporte</t>
  </si>
  <si>
    <t>MAT104150</t>
  </si>
  <si>
    <t>Planta - Grama tipo Stenotaphrum Secundatum, Variação Variegatum</t>
  </si>
  <si>
    <t>MAT104700</t>
  </si>
  <si>
    <t>Plástico Night and Day, translúcido, branco, com largura de 1,45m</t>
  </si>
  <si>
    <t>MAT104750</t>
  </si>
  <si>
    <t>Plastiment VZ ou similar, líquido</t>
  </si>
  <si>
    <t>MAT104800</t>
  </si>
  <si>
    <t>Plug de PVC rígido, para esgoto primário, diâmetro nominal de 100mm</t>
  </si>
  <si>
    <t>MAT104850</t>
  </si>
  <si>
    <t>Plug Linha 6, 3P 20A-125/250V, preto, referência 54341, Pial ou similar</t>
  </si>
  <si>
    <t>MAT104900</t>
  </si>
  <si>
    <t>Pó calcário dolomítico para calagem de solos</t>
  </si>
  <si>
    <t>MAT104950</t>
  </si>
  <si>
    <t>Pó crepe ATB, sobre alvenaria, para revestimento texturizado</t>
  </si>
  <si>
    <t>MAT105000</t>
  </si>
  <si>
    <t>Pó xadrez, vermelho, com embalagem de 25Kg (Óxido de ferro vermelho sintético)</t>
  </si>
  <si>
    <t>MAT105050</t>
  </si>
  <si>
    <t>Pó-de-pedra, com transporte</t>
  </si>
  <si>
    <t>MAT105100</t>
  </si>
  <si>
    <t>Policarbonato alveolar, cor cristal, medindo: (1,05x5,8)m, com espessura de 10mm</t>
  </si>
  <si>
    <t>MAT105150</t>
  </si>
  <si>
    <t>Policarbonato alveolar, cor cristal, medindo: (2,10x5,8)m, com espessura de 10mm</t>
  </si>
  <si>
    <t>MAT105200</t>
  </si>
  <si>
    <t>Policarbonato compacto, cor cristal, medindo: (2,44x1,22)m, com espessura de Policarbonato compacto, cor cristal, medindo: (2,44x1,22)m, com espessura de 4mm</t>
  </si>
  <si>
    <t>MAT105250</t>
  </si>
  <si>
    <t>Policarbonato compacto, cor cristal, medindo: (2,44x1,22)m, com espessura de Policarbonato compacto, cor cristal, medindo: (2,44x1,22)m, com espessura de 6mm</t>
  </si>
  <si>
    <t>MAT105300</t>
  </si>
  <si>
    <t>Policarbonato compacto, cor cristal, medindo: (2,44x1,22)m, com espessura de Policarbonato compacto, cor cristal, medindo: (2,44x1,22)m, com espessura de 8mm</t>
  </si>
  <si>
    <t>MAT105350</t>
  </si>
  <si>
    <t>Policarbonato compacto, cor cristal, medindo: (2,44x1,22)m, com espessura de Policarbonato compacto, cor cristal, medindo: (2,44x1,22)m, com espessura de 10mm</t>
  </si>
  <si>
    <t>MAT105400</t>
  </si>
  <si>
    <t>Ponta de lança de ferro fundido medindo 12cm, diâmetro de 22mm</t>
  </si>
  <si>
    <t>MAT105450</t>
  </si>
  <si>
    <t>Ponta de lança de ferro fundido, medindo: Ponta de lança de ferro fundido, medindo: 14cm, diâmetro de 35mm</t>
  </si>
  <si>
    <t>MAT105500</t>
  </si>
  <si>
    <t>Ponta de lança de ferro fundido, medindo: Ponta de lança de ferro fundido, medindo: 21cm, diâmetro de 33mm</t>
  </si>
  <si>
    <t>MAT105550</t>
  </si>
  <si>
    <t>Ponta de lança de ferro fundido, medindo: Ponta de lança de ferro fundido, medindo: 22cm, diâmetro de 20mm</t>
  </si>
  <si>
    <t>MAT105560</t>
  </si>
  <si>
    <t>Ponto de Vídeo Detecção Veicular para atuação no Sistema Adaptativo de Controle de Tráfego Antares, Dataprom ou similar, incluindo todo o hardware, câmera, conectores, cabos e todas as sustentações e suportes necessários à fixação dos dispositivos. Custo por aproximação semafórica de até 4 faixas de tráfego.</t>
  </si>
  <si>
    <t>MAT105561</t>
  </si>
  <si>
    <t>Ponto de Vídeo Detecção Veicular para atuação no Sistema Adaptativo de Controle de Tráfego EcoTrafiX, Kapsch ou similar, incluindo todo o hardware, câmera, conectores, cabos e todas as sustentações e suportes necessários à fixação dos dispositivos. Custo por aproximação semafórica de até 4 faixas de tráfego.</t>
  </si>
  <si>
    <t>MAT105575</t>
  </si>
  <si>
    <t>Porca hexagonal/sextavada em aço para protensão para tirante de aço de diâmetro nominal de até 40mm e carga de trabalho permanente mínima de 20tf.</t>
  </si>
  <si>
    <t>MAT105580</t>
  </si>
  <si>
    <t>Porca de ancoragem sextavada em aço.</t>
  </si>
  <si>
    <t>MAT105800</t>
  </si>
  <si>
    <t>Porca sextavada de Porca sextavada de aço, para protensão, de (30x40)mm, com proteção anticorrosiva, Diwidag ou similar</t>
  </si>
  <si>
    <t>MAT105850</t>
  </si>
  <si>
    <t>Porca sextavada de Porca sextavada de ancoragem de aço, GEWI, para protensão, com altura de 50mm</t>
  </si>
  <si>
    <t>MAT105900</t>
  </si>
  <si>
    <t>Porca olhal de aço galvanizado, de 5/8"</t>
  </si>
  <si>
    <t>MAT105950</t>
  </si>
  <si>
    <t>Porca sextavada de Porca sextavada de aço carbono, de (12x1,75)mm</t>
  </si>
  <si>
    <t>MAT106000</t>
  </si>
  <si>
    <t>Porca sextavada de Porca sextavada de aço carbono, de 5/16"</t>
  </si>
  <si>
    <t>MAT106050</t>
  </si>
  <si>
    <t>Porca sextavada de Porca sextavada de aço carbono, de 3/8"</t>
  </si>
  <si>
    <t>MAT106100</t>
  </si>
  <si>
    <t>Porca sextavada de Porca sextavada de aço carbono, de 1 1/2"</t>
  </si>
  <si>
    <t>MAT106150</t>
  </si>
  <si>
    <t>Porca sextavada de Porca sextavada de aço carbono, de 2"</t>
  </si>
  <si>
    <t>MAT106200</t>
  </si>
  <si>
    <t>Porca sextavada de Porca sextavada de aço galvanizado, de 1/4"</t>
  </si>
  <si>
    <t>MAT106250</t>
  </si>
  <si>
    <t>Porca sextavada de Porca sextavada de aço galvanizado, de 5/8"</t>
  </si>
  <si>
    <t>MAT106300</t>
  </si>
  <si>
    <t>Porca sextavada de aço inox, de 1/2"</t>
  </si>
  <si>
    <t>MAT106320</t>
  </si>
  <si>
    <t>Porcelanato Panna Plus, marca Eliane ou similar, 50x50cm</t>
  </si>
  <si>
    <t>MAT106325</t>
  </si>
  <si>
    <t>Porcelanato Panna Plus, marca Eliane ou similar, linha Arqtec (Panna ou Platina) No slip 50x50cm</t>
  </si>
  <si>
    <t>MAT106350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</si>
  <si>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(1,60x2,10)m, 56db, Eurolon WLE 32-50, Somax ou similar, colocada</t>
  </si>
  <si>
    <t>MAT106400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</si>
  <si>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(1,80x2,10)m, 46db, Eurolon WLE 32-50, Somax ou similar, colocada</t>
  </si>
  <si>
    <t>MAT106450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</si>
  <si>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(2,00x2,10)m, 56dB, Eurolon WLE 32-50, Somax ou similar, colocada</t>
  </si>
  <si>
    <t>MAT106500</t>
  </si>
  <si>
    <t>Porta caçamba de aço inoxidável, chapa 18/304, lixeira, medindo: (300x300)mm</t>
  </si>
  <si>
    <t>MAT106550</t>
  </si>
  <si>
    <t>Porta cadeado de ferro zincado, de 4 1/2"</t>
  </si>
  <si>
    <t>MAT106650</t>
  </si>
  <si>
    <t>Porta veneziana em madeira aparelhada, medindo: (70 x 210 x 3,5)cm - grupo V da Tabela Classificatória de Especificações de Produtos Madeireiros</t>
  </si>
  <si>
    <t>MAT106750</t>
  </si>
  <si>
    <t>Porta corta-fogo, revestida em chapa de aço, incluindo contra-marco, folha, dobradiças, parafusos e puxadores, medindo: (0,90x2,10x0,045)m</t>
  </si>
  <si>
    <t>MAT106800</t>
  </si>
  <si>
    <t>Porta de abrir, em aço laminado a frio com adição de cobre, com almofada e báscula, abertura direita, sendo a medida de Porta de abrir, em aço laminado a frio com adição de cobre, com almofada e báscula, abertura direita, sendo a medida de (217x87), batente de 8cm, com 1 folha, código 66.51.244-4, modelo PAAB, linha Silenfort, Sasazaki ou similar</t>
  </si>
  <si>
    <t>MAT106850</t>
  </si>
  <si>
    <t>Porta de abrir, em aço laminado a frio com adição de cobre, com almofada, divisão horizontal, abertura direita, sendo a medida de Porta de abrir, em aço laminado a frio com adição de cobre, com almofada, divisão horizontal, abertura direita, sendo a medida de (217x87)xm, batente de 8cm, com 1 folha, código 66.21.204-1, modelo PAAH, linha Silenfort, Sasazaki ou similar</t>
  </si>
  <si>
    <t>MAT106900</t>
  </si>
  <si>
    <t>Porta de abrir, em aço laminado a frio com adição de cobre, com divisão horizontal, sendo a medida de Porta de abrir, em aço laminado a frio com adição de cobre, com divisão horizontal, sendo a medida de (217x140)cm, batente de 8cm, com 2 folhas, código 66.81.526-9, modelo PAH, linha Silenfort, Sasazaki ou similar</t>
  </si>
  <si>
    <t>MAT106950</t>
  </si>
  <si>
    <t>Porta-Balcão de abrir, em aço laminado a frio com adição de cobre, sendo a medida de Porta-Balcão de abrir, em aço laminado a frio com adição de cobre, sendo a medida de (217x120)cm, batente de 14cm, com 4 folhas, código 66.61.001-2, modelo PBAS, Linha Silenfort, Sasazaki ou similar</t>
  </si>
  <si>
    <t>MAT107000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</si>
  <si>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(217x67)cm, batente de 8cm, com 1 folha, código 66.41.239-3, modelo PAV, linha Silenfort, Sasazaki ou similar</t>
  </si>
  <si>
    <t>MAT107050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</si>
  <si>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(217x77)cm, batente de 8cm, com 1 folha, código 66.41.237-7, modelo PAV, linha Silenfort, Sasazaki ou similar</t>
  </si>
  <si>
    <t>MAT107100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</si>
  <si>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(217x87x8)cm, batente de 8cm, com 1 folha, código 66.41.235-0, modelo PAV, linha Silenfort, Sasazaki ou similar</t>
  </si>
  <si>
    <t>MAT107150</t>
  </si>
  <si>
    <t>Porta de abrir, em aço laminado a frio com adição de cobre, quadriculada, sendo a medida de Porta de abrir, em aço laminado a frio com adição de cobre, quadriculada, sendo a medida de (217x87)cm, batente de 8cm, com 1 folha, código 66.31.214-3, modelo PAQ, Linha Silenfot, Sasazaki ou similar</t>
  </si>
  <si>
    <t>MAT107200</t>
  </si>
  <si>
    <t>Porta de correr, em aço laminado a frio com adição de cobre, quadriculada, sendo a medida de Porta de correr, em aço laminado a frio com adição de cobre, quadriculada, sendo a medida de (217x200)cm, batente de 12cm, com 4 folhas, código 69.51.200-3, modelo PCQ, linha Silenfort, Sasazaki ou similar</t>
  </si>
  <si>
    <t>MAT107250</t>
  </si>
  <si>
    <t>Porta de correr, em alumínio anodizado, medindo: (5,70x2,70)m, com contra marco, em perfís Série 30</t>
  </si>
  <si>
    <t>MAT107300</t>
  </si>
  <si>
    <t>Porta de enrolar em chapa articulada raiada nº 24, trabalhada a frio, com molas, coluna móvel, painel, fechadura e cadeado de piso, colocada</t>
  </si>
  <si>
    <t>MAT107350</t>
  </si>
  <si>
    <t>Porta de ferro em barras horizontais, de (1 1/4"x1/4"), a cada 10cm, contorno do mesmo material, revestida com chapa galvanizada nº 16, guarnição e cantoneira de (1 1/2"x1/8"), com fecho para cadeado de 30cm, inclusive colocação</t>
  </si>
  <si>
    <t>MAT107400</t>
  </si>
  <si>
    <t>Porta Duradoor ou similar, medindo: Porta Duradoor ou similar, medindo: (70x210)cm</t>
  </si>
  <si>
    <t>MAT107450</t>
  </si>
  <si>
    <t>Porta Duradoor ou similar, medindo: Porta de chapa de fibra de madeira com miolo semi oco de (80x210)cm</t>
  </si>
  <si>
    <t>MAT107500</t>
  </si>
  <si>
    <t>Porta em alumínio anodizado, medindo: (0,80x2,10)m, tendo 1 pinázio dividindo a esquadria em 2 vazios para vidro, em perfís Série 25</t>
  </si>
  <si>
    <t>MAT107550</t>
  </si>
  <si>
    <t>Porta em alumínio anodizado, medindo (1,60x2,10)m, em perfís Série 25</t>
  </si>
  <si>
    <t>MAT107600</t>
  </si>
  <si>
    <t>Porta compensada, medindo: (60 x 210 x 3,5)cm - grupo V da Tabela Classificatória de Especificações de Produtos Madeireiros</t>
  </si>
  <si>
    <t>MAT107650</t>
  </si>
  <si>
    <t>Porta compensada, medindo: (70 x 210 x 3,5)cm - grupo V da Tabela Classificatória de Especificações de Produtos Madeireiros</t>
  </si>
  <si>
    <t>MAT107700</t>
  </si>
  <si>
    <t>Porta compensada, medindo: (80 x 210 x 3,5)cm, grupo V da Tabela Classificatória de Especificações de Produtos Madeireiros</t>
  </si>
  <si>
    <t>MAT107750</t>
  </si>
  <si>
    <t>Porta compensada, medindo: (100 x 210 x 3,5)cm, grupo V da Tabela Classificatória de Especificações de Produtos Madeireiros</t>
  </si>
  <si>
    <t>MAT107800</t>
  </si>
  <si>
    <t>Porta em ferro, tipo grade (10x10)cm , 2 folhas de abrir, confeccionada em barra de (1/2"x1/4"), tubular de (70x30)cm, com pintura eletrostática, na cor azul, medindo (2,40x2,14)m, fornecimento e colocação.</t>
  </si>
  <si>
    <t>MAT107850</t>
  </si>
  <si>
    <t>Porta em ferro, tipo grade (10x10)cm , 2 folhas de abrir, confeccionada em barra de (1/2"x1/4"), tubular de (70x30)cm, tela aramada de (1x1)cm, com pintura eletrostática, na cor azul, medindo (2,40x2,14)m, fornecimento e colocação.</t>
  </si>
  <si>
    <t>MAT108000</t>
  </si>
  <si>
    <t>Porta flexível, medindo 1,40m de largura e 2,10m de altura, com fechamento automático através de molas helicoidais sobrepostas em eixo de aço, estrutura metálica em perfil "V duplo" vertical e horizontal em chapas de ferro com pintura à pó em polyéster texturizada. Nas folhas da porta até a altura de 1200mm, PVC na cor cinza de 5mm de espessura, reforçado internamente com malhas de polyéster para melhor suportar os impactos. Acima desta medida será usado novamente PVC transparente, permitindo uma total visualidade, assim como aproveitamento da luminosidade. Na parte superior da folha, será usado novamente PVC cinza</t>
  </si>
  <si>
    <t>MAT108100</t>
  </si>
  <si>
    <t>Porta mexicana em madeira aparelhada, medindo: (70 x 210 x 3,5)cm - grupo V da Tabela Classificatória de Especificações de Produtos Madeireiros</t>
  </si>
  <si>
    <t>MAT108150</t>
  </si>
  <si>
    <t>Porta mexicana em madeira aparelhada, medindo: (80 x 210 x 3,5)cm - grupo V da Tabela Classificatória de Especificações de Produtos Madeireiros</t>
  </si>
  <si>
    <t>MAT108200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</si>
  <si>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0,50mm</t>
  </si>
  <si>
    <t>MAT108250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</si>
  <si>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1mm</t>
  </si>
  <si>
    <t>MAT108300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</si>
  <si>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2mm</t>
  </si>
  <si>
    <t>MAT108350</t>
  </si>
  <si>
    <t>Porta sanfonada em PVC, de (0,60x2,10)m, sem colocação</t>
  </si>
  <si>
    <t>MAT108400</t>
  </si>
  <si>
    <t>Porta sanfonada em PVC, de (0,70x2,10)m, sem colocação</t>
  </si>
  <si>
    <t>MAT108450</t>
  </si>
  <si>
    <t>Porta sanfonada em PVC, de (0,80x2,10)m, sem colocação</t>
  </si>
  <si>
    <t>MAT108500</t>
  </si>
  <si>
    <t>Porta sanfonada em PVC, de (1,00x2,10)m, sem colocação</t>
  </si>
  <si>
    <t>MAT108550</t>
  </si>
  <si>
    <t>Porta veneziana, em alumínio anodizado, em perfís Série 25, colocada</t>
  </si>
  <si>
    <t>MAT108600</t>
  </si>
  <si>
    <t>Portão de abrir de ferro, com barras redondas de 5/8", pintado com 1 demão de tinta alquídica anticorrosiva, brilhante, na cor cinza, inclusive fechadura e cadeado, colocado</t>
  </si>
  <si>
    <t>MAT108650</t>
  </si>
  <si>
    <t>Portão de chapa galvanizada nº 16, em 2 folhas, altura de 3m e área total de 9m2, sobre estrutura de marcos perfilados, com 5 pares de dobradiças extra forte em cada folha</t>
  </si>
  <si>
    <t>MAT108720</t>
  </si>
  <si>
    <t>Portão deslizante de ferro, tubular, marca Eurocerk ou similar</t>
  </si>
  <si>
    <t>MAT108726</t>
  </si>
  <si>
    <t>Portão pivotante de ferro, tubular, marca Eurocerk ou similar</t>
  </si>
  <si>
    <t>MAT108750</t>
  </si>
  <si>
    <t>Portão de ferro, largura de 3m, altura de 1,50m, de 2 folhas e formado por barras verticais de (1 1/4"x 1/4"), tendo ao centro, 1 faixa de ferro galvanizados nº 16, altura de 20cm, com fecho para colocação de cadeado</t>
  </si>
  <si>
    <t>MAT108800</t>
  </si>
  <si>
    <t>Portinhola em aço galvanizado nº 16, medindo: (80x80)cm, com guarnição e alça para fechamento a cadeado</t>
  </si>
  <si>
    <t>MAT108850</t>
  </si>
  <si>
    <t>Poste de aço curvo duplo, cônico contínuo, com sapata, comprimento de (9x2,5)m</t>
  </si>
  <si>
    <t>MAT108900</t>
  </si>
  <si>
    <t>Poste de aço curvo duplo, cônico contínuo, sem sapata, comprimento de (9x2,5)m</t>
  </si>
  <si>
    <t>MAT108950</t>
  </si>
  <si>
    <t>Poste de aço curvo simples, cônico contínuo, com sapata, comprimento de (9x2,5)m</t>
  </si>
  <si>
    <t>MAT109000</t>
  </si>
  <si>
    <t>Poste de aço curvo simples, cônico contínuo, sem sapata, comprimento de 9m, projeção do braço de 2,50m, carga nominal vertical e horizontal de 100Kgf, fixado por engastamento diretamente no solo com 1,50m de comprimento</t>
  </si>
  <si>
    <t>MAT109200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</si>
  <si>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2200mm</t>
  </si>
  <si>
    <t>MAT109250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</si>
  <si>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3500mm</t>
  </si>
  <si>
    <t>MAT109300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</si>
  <si>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4500mm</t>
  </si>
  <si>
    <t>MAT109350</t>
  </si>
  <si>
    <t>Poste de aço galvanizado por imersão à quente, pintado com esmalte sintético, coluna de 6000mm de comprimento, diâmetro externo de 127mm (5") e espessura de 4,75mm, com braço projetado de 4700mm, diâmetro externo de 114,3mm (4 1/2") e espessura de 4,75mm, tipo G4</t>
  </si>
  <si>
    <t>MAT109500</t>
  </si>
  <si>
    <t>Poste de aço galvanizado por imersão à quente (NBR6323), pintado com esmalte sintético, com coluna comprimento de 6000mm, diâmetro externo de 114,3mm (4 1/2"), espessura de 4,75mm, com braço projetado, sendo projeção, diâmetro externo e espessura respectivamente de: Poste de aço galvanizado por imersão à quente (NBR6323), pintado com esmalte sintético, com coluna comprimento de 6000mm, diâmetro externo de 114,3mm (4 1/2"), espessura de 4,75mm, com braço projetado, sendo projeção, diâmetro externo e espessura respectivamente de: 4700mm, 114,3mm (4 1/4"), 4,75mm, tipo S4, na cor preto fosco</t>
  </si>
  <si>
    <t>MAT109550</t>
  </si>
  <si>
    <t>Poste de aço galvanizado por imersão à quente (NBR6323), pintado com esmalte sintético, na cor preto fosco, com coluna de 5000mm de comprimento, diâmetro externo 101,6mm (4"), espessura de 4,75mm, tipo S5</t>
  </si>
  <si>
    <t>MAT109600</t>
  </si>
  <si>
    <t>Poste de aço galvanizado por imersão à quente (NBR6323), pintado com esmalte sintético, na cor preto ou verde, com coluna de 6000mm de comprimento, diâmetro externo 152,4mm (6"), espessura de 5mm, com braço projetado sendo projeção de 4700mm, diâmetro externo de 139,5mm (5 1/2") e espessura de 5mm, tipo S7 ou G7</t>
  </si>
  <si>
    <t>MAT109650</t>
  </si>
  <si>
    <t>Poste de aço galvanizado Multi-Uso, reto, cilíndrico, com diâmetro de 6", espessura de 7,11mm, próprio para montagem em base de sustentação, com possibilidade de ser equipado com braço para semáforo, braço para placa de trânsito, placas de rua e semáforos (repetidor e pedestre), braços para luminárias, galhardete, com tomada na parte superior, com altura de: Poste de aço galvanizado Multi-Uso, reto, cilíndrico, com diâmetro de 6", espessura de 7,11mm, próprio para montagem em base de sustentação, com possibilidade de ser equipado com braço para semáforo, braço para placa de trânsito, placas de rua e semáforos (repetidor e pedestre), braços para luminárias, galhardete, com tomada na parte superior, com altura de: 9,50m</t>
  </si>
  <si>
    <t>MAT109700</t>
  </si>
  <si>
    <t>Poste de aço galvanizado reto, cônico contínuo, poligonal, comprimento de 12m, para suporte de câmera de TV</t>
  </si>
  <si>
    <t>MAT109800</t>
  </si>
  <si>
    <t>Poste de aço reto, cônico contínuo, sem sapata, comprimento de Poste de aço reto, cônico contínuo, sem sapata, comprimento de 3,50m</t>
  </si>
  <si>
    <t>MAT109850</t>
  </si>
  <si>
    <t>Poste de aço reto, cônico contínuo, com sapata, comprimento de Poste de aço reto, cônico contínuo, com sapata, comprimento de 4,50m, carga nominal vertical e horizontal de 50Kgf</t>
  </si>
  <si>
    <t>MAT109900</t>
  </si>
  <si>
    <t>Poste de aço reto, cônico contínuo, sem sapata, comprimento de Poste de aço reto, cônico contínuo, sem sapata, comprimento de 4,50m, carga nominal vertical e horizontal de 50Kgf, fixado por engastamento diretamente no solo com 1m de comprimento</t>
  </si>
  <si>
    <t>MAT110050</t>
  </si>
  <si>
    <t>Poste de aço reto, cônico contínuo, sem sapata, comprimento de Poste de aço reto, cônico contínuo, sem sapata, comprimento de 6m, carga nominal vertical e horizontal de 50Kgf, fixado por engastamento diretamente no solo com 1m de comprimento</t>
  </si>
  <si>
    <t>MAT110200</t>
  </si>
  <si>
    <t>Poste de aço reto, cônico contínuo, sem sapata, comprimento de Poste de aço reto, cônico contínuo, sem sapata, comprimento de 7m, carga nominal vertical e horizontal de 50Kgf, fixado por engastamento diretamente no solo com 1m de comprimento</t>
  </si>
  <si>
    <t>MAT110250</t>
  </si>
  <si>
    <t>Poste de aço reto, cônico contínuo, com sapata, comprimento de Poste de aço reto, cônico contínuo, com sapata, comprimento de 9m</t>
  </si>
  <si>
    <t>MAT110300</t>
  </si>
  <si>
    <t>Poste de aço reto, cônico contínuo, sem sapata, comprimento de 9m</t>
  </si>
  <si>
    <t>MAT110600</t>
  </si>
  <si>
    <t>Poste de aço reto, cônico contínuo, com sapata, comprimento de Poste de aço reto, cônico contínuo, com sapata, comprimento de 15m, com diâmetro do topo de 114mm</t>
  </si>
  <si>
    <t>MAT111050</t>
  </si>
  <si>
    <t>Poste de concreto, reto, com seção circular, Poste de concreto, reto, com seção circular, tipo leve, comprimento de 11m</t>
  </si>
  <si>
    <t>MAT111100</t>
  </si>
  <si>
    <t>Poste de concreto, reto, com seção circular, Poste de concreto, reto, com seção circular, tipo leve, comprimento de 12m</t>
  </si>
  <si>
    <t>MAT111150</t>
  </si>
  <si>
    <t>Poste de concreto, reto, com seção circular, Poste de concreto, reto, com seção circular, tipo pesado, comprimento de 11m</t>
  </si>
  <si>
    <t>MAT111200</t>
  </si>
  <si>
    <t>Poste de concreto, reto, com seção circular, Poste de concreto, reto, com seção circular, tipo pesado, comprimento de 12m</t>
  </si>
  <si>
    <t>MAT111250</t>
  </si>
  <si>
    <t>Poste de concreto, conicidade reduzida, comprimento de Poste de concreto, conicidade reduzida, comprimento de 13m</t>
  </si>
  <si>
    <t>MAT111300</t>
  </si>
  <si>
    <t>Poste de concreto, conicidade reduzida, comprimento de Poste de concreto, conicidade reduzida, comprimento de 17m</t>
  </si>
  <si>
    <t>MAT111350</t>
  </si>
  <si>
    <t>Poste de concreto, conicidade reduzida, comprimento de Poste de concreto, conicidade reduzida, comprimento de 22,50m</t>
  </si>
  <si>
    <t>MAT111450</t>
  </si>
  <si>
    <t>Poste de concreto, reto, com seção circular, Poste de concreto, reto, com seção circular, carga nominal horizontal no topo, de 100kgf, padrão ABNT, comprimento de 7m, exclusive o transporte</t>
  </si>
  <si>
    <t>MAT111500</t>
  </si>
  <si>
    <t>Poste de concreto, reto, com seção circular, Poste de concreto, reto, com seção circular, carga nominal horizontal no topo, de 200kgf, padrão ABNT, comprimento de 7m, exclusive transporte</t>
  </si>
  <si>
    <t>MAT111550</t>
  </si>
  <si>
    <t>Poste de concreto, reto, com seção circular, Poste de concreto, reto, com seção circular, carga nominal horizontal no topo, de 300kgf, padrão ABNT, comprimento de 7m, exclusive o transporte</t>
  </si>
  <si>
    <t>MAT111600</t>
  </si>
  <si>
    <t>Poste de concreto, reto, com seção circular, Poste de concreto, reto, com seção circular, carga nominal horizontal no topo, de 300 kgf, padrão ABNT, comprimento de 9m</t>
  </si>
  <si>
    <t>MAT111651</t>
  </si>
  <si>
    <t>Poste composto de Poliéster reforçado com Fibra de Vidro - PRFV, seção única, altura total de 4,50 m, conicidade reduzida, carga nominal de 50 daN, diâmetro no topo de 60mm, com flange(sapata), especificação EM-RIOLUZ Nº101</t>
  </si>
  <si>
    <t>MAT111660</t>
  </si>
  <si>
    <t>Poste composto de Poliéster reforçado com Fibra de Vidro - PRFV, seção única, altura total de 6 m, conicidade reduzida, carga nominal de 50 daN, diâmetro no topo de 60mm, com flange(sapata), especificação EM-RIOLUZ Nº101</t>
  </si>
  <si>
    <t>MAT111670</t>
  </si>
  <si>
    <t>Poste composto de Poliéster reforçado com Fibra de Vidro - PRFV, seção única, altura total de 7 m, altura útil de 6 m, conicidade nominal, tipo leve, carga nominal de 200 daN, diâmetro no topo de 180 mm, engastado, especificação EM-RIOLUZ Nº101</t>
  </si>
  <si>
    <t>MAT111675</t>
  </si>
  <si>
    <t>Poste composto de Poliéster reforçado com Fibra de Vidro - PRFV, seção única, altura total de 9 m, conicidade reduzida, carga nominal de 60 daN, diâmetro no topo de 60 mm, com flange(sapata), especificação EM-RIOLUZ Nº101</t>
  </si>
  <si>
    <t>MAT111680</t>
  </si>
  <si>
    <t>Poste composto de Poliéster reforçado com Fibra de Vidro - PRFV, seção única, altura total de 9 m, altura útil de 7,50 m, conicidade normal, tipo leve, carga nominal de 300 daN, diâmetro no topo de 180 mm, engastado, especificação EM-RIOLUZ Nº101</t>
  </si>
  <si>
    <t>MAT111695</t>
  </si>
  <si>
    <t>Poste composto de Poliéster reforçado com Fibra de Vidro - PRFV, seção única, altura total de 11 m, conicidade reduzida, carga nominal de 200 daN, diâmetro no topo de 110 mm, com flange(sapata), especificação EM-RIOLUZ Nº101</t>
  </si>
  <si>
    <t>MAT111701</t>
  </si>
  <si>
    <t>Poste composto de Poliéster reforçado com Fibra de Vidro - PRFV, seção única, altura total de 11 m, altura útil de 9 m, conicidade normal, tipo leve, carga nominal de 400 daN, diâmetro no topo de 180 mm, engastado, especificação EM-RIOLUZ Nº101</t>
  </si>
  <si>
    <t>MAT111705</t>
  </si>
  <si>
    <t>Poste composto de Poliéster reforçado com Fibra de Vidro - PRFV, seção única, altura total de 11 m, altura útil de 9 m, conicidade normal, tipo pesado, carga nominal de 600 daN, diâmetro no topo de 180 mm, engastado, especificação EM-RIOLUZ Nº101</t>
  </si>
  <si>
    <t>MAT111710</t>
  </si>
  <si>
    <t>Poste composto de Poliéster reforçado com Fibra de Vidro - PRFV, seção única, altura total de 12 m, altura útil de 10 m, conicidade normal, tipo leve, carga nominal de 400 daN, diâmetro no topo de 180 mm, engastado, especificação EM-RIOLUZ Nº101</t>
  </si>
  <si>
    <t>MAT111725</t>
  </si>
  <si>
    <t>Poste composto de Poliéster reforçado com Fibra de Vidro - PRFV, seção única, altura total de 15 m, conicidade reduzida, carga nominal de 200 daN, diâmetro no topo de 110mm, com flange(sapata), especificação EM-RIOLUZ Nº101</t>
  </si>
  <si>
    <t>MAT111751</t>
  </si>
  <si>
    <t>Poste intermediário Nylofor 3D, com altura de 2,08m, medindo: (60x40)cm, base aparafusada com fixador plástico em poliamida e parafuso em aço inox, cabeça boleada sextavada interna (tipo Allen), M6x40mm</t>
  </si>
  <si>
    <t>MAT111752</t>
  </si>
  <si>
    <t>Gradil multiuso em poste triangular com altura 2,08 com base para aparafusar ou poste 60 x 40 x 1,55 x 2,08mm com base para aparafusar</t>
  </si>
  <si>
    <t>MAT111850</t>
  </si>
  <si>
    <t>Poste para vôlei galvanizado, com cremalheira e bucha</t>
  </si>
  <si>
    <t>MAT112050</t>
  </si>
  <si>
    <t>Prego com cabeça, de (15x15)</t>
  </si>
  <si>
    <t>MAT112100</t>
  </si>
  <si>
    <t>Prego com cabeça, de (16x24)</t>
  </si>
  <si>
    <t>MAT112150</t>
  </si>
  <si>
    <t>Prego com cabeça, de (18x30)</t>
  </si>
  <si>
    <t>MAT112200</t>
  </si>
  <si>
    <t>Prego com cabeça, de (19x36) - (3 1/2"x9 bwg)</t>
  </si>
  <si>
    <t>MAT112250</t>
  </si>
  <si>
    <t>Prego com cabeça, de (23x54)</t>
  </si>
  <si>
    <t>MAT112300</t>
  </si>
  <si>
    <t>Prego de cobre, de (1,80mmx2 1/2")</t>
  </si>
  <si>
    <t>MAT112350</t>
  </si>
  <si>
    <t>Prego galvanizado, com cabeça, de (17x27), para fixação de telhas Onduline ou similar</t>
  </si>
  <si>
    <t>MAT112400</t>
  </si>
  <si>
    <t>Prego sem cabeça, de (15x15)</t>
  </si>
  <si>
    <t>MAT112450</t>
  </si>
  <si>
    <t>Prego sem cabeça, de (17x27)</t>
  </si>
  <si>
    <t>MAT112500</t>
  </si>
  <si>
    <t>Prego quadrado galvanizado a fogo, tipo 1/2 foro, dimensões de (4,38x79)mm</t>
  </si>
  <si>
    <t>MAT112600</t>
  </si>
  <si>
    <t>Primer epóxi tipo Quinnducot 5800/14 na cor vermelha para tirantes e acessórios de aço, Química União ou similar</t>
  </si>
  <si>
    <t>MAT112649</t>
  </si>
  <si>
    <t>Primer Epóxi na cor cinza.</t>
  </si>
  <si>
    <t>MAT112650</t>
  </si>
  <si>
    <t>Primer epóxi tipo Quinnducot 5806 na cor branca para tirantes e acessórios de aço, Química União ou similar</t>
  </si>
  <si>
    <t>MAT112700</t>
  </si>
  <si>
    <t>Primer Vitsol-50, tambor com 200Kg</t>
  </si>
  <si>
    <t>MAT112750</t>
  </si>
  <si>
    <t>Prisma bicolor de sinalização para portas de salas de Raios-X, inclusive mão de obra de instalação</t>
  </si>
  <si>
    <t>MAT112775</t>
  </si>
  <si>
    <t>Projetor a led, PLRJ-12.2/W-50V, corpo e alça em alumínio injetado, led branco, temperatura de cor entre 3500/5500 K, IP 66, IK 08, resistente à UV, tensão de 50 VCA, eficiência mínima 100 lm/W, potência de 110 a 150 W, temperatura de operação de -20 a 75° C, facho simétrico de 10° ou 60 °. ESPECIFICAÇÃO: EMRIOLUZ-109.</t>
  </si>
  <si>
    <t>MAT112800</t>
  </si>
  <si>
    <t>Projetor de embutir, fechado, (1xVM 70W/150W), para iluminação interna, referência MBF-230-170-00, Philips ou similar</t>
  </si>
  <si>
    <t>MAT112850</t>
  </si>
  <si>
    <t>Projetor em alumínio fundido, na cor preto enrrugante, com refletor em alumínio texturizado, difusor em vidro transparente temperado, para lâmpada halógena de 300W, referência F-5050, Projeto ou similar</t>
  </si>
  <si>
    <t>MAT112900</t>
  </si>
  <si>
    <t>Projetor em alumínio, revestido com pintura em poliester, na cor cinza, vidro temperado, espessura de 5mm, vedado com silicone, para lâmpada halógena de 300W, referência P-87, Wetzel ou similar</t>
  </si>
  <si>
    <t>MAT113050</t>
  </si>
  <si>
    <t>Projetor tipo LE-512, Lumen ou similar</t>
  </si>
  <si>
    <t>MAT113055</t>
  </si>
  <si>
    <t>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t>
  </si>
  <si>
    <t>MAT113060</t>
  </si>
  <si>
    <t>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t>
  </si>
  <si>
    <t>MAT113065</t>
  </si>
  <si>
    <t>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t>
  </si>
  <si>
    <t>MAT113070</t>
  </si>
  <si>
    <t>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t>
  </si>
  <si>
    <t>MAT113075</t>
  </si>
  <si>
    <t>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t>
  </si>
  <si>
    <t>MAT113080</t>
  </si>
  <si>
    <t>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t>
  </si>
  <si>
    <t>MAT113085</t>
  </si>
  <si>
    <t>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t>
  </si>
  <si>
    <t>MAT113090</t>
  </si>
  <si>
    <t>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t>
  </si>
  <si>
    <t>MAT113095</t>
  </si>
  <si>
    <t>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t>
  </si>
  <si>
    <t>MAT113105</t>
  </si>
  <si>
    <t>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t>
  </si>
  <si>
    <t>MAT113110</t>
  </si>
  <si>
    <t>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t>
  </si>
  <si>
    <t>MAT113115</t>
  </si>
  <si>
    <t>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t>
  </si>
  <si>
    <t>MAT113120</t>
  </si>
  <si>
    <t>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t>
  </si>
  <si>
    <t>MAT113125</t>
  </si>
  <si>
    <t>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t>
  </si>
  <si>
    <t>MAT113130</t>
  </si>
  <si>
    <t>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t>
  </si>
  <si>
    <t>MAT113135</t>
  </si>
  <si>
    <t>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t>
  </si>
  <si>
    <t>MAT113136</t>
  </si>
  <si>
    <t>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ESPECIFICAÇÃO: EM-RIOLUZ- 109.</t>
  </si>
  <si>
    <t>MAT113137</t>
  </si>
  <si>
    <t>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EM-RIOLUZ- 109.</t>
  </si>
  <si>
    <t>MAT113138</t>
  </si>
  <si>
    <t>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EM-RIOLUZ- 109.</t>
  </si>
  <si>
    <t>MAT113140</t>
  </si>
  <si>
    <t>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t>
  </si>
  <si>
    <t>MAT113145</t>
  </si>
  <si>
    <t>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t>
  </si>
  <si>
    <t>MAT113155</t>
  </si>
  <si>
    <t>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t>
  </si>
  <si>
    <t>MAT113850</t>
  </si>
  <si>
    <t>Projetor subaquático com diâmetro e altura de 190mm, com lâmpada incandescente de 150/200Wx127/220V, base E27, modelo PI-200, Castro ou similar</t>
  </si>
  <si>
    <t>MAT113900</t>
  </si>
  <si>
    <t>Projetor subaquático com diâmetro de 220mm e altura de 270mm, com lâmpada mista de 160Wx220V, modelo PM-160, Castro ou similar</t>
  </si>
  <si>
    <t>MAT113950</t>
  </si>
  <si>
    <t>Projetor subaquático com diâmetro de 220mm e altura de 270mm, com lâmpada mista de 250Wx220V, base E27, modelo PM250, Castro ou similar</t>
  </si>
  <si>
    <t>MAT114000</t>
  </si>
  <si>
    <t>Projetor subaquático com diâmetro de 290mm e altura de 360mm, com lâmpada mista de 500Wx220V, base E40, modelo PM-500, Castro ou similar</t>
  </si>
  <si>
    <t>MAT114050</t>
  </si>
  <si>
    <t>Projetor subaquático com diâmetro de 260mm e altura de 120mm, com lâmpada halógena de 300Wx127/220V, base R7S, modelo PH-300, Castro ou similar</t>
  </si>
  <si>
    <t>MAT114150</t>
  </si>
  <si>
    <t>Projetor subaquático com diâmetro de 120mm e altura de 110mm, com lâmpada halógena, dicróica, de 50Wx127/220V, base GU-5,3 modelo PD-50, Castro ou similar</t>
  </si>
  <si>
    <t>MAT114200</t>
  </si>
  <si>
    <t>Prolongador superior para caixa de ralo pré-moldado em concreto, de (0,30x0,30x0,90)m, para águas pluviais</t>
  </si>
  <si>
    <t>MAT114250</t>
  </si>
  <si>
    <t>Promotor de adesão e selador de superfícies, monocomponente, à base de poliuretano, cor âmbar, tipo PA-2, Imperbrás ou similar</t>
  </si>
  <si>
    <t>MAT114300</t>
  </si>
  <si>
    <t>Protetor (Gola) de árvore, dimensões de (1,00x1,00)m e diâmetro de 0,60m, Zanatta ou similar</t>
  </si>
  <si>
    <t>MAT114350</t>
  </si>
  <si>
    <t>Protetor (Gola) de árvore, dimensões de (1,28x1,28)m e diâmetro de 0,90m, Zanatta ou similar</t>
  </si>
  <si>
    <t>MAT114400</t>
  </si>
  <si>
    <t>Protetor de cantos, estruturado internamente em alumínio e PVC com reforços em neoprene e externamente com capas de vinil de alto impacto, acabamento texturizado, com largura de 5cm, modelo C/S Acrovyn SSM 20, Wall Protection Systems ou similar</t>
  </si>
  <si>
    <t>MAT114450</t>
  </si>
  <si>
    <t>Protetor de madeira para fio terra, comprimento de 2700mm</t>
  </si>
  <si>
    <t>MAT114500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</si>
  <si>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10cm, modelo C/S Acrovyn SCR 40, Wall Protection Systems ou similar</t>
  </si>
  <si>
    <t>MAT114550</t>
  </si>
  <si>
    <t>Protetor de paredes, bate maca tipo corrimão, estruturado internamente em alumínio e PVC com reforços em neoprene e externamente com capas de vinil de alto impacto, acabamento texturizado, com altura de 15cm, modelo C/S Acrovyn HRB 4C, Wall Protection Systems ou similar</t>
  </si>
  <si>
    <t>MAT114600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</si>
  <si>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15cm, modelo C/S Acrovyn SCR 48, Wall Protection Systems ou similar</t>
  </si>
  <si>
    <t>MAT114650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</si>
  <si>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20cm, modelo C/S Acrovyn SCR 64, Wall Protection Systems ou similar</t>
  </si>
  <si>
    <t>MAT114750</t>
  </si>
  <si>
    <t>Puxador de madeira, para porta Blindex ou similar</t>
  </si>
  <si>
    <t>MAT114850</t>
  </si>
  <si>
    <t>Quadro de distribuição de energia, de embutir, com porta, fabricado em PVC ou chapa esmaltada, sem previsão para geral, para 03 posições monofásicas, barra de neutro e terra, tensão de 220/127V</t>
  </si>
  <si>
    <t>MAT114900</t>
  </si>
  <si>
    <t>Quadro de distribuição de energia, de embutir, com porta, fabricado em PVC ou chapa esmaltada, sem previsão para geral, para 06 posições monofásicas, barra de neutro e terra, tensão 220/127V</t>
  </si>
  <si>
    <t>MAT114950</t>
  </si>
  <si>
    <t>Quadro de distribuição de energia, de embutir, com porta, fabricado em PVC ou chapa esmaltada, com previsão para geral, trifásico, tipo C, barramento para 12 posições monofásicas, barras de neutro e terra, tensão 220/127V</t>
  </si>
  <si>
    <t>MAT115000</t>
  </si>
  <si>
    <t>Quadro de distribuição de energia, de embutir, com porta, fabricado em PVC ou chapa esmaltada, com previsão para geral, trifásico, tipo C, barramento para 18 posições monofásicas, barras de neutro e terra, tensão 220/127V</t>
  </si>
  <si>
    <t>MAT115050</t>
  </si>
  <si>
    <t>Quadro de distribuição de energia, de embutir, com porta, fabricado em PVC ou chapa esmaltada, com previsão para geral, trifásico, tipo C, barramento para 24 posições monofásicas, barras de neutro e terra, tensão 220/127V</t>
  </si>
  <si>
    <t>MAT115100</t>
  </si>
  <si>
    <t>Quadro de distribuição de energia, de embutir, com porta, fabricado em PVC ou chapa esmaltada, com previsão para geral, trifásico, tipo C, barramento para 32 posições monofásicas, barras de neutro e terra, tensão 220/127V</t>
  </si>
  <si>
    <t>MAT115150</t>
  </si>
  <si>
    <t>Quadro de distribuição de energia, de embutir, com porta, fabricado em PVC ou chapa esmaltada, com previsão para geral, trifásico, tipo C, barramento para 40 posições monofásicas, barras de neutro e terra, tensão 220/127V</t>
  </si>
  <si>
    <t>MAT115200</t>
  </si>
  <si>
    <t>Quadro de distribuição de energia, de embutir, com porta, fabricado em PVC ou chapa esmaltada, com previsão para geral, trifásico, tipo C, barramento para 50 posições monofásicas, barras de neutro e terra, tensão 220/127V</t>
  </si>
  <si>
    <t>MAT115300</t>
  </si>
  <si>
    <t>Quadro monobloco em chapa de aço, com 1,5mm de espessura, com porta em chapa de aço, com 1,9cm de espessura, abertura para direita ou esquerda de 130°, fecho com acionamento miolo universal, grau de proteção IP65, vedação em poliuretano expandido sem emendas, pintura eletrostática a pó, na cor bege (RAL7032), com placa de montagem em chapa de aço de 2,25mm de espessura, na cor laranja (RAL2000), medindo(1200x600x300)mm, referência EE-362, da Taunos ou similar</t>
  </si>
  <si>
    <t>MAT115350</t>
  </si>
  <si>
    <t>Querosene, a granel, 5000l</t>
  </si>
  <si>
    <t>MAT115500</t>
  </si>
  <si>
    <t>Rabicho de metal cromado, flexível, comprimento de 30cm, saída de 1/2"</t>
  </si>
  <si>
    <t>MAT115550</t>
  </si>
  <si>
    <t>Rabicho de metal cromado, flexível, comprimento de 40cm, saída de 1/2"</t>
  </si>
  <si>
    <t>MAT115600</t>
  </si>
  <si>
    <t>Rabicho de PVC, comprimento de 30cm, saída de 1/2"</t>
  </si>
  <si>
    <t>MAT115650</t>
  </si>
  <si>
    <t>Ralo de ferro fundido, articulado (21Kg), de (190x190)mm, com saída de 100mm</t>
  </si>
  <si>
    <t>MAT115700</t>
  </si>
  <si>
    <t>Ralo de ferro fundido, de cobertura, semi-esférico, tipo abacaxi, diâmetro nominal de Ralo de ferro fundido, de cobertura, semi-esférico, tipo abacaxi, diâmetro nominal de 3"</t>
  </si>
  <si>
    <t>MAT115750</t>
  </si>
  <si>
    <t>Ralo de ferro fundido, de cobertura, semi-esférico, tipo abacaxi, diâmetro nominal de Ralo de ferro fundido, de cobertura, semi-esférico, tipo abacaxi, diâmetro nominal de 4"</t>
  </si>
  <si>
    <t>MAT115800</t>
  </si>
  <si>
    <t>Ralo de PVC rígido, sifonado, cilíndrico, cor branca, medindo: (100x40)mm</t>
  </si>
  <si>
    <t>MAT115850</t>
  </si>
  <si>
    <t>Ralo de PVC rígido, sifonado, com saída de 75mm, com grelha redonda e porta grelha nº 414, medindo: (150x185x75)mm</t>
  </si>
  <si>
    <t>MAT115950</t>
  </si>
  <si>
    <t>Ralo seco de PVC rígido, cilíndrico, com diâmetro de 100mm e saída de 40mm, com grelha redonda branca</t>
  </si>
  <si>
    <t>MAT116350</t>
  </si>
  <si>
    <t>Reator de partida convencional, fator de potência natural, para lâmpada fluorescente de Reator de partida convencional, fator de potência natural, para lâmpada fluorescente de 18W, compacta</t>
  </si>
  <si>
    <t>MAT116400</t>
  </si>
  <si>
    <t>Reator de partida convencional, fator de potência natural, para lâmpada fluorescente de Reator de partida convencional, fator de potência natural, para lâmpada fluorescente de 20W</t>
  </si>
  <si>
    <t>MAT116450</t>
  </si>
  <si>
    <t>Reator de partida convencional, fator de potência natural, para lâmpada fluorescente de Reator de partida convencional, fator de potência natural, para lâmpada fluorescente de 40W</t>
  </si>
  <si>
    <t>MAT116500</t>
  </si>
  <si>
    <t>Reator de partida rápida, duplo, alto fator de potência, para lâmpada fluorescente de Reator de partida rápida, duplo, alto fator de potência, para lâmpada fluorescente de 20W</t>
  </si>
  <si>
    <t>MAT116550</t>
  </si>
  <si>
    <t>Reator de partida rápida, duplo, alto fator de potência, para lâmpada fluorescente de Reator de partida rápida, duplo, alto fator de potência, para lâmpada fluorescente de 40W</t>
  </si>
  <si>
    <t>MAT116600</t>
  </si>
  <si>
    <t>Reator eletrônico para 2 lâmpadas fluorescentes tubulares de 16W, 120V</t>
  </si>
  <si>
    <t>MAT116650</t>
  </si>
  <si>
    <t>Reator eletrônico para 2 lâmpadas fluorescentes tubulares de 32W, 120V</t>
  </si>
  <si>
    <t>MAT116700</t>
  </si>
  <si>
    <t>Retaor eletrônico para 2 lâmpadas fluorescentes tubulares de 36W, alto fator de potência, 220V/50-60Hz, referência QTIS-B 2x36W, Osram ou similar</t>
  </si>
  <si>
    <t>MAT116750</t>
  </si>
  <si>
    <t>Reator externo, de 220V/60Hz, alto fator de potência, para lâmpada de vapor de mercúrio de alta pressão de 250W</t>
  </si>
  <si>
    <t>MAT116800</t>
  </si>
  <si>
    <t>Reator externo, de 220V/60Hz, alto fator de potência, para lâmpada de multivapor metálico de 150W, com ignitor e capacitor, referência NII-1526-VTO-AFIG, Helfont ou similar</t>
  </si>
  <si>
    <t>MAT116950</t>
  </si>
  <si>
    <t>Reator integrado, 220V/60Hz, alto fator de potência, Vp750, para lâmpada multivapor metálico de 400W</t>
  </si>
  <si>
    <t>MAT117000</t>
  </si>
  <si>
    <t>Reator para lâmpada de vapor de sódio, de 70W, com ignitor, referência RVS70A26-IG, Philips ou similar</t>
  </si>
  <si>
    <t>MAT117050</t>
  </si>
  <si>
    <t>Reator simples, 220V/60Hz, partida rápida, alto fator de potência, para lâmpada fluorescente de 40W</t>
  </si>
  <si>
    <t>MAT117100</t>
  </si>
  <si>
    <t>Reator simples, partida convencional, 220V/60Hz, baixo fator de potência, para lâmpada fluorescente compacta de 26W</t>
  </si>
  <si>
    <t>MAT117350</t>
  </si>
  <si>
    <t>Rebite Pop, de (1/8"x3/8"), referência 440, Refal ou similar</t>
  </si>
  <si>
    <t>MAT117400</t>
  </si>
  <si>
    <t>Reboco pronto, tipo massa especial externa branca</t>
  </si>
  <si>
    <t>MAT117450</t>
  </si>
  <si>
    <t>Rebotex ou similar, com silicone</t>
  </si>
  <si>
    <t>MAT117500</t>
  </si>
  <si>
    <t>Receptáculo de porcelana para lâmpada, Lorenzetti ou similar</t>
  </si>
  <si>
    <t>MAT117550</t>
  </si>
  <si>
    <t>Redução de alumínio, de (100x75)mm</t>
  </si>
  <si>
    <t>MAT117600</t>
  </si>
  <si>
    <t>Redução de ferro fundido, FF, PN-10, diâmetro nominal de Redução de ferro fundido, FF, PN-10, diâmetro nominal de (80x50)mm</t>
  </si>
  <si>
    <t>MAT117650</t>
  </si>
  <si>
    <t>Redução de ferro fundido, FF, PN-10, diâmetro nominal de Redução de ferro fundido, FF, PN-10, diâmetro nominal de (100x80)mm</t>
  </si>
  <si>
    <t>MAT117700</t>
  </si>
  <si>
    <t>Redução de ferro fundido, FF, PN-10, diâmetro nominal de Redução de ferro fundido, FF, PN-10, diâmetro nominal de (150x80)mm</t>
  </si>
  <si>
    <t>MAT117750</t>
  </si>
  <si>
    <t>Redução de ferro fundido, FF, PN-10, diâmetro nominal de Redução de ferro fundido, FF, PN-10, diâmetro nominal de (150x100)mm</t>
  </si>
  <si>
    <t>MAT117800</t>
  </si>
  <si>
    <t>Redução de ferro fundido, FF, PN-10, diâmetro nominal de Redução de ferro fundido, FF, PN-10, diâmetro nominal de (200x100)mm</t>
  </si>
  <si>
    <t>MAT117850</t>
  </si>
  <si>
    <t>Redução de ferro fundido, FF, PN-10, diâmetro nominal de Redução de ferro fundido, FF, PN-10, diâmetro nominal de (200x150)mm</t>
  </si>
  <si>
    <t>MAT117900</t>
  </si>
  <si>
    <t>Redução de ferro fundido, FF, PN-10, diâmetro nominal de Redução de ferro fundido, FF, PN-10, diâmetro nominal de (250x200)mm</t>
  </si>
  <si>
    <t>MAT117950</t>
  </si>
  <si>
    <t>Redução de ferro fundido, PB, JE, diâmetro nominal de Redução de ferro fundido, PB, JE, diâmetro nominal de (100x80)mm</t>
  </si>
  <si>
    <t>MAT118000</t>
  </si>
  <si>
    <t>Redução de ferro fundido, PB, JE, diâmetro nominal de Redução de ferro fundido, PB, JE, diâmetro nominal de (150x80)mm</t>
  </si>
  <si>
    <t>MAT118050</t>
  </si>
  <si>
    <t>Redução de ferro fundido, PB, JE, diâmetro nominal de Redução de ferro fundido, PB, JE, diâmetro nominal de (150x100)mm</t>
  </si>
  <si>
    <t>MAT118100</t>
  </si>
  <si>
    <t>Redução de ferro fundido, PB, JE, diâmetro nominal de Redução de ferro fundido, PB, JE, diâmetro nominal de (200x100)mm</t>
  </si>
  <si>
    <t>MAT118150</t>
  </si>
  <si>
    <t>Redução de ferro fundido, PB, JE, diâmetro nominal de Redução de ferro fundido, PB, JE, diâmetro nominal de (200x150)mm</t>
  </si>
  <si>
    <t>MAT118400</t>
  </si>
  <si>
    <t>Redução de PVC rígido, PBA, PB, diâmetro nominal de Redução de PVC rígido, PBA, PB, diâmetro nominal de (75x50)mm</t>
  </si>
  <si>
    <t>MAT118450</t>
  </si>
  <si>
    <t>Redução de PVC rígido, PBA, PB, diâmetro nominal de Redução de PVC rígido, PBA, PB, diâmetro nominal de (100x50)mm</t>
  </si>
  <si>
    <t>MAT118500</t>
  </si>
  <si>
    <t>Redução de PVC rígido, PBA, PB, diâmetro nominal de Redução de PVC rígido, PBA, PB, diâmetro nominal de (100x75)mm</t>
  </si>
  <si>
    <t>MAT118550</t>
  </si>
  <si>
    <t>Redução de PVC, rígido, classe 12, linha PBA, de (160x110)mm</t>
  </si>
  <si>
    <t>MAT118600</t>
  </si>
  <si>
    <t>Redução de PVC, rígido, classe 12, linha PBA, de (200x160)mm</t>
  </si>
  <si>
    <t>MAT118650</t>
  </si>
  <si>
    <t>Redução excêntrica de ferro fundido, FF, PN-10, diâmetro nominal de Redução excêntrica de ferro fundido, FF, PN-10, diâmetro nominal de (80x50)mm</t>
  </si>
  <si>
    <t>MAT118700</t>
  </si>
  <si>
    <t>Redução excêntrica de ferro fundido, FF, PN-10, diâmetro nominal de Redução excêntrica de ferro fundido, FF, PN-10, diâmetro nominal de (100x80)mm</t>
  </si>
  <si>
    <t>MAT118750</t>
  </si>
  <si>
    <t>Redução excêntrica de ferro fundido, FF, PN-10, diâmetro nominal de Redução excêntrica de ferro fundido, FF, PN-10, diâmetro nominal de (150x80)mm</t>
  </si>
  <si>
    <t>MAT118800</t>
  </si>
  <si>
    <t>Redução excêntrica de ferro fundido, FF, PN-10, diâmetro nominal de Redução excêntrica de ferro fundido, FF, PN-10, diâmetro nominal de (150x100)mm</t>
  </si>
  <si>
    <t>MAT118850</t>
  </si>
  <si>
    <t>Redução excêntrica de ferro fundido, FF, PN-10, diâmetro nominal de Redução excêntrica de ferro fundido, FF, PN-10, diâmetro nominal de (200x100)mm</t>
  </si>
  <si>
    <t>MAT118900</t>
  </si>
  <si>
    <t>Redução excêntrica de PVC rígido, PB, para coletor de esgoto, diâmetro nominal de Redução excêntrica de PVC rígido, PB, para coletor de esgoto, diâmetro nominal de (150x100)mm</t>
  </si>
  <si>
    <t>MAT118950</t>
  </si>
  <si>
    <t>Redução excêntrica de PVC rígido, PB, para coletor de esgoto, diâmetro nominal de Redução excêntrica de PVC rígido, PB, para coletor de esgoto, diâmetro nominal de (200x150)mm</t>
  </si>
  <si>
    <t>MAT119000</t>
  </si>
  <si>
    <t>Redução excêntrica de PVC rígido, PB, para coletor de esgoto, diâmetro nominal de Redução excêntrica de PVC rígido, PB, para coletor de esgoto, diâmetro nominal de (250x200)mm</t>
  </si>
  <si>
    <t>MAT119050</t>
  </si>
  <si>
    <t>Redução excêntrica de PVC rígido, PB, para coletor de esgoto, diâmetro nominal de Redução excêntrica de PVC rígido, PB, para coletor de esgoto, diâmetro nominal de (300x250)mm</t>
  </si>
  <si>
    <t>MAT119100</t>
  </si>
  <si>
    <t>Redução excêntrica de PVC rígido, Série R, diâmetro nominal de (75x50)mm</t>
  </si>
  <si>
    <t>MAT119150</t>
  </si>
  <si>
    <t>Registro de derivação em bronze, sem virola, diâmetro nominal de 3/4"</t>
  </si>
  <si>
    <t>MAT119200</t>
  </si>
  <si>
    <t>Registro de esfera em PVC rígido, roscável, diâmetro nominal de Registro de esfera em PVC rígido, roscável, diâmetro nominal de 1/2"</t>
  </si>
  <si>
    <t>MAT119250</t>
  </si>
  <si>
    <t>Registro de esfera em PVC rígido, roscável, diâmetro nominal de Registro de esfera em PVC rígido, roscável, diâmetro nominal de 1 1/2"</t>
  </si>
  <si>
    <t>MAT119300</t>
  </si>
  <si>
    <t>Registro de esfera de PVC rígido, soldável, diâmetro nominal de Registro de esfera de PVC rígido, soldável, diâmetro externo de 20mm.</t>
  </si>
  <si>
    <t>MAT119350</t>
  </si>
  <si>
    <t>Registro de esfera de PVC rígido, soldável, diâmetro nominal de Registro de esfera de PVC rígido, soldável, diâmetro externo de 25mm.</t>
  </si>
  <si>
    <t>MAT119400</t>
  </si>
  <si>
    <t>Registro de esfera de PVC rígido, soldável, diâmetro nominal de Registro de esfera de PVC rígido, soldável, diâmetro externo de 32mm.</t>
  </si>
  <si>
    <t>MAT119450</t>
  </si>
  <si>
    <t>Registro de esfera de PVC rígido, soldável, diâmetro nominal de Registro de esfera de PVC rígido, soldável, diâmetro externo de 40mm.</t>
  </si>
  <si>
    <t>MAT119500</t>
  </si>
  <si>
    <t>Registro de esfera de PVC rígido, soldável, diâmetro nominal de Registro de esfera de PVC rígido, soldável, diâmetro externo de 50mm.</t>
  </si>
  <si>
    <t>MAT119550</t>
  </si>
  <si>
    <t>Registro de gaveta bruto, em bronze, diâmetro nominal de Registro de gaveta bruto, em bronze, diâmetro nominal de 1/2"</t>
  </si>
  <si>
    <t>MAT119600</t>
  </si>
  <si>
    <t>Registro de gaveta bruto, em bronze, diâmetro nominal de Registro de gaveta bruto, em bronze, diâmetro nominal de 3/4"</t>
  </si>
  <si>
    <t>MAT119650</t>
  </si>
  <si>
    <t>Registro de gaveta bruto, em bronze, diâmetro nominal de Registro de gaveta bruto, em bronze, diâmetro nominal de 1"</t>
  </si>
  <si>
    <t>MAT119700</t>
  </si>
  <si>
    <t>Registro de gaveta bruto, em bronze, diâmetro nominal de Registro de gaveta bruto, em bronze, diâmetro nominal de 1 1/4"</t>
  </si>
  <si>
    <t>MAT119750</t>
  </si>
  <si>
    <t>Registro de gaveta bruto, em bronze, diâmetro nominal de Registro de gaveta bruto, em bronze, diâmetro nominal de 1 1/2"</t>
  </si>
  <si>
    <t>MAT119800</t>
  </si>
  <si>
    <t>Registro de gaveta bruto, em bronze, diâmetro nominal de Registro de gaveta bruto, em bronze, diâmetro nominal de 2"</t>
  </si>
  <si>
    <t>MAT119850</t>
  </si>
  <si>
    <t>Registro de gaveta bruto, em bronze, diâmetro nominal de Registro de gaveta bruto, em bronze, diâmetro nominal de 2 1/2"</t>
  </si>
  <si>
    <t>MAT119900</t>
  </si>
  <si>
    <t>Registro de gaveta bruto, em bronze, diâmetro nominal de Registro de gaveta bruto, em bronze, diâmetro nominal de 3"</t>
  </si>
  <si>
    <t>MAT119950</t>
  </si>
  <si>
    <t>Registro de gaveta bruto, em bronze, diâmetro nominal de Registro de gaveta bruto, em bronze, diâmetro nominal de 4"</t>
  </si>
  <si>
    <t>MAT120000</t>
  </si>
  <si>
    <t>Registro de gaveta de ferro fundido, BB, diâmetro nominal de 100mm</t>
  </si>
  <si>
    <t>MAT120050</t>
  </si>
  <si>
    <t>Registro de gaveta chato de ferro fundido, FF, PN-10, diâmetro nominal de Registro de gaveta chato de ferro fundido, FF, PN-10, diâmetro nominal de 100mm</t>
  </si>
  <si>
    <t>MAT120100</t>
  </si>
  <si>
    <t>Registro de gaveta chato de ferro fundido, FF, PN-10, diâmetro nominal de Registro de gaveta chato de ferro fundido, FF, PN-10, diâmetro nominal de 150mm</t>
  </si>
  <si>
    <t>MAT120150</t>
  </si>
  <si>
    <t>Registro de gaveta chato de ferro fundido, FF, PN-10, diâmetro nominal de Registro de gaveta chato de ferro fundido, FF, PN-10, diâmetro nominal de 200mm</t>
  </si>
  <si>
    <t>MAT120200</t>
  </si>
  <si>
    <t>Registro de gaveta chato de ferro fundido, FF, PN-10, diâmetro nominal de Registro de gaveta chato de ferro fundido, FF, PN-10, diâmetro nominal de 300mm</t>
  </si>
  <si>
    <t>MAT120220</t>
  </si>
  <si>
    <t>Registro de gaveta chato de ferro fundido, FF, PN-16, diâmetro nominal de Registro de gaveta chato de ferro fundido, FF, PN-16, diâmetro nominal de 80mm</t>
  </si>
  <si>
    <t>MAT120230</t>
  </si>
  <si>
    <t>Registro de gaveta chato de ferro fundido, FF, PN-16, diâmetro nominal de Registro de gaveta chato de ferro fundido, FF, PN-16, diâmetro nominal de 250mm</t>
  </si>
  <si>
    <t>MAT120250</t>
  </si>
  <si>
    <t>Registro de gaveta oval com by pass de ferro fundido dúctil, diâmetro nominal de 400mm</t>
  </si>
  <si>
    <t>MAT120300</t>
  </si>
  <si>
    <t>Registro de gaveta em bronze, acabamento cromado, diâmetro nominal de Registro de gaveta em bronze, acabamento cromado, diâmetro nominal de 1 1/4", referência 1509, linha Aquarius, Fabrimar ou similar</t>
  </si>
  <si>
    <t>MAT120350</t>
  </si>
  <si>
    <t>Registro de gaveta em bronze, acabamento cromado, diâmetro nominal de Registro de gaveta em bronze, acabamento cromado, diâmetro nominal de 1 1/2", referência 1509, linha Aquarius, Fabrimar ou similar</t>
  </si>
  <si>
    <t>MAT120400</t>
  </si>
  <si>
    <t>Registro de pressão bruto em bronze, de 1/2"</t>
  </si>
  <si>
    <t>MAT120450</t>
  </si>
  <si>
    <t>Registro de pressão em bronze, acabamento cromado, diâmetro nominal de Registro de pressão em bronze, acabamento cromado, diâmetro nominal de 1/2", referência 1416, linha Digital Line, Fabrimar ou similar</t>
  </si>
  <si>
    <t>MAT120500</t>
  </si>
  <si>
    <t>Registro de pressão em bronze, acabamento cromado, diâmetro nominal de Registro de pressão em bronze, acabamento cromado, diâmetro nominal de 3/4", referência 1416, linha Aquarius, Fabrimar ou similar</t>
  </si>
  <si>
    <t>MAT120525</t>
  </si>
  <si>
    <t>Registro regulador de vazão em bronze linha Economaster referência 1450, cromado, com saída de 1/2" Fabrimar ou similar</t>
  </si>
  <si>
    <t>MAT120550</t>
  </si>
  <si>
    <t>Régua em perfil de alumínio para CTI, de 1 leito com 3 módulos, medindo: (1,45x0,30)m, com luz de descanso, 2 saídas para oxigênio, ar comprimido e vácuo, padrão ABNT, 11 tomadas elétricas de 110V, 2 de 220V, 2 tomadas de lógica, 1 chamada de enfermagem tipo pêra, separação física entre gases e elétrica; 15cm de distância entre pontos de gases e 7,5cm entre tomadas e interruptores, referência 71-7595, Air Liquide ou similar</t>
  </si>
  <si>
    <t>MAT120600</t>
  </si>
  <si>
    <t>Régua em perfil de alumínio para Enfermagem, de 1 leito com 3 módulos, medindo: (1,00x0,30)m, com luz de descanso, 1 saída para oxigênio, ar comprimido e vácuo, padrão ABNT, 4 tomadas elétricas de 110V, 1 de 220V, 2 tomadas de lógica, 1 chamada de enfermagem tipo pêra, separação física entre gases e elétrica; 15cm de distância entre pontos de gases e 7,5cm entre tomadas e interruptores, referência 71-7596, Air Liquide ou similar</t>
  </si>
  <si>
    <t>MAT120650</t>
  </si>
  <si>
    <t>Regulador para botijões de gás GLP, com Regulador para botijões de gás GLP, com 13Kg</t>
  </si>
  <si>
    <t>MAT120700</t>
  </si>
  <si>
    <t>Regulador para botijões de gás GLP, com Regulador para botijões de gás GLP, com 45Kg</t>
  </si>
  <si>
    <t>MAT120730</t>
  </si>
  <si>
    <t>Rejunte Junta Plus superaditivado ou similar</t>
  </si>
  <si>
    <t>MAT120740</t>
  </si>
  <si>
    <t>Argamassa de rejuntamento E-Flex cor cinza claro Portokoll ou similar</t>
  </si>
  <si>
    <t>MAT120750</t>
  </si>
  <si>
    <t>Rejuntamento comum, Preto Grafite, Quartzolit ou similar</t>
  </si>
  <si>
    <t>MAT120800</t>
  </si>
  <si>
    <t>Relé bimetálico, de Relé bimetálico, de 25 a 36A, modelo 3UA 54, Siemens ou similar</t>
  </si>
  <si>
    <t>MAT120850</t>
  </si>
  <si>
    <t>Relé bimetálico, de Relé bimetálico, de 90 a 120A, modelo 3UA 62, Siemens ou similar</t>
  </si>
  <si>
    <t>MAT120900</t>
  </si>
  <si>
    <t>Relé de falta de fase, 220V/60Hz</t>
  </si>
  <si>
    <t>MAT120950</t>
  </si>
  <si>
    <t>Relé de tempo, modelo 7 PU60, Siemens ou similar</t>
  </si>
  <si>
    <t>MAT121000</t>
  </si>
  <si>
    <t>Relé fotoelétrico temporizado programado 01/NF, Linsa ou similar</t>
  </si>
  <si>
    <t>MAT121050</t>
  </si>
  <si>
    <t>Relé fotoeletrônico para iluminação pública, tipo FAIL-OFF, tensão de alimentação de 105 a 305V, potência da carga 1000W ou 1800VA, corrente máxima da carga 10A. Corpo em policarbonato na cor azul, estabilizado ao UV; pinos em latão estanhado, padrão RIOLUZ</t>
  </si>
  <si>
    <t>MAT121100</t>
  </si>
  <si>
    <t>Relé temporizado, tipo RTQD, Coel ou similar</t>
  </si>
  <si>
    <t>MAT121150</t>
  </si>
  <si>
    <t>Relé térmico, de: Relé térmico, de: 10 a 13A, modelo LR1 D12316, Telemecanique ou similar</t>
  </si>
  <si>
    <t>MAT121200</t>
  </si>
  <si>
    <t>Relé térmico, de: Relé térmico, de: 10 a 15A</t>
  </si>
  <si>
    <t>MAT121250</t>
  </si>
  <si>
    <t>Relé térmico, de: Relé térmico, de: 16 a 25A</t>
  </si>
  <si>
    <t>MAT121300</t>
  </si>
  <si>
    <t>Relé térmico, de: Relé térmico, de: 2,5 a 4A, modelo 3UA50.00-1E, Siemens ou similar</t>
  </si>
  <si>
    <t>MAT121350</t>
  </si>
  <si>
    <t>Relé térmico, de: Relé térmico, de: 4 a 6A, modelo 3UA50.00-1G, Siemens ou similar</t>
  </si>
  <si>
    <t>MAT121400</t>
  </si>
  <si>
    <t>Relé térmico, de: Relé térmico, de: 38 a 50A, modelo LR1 D63357, Siemens ou similar</t>
  </si>
  <si>
    <t>MAT121450</t>
  </si>
  <si>
    <t>Removedor de tintas convencionais, lata de 5l, Pint-off ou similar</t>
  </si>
  <si>
    <t>MAT121500</t>
  </si>
  <si>
    <t>Removedor - Redutor Solventlack nº 95230, Ypiranga ou similar</t>
  </si>
  <si>
    <t>MAT121550</t>
  </si>
  <si>
    <t>Removedor - Solvente de 1ª, galão de 5l, Thinner ou similar</t>
  </si>
  <si>
    <t>MAT121560</t>
  </si>
  <si>
    <t>Reparador Instantâneo Instant Pav, embalado em sacos multifoliados de papel kraft com 40 Kg</t>
  </si>
  <si>
    <t>MAT121600</t>
  </si>
  <si>
    <t>Reparo para válvula de descarga, diâmetro nominal de 1 1/2"</t>
  </si>
  <si>
    <t>MAT121650</t>
  </si>
  <si>
    <t>Reservatório em fibra de vidro, para água não potável e AAC (Aproveitamente de Água de Chuva), de Reservatório em fibra de vidro, para água não potável e AAC (Aproveitamente de Água de Chuva), de 10000 litros</t>
  </si>
  <si>
    <t>MAT121700</t>
  </si>
  <si>
    <t>Reservatório em fibra de vidro, para água não potável e AAC (Aproveitamente de Água de Chuva), de Reservatório em fibra de vidro, para água não potável e AAC (Aproveitamente de Água de Chuva), de 20000 litros</t>
  </si>
  <si>
    <t>MAT121750</t>
  </si>
  <si>
    <t>Reservatório em fibra de vidro, para água não potável e AAC (Aproveitamente de Água de Chuva), de Reservatório em fibra de vidro, para água não potável e AAC (Aproveitamente de Água de Chuva), de 30000 litros</t>
  </si>
  <si>
    <t>MAT121800</t>
  </si>
  <si>
    <t>Reservatório metálico USI-SAC-41 ou COR-400, para água potável estilo taça água total, padrão SABESP ou similar, com capacidade para 50m³, instalado</t>
  </si>
  <si>
    <t>MAT121850</t>
  </si>
  <si>
    <t>Reservatório metálico USI-SAC-41 ou COR-400, para água potável estilo taça água total, padrão SABESP ou similar, com capacidade para 100m³, instalado</t>
  </si>
  <si>
    <t>MAT121875</t>
  </si>
  <si>
    <t>Resina epóxi expandida termo endurecida</t>
  </si>
  <si>
    <t>MAT121900</t>
  </si>
  <si>
    <t>Revelação (10x15)cm</t>
  </si>
  <si>
    <t>MAT121960</t>
  </si>
  <si>
    <t>Revestimento acústico em espuma de polioretano 35mm de espessura Sonex na cor grafite, ou similar</t>
  </si>
  <si>
    <t>MAT122000</t>
  </si>
  <si>
    <t>Revestimento melamínicos autoportantes, em painéis MRX-SMEL ou similar, para uso sobre lâminas de chumbo, em salas radiológicas com sistema que garanta estanqueidade dos Raios-X e Gama</t>
  </si>
  <si>
    <t>MAT122050</t>
  </si>
  <si>
    <t>Revestimento protetor bicomponente de poliuretano, semi-brilho, tipo Top-Coat, Imperbrás ou similar</t>
  </si>
  <si>
    <t>MAT122070</t>
  </si>
  <si>
    <t>Rodapé de cerâmica tipo porcelanato, linha Essencial Granilite cinza STR 8 x 45cm</t>
  </si>
  <si>
    <t>MAT122100</t>
  </si>
  <si>
    <t>Rodízio de latão 6mm, referência 170, La Fonte ou similar</t>
  </si>
  <si>
    <t>MAT122150</t>
  </si>
  <si>
    <t>Rodízio de latão 8mm, referência 172, La Fonte ou similar</t>
  </si>
  <si>
    <t>MAT122200</t>
  </si>
  <si>
    <t>Roldana de aço, diâmetro de 30mm, para mastro metálico</t>
  </si>
  <si>
    <t>MAT122250</t>
  </si>
  <si>
    <t>Roldana de aço para trilho (50x60)mm, referência 304, La Fonte ou similar</t>
  </si>
  <si>
    <t>MAT122300</t>
  </si>
  <si>
    <t>Roldana de porcelana, de (76x76x19)mm</t>
  </si>
  <si>
    <t>MAT122350</t>
  </si>
  <si>
    <t>Roseta em Zamac, cromada, referência 203-R/Z, La Fonte ou similar</t>
  </si>
  <si>
    <t>MAT122400</t>
  </si>
  <si>
    <t>Rufo sem amianto para canalete 90 ou similar</t>
  </si>
  <si>
    <t>MAT122450</t>
  </si>
  <si>
    <t>Rufo de alumínio de (0,8x1056)mm</t>
  </si>
  <si>
    <t>MAT122500</t>
  </si>
  <si>
    <t>Rufo Lateral de alumínio, estampado, trapezoidal, espessura de 0,80mm, com 2 abas de 0,30m, sem pintura</t>
  </si>
  <si>
    <t>MAT122510</t>
  </si>
  <si>
    <t>Rufo Lateral de aço galvanizado, liso, espessura de 0,43mm, largura de 0,40m, sem pintura</t>
  </si>
  <si>
    <t>MAT122513</t>
  </si>
  <si>
    <t>Rufo Lateral de aço galvanizado, liso, espessura de 0,43mm, largura de 0,40m, com pintura eletrostática em 1 só face</t>
  </si>
  <si>
    <t>MAT122516</t>
  </si>
  <si>
    <t>Rufo Lateral de aço galvanizado, liso, espessura de 0,43mm, largura de 0,40m, com pintura eletrostática nas 2 faces</t>
  </si>
  <si>
    <t>MAT122600</t>
  </si>
  <si>
    <t>Rufo de alumínio, trapezoidal, medindo (1265x600)mm, espessura de 0,8mm, acabamento de verniz em ambas as faces</t>
  </si>
  <si>
    <t>MAT122650</t>
  </si>
  <si>
    <t>Rufo de alumínio, trapezoidal, largura de 1,265m, 2 abas de 0,30m, espessura de 0,8mm, Bernini ou similar</t>
  </si>
  <si>
    <t>MAT122700</t>
  </si>
  <si>
    <t>Rufo sem amianto para canalete 49 ou similar</t>
  </si>
  <si>
    <t>MAT122750</t>
  </si>
  <si>
    <t>Rufo Lateral ou Contra-Rufo translúcido, trapezoidal, de resina de poliéster reforçada com fibra de vidro, com aditivo de proteção contra a degradação dos raios U.V., com 2 abas de 0,30m; espessura de 1,5mm</t>
  </si>
  <si>
    <t>MAT122800</t>
  </si>
  <si>
    <t>Saboneteira plástica de sobrepor, para sabonete líquido</t>
  </si>
  <si>
    <t>MAT122850</t>
  </si>
  <si>
    <t>Saco plástico de 100l, espessura de 0,12mm, pacote com 100 un</t>
  </si>
  <si>
    <t>MAT122900</t>
  </si>
  <si>
    <t>Saco plástico para mudas florestais, medindo (14x14)cm e espessura de 0,08mm</t>
  </si>
  <si>
    <t>MAT122950</t>
  </si>
  <si>
    <t>Saco plástico sanfonado, perfurado, cor preta, medindo (10x15)cm, espessura de 0,10mm, para produção de mudas</t>
  </si>
  <si>
    <t>MAT123000</t>
  </si>
  <si>
    <t>Saco plástico, sanfonado, perfurado, cor preta, para produção de mudas, espessura de 0,15mm, medindo: Saco plástico, sanfonado, perfurado, cor preta, para produção de mudas, espessura de 0,15mm, medindo: (13x14)cm, com costura</t>
  </si>
  <si>
    <t>MAT123050</t>
  </si>
  <si>
    <t>Saco plástico, sanfonado, perfurado, cor preta, para produção de mudas, espessura de 0,15mm, medindo: Saco plástico, sanfonado, perfurado, cor preta, para produção de mudas, espessura de 0,15mm, medindo: (14x18)cm, com costura</t>
  </si>
  <si>
    <t>MAT123100</t>
  </si>
  <si>
    <t>Saco plástico, sanfonado, perfurado, cor preta, para produção de mudas, espessura de 0,15mm, medindo: Saco plástico, sanfonado, perfurado, cor preta, para produção de mudas, espessura de 0,15mm, medindo: (14x20)cm</t>
  </si>
  <si>
    <t>MAT123150</t>
  </si>
  <si>
    <t>Saco plástico, sanfonado, perfurado, cor preta, para produção de mudas, espessura de 0,15mm, medindo: Saco plástico, sanfonado, perfurado, cor preta, para produção de mudas, espessura de 0,15mm, medindo: (15x25)cm</t>
  </si>
  <si>
    <t>MAT123200</t>
  </si>
  <si>
    <t>Saco plástico, sanfonado, perfurado, cor preta, para produção de mudas, espessura de 0,15mm, medindo: Saco plástico, sanfonado, perfurado, cor preta, para produção de mudas, espessura de 0,15mm, medindo: (17x30)cm</t>
  </si>
  <si>
    <t>MAT123250</t>
  </si>
  <si>
    <t>Saco plástico sanfonado, perfurado, cor preta, medindo: (20x30)cm, espessura de 0,20mm, para produção de mudas</t>
  </si>
  <si>
    <t>MAT123300</t>
  </si>
  <si>
    <t>Saco plástico, sanfonado, perfurado, cor preta, para produção de mudas, espessura de 0,15mm, medindo: Saco plástico, sanfonado, perfurado, cor preta, para produção de mudas, espessura de 0,15mm, medindo: (22x27)cm, com costura</t>
  </si>
  <si>
    <t>MAT123350</t>
  </si>
  <si>
    <t>Saco plástico, sanfonado, perfurado, cor preta, para produção de mudas, espessura de 0,22mm, medindo: Saco plástico, sanfonado, perfurado, cor preta, para produção de mudas, espessura de 0,22mm, medindo: (25x35)cm</t>
  </si>
  <si>
    <t>MAT123400</t>
  </si>
  <si>
    <t>Saco plástico, sanfonado, perfurado, cor preta, para produção de mudas, espessura de 0,22mm, medindo: Saco plástico, sanfonado, perfurado, cor preta, para produção de mudas, espessura de 0,22mm, medindo: (28x35)cm</t>
  </si>
  <si>
    <t>MAT123425</t>
  </si>
  <si>
    <t>Saco de ráfia para entulho, novo, liso (sem clichê), medindo 60 x 90 cm</t>
  </si>
  <si>
    <t>MAT123450</t>
  </si>
  <si>
    <t>Saibro, com transporte</t>
  </si>
  <si>
    <t>MAT123500</t>
  </si>
  <si>
    <t>Sapatilha para alça de distribuição</t>
  </si>
  <si>
    <t>MAT123550</t>
  </si>
  <si>
    <t>Segregadores de faixas, de (450x170x70)mm</t>
  </si>
  <si>
    <t>MAT123600</t>
  </si>
  <si>
    <t>Sela para cruzeta de madeira</t>
  </si>
  <si>
    <t>MAT123650</t>
  </si>
  <si>
    <t>Selante asfáltico a base de resina acrílica e solvente aromático, destinado à aplicação em concreto como um imprimador para material termoplástico aplicado a quente (Spray e extrudado)</t>
  </si>
  <si>
    <t>MAT123700</t>
  </si>
  <si>
    <t>Selante de silicone, cura neutra, à prova d'água, com 300ml, tipo Silastic 790, Dow Corning ou similar</t>
  </si>
  <si>
    <t>tb</t>
  </si>
  <si>
    <t>MAT123750</t>
  </si>
  <si>
    <t>Selim elástico de PVC rígido, JE, para coletor de esgoto, diâmetro nominal de Selim elástico de PVC rígido, JE, para coletor de esgoto, diâmetro nominal de (150x100)mm</t>
  </si>
  <si>
    <t>MAT123800</t>
  </si>
  <si>
    <t>Selim elástico de PVC rígido, JE, para coletor de esgoto, diâmetro nominal de Selim elástico de PVC rígido, JE, para coletor de esgoto, diâmetro nominal de (200x100)mm</t>
  </si>
  <si>
    <t>MAT123850</t>
  </si>
  <si>
    <t>Selim elástico de PVC rígido, JE, para coletor de esgoto, diâmetro nominal de Selim elástico de PVC rígido, JE, para coletor de esgoto, diâmetro nominal de (250x100)mm</t>
  </si>
  <si>
    <t>MAT123900</t>
  </si>
  <si>
    <t>Selim elástico de PVC rígido, JE, para coletor de esgoto, diâmetro nominal de Selim elástico de PVC rígido, JE, para coletor de esgoto, diâmetro nominal de (300x100)mm</t>
  </si>
  <si>
    <t>MAT123950</t>
  </si>
  <si>
    <t>Selo de aço galvanizado, para fixação de fitas, de (19mmx0,50mm)</t>
  </si>
  <si>
    <t>MAT124000</t>
  </si>
  <si>
    <t>Selo de alumínio, de 1/2"</t>
  </si>
  <si>
    <t>MAT124150</t>
  </si>
  <si>
    <t>Serviço de teste de funcionamento e instalação de laço indutivo permanente, inclusive corte e recomposição do pavimento</t>
  </si>
  <si>
    <t>MAT124200</t>
  </si>
  <si>
    <t>Sifão cromado de Sifão cromado de (1"x1 1/4")</t>
  </si>
  <si>
    <t>MAT124250</t>
  </si>
  <si>
    <t>Sifão cromado de Sifão cromado de (1 1/2"x1 1/2")</t>
  </si>
  <si>
    <t>MAT124300</t>
  </si>
  <si>
    <t>Sifão cromado de Sifão cromado de (1 1/2"x2")</t>
  </si>
  <si>
    <t>MAT124350</t>
  </si>
  <si>
    <t>Sifão de PVC rígido, roscável, para pia ou lavatório, diâmetro nominal de (1"x1 1/2")</t>
  </si>
  <si>
    <t>MAT124400</t>
  </si>
  <si>
    <t>Sifão de PVC rígido, roscável, diâmetro nominal de (1 1/4"x1 1/2")</t>
  </si>
  <si>
    <t>MAT124450</t>
  </si>
  <si>
    <t>Sigunit M, saco de 25kg, Sika ou similar</t>
  </si>
  <si>
    <t>MAT124500</t>
  </si>
  <si>
    <t>Sikadur 31, lata de 1kg, Sika ou similar</t>
  </si>
  <si>
    <t>MAT124550</t>
  </si>
  <si>
    <t>Adesivo estrutural bicomponente à base de resina epóxi</t>
  </si>
  <si>
    <t>MAT124600</t>
  </si>
  <si>
    <t>SikaGrout, Sika ou similar</t>
  </si>
  <si>
    <t>MAT124625</t>
  </si>
  <si>
    <t>TECNOGROUT 202HP - GROUT microconcreto fruído não retrátil para reparos estruturais rápido</t>
  </si>
  <si>
    <t>MAT124650</t>
  </si>
  <si>
    <t>Sika 1, lata de 18kg, Sika ou similar</t>
  </si>
  <si>
    <t>MAT124700</t>
  </si>
  <si>
    <t>SikaCarbodur S512, Sika ou similar</t>
  </si>
  <si>
    <t>MAT124750</t>
  </si>
  <si>
    <t>Sikadur 30 (A+B), com 5kg, Sika ou similar (200g/m)</t>
  </si>
  <si>
    <t>MAT124800</t>
  </si>
  <si>
    <t>Sikadur 330 (A+B), com 5kg, Sika ou similar (1,150g/m²)</t>
  </si>
  <si>
    <t>MAT124850</t>
  </si>
  <si>
    <t>Sikafix Super, saco de 1kg, Sika ou similar</t>
  </si>
  <si>
    <t>MAT124900</t>
  </si>
  <si>
    <t>Sikaflex 1A Plus, cinza claro, cartucho com 300ml, Sika ou similar</t>
  </si>
  <si>
    <t>MAT124950</t>
  </si>
  <si>
    <t>SikaTop 108 Armatec, Sika ou similar</t>
  </si>
  <si>
    <t>MAT125000</t>
  </si>
  <si>
    <t>SikaWrap 230C, Sika ou similar</t>
  </si>
  <si>
    <t>MAT125050</t>
  </si>
  <si>
    <t>Silicone, branco leitoso, bisnaga de 300ml, Silpruf ou similar</t>
  </si>
  <si>
    <t>MAT125100</t>
  </si>
  <si>
    <t>Silicone, cor preto, bisnaga de 300g</t>
  </si>
  <si>
    <t>MAT125150</t>
  </si>
  <si>
    <t>Símbolo em laminado elastoplástico, com espessura de 1,50mm, em cores, com micro esferas de vidro, sendo seu fornecimento Símbolo em laminado elastoplástico, com espessura de 1,50mm, em cores, com micro esferas de vidro, sendo seu fornecimento de 150 a 500m2</t>
  </si>
  <si>
    <t>MAT125200</t>
  </si>
  <si>
    <t>Símbolo em laminado elastoplástico, com espessura de 1,50mm, em cores, com micro esferas de vidro, sendo seu fornecimento Símbolo em laminado elastoplástico, com espessura de 1,50mm, em cores, com micro esferas de vidro, sendo seu fornecimento de 500 a 1000m2</t>
  </si>
  <si>
    <t>MAT125250</t>
  </si>
  <si>
    <t>Símbolo em laminado elastoplástico, com espessura de 1,50mm, em cores, com micro esferas de vidro, sendo seu fornecimento Símbolo em laminado elastoplástico, com espessura de 1,50mm, em cores, com micro esferas de vidro, sendo seu fornecimento acima de 1000m2</t>
  </si>
  <si>
    <t>MAT125260</t>
  </si>
  <si>
    <t>Sinalização horizontal com plástico a frio bi componente, conforme ABNT NBR 15870, Tipo III ou IV aplicada por extrusão, à base de resina metacrílica reativa, espessura de 1,5mm a 3,0mm, aplicado de forma manual. Fornecimento e aplicação</t>
  </si>
  <si>
    <t>MAT125270</t>
  </si>
  <si>
    <t>Sinalização horizontal com plástico a frio tricomponente, conforme ABNT NBR 15870, Tipo I à base de resina metacrílica reativa, na cor vermelha, espessura de 0,3mm a 1,2mm, aplicado por aspersão. Fornecimento e aplicação</t>
  </si>
  <si>
    <t>MAT125280</t>
  </si>
  <si>
    <t>Sinalização horizontal com termoplástico alto relevo, para pintura de eixo, bordos e faixas, no sistema tacos, com 4cm de largura e na espessura de 7,0mm, cadência de 17 a 20cm conforme NBR 16184 e NBR 13159 da ABNT. Fornecimento e aplicação</t>
  </si>
  <si>
    <t>MAT125300</t>
  </si>
  <si>
    <t>Sinalizador eletrônico a Led bidirecional para uso em cones, cavaletes e barreiras; 60 a 70 flashes por minuto; intensidade de 15 candelas; acionamento com fotocélula; lentes de policarbonato amarelo de 180mm de diâmetro; bateria alclina 6V</t>
  </si>
  <si>
    <t>MAT125325</t>
  </si>
  <si>
    <t>Sirene áudio visual, para sistema de alarme contra incêndio.</t>
  </si>
  <si>
    <t>MAT125350</t>
  </si>
  <si>
    <t>Sisal para forro de gesso</t>
  </si>
  <si>
    <t>MAT125400</t>
  </si>
  <si>
    <t>Sistema de confinamento celular em polietileno texturizado, soldado por ultrassom, nas dimensões de (2,40x12)m, com profundidade de 10cm, tipo GWLC 8404-célula larga, Geoweb ou similar</t>
  </si>
  <si>
    <t>MAT125500</t>
  </si>
  <si>
    <t>Sistema de confinamento celular em polietileno texturizado, soldado por ultrassom, nas dimensões de (2,40x6)m, com profundidade de 10cm, tipo GW-8204, célula larga, Geoweb ou similar</t>
  </si>
  <si>
    <t>MAT125550</t>
  </si>
  <si>
    <t>Solda para cobre tipo carretel (50x50), espessura de 1,5mm</t>
  </si>
  <si>
    <t>MAT125600</t>
  </si>
  <si>
    <t>Solda - Pasta para solda</t>
  </si>
  <si>
    <t>MAT125650</t>
  </si>
  <si>
    <t>Solução limpadora de PVC, frasco plástico de 1000ml</t>
  </si>
  <si>
    <t>MAT125700</t>
  </si>
  <si>
    <t>Solupan técnico (limpeza industrial) em saco de 25Kg</t>
  </si>
  <si>
    <t>MAT125750</t>
  </si>
  <si>
    <t>Sondagem em solo à percurssão, em terreno plano, inclusive deslocamento do tripé até 50m de distância, entre furos, dentro do canteiro</t>
  </si>
  <si>
    <t>MAT125800</t>
  </si>
  <si>
    <t>Spot embutido em alumínio, pintura pó epoxi, para lâmpada incandescente de 60W</t>
  </si>
  <si>
    <t>MAT125850</t>
  </si>
  <si>
    <t>Starter de 20W</t>
  </si>
  <si>
    <t>MAT125900</t>
  </si>
  <si>
    <t>Starter de 40W</t>
  </si>
  <si>
    <t>MAT125950</t>
  </si>
  <si>
    <t>Subcobertura em manta de polietileno de alta resistência, Tyvek, (Viapol) Du Pont ou similar</t>
  </si>
  <si>
    <t>MAT126000</t>
  </si>
  <si>
    <t>Sumidouro para 10 contribuintes</t>
  </si>
  <si>
    <t>MAT126050</t>
  </si>
  <si>
    <t>Suporte para bloco semafórico, tipo basculante</t>
  </si>
  <si>
    <t>MAT126100</t>
  </si>
  <si>
    <t>Suporte curvo para rodapé, Fademac ou similar</t>
  </si>
  <si>
    <t>MAT126150</t>
  </si>
  <si>
    <t>Suporte de aço galvanizado para fixação de transformador em poste, diâmetro de 225mm</t>
  </si>
  <si>
    <t>MAT126200</t>
  </si>
  <si>
    <t>Suporte de fixação de bloco semafórico principal ao braço projetado, diâmetro de 88,9mm, com ligação aparafusada pela extremidade externa da caixa de módulo focal</t>
  </si>
  <si>
    <t>MAT126250</t>
  </si>
  <si>
    <t>Suporte em aço galvanizado, para vidro temperado de 10mm: Suporte em aço galvanizado, para vidro temperado de 10mm: de centro</t>
  </si>
  <si>
    <t>MAT126300</t>
  </si>
  <si>
    <t>Suporte em aço galvanizado, para vidro temperado de 10mm: Suporte em aço galvanizado, para vidro temperado de 10mm: simples de canto</t>
  </si>
  <si>
    <t>MAT126350</t>
  </si>
  <si>
    <t>Suporte em chapa de aço galvanizado, perfil "U", medindo: (1 3/4"x5/8"), com espessura de 2mm, para fixação de placas, com comprimento de Suporte em chapa de aço galvanizado, perfil "U", medindo: (1 3/4"x5/8"), com espessura de 2mm, para fixação de placas, com comprimento de 400mm, com abraçadeira para fixação em hastes com diâmetro externo de 2"</t>
  </si>
  <si>
    <t>MAT126400</t>
  </si>
  <si>
    <t>Suporte em chapa de aço galvanizado, perfil "U", medindo: (1 3/4"x5/8"), com espessura de 2mm, para fixação de placas, com comprimento de Suporte em chapa de aço galvanizado, perfil "U", medindo: (1 3/4"x5/8"), com espessura de 2mm, para fixação de placas, com comprimento de 700mm, com abraçadeira para fixação em hastes com diâmetro externo de 2"</t>
  </si>
  <si>
    <t>MAT126450</t>
  </si>
  <si>
    <t>Suporte em chapa de aço galvanizado, perfil "U", medindo: (1 3/4"x5/8"), com espessura de 2mm, para fixação de placas, com comprimento de Suporte em chapa de aço galvanizado, perfil "U", medindo: (1 3/4"x5/8"), com espessura de 2mm, para fixação de placas, com comprimento de 700mm, com abraçadeira para fixação em hastes com diâmetro externo de 4"</t>
  </si>
  <si>
    <t>MAT126500</t>
  </si>
  <si>
    <t>Suporte termoplástico, branco, antivibratório, para lâmpada fluorescente</t>
  </si>
  <si>
    <t>MAT126550</t>
  </si>
  <si>
    <t>Suporte zincado dobrado Aquapluv Beiral ou similar</t>
  </si>
  <si>
    <t>MAT126601</t>
  </si>
  <si>
    <t>Tacha bidirecional tipo II, conforme NBR 14636:2000</t>
  </si>
  <si>
    <t>MAT126651</t>
  </si>
  <si>
    <t>Tacha monodirecional tipo II, conforme NBR 14636:2000</t>
  </si>
  <si>
    <t>MAT126701</t>
  </si>
  <si>
    <t>Tachão bidirecional, conforme NBR 15576:2015</t>
  </si>
  <si>
    <t>MAT126751</t>
  </si>
  <si>
    <t>Tachão monodirecional, conforme NBR 15576:2015</t>
  </si>
  <si>
    <t>MAT126800</t>
  </si>
  <si>
    <t>Taco de fixação em madeira serrada, de (2,5 x 10 x 10)cm - grupo IV da Tabela Classificatória de Especificações de Produtos Madeireiros</t>
  </si>
  <si>
    <t>MAT126850</t>
  </si>
  <si>
    <t>Taco de fixação em madeira serrada, de (2,5 x 10 x 20)cm - grupo IV da Tabela Classificatória de Especificações de Produtos Madeireiros</t>
  </si>
  <si>
    <t>MAT126950</t>
  </si>
  <si>
    <t>Tampa de ferro retangular, medindo: (1,07x0,52)m, para caixa subterrânea, modelo QC-43, padrão TELERJ</t>
  </si>
  <si>
    <t>MAT126970</t>
  </si>
  <si>
    <t>Tampa flexível para canaleta evolutiva DLP 80x35mm, fabricação Pial Legrand ou similar</t>
  </si>
  <si>
    <t>MAT127000</t>
  </si>
  <si>
    <t>Tampão de ferro fundido nodular articulado, diâmetro de 30cm, com tranca, para carga de 4.500Kg, padrão RIOLUZ</t>
  </si>
  <si>
    <t>MAT127050</t>
  </si>
  <si>
    <t>Tampão de ferro fundido nodular articulado, diâmetro de 60cm, com tranca, para carga de 4.500Kg, padrão RIOLUZ</t>
  </si>
  <si>
    <t>MAT127090</t>
  </si>
  <si>
    <t>Tampão de ferro fundido, tipo leve, de Tampão de ferro fundido, tipo leve, de 6kg, articulado, medindo: (300x300)mm.</t>
  </si>
  <si>
    <t>MAT127150</t>
  </si>
  <si>
    <t>Tampão de ferro fundido, tipo leve, de Tampão de ferro fundido, tipo leve, de 25kg, medindo: (530x400)mm</t>
  </si>
  <si>
    <t>MAT127200</t>
  </si>
  <si>
    <t>Tampão de ferro fundido, tipo leve, de Tampão de ferro fundido, tipo leve, de 19kg, articulado, medindo: (240x240)mm</t>
  </si>
  <si>
    <t>MAT127250</t>
  </si>
  <si>
    <t>Tampão de ferro fundido, tipo leve, de Tampão de ferro fundido, tipo leve, de 21kg, articulado, com diâmetro de 300mm</t>
  </si>
  <si>
    <t>MAT127300</t>
  </si>
  <si>
    <t>Tampão de ferro fundido, tipo leve, de Tampão de ferro fundido, tipo leve, de 22kg, rebaixado, com diâmetro de 320mm</t>
  </si>
  <si>
    <t>MAT127350</t>
  </si>
  <si>
    <t>Tampão de ferro fundido, tipo leve, de Tampão de ferro fundido, tipo leve, de 36kg, rebaixado, com diâmetro de 420mm</t>
  </si>
  <si>
    <t>MAT127400</t>
  </si>
  <si>
    <t>Tampão de ferro fundido, tipo leve, de Tampão de ferro fundido, tipo leve, de 64kg, com diâmetro de 600mm, padrão RIOLUZ</t>
  </si>
  <si>
    <t>MAT127450</t>
  </si>
  <si>
    <t>Tampão de ferro fundido, tipo leve, de Tampão de ferro fundido, tipo leve, de 64kg, articulado, com caixilho, trave e chave especial, com diâmetro de 600mm, padrão CET-RIO</t>
  </si>
  <si>
    <t>MAT127500</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</si>
  <si>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t>
  </si>
  <si>
    <t>MAT127550</t>
  </si>
  <si>
    <t>Tampão de ferro fundido, tipo pesado, de Tampão de ferro fundido, tipo pesado, de 100kg, articulado, com diâmetro de 600mm</t>
  </si>
  <si>
    <t>MAT127600</t>
  </si>
  <si>
    <t>Tampão de ferro fundido, tipo pesado, de Tampão de ferro fundido, tipo pesado, de 126kg, com diâmetro de 600mm, padrão CEDAE</t>
  </si>
  <si>
    <t>MAT127650</t>
  </si>
  <si>
    <t>Tampão de ferro fundido, tipo pesado, de Tampão de ferro fundido, tipo pesado, de 175kg, com diâmetro de 600mm, padrão RIOLUZ ou CET-RIO</t>
  </si>
  <si>
    <t>MAT127700</t>
  </si>
  <si>
    <t>Tampão de ferro fundido, tipo pesado, de Tampão de ferro fundido, tipo pesado, de 175kg, com diâmetro de 600mm</t>
  </si>
  <si>
    <t>MAT127750</t>
  </si>
  <si>
    <t>Tampão de ferro fundido, tipo pesado, 790Kg, composto de 3 seções, de (1520x910)mm</t>
  </si>
  <si>
    <t>MAT127770</t>
  </si>
  <si>
    <t>Tampão articulado de fibra plástica (100% plástico reciclado ou poliuretano) completo, articulado com diâmetro 60cm</t>
  </si>
  <si>
    <t>MAT127800</t>
  </si>
  <si>
    <t>Tampão em polietileno de alta densidade, preto, com diâmetro de 5" e comprimento de 225mm, para vedação de dutos espiralados flexíveis, Kanaflex ou similar</t>
  </si>
  <si>
    <t>MAT127810</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</si>
  <si>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t>
  </si>
  <si>
    <t>MAT127820</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</si>
  <si>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t>
  </si>
  <si>
    <t>MAT127850</t>
  </si>
  <si>
    <t>Tampão espiral tipo Kanalex ou similar, de 2"</t>
  </si>
  <si>
    <t>MAT127900</t>
  </si>
  <si>
    <t>Tampão misto de ferro fundido, tipo leve, de 31kg, com diâmetro de 650mm</t>
  </si>
  <si>
    <t>MAT127950</t>
  </si>
  <si>
    <t>Tampão misto (ferro fundido e concreto), tipo pesado, de 105Kg, com diâmetro de 600mm, padrão CEDAE</t>
  </si>
  <si>
    <t>MAT128050</t>
  </si>
  <si>
    <t>Tanque de aço inoxidável, em chapa 22/304, medindo: (520x540x300)mm, com esfregador, capacidade de 30l</t>
  </si>
  <si>
    <t>MAT128100</t>
  </si>
  <si>
    <t>Tanque de expurgo em aço inoxidável liga 18:8, padrão americano, AISI 304 n° 18, medindo: (600x500x850)mm, com 01 (uma) cuba de expurgo de (500x400x300)mm, sifão de aço inoxidável de 75mm de diâmetro, face superior com acabamento escovado e grade basculante removível, tampa em inox com abertura lateral e ralo perfurado, modelo TQ-EXP, Inconox ou similar</t>
  </si>
  <si>
    <t>MAT128150</t>
  </si>
  <si>
    <t>Tanque de louça, na cor branca, medindo: (63x55)cm</t>
  </si>
  <si>
    <t>MAT128200</t>
  </si>
  <si>
    <t>Tanque de mármore sintético, medindo: (47x60)cm</t>
  </si>
  <si>
    <t>MAT128250</t>
  </si>
  <si>
    <t>Tanque de PVC, medindo: (80x80x57)cm, espessura de 6/8mm, dotado de tampas e dreno, para esterilização de mamadeira a frio</t>
  </si>
  <si>
    <t>MAT128300</t>
  </si>
  <si>
    <t>Tapete anti-alérgico e anti-estático, de 6mm, para forração, cor Castor, modelo Brasília, Avanti ou similar</t>
  </si>
  <si>
    <t>MAT128350</t>
  </si>
  <si>
    <t>Targetão de aço galvanizado, (5/8"x160mm), referência 831, Datti ou similar</t>
  </si>
  <si>
    <t>MAT128401</t>
  </si>
  <si>
    <t>Tarifa de vazamento de material inerte, proveniente de escavação em geral, em local adequado e licenciado por órgão ambiental competente.</t>
  </si>
  <si>
    <t>MAT128402</t>
  </si>
  <si>
    <t>Tarifa de vazamento de resíduos de construção civil (RCC - classes A, B ou C) em local adequado e licenciado por órgão ambiental competente.</t>
  </si>
  <si>
    <t>MAT128450</t>
  </si>
  <si>
    <t>Tarjeta de ferro cromado, com fio redondo, de 2'', referência CR-1 FR, La Fonte ou similar</t>
  </si>
  <si>
    <t>MAT128500</t>
  </si>
  <si>
    <t>Tarifa de água, comercial, sem esgoto, tarifa A</t>
  </si>
  <si>
    <t>MAT128550</t>
  </si>
  <si>
    <t>Tarifa de Energia elétrica tipo comercial</t>
  </si>
  <si>
    <t>Kwh</t>
  </si>
  <si>
    <t>MAT128700</t>
  </si>
  <si>
    <t>Tê de aço galvanizado, 90°, classe 10, rosca BSP, diâmetro nominal de Tê de aço galvanizado, 90°, classe 10, rosca BSP, diâmetro nominal de 3"</t>
  </si>
  <si>
    <t>MAT128750</t>
  </si>
  <si>
    <t>Tê de aço galvanizado, 90°, classe 10, rosca BSP, diâmetro nominal de Tê de aço galvanizado, 90°, classe 10, rosca BSP, diâmetro nominal de 2"</t>
  </si>
  <si>
    <t>MAT128800</t>
  </si>
  <si>
    <t>Tê de cobre, bolsa-bolsa-bolsa, sem anel, diâmetro nominal de 22mm</t>
  </si>
  <si>
    <t>MAT128850</t>
  </si>
  <si>
    <t>Tê de ferro fundido, FFF, PN-10, diâmetro nominal de Tê de ferro fundido, FFF, PN-10, diâmetro nominal de (80x80)mm</t>
  </si>
  <si>
    <t>MAT128900</t>
  </si>
  <si>
    <t>Tê de ferro fundido, FFF, PN-10, diâmetro nominal de Tê de ferro fundido, FFF, PN-10, diâmetro nominal de (100x100)mm</t>
  </si>
  <si>
    <t>MAT128950</t>
  </si>
  <si>
    <t>Tê de ferro fundido, FFF, PN-10, diâmetro nominal de Tê de ferro fundido, FFF, PN-10, diâmetro nominal de (150x150)mm</t>
  </si>
  <si>
    <t>MAT128975</t>
  </si>
  <si>
    <t>Tê de redução de ferro fundido, FFF, PN-25, diâmetro nominal de (200x150)mm</t>
  </si>
  <si>
    <t>MAT129000</t>
  </si>
  <si>
    <t>Tê de ferro fundido, FFF, PN-10, diâmetro nominal de Tê de ferro fundido, FFF, PN-10, diâmetro nominal de (200x200)mm</t>
  </si>
  <si>
    <t>MAT129025</t>
  </si>
  <si>
    <t>Tê de redução de ferro fundido, FFF, PN-25, diâmetro nominal de (250x200)mm</t>
  </si>
  <si>
    <t>MAT129050</t>
  </si>
  <si>
    <t>Tê de ferro fundido, FFF, PN-10, diâmetro nominal de Tê de ferro fundido, FFF, PN-10, diâmetro nominal de (250x250)mm</t>
  </si>
  <si>
    <t>MAT129100</t>
  </si>
  <si>
    <t>Tê de ferro fundido, BBB, JGS, diâmetro nominal de Tê de ferro fundido, BBB, JGS, diâmetro nominal de (80x80)mm</t>
  </si>
  <si>
    <t>MAT129150</t>
  </si>
  <si>
    <t>Tê de ferro fundido, BBB, JGS, diâmetro nominal de Tê de ferro fundido, BBB, JGS, diâmetro nominal de (100x100)mm</t>
  </si>
  <si>
    <t>MAT129200</t>
  </si>
  <si>
    <t>Tê de ferro fundido, BBB, JGS, diâmetro nominal de Tê de ferro fundido, BBB, JGS, diâmetro nominal de (150x150)mm</t>
  </si>
  <si>
    <t>MAT129225</t>
  </si>
  <si>
    <t>Tê de redução de ferro fundido, BBB, JGS, diâmetro nominal de Tê de redução de ferro fundido, BBB, JGS, diâmetro nominal de (200x150)mm</t>
  </si>
  <si>
    <t>MAT129250</t>
  </si>
  <si>
    <t>Tê de ferro fundido, BBB, JGS, diâmetro nominal de Tê de ferro fundido, BBB, JGS, diâmetro nominal de (200x200)mm</t>
  </si>
  <si>
    <t>MAT129300</t>
  </si>
  <si>
    <t>Tê de ferro fundido, BBB, JGS, diâmetro nominal de Tê de ferro fundido, BBB, JGS, diâmetro nominal de (250x250)mm</t>
  </si>
  <si>
    <t>MAT129325</t>
  </si>
  <si>
    <t>Tê de redução de ferro fundido, BBB, JGS, diâmetro nominal de Tê de redução de ferro fundido, BBB, JGS, diâmetro nominal de (300x250)mm</t>
  </si>
  <si>
    <t>MAT129330</t>
  </si>
  <si>
    <t>Tê de ferro fundido, BBB, JGS, diâmetro nominal de Tê de ferro fundido, BBB, JGS, diâmetro nominal de (300x300)mm</t>
  </si>
  <si>
    <t>MAT129350</t>
  </si>
  <si>
    <t>Tê de inspeção de PVC rígido, Série R, diâmetro nominal de (75x75)mm</t>
  </si>
  <si>
    <t>MAT129400</t>
  </si>
  <si>
    <t>Tê de PVC rígido, 90°, BBB, para coletor de esgoto, diâmetro nominal de Tê de PVC rígido, 90°, BBB, para coletor de esgoto, diâmetro nominal de 100mm</t>
  </si>
  <si>
    <t>MAT129450</t>
  </si>
  <si>
    <t>Tê de PVC rígido, 90°, BBB, para coletor de esgoto, diâmetro nominal de Tê de PVC rígido, 90°, BBB, para coletor de esgoto, diâmetro nominal de 150mm</t>
  </si>
  <si>
    <t>MAT129500</t>
  </si>
  <si>
    <t>Tê de PVC rígido, 90°, BBB, para coletor de esgoto, diâmetro nominal de Tê de PVC rígido, 90°, BBB, para coletor de esgoto, diâmetro nominal de 200mm</t>
  </si>
  <si>
    <t>MAT129550</t>
  </si>
  <si>
    <t>Tê de PVC rígido, 90°, BBB, para coletor de esgoto, diâmetro nominal de Tê de PVC rígido, 90°, BBB, para coletor de esgoto, diâmetro nominal de 250mm</t>
  </si>
  <si>
    <t>MAT129600</t>
  </si>
  <si>
    <t>Tê de PVC rígido, 90°, BBB, para coletor de esgoto, diâmetro nominal de Tê de PVC rígido, 90°, BBB, para coletor de esgoto, diâmetro nominal de 300mm</t>
  </si>
  <si>
    <t>MAT129650</t>
  </si>
  <si>
    <t>Tê sanitário de PVC rígido, PB, para esgoto predial, diâmetro nominal de (150x150)mm</t>
  </si>
  <si>
    <t>MAT129700</t>
  </si>
  <si>
    <t>Tê de PVC rígido, 90°, PBA, BBB, diâmetro nominal de Tê de PVC rígido, 90°, PBA, BBB, diâmetro nominal de 50mm</t>
  </si>
  <si>
    <t>MAT129750</t>
  </si>
  <si>
    <t>Tê de PVC rígido, 90°, PBA, BBB, diâmetro nominal de Tê de PVC rígido, 90°, PBA, BBB, diâmetro nominal de 75mm</t>
  </si>
  <si>
    <t>MAT129800</t>
  </si>
  <si>
    <t>Tê de PVC rígido, 90°, PBA, BBB, diâmetro nominal de Tê de PVC rígido, 90°, PBA, BBB, diâmetro nominal de 100mm</t>
  </si>
  <si>
    <t>MAT129850</t>
  </si>
  <si>
    <t>Tê de PVC rígido, 90°, roscável, diâmetro nominal de Tê de PVC rígido, 90°, roscável, diâmetro nominal de 1/2"</t>
  </si>
  <si>
    <t>MAT129900</t>
  </si>
  <si>
    <t>Tê de PVC rígido, 90°, roscável, diâmetro nominal de Tê de PVC rígido, 90°, roscável, diâmetro nominal de 3/4"</t>
  </si>
  <si>
    <t>MAT129950</t>
  </si>
  <si>
    <t>Tê de PVC rígido, 90°, roscável, diâmetro nominal de Tê de PVC rígido, 90°, roscável, diâmetro nominal de 1 1/4"</t>
  </si>
  <si>
    <t>MAT130000</t>
  </si>
  <si>
    <t>Tê de PVC rígido, 90°, roscável, diâmetro nominal de Tê de PVC rígido, 90°, roscável, diâmetro nominal de 1 1/2"</t>
  </si>
  <si>
    <t>MAT130050</t>
  </si>
  <si>
    <t>Tê de PVC rígido, 90°, roscável, diâmetro nominal de Tê de PVC rígido, 90°, roscável, diâmetro nominal de 2"</t>
  </si>
  <si>
    <t>MAT130100</t>
  </si>
  <si>
    <t>Tê de PVC rígido, 90º, na cor azul, com bolsas soldáveis, diâmetro nominal de 50mm, Linha Irriga LF, Tigre ou similar</t>
  </si>
  <si>
    <t>MAT130150</t>
  </si>
  <si>
    <t>Tê de PVC, rígido, com 3 bolsas, classe 12, linha PBA, de 160mm</t>
  </si>
  <si>
    <t>MAT130200</t>
  </si>
  <si>
    <t>Tê de redução de aço galvanizado, diâmetro nominal de (3/4"x1/2")</t>
  </si>
  <si>
    <t>MAT130300</t>
  </si>
  <si>
    <t>Tê de redução de aço galvanizado, diâmetro nominal de (1 1/4"x3/4")</t>
  </si>
  <si>
    <t>MAT130350</t>
  </si>
  <si>
    <t>Tê de redução de ferro fundido, FFF, PN-10, diâmetro nominal de Tê de redução de ferro fundido, FFF, PN-10, diâmetro nominal de (80x50)mm</t>
  </si>
  <si>
    <t>MAT130400</t>
  </si>
  <si>
    <t>Tê de redução de ferro fundido, FFF, PN-10, diâmetro nominal de Tê de redução de ferro fundido, FFF, PN-10, diâmetro nominal de (100x50)mm</t>
  </si>
  <si>
    <t>MAT130450</t>
  </si>
  <si>
    <t>Tê de redução de ferro fundido, FFF, PN-10, diâmetro nominal de Tê de redução de ferro fundido, FFF, PN-10, diâmetro nominal de (100x80)mm</t>
  </si>
  <si>
    <t>MAT130500</t>
  </si>
  <si>
    <t>Tê de redução de ferro fundido, FFF, PN-10, diâmetro nominal de Tê de redução de ferro fundido, FFF, PN-10, diâmetro nominal de (150x50)mm</t>
  </si>
  <si>
    <t>MAT130550</t>
  </si>
  <si>
    <t>Tê de redução de ferro fundido, FFF, PN-10, diâmetro nominal de Tê de redução de ferro fundido, FFF, PN-10, diâmetro nominal de (150x80)mm</t>
  </si>
  <si>
    <t>MAT130600</t>
  </si>
  <si>
    <t>Tê de redução de ferro fundido, FFF, PN-10, diâmetro nominal de Tê de redução de ferro fundido, FFF, PN-10, diâmetro nominal de (150x100)mm</t>
  </si>
  <si>
    <t>MAT130650</t>
  </si>
  <si>
    <t>Tê de redução de ferro fundido, FFF, PN-10, diâmetro nominal de Tê de redução de ferro fundido, FFF, PN-10, diâmetro nominal de (250x50)mm</t>
  </si>
  <si>
    <t>MAT130700</t>
  </si>
  <si>
    <t>Tê de redução de ferro fundido, FFF, PN-10, diâmetro nominal de Tê de redução de ferro fundido, FFF, PN-10, diâmetro nominal de (200x80)mm</t>
  </si>
  <si>
    <t>MAT130750</t>
  </si>
  <si>
    <t>Tê de redução de ferro fundido, FFF, PN-10, diâmetro nominal de Tê de redução de ferro fundido, FFF, PN-10, diâmetro nominal de (200x100)mm</t>
  </si>
  <si>
    <t>MAT130800</t>
  </si>
  <si>
    <t>Tê de redução de ferro fundido, BBB, JGS, diâmetro nominal de Tê de redução de ferro fundido, BBB, JGS, diâmetro nominal de (100x80)mm</t>
  </si>
  <si>
    <t>MAT130850</t>
  </si>
  <si>
    <t>Tê de redução de ferro fundido, BBB, JGS, diâmetro nominal de Tê de redução de ferro fundido, BBB, JGS, diâmetro nominal de (150x80)mm</t>
  </si>
  <si>
    <t>MAT130900</t>
  </si>
  <si>
    <t>Tê de redução de ferro fundido, BBB, JGS, diâmetro nominal de Tê de redução de ferro fundido, BBB, JGS, diâmetro nominal de (150x100)mm</t>
  </si>
  <si>
    <t>MAT130950</t>
  </si>
  <si>
    <t>Tê de redução de ferro fundido, BBB, JGS, diâmetro nominal de Tê de redução de ferro fundido, BBB, JGS, diâmetro nominal de (200x100)mm</t>
  </si>
  <si>
    <t>MAT131200</t>
  </si>
  <si>
    <t>Tê de redução de PVC rígido, 90°, BBB, para coletor de esgoto, diâmetro nominal de Tê de redução de PVC rígido, 90°, BBB, para coletor de esgoto, diâmetro nominal de (200x150)mm</t>
  </si>
  <si>
    <t>MAT131250</t>
  </si>
  <si>
    <t>Tê de redução de PVC rígido, 90°, BBB, para coletor de esgoto, diâmetro nominal de Tê de redução de PVC rígido, 90°, BBB, para coletor de esgoto, diâmetro nominal de (250x150)mm</t>
  </si>
  <si>
    <t>MAT131300</t>
  </si>
  <si>
    <t>Tê de redução de PVC rígido, 90°, BBB, para coletor de esgoto, diâmetro nominal de Tê de redução de PVC rígido, 90°, BBB, para coletor de esgoto, diâmetro nominal de (300x150)mm</t>
  </si>
  <si>
    <t>MAT131350</t>
  </si>
  <si>
    <t>Tê de redução de PVC rígido, 90°, PBA, BBB, diâmetro nominal de Tê de redução de PVC rígido, 90°, PBA, BBB, diâmetro nominal de (75x50)mm</t>
  </si>
  <si>
    <t>MAT131400</t>
  </si>
  <si>
    <t>Tê de redução de PVC rígido, 90°, PBA, BBB, diâmetro nominal de Tê de redução de PVC rígido, 90°, PBA, BBB, diâmetro nominal de (100x50)mm</t>
  </si>
  <si>
    <t>MAT131450</t>
  </si>
  <si>
    <t>Tê de redução de PVC rígido, 90°, PBA, BBB, diâmetro nominal de Tê de redução de PVC rígido, 90°, PBA, BBB, diâmetro nominal de (100x75)mm</t>
  </si>
  <si>
    <t>MAT131500</t>
  </si>
  <si>
    <t>Tê de redução de PVC rígido, 90°, roscável, diâmetro nominal de Tê de redução de PVC rígido, 90°, roscável, diâmetro nominal de (3/4"x1/2")</t>
  </si>
  <si>
    <t>MAT131550</t>
  </si>
  <si>
    <t>Tê de redução de PVC rígido, 90°, roscável, diâmetro nominal de Tê de redução de PVC rígido, 90°, roscável, diâmetro nominal de (1"x3/4")</t>
  </si>
  <si>
    <t>MAT131600</t>
  </si>
  <si>
    <t>Tê de redução de PVC rígido, 90°, roscável, diâmetro nominal de Tê de redução de PVC rígido, 90°, roscável, diâmetro nominal de (1 1/2"x3/4")</t>
  </si>
  <si>
    <t>MAT131650</t>
  </si>
  <si>
    <t>Tê de redução de PVC rígido, 90º, soldável, diâmetro nominal de (50x32)mm</t>
  </si>
  <si>
    <t>MAT131700</t>
  </si>
  <si>
    <t>Tê de redução de PVC, rígido, com 3 bolsas, classe 12, linha PBA, de (160x85)mm</t>
  </si>
  <si>
    <t>MAT131750</t>
  </si>
  <si>
    <t>Tê de redução de PVC, rígido, com 3 bolsas, classe 12, linha PBA, de (160x110)mm</t>
  </si>
  <si>
    <t>MAT131800</t>
  </si>
  <si>
    <t>Tê de redução de PVC, rígido, com 3 bolsas, classe 12, linha PBA, de (200x60)mm</t>
  </si>
  <si>
    <t>MAT131850</t>
  </si>
  <si>
    <t>Tê sanitário de ferro fundido, 87° 30', para esgoto, linha Predial Tradicional, diâmetro nominal de 100mm, TS87SBB, Saint-Gobain ou similar</t>
  </si>
  <si>
    <t>MAT131900</t>
  </si>
  <si>
    <t>Tê sanitário de PVC rígido, PB, para esgoto predial, diâmetro nominal de (75x75)mm</t>
  </si>
  <si>
    <t>MAT131950</t>
  </si>
  <si>
    <t>Tê sanitário de PVC rígido, PB, para esgoto predial, diâmetro nominal de (100x100)mm</t>
  </si>
  <si>
    <t>MAT132000</t>
  </si>
  <si>
    <t>Tê sanitário de PVC rígido, PBV, Série R, diâmetro nominal de Tê sanitário de PVC rígido, PBV, Série R, diâmetro nominal de (100x75)mm</t>
  </si>
  <si>
    <t>MAT132050</t>
  </si>
  <si>
    <t>Tê sanitário de PVC rígido, PBV, Série R, diâmetro nominal de Tê sanitário de PVC rígido, PBV, Série R, diâmetro nominal de (100x100)mm</t>
  </si>
  <si>
    <t>MAT132100</t>
  </si>
  <si>
    <t>Tê sanitário de PVC rígido, PBV, Série R, diâmetro nominal de Tê sanitário de PVC rígido, PBV, Série R, diâmetro nominal de (75x75)mm</t>
  </si>
  <si>
    <t>MAT132200</t>
  </si>
  <si>
    <t>Tela de arame galvanizado: Tela de arame galvanizado: fio 2,7mm, malha hexagonal de 8x10cm</t>
  </si>
  <si>
    <t>MAT132250</t>
  </si>
  <si>
    <t>Tela de arame galvanizado: Tela de arame galvanizado: fio 8, malha losangular de 1 1/2"</t>
  </si>
  <si>
    <t>MAT132300</t>
  </si>
  <si>
    <t>Tela de arame galvanizado: Tela de arame galvanizado: fio 8, malha quadrangular, ondulada, de (20x20)mm</t>
  </si>
  <si>
    <t>MAT132350</t>
  </si>
  <si>
    <t>Tela de arame galvanizado: Tela de arame galvanizado: fio 8, malha quadrangular, ondulada, de (50x50)mm</t>
  </si>
  <si>
    <t>MAT132400</t>
  </si>
  <si>
    <t>Tela de arame galvanizado: Tela de arame galvanizado: fio 12, malha losangular de (25x25)mm</t>
  </si>
  <si>
    <t>MAT132450</t>
  </si>
  <si>
    <t>Tela de arame galvanizado: Tela de arame galvanizado: fio 12, malha losangular de (50x50)mm</t>
  </si>
  <si>
    <t>MAT132500</t>
  </si>
  <si>
    <t>Tela de arame galvanizado: Tela de arame galvanizado: fio 12, malha quadrangular de (25x25)mm</t>
  </si>
  <si>
    <t>MAT132550</t>
  </si>
  <si>
    <t>Tela de arame, plastificado, fio 12, malha losangular de (7,50x7,50)cm</t>
  </si>
  <si>
    <t>MAT132600</t>
  </si>
  <si>
    <t>Tela de arame galvanizado revestido de PVC, fio n° 12, malha losangular de 50mm</t>
  </si>
  <si>
    <t>MAT132650</t>
  </si>
  <si>
    <t>Tela de arame galvanizado: Tela de arame galvanizado: fio 14, malha losangular de (60x60)mm</t>
  </si>
  <si>
    <t>MAT132700</t>
  </si>
  <si>
    <t>Tela de arame galvanizado: Tela de arame galvanizado: fio 14, malha losangular de 1/2"</t>
  </si>
  <si>
    <t>MAT132750</t>
  </si>
  <si>
    <t>Tela de arame galvanizado: Tela de arame galvanizado: fio 18, malha quadrangular de 3mm</t>
  </si>
  <si>
    <t>MAT132800</t>
  </si>
  <si>
    <t>Tela em chapa de metal expandido em ferro, acabamento natural, malha losangular de (150x56)mm, chapa de 3,04mm, referência F6-1105, Gradex ou similar</t>
  </si>
  <si>
    <t>MAT132850</t>
  </si>
  <si>
    <t>Tela em chapa de metal expandido em ferro, acabamento natural, malha losangular de (200x75)mm, chapa de 4,76mm, referência F8-0705, Gradex ou similar</t>
  </si>
  <si>
    <t>MAT132900</t>
  </si>
  <si>
    <t>Tela de nylon , com proteção de 80%, Sombrit ou similar</t>
  </si>
  <si>
    <t>MAT132950</t>
  </si>
  <si>
    <t>Tela de polietileno de alta densidade, malha de (5x5)cm, estabilizado contra ação de raios ultra-violeta, resistência a tração(m)/ pano de 250Kgf, 100% virgem</t>
  </si>
  <si>
    <t>MAT132960</t>
  </si>
  <si>
    <t>Tela de polietileno de alta densidade, malha de (10x10)cm, com resistência a tração de 250Kgf, esta</t>
  </si>
  <si>
    <t>MAT133000</t>
  </si>
  <si>
    <t>Tela de PVC, cor azul, malha de (3x3)mm, largura de 1,50m ou 2,85m, para proteção de fachada</t>
  </si>
  <si>
    <t>MAT133050</t>
  </si>
  <si>
    <t>Tela Deplayer, medindo (1x1)m</t>
  </si>
  <si>
    <t>MAT133100</t>
  </si>
  <si>
    <t>Tela em aço revestido em PVC, fio 2,4mm, malha hexagonal de (8x10)cm</t>
  </si>
  <si>
    <t>MAT133150</t>
  </si>
  <si>
    <t>Tela estruturante de poliester, de (1x1)m</t>
  </si>
  <si>
    <t>MAT133151</t>
  </si>
  <si>
    <t>Tela de polietileno malha (5x5)cm fio de 2mm, incluindo o fornecimento do gancho galvanizado de 8cm</t>
  </si>
  <si>
    <t>MAT133200</t>
  </si>
  <si>
    <t>Tela metálica reforçada, fio 12, malha quadrangular de 3cm</t>
  </si>
  <si>
    <t>MAT133251</t>
  </si>
  <si>
    <t>Tela plástica, cor laranja, com altura de 1,20m e comprimento de 50m, fornecimento</t>
  </si>
  <si>
    <t>MAT133300</t>
  </si>
  <si>
    <t>Tela tipo Tela tipo L-159</t>
  </si>
  <si>
    <t>MAT133350</t>
  </si>
  <si>
    <t>Tela tipo Tela tipo Q-61</t>
  </si>
  <si>
    <t>MAT133400</t>
  </si>
  <si>
    <t>Tela tipo Tela tipo Q-75</t>
  </si>
  <si>
    <t>MAT133450</t>
  </si>
  <si>
    <t>Tela tipo Tela tipo Q-92</t>
  </si>
  <si>
    <t>MAT133500</t>
  </si>
  <si>
    <t>Tela tipo Tela tipo Q-113</t>
  </si>
  <si>
    <t>MAT133550</t>
  </si>
  <si>
    <t>Tela tipo Tela tipo Q-138</t>
  </si>
  <si>
    <t>MAT133600</t>
  </si>
  <si>
    <t>Tela tipo Tela tipo Q-196</t>
  </si>
  <si>
    <t>MAT133620</t>
  </si>
  <si>
    <t>Solvente para tintas epóxi</t>
  </si>
  <si>
    <t>MAT133625</t>
  </si>
  <si>
    <t>Solvente para tintas epóxi-Isocianato</t>
  </si>
  <si>
    <t>MAT133650</t>
  </si>
  <si>
    <t>Tela tipo Tela tipo Q-246</t>
  </si>
  <si>
    <t>MAT133700</t>
  </si>
  <si>
    <t>Tela tipo Tela tipo Q-283</t>
  </si>
  <si>
    <t>MAT133750</t>
  </si>
  <si>
    <t>Tela tipo Tela tipo Q-335</t>
  </si>
  <si>
    <t>MAT133800</t>
  </si>
  <si>
    <t>Tela tipo Tela tipo Q-396</t>
  </si>
  <si>
    <t>MAT133850</t>
  </si>
  <si>
    <t>Tela tipo Tela tipo Q-503</t>
  </si>
  <si>
    <t>MAT133900</t>
  </si>
  <si>
    <t>Tela tipo Tela tipo Q-636</t>
  </si>
  <si>
    <t>MAT133950</t>
  </si>
  <si>
    <t>Telha canal, de 1ª comum</t>
  </si>
  <si>
    <t>MAT134000</t>
  </si>
  <si>
    <t>Telha cerâmica portuguesa</t>
  </si>
  <si>
    <t>MAT134050</t>
  </si>
  <si>
    <t>Telha de aço galvanizado, trapezoidal, com 0,65mm de espessura, pintura a pó, nas duas faces, à base de poliéster nas cores preto, branco, amarelo, cinza ou cerâmica, medindo 40cm de trapézio e largura total de 1035mm, Intertelhas ou similar</t>
  </si>
  <si>
    <t>MAT134100</t>
  </si>
  <si>
    <t>Telha de aço galvanizado, trapezoidal, revestimento "B" CSN (270grZN/m2), largura total de 808mm, largura útil de 750mm, comprimento de 6600mm e espessura de 0,65mm, referência CE-100, com pintura eletrostática e polimerizada em estufa (média de 40 micras por face) em 1 face</t>
  </si>
  <si>
    <t>MAT134150</t>
  </si>
  <si>
    <t>Telha de alumínio, com espessura de 0,5mm, ondulada, com liga apropriada</t>
  </si>
  <si>
    <t>MAT134200</t>
  </si>
  <si>
    <t>Telha de cimento aminato canalete 90 ou similar, de 9,20m</t>
  </si>
  <si>
    <t>MAT134250</t>
  </si>
  <si>
    <t>Telha de concreto, vermelha, de (330x420x12)mm, linha Tégula Tradição Clássica, Lafarge Braas ou similar</t>
  </si>
  <si>
    <t>MAT134300</t>
  </si>
  <si>
    <t>Telha sem amianto, medindo: (2,30x0,605)m, com espessura de 8mm, Modulada, Eternit ou similar</t>
  </si>
  <si>
    <t>MAT134350</t>
  </si>
  <si>
    <t>Telha sem amianto, medindo: (3,00x1,064)m, com espessura de 6mm, Maxiplac, Brasilit ou similar</t>
  </si>
  <si>
    <t>MAT134500</t>
  </si>
  <si>
    <t>Telha Fiber-Glass, ondulada translúcida, com espessura de 1,3mm</t>
  </si>
  <si>
    <t>MAT134550</t>
  </si>
  <si>
    <t>Telha ondulada sem amianto, com espessura de Telha ondulada sem amianto, com espessura de 4mm, medindo: (2,44x0,50)m, Vogatex ou similar</t>
  </si>
  <si>
    <t>MAT134600</t>
  </si>
  <si>
    <t>Telha ondulada sem amianto, com espessura de Telha ondulada sem amianto, com espessura de 6mm</t>
  </si>
  <si>
    <t>MAT134650</t>
  </si>
  <si>
    <t>Telha ondulada sem amianto, com espessura de Telha ondulada sem amianto, com espessura de 8mm</t>
  </si>
  <si>
    <t>MAT134700</t>
  </si>
  <si>
    <t>Telha ondulada de fibras vegetais e minerais, medindo: (2000x950x3)mm, Onduline ou similar</t>
  </si>
  <si>
    <t>MAT134750</t>
  </si>
  <si>
    <t>Telha termo-isolante para montagem, trapezoidal, de aço galvanizado 0,43mm, com dupla estanquiedade lateral (superior/inferior), recheio de poliestireno expandido (EPS=40mm), com retardante à chama e densidade conforme NBR-11.752 da ABNT, largura-útil de 0,985m, comprimento até 12,0m, sem pintura, altura total de 77mm</t>
  </si>
  <si>
    <t>MAT134800</t>
  </si>
  <si>
    <t>Telha termo-isolante para montagem, trapezoidal, de aço galvanizado 0,43mm, com dupla estanquiedade lateral (superior/inferior), recheio de poliestireno expandido (EPS=40mm), com retardante à chama e densidade conforme NBR-11.752 da ABNT, largura útil de 0,985m, comprimento até 7,0m, com pintura eletrostática em 1 face, com tinta a pó, à base de poliéster (60micras), em estufa contínua a 200ºC (20')</t>
  </si>
  <si>
    <t>MAT134850</t>
  </si>
  <si>
    <t>Telha termo-isolante para montagem, trapezoidal, de aço galvanizado 0,43mm, com dupla estanquiedade lateral, recheio de poliestireno expandido (EPS=40mm), com retardante à chama e densidade conforme NBR-11.752 da ABNT, largura útil de 0,985m, comprimento até 7,0m, com pintura eletrostática nas 2 faces, com tinta a pó, à base de poliéster (60micras), em estufa contínua a 200ºC (20')</t>
  </si>
  <si>
    <t>MAT134900</t>
  </si>
  <si>
    <t>Telha térmica de alumínio, trapezoidal dupla, composta por duas chapas de alumínio com 0,5mm de espessura e poliuretano rígido expandido entre elas, com espessura total de 30mm e largura total de 1,265m, Bernini ou similar</t>
  </si>
  <si>
    <t>MAT134950</t>
  </si>
  <si>
    <t>Telha termo-isolante para montagem, trapezoidal, de alumínio 0,40mm, com dupla estanquiedade lateral (superior/inferior), recheio de poliestireno expandido (EPS= 40mm), com retardante à chama e densidade conforme NBR-11.752 da ABNT, largura útil de 0,99m, comprimento até 12m, sem pintura, altura total de 78,8mm</t>
  </si>
  <si>
    <t>MAT135000</t>
  </si>
  <si>
    <t>Telha translúcida, cristal, branca leitosa ou nas cores básicas, trapezoidal, de resina de poliéster reforçada com fibra de vidro, com aditivo estabilizante contra a degradação dos raios U.V., espessura de 1,3mm; larguras úteis de 990mm e 1.020mm, respectivamente, comprimento até 6,0 metros</t>
  </si>
  <si>
    <t>MAT135050</t>
  </si>
  <si>
    <t>Telha translúcida, cristal, branca leitosa ou nas cores básicas, trapezoidal, de resina de poliéster reforçada com fibra de vidro, com aditivo estabilizante contra a degradação dos raios U.V., estruturada com véu interno de poliéster; espessura de 1,5mm.; larguras úteis de 990mm e 1.020mm, respectivamente; comprimento até 6,0 metros</t>
  </si>
  <si>
    <t>MAT135100</t>
  </si>
  <si>
    <t>Telha tipo Marselha (Francesa), de 1ª comum</t>
  </si>
  <si>
    <t>MAT135125</t>
  </si>
  <si>
    <t>Telha P.V.C colonial (230 x 88)cm cerâmica</t>
  </si>
  <si>
    <t>MAT135150</t>
  </si>
  <si>
    <t>Terminal de ventilação em alumínio, tipo T, para saída de ar, com diâmetro de 75mm</t>
  </si>
  <si>
    <t>MAT135160</t>
  </si>
  <si>
    <t>Terminal mecânico a compressão, fabricado em bronze, para cabo de 2,5mm².</t>
  </si>
  <si>
    <t>MAT135165</t>
  </si>
  <si>
    <t>Terminal mecânico a compressão, fabricado em bronze, para cabo de 4mm².</t>
  </si>
  <si>
    <t>MAT135170</t>
  </si>
  <si>
    <t>Terminal mecânico a compressão, fabricado em bronze, para cabo de 6mm².</t>
  </si>
  <si>
    <t>MAT135175</t>
  </si>
  <si>
    <t>Terminal mecânico a compressão, fabricado em bronze, para cabo de 10mm².</t>
  </si>
  <si>
    <t>MAT135180</t>
  </si>
  <si>
    <t>Terminal mecânico a compressão, fabricado em bronze, para cabo de 16mm².</t>
  </si>
  <si>
    <t>MAT135185</t>
  </si>
  <si>
    <t>Terminal mecânico a compressão, fabricado em bronze, para cabo de 25mm².</t>
  </si>
  <si>
    <t>MAT135190</t>
  </si>
  <si>
    <t>Terminal mecânico a compressão, fabricado em bronze, para cabo de 35mm².</t>
  </si>
  <si>
    <t>MAT135200</t>
  </si>
  <si>
    <t>Terminal mecânico para cabo de Terminal mecânico para cabo de 16mm2</t>
  </si>
  <si>
    <t>MAT135250</t>
  </si>
  <si>
    <t>Terminal mecânico para cabo de Terminal mecânico para cabo de 25mm2</t>
  </si>
  <si>
    <t>MAT135300</t>
  </si>
  <si>
    <t>Terminal mecânico para cabo de Terminal mecânico para cabo de 150mm2</t>
  </si>
  <si>
    <t>MAT135350</t>
  </si>
  <si>
    <t>Terminal mecânico para cabo de Terminal mecânico para cabo de 240mm2</t>
  </si>
  <si>
    <t>MAT135400</t>
  </si>
  <si>
    <t>Terminal mecânico para cabo de Terminal mecânico para cabo de 500mm2</t>
  </si>
  <si>
    <t>MAT135450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</si>
  <si>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0 a 6m</t>
  </si>
  <si>
    <t>MAT135500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</si>
  <si>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6 a 9m</t>
  </si>
  <si>
    <t>MAT135550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</si>
  <si>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9 a 12m</t>
  </si>
  <si>
    <t>MAT135600</t>
  </si>
  <si>
    <t>Terra estrumada, incluindo carga, transporte e descarga</t>
  </si>
  <si>
    <t>MAT135650</t>
  </si>
  <si>
    <t>Terra preta para emboço</t>
  </si>
  <si>
    <t>MAT135700</t>
  </si>
  <si>
    <t>Terra preta simples</t>
  </si>
  <si>
    <t>MAT135750</t>
  </si>
  <si>
    <t>Terra tipo capa de morro</t>
  </si>
  <si>
    <t>MAT135800</t>
  </si>
  <si>
    <t>Tijolo cerâmico, medindo (6x9x20)cm, tipo 4 faces (Boca de Sapo)</t>
  </si>
  <si>
    <t>MAT135850</t>
  </si>
  <si>
    <t>Tijolo furado, de (10x20x20)cm</t>
  </si>
  <si>
    <t>MAT135900</t>
  </si>
  <si>
    <t>Tijolo furado, de (10x20x30)cm</t>
  </si>
  <si>
    <t>MAT135950</t>
  </si>
  <si>
    <t>Tijolo maciço, de (5,5x9,5x19,5)cm</t>
  </si>
  <si>
    <t>MAT136000</t>
  </si>
  <si>
    <t>Tinta à base de resina acrílica, acabamento fosco, Novacor Piso Liso, Globo ou similar</t>
  </si>
  <si>
    <t>MAT136050</t>
  </si>
  <si>
    <t>Tinta a óleo brilhante</t>
  </si>
  <si>
    <t>MAT136100</t>
  </si>
  <si>
    <t>Tinta acrílica antimofo, cor branca, semi-brilho, Bacterkill, Sherwin Willians ou similar</t>
  </si>
  <si>
    <t>MAT136150</t>
  </si>
  <si>
    <t>Tinta a base de resina acrílica, na cor branca, para demarcação de vias rodoviárias, Supercril, Indutil ou similar</t>
  </si>
  <si>
    <t>MAT136200</t>
  </si>
  <si>
    <t>Tinta acrílica, rugosa, com adição de quartzo, padrão Sambódromo, Viwacril, Viwalux ou similar</t>
  </si>
  <si>
    <t>MAT136250</t>
  </si>
  <si>
    <t>Tinta anticorrosiva, Ferrolack, nº 2500, Ypiranga ou similar</t>
  </si>
  <si>
    <t>MAT136270</t>
  </si>
  <si>
    <t>Tinta - Antigraf FAT 300 ou similar, incluindo catalisador</t>
  </si>
  <si>
    <t>MAT136276</t>
  </si>
  <si>
    <t>Tinta - Antigraf Eco Dry Clean ou similar, incluindo catalisador</t>
  </si>
  <si>
    <t>MAT136290</t>
  </si>
  <si>
    <t>Tinta de aderência epóxi-isocianato para superfícies não ferrosas tais como: alumínio, galvanizados, chumbo, ligas de cobre e níquel, bronze, ferro fundido e aço inox. Combatível com a tinta para isolamento elétrico</t>
  </si>
  <si>
    <t>MAT136301</t>
  </si>
  <si>
    <t>Tinta de proteção anticorrosiva e impermeável - Texfilm Ferroso ou simular</t>
  </si>
  <si>
    <t>MAT136400</t>
  </si>
  <si>
    <t>Tinta - Fundo sintético nivelador nº 2306.001, Coral ou similar</t>
  </si>
  <si>
    <t>MAT136450</t>
  </si>
  <si>
    <t>Tinta - Fungicida a base de óxido cuproso, Cuprovit, Recop ou similar</t>
  </si>
  <si>
    <t>MAT136550</t>
  </si>
  <si>
    <t>Tinta Epóxi, cor verde floresta</t>
  </si>
  <si>
    <t>MAT136580</t>
  </si>
  <si>
    <t>Tinta epóxi tolerante à superfície molhada para isolamento elétrico, isenta de solventes, para suérfície de concreto ou aço. A aplicação deve ser precedida da tinta de aderência epóxi-isocianato</t>
  </si>
  <si>
    <t>MAT136600</t>
  </si>
  <si>
    <t>Tinta esmalte de acabamento à base de resina acrílica e solventes orgânicos, Esmalcril acetinado, cor concreto, referência 55420/88, Jumbo, Química Industrial União ou similar</t>
  </si>
  <si>
    <t>MAT136650</t>
  </si>
  <si>
    <t>Tinta - Esmalte Coralit Acetinado, semi fosco, BR 001, Coral ou similar</t>
  </si>
  <si>
    <t>MAT136700</t>
  </si>
  <si>
    <t>Tinta esmalte sintética, brilhante, Duralack, Ypiranga ou similar</t>
  </si>
  <si>
    <t>MAT136750</t>
  </si>
  <si>
    <t>Tinta esmalte sintética, serigráfica, brilhante, com 900ml, na cor Tinta esmalte sintética, serigráfica, brilhante, com 900ml, na cor amarelo ouro</t>
  </si>
  <si>
    <t>MAT136800</t>
  </si>
  <si>
    <t>Tinta esmalte sintética, serigráfica, brilhante, com 900ml, na cor Tinta esmalte sintética, serigráfica, brilhante, com 900ml, na cor azul real</t>
  </si>
  <si>
    <t>MAT136850</t>
  </si>
  <si>
    <t>Tinta esmalte sintética, serigráfica, brilhante, com 900ml, na cor Tinta esmalte sintética, serigráfica, brilhante, com 900ml, na cor branca</t>
  </si>
  <si>
    <t>MAT136900</t>
  </si>
  <si>
    <t>Tinta esmalte sintética, serigráfica, brilhante, com 900ml, na cor Tinta esmalte sintética, serigráfica, brilhante, com 900ml, na cor preta</t>
  </si>
  <si>
    <t>MAT136950</t>
  </si>
  <si>
    <t>Tinta esmalte sintética, serigráfica, brilhante, com 900ml, na cor Tinta esmalte sintética, serigráfica, brilhante, com 900ml, na cor vermelho vivo</t>
  </si>
  <si>
    <t>MAT137000</t>
  </si>
  <si>
    <t>Tinta Lagoline 039/3028, International ou similar</t>
  </si>
  <si>
    <t>MAT137050</t>
  </si>
  <si>
    <t>Tinta látex PVA à base de água, fosco-aveludado, Suvinil, Coralmur ou similar</t>
  </si>
  <si>
    <t>MAT137100</t>
  </si>
  <si>
    <t>Tinta látex com resina acrílica e pigmentos minerais, Viwacril acrílico piso, Viwalux ou similar</t>
  </si>
  <si>
    <t>MAT137150</t>
  </si>
  <si>
    <t>Tinta - Liqui-brilho a base de PVA, Suvinil ou similar</t>
  </si>
  <si>
    <t>MAT137200</t>
  </si>
  <si>
    <t>Tinta - Líquido selador a base de PVA, para paredes internas novas, Coral Dulux ou similar</t>
  </si>
  <si>
    <t>MAT137250</t>
  </si>
  <si>
    <t>Tinta luminosa, com 900ml, Colorgin ou similar</t>
  </si>
  <si>
    <t>MAT137300</t>
  </si>
  <si>
    <t>Tinta nivelante para madeira, cor branca, acabamento fosco, Linha Nivelite, Ypiranga ou similar</t>
  </si>
  <si>
    <t>MAT137350</t>
  </si>
  <si>
    <t>Tinta - Pentox ou similar</t>
  </si>
  <si>
    <t>MAT137400</t>
  </si>
  <si>
    <t>Tinta plástica acrílica fosca, Metalatex, cor branca, Sherwin Willians ou similar</t>
  </si>
  <si>
    <t>MAT137450</t>
  </si>
  <si>
    <t>Tinta - Primer Convertedor de Ferrugem, PCF, Quimatic, Tapmatic ou similar</t>
  </si>
  <si>
    <t>MAT137500</t>
  </si>
  <si>
    <t>Tinta - Primer de proteção anticorrosiva Ferroloide, 9.832, Ypiranga ou similar</t>
  </si>
  <si>
    <t>MAT137520</t>
  </si>
  <si>
    <t>Tinta - Antigraf Primer Universal ACE/ACI ou similar</t>
  </si>
  <si>
    <t>MAT137650</t>
  </si>
  <si>
    <t>Tinta - Removedor Pastoso, galão de 1/4, Wanda ou similar</t>
  </si>
  <si>
    <t>MAT137700</t>
  </si>
  <si>
    <t>Tinta - Redutor à base de poliuretano, lata de 5l, Coral ou similar</t>
  </si>
  <si>
    <t>MAT137750</t>
  </si>
  <si>
    <t>Tinta Termoplástica pelo processo de aspersão, na cor branco, para sinalização horizontal, Spraysol AGM-122, Indutil ou similar</t>
  </si>
  <si>
    <t>MAT137800</t>
  </si>
  <si>
    <t>Tinta Termoplástica pelo processo de extrusão, na cor branco, para sinalização horizontal, Extrusol AGM-222, Indutil ou similar</t>
  </si>
  <si>
    <t>MAT137850</t>
  </si>
  <si>
    <t>Tinta - Selador acrílico à base dágua, Jumbocril fosco, cor concreto, referência 5720/252, Jumbo ou similar</t>
  </si>
  <si>
    <t>MAT137900</t>
  </si>
  <si>
    <t>Tinta - Selador acrílico Metalatex 81300, Sherwin Willians ou similar</t>
  </si>
  <si>
    <t>MAT137950</t>
  </si>
  <si>
    <t>Tinta - Seladora para madeira, Sherwin Willians ou similar</t>
  </si>
  <si>
    <t>MAT138000</t>
  </si>
  <si>
    <t>Tinta - Solvente para tinta de demarcação a base de resina acrílica</t>
  </si>
  <si>
    <t>MAT138020</t>
  </si>
  <si>
    <t>Tinta - Textura acrílica cor branca Coral ou similar</t>
  </si>
  <si>
    <t>MAT138050</t>
  </si>
  <si>
    <t>Tinta - Verniz acrílico incolor</t>
  </si>
  <si>
    <t>MAT138100</t>
  </si>
  <si>
    <t>Tinta - Verniz acrílico pigmentado, cor de concreto</t>
  </si>
  <si>
    <t>MAT138150</t>
  </si>
  <si>
    <t>Tinta - Verniz acrílico, incolor, à base dágua, aspecto leitoso, referência Jumbo 5700/16, União ou similar'</t>
  </si>
  <si>
    <t>MAT138200</t>
  </si>
  <si>
    <t>Tinta - Verniz Copal, nº 99060, Ypiranga ou similar</t>
  </si>
  <si>
    <t>MAT138250</t>
  </si>
  <si>
    <t>Tinta - Verniz isolante Knotting, nº 99150, Ypiranga ou similar</t>
  </si>
  <si>
    <t>MAT138300</t>
  </si>
  <si>
    <t>Tinta - Verniz Sparlack Cetol cores, Ypiranga ou similar</t>
  </si>
  <si>
    <t>MAT138350</t>
  </si>
  <si>
    <t>Tinta - Verniz Sparlack Extra, nº 99195, Ypiranga ou similar</t>
  </si>
  <si>
    <t>MAT138400</t>
  </si>
  <si>
    <t>Tinta - Wash primer ou similar</t>
  </si>
  <si>
    <t>MAT138450</t>
  </si>
  <si>
    <t>Tinta - Zarcão secagem rápida, 078/0033, International ou similar</t>
  </si>
  <si>
    <t>MAT138475</t>
  </si>
  <si>
    <t>Tirante de aço, diâmetro nominal de até 40mm, com carga de trabalho permanente mínima de 35 tf, tensão de escoamento mínima de 60kgf/mm2, tensão de ruptura mínima de 75kgf/mm.</t>
  </si>
  <si>
    <t>MAT138480</t>
  </si>
  <si>
    <t>Tirante de aço, diâmetro nominal de até 40mm, com carga de trabalho permanente mínima de 20tf, tensão de escoamento mínima de 52kgf/mm², tensão de ruptura mínima de 61kgf/mm.</t>
  </si>
  <si>
    <t>MAT138500</t>
  </si>
  <si>
    <t>Tirante para contraventamento de ferro para canalete 90 ou similar</t>
  </si>
  <si>
    <t>MAT138550</t>
  </si>
  <si>
    <t>Toalheiro plástico de 60cm, com consolos em louça, cor branca</t>
  </si>
  <si>
    <t>MAT138600</t>
  </si>
  <si>
    <t>Toco com aba de vedação em ferro fundido, FF, PN-10, diâmetro nominal de Toco com aba de vedação em ferro fundido, FF, PN-10, diâmetro nominal de 100mm</t>
  </si>
  <si>
    <t>MAT138650</t>
  </si>
  <si>
    <t>Toco com aba de vedação em ferro fundido, FF, PN-10, diâmetro nominal de Toco com aba de vedação em ferro fundido, FF, PN-10, diâmetro nominal de 150mm</t>
  </si>
  <si>
    <t>MAT138700</t>
  </si>
  <si>
    <t>Toco de ferro fundido, FF, largura de 0,25m, PN-10, diâmetro nominal de Toco de ferro fundido, FF, largura de 0,25m, PN-10, diâmetro nominal de 50mm</t>
  </si>
  <si>
    <t>MAT138725</t>
  </si>
  <si>
    <t>Toco de ferro fundido, FF, largura de 0,25m, PN-25, diâmetro nominal de 80mm</t>
  </si>
  <si>
    <t>MAT138750</t>
  </si>
  <si>
    <t>Toco de ferro fundido, FF, largura de 0,25m, PN-10, diâmetro nominal de Toco de ferro fundido, FF, largura de 0,25m, PN-10, diâmetro nominal de 100mm</t>
  </si>
  <si>
    <t>MAT138800</t>
  </si>
  <si>
    <t>Toco de ferro fundido, FF, largura de 0,25m, PN-10, diâmetro nominal de Toco de ferro fundido, FF, largura de 0,25m, PN-10, diâmetro nominal de 150mm</t>
  </si>
  <si>
    <t>MAT138850</t>
  </si>
  <si>
    <t>Toco de ferro fundido, FF, largura de 0,25m, PN-10, diâmetro nominal de Toco de ferro fundido, FF, largura de 0,25m, PN-10, diâmetro nominal de 200mm</t>
  </si>
  <si>
    <t>MAT138900</t>
  </si>
  <si>
    <t>Toco de ferro fundido, FF, largura de 0,25m, PN-10, diâmetro nominal de Toco de ferro fundido, FF, largura de 0,25m, PN-10, diâmetro nominal de 250mm</t>
  </si>
  <si>
    <t>MAT138950</t>
  </si>
  <si>
    <t>Toco de ferro fundido, FF, largura de 0,50m, PN-10, diâmetro nominal de Toco de ferro fundido, FF, largura de 0,50m, PN-10, diâmetro nominal de 50mm</t>
  </si>
  <si>
    <t>MAT138975</t>
  </si>
  <si>
    <t>Toco de ferro fundido, FF, largura de 0,50m, PN-25, diâmetro nominal de Toco de ferro fundido, FF, largura de 0,50m, PN-25, diâmetro nominal de 80mm</t>
  </si>
  <si>
    <t>MAT139000</t>
  </si>
  <si>
    <t>Toco de ferro fundido, FF, largura de 0,50m, PN-10, diâmetro nominal de Toco de ferro fundido, FF, largura de 0,50m, PN-10, diâmetro nominal de 100mm</t>
  </si>
  <si>
    <t>MAT139050</t>
  </si>
  <si>
    <t>Toco de ferro fundido, FF, largura de 0,50m, PN-10, diâmetro nominal de Toco de ferro fundido, FF, largura de 0,50m, PN-10, diâmetro nominal de 150mm</t>
  </si>
  <si>
    <t>MAT139075</t>
  </si>
  <si>
    <t>Toco de ferro fundido, FF, largura de 0,50m, PN-25, diâmetro nominal de Toco de ferro fundido, FF, largura de 0,50m, PN-25, diâmetro nominal de 200mm</t>
  </si>
  <si>
    <t>MAT139080</t>
  </si>
  <si>
    <t>Toco com aba de vedação em ferro fundido, FF, PN-25, diâmetro nominal de Toco com aba de vedação em ferro fundido, FF, PN-25, diâmetro nominal de 80mm</t>
  </si>
  <si>
    <t>MAT139090</t>
  </si>
  <si>
    <t>Toco com aba de vedação em ferro fundido, FF, PN-25, diâmetro nominal de Toco com aba de vedação em ferro fundido, FF, PN-25, diâmetro nominal de 200mm</t>
  </si>
  <si>
    <t>MAT139100</t>
  </si>
  <si>
    <t>Tomada de embutir tripolar, de 20A, 125/250V, com placa de (4"x2")</t>
  </si>
  <si>
    <t>MAT139150</t>
  </si>
  <si>
    <t>Tomada de embutir, 2 polos + terra, de 15A-125V, com placa de (4"x2"), referência 54314, linha Silentoque, Seis, Pial ou similar</t>
  </si>
  <si>
    <t>MAT139200</t>
  </si>
  <si>
    <t>Tomada fosforecente, de embutir, 2 polos, 10A-250V, com placa (4"x2"), referência 5100, linha Silentoque, Universal, Pial ou similar</t>
  </si>
  <si>
    <t>MAT139250</t>
  </si>
  <si>
    <t>Tomada de piso Universal, tipo unha, com caixa em alumínio fundido, tampa de latão polido, placa de (4"x2")</t>
  </si>
  <si>
    <t>MAT139300</t>
  </si>
  <si>
    <t>Tomada fosforecente, externa, referência 5506, linha Silentoque, Universal, Pial ou similar</t>
  </si>
  <si>
    <t>MAT139310</t>
  </si>
  <si>
    <t>Tomada padrão brasileiro 2P+T 10A/250V, linha Pialplus, fabricação Pial Legrand ou similar</t>
  </si>
  <si>
    <t>MAT139320</t>
  </si>
  <si>
    <t>Tomada 2P+T - 10A/250V padrão brasileiro, sistema "X" fabricação Pial Legrand ou similar</t>
  </si>
  <si>
    <t>MAT139326</t>
  </si>
  <si>
    <t>Tomada RJ11, em módulo Pialplus, fabricação Pial Legrand ou similar</t>
  </si>
  <si>
    <t>MAT139330</t>
  </si>
  <si>
    <t>Tomada RJ11 2 fios, sistema "X" fabricação Pial Legrand ou similar</t>
  </si>
  <si>
    <t>MAT139350</t>
  </si>
  <si>
    <t>Torneira bóia de pressão, em bronze, de Torneira bóia de pressão, em bronze, de 3/4", com balão plástico</t>
  </si>
  <si>
    <t>MAT139400</t>
  </si>
  <si>
    <t>Torneira bóia de pressão, em bronze, de Torneira bóia de pressão, em bronze, de 1", com balão plástico</t>
  </si>
  <si>
    <t>MAT139450</t>
  </si>
  <si>
    <t>Torneira bóia de pressão, em bronze, de Torneira bóia de pressão, em bronze, de 1 1/4", com balão plástico</t>
  </si>
  <si>
    <t>MAT139500</t>
  </si>
  <si>
    <t>Torneira bóia de pressão, em bronze, de Torneira bóia de pressão, em bronze, de 1 1/2", com balão plástico</t>
  </si>
  <si>
    <t>MAT139550</t>
  </si>
  <si>
    <t>Torneira bóia de pressão, em bronze, de Torneira bóia de pressão, em bronze, de 2", com balão plástico</t>
  </si>
  <si>
    <t>MAT139600</t>
  </si>
  <si>
    <t>Torneira bóia de PVC rígido, de Torneira bóia de PVC rígido, de 1/2"</t>
  </si>
  <si>
    <t>MAT139650</t>
  </si>
  <si>
    <t>Torneira bóia de PVC rígido, de Torneira bóia de PVC rígido, de 3/4"</t>
  </si>
  <si>
    <t>MAT139700</t>
  </si>
  <si>
    <t>Torneira cromada com arejador, de 1/2"</t>
  </si>
  <si>
    <t>MAT139750</t>
  </si>
  <si>
    <t>Torneira cromada, de 1/2", para filtro</t>
  </si>
  <si>
    <t>MAT139800</t>
  </si>
  <si>
    <t>Torneira cromada, de 1/2", referência 1158-A, Fabrimar ou similar, para tanque e cozinha</t>
  </si>
  <si>
    <t>MAT139850</t>
  </si>
  <si>
    <t>Torneira de pressão, cromada, de 1/2", para jardim</t>
  </si>
  <si>
    <t>MAT139875</t>
  </si>
  <si>
    <t>Torneira de banca, cromada, com fechamento automático, para lavatório, linha Acquapress, referência 1180-AV, Fabrimar ou similar</t>
  </si>
  <si>
    <t>MAT139900</t>
  </si>
  <si>
    <t>Torneira de pressão, cromada, diâmetro nominal de 1/2", para lavatório, referência 1193A, da Fabrimar ou similar</t>
  </si>
  <si>
    <t>MAT139950</t>
  </si>
  <si>
    <t>Torneira de pressão, cromada, Pressmatic Benefit de Mesa Chrome, Docol ou similar</t>
  </si>
  <si>
    <t>MAT140000</t>
  </si>
  <si>
    <t>Torneira de PVC rígido, de 1/2", para tanque ou pia</t>
  </si>
  <si>
    <t>MAT140050</t>
  </si>
  <si>
    <t>Torneira elétrica, de PVC, 110/220V, de 1/2", Fame ou similar</t>
  </si>
  <si>
    <t>MAT140100</t>
  </si>
  <si>
    <t>Torneira fotoelétrica</t>
  </si>
  <si>
    <t>MAT140150</t>
  </si>
  <si>
    <t>Totem informativo em fibra de vidro anti-pixante, impressão agregada, dupla face, medindo (0,50x1,50)m, acabamento texturizado em gel-coat isofitálico com U.V. pré-acelerado, catalisado e pigmentado, estrutura de amarração em perfil de aço carbono laminado, bitola número 14, sustentação tubular com tubo de 3 1/2" e espessura número 14, conforme projeto "Adote uma Área Verde"</t>
  </si>
  <si>
    <t>MAT140200</t>
  </si>
  <si>
    <t>Transformador de corrente, uso interno, encapsulados em resina Epóxi, com tensão máxima (Umax) até 15Kv, impulso atmosférico (NBI) até 110Kv, tensão suportável de 60Hz até 31Kv, sem religação, fator térmico (Ft) 1.2, corrente secundária nominal (Is) de 5A, relação 100/5A, classe de exatidão de 10A100, potência térmica de 15Kv, modelo BDE-2600, Isolet ou similar</t>
  </si>
  <si>
    <t>MAT140250</t>
  </si>
  <si>
    <t>Transformador de distribuição monofásico, para poste, frequência de 60Hz, tensão secundária (BT) de 250/125V, de Transformador de distribuição monofásico, para poste, frequência de 60Hz, tensão secundária (BT) de 250/125V, de 10Kva</t>
  </si>
  <si>
    <t>MAT140300</t>
  </si>
  <si>
    <t>Transformador de distribuição monofásico, para poste, frequência de 60Hz, tensão secundária (BT) de 250/125V, de Transformador de distribuição monofásico, para poste, frequência de 60Hz, tensão secundária (BT) de 250/125V, de 25Kva</t>
  </si>
  <si>
    <t>MAT140350</t>
  </si>
  <si>
    <t>Transformador de distribuição trifásico, 60Hz, de 112,5Kva, padrão RIOLUZ</t>
  </si>
  <si>
    <t>MAT140400</t>
  </si>
  <si>
    <t>Transformador de distribuição, trifásico, freqüência de 60HZ, a óleo mineral, para poste, potência de 225Kva, classe 15KV, tensão primária de 13,8KV em triângulo, tensão secundária de 220/127V em estrela, com neutro acessível, com acessórios</t>
  </si>
  <si>
    <t>MAT140450</t>
  </si>
  <si>
    <t>Transformador de distribuição, trifásico, freqüência de 60HZ, a óleo mineral, para poste, potência de 15Kva, classe 15KV, tensão primária de 13,8KV em triângulo, tensão secundária de 220/127V em estrela, com neutro acessível, com acessórios, montado com bucha de AT classe 25Kv, resfriamento natural, fornecido com óleo isolante e todos os acessórios standart, conforme desenho A4-1250 PD-EM RIOLUZ-12</t>
  </si>
  <si>
    <t>MAT140500</t>
  </si>
  <si>
    <t>Transformador de distribuição, trifásico, freqüência de 60HZ, a óleo mineral, para poste, potência de 30Kva, classe 15KV, tensão primária de 13,8KV em triângulo, tensão secundária de 220/127V em estrela, com neutro acessível, com acessórios</t>
  </si>
  <si>
    <t>MAT140550</t>
  </si>
  <si>
    <t>Transformador de distribuição, trifásico, freqüência de 60HZ, a óleo mineral, para poste, potência de 45Kva, classe 15KV, tensão primária de 13,8KV em triângulo, tensão secundária de 220/127V em estrela, com neutro acessível, com acessórios</t>
  </si>
  <si>
    <t>MAT140600</t>
  </si>
  <si>
    <t>Transformador de distribuição, trifásico, freqüência de 60HZ, a óleo mineral, para poste, potência de 75Kva, classe 15KV, tensão primária de 13,8KV em triângulo, tensão secundária de 220/127V em estrela, com neutro acessível, com acessórios</t>
  </si>
  <si>
    <t>MAT140650</t>
  </si>
  <si>
    <t>Transformador de distribuição, trifásico, freqüência de 60HZ, a óleo mineral, para poste, potência de 75Kva, classe 15KV, tensão primária de 13,8KV em triângulo, tensão secundária de 380/220V em estrela, com neutro acessível, com acessórios</t>
  </si>
  <si>
    <t>MAT140700</t>
  </si>
  <si>
    <t>Transformador de potência a óleo mineral, uso interno, classe 15Kv, tensão primária de 13,8Kv em triângulo, tensão secundária de 220/127V em estrela com neutro acessível, potência de 300Kva, com acessórios.</t>
  </si>
  <si>
    <t>MAT140750</t>
  </si>
  <si>
    <t>Transformador de distribuição, trifásico, freqüência de 60HZ, a óleo mineral, para poste, potência de 500Kva, classe 15KV, tensão primária de 13,8KV em triângulo, tensão secundária de 220/127V em estrela, com neutro acessível, com acessórios, conforme NBR5356 da ABNT, com caixa de terminais auxiliares, termômetro com 2 contatos, relé de Buchholz tipo TC-2, carro bidirecional liso, conservador de óleo tipo 2, acionamento externo do comutador, apoio para macaco, bolsa para termômetro, meios para ligação e enchimento, dispositivo de aterramento, meios para suspensão do transformador completo, olhal para suspensão da tampa e parte ativa, placa de identificação, válvula de drenagem, amostra e filtragem de óleo, Cemec ou similar</t>
  </si>
  <si>
    <t>MAT140800</t>
  </si>
  <si>
    <t>Transformador de potência a óleo mineral, uso interno, classe 15Kv, tensão primária de 13,8Kv em triângulo, tensão secundária de 220/127V em estrela com neutro acessível, potência de 750Kva, com acessórios.</t>
  </si>
  <si>
    <t>MAT140850</t>
  </si>
  <si>
    <t>Transformador de potência a óleo mineral, uso interno, classe 15Kv, tensão primária de 13,8Kv em triângulo, tensão secundária de 220/127V em estrela com neutro acessível, potência de 1000Kva, com acessórios.</t>
  </si>
  <si>
    <t>MAT140900</t>
  </si>
  <si>
    <t>Transformador de potência a óleo mineral, uso interno, classe 15Kv, tensão primária de 13,8Kv em triângulo, tensão secundária de 220/127V em estrela com neutro acessível, potência de 1500Kva, com acessórios.</t>
  </si>
  <si>
    <t>MAT140950</t>
  </si>
  <si>
    <t>Transformador de potência a óleo mineral, uso interno, classe 15Kv, tensão primária de 13,8Kv em triângulo, tensão secundária de 220/127V em estrela com neutro acessível, potência de 2000Kva, com acessórios.</t>
  </si>
  <si>
    <t>MAT141000</t>
  </si>
  <si>
    <t>Transformador de potência a óleo mineral, uso interno, classe 15Kv, tensão primária de 13,8Kv em triângulo, tensão secundária de 220/127V em estrela com neutro acessível, potência de 2750Kva, com acessórios.</t>
  </si>
  <si>
    <t>MAT141050</t>
  </si>
  <si>
    <t>Transformador de potência a seco, uso interno, classe 15Kv, tensão primária de 13,8Kv, tensão secundária de 220/127V, com neutro acessível, 03 fases, freqüência 60 Hz, potência de 300Kva, com acessórios, marca Brasformer</t>
  </si>
  <si>
    <t>MAT141100</t>
  </si>
  <si>
    <t>Transformador de potência a seco, uso interno, classe 15Kv, tensão primária de 13,8Kv, tensão secundária de 220/127V, com neutro acessível, 03 fases, freqüência 60 Hz, potência de 500Kva, com acessórios, marca Brasformer</t>
  </si>
  <si>
    <t>MAT141150</t>
  </si>
  <si>
    <t>Transformador de potência a seco, uso interno, classe 15Kv, tensão primária de 13,8Kv, tensão secundária de 220/127V, com neutro acessível, 03 fases, freqüência 60 Hz, potência de 750Kva, com acessórios, marca Brasformer</t>
  </si>
  <si>
    <t>MAT141200</t>
  </si>
  <si>
    <t>Transformador de potência a seco, uso interno, classe 15Kv, tensão primária de 13,8Kv, tensão secundária de 220/127V, com neutro acessível, 03 fases, freqüência 60 Hz, potência de 1000Kva, com acessórios, marca Brasformer</t>
  </si>
  <si>
    <t>MAT141250</t>
  </si>
  <si>
    <t>Transformador de potência a seco, uso interno, classe 15Kv, tensão primária de 13,8Kv, tensão secundária de 220/127V, com neutro acessível, 03 fases, freqüência 60 Hz, potência de 1500Kva, com acessórios, marca Brasformer</t>
  </si>
  <si>
    <t>MAT141300</t>
  </si>
  <si>
    <t>Transformador eletrônico, 60Hz, 12V, 127/220V, para lâmpada dicróica de 50W</t>
  </si>
  <si>
    <t>MAT141351</t>
  </si>
  <si>
    <t>Transformador para controlador de tráfego local, compatível com o Sistema CET-RIO/CTA por cabo, modelo DP40, Dataprom ou similar.</t>
  </si>
  <si>
    <t>MAT141400</t>
  </si>
  <si>
    <t>Trilho de aço de (50x60)mm com 1m, referência Stanley, La Fonte ou similar</t>
  </si>
  <si>
    <t>MAT141450</t>
  </si>
  <si>
    <t>Trilho de alumínio 6mm, referência 801, La Fonte ou similar</t>
  </si>
  <si>
    <t>MAT141500</t>
  </si>
  <si>
    <t>Trilho de aço ou similar, usado: Trilho de aço ou similar, usado: TR-32 ou similar</t>
  </si>
  <si>
    <t>MAT141550</t>
  </si>
  <si>
    <t>Trilho de aço ou similar, usado: Trilho de aço ou similar, usado: TR-37 ou similar</t>
  </si>
  <si>
    <t>MAT141600</t>
  </si>
  <si>
    <t>Trincha comum de 3"</t>
  </si>
  <si>
    <t>MAT141650</t>
  </si>
  <si>
    <t>Tubo cromado flexível, de 1/2"</t>
  </si>
  <si>
    <t>MAT141750</t>
  </si>
  <si>
    <t>Tubo de aço galvanizado, com costura, BS 6"</t>
  </si>
  <si>
    <t>MAT141800</t>
  </si>
  <si>
    <t>Tubo de aço galvanizado, com costura, DIN-2440, diâmetro nominal de Tubo de aço galvanizado, com costura, DIN-2440, diâmetro nominal de 1/2"</t>
  </si>
  <si>
    <t>MAT141850</t>
  </si>
  <si>
    <t>Tubo de aço galvanizado, com costura, DIN-2440, diâmetro nominal de Tubo de aço galvanizado, com costura, DIN-2440, diâmetro nominal de 3/4"</t>
  </si>
  <si>
    <t>MAT141900</t>
  </si>
  <si>
    <t>Tubo de aço galvanizado, com costura, DIN-2440, diâmetro nominal de Tubo de aço galvanizado, com costura, DIN-2440, diâmetro nominal de 1"</t>
  </si>
  <si>
    <t>MAT141950</t>
  </si>
  <si>
    <t>Tubo de aço galvanizado, com costura, DIN-2440, diâmetro nominal de Tubo de aço galvanizado, com costura, DIN-2440, diâmetro nominal de 1 1/4"</t>
  </si>
  <si>
    <t>MAT142000</t>
  </si>
  <si>
    <t>Tubo de aço galvanizado, com costura, DIN-2440, diâmetro nominal de Tubo de aço galvanizado, com costura, DIN-2440, diâmetro nominal de 1 1/2"</t>
  </si>
  <si>
    <t>MAT142050</t>
  </si>
  <si>
    <t>Tubo de aço galvanizado, com costura, DIN-2440, diâmetro nominal de Tubo de aço galvanizado, com costura, DIN-2440, diâmetro nominal de 2"</t>
  </si>
  <si>
    <t>MAT142100</t>
  </si>
  <si>
    <t>Tubo de aço galvanizado, com costura, DIN-2440, diâmetro nominal de Tubo de aço galvanizado, com costura, DIN-2440, diâmetro nominal de 2 1/2"</t>
  </si>
  <si>
    <t>MAT142150</t>
  </si>
  <si>
    <t>Tubo de aço galvanizado, com costura, DIN-2440, diâmetro nominal de Tubo de aço galvanizado, com costura, DIN-2440, diâmetro nominal de 3"</t>
  </si>
  <si>
    <t>MAT142200</t>
  </si>
  <si>
    <t>Tubo de aço galvanizado, com costura, DIN-2440, diâmetro nominal de Tubo de aço galvanizado, com costura, DIN-2440, diâmetro nominal de 4"</t>
  </si>
  <si>
    <t>MAT142250</t>
  </si>
  <si>
    <t>Tubo de aço galvanizado, com costura, DIN-2440, diâmetro nominal de Tubo de aço galvanizado, com costura, DIN-2440, diâmetro nominal de 8"</t>
  </si>
  <si>
    <t>MAT142500</t>
  </si>
  <si>
    <t>Tubo de aço galvanizado, sem costura, DIN-2440, diâmetro nominal de Tubo de aço galvanizado, sem costura, DIN-2440, diâmetro nominal de 1 1/2"</t>
  </si>
  <si>
    <t>MAT142550</t>
  </si>
  <si>
    <t>Tubo de aço galvanizado, sem costura, DIN-2440, diâmetro nominal de Tubo de aço galvanizado, sem costura, DIN-2440, diâmetro nominal de 2"</t>
  </si>
  <si>
    <t>MAT142600</t>
  </si>
  <si>
    <t>Tubo de aço galvanizado, sem costura, DIN-2440, diâmetro nominal de Tubo de aço galvanizado, sem costura, DIN-2440, diâmetro nominal de 2 1/2"</t>
  </si>
  <si>
    <t>MAT142650</t>
  </si>
  <si>
    <t>Tubo de aço galvanizado, sem costura, DIN-2440, diâmetro nominal de Tubo de aço galvanizado, sem costura, DIN-2440, diâmetro nominal de 3"</t>
  </si>
  <si>
    <t>MAT142700</t>
  </si>
  <si>
    <t>Tubo de aço galvanizado, sem costura, DIN-2440, diâmetro nominal de Tubo de aço galvanizado, sem costura, DIN-2440, diâmetro nominal de 4"</t>
  </si>
  <si>
    <t>MAT142750</t>
  </si>
  <si>
    <t>Tubo de aço galvanizado, sem costura, Schedule 40 - ASTM-A-106, diâmetro nominal de Tubo de aço galvanizado, sem costura, Schedule 40 - ASTM-A-106, diâmetro nominal de 1/2"</t>
  </si>
  <si>
    <t>MAT142800</t>
  </si>
  <si>
    <t>Tubo de aço galvanizado, sem costura, Schedule 40 - ASTM-A-106, diâmetro nominal de Tubo de aço galvanizado, sem costura, Schedule 40 - ASTM-A-106, diâmetro nominal de 1 1/4"</t>
  </si>
  <si>
    <t>MAT142850</t>
  </si>
  <si>
    <t>Tubo de alumínio com ranhuras ortogonais para torpedo</t>
  </si>
  <si>
    <t>MAT142900</t>
  </si>
  <si>
    <t>Tubo de alumínio, flexível, para exaustão de aquecedor a gás, com diâmetro de 75mm x 1000mm</t>
  </si>
  <si>
    <t>MAT142950</t>
  </si>
  <si>
    <t>Tubo de cobre, classe A, diâmetro nominal de 22mm</t>
  </si>
  <si>
    <t>MAT143000</t>
  </si>
  <si>
    <t>Tubo de cobre, classe I, diâmetro nominal de Tubo de cobre, classe I, diâmetro nominal de 15mm</t>
  </si>
  <si>
    <t>MAT143050</t>
  </si>
  <si>
    <t>Tubo de cobre, classe I, diâmetro nominal de Tubo de cobre, classe I, diâmetro nominal de 22mm</t>
  </si>
  <si>
    <t>MAT143100</t>
  </si>
  <si>
    <t>Tubo de cobre, classe I, diâmetro nominal de Tubo de cobre, classe I, diâmetro nominal de 28mm</t>
  </si>
  <si>
    <t>MAT143150</t>
  </si>
  <si>
    <t>Tubo de cobre, classe I, diâmetro nominal de Tubo de cobre, classe I, diâmetro nominal de 42mm</t>
  </si>
  <si>
    <t>MAT143156</t>
  </si>
  <si>
    <t>Tubo de concreto armado, junta elástica, EA-2, para esgoto sanitário, diâmetro nominal de 300mm, de acordo com os padrões da ABTC</t>
  </si>
  <si>
    <t>MAT143160</t>
  </si>
  <si>
    <t>Tubo de concreto armado, junta elástica, EA-2, para esgoto sanitário, diâmetro nominal de 400mm, de acordo com os padrões da ABTC</t>
  </si>
  <si>
    <t>MAT143165</t>
  </si>
  <si>
    <t>Tubo de concreto armado, junta elástica, EA-2, para esgoto sanitário, diâmetro nominal de 500mm, de acordo com os padrões da ABTC</t>
  </si>
  <si>
    <t>MAT143170</t>
  </si>
  <si>
    <t>Tubo de concreto armado, junta elástica, EA-2, para esgoto sanitário, diâmetro nominal de 600mm, de acordo com os padrões da ABTC</t>
  </si>
  <si>
    <t>MAT143180</t>
  </si>
  <si>
    <t>Tubo de concreto armado, junta elástica, EA-2, para esgoto sanitário, diâmetro nominal de 700mm, de acordo com os padrões da ABTC</t>
  </si>
  <si>
    <t>MAT143190</t>
  </si>
  <si>
    <t>Tubo de concreto armado, junta elástica, EA-2, para esgoto sanitário, diâmetro nominal de 900mm, de acordo com os padrões da ABTC</t>
  </si>
  <si>
    <t>MAT143200</t>
  </si>
  <si>
    <t>Tubo de concreto armado, para águas pluviais, PA-1, sem pintura, diâmetro nominal de Tubo de concreto armado, para águas pluviais, PA-1, sem pintura, diâmetro nominal de 400mm</t>
  </si>
  <si>
    <t>MAT143250</t>
  </si>
  <si>
    <t>Tubo de concreto armado, para águas pluviais, PA-1, sem pintura, diâmetro nominal de Tubo de concreto armado, para águas pluviais, PA-1, sem pintura, diâmetro nominal de 500mm</t>
  </si>
  <si>
    <t>MAT143300</t>
  </si>
  <si>
    <t>Tubo de concreto armado, para águas pluviais, PA-1, sem pintura, diâmetro nominal de Tubo de concreto armado, para águas pluviais, PA-1, sem pintura, diâmetro nominal de 600mm</t>
  </si>
  <si>
    <t>MAT143350</t>
  </si>
  <si>
    <t>Tubo de concreto armado, para águas pluviais, PA-1, sem pintura, diâmetro nominal de Tubo de concreto armado, para águas pluviais, PA-1, sem pintura, diâmetro nominal de 700mm</t>
  </si>
  <si>
    <t>MAT143400</t>
  </si>
  <si>
    <t>Tubo de concreto armado, para águas pluviais, PA-1, sem pintura, diâmetro nominal de Tubo de concreto armado, para águas pluviais, PA-1, sem pintura, diâmetro nominal de 800mm</t>
  </si>
  <si>
    <t>MAT143450</t>
  </si>
  <si>
    <t>Tubo de concreto armado, para águas pluviais, PA-1, sem pintura, diâmetro nominal de Tubo de concreto armado, para águas pluviais, PA-1, sem pintura, diâmetro nominal de 900mm</t>
  </si>
  <si>
    <t>MAT143500</t>
  </si>
  <si>
    <t>Tubo de concreto armado, para águas pluviais, PA-1, sem pintura, diâmetro nominal de Tubo de concreto armado, para águas pluviais, PA-1, sem pintura, diâmetro nominal de 1000mm</t>
  </si>
  <si>
    <t>MAT143550</t>
  </si>
  <si>
    <t>Tubo de concreto armado, para águas pluviais, PA-1, sem pintura, diâmetro nominal de Tubo de concreto armado, para águas pluviais, PA-1, sem pintura, diâmetro nominal de 1100mm</t>
  </si>
  <si>
    <t>MAT143600</t>
  </si>
  <si>
    <t>Tubo de concreto armado, para águas pluviais, PA-1, sem pintura, diâmetro nominal de Tubo de concreto armado, para águas pluviais, PA-1, sem pintura, diâmetro nominal de 1200mm</t>
  </si>
  <si>
    <t>MAT143650</t>
  </si>
  <si>
    <t>Tubo de concreto armado, para águas pluviais, PA-1, sem pintura, diâmetro nominal de Tubo de concreto armado, para águas pluviais, PA-1, sem pintura, diâmetro nominal de 1500mm</t>
  </si>
  <si>
    <t>MAT143700</t>
  </si>
  <si>
    <t>Tubo de concreto armado, para águas pluviais, PA-1, sem pintura, diâmetro nominal de Tubo de concreto armado, para águas pluviais, PA-1, sem pintura, diâmetro nominal de 2000mm</t>
  </si>
  <si>
    <t>MAT143750</t>
  </si>
  <si>
    <t>Tubo de concreto armado, para águas pluviais, PA-2, sem pintura, diâmetro nominal de Tubo de concreto armado, para águas pluviais, PA-2, sem pintura, diâmetro nominal de 400mm</t>
  </si>
  <si>
    <t>MAT143800</t>
  </si>
  <si>
    <t>Tubo de concreto armado, para águas pluviais, PA-2, sem pintura, diâmetro nominal de Tubo de concreto armado, para águas pluviais, PA-2, sem pintura, diâmetro nominal de 500mm</t>
  </si>
  <si>
    <t>MAT143850</t>
  </si>
  <si>
    <t>Tubo de concreto armado, para águas pluviais, PA-2, sem pintura, diâmetro nominal de Tubo de concreto armado, para águas pluviais, PA-2, sem pintura, diâmetro nominal de 600mm</t>
  </si>
  <si>
    <t>MAT143860</t>
  </si>
  <si>
    <t>Tubo de concreto armado, para águas pluviais, PA-2, sem pintura, de 700mm</t>
  </si>
  <si>
    <t>MAT143870</t>
  </si>
  <si>
    <t>Tubo de concreto armado, para águas pluviais, PA-2, sem pintura, de 800mm</t>
  </si>
  <si>
    <t>MAT143880</t>
  </si>
  <si>
    <t>Tubo de concreto armado, classe PA-2, para galerias de águas pluviais, com diametro de 0,90m</t>
  </si>
  <si>
    <t>MAT143900</t>
  </si>
  <si>
    <t>Tubo de concreto armado, para águas pluviais, PA-2, sem pintura, diâmetro nominal de Tubo de concreto armado, para águas pluviais, PA-2, sem pintura, diâmetro nominal de 1000mm</t>
  </si>
  <si>
    <t>MAT143910</t>
  </si>
  <si>
    <t>Tubo de concreto armado, para águas pluviais, PA-2, sem pintura, de 1200mm</t>
  </si>
  <si>
    <t>MAT143920</t>
  </si>
  <si>
    <t>Tubo de concreto armado, para águas pluviais, PA-2, sem pintura, de 1500mm</t>
  </si>
  <si>
    <t>MAT143930</t>
  </si>
  <si>
    <t>Tubo de concreto armado, para águas pluviais, PA-2, sem pintura, de 2000mm</t>
  </si>
  <si>
    <t>MAT143950</t>
  </si>
  <si>
    <t>Tubo de concreto simples, para água pluviais, PS-1, sem pintura, diâmetro nominal de Tubo de concreto simples, para água pluviais, PS-1, sem pintura, diâmetro nominal de 200mm</t>
  </si>
  <si>
    <t>MAT144000</t>
  </si>
  <si>
    <t>Tubo de concreto simples, para água pluviais, PS-1, sem pintura, diâmetro nominal de Tubo de concreto simples, para água pluviais, PS-1, sem pintura, diâmetro nominal de 300mm</t>
  </si>
  <si>
    <t>MAT144050</t>
  </si>
  <si>
    <t>Tubo de concreto simples, para água pluviais, PS-1, sem pintura, diâmetro nominal de Tubo de concreto simples, para água pluviais, PS-1, sem pintura, diâmetro nominal de 400mm</t>
  </si>
  <si>
    <t>MAT144100</t>
  </si>
  <si>
    <t>Tubo de concreto simples, para água pluviais, PS-1, sem pintura, diâmetro nominal de Tubo de concreto simples, para água pluviais, PS-1, sem pintura, diâmetro nominal de 500mm</t>
  </si>
  <si>
    <t>MAT144150</t>
  </si>
  <si>
    <t>Tubo de concreto simples, para água pluviais, PS-1, sem pintura, diâmetro nominal de Tubo de concreto simples, para água pluviais, PS-1, sem pintura, diâmetro nominal de 600mm</t>
  </si>
  <si>
    <t>MAT144200</t>
  </si>
  <si>
    <t>Tubo coletor de esgotos, de polietileno, corrugado, diâmetro nominal de 100, linha Kanasan da kanaflex ou similar</t>
  </si>
  <si>
    <t>MAT144250</t>
  </si>
  <si>
    <t>Tubo coletor de esgotos, de polietileno, corrugado, diâmetro nominal de 150, linha Kanasan da kanaflex ou similar</t>
  </si>
  <si>
    <t>MAT144300</t>
  </si>
  <si>
    <t>Tubo de descida, longo, para caixa de descarga externa, diâmetro nominal de 1 1/2"</t>
  </si>
  <si>
    <t>MAT144350</t>
  </si>
  <si>
    <t>Tubo de ferro fundido dúctil, com flages, PN10, diâmetro nominal de Tubo de ferro fundido dúctil, com flages, PN10, diâmetro nominal de 80mm, TFL10, Saint-Gobain ou similar</t>
  </si>
  <si>
    <t>MAT144400</t>
  </si>
  <si>
    <t>Tubo de ferro fundido dúctil, com flages, PN10, diâmetro nominal de Tubo de ferro fundido dúctil, com flages, PN10, diâmetro nominal de 100mm, TFL10, Saint-Gobain ou similar</t>
  </si>
  <si>
    <t>MAT144450</t>
  </si>
  <si>
    <t>Tubo de ferro fundido dúctil, com flages, PN10, diâmetro nominal de Tubo de ferro fundido dúctil, com flages, PN10, diâmetro nominal de 150mm, TFL10, Saint-Gobain ou similar</t>
  </si>
  <si>
    <t>MAT144500</t>
  </si>
  <si>
    <t>Tubo de ferro fundido dúctil, com flages, PN10, diâmetro nominal de Tubo de ferro fundido dúctil, com flages, PN10, diâmetro nominal de 200mm, TFL10, Saint-Gobain ou similar</t>
  </si>
  <si>
    <t>MAT144550</t>
  </si>
  <si>
    <t>Tubo de ferro fundido dúctil, com flages, PN10, diâmetro nominal de Tubo de ferro fundido dúctil, com flages, PN10, diâmetro nominal de 250mm, TFL10, Saint-Gobain ou similar</t>
  </si>
  <si>
    <t>MAT144600</t>
  </si>
  <si>
    <t>Tubo de ferro fundido dúctil, com flages, PN10, diâmetro nominal de Tubo de ferro fundido dúctil, com flages, PN10, diâmetro nominal de 300mm, TFL10, Saint-Gobain ou similar</t>
  </si>
  <si>
    <t>MAT144750</t>
  </si>
  <si>
    <t>Tubo de ferro fundido, ponta-ponta, para esgoto, linha Predial Tradicional, diâmetro nominal de Tubo de ferro fundido, ponta-ponta, para esgoto, linha Predial Tradicional, diâmetro nominal de 100mm, TSB, Saint-Gobain ou similar</t>
  </si>
  <si>
    <t>MAT144800</t>
  </si>
  <si>
    <t>Tubo de ferro fundido, ponta-ponta, para esgoto, linha Predial Tradicional, diâmetro nominal de Tubo de ferro fundido, ponta-ponta, para esgoto, linha Predial Tradicional, diâmetro nominal de 150mm, TSB, Saint-Gobain ou similar</t>
  </si>
  <si>
    <t>MAT144850</t>
  </si>
  <si>
    <t>Tubo de metal cromado, com anel expansor, para ligação de vaso sanitário</t>
  </si>
  <si>
    <t>MAT144900</t>
  </si>
  <si>
    <t>Tubo de PVC rígido, roscável, com rosca em ambas extremidades, vara com 6m, diâmetro nominal de Tubo de PVC rígido, roscável, com rosca em ambas extremidades, vara com 6m, diâmetro nominal de 1 1/4"</t>
  </si>
  <si>
    <t>MAT144950</t>
  </si>
  <si>
    <t>Tubo de PVC rígido DEFoFo, para adução e distribuição de água, vara com 6m, diâmetro nominal de Tubo de PVC rígido DEFoFo, para adução e distribuição de água, vara com 6m, diâmetro nominal de 100mm</t>
  </si>
  <si>
    <t>MAT145000</t>
  </si>
  <si>
    <t>Tubo de PVC rígido DEFoFo, para adução e distribuição de água, vara com 6m, diâmetro nominal de Tubo de PVC rígido DEFoFo, para adução e distribuição de água, vara com 6m, diâmetro nominal de 150mm</t>
  </si>
  <si>
    <t>MAT145050</t>
  </si>
  <si>
    <t>Tubo de PVC rígido DEFoFo, para adução e distribuição de água, vara com 6m, diâmetro nominal de Tubo de PVC rígido DEFoFo, para adução e distribuição de água, vara com 6m, diâmetro nominal de 200mm</t>
  </si>
  <si>
    <t>MAT145100</t>
  </si>
  <si>
    <t>Tubo de PVC rígido DEFoFo, para adução e distribuição de água, vara com 6m, diâmetro nominal de Tubo de PVC rígido DEFoFo, para adução e distribuição de água, vara com 6m, diâmetro nominal de 250mm</t>
  </si>
  <si>
    <t>MAT145150</t>
  </si>
  <si>
    <t>Tubo de PVC rígido DEFoFo, para adução e distribuição de água, vara com 6m, diâmetro nominal de Tubo de PVC rígido DEFoFo, para adução e distribuição de água, vara com 6m, diâmetro nominal de 300mm</t>
  </si>
  <si>
    <t>MAT145200</t>
  </si>
  <si>
    <t>Tubo de PVC rígido, flexível, corrugado, perfurado para drenagem, vara com 6m, diâmetro nominal de 66mm</t>
  </si>
  <si>
    <t>MAT145250</t>
  </si>
  <si>
    <t>Tubo de PVC rígido, PB, para coletor de esgoto, vara com 6m, diâmetro nominal de Tubo de PVC rígido, PB, para coletor de esgoto, vara com 6m, diâmetro nominal de 100mm</t>
  </si>
  <si>
    <t>MAT145300</t>
  </si>
  <si>
    <t>Tubo de PVC rígido, PB, para coletor de esgoto, vara com 6m, diâmetro nominal de Tubo de PVC rígido, PB, para coletor de esgoto, vara com 6m, diâmetro nominal de 150mm</t>
  </si>
  <si>
    <t>MAT145350</t>
  </si>
  <si>
    <t>Tubo de PVC rígido, PB, para coletor de esgoto, vara com 6m, diâmetro nominal de Tubo de PVC rígido, PB, para coletor de esgoto, vara com 6m, diâmetro nominal de 200mm</t>
  </si>
  <si>
    <t>MAT145400</t>
  </si>
  <si>
    <t>Tubo de PVC rígido, PB, para coletor de esgoto, vara com 6m, diâmetro nominal de Tubo de PVC rígido, PB, para coletor de esgoto, vara com 6m, diâmetro nominal de 250mm</t>
  </si>
  <si>
    <t>MAT145450</t>
  </si>
  <si>
    <t>Tubo de PVC rígido, PB, para coletor de esgoto, vara com 6m, diâmetro nominal de Tubo de PVC rígido, PB, para coletor de esgoto, vara com 6m, diâmetro nominal de 300mm</t>
  </si>
  <si>
    <t>MAT145500</t>
  </si>
  <si>
    <t>Tubo de PVC rígido, PB, para coletor de esgoto, vara com 6m, diâmetro nominal de Tubo de PVC rígido, PB, para coletor de esgoto, vara com 6m, diâmetro nominal de 400</t>
  </si>
  <si>
    <t>MAT145550</t>
  </si>
  <si>
    <t>Tubo de PVC rígido, PB, para esgoto predial, vara com 6m, diâmetro nominal de 40mm</t>
  </si>
  <si>
    <t>MAT145600</t>
  </si>
  <si>
    <t>Tubo de PVC rígido, PB, para esgoto, vara com 3m, diâmetro nominal de 40mm</t>
  </si>
  <si>
    <t>MAT145650</t>
  </si>
  <si>
    <t>Tubo de PVC rígido, PB, para esgoto, vara com 3m, diâmetro nominal de 50mm</t>
  </si>
  <si>
    <t>MAT145700</t>
  </si>
  <si>
    <t>Tubo de PVC rígido, PB, para esgoto, vara com 3m, diâmetro nominal de 100mm</t>
  </si>
  <si>
    <t>MAT145750</t>
  </si>
  <si>
    <t>Tubo de PVC rígido, PB, soldável, vara com 6m, diâmetro nominal de 150mm</t>
  </si>
  <si>
    <t>MAT145800</t>
  </si>
  <si>
    <t>Tubo de PVC rígido, PB, soldável, vara com 6m, diâmetro nominal de Tubo de PVC rígido, PB, soldável, vara com 6m, diâmetro nominal de 200mm</t>
  </si>
  <si>
    <t>MAT145850</t>
  </si>
  <si>
    <t>Tubo de PVC rígido, PB, soldável, vara com 6m, diâmetro nominal de Tubo de PVC rígido, PB, soldável, vara com 6m, diâmetro nominal de 250mm</t>
  </si>
  <si>
    <t>MAT145900</t>
  </si>
  <si>
    <t>Tubo de PVC rígido, PB, soldável, vara com 6m, diâmetro nominal de Tubo de PVC rígido, PB, soldável, vara com 6m, diâmetro nominal de 50mm, PN80, Linha Irriga Fixa ou similar</t>
  </si>
  <si>
    <t>MAT145950</t>
  </si>
  <si>
    <t>Tubo de PVC rígido, PBA, classe 12, para adução e distribuição de água, vara com 6m, diâmetro nominal de Tubo de PVC rígido, PBA, classe 12, para adução e distribuição de água, vara com 6m, diâmetro nominal de 50mm</t>
  </si>
  <si>
    <t>MAT146000</t>
  </si>
  <si>
    <t>Tubo de PVC rígido, PBA, classe 12, para adução e distribuição de água, vara com 6m, diâmetro nominal de Tubo de PVC rígido, PBA, classe 12, para adução e distribuição de água, vara com 6m, diâmetro nominal de 75mm</t>
  </si>
  <si>
    <t>MAT146050</t>
  </si>
  <si>
    <t>Tubo de PVC rígido, PBA, classe 12, para adução e distribuição de água, vara com 6m, diâmetro nominal de Tubo de PVC rígido, PBA, classe 12, para adução e distribuição de água, vara com 6m, diâmetro nominal de 100mm</t>
  </si>
  <si>
    <t>MAT146100</t>
  </si>
  <si>
    <t>Tubo de PVC rígido, PBA, classe 15, para adução e distribuição de água, vara com 6m, diâmetro nominal de Tubo de PVC rígido, PBA, classe 15, para adução e distribuição de água, vara com 6m, diâmetro nominal de 50mm</t>
  </si>
  <si>
    <t>MAT146150</t>
  </si>
  <si>
    <t>Tubo de PVC rígido, PBA, classe 15, para adução e distribuição de água, vara com 6m, diâmetro nominal de Tubo de PVC rígido, PBA, classe 15, para adução e distribuição de água, vara com 6m, diâmetro nominal de 75mm</t>
  </si>
  <si>
    <t>MAT146200</t>
  </si>
  <si>
    <t>Tubo de PVC rígido, PBA, classe 15, para adução e distribuição de água, vara com 6m, diâmetro nominal de Tubo de PVC rígido, PBA, classe 15, para adução e distribuição de água, vara com 6m, diâmetro nominal de 100mm</t>
  </si>
  <si>
    <t>MAT146250</t>
  </si>
  <si>
    <t>Tubo de PVC rígido, PBA, classe 20, para adução e distribuição de água, diâmetro nominal de: Tubo de PVC rígido, PBA, classe 20, para adução e distribuição de água, diâmetro nominal de: 50mm</t>
  </si>
  <si>
    <t>MAT146300</t>
  </si>
  <si>
    <t>Tubo de PVC rígido, PBA, classe 20, para adução e distribuição de água, diâmetro nominal de: Tubo de PVC rígido, PBA, classe 20, para adução e distribuição de água, diâmetro nominal de: 75mm</t>
  </si>
  <si>
    <t>MAT146350</t>
  </si>
  <si>
    <t>Tubo de PVC rígido, PBA, classe 20, para adução e distribuição de água, diâmetro nominal de: Tubo de PVC rígido, PBA, classe 20, para adução e distribuição de água, diâmetro nominal de: 100mm</t>
  </si>
  <si>
    <t>MAT146400</t>
  </si>
  <si>
    <t>Tubo de PVC rígido, roscável, com rosca em ambas extremidades, vara com 6m, diâmetro nominal de Tubo de PVC rígido, roscável, com rosca em ambas extremidades, vara com 6m, diâmetro nominal de 1/2"</t>
  </si>
  <si>
    <t>MAT146450</t>
  </si>
  <si>
    <t>Tubo de PVC rígido, roscável, com rosca em ambas extremidades, vara com 6m, diâmetro nominal de Tubo de PVC rígido, roscável, com rosca em ambas extremidades, vara com 6m, diâmetro nominal de 3/4"</t>
  </si>
  <si>
    <t>MAT146500</t>
  </si>
  <si>
    <t>Tubo de PVC rígido, roscável, com rosca em ambas extremidades, vara com 6m, diâmetro nominal de Tubo de PVC rígido, roscável, com rosca em ambas extremidades, vara com 6m, diâmetro nominal de 1"</t>
  </si>
  <si>
    <t>MAT146550</t>
  </si>
  <si>
    <t>Tubo de PVC rígido, roscável, com rosca em ambas extremidades, vara com 6m, diâmetro nominal de Tubo de PVC rígido, roscável, com rosca em ambas extremidades, vara com 6m, diâmetro nominal de 1 1/2"</t>
  </si>
  <si>
    <t>MAT146600</t>
  </si>
  <si>
    <t>Tubo de PVC rígido, roscável, com rosca em ambas extremidades, vara com 6m, diâmetro nominal de Tubo de PVC rígido, roscável, com rosca em ambas extremidades, vara com 6m, diâmetro nominal de 2"</t>
  </si>
  <si>
    <t>MAT146650</t>
  </si>
  <si>
    <t>Tubo de PVC rígido, roscável, com rosca em ambas extremidades, vara com 6m, diâmetro nominal de Tubo de PVC rígido, roscável, com rosca em ambas extremidades, vara com 6m, diâmetro nominal de 2 1/2"</t>
  </si>
  <si>
    <t>MAT146700</t>
  </si>
  <si>
    <t>Tubo de PVC rígido, roscável, com rosca em ambas extremidades, vara com 6m, diâmetro nominal de Tubo de PVC rígido, roscável, com rosca em ambas extremidades, vara com 6m, diâmetro nominal de 3"</t>
  </si>
  <si>
    <t>MAT146750</t>
  </si>
  <si>
    <t>Tubo de PVC rígido, roscável, com rosca em ambas extremidades, vara com 6m, diâmetro nominal de Tubo de PVC rígido, roscável, com rosca em ambas extremidades, vara com 6m, diâmetro nominal de 4"</t>
  </si>
  <si>
    <t>MAT146800</t>
  </si>
  <si>
    <t>Tubo de PVC rígido, PBV, Série R, vara com 3m, diâmetro nominal de Tubo de PVC rígido, PBV, Série R, vara com 3m, diâmetro nominal de 50mm</t>
  </si>
  <si>
    <t>MAT146850</t>
  </si>
  <si>
    <t>Tubo de PVC rígido, PBV, Série R, vara com 3m, diâmetro nominal de Tubo de PVC rígido, PBV, Série R, vara com 3m, diâmetro nominal de 75mm</t>
  </si>
  <si>
    <t>MAT146900</t>
  </si>
  <si>
    <t>Tubo de PVC rígido, PBV, Série R, vara com 3m, diâmetro nominal de Tubo de PVC rígido, PBV, Série R, vara com 3m, diâmetro nominal de 100mm</t>
  </si>
  <si>
    <t>MAT146950</t>
  </si>
  <si>
    <t>Tubo de PVC rígido, soldável, vara com 6m, diâmetro nominal de Tubo de PVC rígido, soldável, vara com 6m, diâmetro externo de 20mm.</t>
  </si>
  <si>
    <t>MAT147000</t>
  </si>
  <si>
    <t>Tubo de PVC rígido, soldável, vara com 6m, diâmetro nominal de Tubo de PVC rígido, soldável, vara com 6m, diâmetro externo de 25mm.</t>
  </si>
  <si>
    <t>MAT147050</t>
  </si>
  <si>
    <t>Tubo de PVC rígido, soldável, vara com 6m, diâmetro nominal de Tubo de PVC rígido, soldável, vara com 6m, diâmetro externo de 32mm.</t>
  </si>
  <si>
    <t>MAT147100</t>
  </si>
  <si>
    <t>Tubo de PVC rígido, soldável, vara com 6m, diâmetro nominal de Tubo de PVC rígido, soldável, vara com 6m, diâmetro externo de 40mm.</t>
  </si>
  <si>
    <t>MAT147150</t>
  </si>
  <si>
    <t>Tubo de PVC rígido, soldável, vara com 6m, diâmetro nominal de Tubo de PVC rígido, soldável, vara com 6m, diâmetro externo de 50mm.</t>
  </si>
  <si>
    <t>MAT147200</t>
  </si>
  <si>
    <t>Tubo de PVC rígido, soldável, vara com 6m, diâmetro nominal de Tubo de PVC rígido, soldável, vara com 6m, diâmetro externo de 60mm.</t>
  </si>
  <si>
    <t>MAT147250</t>
  </si>
  <si>
    <t>Tubo de PVC rígido, soldável, vara com 6m, diâmetro nominal de Tubo de PVC rígido, soldável, vara com 6m, diâmetro externo de 75mm.</t>
  </si>
  <si>
    <t>MAT147300</t>
  </si>
  <si>
    <t>Tubo de PVC rígido, soldável, vara com 6m, diâmetro nominal de Tubo de PVC rígido, soldável, vara com 6m, diâmetro externo de 85mm.</t>
  </si>
  <si>
    <t>MAT147350</t>
  </si>
  <si>
    <t>Tubo de PVC rígido, soldável, vara com 6m, diâmetro nominal de Tubo de PVC rígido, soldável, vara com 6m, diâmetro externo de 110mm.</t>
  </si>
  <si>
    <t>MAT147400</t>
  </si>
  <si>
    <t>Tubo de PVC, flexível estruturado, para drenagem, de Tubo de PVC, flexível estruturado, para drenagem, de 300mm, RIB LOC.</t>
  </si>
  <si>
    <t>MAT147450</t>
  </si>
  <si>
    <t>Tubo de PVC, flexível estruturado, para drenagem, de Tubo de PVC, flexível estruturado, para drenagem, de 400mm, RIB LOC.</t>
  </si>
  <si>
    <t>MAT147500</t>
  </si>
  <si>
    <t>Tubo de PVC, flexível estruturado, para drenagem, de Tubo de PVC, flexível estruturado, para drenagem, de 500mm, RIB LOC.</t>
  </si>
  <si>
    <t>MAT147550</t>
  </si>
  <si>
    <t>Tubo de PVC, flexível estruturado, para drenagem, de Tubo de PVC, flexível estruturado, para drenagem, de 600mm, RIB LOC.</t>
  </si>
  <si>
    <t>MAT147600</t>
  </si>
  <si>
    <t>Tubo de PVC, flexível estruturado, para drenagem, de Tubo de PVC, flexível estruturado, para drenagem, de 700mm, RIB LOC.</t>
  </si>
  <si>
    <t>MAT147650</t>
  </si>
  <si>
    <t>Tubo de PVC, flexível estruturado, para drenagem, de Tubo de PVC, flexível estruturado, para drenagem, de 800mm, RIB LOC.</t>
  </si>
  <si>
    <t>MAT147700</t>
  </si>
  <si>
    <t>Tubo de PVC, flexível estruturado, para drenagem, de Tubo de PVC, flexível estruturado, para drenagem, de 900mm, RIB LOC.</t>
  </si>
  <si>
    <t>MAT147750</t>
  </si>
  <si>
    <t>Tubo de PVC, flexível estruturado, para drenagem, de Tubo de PVC, flexível estruturado, para drenagem, de 1000mm, RIB LOC.</t>
  </si>
  <si>
    <t>MAT147800</t>
  </si>
  <si>
    <t>Tubo de PVC, flexível estruturado, para drenagem, de Tubo de PVC, flexível estruturado, para drenagem, de 1100mm, RIB LOC.</t>
  </si>
  <si>
    <t>MAT147850</t>
  </si>
  <si>
    <t>Tubo de PVC, flexível estruturado, para drenagem, de Tubo de PVC, flexível estruturado, para drenagem, de 1200mm, RIB LOC.</t>
  </si>
  <si>
    <t>MAT147855</t>
  </si>
  <si>
    <t>Tubo corrugado em polietileno de alta densidade (PEAD) para drenagem - DN 400mm.</t>
  </si>
  <si>
    <t>MAT147860</t>
  </si>
  <si>
    <t>Tubo corrugado em polietileno de alta densidade (PEAD) para drenagem - DN 450mm.</t>
  </si>
  <si>
    <t>MAT147865</t>
  </si>
  <si>
    <t>Tubo corrugado em polietileno de alta densidade (PEAD) para drenagem - DN 500mm.</t>
  </si>
  <si>
    <t>MAT147870</t>
  </si>
  <si>
    <t>Tubo corrugado em polietileno de alta densidade (PEAD) para drenagem - DN 600mm.</t>
  </si>
  <si>
    <t>MAT147875</t>
  </si>
  <si>
    <t>Tubo corrugado em polietileno de alta densidade (PEAD) para drenagem - DN 750mm.</t>
  </si>
  <si>
    <t>MAT147880</t>
  </si>
  <si>
    <t>Tubo corrugado em polietileno de alta densidade (PEAD) para drenagem - DN 800mm.</t>
  </si>
  <si>
    <t>MAT147885</t>
  </si>
  <si>
    <t>Tubo corrugado em polietileno de alta densidade (PEAD) para drenagem - DN 900mm.</t>
  </si>
  <si>
    <t>MAT147890</t>
  </si>
  <si>
    <t>Tubo corrugado em polietileno de alta densidade (PEAD) para drenagem - DN 1050mm.</t>
  </si>
  <si>
    <t>MAT147895</t>
  </si>
  <si>
    <t>Tubo corrugado em polietileno de alta densidade (PEAD) para drenagem - DN 1200mm.</t>
  </si>
  <si>
    <t>MAT147905</t>
  </si>
  <si>
    <t>Tubo corrugado em polietileno de alta densidade (PEAD) para drenagem - DN 1500mm.</t>
  </si>
  <si>
    <t>MAT148000</t>
  </si>
  <si>
    <t>Tubo em latão fundido, diâmetro de 25mm e comprimento de 200mm, referência 369, Maffei ou similar</t>
  </si>
  <si>
    <t>MAT148050</t>
  </si>
  <si>
    <t>União de aço galvanizado, classe 10, com assento plano, diâmetro nominal de 3/4"</t>
  </si>
  <si>
    <t>MAT148100</t>
  </si>
  <si>
    <t>União de PVC rígido, roscável, diâmetro nominal de União de PVC rígido, roscável, diâmetro nominal de 1/2"</t>
  </si>
  <si>
    <t>MAT148150</t>
  </si>
  <si>
    <t>União de PVC rígido, roscável, diâmetro nominal de União de PVC rígido, roscável, diâmetro nominal de 3/4"</t>
  </si>
  <si>
    <t>MAT148200</t>
  </si>
  <si>
    <t>União de PVC rígido, roscável, diâmetro nominal de União de PVC rígido, roscável, diâmetro nominal de 1"</t>
  </si>
  <si>
    <t>MAT148250</t>
  </si>
  <si>
    <t>União de PVC rígido, roscável, diâmetro nominal de União de PVC rígido, roscável, diâmetro nominal de 1 1/4"</t>
  </si>
  <si>
    <t>MAT148300</t>
  </si>
  <si>
    <t>União de PVC rígido, roscável, com rosca limite, diâmetro nominal de 1 1/2"</t>
  </si>
  <si>
    <t>MAT148350</t>
  </si>
  <si>
    <t>Válvula angular em bronze, 90°, com adaptador storz (cap e tampão), rosca interna de entrada com 11 fios e externa de saída com 5 fios, diâmetro nominal de 2 1/2", modelo 207-A, Niagara ou similar</t>
  </si>
  <si>
    <t>MAT148400</t>
  </si>
  <si>
    <t>Válvula borboleta de ferro fundido, FF, diâmetro nominal de Válvula borboleta de ferro fundido, FF, diâmetro nominal de 100mm</t>
  </si>
  <si>
    <t>MAT148450</t>
  </si>
  <si>
    <t>Válvula borboleta de ferro fundido, FF, diâmetro nominal de Válvula borboleta de ferro fundido, FF, diâmetro nominal de 150mm</t>
  </si>
  <si>
    <t>MAT148500</t>
  </si>
  <si>
    <t>Válvula borboleta de ferro fundido, FF, diâmetro nominal de Válvula borboleta de ferro fundido, FF, diâmetro nominal de 200mm</t>
  </si>
  <si>
    <t>MAT148550</t>
  </si>
  <si>
    <t>Válvula borboleta de ferro fundido, FF, diâmetro nominal de Válvula borboleta de ferro fundido, FF, diâmetro nominal de 250mm</t>
  </si>
  <si>
    <t>MAT148600</t>
  </si>
  <si>
    <t>Válvula borboleta de ferro fundido, FF, diâmetro nominal de Válvula borboleta de ferro fundido, FF, diâmetro nominal de 300mm</t>
  </si>
  <si>
    <t>MAT148625</t>
  </si>
  <si>
    <t>Válvula de descarga externa Silent Flux, referência 3500 Fabrimar ou similar</t>
  </si>
  <si>
    <t>MAT148650</t>
  </si>
  <si>
    <t>Válvula de descarga silenciosa, cromada, diâmetro nominal de Válvula de descarga silenciosa, cromada, diâmetro nominal de 1 1/4", luxo</t>
  </si>
  <si>
    <t>MAT148700</t>
  </si>
  <si>
    <t>Válvula de descarga silenciosa, cromada, diâmetro nominal de Válvula de descarga silenciosa, cromada, diâmetro nominal de 1 1/2", luxo</t>
  </si>
  <si>
    <t>MAT148725</t>
  </si>
  <si>
    <t>Válvula de descarga com fechamento automático linha Acquapress para mictório referência 1181 Fabrimar ou similar</t>
  </si>
  <si>
    <t>MAT148750</t>
  </si>
  <si>
    <t>Válvula de escoamento, cromada, de (1"x2 3/8")</t>
  </si>
  <si>
    <t>MAT148800</t>
  </si>
  <si>
    <t>Válvula de escoamento, cromada, tipo americana, de (3 1/2"x1 1/2")</t>
  </si>
  <si>
    <t>MAT148850</t>
  </si>
  <si>
    <t>Válvula de escoamento de PVC, de (1"x2 3/8")</t>
  </si>
  <si>
    <t>MAT148900</t>
  </si>
  <si>
    <t>Válvula de escoamento, cromada, para banheira, referência 1604, Deca ou similar</t>
  </si>
  <si>
    <t>MAT148925</t>
  </si>
  <si>
    <t>Válvula de escoamento, cromada, universal, para cubas e lavatórios, de 1", Fabrimar ou similar</t>
  </si>
  <si>
    <t>MAT148950</t>
  </si>
  <si>
    <t>Válvula de esfera, em bronze, diâmetro nominal de Válvula de esfera, em bronze, diâmetro nominal de 1/2"</t>
  </si>
  <si>
    <t>MAT149000</t>
  </si>
  <si>
    <t>Válvula de esfera, em bronze, diâmetro nominal de Válvula de esfera, em bronze, diâmetro nominal de 3/4"</t>
  </si>
  <si>
    <t>MAT149050</t>
  </si>
  <si>
    <t>Válvula de esfera, em bronze, diâmetro nominal de Válvula de esfera, em bronze, diâmetro nominal de 1"</t>
  </si>
  <si>
    <t>MAT149100</t>
  </si>
  <si>
    <t>Válvula de esfera, em bronze, diâmetro nominal de Válvula de esfera, em bronze, diâmetro nominal de 1 1/2"</t>
  </si>
  <si>
    <t>MAT149150</t>
  </si>
  <si>
    <t>Válvula de pé com crivo, em bronze, diâmetro nominal de Válvula de pé com crivo, em bronze, diâmetro nominal de 3/4"</t>
  </si>
  <si>
    <t>MAT149200</t>
  </si>
  <si>
    <t>Válvula de pé com crivo, em bronze, diâmetro nominal de Válvula de pé com crivo, em bronze, diâmetro nominal de 1"</t>
  </si>
  <si>
    <t>MAT149250</t>
  </si>
  <si>
    <t>Válvula de pé com crivo, em bronze, diâmetro nominal de Válvula de pé com crivo, em bronze, diâmetro nominal de 1 1/4"</t>
  </si>
  <si>
    <t>MAT149300</t>
  </si>
  <si>
    <t>Válvula de pé com crivo, em bronze, diâmetro nominal de Válvula de pé com crivo, em bronze, diâmetro nominal de 1 1/2"</t>
  </si>
  <si>
    <t>MAT149350</t>
  </si>
  <si>
    <t>Válvula de pé com crivo, em bronze, diâmetro nominal de Válvula de pé com crivo, em bronze, diâmetro nominal de 2"</t>
  </si>
  <si>
    <t>MAT149400</t>
  </si>
  <si>
    <t>Válvula de pé com crivo, em bronze, diâmetro nominal de Válvula de pé com crivo, em bronze, diâmetro nominal de 3"</t>
  </si>
  <si>
    <t>MAT149450</t>
  </si>
  <si>
    <t>Válvula de pé com crivo, em bronze, diâmetro nominal de Válvula de pé com crivo, em bronze, diâmetro nominal de 4"</t>
  </si>
  <si>
    <t>MAT149500</t>
  </si>
  <si>
    <t>Válvula de PVC rígido, sem unho, para pia, de 1", referência nº 02, Akros ou similar</t>
  </si>
  <si>
    <t>MAT149550</t>
  </si>
  <si>
    <t>Válvula de PVC rígido, sem unho, com ladrão, para lavatório, de 1", referência nº 06, Akros ou similar</t>
  </si>
  <si>
    <t>MAT149600</t>
  </si>
  <si>
    <t>Válvula de retenção horizontal de ferro fundido, flangeada, com anel de vedação em bronze, diâmetro nominal de 150mm</t>
  </si>
  <si>
    <t>MAT149650</t>
  </si>
  <si>
    <t>Válvula de retenção horizontal, em bronze, diâmetro nominal de Válvula de retenção horizontal, em bronze, diâmetro nominal de 3/4"</t>
  </si>
  <si>
    <t>MAT149700</t>
  </si>
  <si>
    <t>Válvula de retenção horizontal, em bronze, diâmetro nominal de Válvula de retenção horizontal, em bronze, diâmetro nominal de 1"</t>
  </si>
  <si>
    <t>MAT149750</t>
  </si>
  <si>
    <t>Válvula de retenção horizontal, em bronze, diâmetro nominal de Válvula de retenção horizontal, em bronze, diâmetro nominal de 1 1/2"</t>
  </si>
  <si>
    <t>MAT149800</t>
  </si>
  <si>
    <t>Válvula de retenção horizontal, em bronze, diâmetro nominal de Válvula de retenção horizontal, em bronze, diâmetro nominal de 2"</t>
  </si>
  <si>
    <t>MAT149850</t>
  </si>
  <si>
    <t>Válvula de retenção vertical, em bronze, diâmetro nominal de Válvula de retenção vertical, em bronze, diâmetro nominal de 3/4"</t>
  </si>
  <si>
    <t>MAT149900</t>
  </si>
  <si>
    <t>Válvula de retenção vertical, em bronze, diâmetro nominal de Válvula de retenção vertical, em bronze, diâmetro nominal de 1"</t>
  </si>
  <si>
    <t>MAT149950</t>
  </si>
  <si>
    <t>Válvula de retenção vertical, em bronze, diâmetro nominal de Válvula de retenção vertical, em bronze, diâmetro nominal de 1 1/4"</t>
  </si>
  <si>
    <t>MAT150000</t>
  </si>
  <si>
    <t>Válvula de retenção vertical, em bronze, diâmetro nominal de Válvula de retenção vertical, em bronze, diâmetro nominal de 1 1/2"</t>
  </si>
  <si>
    <t>MAT150050</t>
  </si>
  <si>
    <t>Válvula de retenção vertical, em bronze, diâmetro nominal de Válvula de retenção vertical, em bronze, diâmetro nominal de 2"</t>
  </si>
  <si>
    <t>MAT150100</t>
  </si>
  <si>
    <t>Válvula de retenção vertical, em bronze, diâmetro nominal de Válvula de retenção vertical, em bronze, diâmetro nominal de 2 1/2"</t>
  </si>
  <si>
    <t>MAT150150</t>
  </si>
  <si>
    <t>Válvula de retenção vertical, em bronze, diâmetro nominal de Válvula de retenção vertical, em bronze, diâmetro nominal de 3"</t>
  </si>
  <si>
    <t>MAT150200</t>
  </si>
  <si>
    <t>Válvula de retenção vertical, em bronze, diâmetro nominal de Válvula de retenção vertical, em bronze, diâmetro nominal de 4"</t>
  </si>
  <si>
    <t>MAT150250</t>
  </si>
  <si>
    <t>Válvula redutora de pressão de ferro fundido, com roscas, 1MPa, diâmetro nominal de Válvula redutora de pressão de ferro fundido, com roscas, 1MPa, diâmetro nominal de 1"</t>
  </si>
  <si>
    <t>MAT150300</t>
  </si>
  <si>
    <t>Válvula redutora de pressão de ferro fundido, com roscas, 1MPa, diâmetro nominal de Válvula redutora de pressão de ferro fundido, com roscas, 1MPa, diâmetro nominal de 1 1/2"</t>
  </si>
  <si>
    <t>MAT150350</t>
  </si>
  <si>
    <t>Válvula redutora de pressão de ferro fundido, com roscas, 1MPa, diâmetro nominal de Válvula redutora de pressão de ferro fundido, com roscas, 1MPa, diâmetro nominal de 2"</t>
  </si>
  <si>
    <t>MAT150400</t>
  </si>
  <si>
    <t>Válvula redutora de pressão de ferro fundido, com roscas, 1MPa, diâmetro nominal de Válvula redutora de pressão de ferro fundido, com roscas, 1MPa, diâmetro nominal de 3"</t>
  </si>
  <si>
    <t>MAT150450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</si>
  <si>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1 1/2"</t>
  </si>
  <si>
    <t>MAT150500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</si>
  <si>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2"</t>
  </si>
  <si>
    <t>MAT150550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</si>
  <si>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3"</t>
  </si>
  <si>
    <t>MAT150580</t>
  </si>
  <si>
    <t>Vaso plástico, tronco cônico, flexível de 85 litros, altura de 50cm, diâmetro superior de 58cm e diâmetro inferior de 43cm</t>
  </si>
  <si>
    <t>MAT150600</t>
  </si>
  <si>
    <t>Vaso plástico, quadrado, na cor Terracota; cerâmica ou cinza, com os lados entre 34 e 40cm, altura entre 28 e 34cm, inclusive prato</t>
  </si>
  <si>
    <t>MAT150650</t>
  </si>
  <si>
    <t>Vaso plástico, redondo, na cor Terracota; cerâmica ou cinza, com diâmetro entre 30 e 40cm, altura entre 30 e 35cm, inclusive prato</t>
  </si>
  <si>
    <t>MAT150700</t>
  </si>
  <si>
    <t>Vaso plástico, redondo, na cor Terracota; cerâmica ou cinza, com diâmetro entre 41 e 50cm, altura entre 36 e 40cm, inclusive prato</t>
  </si>
  <si>
    <t>MAT150750</t>
  </si>
  <si>
    <t>Vaso sanitário de louça, com caixa acoplada, linha Azálea, branca, Celite ou similar</t>
  </si>
  <si>
    <t>MAT150800</t>
  </si>
  <si>
    <t>Vaso sanitário de louça, infantil, cor branca</t>
  </si>
  <si>
    <t>MAT150850</t>
  </si>
  <si>
    <t>Vaso sanitário de louça, sifonado, cor branca</t>
  </si>
  <si>
    <t>MAT150900</t>
  </si>
  <si>
    <t>Vedação de borracha, para calha de 125mm, linha Aquapluv Beiral, Tigre ou similar</t>
  </si>
  <si>
    <t>MAT150950</t>
  </si>
  <si>
    <t>Veneziana de aço pintado, medindo: (30x30x12)cm, para colocação na parte baixa da parede oposta ao exaustor na câmara escura</t>
  </si>
  <si>
    <t>MAT151000</t>
  </si>
  <si>
    <t>Ventilador de parede tipo axial, acionamento pelo eixo do motor, confeccionado em fibra de vidro, Fiber-Glass, proteção contra chuva, chanfrado a 45°, hélice em perfil alar e poliuretano rígido, balanceada estática e dinamicamente, tela de segurança em polipropileno, diâmetro de 400mm, vazão de 5000m3/h, pressão de 5mmca, motor de 0,33HP, com 4 pólos, 220V, IP54, 60Hz, TFVE, trifásico, WEG, rotação de 1750RPM</t>
  </si>
  <si>
    <t>MAT151050</t>
  </si>
  <si>
    <t>Ventilador de parede tipo Comercial, com diâmetro de 500mm (20"), motor de 270W, rotação de 1500RPM, vazão de 380m3/min, monofásico, 110/220V, modelo oscilante VP20, Viva Vento ou similar</t>
  </si>
  <si>
    <t>MAT151100</t>
  </si>
  <si>
    <t>Ventilador de parede, tipo Industrial, com diâmetro de 600mm (24"), motor de 1/8HP, rotação de 1500RPM com 3 velocidades, vazão de 380m3/min, monofásico, 110/220V, modelo oscilante Veneza Plus V2, Solaster ou similar</t>
  </si>
  <si>
    <t>MAT151150</t>
  </si>
  <si>
    <t>Ventilador de teto, pás em aço pintado, chave para ventilação e exaustão, Ventaço ou similar</t>
  </si>
  <si>
    <t>MAT151200</t>
  </si>
  <si>
    <t>Ventosa tríplice de ferro fundido, com flanges, PN-10, diâmetro nominal de Ventosa tríplice de ferro fundido, com flanges, PN-10, diâmetro nominal de 50mm</t>
  </si>
  <si>
    <t>MAT151250</t>
  </si>
  <si>
    <t>Ventosa tríplice de ferro fundido, com flanges, PN-10, diâmetro nominal de Ventosa tríplice de ferro fundido, com flanges, PN-10, diâmetro nominal de 100mm</t>
  </si>
  <si>
    <t>MAT151300</t>
  </si>
  <si>
    <t>Ventosa tríplice de ferro fundido, com flanges, PN-10, diâmetro nominal de Ventosa tríplice de ferro fundido, com flanges, PN-10, diâmetro nominal de 150mm</t>
  </si>
  <si>
    <t>MAT151350</t>
  </si>
  <si>
    <t>Ventosa tríplice de ferro fundido, com flanges, PN-10, diâmetro nominal de Ventosa tríplice de ferro fundido, com flanges, PN-10, diâmetro nominal de 200mm</t>
  </si>
  <si>
    <t>MAT151450</t>
  </si>
  <si>
    <t>Vidro aramado, com espessura de 7mm, sem colocação</t>
  </si>
  <si>
    <t>MAT151500</t>
  </si>
  <si>
    <t>Vidro fantasia, nacional, com espessura de 4mm, colocado</t>
  </si>
  <si>
    <t>MAT151550</t>
  </si>
  <si>
    <t>Vidro laminado, incolor, com espessura de Vidro laminado, incolor, com espessura de 6mm, colocado</t>
  </si>
  <si>
    <t>MAT151600</t>
  </si>
  <si>
    <t>Vidro laminado, incolor, com espessura de Vidro laminado, incolor, com espessura de 10mm, colocado</t>
  </si>
  <si>
    <t>MAT151650</t>
  </si>
  <si>
    <t>Vidro liso, incolor, com espessura de Vidro liso, incolor, com espessura de 3mm, sem colocação</t>
  </si>
  <si>
    <t>MAT151751</t>
  </si>
  <si>
    <t>Vidro liso, incolor, com espessura de Vidro liso, incolor, com espessura de 4mm, sem colocação</t>
  </si>
  <si>
    <t>MAT151800</t>
  </si>
  <si>
    <t>Vidro liso, incolor, com espessura de Vidro liso, incolor, com espessura de 5mm, sem colocação</t>
  </si>
  <si>
    <t>MAT151850</t>
  </si>
  <si>
    <t>Vidro liso, incolor, com espessura de Vidro liso, incolor, com espessura de 5mm, colocado</t>
  </si>
  <si>
    <t>MAT151900</t>
  </si>
  <si>
    <t>Vidro liso, incolor, com espessura de Vidro liso, incolor, com espessura de 6mm, sem colocação</t>
  </si>
  <si>
    <t>MAT151950</t>
  </si>
  <si>
    <t>Vidro liso, incolor, com espessura de Vidro liso, incolor, com espessura de 10mm, colocado</t>
  </si>
  <si>
    <t>MAT152000</t>
  </si>
  <si>
    <t>Vidro Plumbífero, com espessura máxima de 8mm, para uso em salas radiológicas à prova de Raio-X, inclusive caixilho e mão de obra de instalação, medindo: Vidro Plumbífero, com espessura máxima de 8mm, para uso em salas radiológicas à prova de Raio-X, inclusive caixilho e mão de obra de instalação, medindo: (30x30)cm</t>
  </si>
  <si>
    <t>MAT152150</t>
  </si>
  <si>
    <t>Vidro temperado, incolor, com espessura de 10mm, sem colocação</t>
  </si>
  <si>
    <t>MAT152200</t>
  </si>
  <si>
    <t>Volante de ferro fundido dúctil para registros e válvulas, diâmetro nominal de Volante de ferro fundido dúctil para registros e válvulas, diâmetro nominal de 50mm, referência nº 34, Barbará ou similar</t>
  </si>
  <si>
    <t>MAT152250</t>
  </si>
  <si>
    <t>Volante de ferro fundido dúctil para registros e válvulas, diâmetro nominal de Volante de ferro fundido dúctil para registros e válvulas, diâmetro nominal de 75mm, referência nº 35, Barbará ou similar</t>
  </si>
  <si>
    <t>MAT152300</t>
  </si>
  <si>
    <t>Volante de ferro fundido dúctil para registros e válvulas, diâmetro nominal de Volante de ferro fundido dúctil para registros e válvulas, diâmetro nominal de 100mm, referência nº 36, Barbará ou similar</t>
  </si>
  <si>
    <t>MAT152350</t>
  </si>
  <si>
    <t>Volante de ferro fundido dúctil para registros e válvulas, diâmetro nominal de Volante de ferro fundido dúctil para registros e válvulas, diâmetro nominal de 150mm e 200mm, referência nº 18, Barbará ou similar</t>
  </si>
  <si>
    <t>MAT152400</t>
  </si>
  <si>
    <t>Volante de ferro fundido dúctil para registros e válvulas, diâmetro nominal de Volante de ferro fundido dúctil para registros e válvulas, diâmetro nominal de 250mm e 300mm, referência nº 21, Barbará ou similar</t>
  </si>
  <si>
    <t>Instrumentos e Equipamentos(Desonerado)</t>
  </si>
  <si>
    <t>IEQ000023</t>
  </si>
  <si>
    <t>Aerador mecânico superficial de 3,0CV, de fluxo descendente, alta rotação, para saneamento</t>
  </si>
  <si>
    <t>IEQ000026</t>
  </si>
  <si>
    <t>Aerador mecânico superficial de 15,0CV, de fluxo descendente, alta rotação, para saneamento</t>
  </si>
  <si>
    <t>IEQ000029</t>
  </si>
  <si>
    <t>Aerador mecânico superficial de 25,0CV, de fluxo descendente, alta rotação, para saneamento</t>
  </si>
  <si>
    <t>IEQ000032</t>
  </si>
  <si>
    <t>Aerador mecânico superficial de 30,0CV, de fluxo descendente, alta rotação, para saneamento</t>
  </si>
  <si>
    <t>IEQ000050</t>
  </si>
  <si>
    <t>Amperímetro de (96x96)mm, escala de 0 a 500A</t>
  </si>
  <si>
    <t>IEQ000100</t>
  </si>
  <si>
    <t>Andaime suspenso tipo leve, com 3m de extensão, com 2 guinchos e altura de 45m, aluguel</t>
  </si>
  <si>
    <t>IEQ000150</t>
  </si>
  <si>
    <t>Andaime suspenso tipo pesado, com extensão de 2m, com 4 guinchos e altura de 30m, aluguel</t>
  </si>
  <si>
    <t>IEQ000200</t>
  </si>
  <si>
    <t>Aquecedor elétrico, automático, capacidade 200 litros</t>
  </si>
  <si>
    <t>IEQ000250</t>
  </si>
  <si>
    <t>Ar condicionado, de 7500BTU's</t>
  </si>
  <si>
    <t>IEQ000300</t>
  </si>
  <si>
    <t>Ar condicionado, de 21000BTU's</t>
  </si>
  <si>
    <t>IEQ000350</t>
  </si>
  <si>
    <t>Balança, com indicador eletrônico, modelo 810-RP, plataforma de (18x3)m, braço registrador para capacidade de 60t, Toledo ou similar</t>
  </si>
  <si>
    <t>IEQ000400</t>
  </si>
  <si>
    <t>Bancada de serra, completa, com chave liga/desliga, regulagem de corte horizontal/vertical, coifa de proteção regulável, motor de serra Weg ou similar, 5CV, II pólos, 220/380V, 60Hz, IP54, Isolamento "B", sem lâmina</t>
  </si>
  <si>
    <t>IEQ000430</t>
  </si>
  <si>
    <t>Aluguel de banheiro quimico - Modelo luxo, iincluindo transporte de ida e volta, manutenção e higienização 3 vezes por semana. Dimensões (2,31 x 1,15 x 1,15)m</t>
  </si>
  <si>
    <t>IEQ000450</t>
  </si>
  <si>
    <t>Bate Estacas de queda simples, sobre rolos, motor a diesel, com martelo de Bate Estacas de queda simples, sobre rolos, motor a diesel, com martelo de 0,6 a 0,8t</t>
  </si>
  <si>
    <t>IEQ000500</t>
  </si>
  <si>
    <t>Bate Estacas de queda simples, sobre rolos, motor a diesel, com martelo de Bate Estacas de queda simples, sobre rolos, motor a diesel, com martelo de 1,5 a 2,2t</t>
  </si>
  <si>
    <t>IEQ000550</t>
  </si>
  <si>
    <t>Bate Estacas de queda simples, sobre rolos, motor a diesel, com martelo de Bate Estacas de queda simples, sobre rolos, motor a diesel, com martelo de 2,5 a 3t</t>
  </si>
  <si>
    <t>IEQ000600</t>
  </si>
  <si>
    <t>Bate Estacas tipo Franki ou similar, para pilão até 4,2t ou martelo retangular até 2,5t, torre 17m</t>
  </si>
  <si>
    <t>IEQ000650</t>
  </si>
  <si>
    <t>Bate Estacas tipo Franki ou similar, para estaca até 600mm de diâmetro, para pilão até 4,2t ou martelo retangular até 3,5t, torre 28m</t>
  </si>
  <si>
    <t>IEQ000700</t>
  </si>
  <si>
    <t>Betoneira para 320l de mistura seca, sem carregamento mecânico e tambor reversível, com motor Betoneira para 320l de mistura seca, sem carregamento mecânico e tambor reversível, com motor elétrico</t>
  </si>
  <si>
    <t>IEQ000750</t>
  </si>
  <si>
    <t>Betoneira para 320l de mistura seca, sem carregamento mecânico e tambor reversível, com motor Betoneira para 320l de mistura seca, sem carregamento mecânico e tambor reversível, com motor a gasolina</t>
  </si>
  <si>
    <t>IEQ000800</t>
  </si>
  <si>
    <t>Betoneira com capacidade de 580l, carregador e motor elétrico WEG 7,5CV, 4 pólos, 220/380V, sem caixa d'água, Menegotti ou similar</t>
  </si>
  <si>
    <t>IEQ000900</t>
  </si>
  <si>
    <t>Bomba de alta pressão, motor elétrico, modelo P5M ou similar, aluguel</t>
  </si>
  <si>
    <t>dia</t>
  </si>
  <si>
    <t>IEQ000950</t>
  </si>
  <si>
    <t>Bomba de eixo vertical, trifásica, 220/380V, com motor elétrico potência de 1CV, tubo de elevação com diâmetro de 2", AMT de 5m, vazão de 26m3/h, modelo 1063, Dancor ou similar</t>
  </si>
  <si>
    <t>IEQ001000</t>
  </si>
  <si>
    <t>Bomba elétrica, modelo J-6 ou similar, aluguel</t>
  </si>
  <si>
    <t>IEQ001050</t>
  </si>
  <si>
    <t>Bomba hidráulica centrífuga, trifásica, 220/380V, com motor elétrico potência de 3/4CV, modelo D.520, Worthington ou similar</t>
  </si>
  <si>
    <t>IEQ001100</t>
  </si>
  <si>
    <t>Bomba hidráulica centrífuga, trifásica, com motor elétrico 220/380V, com potência de 15CV, modelo D.1020 , Worthington ou similar</t>
  </si>
  <si>
    <t>IEQ001150</t>
  </si>
  <si>
    <t>Bomba hidráulica centrífuga, trifásica, 220/380V, com motor elétrico potência de 25CV, vazão de 40m3/h, ATM de 90m</t>
  </si>
  <si>
    <t>IEQ001200</t>
  </si>
  <si>
    <t>Bomba hidráulica, centrífuga, motor elétrico trifásico 220/380V, com potência de Bomba hidráulica, centrífuga, motor elétrico trifásico 220/380V, com potência de 0,5CV, modelo XD2, WEG ou similar</t>
  </si>
  <si>
    <t>IEQ001250</t>
  </si>
  <si>
    <t>Bomba hidráulica, centrífuga, motor elétrico trifásico 220/380V, com potência de Bomba hidráulica, centrífuga, motor elétrico trifásico 220/380V, com potência de 1CV, modelo 250RS, Dancor ou similar</t>
  </si>
  <si>
    <t>IEQ001300</t>
  </si>
  <si>
    <t>Bomba hidráulica, centrífuga, motor elétrico trifásico 220/380V, com potência de Bomba hidráulica, centrífuga, motor elétrico trifásico 220/380V, com potência de 3CV, modelo DB7-C, Mark Peerless ou similar</t>
  </si>
  <si>
    <t>IEQ001350</t>
  </si>
  <si>
    <t>Bomba hidráulica, centrífuga, motor elétrico trifásico 220/380V, com potência de Bomba hidráulica, centrífuga, motor elétrico trifásico 220/380V, com potência de 7,5CV, modelo DS9, WEG ou similar</t>
  </si>
  <si>
    <t>IEQ001400</t>
  </si>
  <si>
    <t>Bomba hidráulica centrífuga, trifásica, motor elétrico 220/380V, com potência de 5CV, com sucção de 2" e elevação de 1 1/2", série CAM, modelo 618TJM, Dancor ou similar</t>
  </si>
  <si>
    <t>IEQ001450</t>
  </si>
  <si>
    <t>Bomba hidráulica submersível, monofásica, 220/380V, motor elétrico com potência de 1CV, modelo UNI 500, ABS ou similar</t>
  </si>
  <si>
    <t>IEQ001500</t>
  </si>
  <si>
    <t>Bomba hidráulica centrífuga, 220V, motor elétrico, potência de 2CV</t>
  </si>
  <si>
    <t>IEQ001550</t>
  </si>
  <si>
    <t>Bomba hidráulica centrífuga submersível, trifásica, de 220V, saída de 2", motor elétrico potência de 2CV, altura manométrica de 12m, vazão de 22,40m3/h, para águas servidas, modelo 2203, Dancor ou similar</t>
  </si>
  <si>
    <t>IEQ001600</t>
  </si>
  <si>
    <t>Bomba hidráulica submersível, trifásica, de 220/380V, motor elétrico com potência de 2CV, modelo UNI 600T, ABS ou similar</t>
  </si>
  <si>
    <t>IEQ001650</t>
  </si>
  <si>
    <t>Bomba hidráulica submersível, trifásica, 220/380V, com motor elétrico potência de 2,4CV, modelo ASI-250, Hidrosul ou similar</t>
  </si>
  <si>
    <t>IEQ001700</t>
  </si>
  <si>
    <t>Bomba hidráulica submersível, trifásica, de 220/380V, com motor elétrico potência de 3,5CV, modelo AFP-100, ABS ou similar</t>
  </si>
  <si>
    <t>IEQ001750</t>
  </si>
  <si>
    <t>Bomba hidráulica, submersível, motor elétrico trifásico 220/380V, com potência de: Bomba hidráulica, submersível, motor elétrico trifásico 220/380V, com potência de: 4,2CV, modelo P30C-2, SPV ou similar</t>
  </si>
  <si>
    <t>IEQ001800</t>
  </si>
  <si>
    <t>Bomba hidráulica submersível, trifásica, 220/380V, com motor elétrico potência de 8CV, ABS ou similar</t>
  </si>
  <si>
    <t>IEQ001850</t>
  </si>
  <si>
    <t>Bomba hidráulica submersível, trifásica, motor elétrico com potência de 1,5CV, 220/380V, para tubulação de 2", modelo Jumbo 12D da ABS ou similar</t>
  </si>
  <si>
    <t>IEQ001900</t>
  </si>
  <si>
    <t>Bomba hidráulica submersível, trifásica, motor elétrico com potência de 2CV, 220/380V, para tubulação de 2", modelo Jumbo 14D da ABS ou similar</t>
  </si>
  <si>
    <t>IEQ001950</t>
  </si>
  <si>
    <t>Bomba hidráulica submersível, trifásica, motor elétrico com potência de 3,8CV, 220/380V, para tubulação de 3", da ABS ou similar</t>
  </si>
  <si>
    <t>IEQ002000</t>
  </si>
  <si>
    <t>Bomba hidráulica submersível, trifásica, motor elétrico com potência de 6CV, 220/380V, para tubulação de 2", modelo Jumbo 30HD da ABS ou similar</t>
  </si>
  <si>
    <t>IEQ002050</t>
  </si>
  <si>
    <t>Bomba hidráulica submersível, trifásica, motor elétrico com potência de 6CV, 220/380V, para tubulação de 3", modelo Jumbo 30MD da ABS ou similar</t>
  </si>
  <si>
    <t>IEQ002100</t>
  </si>
  <si>
    <t>Bomba hidráulica centrífuga submersível, motor elétrico potência de 6CV, modelo B-2102, Flight ou similar</t>
  </si>
  <si>
    <t>IEQ002150</t>
  </si>
  <si>
    <t>Bomba hidráulica, submersível, motor elétrico trifásico 220/380V, com potência de: Bomba hidráulica, submersível, motor elétrico trifásico 220/380V, com potência de: 6,3CV, modelo P40C, SPV ou similar</t>
  </si>
  <si>
    <t>IEQ002200</t>
  </si>
  <si>
    <t>Bomba hidráulica submersível, trifásica, motor elétrico com potência de 9CV, 220/380V, para tubulação de 4" da ABS ou similar</t>
  </si>
  <si>
    <t>IEQ002250</t>
  </si>
  <si>
    <t>Bomba hidráulica submersível, trifásica, motor elétrico com potência de 15CV, 220/380V, para tubulação de 4", da ABS ou similar</t>
  </si>
  <si>
    <t>IEQ002300</t>
  </si>
  <si>
    <t>Bomba hidráulica submersível, trifásica, motor elétrico com potência de 15CV, 220/380V, para tubulação de 6", da ABS ou similar</t>
  </si>
  <si>
    <t>IEQ002350</t>
  </si>
  <si>
    <t>Bomba centrífuga, com motor elétrico, potência de 10CV</t>
  </si>
  <si>
    <t>IEQ002400</t>
  </si>
  <si>
    <t>Bomba hidráulica submersível, trifásica, 220/380V, motor elétrico de potência de 31CV, 3450RPM, 60Hz, com 10 metros de cabo elétrico e chave partida estrela triângulo, ABS ou similar</t>
  </si>
  <si>
    <t>IEQ002451</t>
  </si>
  <si>
    <t>Bomba de injeção de calda de cimento, elétrica, capacidade 60l/min, pressão até 100 kg/cm2, motor de 15cv, acoplada com misturador duplo vertical de 200 l cada, inclusive acessórios (manômetro)</t>
  </si>
  <si>
    <t>IEQ002500</t>
  </si>
  <si>
    <t>Bomba injetora manual, equipada com unidade bombeadora KK-139, incluindo tanque para calda de cimento, com palheta misturadora, 10m de mangueira 50mm, 10m de mangueira 35mm, pistola e compressor para 350l/min, aluguel, modelo P13, Putzmeister ou similar</t>
  </si>
  <si>
    <t>IEQ002550</t>
  </si>
  <si>
    <t>Bomba manual, modelo P-1, Stup ou similar, aluguel</t>
  </si>
  <si>
    <t>IEQ002600</t>
  </si>
  <si>
    <t>Bomba - Moto Bomba, auto escorvante, com motor a gasolina de 4CV, bocal de sucção de 2" e recalque de 1 1/2", modelo GHS-120, Darka ou similar</t>
  </si>
  <si>
    <t>IEQ002650</t>
  </si>
  <si>
    <t>Bomba - Moto Bomba sobre base fixa, para altura manométrica total de 47m, com vazão de 10m3/h e com motor elétrico de 5CV</t>
  </si>
  <si>
    <t>IEQ002700</t>
  </si>
  <si>
    <t>Bomba - Moto Bomba, auto-escorvante, com sucção e recalque de 3", vazão de 1000l/min, 28MCA, motor a gasolina de 4 tempos, 162CC, potência de 5,3HP a 3600RPM, sistema de partida manual retrátil, composta por 25m de mangueira flexível de recalque de 3" e 7m de mangueira rígida de sucção de 3", modelo VP-30X, Suzuki ou similar</t>
  </si>
  <si>
    <t>IEQ002750</t>
  </si>
  <si>
    <t>Bomba hidráulica submersível trifásica, para águas residuais, motor 3,0KW a 3430 rpm, grau de proteção F, isolamento IP-68, com 10m de cabo trifásico, conexão de descarga de 3", suporte de tubos guia de 2", dois lances de tubo guia de aço galvanizado com 6m cada, corrente de aço galvanizada de 3/16" com 6m, jogo de chumbadores de aço inox, modelo CP 3085, tipo HT, versão CP, Flygt ou similar</t>
  </si>
  <si>
    <t>IEQ002800</t>
  </si>
  <si>
    <t>Bomba submersível, trifásica, 4 polos, com curva 483, de 220, 380 ou 440V, 60Hz, potência de 7,5Kw, 1745RPM, descarga com diâmetro de 4", enrolamento do estator isolados, classe "F" (até 15 partidas/ hora), IP68, carcaça, e impulsor em ferro fundido, vedação do eixo por 02 selos mecânicos em carbeto de tungstênio, com 10 metros de cabo elétrico, conexão de descarga de 4" e suporte do tubo guia de 2", modelo CP-3127-HT, Flyght ou similar</t>
  </si>
  <si>
    <t>IEQ002850</t>
  </si>
  <si>
    <t>Bomba Triplex MT-100, com motor diesel, potência de 12CV, vazão de 122 l/min, pressão de 40 Kgf/cm2, 250 rpm, Maquesonda ou similar</t>
  </si>
  <si>
    <t>IEQ002900</t>
  </si>
  <si>
    <t>Bote inflável desmontável, com 02 remos, capacidade para 02 pessoas, comprimento de 2m e largura de 1,25m, referência AD 2.0, Marca nautika ou similar</t>
  </si>
  <si>
    <t>IEQ002920</t>
  </si>
  <si>
    <t>Cabine auxiliar para 4 passageiros confeccionada em fibra de vidro com banco alcochoado, porta later</t>
  </si>
  <si>
    <t>IEQ002925</t>
  </si>
  <si>
    <t>Cabine auxiliar para 8 passageiros confeccionada em fibra de vidro com banco alcochoado, porta later</t>
  </si>
  <si>
    <t>IEQ002950</t>
  </si>
  <si>
    <t>Caçamba basculante em aço, com capacidade de 5m3, para caminhão F-12000</t>
  </si>
  <si>
    <t>IEQ003000</t>
  </si>
  <si>
    <t>Caçamba basculante em aço, com capacidade de 7m3, para caminhão F-14000</t>
  </si>
  <si>
    <t>IEQ003050</t>
  </si>
  <si>
    <t>Caçamba basculante em aço, com capacidade de 8 a 10m3</t>
  </si>
  <si>
    <t>IEQ003100</t>
  </si>
  <si>
    <t>Caçamba basculante em aço, com capacidade de 10 a 12m3</t>
  </si>
  <si>
    <t>IEQ003150</t>
  </si>
  <si>
    <t>Caçamba de aço com 5m³, para retirada de entulho, inclusive transporte e descarga, aluguel</t>
  </si>
  <si>
    <t>IEQ003160</t>
  </si>
  <si>
    <t>Caixa de ferramentas de aço completa - equivalente ao elementar MAT011200</t>
  </si>
  <si>
    <t>IEQ003201</t>
  </si>
  <si>
    <t>Câmara de descompressão para tubulão - pressão até 2,5Kg/cm2 - equivalente ao elementar MAT029850</t>
  </si>
  <si>
    <t>IEQ003250</t>
  </si>
  <si>
    <t>Caminhão de Micro Revestimento Asfáltico a Frio, equipado com usina, capacidade de 8m³, modelo MICROpav, Promáquinas ou similar. Aluguel considerando as despesas de depreciação, combustível, manutenção e motorista</t>
  </si>
  <si>
    <t>h</t>
  </si>
  <si>
    <t>IEQ003300</t>
  </si>
  <si>
    <t>Caminhão, motor diesel de 162CV, Ford Cargo 1317 ou similar</t>
  </si>
  <si>
    <t>IEQ003350</t>
  </si>
  <si>
    <t>Caminhão, Catálogo WK-22 (para 3° eixo), motor diesel de 208CV, Ford Cargo 1721 ou similar</t>
  </si>
  <si>
    <t>IEQ003400</t>
  </si>
  <si>
    <t>Caminhão, Catálogo WL-23 (para 3° eixo), motor diesel de 218CV, Ford Cargo 1722 ou similar</t>
  </si>
  <si>
    <t>IEQ003450</t>
  </si>
  <si>
    <t>Caminhão, traçado 6x4, Catálogo WQ-33, motor diesel de 218CV, Ford Cargo 2622 ou similar</t>
  </si>
  <si>
    <t>IEQ003500</t>
  </si>
  <si>
    <t>Caminhão, com cesta para 2 pessoas, alcance de 12m, Munck, aluguel</t>
  </si>
  <si>
    <t>IEQ003550</t>
  </si>
  <si>
    <t>Caminhão, com capacidade para 3,5t, Ford F-350 ou similar</t>
  </si>
  <si>
    <t>IEQ003600</t>
  </si>
  <si>
    <t>Caminhão, com capacidade para 3,5t, Ford F-4000 ou similar</t>
  </si>
  <si>
    <t>IEQ003625</t>
  </si>
  <si>
    <t>Caminhão, com capacidade para 4t, motor diesel de 150CV, VW-8150E ou similar</t>
  </si>
  <si>
    <t>IEQ003660</t>
  </si>
  <si>
    <t>Custo de material de manutenção de Cesto aéreo, isolado para 69 Kv, altura de operação de 9,00m, giro de 360°, alcance lateral operacional mínimo de 5,0m, dotado de sistema de segurança e emergência - equivalente ao elementar IEQ004160</t>
  </si>
  <si>
    <t>IEQ003700</t>
  </si>
  <si>
    <t>Caminhão, motor diesel de 208CV, Ford F-14000 ou similar</t>
  </si>
  <si>
    <t>IEQ003801</t>
  </si>
  <si>
    <t>Campânula para tubulão - pressão até 2,5Kg/cm2 - equivalente ao elementar MAT029850</t>
  </si>
  <si>
    <t>IEQ003850</t>
  </si>
  <si>
    <t>Carreta para perfuração, sobre esteiras, modelo ROC-442, Atlas Copco ou similar</t>
  </si>
  <si>
    <t>IEQ003900</t>
  </si>
  <si>
    <t>Carreta transportadora para Rolo Compactador LR-95</t>
  </si>
  <si>
    <t>IEQ003950</t>
  </si>
  <si>
    <t>Carroceria tipo furgão baú, medindo 2,20m largura, 2m de altura e 3,359m de comprimento, com isolamento em placa de isopor no teto, revestimento interno em placa de eucatex e estrutura em aço para adaptação de prateleiras</t>
  </si>
  <si>
    <t>IEQ004001</t>
  </si>
  <si>
    <t>Carroceria carga seca em madeira, aberta, para caminhão Ford Cargo 1317</t>
  </si>
  <si>
    <t>IEQ004050</t>
  </si>
  <si>
    <t>Carroceria carga seca em madeira, aberta, para caminhão F-4000</t>
  </si>
  <si>
    <t>IEQ004075</t>
  </si>
  <si>
    <t>Carroceria composta de dianteira com baú de alumínio e traseira aberta em madeira, para transporte de 16 pessoas</t>
  </si>
  <si>
    <t>IEQ004100</t>
  </si>
  <si>
    <t>Carroceria pipa para água, capacidade de 6000l, com moto bomba e barra de irrigação, para caminhão</t>
  </si>
  <si>
    <t>IEQ004150</t>
  </si>
  <si>
    <t>Carroceria pipa para água, capacidade de 10.000l, com moto bomba e mangote com 50m, para caminhão F-12000</t>
  </si>
  <si>
    <t>IEQ004160</t>
  </si>
  <si>
    <t>Cesto aéreo, isolado para 69 Kv, altura de operação de 9,0m, giro de 360°, alcance lateral operacional mínimo de 5m, dotado de sistema de segurança e emergência, para ser acoplado à carroceria de caminhão com capacidade mínima de 3,5t</t>
  </si>
  <si>
    <t>IEQ004200</t>
  </si>
  <si>
    <t>Chassis Scânia T 114 GA 4x2 NZ, de 330CV ou similar, extensível até 21m</t>
  </si>
  <si>
    <t>IEQ004250</t>
  </si>
  <si>
    <t>Coleta e transporte de resíduos em caçamba estacionária "Roll-On/Roll-Off", aberta, com capacidade aproximada de 35m3, com mínimo de 40 coletas por mês</t>
  </si>
  <si>
    <t>IEQ004300</t>
  </si>
  <si>
    <t>Combinado Vácuo/hidrojato com tanque de água e resíduos de 8000l, mangueira de alta pressão e mangote de 4"</t>
  </si>
  <si>
    <t>IEQ004351</t>
  </si>
  <si>
    <t>Compactador pé-de-carneiro, rebocável, 2t/6t, com 2 tambores - equivalente 6t do elementar MAT029950</t>
  </si>
  <si>
    <t>IEQ004400</t>
  </si>
  <si>
    <t>Compactador Vibratório, VAP-55, com capacidade de 6/7t</t>
  </si>
  <si>
    <t>IEQ004450</t>
  </si>
  <si>
    <t>Compressor de ar, tipo rotativo, potência de 270HP, com parafusos, descarga livre efetiva de 747pcm, pressão de trabalho de 150psi, acionado por motor disel</t>
  </si>
  <si>
    <t>IEQ004500</t>
  </si>
  <si>
    <t>Compressor de ar estacionário, modelo GA-90-100 AP, Atlas Copco ou similar</t>
  </si>
  <si>
    <t>IEQ004550</t>
  </si>
  <si>
    <t>Compressor de ar, rebocável, modelo XAS-96MWD, descarga livre de 200 PCM, motor de 79CV, Atlas Copco ou similar</t>
  </si>
  <si>
    <t>IEQ004600</t>
  </si>
  <si>
    <t>Compressor de ar, rebocável, modelo XAS-136MWD, descarga livre de 295 PCM, motor de 79CV, Atlas Copco ou similar</t>
  </si>
  <si>
    <t>IEQ004650</t>
  </si>
  <si>
    <t>Compressor de ar, rebocável, modelo XAS-186MWD, descarga livre de 400 PCM, motor de 121CV, Atlas Copco ou similar</t>
  </si>
  <si>
    <t>IEQ004700</t>
  </si>
  <si>
    <t>Condicionador de ar, 9.000 btu, quente / frio, controle remoto total sem fio, mostrador digital, inclusive unidade externa independente, tipo Split convencional, Ever Confort ou similar</t>
  </si>
  <si>
    <t>IEQ004750</t>
  </si>
  <si>
    <t>Condicionador de ar, 12.000 btu, quente / frio, controle remoto total sem fio, mostrador digital, inclusive unidade externa independente, tipo Split convencional, Ever Confort ou similar</t>
  </si>
  <si>
    <t>IEQ004800</t>
  </si>
  <si>
    <t>Condicionador de ar, 18.000 btu, quente / frio, controle remoto total sem fio, mostrador digital, inclusive unidade externa independente, tipo Split convencional, Ever Confort ou similar</t>
  </si>
  <si>
    <t>IEQ004850</t>
  </si>
  <si>
    <t>Condicionador de ar, 24.000 btu, quente / frio, controle remoto total sem fio, mostrador digital, inclusive unidade externa independente, tipo Split convencional, Ever Confort ou similar</t>
  </si>
  <si>
    <t>IEQ004900</t>
  </si>
  <si>
    <t>Conjunto acoplado para manômetro, para bomba injetora manual Putzmeister ou similar</t>
  </si>
  <si>
    <t>IEQ005250</t>
  </si>
  <si>
    <t>Conjunto de Britagem, britador primário de mandíbulas 6240; rebritador secundário de cone 60TS; Peneira Vibratória MNS-30012/3A, conjunto montado com todos os motores e um quadro completo de comando, circuito interno fechado, feito por 2 transportadores, potência total instalada no conjunto de 78Kw (105HP), 3 ou 4 correias transportadoras de saída (opcionais)</t>
  </si>
  <si>
    <t>IEQ005300</t>
  </si>
  <si>
    <t>Conjunto de manômetro O-100 bar, para bomba injetora manual Putzmeister ou similar</t>
  </si>
  <si>
    <t>IEQ005350</t>
  </si>
  <si>
    <t>Conjunto de pneus 175/70, 13 lonas, para veículo de passeio</t>
  </si>
  <si>
    <t>IEQ005450</t>
  </si>
  <si>
    <t>Conjunto de pneus, 10x20, 16 lonas, para Distribuidor de Asfalto Erisa 2405, Caminhão Ford F-14000, Vac-All, Vacuo Sewer-Jet ou similar</t>
  </si>
  <si>
    <t>IEQ005500</t>
  </si>
  <si>
    <t>Conjunto de pneus, 11x22, 16 lonas para carreta de transportes pesados, Doli para Semi-reboque carrega tudo com capacidade para 60/80 t, com 4 eixos, chassis Scania T 113H ou similar</t>
  </si>
  <si>
    <t>IEQ005550</t>
  </si>
  <si>
    <t>Conjunto de pneus, 185/14, 6 lonas (diagonal) para Caminhoneta Volkswagen Kombi ou similar</t>
  </si>
  <si>
    <t>IEQ005600</t>
  </si>
  <si>
    <t>Conjunto de pneus, 215/80 R16, 6 lonas, para D-20, para Pick-Up Chevrolet ou similar</t>
  </si>
  <si>
    <t>IEQ005650</t>
  </si>
  <si>
    <t>Conjunto de pneus, 750x16, 10 lonas, para Caminhão Ford F-4000, Trator Carregadeira e Reto Escavadeira (dianteiros) modelo Case 580H e trator Massey Ferguson 265 (dianteiros) ou similar</t>
  </si>
  <si>
    <t>IEQ005700</t>
  </si>
  <si>
    <t>Conjunto de pneus, 9x20, 14 lonas, para Caminhão Ford F-12000, guindaste HWP Galion 9-TM ou similar</t>
  </si>
  <si>
    <t>IEQ005750</t>
  </si>
  <si>
    <t>Conjunto de tubos e pilão até 4,2t ou martelo retangular até 2,5t, para bate-estacas tipo Franki, com torre de 17m</t>
  </si>
  <si>
    <t>IEQ005800</t>
  </si>
  <si>
    <t>Conjunto de tubos e pilão até 4,2t ou martelo retangular até 3,5t, para bate-estacas tipo Franki, com torre de 28m</t>
  </si>
  <si>
    <t>IEQ005850</t>
  </si>
  <si>
    <t>Conjunto para projeção de concreto, com motor MA-36, Este ou similar</t>
  </si>
  <si>
    <t>IEQ005900</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</si>
  <si>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</si>
  <si>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IEQ005950</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</si>
  <si>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</si>
  <si>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IEQ006000</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</si>
  <si>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</si>
  <si>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IEQ006050</t>
  </si>
  <si>
    <t>Controlador de área, compatível com sistema CET-RIO/CTA, Dataprom ou similar</t>
  </si>
  <si>
    <t>IEQ006150</t>
  </si>
  <si>
    <t>Controlador eletrônico de tráfego, para interseções fora da área do CTA, conforme especificação da CET-RIO Controlador eletrônico de tráfego, para interseções fora da área do CTA, conforme especificação da CET-RIO com 2 fases</t>
  </si>
  <si>
    <t>IEQ006200</t>
  </si>
  <si>
    <t>Controlador eletrônico de tráfego com microprocessador de 16 bits, hardware totalmente modular, tipo "plug in", componentes tipo "low power" e memória não volátil "EEPROM" para retenção da programação, Datapron ou similar, sendo com Controlador eletrônico de tráfego com microprocessador de 16 bits, hardware totalmente modular, tipo "plug in", componentes tipo "low power" e memória não volátil "EEPROM" para retenção da programação, Datapron ou similar, sendo com 4 fases, modelo DP40-8</t>
  </si>
  <si>
    <t>IEQ006220</t>
  </si>
  <si>
    <t>Controlador eletrônico de tráfego local, sem fio (wireless), incluindo placa de comunicação wireless GSM/GPRS, com GPS, compatível com o Sistema CET-RIO/CTA sem fio (wireless) -  módulos VII, IX e XII, com 4 fases, modelo DP-40-8 da Dataprom ou similar</t>
  </si>
  <si>
    <t>IEQ006230</t>
  </si>
  <si>
    <t>Controlador eletrônico de tráfego local, sem fio (wireless), incluindo placa de comunicação wireless GSM/GPRS, com GPS, compatível com o Sistema CET-RIO/CTA sem fio (wireless) -  módulos VIII, X e XI, com 4 fases, modelo RBY da Telvent ou similar</t>
  </si>
  <si>
    <t>IEQ006250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</si>
  <si>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4 fases</t>
  </si>
  <si>
    <t>IEQ006420</t>
  </si>
  <si>
    <t>Controlador eletrônico de tráfego local, sem fio (wireless), incluindo placa de comunicação wireless GSM/GPRS, com GPS, compatível com o Sistema CET-RIO/CTA sem fio (wireless) -  módulos VII, IX e XII, com 6 fases, modelo DP-40-8 da Dataprom ou similar</t>
  </si>
  <si>
    <t>IEQ006430</t>
  </si>
  <si>
    <t>Controlador eletrônico de tráfego local, sem fio (wireless), incluindo placa de comunicação wireless GSM/GPRS, com GPS, compatível com o Sistema CET-RIO/CTA sem fio (wireless) -  módulos VIII, X e XI, com 6 fases, modelo RBY da Telvent ou similar</t>
  </si>
  <si>
    <t>IEQ006450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</si>
  <si>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8 fases</t>
  </si>
  <si>
    <t>IEQ006520</t>
  </si>
  <si>
    <t>Controlador eletrônico de tráfego local, sem fio (wireless), incluindo placa de comunicação wireless GSM/GPRS, com GPS, compatível com o Sistema CET-RIO/CTA sem fio (wireless) -  módulos VII, IX e XII, com 8 fases, modelo DP-40-8 da Dataprom ou similar</t>
  </si>
  <si>
    <t>IEQ006530</t>
  </si>
  <si>
    <t>Controlador eletrônico de tráfego local, sem fio (wireless), incluindo placa de comunicação wireless GSM/GPRS, com GPS, compatível com o Sistema CET-RIO/CTA sem fio (wireless) -  módulos VIII, X e XI, com 8 fases, modelo RBY da Telvent ou similar</t>
  </si>
  <si>
    <t>IEQ006550</t>
  </si>
  <si>
    <t>Controlador eletrônico de tráfego com microprocessador de 16 bits, hardware totalmente modular, tipo "plug in", componentes tipo "low power" e memória não volátil "EEPROM" para retenção da programação, Datapron ou similar, sendo com Controlador eletrônico de tráfego com microprocessador de 16 bits, hardware totalmente modular, tipo "plug in", componentes tipo "low power" e memória não volátil "EEPROM" para retenção da programação, Datapron ou similar, sendo com 10 fases, modelo DP40-16</t>
  </si>
  <si>
    <t>IEQ006570</t>
  </si>
  <si>
    <t>Controlador eletrônico de tráfego local, sem fio (wireless), incluindo placa de comunicação wireless GSM/GPRS, com GPS, compatível com o Sistema CET-RIO/CTA sem fio (wireless) -  módulos VII, IX e XII, com 10 fases, modelo DP-40-16 da Dataprom ou similar</t>
  </si>
  <si>
    <t>IEQ006580</t>
  </si>
  <si>
    <t>Controlador eletrônico de tráfego local, sem fio (wireless), incluindo placa de comunicação wireless GSM/GPRS, com GPS, compatível com o Sistema CET-RIO/CTA sem fio (wireless) -  módulos VIII, X e XI, com 10 fases, modelo RBY da Telvent ou similar</t>
  </si>
  <si>
    <t>IEQ006700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</si>
  <si>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12 fases</t>
  </si>
  <si>
    <t>IEQ006770</t>
  </si>
  <si>
    <t>Controlador eletrônico de tráfego local, sem fio (wireless), incluindo placa de comunicação wireless GSM/GPRS, com GPS, compatível com o Sistema CET-RIO/CTA sem fio (wireless) - módulos VIII, X e XI, com 12 fases, modelo RBY da Telvent ou similar</t>
  </si>
  <si>
    <t>IEQ006780</t>
  </si>
  <si>
    <t>Controlador eletrônico de tráfego local, sem fio (wireless), incluindo placa de comunicação wireless GSM/GPRS, com GPS, compatível com o Sistema CET-RIO/CTA sem fio (wireless) - módulos VII, IX e XII, com 12 fases, modelo DP-40-16 da Dataprom ou similar</t>
  </si>
  <si>
    <t>IEQ006820</t>
  </si>
  <si>
    <t>Controlador eletrônico de tráfego local, sem fio (wireless), incluindo placa de comunicação wireless GSM/GPRS, com GPS, compatível com o Sistema CET-RIO/CTA sem fio (wireless) - módulos VII, IX e XII, com 14 fases, modelo DP-40-16 da Dataprom ou similar</t>
  </si>
  <si>
    <t>IEQ006830</t>
  </si>
  <si>
    <t>Controlador eletrônico de tráfego local, sem fio (wireless), incluindo placa de comunicação wireless GSM/GPRS, com GPS, compatível com o Sistema CET-RIO/CTA sem fio (wireless) - módulos VIII, X e XI, com 14 fases, modelo RBY da Telvent ou similar</t>
  </si>
  <si>
    <t>IEQ006850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</si>
  <si>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16 fases</t>
  </si>
  <si>
    <t>IEQ006860</t>
  </si>
  <si>
    <t>Controlador eletrônico de tráfego local, com 16 grupos, modelo ETX, Kapsch ou similar.</t>
  </si>
  <si>
    <t>IEQ006880</t>
  </si>
  <si>
    <t>Controlador eletrônico de tráfego local, sem fio (wireless), incluindo placa de comunicação wireless GSM/GPRS, com GPS, com bateria de lítio, compatível com o Sistema CET-RIO/CTA sem fio (wireless), com 4 fases, modelo DP40A-8, Dataprom ou similar.</t>
  </si>
  <si>
    <t>IEQ006881</t>
  </si>
  <si>
    <t>Controlador eletrônico de tráfego local, sem fio (wireless), incluindo placa de comunicação wireless GSM/GPRS, com GPS, com bateria de lítio, compatível com o Sistema CET-RIO/CTA sem fio (wireless), com 8 fases, modelo DP40A-8, Dataprom ou similar.</t>
  </si>
  <si>
    <t>IEQ006882</t>
  </si>
  <si>
    <t>Controlador eletrônico de tráfego local, sem fio (wireless), incluindo placa de comunicação wireless GSM/GPRS, com GPS, com bateria de lítio, compatível com o Sistema CET-RIO/CTA sem fio (wireless), com 16 fases, modelo DP40A-16, Dataprom ou similar.</t>
  </si>
  <si>
    <t>IEQ006920</t>
  </si>
  <si>
    <t>Controlador eletrônico de tráfego local, sem fio (wireless), incluindo placa de comunicação wireless GSM/GPRS, com GPS, compatível com o Sistema CET-RIO/CTA sem fio (wireless) - módulos VII, IX e XII, com 16 fases, modelo DP-40-16 da Dataprom ou similar</t>
  </si>
  <si>
    <t>IEQ006930</t>
  </si>
  <si>
    <t>Controlador eletrônico de tráfego local, sem fio (wireless), incluindo placa de comunicação wireless GSM/GPRS, com GPS, compatível com o Sistema CET-RIO/CTA sem fio (wireless) - módulos VIII, X e XI, com 16 fases, modelo RBY da Telvent ou similar</t>
  </si>
  <si>
    <t>IEQ006950</t>
  </si>
  <si>
    <t>Coroa ou base de implantação de diamante, matriz dura, diâmetro externo com manufatura: Coroa ou base de implantação de diamante, matriz dura, diâmetro externo com manufatura: BWG 60mm</t>
  </si>
  <si>
    <t>IEQ007000</t>
  </si>
  <si>
    <t>Coroa cravada, com diamante de 10 quilates, de 1ª qualidade, com 4 saídas d'água e matriz dura, com 40-60PPQ, com diâmetro de: Coroa cravada, com diamante de 10 quilates, de 1ª qualidade, com 4 saídas d'água e matriz dura, com 40-60PPQ, com diâmetro de: BX</t>
  </si>
  <si>
    <t>IEQ007050</t>
  </si>
  <si>
    <t>Coroa para diamante, impregnada, diâmetro HWG</t>
  </si>
  <si>
    <t>IEQ007100</t>
  </si>
  <si>
    <t>Coroa ou base de implantação de diamante, matriz dura, diâmetro externo com manufatura: Coroa ou base de implantação de diamante, matriz dura, diâmetro externo com manufatura: NWG 75mm</t>
  </si>
  <si>
    <t>IEQ007150</t>
  </si>
  <si>
    <t>Coroa cravada, com diamante de 10 quilates, de 1ª qualidade, com 4 saídas d'água e matriz dura, com 40-60PPQ, com diâmetro de: Coroa cravada, com diamante de 10 quilates, de 1ª qualidade, com 4 saídas d'água e matriz dura, com 40-60PPQ, com diâmetro de: NX</t>
  </si>
  <si>
    <t>IEQ007200</t>
  </si>
  <si>
    <t>Cultivador motorizado, refrigerado por radiador, partida manual, modelo TC-14, Yanmar ou similar</t>
  </si>
  <si>
    <t>IEQ007250</t>
  </si>
  <si>
    <t>Custo de material de manutenção de Bate Estacas com execução in situ de estacas com diâmetro de até 700mm, equipado com pilão de até 4,2t, ou com martelo retangular de até 3,5t, para estacas comuns, torre treliçada até 35m de altura - equivalente ao elementar IEQ000650</t>
  </si>
  <si>
    <t>IEQ007300</t>
  </si>
  <si>
    <t>Custo de material de manutenção de Bate Estacas tipo Franki ou similar, de estacas com diâmetro de até 600mm, equipado com pilão de até 4,2t, ou com martelo retangular de até 2,5t, para estacas comuns, torre treliça de 17m de altura. Custo de material de manutenção Bate estacas, diâmetro até 600mm, pilão até 4,2t, torre treliça h=17m - equivalente ao elementar IEQ000600</t>
  </si>
  <si>
    <t>IEQ007350</t>
  </si>
  <si>
    <t>Custo de material de manutenção de Bate Estacas de queda simples com martelo de até 0,75t, acionado a motor diesel - equivalente ao elementar IEQ000450</t>
  </si>
  <si>
    <t>IEQ007400</t>
  </si>
  <si>
    <t>Custo de material de manutenção de Bate Estacas de queda simples com martelo de 1,5t/2,2t - equivalente ao elementar IEQ000500</t>
  </si>
  <si>
    <t>IEQ007450</t>
  </si>
  <si>
    <t>Custo de material de manutenção de Bate Estacas de queda simples com martelo de 2,5t/3t - equivalente ao elementar IEQ000550</t>
  </si>
  <si>
    <t>IEQ007500</t>
  </si>
  <si>
    <t>Custo de material de manutenção de Betoneira para 320l de mistura seca, de carregamento mecânico e tambor reversível, com motor a gasolina - equivalente ao elementar IEQ000750</t>
  </si>
  <si>
    <t>IEQ007550</t>
  </si>
  <si>
    <t>Custo de material de manutenção de Betoneira para 320l de mistura seca, de carregamento mecânico e tambor reversível, com motor elétrico - equivalente ao elementar IEQ000700</t>
  </si>
  <si>
    <t>IEQ007600</t>
  </si>
  <si>
    <t>Custo de material de manutenção de Bomba Centrífuga Submersível acionada por motor elétrico de 6CV a 3450RPM, para ser usada em quaisquer serviços de drenagem de água limpa ou suja. Pode ser usada a seco. Bombeia água que contenha partículas abrasivas, mangueira, cabos e comandos - equivalente ao elementar IEQ002100</t>
  </si>
  <si>
    <t>IEQ007615</t>
  </si>
  <si>
    <t>Custo de material de manutencao de Bomba Hidráulica Submersivel, trifásica, acionada por motor eletrico de 15CV, 220 / 380V, para tubulação de 6" para ser usada em quaisquer servicos de drenagem de agua limpa ou suja. Bombeia agua que contenha particulas abrasivas, mangueira, cabos e comandos - equivalente ao elementar IEQ002300.</t>
  </si>
  <si>
    <t>IEQ007620</t>
  </si>
  <si>
    <t>Custo de material de manutenção de cabine auxiliar para 4 passageiros confeccionada em fibra de vidro - equivalente ao elementar IEQ002920</t>
  </si>
  <si>
    <t>IEQ007625</t>
  </si>
  <si>
    <t>Custo de material de manutenção de cabine auxiliar para 8 passageiros confeccionada em fibra de vidro - equivalente ao elementar IEQ002925</t>
  </si>
  <si>
    <t>IEQ007650</t>
  </si>
  <si>
    <t>Custo de material de manutenção de Caçamba basculante em aço, com capacidade de 5m3 - equivalente ao elementar IEQ002950</t>
  </si>
  <si>
    <t>IEQ007700</t>
  </si>
  <si>
    <t>Custo de material de manutenção de Caçamba basculante em aço, com capacidade de 7m3 - equivalente ao elementar IEQ003000</t>
  </si>
  <si>
    <t>IEQ007750</t>
  </si>
  <si>
    <t>Custo de material de manutenção de Caçamba basculante em aço, com capacidade de 8 a 10m3 - equivalente ao elementar IEQ003050</t>
  </si>
  <si>
    <t>IEQ007800</t>
  </si>
  <si>
    <t>Custo de material de manutenção de Caçamba basculante em aço, com capacidade de 10 a 12m3 - equivalente ao elementar IEQ003100</t>
  </si>
  <si>
    <t>IEQ007850</t>
  </si>
  <si>
    <t>Custo de material de manutenção de Caminhão Ford cargo 1317, motor diesel de 162CV - equivalente ao elementar IEQ003300</t>
  </si>
  <si>
    <t>IEQ007900</t>
  </si>
  <si>
    <t>Custo de material de manutenção de Caminhão Ford Carga 2622 ou similar, traçado 6x4, Catálogo WQ-33, com potência de 218CV - equivalente ao elementar IEQ003450</t>
  </si>
  <si>
    <t>IEQ007950</t>
  </si>
  <si>
    <t>Custo de material de manutenção de Caminhão basculante, capacidade de 10 a 12m3, motor diesel 220CV - equivalente ao elementar IEQ003400</t>
  </si>
  <si>
    <t>IEQ008000</t>
  </si>
  <si>
    <t>Custo de material de manutenção de Caminhão basculante, capacidade de 8 a 10m3, motor diesel 210CV - equivalente ao elementar IEQ003350</t>
  </si>
  <si>
    <t>IEQ008050</t>
  </si>
  <si>
    <t>Custo de material de manutenção de Caminhão Basculante, Ford F-14000, com capacidade de 7m3, motor diesel de 208CV - equivalente ao elementar IEQ003700</t>
  </si>
  <si>
    <t>IEQ008100</t>
  </si>
  <si>
    <t>Custo de material de manutenção de Guindauto, com capacidade de 3,50t, Munck modelo M-660/18, ou similar - equivalente ao elementar IEQ013800</t>
  </si>
  <si>
    <t>IEQ008200</t>
  </si>
  <si>
    <t>Custo de material de manutenção de Plataforma elevatória pantográfica hidráulica, modelo KPP-100/200, com montagem transversal para trabalhos de até 10m de altura, suportando até 200Kg, altura de elevação de 8,5m - equivalente ao elementar IEQ017050</t>
  </si>
  <si>
    <t>IEQ008250</t>
  </si>
  <si>
    <t>Custo de material de manutenção de Caminhão com Carroceria Fixa, no toco, capacidade de 3,5t, motor diesel de 85CV - equivalente ao elementar IEQ003600</t>
  </si>
  <si>
    <t>IEQ008300</t>
  </si>
  <si>
    <t>Custo de material de manutenção de Caminhão distribuidor de asfalto - equivalente ao elementar IEQ011500</t>
  </si>
  <si>
    <t>IEQ008360</t>
  </si>
  <si>
    <t>Custo de material de manutenção de caminhonete modelo básico 123CV - equivalente ao elementar IEQ020080</t>
  </si>
  <si>
    <t>IEQ008401</t>
  </si>
  <si>
    <t>Custo de material de manutenção de caminhonete com motor bicombustível, cabine simples, com ar condicionado e direção hidraúlica, capacidade de carga mínima de 650Kg, tração 4x2 - equivalente ao elementar IEQ016851</t>
  </si>
  <si>
    <t>IEQ008450</t>
  </si>
  <si>
    <t>Custo de material de manutenção de Carregador Frontal de Rodas, motor diesel de 100CV, pá com capacidade rasa de 1,3m3 - equivalente ao elementar IEQ016700</t>
  </si>
  <si>
    <t>IEQ008500</t>
  </si>
  <si>
    <t>Custo de material de manutenção de Carrocerria carga seca em madeira, aberta, para caminhão F-4000 - equivalente ao elementar IEQ004050</t>
  </si>
  <si>
    <t>IEQ008551</t>
  </si>
  <si>
    <t>Custo de material de manutenção de Carrocerria carga seca em madeira, aberta, Ford Cargo 1317 - equivalente ao elementar IEQ004001</t>
  </si>
  <si>
    <t>IEQ008600</t>
  </si>
  <si>
    <t>Custo de material de manutenção de Carroceria Pipa para água, capacidade de 6000l, com moto bomba e barra de irrigação, para caminhão - equivalente ao elementar IEQ004100</t>
  </si>
  <si>
    <t>IEQ008650</t>
  </si>
  <si>
    <t>Custo de material de manutenção de Carroceria Pipa para água, capacidade de 10.000l, com moto bomba e mangote com 50m - equivalente ao elementar IEQ004150</t>
  </si>
  <si>
    <t>IEQ008700</t>
  </si>
  <si>
    <t>Custo de material de manutenção de Compactador Vibratório, com tambor Pé-de-Carneiro, auto-propulsor, com motor diesel de 76HP, com 6t a 7t, largura de 1,85m - equivalente ao elementar IEQ004400</t>
  </si>
  <si>
    <t>IEQ008750</t>
  </si>
  <si>
    <t>Custo de material de manutenção de Compressor de ar, portátil e rebocável, pressão de trabalho de 102PSI, descarga livre de 170PCM, motor diesel de 40CV - equivalente ao elementar IEQ004550</t>
  </si>
  <si>
    <t>IEQ008800</t>
  </si>
  <si>
    <t>Custo de material de manutenção de Compressor de ar, portátil e rebocável, pressão de trabalho de 102PSI, descarga livre de 250PCM, motor diesel de 77CV - equivalente ao elementar IEQ004600</t>
  </si>
  <si>
    <t>IEQ008850</t>
  </si>
  <si>
    <t>Custo de material de manutenção de Conjunto de tubos e pilão até 4,2t ou martelo retangular até 2,5t, para bate-estacas, torre 17m - equivalente ao elementar IEQ005750</t>
  </si>
  <si>
    <t>IEQ008900</t>
  </si>
  <si>
    <t>Custo de material de manutenção de Conjunto de tubos e pilão até 4,2t ou martelo retangular até 3,5t, para bate-estacas tipo Franki - equivalente ao elementar IEQ005800</t>
  </si>
  <si>
    <t>IEQ008950</t>
  </si>
  <si>
    <t>Custo de material de manutenção de custo horário corrido de utilização de equipamento de jato d'água de alta pressão (Sewer-Jet ou similar), mangueira de 1" de diâmetro, pressão até 2000 libras - equivalente ao elementar IEQ018750</t>
  </si>
  <si>
    <t>IEQ009050</t>
  </si>
  <si>
    <t>Custo de material de manutenção de Equipamento combinado, vácuo/hidrojato, com custo horário corrido de utilização, incluindo abastecimento de água, despejo de material retirado e equipe de operação, com tanque de água e de resíduo de 8000l, bomba de alta pressão e alto vácuo, acionadas através de tomada de força, carretel para acinamento da mangueira de alta pressão, mangote de 4" e demais acessórios, para limpeza de sistemas de drenagem de águas pluviais e esgotos sanitários - equivalente ao elementar IEQ004300</t>
  </si>
  <si>
    <t>IEQ009100</t>
  </si>
  <si>
    <t>Custo de material de manutenção de equipamento para desobstrução de galerias (Bucket-Machine), rebocável, avanço mecânico, com jogo completo de acessórios, motor diesel, modelo M90 de 12CV, ou similar - equivalente ao elementar IEQ012100</t>
  </si>
  <si>
    <t>IEQ009150</t>
  </si>
  <si>
    <t>Custo de material de manutenção de Escavadeira Hidráulica, motor diesel de 106CV, capacidade 0,78m3 e 3 braços articulados, braço intermediário ajustável em 3 posicões - equivalente ao elementar IEQ012300</t>
  </si>
  <si>
    <t>IEQ009175</t>
  </si>
  <si>
    <t>Custo de material de manutenção de estação total eletrônico - equivalente ao elementar IEQ012325</t>
  </si>
  <si>
    <t>IEQ009200</t>
  </si>
  <si>
    <t>Custo de material de manutenção de Distribuidor de agregado, rebocável, rodado, com quatro pneus lisos de (600x9) com câmara de ar, capacidade de 2,20m3, largura total de 4,00m e largura útil de distribuição de 3,20m, modelo EAR-800 - equivalente ao elementar IEQ011450</t>
  </si>
  <si>
    <t>IEQ009251</t>
  </si>
  <si>
    <t>Custo de material de manutenção de Fresadora à frio, mod. W-100 - equivalente ao elementar IEQ013101</t>
  </si>
  <si>
    <t>IEQ009270</t>
  </si>
  <si>
    <t>Custo de material de manutenção de Fresadora/recicladora, mod. FR-10.20 - equivalente ao elementar IEQ013120</t>
  </si>
  <si>
    <t>IEQ009300</t>
  </si>
  <si>
    <t>Custo de material de manutenção de Grupo gerador com potência de 2500W, 110V e 240V de corrente alternada ou 12V/8,3A de corrente contínua, motor a gasolina de 5,5CV - equivalente ao elementar IEQ013400</t>
  </si>
  <si>
    <t>IEQ009350</t>
  </si>
  <si>
    <t>Custo de material de manutenção de Grupo Gerador, estacionário, com alternador de 139/150Kva e motor diesel de 180CV a 1800RPM - equivalente ao elementar IEQ013450</t>
  </si>
  <si>
    <t>IEQ009400</t>
  </si>
  <si>
    <t>Custo de material de manutenção de Grupo Gerador, transportável sobre rodas, 60/66Kva, motor diesel de 85CV (1800RPM) - equivalente ao elementar IEQ013500</t>
  </si>
  <si>
    <t>IEQ009450</t>
  </si>
  <si>
    <t>Custo de material de manutenção de Guincho de fricção, com capacidade para 750Kg a 1500Kg, com motor elétrico de 10CV com jogo de 4 roldanas; com cabo simples - equivalente ao elementar IEQ013550</t>
  </si>
  <si>
    <t>IEQ009460</t>
  </si>
  <si>
    <t>Custo de material de manutenção de Guincho socorro, leve tipo plataforma inclinável deslizante com lança traseira (asa delta) - equivalente ao elementar IEQ013560</t>
  </si>
  <si>
    <t>IEQ009500</t>
  </si>
  <si>
    <t>Custo de material de manutenção de Guindaste hidráulico com momento de carga útil de 1550 Kgf/m, com alcance de 16m de altura - equivalente ao elementar IEQ013650</t>
  </si>
  <si>
    <t>IEQ009550</t>
  </si>
  <si>
    <t>Custo de material de manutenção de guindaste sobre rodas, capacidade de 10t, motor diesel de 124CV - equivalente ao elementar IEQ013700</t>
  </si>
  <si>
    <t>IEQ009600</t>
  </si>
  <si>
    <t>Custo de material de manutenção de Guindaste sobre rodas, capacidade de 30t, motor diesel de 220CV - equivalente ao elementar IEQ013600</t>
  </si>
  <si>
    <t>IEQ009650</t>
  </si>
  <si>
    <t>Custo de material de manutenção de Guindaste sobre rodas, motor diesel de 121CV, capacidade de 16t, raio de curva de 4,5m, lança telescópia de acionamento hidráulico com 7,60m retraída e 18,30m extendida - equivalente ao elementar IEQ013750</t>
  </si>
  <si>
    <t>IEQ009670</t>
  </si>
  <si>
    <t>Custo de material de manutenção de Kit Tapa Buraco de 5m3 TBR500 da Romanelli ou similar - equivalente ao elementar IEQ013930</t>
  </si>
  <si>
    <t>IEQ009700</t>
  </si>
  <si>
    <t>Custo de material de manutenção de Máquina de juntas (serra para concreto) motor a gasolina de 8,25CV partida manual, chassis reforçado, guarda protetora para acomodar serras de até 14", serra para concreto especialmente desenvolvida para aberturas de junta de dilatação com 3600RPM - equivalente ao elementar IEQ015250</t>
  </si>
  <si>
    <t>IEQ009750</t>
  </si>
  <si>
    <t>Custo de material de manutenção de Minicarregadeira - equivalente ao elementar IEQ015300</t>
  </si>
  <si>
    <t>IEQ009800</t>
  </si>
  <si>
    <t>Custo de material de manutenção de Moto Bomba Susuki ou similar, com bomba centrífuga auto-escorvante de rotor aberto, bocaios de sucção de 3" e recalque de 3", motor a gasolina de 5,3HP, inclusive mangueiras de sucção e recalque - equivalente ao elementar IEQ002700</t>
  </si>
  <si>
    <t>IEQ009850</t>
  </si>
  <si>
    <t>Custo de material de manutenção de Motoniveladora, motor diesel de 125CV - equivalente ao elementar IEQ015600</t>
  </si>
  <si>
    <t>IEQ009900</t>
  </si>
  <si>
    <t>Custo de material de manutenção de Moto Serra Stihl moSCdelo MS051-43Kw, sabre de 63cm, de alta potência - equivalente ao elementar IEQ015750</t>
  </si>
  <si>
    <t>IEQ009950</t>
  </si>
  <si>
    <t>Custo de material de manutenção de Pá Carregadeira (Carregador Frontal) sobre rodas, pá com capacidade rasa de 2,66m3, motor diesel de 183,7CV (180HP) - equivalente ao elementar IEQ016750</t>
  </si>
  <si>
    <t>IEQ010000</t>
  </si>
  <si>
    <t>Custo de material de manutenção de Perfuratriz de 25Kg de peso (para serviços de furação de fogacho, perfuração em bancadas baixas e serviços similares), consumo de ar de 56l/seg., frequência de impactos 34imp/seg., comprimento de 64cm, diâmetro do pistão de 65mm, exclusive broca e mangueira - equivalente ao elementar IEQ016800</t>
  </si>
  <si>
    <t>IEQ010010</t>
  </si>
  <si>
    <t>Custo de material de manutenção de Plataforma aérea dupla ou cesto duplo, isolados para 69 Kv, altura de operação de 23,50m, giro de 360°, alcance lateral operacional mínimo de 11m, dotado de sistema de segurança e emergência - equivalente ao elementar IEQ017035</t>
  </si>
  <si>
    <t>IEQ010025</t>
  </si>
  <si>
    <t>Custo de material de manutenção de receptor GPS TOPCON, Hiper L1 + L2 - equivalente ao elementar IEQ017625</t>
  </si>
  <si>
    <t>IEQ010050</t>
  </si>
  <si>
    <t>Custo de material de manutenção de Roçadeira costal motorizada para preparo de terreno - equivalente ao elementar IEQ017850</t>
  </si>
  <si>
    <t>IEQ010100</t>
  </si>
  <si>
    <t>Custo de material de manutenção de Rolo Compactador Tandem, de 5t a 10t, motor diesel de 58, 5CV - equivalente ao elementar IEQ018200</t>
  </si>
  <si>
    <t>IEQ010150</t>
  </si>
  <si>
    <t>Custo de material de manutenção de Rolo Compactador Tandem Vibratório auto-propelido LR-95 Dynapac ou similar, motor diesel de 13CV, para reparo de pavimentação, capacidade de 4t, com carreta transportadora - equivalente ao elementar IEQ018100</t>
  </si>
  <si>
    <t>IEQ010200</t>
  </si>
  <si>
    <t>Custo de material de manutenção de Rolo Compactador Vibratório, auto-propelido para reparo de pavimentação, motor diesel de 28HP - equivalente ao elementar IEQ018150</t>
  </si>
  <si>
    <t>IEQ010220</t>
  </si>
  <si>
    <t>Custo de material de manutenção de Rolo compactador autopropelido oscilatório, para asfalto, modelo HAMM HDO90 - equivalente ao elementar IEQ018220</t>
  </si>
  <si>
    <t>IEQ010250</t>
  </si>
  <si>
    <t>Custo de material de manutenção de Rolo Compactador, de 3 rodas, 23t, motor diesel de 111HP - equivalente ao elementar IEQ018050</t>
  </si>
  <si>
    <t>IEQ010300</t>
  </si>
  <si>
    <t>Custo de material de manutenção de Rolo Vibratório Liso, de 7t, auto-propulsor, motor diesel de 76,5HP, largura total de 2,015m - equivalente ao elementar IEQ018250</t>
  </si>
  <si>
    <t>IEQ010350</t>
  </si>
  <si>
    <t>Custo de material de manutenção de Rompedor hidráulico, peso operacional de 1440kg, adaptável à escavadeira hidráulica - equivalente ao elementar IEQ018350</t>
  </si>
  <si>
    <t>IEQ010400</t>
  </si>
  <si>
    <t>Custo de material de manutenção de Rompedor hidráulico, peso operacional de 435kg, adaptável à retro-escavadeira - equivalente ao elementar IEQ018300</t>
  </si>
  <si>
    <t>IEQ010450</t>
  </si>
  <si>
    <t>Custo de material de manutenção de Rompedor Pneumático de 32,6Kg de peso, consumo de ar de 38,8l/seg., frequência de impactos 1110imp/min. - equivalente ao elementar IEQ018400</t>
  </si>
  <si>
    <t>IEQ010500</t>
  </si>
  <si>
    <t>Custo de material de manutenção de Serra Circular com motor de 5CV - equivalente ao elementar IEQ000400</t>
  </si>
  <si>
    <t>IEQ010550</t>
  </si>
  <si>
    <t>Custo de material de manutenção de Soquete Vibratório de 78Kg, com motor a gasolina de 2,5CV - equivalente ao elementar IEQ019100</t>
  </si>
  <si>
    <t>IEQ010600</t>
  </si>
  <si>
    <t>Custo de material de manutenção de Tesoura hidraúlica, modelo HCC 1500, Atlas Copco ou similar - equivalente ao elementar IEQ019400</t>
  </si>
  <si>
    <t>IEQ010650</t>
  </si>
  <si>
    <t>Custo de material de manutenção de Trator Carregadeira e Retro-Escavadeira, motor diesel de 79CV, capacidade da caçamba de 0,76 m3 - equivalente ao elementar IEQ019500</t>
  </si>
  <si>
    <t>IEQ010700</t>
  </si>
  <si>
    <t>Custo de material de manutenção de Trator de esteiras, capacidade de 1,94m3, motor diesel de 91,8CV - equivalente ao elementar IEQ019600</t>
  </si>
  <si>
    <t>IEQ010710</t>
  </si>
  <si>
    <t>Custo de material de manutenção de Veículo leve tipo gol - equivalente ao elementar IEQ020150</t>
  </si>
  <si>
    <t>IEQ010750</t>
  </si>
  <si>
    <t>Custo de material de manutenção de Trator de pneus, motor diesel de 65CV (63,7HP) - equivalente ao elementar IEQ019650</t>
  </si>
  <si>
    <t>IEQ010810</t>
  </si>
  <si>
    <t>Custo de material de manutenção de usina de asfalto, capacidade 120t/h - equivalente ao elementar IEQ019910</t>
  </si>
  <si>
    <t>IEQ010850</t>
  </si>
  <si>
    <t>Custo de material de manutenção de Vassoura Mecânica, rebocável, largura de trabalho de 2,44m - equivalente ao elementar IEQ020100</t>
  </si>
  <si>
    <t>IEQ010900</t>
  </si>
  <si>
    <t>Custo de material de manutenção de Vibrador de Imersão, tubo de (48x480)mm, com mangote de 5m de comprimento, motor elétrico de 2CV - equivalente ao elementar IEQ020200</t>
  </si>
  <si>
    <t>IEQ010950</t>
  </si>
  <si>
    <t>Custo de material de manutenção de Vibro acabadora para asfalto, sobre esteiras, capacidade de produção de 400t/h, largura de pavimentação de 3,05m a 4,75m, motor diesel de 98CV (96,04HP) - equivalente ao elementar IEQ020300</t>
  </si>
  <si>
    <t>IEQ011000</t>
  </si>
  <si>
    <t>Custo de material de manutenção de Vibro acabadora, modelo SA 115 CR, com capacidade do silo de asfalto de 10,5t, largura de 4,55m e potência de 98CV, Ciber ou similar - equivalente ao elementar IEQ020250</t>
  </si>
  <si>
    <t>IEQ011050</t>
  </si>
  <si>
    <t>Custo de material de manutenção de Terceiro Eixo sem suspensor - equivalente ao elementar IEQ019350</t>
  </si>
  <si>
    <t>IEQ011100</t>
  </si>
  <si>
    <t>Custo de material de manutenção de equipamento tipo Vac-All - equivalente ao elementar IEQ020000</t>
  </si>
  <si>
    <t>IEQ011150</t>
  </si>
  <si>
    <t>Custo de material de operação, incluindo combustíveis, óleos, lubrificantes, graxa, filtro para combustíveis e filtros lubrificantes - equivalente ao elementar gasolina IEQ013150</t>
  </si>
  <si>
    <t>IEQ011200</t>
  </si>
  <si>
    <t>Custo de material de operação, incluindo combustíveis, óleos, lubrificantes, graxa, filtro para combustíveis e filtros lubrificantes - equivalente de Kwh ao elementar MAT128550</t>
  </si>
  <si>
    <t>IEQ011250</t>
  </si>
  <si>
    <t>Custo de material de operação, incluindo combustíveis, óleos, lubrificantes, graxa, filtro para combustíveis e filtros lubrificantes - equivalente ao elementar óleo diesel IEQ016450</t>
  </si>
  <si>
    <t>IEQ011300</t>
  </si>
  <si>
    <t>Custo de material de manutenção de Trator sobre esteiras, capacidade de lâmina reta de 3,07m3, motor diesel de 158,28CV (155HP) - equivalente ao elementar IEQ019550</t>
  </si>
  <si>
    <t>IEQ011400</t>
  </si>
  <si>
    <t>Detetor de canal, duplo, Nortech ou similar</t>
  </si>
  <si>
    <t>IEQ011450</t>
  </si>
  <si>
    <t>Distribuidor de agregado, rebocável, rodado, com quatro pneus lisos de (600x9) com câmara de ar, capacidade de 2,20m3, largura total de 4,00m e largura útil de distribuição de 3,20m, modelo EAR-800, Romanelli ou similar</t>
  </si>
  <si>
    <t>IEQ011500</t>
  </si>
  <si>
    <t>Distribuidor de Asfalto, modelo 5000 DB-5, Cosmaq ou similar</t>
  </si>
  <si>
    <t>IEQ011550</t>
  </si>
  <si>
    <t>Dois elementos TS-3A, 2 diagonais X, para torre-andaime Jahu ou similar</t>
  </si>
  <si>
    <t>IEQ011600</t>
  </si>
  <si>
    <t>Doli para semi-reboque carrega tudo com capacidade para 60/80 toneladas, com 2 eixos</t>
  </si>
  <si>
    <t>IEQ011700</t>
  </si>
  <si>
    <t>Dumper, com capacidade de 2,3t, motor a diesel, de 280l, aluguel</t>
  </si>
  <si>
    <t>IEQ011750</t>
  </si>
  <si>
    <t>Elevador para transporte de concreto, completo, compreendendo guincho de 10CV, 16m de torre desmontável, caçamba automática de 500l, funil para descarga e silo de espera de 1000l, suporte de roldanas louca, viga superior e outros materiais, Hércules T-1515 ou similar</t>
  </si>
  <si>
    <t>IEQ011800</t>
  </si>
  <si>
    <t>Elevador hidráulico comercial, com capacidade para 6 passageiros - 420Kg, velocidade de 30mpm, 2 paradas, 2 entradas, 1º e 2º pavimento, de 220/110V-660Hz, cabina com painéis em aço inox lixado, ventilação natural na parte superior do painél frontal, guarda corpo em aço inox, espelho no painel de fundo, com luz de emergência, piso em granito, porta cabina tipo de correr e máquina de tração com engrenagem em cima da caixa</t>
  </si>
  <si>
    <t>IEQ011850</t>
  </si>
  <si>
    <t>Elevador hidráulico, com capacidade para 8 pessoas - 560Kg, velocidade de 0,53m/s, percurso 11,30m, 4 paradas e entradas (T, 1 ao 3), motor trifásico de 220V - 60Hz, sistema hidráulico com transmissão de força motriz através de óleo sob pressão por um grupo impulsor, comando dotado de dispositivo de operação em sistema de emergência, acabamento com painéis, portas e cantos arredondados em aço inoxidável acetinado, corrimão em tubo (curvo ou reto) pintado, teto em chapa de aço pintado, iluminação com lâmpadas fluorescentes compactas, piso em Vinil-amianto, com porta da cabina tipo corrediça horizontal, em duas folhas, vão livre medindo (0,80x2,10)m, com abertura lateral e operador acionado por um motor elétrico e controlado por um comando eletrônico, Atlas ou similar</t>
  </si>
  <si>
    <t>IEQ011870</t>
  </si>
  <si>
    <t>Elevador Smart MRL8-DF sem casa de máquinas, para 8 pessoas/560 Kg, velocidade 1,0 m/s , 3 paradas</t>
  </si>
  <si>
    <t>IEQ011900</t>
  </si>
  <si>
    <t>Elevador para transporte de material, completo</t>
  </si>
  <si>
    <t>IEQ011950</t>
  </si>
  <si>
    <t>Elevador Residencial Unifamiliar, especial padronizado, para cadeira de rodas, com as seguintes características: Capacidade de 210kg; Velocidade de 15m/min; 2 paradas; Percurso de 6,60m; Comando automático simples em todas as paradas; 2 portas em chapa, tipo eixo vertical, com acabamento em primmer para pintura, abertura do mesmo lado, medindo (80x200)cm; Cabina em estrutura metálica, medindo (90x130x205)cm, com acabamentos das laterais e teto em painéis em chapa de aço com pintura eletrostática bege, piso em chapa de aço 3/16" revestido com borracha sintética, iluminação fluorescente e porta pantográfica manual em alumínio anodizado de (80x200)cm; Guias de perfil "T" laminado; Contrapeso em blocos de ferro fundido; Máquina superior, tipo moto-freio e redutor a rosca sem fim, auxiliado por contrapeso. Fornecido e montado, modelo EL-2913, Montele ou similar</t>
  </si>
  <si>
    <t>IEQ012000</t>
  </si>
  <si>
    <t>Equipamento de circuito fechado de televisão para detecção de problemas no interior de coletores e galerias, composto de câmera de TV P&amp;T460, pan/tilt, colorida, sistema NTSC, controle remoto de foco e íris automático através de joystick, Cabo Multicondutor de Kevlar para controle de tração, Data Recording para armazenar dados que podem ser gravados diretamente no vídeo, Trator Power Trac e Skid para transportar a câmera através de controle remoto e cabos de aço tracionados, Float Transporter para transportar a câmera no interior de tubulações de grande diâmetro e difícil acesso, VCR SVHS e monitor de vídeo e gerador de energia à gasolina de no mínimo 27HP</t>
  </si>
  <si>
    <t>IEQ012050</t>
  </si>
  <si>
    <t>Equipamento de pintura à quente por spray/extrusão, modelo FA-1500</t>
  </si>
  <si>
    <t>IEQ012100</t>
  </si>
  <si>
    <t>Equipamento para desobstrução de galerias composto de 01 unidade de Bucket Machine composta de 02 conjunto de tração, 100m de vara de aço, 01 rolete extra para o conjunto no diâmetro de 40mm, 02 guias com roletes para diâmetro de 5 a 30mm, 02 roletes extras para guias no diâmetro de 40mm, 02 sapatas, 01 pá reversa de 3m, 01 reservatório de 1,73m2 com tampa para acumulo de material e 01 barracão de 4m2 desmontável para guarda de ferramentas e acessórios</t>
  </si>
  <si>
    <t>IEQ012150</t>
  </si>
  <si>
    <t>Equipamento para fusão de termoplástico por extrusão, com tanque fusor de 250l (500Kg), para aplicação manual com sapatas, modelo EGM-FE-250L, Elgimaq ou similar</t>
  </si>
  <si>
    <t>IEQ012200</t>
  </si>
  <si>
    <t>Escavadeira com Clam-Shell, capacidade de 0,78m3, Bucyrus 22-B ou similar</t>
  </si>
  <si>
    <t>IEQ012250</t>
  </si>
  <si>
    <t>Escavadeira com Drag-Line, capacidade de 0,78m3</t>
  </si>
  <si>
    <t>IEQ012300</t>
  </si>
  <si>
    <t>Escavadeira hidráulica sobre esteira, modelo CX 160, capacidade da caçamba de 0,73m3, motor diesel de 106CV, Case ou similar</t>
  </si>
  <si>
    <t>IEQ012325</t>
  </si>
  <si>
    <t>Estação total TOPCON, GTS236W ou similar, completa com bateria, tripé, prisma e software de coleta de dados</t>
  </si>
  <si>
    <t>IEQ012350</t>
  </si>
  <si>
    <t>Exaustor axial de fibra de vidro, Fiber-Glass, de parede, acionamento pelo eixo do motor, proteção contra chuva chanfrada a 45°, hélice em perfil alar e poliuretano rígido, balanceada estática e dinamicamente, tela de segurança em polipropileno, diâmetro de 800mm, vazão de 22000m3/h, pressão de 5mmca, motor de 1,5HP, com 6 pólos, 220V, IP54, 60Hz, TFVE, trifásico, WEG, rotação de 1150RPM</t>
  </si>
  <si>
    <t>IEQ012400</t>
  </si>
  <si>
    <t>Exaustor axial, com diâmetro de 300mm, modelo 1625, True ou similar</t>
  </si>
  <si>
    <t>IEQ012450</t>
  </si>
  <si>
    <t>Exaustor axial transmissão direta, com vazão de 275m3/min, potência de 3CV a 1750 RPM e dimensões de (700X450)mm modelo HC-700-4 ou similar</t>
  </si>
  <si>
    <t>IEQ012500</t>
  </si>
  <si>
    <t>Exaustor eólico de alumínio, liga naval 5052 H36, de 24", com eixo em aço 1020 e suporte de eixo em aço galvanizado, rolamentos blindados 6201-ZZ, com base de montagem em chapa de aço galvanizado 22, para fixação em telhados</t>
  </si>
  <si>
    <t>IEQ012515</t>
  </si>
  <si>
    <t>Execução de meio-fio simples (15X30cm) moldado no local, em concreto, com utilização de máquina extrusora, incluindo mobilização e desmobilização da máquina, alimentação, manutenção e deslocamento da máquina na obra, operador e ajudante, exceto material e acabamento</t>
  </si>
  <si>
    <t>IEQ012520</t>
  </si>
  <si>
    <t>Execução de meio-fio (15X30cm) e sarjeta (30X15cm) conjugados de concreto moldado no local, com utilização de máquina extrusora, com mobilização e desmobilização da máquina, alimentação, lubrificação e deslocamento da máquina na obra, operador e ajudante, exceto material e acabamento</t>
  </si>
  <si>
    <t>IEQ012551</t>
  </si>
  <si>
    <t>Extensão de campânula (1x2)m para tubulão - pressão até 2,5Kg/cm2 - equivalente ao elementar MAT029850</t>
  </si>
  <si>
    <t>IEQ012650</t>
  </si>
  <si>
    <t>Filtro para motor diesel</t>
  </si>
  <si>
    <t>IEQ012800</t>
  </si>
  <si>
    <t>Fluxômetro medidor de vazão de gases, em corpo de latão polido e cromado, botão de nylon com fibra de vidro, agulha auto-ajustável, saída roscável e bilha externa de policarbonato de alto impacto, na cor padrão</t>
  </si>
  <si>
    <t>IEQ012850</t>
  </si>
  <si>
    <t>Fogão industrial em aço carbono, pintado, com grelha em ferro fundido de (30x30)cm, com: Fogão industrial em aço carbono, pintado, com grelha em ferro fundido de (30x30)cm, com: 4 bocas, provido de 2 queimadores simples e 2 queimadores duplos e estrado paneleiro inferior, medindo: (76x86x85)cm</t>
  </si>
  <si>
    <t>IEQ012900</t>
  </si>
  <si>
    <t>Fogão industrial em aço carbono, pintado, com grelha em ferro fundido de (30x30)cm, com: Fogão industrial em aço carbono, pintado, com grelha em ferro fundido de (30x30)cm, com: 6 bocas, provido de 3 queimadores simples e 3 queimadores duplos e estrado paneleiro</t>
  </si>
  <si>
    <t>IEQ012950</t>
  </si>
  <si>
    <t>Fogão industrial com 6 queimadores simples e forno</t>
  </si>
  <si>
    <t>IEQ013000</t>
  </si>
  <si>
    <t>Fonte de Emergência, No Break, potência de 2Kva, tensão de entrada e saída de 220/220V, 60Hz, autonomia à plena carga de 30min</t>
  </si>
  <si>
    <t>IEQ013050</t>
  </si>
  <si>
    <t>Fonte de Emergência, No Break, trifásico, potência de 50Kva, on-line, tensão de entrada e saída de 220V, banco de baterias seladas em gabinete para autonomia à plena carga de 10 a 25 minutos, modelo série 300, Liebert ou similar</t>
  </si>
  <si>
    <t>IEQ013101</t>
  </si>
  <si>
    <t>Fresadora à frio, com largura de tambor de até 1m, potência de 211CV, mod. W-100, Wirtgen ou similar</t>
  </si>
  <si>
    <t>IEQ013120</t>
  </si>
  <si>
    <t>Fresadora/recicladora, FR-10.20, com largura de tambor de 1m, com potência de 123 CV a 2200 RPM, Profab ou similar</t>
  </si>
  <si>
    <t>IEQ013150</t>
  </si>
  <si>
    <t>Gasolina comum, na bomba</t>
  </si>
  <si>
    <t>IEQ013200</t>
  </si>
  <si>
    <t>GLP - Gás Liquefeito de Petróleo</t>
  </si>
  <si>
    <t>IEQ013300</t>
  </si>
  <si>
    <t>Grade Aradora Mecânica, modelo GAM-24, Marchesan ou similar</t>
  </si>
  <si>
    <t>IEQ013350</t>
  </si>
  <si>
    <t>Graxa comum (chassis 2), tambores com 170Kg, Isafax-2 ou similar</t>
  </si>
  <si>
    <t>IEQ013400</t>
  </si>
  <si>
    <t>Grupo gerador com potência de 2500W, 110V e 240V de corrente alternada ou 12V/8,3A de corrente contínua, motor a gasolina de 5,5CV, modelo EP2500K1, Honda ou similar</t>
  </si>
  <si>
    <t>IEQ013450</t>
  </si>
  <si>
    <t>Grupo gerador estacionário, com alternador de 139/150Kva, motor MWM de 180CV a 1800RPM e quadro manual, Maquigeral ou similar</t>
  </si>
  <si>
    <t>IEQ013500</t>
  </si>
  <si>
    <t>Grupo gerador, transportável, de 80/84Kva, com motor à diesel de 85CV, 220/127V e partida automática</t>
  </si>
  <si>
    <t>IEQ013550</t>
  </si>
  <si>
    <t>Guincho de fricção de 10CV, com capacidade de 750/1500Kg</t>
  </si>
  <si>
    <t>IEQ013560</t>
  </si>
  <si>
    <t>Guincho-socorro (reboque) leve, tipo plataforma inclinável deslizante com lança traseira (asa delta)</t>
  </si>
  <si>
    <t>IEQ013600</t>
  </si>
  <si>
    <t>Guindaste hidráulico com capacidade de 27200kg a 3000mm, modelo MD30 Truck Crane, Madal ou similar</t>
  </si>
  <si>
    <t>IEQ013650</t>
  </si>
  <si>
    <t>Guindaste hidráulico com momento de carga útil mínimo de 1550Kgf/m, com alcance de 16m de altura na vertical, equipado com cesto duplo para inspeção de linha</t>
  </si>
  <si>
    <t>IEQ013700</t>
  </si>
  <si>
    <t>Guindaste hidráulico, com capacidade para 10t, modelo MD-10A, Madal ou similar</t>
  </si>
  <si>
    <t>IEQ013750</t>
  </si>
  <si>
    <t>Guindaste sobre rodas, com capacidade de 15t, modelo ES-488, Bantan ou similar</t>
  </si>
  <si>
    <t>IEQ013800</t>
  </si>
  <si>
    <t>Guindauto, com capacidade de 3,50t, Munck modelo M-660/18, ou similar</t>
  </si>
  <si>
    <t>IEQ013850</t>
  </si>
  <si>
    <t>Instalação avulsa de Bomba de Concreto</t>
  </si>
  <si>
    <t>IEQ013900</t>
  </si>
  <si>
    <t>Instalação de aquecimento e armazenamento de asfalto, Tenge ou similar, compreendendo 2 tanques de 30000l cada, intercambiador, aquecedor, acumulador de asfalto, retificador, tanque de óleo leve para 20000l, sistema de tubulação de asfalto e óleo térmico, aquecedor acumulador APF/BPF 20000l, unidade de aquecimento e bombeamento APF/BPF, sistema de tubulação APF/BPF e óleo</t>
  </si>
  <si>
    <t>IEQ013930</t>
  </si>
  <si>
    <t>Kit Tapa Buraco de 5m3 TBR500 da Romanelli ou similar</t>
  </si>
  <si>
    <t>IEQ013950</t>
  </si>
  <si>
    <t>Kit do Sistema de Nivelamento Eletrônico, para implementação das Vibro Acabadoras CIBER, modelos SA-114CR e SA-115C</t>
  </si>
  <si>
    <t>IEQ014050</t>
  </si>
  <si>
    <t>Lavadora de alta pressão, de 166/2400 (bar/psi), tensão 220/380V, modelo CSL 2400 FST, Electrolux ou similar</t>
  </si>
  <si>
    <t>IEQ014100</t>
  </si>
  <si>
    <t>Licenciamento de Caçamba basculante em aço, com capacidade de 5m3 - equivalente ao elementar IEQ002950</t>
  </si>
  <si>
    <t>IEQ014150</t>
  </si>
  <si>
    <t>Licenciamento de Caçamba basculante em aço, com capacidade de 7m3 - equivalente ao elementar IEQ003000</t>
  </si>
  <si>
    <t>IEQ014200</t>
  </si>
  <si>
    <t>Licenciamento de Caminhão de carroceria baú, Ford F-350, capacidade de 3,5t, motor diesel de 141CV - equivalente ao elementar IEQ003550</t>
  </si>
  <si>
    <t>IEQ014250</t>
  </si>
  <si>
    <t>Licenciamento de Caminhão Ford F-4000 ou similar, com capacidade para 3,5t, motor diesel de 85CV - equivalente ao elementar IEQ003600</t>
  </si>
  <si>
    <t>IEQ014275</t>
  </si>
  <si>
    <t>Licenciamento de Caminhão VW 8.150 ou similar, capacidade para 4 T, motor diesel de 150CV - equivalente ao elementar IEQ003625</t>
  </si>
  <si>
    <t>IEQ014301</t>
  </si>
  <si>
    <t>Licenciamento de Caminhão, Ford Cargo 1317 - equivalente ao elementar IEQ003300</t>
  </si>
  <si>
    <t>IEQ014350</t>
  </si>
  <si>
    <t>Licenciamento de Caminhão Basculante, Ford F-14000 ou similar, com capacidade de 7m3, motor diesel de 142CV - equivalente ao elementar IEQ003700</t>
  </si>
  <si>
    <t>IEQ014451</t>
  </si>
  <si>
    <t>Licenciamento de Caminhonete, Van VKN 2.0 16V da Jinbei ou similar - equivalente ao elementar IEQ020080</t>
  </si>
  <si>
    <t>IEQ014500</t>
  </si>
  <si>
    <t>Licenciamento de Carroceria baú, com isolamento em placa de isopor no teto, revestimento interno em placa de eucatex - equivalente ao elementar IEQ003950</t>
  </si>
  <si>
    <t>IEQ014550</t>
  </si>
  <si>
    <t>Licenciamento de Carroceria carga seca em madeira, aberta - equivalente ao elementar IEQ004050</t>
  </si>
  <si>
    <t>IEQ014575</t>
  </si>
  <si>
    <t>Licenciamento de Carroceria composta de dianteira com baú de alumínio e traseira aberta em madeira - equivalente ao elementar IEQ004075</t>
  </si>
  <si>
    <t>IEQ014650</t>
  </si>
  <si>
    <t>Lixadeira elétrica, modelo 1353-GWS-18U, Bosch ou similar, aluguel</t>
  </si>
  <si>
    <t>IEQ014675</t>
  </si>
  <si>
    <t>Locação de equipamento para blindagem de valas, com medidas aproximadas de 2,40m de profundidade por 6,00m de comprimento.</t>
  </si>
  <si>
    <t>un/mês</t>
  </si>
  <si>
    <t>IEQ014676</t>
  </si>
  <si>
    <t>Locação de equipamento para blindagem de valas, com medidas aproximadas de 3,60m de profundidade por 6,00m de comprimento.</t>
  </si>
  <si>
    <t>IEQ014677</t>
  </si>
  <si>
    <t>Locação de equipamento para blindagem de valas, com medidas aproximadas de 4,80m de profundidade por 6,00m de comprimento.</t>
  </si>
  <si>
    <t>IEQ014700</t>
  </si>
  <si>
    <t>Lubrificação e lavagem em caminhão de médio porte, carroceiria aberta</t>
  </si>
  <si>
    <t>IEQ014750</t>
  </si>
  <si>
    <t>Lubrificação e lavagem para veículo leve</t>
  </si>
  <si>
    <t>IEQ014800</t>
  </si>
  <si>
    <t>Macaco Freyssinet ou similar, modelo: Macaco Freyssinet ou similar, modelo: K-101, 7 cordoalhas de 1/2", aluguel</t>
  </si>
  <si>
    <t>IEQ014850</t>
  </si>
  <si>
    <t>Macaco Freyssinet ou similar, modelo: Macaco Freyssinet ou similar, modelo: S-6, 12 cordoalhas de 1/2", aluguel</t>
  </si>
  <si>
    <t>IEQ014900</t>
  </si>
  <si>
    <t>Macaco Hidráulico cilíndrico, com comando a distância, Guimmy ou similar, aluguel</t>
  </si>
  <si>
    <t>IEQ014950</t>
  </si>
  <si>
    <t>Mangueira para ar comprimido, com duas lonas, de 3/4"</t>
  </si>
  <si>
    <t>IEQ015050</t>
  </si>
  <si>
    <t>Mangueira para bomba injetora manual, comprimento de Mangueira para bomba injetora manual, comprimento de 10m, diâmetro nominal de 35mm, Putzmeister ou similar</t>
  </si>
  <si>
    <t>IEQ015100</t>
  </si>
  <si>
    <t>Mangueira para bomba injetora manual, comprimento de Mangueira para bomba injetora manual, comprimento de 10m, diâmetro nominal de 50mm, Putzmeister ou similar</t>
  </si>
  <si>
    <t>IEQ015150</t>
  </si>
  <si>
    <t>Máquina de demarcação de faixa, modelo FX-44, Promáquinas ou similar</t>
  </si>
  <si>
    <t>IEQ015200</t>
  </si>
  <si>
    <t>Máquina rotativa para perfuração de poços profundos de rebaixamento, sobre caminhão de 12t, exclusive o chassis</t>
  </si>
  <si>
    <t>IEQ015250</t>
  </si>
  <si>
    <t>Máquinas de juntas, motor a gasolina de 8CV, preço sem disco de corte, C-84 Clipper ou similar</t>
  </si>
  <si>
    <t>IEQ015300</t>
  </si>
  <si>
    <t>Minicarregadeira, modelo 226, Caterpillar ou similar</t>
  </si>
  <si>
    <t>IEQ015350</t>
  </si>
  <si>
    <t>Módulos componentes do controlador local de tráfego viário, compatível com sistema CET-RIO/CTA, de Módulos componentes do controlador local de tráfego viário, compatível com sistema CET-RIO/CTA, de modem, Dataprom DP-40, Sainco ou similar</t>
  </si>
  <si>
    <t>IEQ015400</t>
  </si>
  <si>
    <t>Módulos componentes do controlador local de tráfego viário, compatível com sistema CET-RIO/CTA, de Módulos componentes do controlador local de tráfego viário, compatível com sistema CET-RIO/CTA, de detetores, Dataprom DP-40, Sainco ou similar</t>
  </si>
  <si>
    <t>IEQ015450</t>
  </si>
  <si>
    <t>Módulos componentes do controlador local de tráfego viário, compatível com sistema CET-RIO/CTA, de Módulos componentes do controlador local de tráfego viário, compatível com sistema CET-RIO/CTA, de potência, Dataprom DP-40, Sainco ou similar</t>
  </si>
  <si>
    <t>IEQ015500</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</si>
  <si>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t>
  </si>
  <si>
    <t>IEQ015550</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</si>
  <si>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t>
  </si>
  <si>
    <t>IEQ015600</t>
  </si>
  <si>
    <t>Motoniveladora, de 125CV, com pneus, modelo 120-H, Caterpillar ou similar</t>
  </si>
  <si>
    <t>IEQ015650</t>
  </si>
  <si>
    <t>Motoserra, modelo 025, Stihl ou similar</t>
  </si>
  <si>
    <t>IEQ015700</t>
  </si>
  <si>
    <t>Motoserra, modelo 038, Stihl ou similar</t>
  </si>
  <si>
    <t>IEQ015750</t>
  </si>
  <si>
    <t>Motoserra de 43Kw, sabre de 63cm, modelo 051, Stihl ou similar</t>
  </si>
  <si>
    <t>IEQ015800</t>
  </si>
  <si>
    <t>Nível Wild N 3 ou similar, aluguel</t>
  </si>
  <si>
    <t>IEQ015850</t>
  </si>
  <si>
    <t>Nível Wild NA-2 ou similar, aluguel</t>
  </si>
  <si>
    <t>IEQ015900</t>
  </si>
  <si>
    <t>Oficina, peças e manutenção de Caçamba basculante em aço, com capacidade de 5m3 - equivalente ao elementar IEQ002950</t>
  </si>
  <si>
    <t>IEQ015950</t>
  </si>
  <si>
    <t>Oficina, peças e manutenção de Caçamba basculante em aço, com capacidade de 7m3 - equivalente ao elementar IEQ003000</t>
  </si>
  <si>
    <t>IEQ016001</t>
  </si>
  <si>
    <t>Oficina, peças e manutenção de Caminhão Ford Cargo 1317 - equivalente ao elementar IEQ003300</t>
  </si>
  <si>
    <t>IEQ016050</t>
  </si>
  <si>
    <t>Oficina, peça e manutenção de Caminhão Basculante, Ford F-14000 ou similar, com capacidade de 7m3, motor diesel de 142CV - equivalente ao elementar IEQ003700</t>
  </si>
  <si>
    <t>IEQ016100</t>
  </si>
  <si>
    <t>Oficina, peças e manutenção de Caminhão, Ford F-4000 ou similar, com capacidade para 3,5t, motor diesel de 85CV - equivalente ao elementar IEQ003600</t>
  </si>
  <si>
    <t>IEQ016125</t>
  </si>
  <si>
    <t>Oficina, peça e manutenção de Caminhão VW 8.150 ou similar, com capacidade de 4 T - equivalente ao elementar IEQ003625</t>
  </si>
  <si>
    <t>IEQ016201</t>
  </si>
  <si>
    <t>Oficina, pecas e manutencao de Caminhonete, Van VKN 2.0 16V da Jinbei ou similar - equivalente ao elementar IEQ020080</t>
  </si>
  <si>
    <t>IEQ016250</t>
  </si>
  <si>
    <t>Oficina, peças e manutenção de Carroceria carga seca em madeira, aberta - equivalente ao elementar IEQ004050</t>
  </si>
  <si>
    <t>IEQ016275</t>
  </si>
  <si>
    <t>Oficina, peças e manutenção de Carroceria composta de dianteira com baú de alumínio e traseira aberta em madeira - equivalente ao elementar IEQ004075</t>
  </si>
  <si>
    <t>IEQ016350</t>
  </si>
  <si>
    <t>Óleo cambio/diferencial SAE 90, Ipiranga ou similar</t>
  </si>
  <si>
    <t>IEQ016400</t>
  </si>
  <si>
    <t>Óleo combustível A-1</t>
  </si>
  <si>
    <t>IEQ016450</t>
  </si>
  <si>
    <t>Óleo diesel, na bomba</t>
  </si>
  <si>
    <t>IEQ016500</t>
  </si>
  <si>
    <t>Óleo lubrificante, monoviscoso SAE 40, Super YPF Suplemento I ou similar, para motores a álcool, diesel, gasolina e GNV (gás natural veicular)</t>
  </si>
  <si>
    <t>IEQ016550</t>
  </si>
  <si>
    <t>Óleo lubrificante, multiviscoso, SAE 15 W-40, Brutus T5, Ipiranga ou similar, para motores a diesel</t>
  </si>
  <si>
    <t>IEQ016600</t>
  </si>
  <si>
    <t>Óleo lubrificante, multiviscoso, SAE 20 W-40, F1 Super, Ipiranga ou similar, para motores a álcool, gasolina e GNV (gás natural veicular)</t>
  </si>
  <si>
    <t>IEQ016650</t>
  </si>
  <si>
    <t>Óleo para motor, 2 tempos</t>
  </si>
  <si>
    <t>IEQ016700</t>
  </si>
  <si>
    <t>Pá Carregadeira de rodas, modelo 924F, Caterpillar ou similar</t>
  </si>
  <si>
    <t>IEQ016750</t>
  </si>
  <si>
    <t>Pá carregadeira, sobre rodas, modelo 950G, Caterpillar ou similar</t>
  </si>
  <si>
    <t>IEQ016800</t>
  </si>
  <si>
    <t>Perfuratriz pneumática, modelo RH-658-L, Atlas Copco ou similar</t>
  </si>
  <si>
    <t>IEQ016851</t>
  </si>
  <si>
    <t>Pick-Up com motor bicombustível, cabine simples, com ar condicionado e direção hidraúlica, capacidade de carga mínima de 650Kg, tração 4x2</t>
  </si>
  <si>
    <t>IEQ016950</t>
  </si>
  <si>
    <t>Pistola para aplicação de silicone</t>
  </si>
  <si>
    <t>IEQ016955</t>
  </si>
  <si>
    <t>Placa de comunicação sem fio (wireless) GSM/GPRS, com GPS, para controlador eletrônico de tráfego local, compatível com Sistema CET-RIO/CTA sem fio (wireless) - módulos VII, IX e XII, modelo EEC1C2-C da Dataprom ou similar</t>
  </si>
  <si>
    <t>IEQ016960</t>
  </si>
  <si>
    <t>Placa de comunicação sem fio (wireless) GSM/GPRS, com GPS, para controlador eletrônico de tráfego local, compatível com Sistema CET-RIO/CTA sem fio (wireless) - módulos VIII, X e XI, modelo TCE-486 da Telvent ou similar</t>
  </si>
  <si>
    <t>IEQ016965</t>
  </si>
  <si>
    <t>Placa de potência para controlador eletrônico de tráfego local, compatível com Sistema CET-RIO/CTA sem fio (wireless) - módulos VII, IX e XII, modelo POTNCS1 similar</t>
  </si>
  <si>
    <t>IEQ016970</t>
  </si>
  <si>
    <t>Placa de potência para controlador eletrônico de tráfego local, compatível com Sistema CET-RIO/CTA sem fio (wireless) - módulos VIII, X e XI, com mais de 12 fases (controlador RBY), modelo TGRY ou similar</t>
  </si>
  <si>
    <t>IEQ016975</t>
  </si>
  <si>
    <t>Placa de potência para controlador eletrônico de tráfego local, compatível com Sistema CET-RIO/CTA sem fio (wireless) - módulos VIII, X e XI, com mais de 12 fases (controlador RMY), modelo GTX-201 da Telvent ou similar</t>
  </si>
  <si>
    <t>IEQ017000</t>
  </si>
  <si>
    <t>Placa de grupo para controlador de tráfego local RMX-Y, com capacidade para 2 fases, modelo GTX-201-V7, Sainco Trafico ou similar</t>
  </si>
  <si>
    <t>IEQ017035</t>
  </si>
  <si>
    <t>Plataforma aérea dupla ou cesto duplo, isolados para 69Kv, altura de operação de 23,50m, giro de 360°, alcance lateral operacional mínimo de 11m, dotado de sistema de segurança e emergência, para ser acoplado à carroceria de caminhão com capacidade mínima de 7,5 t</t>
  </si>
  <si>
    <t>IEQ017050</t>
  </si>
  <si>
    <t>Plataforma elevatória pantográfica hidráulica, modelo KPP-100/200, com montagem transversal para trabalhos de até 10m de altura, suportando até 200Kg, altura de elevação de 8,5m, para montagem em cima de chassis F-4000</t>
  </si>
  <si>
    <t>IEQ017100</t>
  </si>
  <si>
    <t>Plataforma para transporte vertical, com percurso de 3,17m, capacidade 230kg, velocidade 6m/minuto, 2 paradas, guarda-corpo lateral, com basculante e acesso pelo mesmo lado, comando automático simples nas duas paradas franqueado, chave na cabina, motor elétrico trifásico (220/380V) de 2CV, 1720rpm, 60Hz, acionamento por fuso de aço com rosca trapezoidal 150 e bucha auto lubrificante, construção modulada em chapas e perfís de aço com ligações parafusadas de alta resistência, pintura em pó na cor cinza, com acabamento final texturizado, cabina com piso antiderrapante, chaves de fim de curso, microrutores de interferência no percurso, acoplamento por embreagem cônica automática, com a base da plataforma medindo (125x125)cm e dimensões úteis da cabina medindo (80x20)cm, inclusive portão de embarque e desembarque nos dois pavimentos, modelo PL-237, Montele ou similar</t>
  </si>
  <si>
    <t>IEQ017150</t>
  </si>
  <si>
    <t>Pórtico com capacidade de 10t, vão de 5m, com altura de elevação de 5m, com movimento de translação do pórtico motorizado e demais movimentos manuais</t>
  </si>
  <si>
    <t>IEQ017200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</si>
  <si>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13,20m</t>
  </si>
  <si>
    <t>IEQ017250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</si>
  <si>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15,20m</t>
  </si>
  <si>
    <t>IEQ017300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</si>
  <si>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17,20m</t>
  </si>
  <si>
    <t>IEQ017350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</si>
  <si>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18,80m</t>
  </si>
  <si>
    <t>IEQ017400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</si>
  <si>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22,40m</t>
  </si>
  <si>
    <t>IEQ017450</t>
  </si>
  <si>
    <t>Prensa hidráulica, elétrica, capacidade de 100t, com leitura digital para romper corpos de prova de (15x30)cm e com auxilio de dispositivo para outros corpos de prova, com sistema de segurança para elevação do pistão, válvula de ajuste fino de velocidade, sanfona protetora de pistão e 02 portas de tela contra estilhaço, resolução do display de 10kgf, 220V - 60Hz, referência 1.501.220 da Solotest ou similar</t>
  </si>
  <si>
    <t>IEQ017500</t>
  </si>
  <si>
    <t>Pulverizador costal, com capacidade de 16l</t>
  </si>
  <si>
    <t>IEQ017550</t>
  </si>
  <si>
    <t>Radar de penetração, Ramac/GPR ou similar, aluguel</t>
  </si>
  <si>
    <t>IEQ017560</t>
  </si>
  <si>
    <t>Rádio auto-motivo AM/FM com cd player</t>
  </si>
  <si>
    <t>IEQ017600</t>
  </si>
  <si>
    <t>Rádio transmissor-receptor, portátil, VHF, 5W, com alcance de 5Km, completo, aluguel</t>
  </si>
  <si>
    <t>IEQ017625</t>
  </si>
  <si>
    <t>Receptor GPS TOPCON, Hiper L1 + L2 ou similar, completo, com coletor de dados, tripé, acessórios e licença software</t>
  </si>
  <si>
    <t>IEQ017650</t>
  </si>
  <si>
    <t>Recicladora de Pavimentos, com potência mínima do motor de 600HP, velocidade de avanço de até 8m/min ou equivalente, modelo WR-2500, Wirtgen ou similar, aluguel</t>
  </si>
  <si>
    <t>IEQ017700</t>
  </si>
  <si>
    <t>Reservatório de ar comprimido, para campânula de ar comprimido</t>
  </si>
  <si>
    <t>IEQ017750</t>
  </si>
  <si>
    <t>Resistivímetro, Syscal Júnior ou similar, aluguel</t>
  </si>
  <si>
    <t>IEQ017800</t>
  </si>
  <si>
    <t>Retificadora de solda elétrica de 430A, modelo TRR-2600, Bambozzi ou similar</t>
  </si>
  <si>
    <t>IEQ017850</t>
  </si>
  <si>
    <t>Roçadeira Costal, com cabo multifuncional, motor monocilíndrico a dois tempos, potência de 1,7Kw, modelo FR-220, Stihl ou similar</t>
  </si>
  <si>
    <t>IEQ017900</t>
  </si>
  <si>
    <t>Roda pneumática com câmara, referência R358PNL (350x8), Rod-Car ou similar</t>
  </si>
  <si>
    <t>IEQ017950</t>
  </si>
  <si>
    <t>Rodízios de ferro, para andaime tubular, Jahu ou similar, aluguel</t>
  </si>
  <si>
    <t>IEQ018000</t>
  </si>
  <si>
    <t>Rolamento, nº 627/2Z, marca NSK ou SKF ou similar</t>
  </si>
  <si>
    <t>IEQ018050</t>
  </si>
  <si>
    <t>Rolo Compactador de Pneus, modelo AP-23, com 3 rodas dianteiras e 4 rodas traseiras, de 23t, 111HP, Muller ou similar</t>
  </si>
  <si>
    <t>IEQ018100</t>
  </si>
  <si>
    <t>Rolo Compactador Tanden Vibratório, auto-propelido, motor diesel de 13CV, capacidade de 4t, modelo LR-95, Dynapac ou similar</t>
  </si>
  <si>
    <t>IEQ018150</t>
  </si>
  <si>
    <t>Rolo Compactador Vibratório auto-propelido, motor diesel de 28HP, Tenden CC-102, Dynapac ou similar</t>
  </si>
  <si>
    <t>IEQ018200</t>
  </si>
  <si>
    <t>Rolo Compactador Tanden, de 6 a 9t, 55CV, modelo RT-82H, Muller ou similar</t>
  </si>
  <si>
    <t>IEQ018220</t>
  </si>
  <si>
    <t>Rolo compactador autopropelido oscilatório Tandem, para asfaslto, modelo HAMM HDO90, Ciber ou similar</t>
  </si>
  <si>
    <t>IEQ018250</t>
  </si>
  <si>
    <t>Rolo Vibratório Liso, CA-15, de 7t, modelo CA-15, Dynapac ou similar</t>
  </si>
  <si>
    <t>IEQ018300</t>
  </si>
  <si>
    <t>Rompedor hidráulico, leve, modelo SBC-800, Atlas Copco ou similar</t>
  </si>
  <si>
    <t>IEQ018350</t>
  </si>
  <si>
    <t>Rompedor hidráulico, pesado, modelo HBC-2500-II, Atlas Copco ou similar</t>
  </si>
  <si>
    <t>IEQ018400</t>
  </si>
  <si>
    <t>Rompedor pneumático (martelete), modelo TEX-39 PS, 36 Kg de peso, consumo de ar de 2m3/min. (70PCM), Atlas Copco ou similar</t>
  </si>
  <si>
    <t>IEQ018450</t>
  </si>
  <si>
    <t>Semi-Pórtico em aço galvanizado, bandeira dupla, para suporte de sinalização vertical, composto por uma coluna tubular, duas vigas treliçadas em balanço e chumbadores para fixação, com balanço de Semi-Pórtico em aço galvanizado, bandeira dupla, para suporte de sinalização vertical, composto por uma coluna tubular, duas vigas treliçadas em balanço e chumbadores para fixação, com balanço de 5,10m</t>
  </si>
  <si>
    <t>IEQ018500</t>
  </si>
  <si>
    <t>Semi-Pórtico em aço galvanizado, bandeira simples, para suporte de sinalização vertical, composto por uma coluna tubular, uma viga treliçada em balanço e chumbadores para fixação, com balanço de Semi-Pórtico em aço galvanizado, bandeira simples, para suporte de sinalização vertical, composto por uma coluna tubular, uma viga treliçada em balanço e chumbadores para fixação, com balanço de 5,10m</t>
  </si>
  <si>
    <t>IEQ018550</t>
  </si>
  <si>
    <t>Semi-Pórtico em aço galvanizado, bandeira dupla, para suporte de sinalização vertical, composto por uma coluna tubular, duas vigas treliçadas em balanço e chumbadores para fixação, com balanço de Semi-Pórtico em aço galvanizado, bandeira dupla, para suporte de sinalização vertical, composto por uma coluna tubular, duas vigas treliçadas em balanço e chumbadores para fixação, com balanço de 8,60m</t>
  </si>
  <si>
    <t>IEQ018600</t>
  </si>
  <si>
    <t>Semi-Pórtico em aço galvanizado, bandeira simples, para suporte de sinalização vertical, composto por uma coluna tubular, uma viga treliçada em balanço e chumbadores para fixação, com balanço de Semi-Pórtico em aço galvanizado, bandeira simples, para suporte de sinalização vertical, composto por uma coluna tubular, uma viga treliçada em balanço e chumbadores para fixação, com balanço de 8,60m</t>
  </si>
  <si>
    <t>IEQ018650</t>
  </si>
  <si>
    <t>Semi-reboque basculante, 3 eixos tubulares de aço, com capacidade de 25m3</t>
  </si>
  <si>
    <t>IEQ018700</t>
  </si>
  <si>
    <t>Semi-reboque carrega tudo, com 4 eixos, com capacidade para 60/80 toneladas</t>
  </si>
  <si>
    <t>IEQ018750</t>
  </si>
  <si>
    <t>Sewer Jet - composto de chassi de caminhão Mercedes-Benz 1113/42 ou similar, e equipamento de jato d'água a alta pressão para desobstrução e limpeza de redes de esgotamento sanitário e pluvial</t>
  </si>
  <si>
    <t>IEQ018800</t>
  </si>
  <si>
    <t>Silo de concreto para campânula de ar comprimido</t>
  </si>
  <si>
    <t>IEQ018850</t>
  </si>
  <si>
    <t>Sinaleira de saída de garagem, com dispositivo visual (pisca-pisca), lâmpadas e dispositivo sonoro (bip), com lentes na cor âmbar ou vermelha</t>
  </si>
  <si>
    <t>IEQ018900</t>
  </si>
  <si>
    <t>Sinalizador visual rotativo na cor amarela ou ambar, Giroflex ou similar</t>
  </si>
  <si>
    <t>IEQ018950</t>
  </si>
  <si>
    <t>Sismógrafo, com 24 canais, Strataview ou similar, aluguel</t>
  </si>
  <si>
    <t>IEQ019050</t>
  </si>
  <si>
    <t>Sonda rotativa, com motor a diesel de 30HP, Mach 850</t>
  </si>
  <si>
    <t>IEQ019100</t>
  </si>
  <si>
    <t>Soquete Vibratório, modelo IC-71, Dynapac ou similar</t>
  </si>
  <si>
    <t>IEQ019150</t>
  </si>
  <si>
    <t>Talha Guincho manual, com capacidade de 1,6t, com 20m de cabo de aço de 11,8mm, modelo T-516, Tirfor ou similar</t>
  </si>
  <si>
    <t>IEQ019250</t>
  </si>
  <si>
    <t>Temporizador LA2-D22 para bomba de 30CV</t>
  </si>
  <si>
    <t>IEQ019300</t>
  </si>
  <si>
    <t>Teodolito - Conjunto ótico de nivelamento, Teodolito eletrônico, com bateria e recarregador, com tripé, modelo T107S Wild ou similar</t>
  </si>
  <si>
    <t>IEQ019350</t>
  </si>
  <si>
    <t>Terceiro Eixo sem suspensor</t>
  </si>
  <si>
    <t>IEQ019400</t>
  </si>
  <si>
    <t>Tesoura hidraúlica, modelo HCC 1500 referência 3363 0677 21, Atlas Copco ou similar</t>
  </si>
  <si>
    <t>IEQ019450</t>
  </si>
  <si>
    <t>Timer switch com acionamento liga-desliga, 7 opcões de horário por 24h, operando em 120V ou 220V</t>
  </si>
  <si>
    <t>IEQ019500</t>
  </si>
  <si>
    <t>Trator Carregadeira e Retro-Escavadeira, modelo 580-H, Case ou similar</t>
  </si>
  <si>
    <t>IEQ019550</t>
  </si>
  <si>
    <t>Trator de Esteira D-6R, com potência de 165HP, Caterpillar ou similar</t>
  </si>
  <si>
    <t>IEQ019600</t>
  </si>
  <si>
    <t>Trator de esteiras modelo 7D, potência de 90HP, com lâmina e escarificador, Fiatallis ou similar</t>
  </si>
  <si>
    <t>IEQ019650</t>
  </si>
  <si>
    <t>Trator de pneus MF265, 65CV, Massey Ferguson ou similar</t>
  </si>
  <si>
    <t>IEQ019850</t>
  </si>
  <si>
    <t>Umidificador por borbulhamento, para fluxômetro</t>
  </si>
  <si>
    <t>IEQ019910</t>
  </si>
  <si>
    <t>Usina de asfalto para mistura a quente, gravimétrica, com as seguintes especificações mínimas: capacidade de produção de 120t/h, 3 dosadores frios com capacidade de 7 m³ cada, correias dosadoras e comportas de dosagem individuais, tambor secador tipo contrafluxo, peneira classificadora, 3 silos quentes com pesagem individual, dosador de ligante, misturador tipo pug-mill, filtro de mangas, estocagem para 60t de ligante, sistema de aquecimento adequado à capacidade da usina, cabine de comando estanque com ar condicionado, sistema de controle automático e programável. Incluindo todos os componentes tais como: tubulações, válvulas, cabos, conexões, compressores, mangueiras, sistema de ar comprimido, queimadores, computadores. etc.</t>
  </si>
  <si>
    <t>IEQ019960</t>
  </si>
  <si>
    <t>Usina de asfalto para mistura a frio, com as seguintes especificações mínimas: capacidade de produção de 40t/h, 2 dosadores com capacidade de 3,5m³ cada, correias dosadoras e comportas de dosagem individuais, misturador tipo pug-mill, sistema de injeção de ligante, estocagem para 30t de ligante e sistema de controle automático, incluindo tanque estacionário com capacidade de 30.000 litros</t>
  </si>
  <si>
    <t>IEQ020000</t>
  </si>
  <si>
    <t>Vac-All aspiradora mecânica 11m3</t>
  </si>
  <si>
    <t>IEQ020050</t>
  </si>
  <si>
    <t>Vacuômetro aspirador de secreções, em corpo de nylon injetado com fibra de vidro, vácuo máximo de 450mm/Hg (CNTP), com frasco de vidro para aspiração, com base sobre rodízios</t>
  </si>
  <si>
    <t>IEQ020080</t>
  </si>
  <si>
    <t>Van VKN 2.0 16V da Jinbei ou similar, motor a gasolina</t>
  </si>
  <si>
    <t>IEQ020100</t>
  </si>
  <si>
    <t>Vassoura mecânica, rebocável, com duas velocidades, regulagem de altura e ângulo nas extremidades, giro de cilindro de varreção de 90° , largura de varreção de 2,44m, com vassoura formada por conjunto de oito cerdas de nylon com 250mm de altura, totalizando um diâmetro de (0,75x2,44)m de largura, modelo VMR-244, Romanelli ou similar</t>
  </si>
  <si>
    <t>IEQ020150</t>
  </si>
  <si>
    <t>Veículo de serviço, 4 portas, 5 passageiros, motor 1.0 a gasolina de 69CV, com ar condicionado e direção hidráulica, VolksWagem Gol ou similar</t>
  </si>
  <si>
    <t>IEQ020200</t>
  </si>
  <si>
    <t>Vibrador de Imersão, tubo de (45x480)mm, mangote com comprimento de 5m, motor: Vibrador de Imersão, tubo de (45x480)mm, mangote com comprimento de 5m, motor: elétrico de 2CV</t>
  </si>
  <si>
    <t>IEQ020250</t>
  </si>
  <si>
    <t>Vibro Acabadora de Asfalto, modelo SA 115CR, capacidade 10,5t, largura de 4,55m, potência de 98CV, Ciber ou similar</t>
  </si>
  <si>
    <t>IEQ020300</t>
  </si>
  <si>
    <t>Vibro acabadora sobre esteiras, para asfalto, com silo de 10,5t, capacidade de produção de 400t/h, largura de pavimentação de 3,05 a 5,00m, modelo SA 114C, Ciber ou similar</t>
  </si>
  <si>
    <t>IEQ020350</t>
  </si>
  <si>
    <t>Voltímetro de (96x96)mm, com escala de 0 a 250V</t>
  </si>
  <si>
    <t>Mão de Obra Direta(Desonerado)</t>
  </si>
  <si>
    <t>MOD900050</t>
  </si>
  <si>
    <t>Agente Operador de Tráfego Júnior (inclusive encargos sociais e encargos complementares). (desonerado)</t>
  </si>
  <si>
    <t>MOD900100</t>
  </si>
  <si>
    <t>Agente Operador de Tráfego Sênior (inclusive encargos sociais e encargos complementares). (desonerado)</t>
  </si>
  <si>
    <t>MOD900150</t>
  </si>
  <si>
    <t>Ajudante de instalação e manutenção de equipamentos (Caldeira, Gerador, Subestação, Redes, Elevador e Central Self), com Insalubridade grau médio (20%) (inclusive encargos sociais e encargos complementares). (desonerado)</t>
  </si>
  <si>
    <t>MOD900200</t>
  </si>
  <si>
    <t>Ajudante de montador eletromecânico (inclusive encargos sociais e encargos complementares). (desonerado)</t>
  </si>
  <si>
    <t>MOD900250</t>
  </si>
  <si>
    <t>Ajudante de serralheiro (inclusive encargos sociais e encargos complementares). (desonerado)</t>
  </si>
  <si>
    <t>MOD900300</t>
  </si>
  <si>
    <t>Ajudante de soldador (inclusive encargos sociais e encargos complementares). (desonerado)</t>
  </si>
  <si>
    <t>MOD900350</t>
  </si>
  <si>
    <t>Ajudante Operacional de Tráfego (inclusive encargos sociais e encargos complementares). (desonerado)</t>
  </si>
  <si>
    <t>MOD900400</t>
  </si>
  <si>
    <t>Arboricultor (inclusive encargos sociais e encargos complementares). (desonerado)</t>
  </si>
  <si>
    <t>MOD900450</t>
  </si>
  <si>
    <t>Armador - de concreto armado (inclusive encargos sociais e encargos complementares). (desonerado)</t>
  </si>
  <si>
    <t>MOD900500</t>
  </si>
  <si>
    <t>Assentador de Tubo (Prof do grupo II do SINTRACONST-RIO/SINDUSCON) - redes subterrâneas (inclusive encargos sociais e encargos complementares). (desonerado)</t>
  </si>
  <si>
    <t>MOD900520</t>
  </si>
  <si>
    <t>Auxiliar de inspetor de tráfego com experiência em operação de tráfego em rodovias, vias de trânsito rápido e arterial, por no mínimo, 01 (um) ano Comprovável. Ensino médio completo, noções de Engenharia de tráfego e cursos de acordo com especificação da CET-Rio (inclusive encargos sociais e encargos complementares). (desonerado)</t>
  </si>
  <si>
    <t>MOD900550</t>
  </si>
  <si>
    <t>Auxiliar de mecânico (inclusive encargos sociais e encargos complementares). (desonerado)</t>
  </si>
  <si>
    <t>MOD900600</t>
  </si>
  <si>
    <t>Blaster - colocação de explosivo e sua detonação (inclusive encargos sociais e encargos complementares). (desonerado)</t>
  </si>
  <si>
    <t>MOD900650</t>
  </si>
  <si>
    <t>Bombeiro - instalação hidro-sanitária predial (inclusive encargos sociais e encargos complementares). (desonerado)</t>
  </si>
  <si>
    <t>MOD900700</t>
  </si>
  <si>
    <t>Calafate - raspagem de taco, calafetagem e limpeza (inclusive encargos sociais e encargos complementares). (desonerado)</t>
  </si>
  <si>
    <t>MOD900750</t>
  </si>
  <si>
    <t>Calceteiro - assentamento de paralelepípedo, meio-fio, tento, etc. (inclusive encargos sociais e encargos complementares). (desonerado)</t>
  </si>
  <si>
    <t>MOD900800</t>
  </si>
  <si>
    <t>Carpinteiro - esquadrias de madeira (inclusive encargos sociais e encargos complementares). (desonerado)</t>
  </si>
  <si>
    <t>MOD900850</t>
  </si>
  <si>
    <t>Carpinteiro - forma de concreto (inclusive encargos sociais e encargos complementares). (desonerado)</t>
  </si>
  <si>
    <t>MOD900900</t>
  </si>
  <si>
    <t>Cavouqueiro - operador de perfuratriz ou barra de mina (inclusive encargos sociais e encargos complementares). (desonerado)</t>
  </si>
  <si>
    <t>MOD900920</t>
  </si>
  <si>
    <t>Controlador de tráfego. Ensino médio completo, noções de engenharia de tráfego e cursos de acordo com especificação da CET-Rio (inclusive encargos sociais e encargos complementares). (desonerado)</t>
  </si>
  <si>
    <t>MOD900930</t>
  </si>
  <si>
    <t>Controlador de tráfego motociclista. Ensino médio completo, noções de engenharia de tráfego e cursos de acordo com especificação da CET-Rio (inclusive encargos sociais e encargos complementares). (desonerado)</t>
  </si>
  <si>
    <t>MOD900950</t>
  </si>
  <si>
    <t>Eletricista - instalação elétrica predial e industrial comum (inclusive encargos sociais e encargos complementares). (desonerado)</t>
  </si>
  <si>
    <t>MOD901000</t>
  </si>
  <si>
    <t>Encunhador Trabalho Manual em Pedra (ponteiro, pixote) (inclusive encargos sociais e encargos complementares). (desonerado)</t>
  </si>
  <si>
    <t>MOD901050</t>
  </si>
  <si>
    <t>Estucador - revestimento de paredes e pisos com argamassa (inclusive encargos sociais e encargos complementares). (desonerado)</t>
  </si>
  <si>
    <t>MOD901100</t>
  </si>
  <si>
    <t>Chefe de Equipe ou similar (inclusive encargos sociais e encargos complementares). (desonerado)</t>
  </si>
  <si>
    <t>MOD901150</t>
  </si>
  <si>
    <t>Gesseiro - revestimento de gesso (inclusive encargos sociais e encargos complementares). (desonerado)</t>
  </si>
  <si>
    <t>MOD901200</t>
  </si>
  <si>
    <t>Hortelão (inclusive encargos sociais e encargos complementares). (desonerado)</t>
  </si>
  <si>
    <t>MOD901220</t>
  </si>
  <si>
    <t>Inspetor de tráfego com experiência em operação de tráfego em rodovias, vias de trânsito rápido e arterial, por no mínimo, 02 (dois) anos comprováveis. Ensino médio completo, noções de engenharia de tráfego e cursos de acordo com especificação da CET-Rio (inclusive encargos sociais e encargos complementares). (desonerado)</t>
  </si>
  <si>
    <t>MOD901230</t>
  </si>
  <si>
    <t>Inspetor geral de tráfego com experiência em operação de tráfego em rodovias, vias de trânsito rápido e arterial, por no mínimo, 03 (três) anos comprováveis. Ensino médio completo, noções de engenharia de tráfego e cursos de acordo com especificação da CET-Rio (inclusive encargos sociais e encargos complementares). (desonerado)</t>
  </si>
  <si>
    <t>MOD901250</t>
  </si>
  <si>
    <t>Jardineiro - trabalho de jardinagem (inclusive encargos sociais e encargos complementares). (desonerado)</t>
  </si>
  <si>
    <t>MOD901300</t>
  </si>
  <si>
    <t>Ladrilheiro - assentamento de azulejo, cerâmica e ladrilho (inclusive encargos sociais e encargos complementares). (desonerado)</t>
  </si>
  <si>
    <t>MOD901350</t>
  </si>
  <si>
    <t>Marceneiro - fabricação de esquadria de madeira especial (inclusive encargos sociais e encargos complementares). (desonerado)</t>
  </si>
  <si>
    <t>MOD901400</t>
  </si>
  <si>
    <t>Marmorista - assentamento de mármore e granito (inclusive encargos sociais e encargos complementares). (desonerado)</t>
  </si>
  <si>
    <t>MOD901450</t>
  </si>
  <si>
    <t>Marmorista - execução de marmorite (inclusive encargos sociais e encargos complementares). (desonerado)</t>
  </si>
  <si>
    <t>MOD901500</t>
  </si>
  <si>
    <t>Marroeiro - trabalho manual em pedra (marreta) (inclusive encargos sociais e encargos complementares). (desonerado)</t>
  </si>
  <si>
    <t>MOD901550</t>
  </si>
  <si>
    <t>Marteleteiro de Praça (inclusive encargos sociais e encargos complementares). (desonerado)</t>
  </si>
  <si>
    <t>MOD901600</t>
  </si>
  <si>
    <t>Mecânico - reparo de caminhão, trator, etc. (inclusive encargos sociais e encargos complementares). (desonerado)</t>
  </si>
  <si>
    <t>MOD901650</t>
  </si>
  <si>
    <t>Mecânico de hidráulica (inclusive encargos sociais e encargos complementares). (desonerado)</t>
  </si>
  <si>
    <t>MOD901700</t>
  </si>
  <si>
    <t>Mecânico de refrigeração (inclusive encargos sociais e encargos complementares). (desonerado)</t>
  </si>
  <si>
    <t>MOD901750</t>
  </si>
  <si>
    <t>Meio oficial de instalação e manutenção de equipamentos (Caldeira, Gerador, Subestação, Elevador e Central Self), com Insalubridade grau médio (20%) (inclusive encargos sociais e encargos complementares). (desonerado)</t>
  </si>
  <si>
    <t>MOD901800</t>
  </si>
  <si>
    <t>Montador A - montagem de estruturas metálicas (inclusive encargos sociais e encargos complementares). (desonerado)</t>
  </si>
  <si>
    <t>MOD901850</t>
  </si>
  <si>
    <t>Montador B - montagem de estruturas metálicas de menor categoria (inclusive encargos sociais e encargos complementares). (desonerado)</t>
  </si>
  <si>
    <t>MOD901900</t>
  </si>
  <si>
    <t>Museólogo Restaurador para 40 horas semanais (inclusive encargos sociais e encargos complementares). (desonerado)</t>
  </si>
  <si>
    <t>MOD901950</t>
  </si>
  <si>
    <t>Operador de equipamentos de instalação e manutenção de equipamentos (Caldeira, Gerador, Subestação, Elevador e Central Self), com Insalubridade grau médio (20%) (inclusive encargos sociais e encargos complementares). (desonerado)</t>
  </si>
  <si>
    <t>MOD902000</t>
  </si>
  <si>
    <t>Operador de Máquinas - trator, escavadeira, etc. (inclusive encargos sociais e encargos complementares). (desonerado)</t>
  </si>
  <si>
    <t>MOD902050</t>
  </si>
  <si>
    <t>Operador de Máquinas Auxiliares - Compressor de Ar, Rolo Compactador Leve, etc. (inclusive encargos sociais e encargos complementares). (desonerado)</t>
  </si>
  <si>
    <t>MOD902100</t>
  </si>
  <si>
    <t>Pastilheiro (inclusive encargos sociais e encargos complementares). (desonerado)</t>
  </si>
  <si>
    <t>MOD902150</t>
  </si>
  <si>
    <t>Pedreiro: assentamento de tijolo, bloco de concreto, alvenaria de pedra, serviços de lançamento de concreto (inclusive encargos sociais e encargos complementares). (desonerado)</t>
  </si>
  <si>
    <t>MOD902200</t>
  </si>
  <si>
    <t>Pintor - serviço completo de pintura, desde o emassamento até as demãos de acabamento (inclusive encargos sociais e encargos complementares). (desonerado)</t>
  </si>
  <si>
    <t>MOD902250</t>
  </si>
  <si>
    <t>Pintor de Letras (inclusive encargos sociais e encargos complementares). (desonerado)</t>
  </si>
  <si>
    <t>MOD902300</t>
  </si>
  <si>
    <t>Profissional de instalação e manutenção de equipamentos (Caldeira, Gerador, Subestação, Redes, Elevador e Central Self), com Periculosidade (30%) (inclusive encargos sociais e encargos complementares). (desonerado)</t>
  </si>
  <si>
    <t>MOD902350</t>
  </si>
  <si>
    <t>Rastilheiro (inclusive encargos sociais e encargos complementares). (desonerado)</t>
  </si>
  <si>
    <t>MOD902400</t>
  </si>
  <si>
    <t>Serralheiro - oficial de oficina de esquadria de alumínio e ferro (inclusive encargos sociais e encargos complementares). (desonerado)</t>
  </si>
  <si>
    <t>MOD902450</t>
  </si>
  <si>
    <t>Servente (inclusive encargos sociais e encargos complementares). (desonerado)</t>
  </si>
  <si>
    <t>MOD902451</t>
  </si>
  <si>
    <t>Servente com insalubridade grau máximo (40%) (inclusive encargos sociais e encargos complementares). (desonerado)</t>
  </si>
  <si>
    <t>MOD902500</t>
  </si>
  <si>
    <t>Soldador - solda elétrica ou de outros tipos simples em obras civis, corte com maçarico (inclusive encargos sociais e encargos complementares). (desonerado)</t>
  </si>
  <si>
    <t>MOD902550</t>
  </si>
  <si>
    <t>Sondador A - especialista da mais alta qualidade (inclusive encargos sociais e encargos complementares). (desonerado)</t>
  </si>
  <si>
    <t>MOD902600</t>
  </si>
  <si>
    <t>Sondador B - especialista de menor categoria que o Sondador A (inclusive encargos sociais e encargos complementares). (desonerado)</t>
  </si>
  <si>
    <t>MOD902650</t>
  </si>
  <si>
    <t>Sondador C - auxiliar das operações de sondagem ou injeções (inclusive encargos sociais e encargos complementares). (desonerado)</t>
  </si>
  <si>
    <t>MOD902700</t>
  </si>
  <si>
    <t>Taqueiro - assentamento de taco de madeira (inclusive encargos sociais e encargos complementares). (desonerado)</t>
  </si>
  <si>
    <t>MOD902750</t>
  </si>
  <si>
    <t>Torneiro Mecânico Horizontal (inclusive encargos sociais e encargos complementares). (desonerado)</t>
  </si>
  <si>
    <t>MOD902800</t>
  </si>
  <si>
    <t>Vidraceiro (inclusive encargos sociais e encargos complementares). (desonerado)</t>
  </si>
  <si>
    <t>Mão de Obra Indireta(Desonerado)</t>
  </si>
  <si>
    <t>MOI900010</t>
  </si>
  <si>
    <t>Advogado para serviços de consultoria de engenharia e arquitetura (inclusive encargos sociais e encargos complementares). (desonerado)</t>
  </si>
  <si>
    <t>MOI900050</t>
  </si>
  <si>
    <t>Ajudante (inclusive encargos sociais e encargos complementares). (desonerado)</t>
  </si>
  <si>
    <t>MOI900100</t>
  </si>
  <si>
    <t>Almoxarife (inclusive encargos sociais e encargos complementares). (desonerado)</t>
  </si>
  <si>
    <t>MOI900150</t>
  </si>
  <si>
    <t>Apontador - controle de material e pessoal (inclusive encargos sociais e encargos complementares). (desonerado)</t>
  </si>
  <si>
    <t>MOI900200</t>
  </si>
  <si>
    <t>Arquiteto de Serviços Técnicos de Consultoria de Engenharia e Arquitetura com muita boa qualificação técnica, sendo: Arquiteto de Serviços Técnicos de Consultoria de Engenharia e Arquitetura com muita boa qualificação técnica, sendo: Júnior (inclusive encargos sociais e encargos complementares). (desonerado)</t>
  </si>
  <si>
    <t>MOI900250</t>
  </si>
  <si>
    <t>Arquiteto de Serviços Técnicos de Consultoria de Engenharia e Arquitetura com muita boa qualificação técnica, sendo: Arquiteto de Serviços Técnicos de Consultoria de Engenharia e Arquitetura com muita boa qualificação técnica, sendo: Pleno (inclusive encargos sociais e encargos complementares). (desonerado)</t>
  </si>
  <si>
    <t>MOI900300</t>
  </si>
  <si>
    <t>Arquiteto de Serviços Técnicos de Consultoria de Engenharia e Arquitetura com muita boa qualificação técnica, sendo: Arquiteto de Serviços Técnicos de Consultoria de Engenharia e Arquitetura com muita boa qualificação técnica, sendo: Sênior (inclusive encargos sociais e encargos complementares). (desonerado)</t>
  </si>
  <si>
    <t>MOI900350</t>
  </si>
  <si>
    <t>Arquivista Técnico de Serviços Técnicos de Consultoria de Engenharia e Arquitetura (inclusive encargos sociais e encargos complementares). (desonerado)</t>
  </si>
  <si>
    <t>MOI900377</t>
  </si>
  <si>
    <t>Assistente Social para serviços de consultoria de engenharia e arquitetura, inclusive encargos sociais (inclusive encargos sociais e encargos complementares). (desonerado)</t>
  </si>
  <si>
    <t>MOI900400</t>
  </si>
  <si>
    <t>Auxiliar de almoxarife (inclusive encargos sociais e encargos complementares). (desonerado)</t>
  </si>
  <si>
    <t>MOI900450</t>
  </si>
  <si>
    <t>Auxiliar de cálculo topográfico (inclusive encargos sociais e encargos complementares). (desonerado)</t>
  </si>
  <si>
    <t>MOI900480</t>
  </si>
  <si>
    <t>Auxiliar de enfermagem (inclusive encargos sociais e encargos complementares). (desonerado)</t>
  </si>
  <si>
    <t>MOI900500</t>
  </si>
  <si>
    <t>Auxiliar de escritório (inclusive encargos sociais e encargos complementares). (desonerado)</t>
  </si>
  <si>
    <t>MOI900550</t>
  </si>
  <si>
    <t>Auxiliar de Laboratorista de Serviços Técnicos de Consultoria de Engenharia e Arquitetura (inclusive encargos sociais e encargos complementares). (desonerado)</t>
  </si>
  <si>
    <t>MOI900600</t>
  </si>
  <si>
    <t>Auxiliar de topografia - serviços de campo (inclusive encargos sociais e encargos complementares). (desonerado)</t>
  </si>
  <si>
    <t>MOI900650</t>
  </si>
  <si>
    <t>Auxiliar de Topografia de Serviços Técnicos de Consultoria de Engenharia e Arquitetura (inclusive encargos sociais e encargos complementares). (desonerado)</t>
  </si>
  <si>
    <t>MOI900700</t>
  </si>
  <si>
    <t>Técnico de nível médio (inclusive encargos sociais e encargos complementares). (desonerado)</t>
  </si>
  <si>
    <t>MOI900750</t>
  </si>
  <si>
    <t>Auxiliar Técnico de Serviços Técnicos de Consultoria de Engenharia e Arquitetura (inclusive encargos sociais e encargos complementares). (desonerado)</t>
  </si>
  <si>
    <t>MOI900800</t>
  </si>
  <si>
    <t>Biólogo Pleno de Serviços Técnicos de Consultoria de Engenharia e Arquitetura com muita boa qualificação técnica (inclusive encargos sociais e encargos complementares). (desonerado)</t>
  </si>
  <si>
    <t>MOI900810</t>
  </si>
  <si>
    <t>Biólogo na área de Meio Ambiente (inclusive encargos sociais e encargos complementares). (desonerado)</t>
  </si>
  <si>
    <t>MOI900850</t>
  </si>
  <si>
    <t>Cadista (inclusive encargos sociais e encargos complementares). (desonerado)</t>
  </si>
  <si>
    <t>MOI900900</t>
  </si>
  <si>
    <t>Chefe de escritório (inclusive encargos sociais e encargos complementares). (desonerado)</t>
  </si>
  <si>
    <t>MOI900950</t>
  </si>
  <si>
    <t>Consultor de Serviços Técnicos de Consultoria de Engenharia e Arquitetura com muita boa qualificação técnica (inclusive encargos sociais e encargos complementares). (desonerado)</t>
  </si>
  <si>
    <t>MOI901000</t>
  </si>
  <si>
    <t>Coordenador de Serviços Técnicos de Consultoria de Engenharia e Arquitetura com muita boa qualificação técnica (inclusive encargos sociais e encargos complementares). (desonerado)</t>
  </si>
  <si>
    <t>MOI901050</t>
  </si>
  <si>
    <t>Desenhista de Serviços Técnicos de Consultoria de Engenharia e Arquitetura, sendo: Desenhista de Serviços Técnicos de Consultoria de Engenharia e Arquitetura, sendo: Júnior (inclusive encargos sociais e encargos complementares). (desonerado)</t>
  </si>
  <si>
    <t>MOI901100</t>
  </si>
  <si>
    <t>Desenhista pleno (inclusive encargos sociais e encargos complementares). (desonerado)</t>
  </si>
  <si>
    <t>MOI901150</t>
  </si>
  <si>
    <t>Desenhista de Serviços Técnicos de Consultoria de Engenharia e Arquitetura, sendo: Desenhista de Serviços Técnicos de Consultoria de Engenharia e Arquitetura, sendo: Pleno (inclusive encargos sociais e encargos complementares). (desonerado)</t>
  </si>
  <si>
    <t>MOI901200</t>
  </si>
  <si>
    <t>Desenhista de Serviços Técnicos de Consultoria de Engenharia e Arquitetura, sendo: Desenhista de Serviços Técnicos de Consultoria de Engenharia e Arquitetura, sendo: Sênior (inclusive encargos sociais e encargos complementares). (desonerado)</t>
  </si>
  <si>
    <t>MOI901250</t>
  </si>
  <si>
    <t>Digitador pleno (inclusive encargos sociais e encargos complementares). (desonerado)</t>
  </si>
  <si>
    <t>MOI901300</t>
  </si>
  <si>
    <t>Encarregado de instalação e manutenção de equipamentos (Caldeira, Gerador, Subestação, Elevador e Central Self), com Insalubridade grau médio (20%) (inclusive encargos sociais e encargos complementares). (desonerado)</t>
  </si>
  <si>
    <t>MOI901350</t>
  </si>
  <si>
    <t>Encarregado de Manutenção Mecânica (inclusive encargos sociais e encargos complementares). (desonerado)</t>
  </si>
  <si>
    <t>MOI901400</t>
  </si>
  <si>
    <t>Encarregado de Montagem (inclusive encargos sociais e encargos complementares). (desonerado)</t>
  </si>
  <si>
    <t>MOI901450</t>
  </si>
  <si>
    <t>Encarregado de Serviços Técnicos de Consultoria de Engenharia e Arquitetura (inclusive encargos sociais e encargos complementares). (desonerado)</t>
  </si>
  <si>
    <t>MOI901500</t>
  </si>
  <si>
    <t>Encarregado de turma (inclusive encargos sociais e encargos complementares). (desonerado)</t>
  </si>
  <si>
    <t>MOI901530</t>
  </si>
  <si>
    <t>Enfermeiro (inclusive encargos sociais e encargos complementares). (desonerado)</t>
  </si>
  <si>
    <t>MOI901550</t>
  </si>
  <si>
    <t>Engenheiro de Serviços Técnicos de Consultoria de Engenharia e Arquitetura com muita boa qualificação técnica, sendo: Engenheiro de Serviços Técnicos de Consultoria de Engenharia e Arquitetura com muita boa qualificação técnica, sendo: Júnior (inclusive encargos sociais e encargos complementares). (desonerado)</t>
  </si>
  <si>
    <t>MOI901600</t>
  </si>
  <si>
    <t>Engenheiro, Arquiteto ou Geólogo Júnior - com função de fiscalização e direção de canteiro de obras (inclusive encargos sociais e encargos complementares). (desonerado)</t>
  </si>
  <si>
    <t>MOI901650</t>
  </si>
  <si>
    <t>Engenheiro, Arquiteto ou Geólogo Sênior (inclusive encargos sociais e encargos complementares). (desonerado)</t>
  </si>
  <si>
    <t>MOI901700</t>
  </si>
  <si>
    <t>Engenheiro de Serviços Técnicos de Consultoria de Engenharia e Arquitetura com muita boa qualificação técnica, sendo: Engenheiro de Serviços Técnicos de Consultoria de Engenharia e Arquitetura com muita boa qualificação técnica, sendo: Pleno (inclusive encargos sociais e encargos complementares). (desonerado)</t>
  </si>
  <si>
    <t>MOI901750</t>
  </si>
  <si>
    <t>Engenheiro de Serviços Técnicos de Consultoria de Engenharia e Arquitetura com muita boa qualificação técnica, sendo: Engenheiro de Serviços Técnicos de Consultoria de Engenharia e Arquitetura com muita boa qualificação técnica, sendo: Sênior (inclusive encargos sociais e encargos complementares). (desonerado)</t>
  </si>
  <si>
    <t>MOI901800</t>
  </si>
  <si>
    <t>Engenheiro ou Arquiteto Pleno - com função de supervisão de obras (inclusive encargos sociais e encargos complementares). (desonerado)</t>
  </si>
  <si>
    <t>MOI901850</t>
  </si>
  <si>
    <t>Engenheiro mecânico de instalação e manutenção de equipamentos (Caldeira, Gerador, Subestação, Elevador e Central Self), com Insalubridade (inclusive encargos sociais e encargos complementares). (desonerado)</t>
  </si>
  <si>
    <t>MOI901880</t>
  </si>
  <si>
    <t>Engenheiro de segurança do trabalho (inclusive encargos sociais e encargos complementares). (desonerado)</t>
  </si>
  <si>
    <t>MOI901900</t>
  </si>
  <si>
    <t>Escriturário (inclusive encargos sociais e encargos complementares). (desonerado)</t>
  </si>
  <si>
    <t>MOI901950</t>
  </si>
  <si>
    <t>Estagiário (desonerado)</t>
  </si>
  <si>
    <t>MOI902000</t>
  </si>
  <si>
    <t>Geólogo Júnior (inclusive encargos sociais e encargos complementares). (desonerado)</t>
  </si>
  <si>
    <t>MOI902050</t>
  </si>
  <si>
    <t>Geólogo de Serviços Técnicos de Consultoria de Engenharia e Arquitetura com muita boa qualificação técnica, sendo: Geólogo de Serviços Técnicos de Consultoria de Engenharia e Arquitetura com muita boa qualificação técnica, sendo: Júnior (inclusive encargos sociais e encargos complementares). (desonerado)</t>
  </si>
  <si>
    <t>MOI902100</t>
  </si>
  <si>
    <t>Geólogo de Serviços Técnicos de Consultoria de Engenharia e Arquitetura com muita boa qualificação técnica, sendo: Geólogo de Serviços Técnicos de Consultoria de Engenharia e Arquitetura com muita boa qualificação técnica, sendo: Pleno (inclusive encargos sociais e encargos complementares). (desonerado)</t>
  </si>
  <si>
    <t>MOI902150</t>
  </si>
  <si>
    <t>Geólogo de Serviços Técnicos de Consultoria de Engenharia e Arquitetura com muita boa qualificação técnica, sendo: Geólogo de Serviços Técnicos de Consultoria de Engenharia e Arquitetura com muita boa qualificação técnica, sendo: Sênior (inclusive encargos sociais e encargos complementares). (desonerado)</t>
  </si>
  <si>
    <t>MOI902200</t>
  </si>
  <si>
    <t>Laboratorista de Serviços Técnicos de Consultoria de Engenharia e Arquitetura (inclusive encargos sociais e encargos complementares). (desonerado)</t>
  </si>
  <si>
    <t>MOI902250</t>
  </si>
  <si>
    <t>Laboratorista de Solos A (inclusive encargos sociais e encargos complementares). (desonerado)</t>
  </si>
  <si>
    <t>MOI902300</t>
  </si>
  <si>
    <t>Laboratorista de Solos B (inclusive encargos sociais e encargos complementares). (desonerado)</t>
  </si>
  <si>
    <t>MOI902330</t>
  </si>
  <si>
    <t>Médico do trabalho (inclusive encargos sociais e encargos complementares). (desonerado)</t>
  </si>
  <si>
    <t>MOI902350</t>
  </si>
  <si>
    <t>Mestre de Obras A - encarregado geral, com mais de 5 anos de experiência (inclusive encargos sociais e encargos complementares). (desonerado)</t>
  </si>
  <si>
    <t>MOI902400</t>
  </si>
  <si>
    <t>Mestre de Obras B - encarregado geral, com menos de 5 anos de experiência (inclusive encargos sociais e encargos complementares). (desonerado)</t>
  </si>
  <si>
    <t>MOI902450</t>
  </si>
  <si>
    <t>Motorista de Caminhão e Carreta (inclusive encargos sociais e encargos complementares). (desonerado)</t>
  </si>
  <si>
    <t>MOI902500</t>
  </si>
  <si>
    <t>Motorista de veículo leve de serviço (inclusive encargos sociais e encargos complementares). (desonerado)</t>
  </si>
  <si>
    <t>MOI902550</t>
  </si>
  <si>
    <t>Motorista operador de reboque e munck (inclusive encargos sociais e encargos complementares). (desonerado)</t>
  </si>
  <si>
    <t>MOI902600</t>
  </si>
  <si>
    <t>Nivelador (inclusive encargos sociais e encargos complementares). (desonerado)</t>
  </si>
  <si>
    <t>MOI902650</t>
  </si>
  <si>
    <t>Nivelador de Serviços Técnicos de Consultoria de Engenharia e Arquitetura (inclusive encargos sociais e encargos complementares). (desonerado)</t>
  </si>
  <si>
    <t>MOI902700</t>
  </si>
  <si>
    <t>Operador de computador/Técnico de Informática (inclusive encargos sociais e encargos complementares). (desonerado)</t>
  </si>
  <si>
    <t>MOI902750</t>
  </si>
  <si>
    <t>Programador de computador pleno (inclusive encargos sociais e encargos complementares). (desonerado)</t>
  </si>
  <si>
    <t>MOI902800</t>
  </si>
  <si>
    <t>Projetista de Serviços Técnicos de Consultoria de Engenharia e Arquitetura, sendo: Projetista de Serviços Técnicos de Consultoria de Engenharia e Arquitetura, sendo: Júnior (inclusive encargos sociais e encargos complementares). (desonerado)</t>
  </si>
  <si>
    <t>MOI902850</t>
  </si>
  <si>
    <t>Projetista de Serviços Técnicos de Consultoria de Engenharia e Arquitetura, sendo: Projetista de Serviços Técnicos de Consultoria de Engenharia e Arquitetura, sendo: Pleno (inclusive encargos sociais e encargos complementares). (desonerado)</t>
  </si>
  <si>
    <t>MOI902900</t>
  </si>
  <si>
    <t>Projetista de Serviços Técnicos de Consultoria de Engenharia e Arquitetura, sendo: Projetista de Serviços Técnicos de Consultoria de Engenharia e Arquitetura, sendo: Sênior (inclusive encargos sociais e encargos complementares). (desonerado)</t>
  </si>
  <si>
    <t>MOI902950</t>
  </si>
  <si>
    <t>Secretária (inclusive encargos sociais e encargos complementares). (desonerado)</t>
  </si>
  <si>
    <t>MOI903000</t>
  </si>
  <si>
    <t>Secretária de Serviços Técnicos de Consultoria de Engenharia e Arquitetura, sendo: Secretária de Serviços Técnicos de Consultoria de Engenharia e Arquitetura, sendo: Executiva (inclusive encargos sociais e encargos complementares). (desonerado)</t>
  </si>
  <si>
    <t>MOI903050</t>
  </si>
  <si>
    <t>Secretária de Serviços Técnicos de Consultoria de Engenharia e Arquitetura, sendo: Secretária de Serviços Técnicos de Consultoria de Engenharia e Arquitetura, sendo: Júnior (inclusive encargos sociais e encargos complementares). (desonerado)</t>
  </si>
  <si>
    <t>MOI903100</t>
  </si>
  <si>
    <t>Supervisor de Tráfego (inclusive encargos sociais e encargos complementares). (desonerado)</t>
  </si>
  <si>
    <t>MOI903130</t>
  </si>
  <si>
    <t>Técnico de segurança do trabalho (inclusive encargos sociais e encargos complementares). (desonerado)</t>
  </si>
  <si>
    <t>MOI903150</t>
  </si>
  <si>
    <t>Técnico de Sondagem - chefes de turma de sondagem ou injeções (inclusive encargos sociais e encargos complementares). (desonerado)</t>
  </si>
  <si>
    <t>MOI903200</t>
  </si>
  <si>
    <t>Técnico em Eletrônica ou Eletrotécnica (inclusive encargos sociais e encargos complementares). (desonerado)</t>
  </si>
  <si>
    <t>MOI903250</t>
  </si>
  <si>
    <t>Tecnólogo de Serviços Técnicos de Consultoria de Engenharia e Arquitetura, sendo: Tecnólogo de Serviços Técnicos de Consultoria de Engenharia e Arquitetura, sendo: Júnior (inclusive encargos sociais e encargos complementares). (desonerado)</t>
  </si>
  <si>
    <t>MOI903300</t>
  </si>
  <si>
    <t>Tecnólogo de Serviços Técnicos de Consultoria de Engenharia e Arquitetura, sendo: Tecnólogo de Serviços Técnicos de Consultoria de Engenharia e Arquitetura, sendo: Sênior (inclusive encargos sociais e encargos complementares). (desonerado)</t>
  </si>
  <si>
    <t>MOI903350</t>
  </si>
  <si>
    <t>Topógrafo A - serviços de campo e escritório, com responsabilidade de dirigí-los (inclusive encargos sociais e encargos complementares). (desonerado)</t>
  </si>
  <si>
    <t>MOI903400</t>
  </si>
  <si>
    <t>Topógrafo B - serviços de campo (inclusive encargos sociais e encargos complementares). (desonerado)</t>
  </si>
  <si>
    <t>MOI903450</t>
  </si>
  <si>
    <t>Topógrafo de Serviços Técnicos de Consultoria de Engenharia e Arquitetura (inclusive encargos sociais e encargos complementares). (desonerado)</t>
  </si>
  <si>
    <t>MOI903600</t>
  </si>
  <si>
    <t>Vigia (inclusive encargos sociais e encargos complementares). (desonerado)</t>
  </si>
  <si>
    <t>Eventuais(Desonerado)</t>
  </si>
  <si>
    <t>EVE000050</t>
  </si>
  <si>
    <t>3% incidente sobre mão de obra direta com Encargos Sociais para cobrir despesas relativa a equipamentos de proteção individual, uniformes e ferramentas</t>
  </si>
  <si>
    <t>EVE000100</t>
  </si>
  <si>
    <t>5% incidente sobre mão de obra de operação com Encargos Sociais para cobrir despesas de EPI e de operação de tráfego</t>
  </si>
  <si>
    <t>EVE000190</t>
  </si>
  <si>
    <t>Montagem / Desmontagem de elevador de obra - equivalente em hora de Ajudante ao elementar MOI000050</t>
  </si>
  <si>
    <t>EVE000200</t>
  </si>
  <si>
    <t>Perda em areia grossa - 3% - equivalente ao elementar MAT006100</t>
  </si>
  <si>
    <t>EVE000250</t>
  </si>
  <si>
    <t>Perda em areia grossa - 5% - equivalente ao elementar MAT006100</t>
  </si>
  <si>
    <t>EVE000300</t>
  </si>
  <si>
    <t>Perda em brita 0 - 3% - equivalente ao elementar MAT018450</t>
  </si>
  <si>
    <t>EVE000350</t>
  </si>
  <si>
    <t>Perda em brita 0 - 5% - equivalente ao elementar MAT018450</t>
  </si>
  <si>
    <t>EVE000400</t>
  </si>
  <si>
    <t>Perda em brita 1 - 3% - equivalente ao elementar MAT018500</t>
  </si>
  <si>
    <t>EVE000450</t>
  </si>
  <si>
    <t>Perda em brita 1 - 5% - equivalente ao elementar MAT018500</t>
  </si>
  <si>
    <t>EVE000500</t>
  </si>
  <si>
    <t>Perda em brita 2 - 3% - equivalente ao elementar MAT018550</t>
  </si>
  <si>
    <t>EVE000550</t>
  </si>
  <si>
    <t>Perda em brita 2 - 5% - equivalente ao elementar MAT018550</t>
  </si>
  <si>
    <t>EVE000600</t>
  </si>
  <si>
    <t>Perda em cal hidratada - 5% - equivalente ao elementar MAT026700</t>
  </si>
  <si>
    <t>EVE000650</t>
  </si>
  <si>
    <t>Perda em cimento branco - 5% - equivalente ao elementar MAT033600</t>
  </si>
  <si>
    <t>EVE000700</t>
  </si>
  <si>
    <t>Perda em cimento CP-32 - 5% - equivalente ao elementar MAT033700</t>
  </si>
  <si>
    <t>EVE000750</t>
  </si>
  <si>
    <t>Perda em Gesso estuque - 5% - equivalente ao elementar MAT064000</t>
  </si>
  <si>
    <t>EVE000800</t>
  </si>
  <si>
    <t>Perda em perfil de aço carbono tipo "H", de 6"x6" - 5% - equivalente ao elementar MAT095450</t>
  </si>
  <si>
    <t>EVE000850</t>
  </si>
  <si>
    <t>Perda em perfil de aço tipo Trilho TR-37 ou similar, usado - 5% - equivalente ao elementar MAT141550</t>
  </si>
  <si>
    <t>EVE000900</t>
  </si>
  <si>
    <t>Perda em pó-de-pedra - 3% - equivalente ao elementar MAT105050</t>
  </si>
  <si>
    <t>EVE000950</t>
  </si>
  <si>
    <t>Perda em saibro - 5% - equivalente ao elementar MAT123450</t>
  </si>
  <si>
    <t>EVE001000</t>
  </si>
  <si>
    <t>Perda em terra preta para emboço - 5% - equivalente ao elementar MAT135650</t>
  </si>
  <si>
    <t>EVE001050</t>
  </si>
  <si>
    <t>Perda em tirante - 10% (sobre o aço CA-50, 25mm) - equivalente ao elementar MAT000950</t>
  </si>
  <si>
    <t>EVE001100</t>
  </si>
  <si>
    <t>Perda em tirante - 10% (sobre o aço CA-50, 32mm) - equivalente ao elementar MAT001000</t>
  </si>
  <si>
    <t>EVE900150</t>
  </si>
  <si>
    <t>Despesas diversas para cobrir despesas de escritório (materiais, instrumentos, equipamentos, software, hardware, plotagem, etc) -  equivalente em hora de Engenheiro Júnior ao elementar MOI901550 (desonerado)</t>
  </si>
  <si>
    <t>Reutilização de Serviços(Desonerado)</t>
  </si>
  <si>
    <t>RSE900050</t>
  </si>
  <si>
    <t>Aço CA-25 para armadura de concreto, redonda, sem saliência ou mossa, coeficiente de conformação mínima (aderência) igual a 1, diâmetro de 6,3 à 8mm. Fornecimento, incluindo 10% de perdas e arame 18.(desonerado)</t>
  </si>
  <si>
    <t>ET 09.05.0053 (/)</t>
  </si>
  <si>
    <t>RSE900100</t>
  </si>
  <si>
    <t>Corte, dobragem, montagem e colocação de ferragens nas formas, aço CA-25, barra redonda com diâmetro entre 6,3mm a 8mm.(desonerado)</t>
  </si>
  <si>
    <t>ET 09.10.0053 (/)</t>
  </si>
  <si>
    <t>RSE900150</t>
  </si>
  <si>
    <t>Aço CA-25 para armadura de concreto, redonda, sem saliência ou mossa, coeficiente de conformação mínima (aderência) igual a 1, diâmetro igual a 5mm. Fornecimento, incluindo 10% de perdas e arame 18.(desonerado)</t>
  </si>
  <si>
    <t>ET 09.05.0050 (/)</t>
  </si>
  <si>
    <t>RSE900200</t>
  </si>
  <si>
    <t>Corte, dobragem, montagem e colocação de ferragens nas formas, aço CA-25, barra redonda com diâmetro igual a 5mm.(desonerado)</t>
  </si>
  <si>
    <t>ET 09.10.0050 (/)</t>
  </si>
  <si>
    <t>RSE900250</t>
  </si>
  <si>
    <t>Aço CA-25 para armadura de concreto, redonda, sem saliência ou mossa, coeficiente de conformação mínima (aderência) igual a 1, diâmetro maior ou igual a 10mm. Fornecimento, incluindo 10% de perdas e arame 18.(desonerado)</t>
  </si>
  <si>
    <t>ET 09.05.0059 (/)</t>
  </si>
  <si>
    <t>RSE900300</t>
  </si>
  <si>
    <t>Aço CA-50 para armadura de concreto, com saliência ou mossa, coeficiente de conformação superficial mínimo (aderência) igual a 1,5, diâmetro de 6,3mm. Fornecimento, incluindo 10% de perdas e arame 18.(desonerado)</t>
  </si>
  <si>
    <t>ET 09.05.0100 (/)</t>
  </si>
  <si>
    <t>RSE900350</t>
  </si>
  <si>
    <t>Corte, dobragem, montagem e colocação de ferragens nas formas, aço CA-50, em barra redonda, com diâmetro igual a 6,3mm.(desonerado)</t>
  </si>
  <si>
    <t>ET 09.10.0056 (/)</t>
  </si>
  <si>
    <t>RSE900400</t>
  </si>
  <si>
    <t>Corte, dobragem, montagem e colocação de ferragens nas formas, aço CA-60, em fio redondo, com diâmetro entre 7mm e 8mm.(desonerado)</t>
  </si>
  <si>
    <t>ET 09.10.0071 (/)</t>
  </si>
  <si>
    <t>RSE900450</t>
  </si>
  <si>
    <t>Corte, dobragem, montagem e colocação de ferragens nas formas, aço CA-50, em barra redonda, com diâmetro entre 8mm e 12,5mm.(desonerado)</t>
  </si>
  <si>
    <t>ET 09.10.0061 (/)</t>
  </si>
  <si>
    <t>RSE900480</t>
  </si>
  <si>
    <t>Aço CA-50 para armadura de concreto, com saliência ou mossa, coeficiente de conformação superficial mínimo (aderência) igual a 1,5, diâmetro de 8mm. Fornecimento, incluimdo 10% de perdas e arame 18.(desonerado)</t>
  </si>
  <si>
    <t>ET 09.05.0103 (/)</t>
  </si>
  <si>
    <t>RSE900500</t>
  </si>
  <si>
    <t>Aço CA-50 para armadura de concreto, com saliência ou mossa, coeficiente de conformação superficial mínimo (aderência) igual a 1,5, diâmetro de 10mm. Fornecimento, incluindo 10% de perdas e arame 18.(desonerado)</t>
  </si>
  <si>
    <t>ET 09.05.0106 (/)</t>
  </si>
  <si>
    <t>RSE900550</t>
  </si>
  <si>
    <t>Aço CA-50 para armadura de concreto, com saliência ou mossa, coeficiente de conformação superficial mínimo (aderência) igual a 1,5, diâmetro de 12,5mm. Fornecimento, incluindo 10% de perdas e arame 18.(desonerado)</t>
  </si>
  <si>
    <t>ET 09.05.0109 (/)</t>
  </si>
  <si>
    <t>RSE900570</t>
  </si>
  <si>
    <t>Aço CA-50 para armadura de concreto, com saliência ou mossa, coeficiente de conformação superficial mínimo (aderência) igual a 1,5, diâmetro de 16mm. Fornecimento, incluindo 10% de perdas e arame 18.(desonerado)</t>
  </si>
  <si>
    <t>ET 09.05.0112 (/)</t>
  </si>
  <si>
    <t>RSE900600</t>
  </si>
  <si>
    <t>Aço CA-50 para armadura de concreto, com saliência ou mossa, coeficiente de conformação superficial mínimo (aderência) igual a 1,5, diâmetro de 20mm. Fornecimento, incluindo 10% de perdas e arame 18.(desonerado)</t>
  </si>
  <si>
    <t>ET 09.05.0115 (/)</t>
  </si>
  <si>
    <t>RSE900650</t>
  </si>
  <si>
    <t>Corte, dobragem, montagem e colocação de ferragens nas formas, aço CA-50, em barra redonda, com diâmetro maior ou igual a 16mm.(desonerado)</t>
  </si>
  <si>
    <t>ET 09.10.0062 (/)</t>
  </si>
  <si>
    <t>RSE900700</t>
  </si>
  <si>
    <t>Aço CA-60 para armadura de concreto, redondo, sem saliência ou mossa, coeficiente de conformação superficial mínimo (aderência) igual a 1,5, diâmetro de 5mm. Fornecimento, incluindo 10% de perdas e arame 18.(desonerado)</t>
  </si>
  <si>
    <t>ET 09.05.0159 (/)</t>
  </si>
  <si>
    <t>RSE900710</t>
  </si>
  <si>
    <t>Aço CA-60 para armadura de concreto, redondo, sem saliência ou mossa, coeficiente de conformação superficial mínimo (aderência) igual a 1,5, diâmetro de 6mm. Fornecimento, incluindo 10% de perdas e arame 18.(desonerado)</t>
  </si>
  <si>
    <t>ET 09.05.0162 (/)</t>
  </si>
  <si>
    <t>RSE900720</t>
  </si>
  <si>
    <t>Aço CA-60 para armadura de concreto, redondo, sem saliência ou mossa, coeficiente de conformação superficial mínimo (aderência) igual a 1,5, diâmetro de 8mm. Fornecimento, incluindo 10% de perdas e arame 18.(desonerado)</t>
  </si>
  <si>
    <t>ET 09.05.0171 (/)</t>
  </si>
  <si>
    <t>RSE900750</t>
  </si>
  <si>
    <t>Corte, dobragem, montagem e colocação de ferragens nas formas, aço CA-60, em fio redondo, com diâmetro entre 4,2mm a 6mm.(desonerado)</t>
  </si>
  <si>
    <t>ET 09.10.0068 (/)</t>
  </si>
  <si>
    <t>RSE900901</t>
  </si>
  <si>
    <t>Adubação diferenciada em espécies vegetais de qualquer natureza.(desonerado)</t>
  </si>
  <si>
    <t>PJ 39.10.0050 (/)</t>
  </si>
  <si>
    <t>RSE901050</t>
  </si>
  <si>
    <t>Alvenaria de tijolo (10x20x20)cm, de furos redondos, com argamassa de cimento e saibro no traço 1:8, em parede de meia vez (0,10m), de superfície corrida, até 3m de altura, e medida pela área real.(desonerado)</t>
  </si>
  <si>
    <t>AL 04.20.0053 (/)</t>
  </si>
  <si>
    <t>RSE901100</t>
  </si>
  <si>
    <t>Alvenaria de tijolo (10x20x20)cm,de furos redondos, com argamassa de cimento e saibro no traço 1:8, em parede de meia vez (0,10m), de superfície corrida, até 1,50m de altura, e medida pela área real.(desonerado)</t>
  </si>
  <si>
    <t>AL 04.20.0050 (/)</t>
  </si>
  <si>
    <t>RSE901150</t>
  </si>
  <si>
    <t>Alvenaria de tijolo (10x20x20)cm, de furos redondos, com argamassa de cimento e saibro no traço 1:8, em paredes de 1 vez (0,20m), de superfície corrida, até 3m de altura, e medida pela área real.(desonerado)</t>
  </si>
  <si>
    <t>AL 04.20.0253 (/)</t>
  </si>
  <si>
    <t>RSE901200</t>
  </si>
  <si>
    <t>Alvenaria de tijolo (10x20x30)cm, de furos redondos, com argamassa de cimento e saibro no traço 1:8, em paredes de 1 vez (0,20m), de superfície corrida, até 1,50m de altura, e medida pela área real.(desonerado)</t>
  </si>
  <si>
    <t>AL 04.20.0350 (/)</t>
  </si>
  <si>
    <t>RSE901250</t>
  </si>
  <si>
    <t>Alvenaria para caixas enterradas, até 0,80m de profundidade, de tijolo maciço (7x10x20)cm, com argamassa de cimento, saibro e areia no traço 1:2:2 e parede de 1 vez (19cm).(desonerado)</t>
  </si>
  <si>
    <t>AL 04.15.0100 (/)</t>
  </si>
  <si>
    <t>RSE901300</t>
  </si>
  <si>
    <t>Andaime de madeira, para altura até 7m, compreendendo montagem e desmontagem, já considerando o reaproveitamento 3 vezes da madeira.(desonerado)</t>
  </si>
  <si>
    <t>CO 04.05.0050 (A)</t>
  </si>
  <si>
    <t>RSE901350</t>
  </si>
  <si>
    <t>Andaime de madeira, tabuado, sobre cavaletes (inclusive estes), com aproveitamento da madeira 20 vezes, inclusive movimentação para pé direito de 4m.(desonerado)</t>
  </si>
  <si>
    <t>CO 04.05.0200 (A)</t>
  </si>
  <si>
    <t>RSE901400</t>
  </si>
  <si>
    <t>Argamassa de cimento branco, cal e pó-de-mármore, no traço 1:1:3.(desonerado)</t>
  </si>
  <si>
    <t>RV 04.10.0150 (A)</t>
  </si>
  <si>
    <t>RSE901450</t>
  </si>
  <si>
    <t>Argamassa de cimento e areia, no traço 1:1,5.(desonerado)</t>
  </si>
  <si>
    <t>RV 04.10.0053 (A)</t>
  </si>
  <si>
    <t>RSE901500</t>
  </si>
  <si>
    <t>Argamassa de cimento e areia, no traço 1:3.(desonerado)</t>
  </si>
  <si>
    <t>RV 04.10.0059 (A)</t>
  </si>
  <si>
    <t>RSE901550</t>
  </si>
  <si>
    <t>Argamassa de cimento e areia no traço 1:3 e Sika Fix ou similar.(desonerado)</t>
  </si>
  <si>
    <t>RV 04.10.0100 (A)</t>
  </si>
  <si>
    <t>RSE901600</t>
  </si>
  <si>
    <t>Argamassa de cimento e areia, no traço 1:4.(desonerado)</t>
  </si>
  <si>
    <t>RV 04.10.0062 (A)</t>
  </si>
  <si>
    <t>RSE901650</t>
  </si>
  <si>
    <t>Argamassa de cimento e areia, no traço 1:5.(desonerado)</t>
  </si>
  <si>
    <t>RV 04.10.0065 (A)</t>
  </si>
  <si>
    <t>RSE901700</t>
  </si>
  <si>
    <t>Argamassa de cimento e areia, no traço 1:6.(desonerado)</t>
  </si>
  <si>
    <t>RV 04.10.0068 (A)</t>
  </si>
  <si>
    <t>RSE901750</t>
  </si>
  <si>
    <t>Argamassa de cimento e areia, no traço 1:8.(desonerado)</t>
  </si>
  <si>
    <t>RV 04.10.0071 (A)</t>
  </si>
  <si>
    <t>RSE901800</t>
  </si>
  <si>
    <t>Argamassa de cimento, cal e areia fina, no traço 1:3:5.(desonerado)</t>
  </si>
  <si>
    <t>RV 04.10.0200 (A)</t>
  </si>
  <si>
    <t>RSE901850</t>
  </si>
  <si>
    <t>Argamassa de cimento e saibro, no traço 1:4.(desonerado)</t>
  </si>
  <si>
    <t>RV 04.10.0403 (A)</t>
  </si>
  <si>
    <t>RSE901900</t>
  </si>
  <si>
    <t>Argamassa de cimento e saibro, no traço 1:6.(desonerado)</t>
  </si>
  <si>
    <t>RV 04.10.0406 (A)</t>
  </si>
  <si>
    <t>RSE901950</t>
  </si>
  <si>
    <t>Argamassa de cimento e saibro, no traço 1:8.(desonerado)</t>
  </si>
  <si>
    <t>RV 04.10.0409 (A)</t>
  </si>
  <si>
    <t>RSE902000</t>
  </si>
  <si>
    <t>Argamassa de cimento, saibro e areia, no traço 1:2:2.(desonerado)</t>
  </si>
  <si>
    <t>RV 04.10.0450 (A)</t>
  </si>
  <si>
    <t>RSE902050</t>
  </si>
  <si>
    <t>Argamassa de cimento, saibro e areia, no traço 1:2:3.(desonerado)</t>
  </si>
  <si>
    <t>RV 04.10.0453 (A)</t>
  </si>
  <si>
    <t>RSE902100</t>
  </si>
  <si>
    <t>Argamassa de cimento, saibro e areia, no traço 1:3:3.(desonerado)</t>
  </si>
  <si>
    <t>RV 04.10.0456 (A)</t>
  </si>
  <si>
    <t>RSE902150</t>
  </si>
  <si>
    <t>Revestimentos de azulejos brancos, (15x15)cm, 1ª qualidade, inclusive a superfície chapiscada, emboçada com argamassa de cimento e saibro no traço 1:8, juntas corridas ou alternadas, assentes com nata de cimento comum e rejuntadas com pasta de cimento branco.(desonerado)</t>
  </si>
  <si>
    <t>RV 09.10.0053 (/)</t>
  </si>
  <si>
    <t>RSE902200</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</si>
  <si>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provisórias.(desonerado)</t>
  </si>
  <si>
    <t>AD 19.05.0050 (B)</t>
  </si>
  <si>
    <t>RSE902225</t>
  </si>
  <si>
    <t>Berço de argamassa Epóxi (Grout).(desonerado)</t>
  </si>
  <si>
    <t>ET 74.05.0050 (/)</t>
  </si>
  <si>
    <t>RSE902250</t>
  </si>
  <si>
    <t>Caixa para registro, de alvenaria de tijolo maciço (7x10x20)cm, em paredes de meia vez (0,10m), de (0,28x0,28x0,50)m, com tampa de concreto com 0,10m de espessura mínima, utilizando argamassa de cimento e areia, no traço 1:4.(desonerado)</t>
  </si>
  <si>
    <t>DR 29.10.0050 (/)</t>
  </si>
  <si>
    <t>RSE902350</t>
  </si>
  <si>
    <t>Carga e descarga manual de material que exija o concurso de mais de 1 servente para cada peça, vergalhões, cançoeiras, caixas, meio-fios, em Caminhão de Carroceria Fixa, a óleo diesel, com capacidade útil de 7,5t, inclusive o tempo de carga, descarga e manobra.(desonerado)</t>
  </si>
  <si>
    <t>TC 09.05.0050 (/)</t>
  </si>
  <si>
    <t>RSE902400</t>
  </si>
  <si>
    <t>Carga e descarga manual de peças de peso reduzido: tijolos, telhas, cimento e agregados em sacos, em Caminhão de Carroceria Fixa a óleo diesel, com capacidade útil de 7,5t, inclusive tempo de carga, descarga e manobra.(desonerado)</t>
  </si>
  <si>
    <t>TC 09.05.0100 (/)</t>
  </si>
  <si>
    <t>RSE902450</t>
  </si>
  <si>
    <t>Carga e descarga mecânica de tubos de ferro fundido, com o diâmetro de 40cm, inclusive o tempo de carga , descarga e manobra do Caminhão de Carroceria Fixa, a óleo diesel, com capacidade útil de 7,5t, inclusive os mesmos tempos de Guindauto Munck de 4t.(desonerado)</t>
  </si>
  <si>
    <t>TC 09.05.0400 (/)</t>
  </si>
  <si>
    <t>RSE902500</t>
  </si>
  <si>
    <t>Carga manual e descarga mecânica de material à granel (agregados, pedra-de-mão, paralelos, terra e escombro), compreendendo os tempos para carga, descarga e manobras do Caminhão Basculante a óleo diesel, com capacidade útil de 8t, empregando 2 serventes na carga.(desonerado)</t>
  </si>
  <si>
    <t>TC 09.05.0150 (/)</t>
  </si>
  <si>
    <t>RSE902550</t>
  </si>
  <si>
    <t>Chapisco de superfície de concreto ou alvenaria, com argamassa de cimento e areia no traço 1:3.(desonerado)</t>
  </si>
  <si>
    <t>RV 09.05.0050 (/)</t>
  </si>
  <si>
    <t>RSE902600</t>
  </si>
  <si>
    <t>Compactação de aterro em camadas de 20cm, com maço.(desonerado)</t>
  </si>
  <si>
    <t>MT 14.05.0150 (/)</t>
  </si>
  <si>
    <t>RSE902650</t>
  </si>
  <si>
    <t>Compactação de aterro em camadas de 15cm, com maço.(desonerado)</t>
  </si>
  <si>
    <t>MT 14.05.0100 (/)</t>
  </si>
  <si>
    <t>RSE902700</t>
  </si>
  <si>
    <t>Composição básica de laboratório.(desonerado)</t>
  </si>
  <si>
    <t>SE 19.20.0050 (A)</t>
  </si>
  <si>
    <t>RSE902750</t>
  </si>
  <si>
    <t>Concreto (Sikagrout ou similar) incluindo 50% de pedrisco, compreendendo fornecimento, preparo e lançamento.(desonerado)</t>
  </si>
  <si>
    <t>ET 79.05.0100 (/)</t>
  </si>
  <si>
    <t>RSE902800</t>
  </si>
  <si>
    <t>Materiais para confecção de concreto estrutural dosado para uma resistência característica à compressão (fck) mínimo de 10MPa, inclusive perdas. Fornecimento.(desonerado)</t>
  </si>
  <si>
    <t>ET 04.05.0050 (B)</t>
  </si>
  <si>
    <t>RSE902850</t>
  </si>
  <si>
    <t>Materiais para confecção de concreto estrutural dosado para uma resistência característica à compressão (fck) mínimo de 11MPa, inclusive perdas. Fornecimento.(desonerado)</t>
  </si>
  <si>
    <t>ET 04.05.0100 (A)</t>
  </si>
  <si>
    <t>RSE902900</t>
  </si>
  <si>
    <t>Materiais para confecção de concreto estrutural dosado para uma resistência característica à compressão (fck) mínimo de 13,5MPa, inclusive perdas. Fornecimento.(desonerado)</t>
  </si>
  <si>
    <t>ET 04.05.0200 (B)</t>
  </si>
  <si>
    <t>RSE902950</t>
  </si>
  <si>
    <t>Materiais para confecção de concreto estrutural dosado para uma resistência característica à compressão (fck) mínimo de 15MPa, inclusive perdas. Fornecimento.(desonerado)</t>
  </si>
  <si>
    <t>ET 04.05.0250 (B)</t>
  </si>
  <si>
    <t>RSE903000</t>
  </si>
  <si>
    <t>Materiais para confecção de concreto estrutural dosado para uma resistência característica à compressão (fck) mínimo de 18MPa, inclusive perdas. Fornecimento.(desonerado)</t>
  </si>
  <si>
    <t>ET 04.05.0350 (B)</t>
  </si>
  <si>
    <t>RSE903100</t>
  </si>
  <si>
    <t>Materiais para confecção de concreto estrutural dosado para uma resistência característica à compressão (fck) mínimo de 25MPa, inclusive perdas. Fornecimento.(desonerado)</t>
  </si>
  <si>
    <t>ET 04.05.0570 (A)</t>
  </si>
  <si>
    <t>RSE903125</t>
  </si>
  <si>
    <t>Materiais para confecção de concreto estrutural dosado para uma resistência característica à compressão (fck) mínimo de 30MPa, inclusive perdas. Fornecimento. (desonerado)</t>
  </si>
  <si>
    <t>ET 04.05.0601 (/)</t>
  </si>
  <si>
    <t>RSE903150</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</si>
  <si>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20m3.(desonerado)</t>
  </si>
  <si>
    <t>ET 04.60.0050 (B)</t>
  </si>
  <si>
    <t>RSE903200</t>
  </si>
  <si>
    <t>Revestimento de concreto betuminoso usinado a quente, com 5 cm de espessura, executado em uma camada, de acordo com as instruções do DER-RJ, exclusive o transporte da usina para o local de aplicação.(desonerado)</t>
  </si>
  <si>
    <t>BP 09.05.0653 (B)</t>
  </si>
  <si>
    <t>RSE903250</t>
  </si>
  <si>
    <t>Concreto importado de usina dosado racionalmente para uma resistência característica à compressão de 15MPa.(desonerado)</t>
  </si>
  <si>
    <t>ET 59.05.0056 (/)</t>
  </si>
  <si>
    <t>RSE903270</t>
  </si>
  <si>
    <t>Concreto importado de usina dosado racionalmente para uma resistência característica à compressão de 20MPa.(desonerado)</t>
  </si>
  <si>
    <t>ET 59.05.0062 (/)</t>
  </si>
  <si>
    <t>RSE903300</t>
  </si>
  <si>
    <t>Concreto para camada preparatória com 180Kg de cimento por m3 de concreto, compreendendo apenas o fornecimento dos materiais, inclusive perdas de 5%.(desonerado)</t>
  </si>
  <si>
    <t>ET 04.10.0050 (A)</t>
  </si>
  <si>
    <t>RSE903350</t>
  </si>
  <si>
    <t>Concreto simples dosado racionalmente para uma resistência mínima característica à compressão de 11MPa, inclusive materiais, preparo, lançamento, colocação e adensamento, exclusive transporte.(desonerado)</t>
  </si>
  <si>
    <t>ET 04.30.0100 (A)</t>
  </si>
  <si>
    <t>RSE903400</t>
  </si>
  <si>
    <t>Concreto dosado racionalmente para uma resistência mínima característica à compressão de 15MPa, inclusive materiais, preparo, lançamento, colocação e adensamento, exclusive transporte.(desonerado)</t>
  </si>
  <si>
    <t>ET 04.35.0050 (A)</t>
  </si>
  <si>
    <t>RSE903450</t>
  </si>
  <si>
    <t>Materiais para confecção de concreto estrutural dosado para uma resistência característica à compressão (fck) mínimo de 20MPa, inclusive perdas. Fornecimento.(desonerado)</t>
  </si>
  <si>
    <t>ET 04.05.0400 (B)</t>
  </si>
  <si>
    <t>RSE903500</t>
  </si>
  <si>
    <t>Concreto para meios agressivos com utilização de cimento resistente a sulfatos (baixo teor de C3A), com fator água e cimento, menor ou igual a 0,50, com consumo mínimo de PC maior ou igual a 400Kg.(desonerado)</t>
  </si>
  <si>
    <t>ET 04.15.0050 (/)</t>
  </si>
  <si>
    <t>RSE903510</t>
  </si>
  <si>
    <t>Engenheiro sênior de serviços técnicos especializados de consultoria de engenharia e arquitetura.(desonerado)</t>
  </si>
  <si>
    <t>CE 04.10.0164 (/)</t>
  </si>
  <si>
    <t>RSE903515</t>
  </si>
  <si>
    <t>Projetista sênior de serviços técnicos especializados de consultoria de engenharia e arquitetura.(desonerado)</t>
  </si>
  <si>
    <t>CE 04.10.0212 (/)</t>
  </si>
  <si>
    <t>RSE903520</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</si>
  <si>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formas.(desonerado)</t>
  </si>
  <si>
    <t>AD 34.15.0050 (A)</t>
  </si>
  <si>
    <t>RSE903550</t>
  </si>
  <si>
    <t>Demolição, com equipamento de ar comprimido, de massas de concreto simples, exceto pisos ou pavimentos, inclusive afastamento lateral dentro do canteiro de serviços.(desonerado)</t>
  </si>
  <si>
    <t>SC 04.10.0550 (/)</t>
  </si>
  <si>
    <t>RSE903600</t>
  </si>
  <si>
    <t>Demolição, com equipamento de ar comprimido, de pisos ou pavimento de concreto simples, inclusive afastamento lateral dentro de canteiro de serviços.(desonerado)</t>
  </si>
  <si>
    <t>SC 04.10.0150 (/)</t>
  </si>
  <si>
    <t>RSE903650</t>
  </si>
  <si>
    <t>Demolição, com equipamento de ar comprimido, de passeio cimentado com espessura até 10cm, inclusive afastamento lateral dentro do canteiro de serviços.(desonerado)</t>
  </si>
  <si>
    <t>SC 04.10.0100 (/)</t>
  </si>
  <si>
    <t>RSE903700</t>
  </si>
  <si>
    <t>Demolição, com equipamento de ar comprimido, de pavimentação de concreto asfáltico, com 5cm de espessura, inclusive afastamento lateral dentro do canteiro de serviços.(desonerado)</t>
  </si>
  <si>
    <t>SC 04.10.0350 (/)</t>
  </si>
  <si>
    <t>RSE903750</t>
  </si>
  <si>
    <t>Demolição, com equipamento de ar comprimido, de pavimentação de concreto asfáltico, com 10cm de espessura, inclusive afastamento lateral dentro do canteiro de serviços.(desonerado)</t>
  </si>
  <si>
    <t>SC 04.10.0400 (/)</t>
  </si>
  <si>
    <t>RSE903800</t>
  </si>
  <si>
    <t>Demolição, com equipamento de ar comprimido, de pavimentação de concreto simples, com 15cm de espessura, inclusive afastamento lateral dentro do canteiro de serviços.(desonerado)</t>
  </si>
  <si>
    <t>SC 04.10.0200 (/)</t>
  </si>
  <si>
    <t>RSE903850</t>
  </si>
  <si>
    <t>Demolição, com equipamento de ar comprimido, de pavimentação de concreto simples, com 20cm de espessura, inclusive afastamento lateral dentro do canteiro de serviços.(desonerado)</t>
  </si>
  <si>
    <t>SC 04.10.0250 (/)</t>
  </si>
  <si>
    <t>RSE903860</t>
  </si>
  <si>
    <t>Demolição manual de concreto armado compreendendo pilares, vigas e lajes, em estrutura apresentando posição espacial, inclusive empilhamento lateral dentro do canteiro.(desonerado)</t>
  </si>
  <si>
    <t>SC 04.05.0950 (/)</t>
  </si>
  <si>
    <t>RSE903900</t>
  </si>
  <si>
    <t>Demolição manual de piso cimentado e da respectiva base de concreto, ou passeio de concreto, inclusive afastamento lateral dentro do canteiro de serviço.(desonerado)</t>
  </si>
  <si>
    <t>SC 04.05.1300 (/)</t>
  </si>
  <si>
    <t>RSE903950</t>
  </si>
  <si>
    <t>Desmonte de bloco de material de 3ª categoria (rocha viva), com equipamento de ar comprimido, sem a utilização de explosivos, com volume até 1m3, inclusive redução a pedra-de-mão com o mesmo equipamento.(desonerado)</t>
  </si>
  <si>
    <t>MT 09.25.0100 (/)</t>
  </si>
  <si>
    <t>RSE904000</t>
  </si>
  <si>
    <t>Desmonte manual de bloco de material de 3ª categoria (rocha viva), inclusive redução a pedra-de-mão.(desonerado)</t>
  </si>
  <si>
    <t>MT 04.25.0050 (/)</t>
  </si>
  <si>
    <t>RSE904050</t>
  </si>
  <si>
    <t>Destocamento de árvores de médio porte até 60cm DAP e raízes profundas, com auxílio mecânico, inclusive carga, descarga e transporte do material resultante até 30Km.(desonerado)</t>
  </si>
  <si>
    <t>PJ 19.10.0100 (/)</t>
  </si>
  <si>
    <t>RSE904060</t>
  </si>
  <si>
    <t>Demolição, com equipamento de ar comprimido, de pisos ou pavimento de concreto armado, inclusive afastamento lateral dentro de canteiro de serviços.(desonerado)</t>
  </si>
  <si>
    <t>SC 04.10.0300 (/)</t>
  </si>
  <si>
    <t>RSE904100</t>
  </si>
  <si>
    <t>Destocamento de árvores de grande porte acima de 61cm DAP e raízes profundas, com auxílio mecânico, inclusive carga, descarga e transporte do material resultante até 30Km.(desonerado)</t>
  </si>
  <si>
    <t>PJ 19.10.0103 (/)</t>
  </si>
  <si>
    <t>RSE904150</t>
  </si>
  <si>
    <t>Emboço com argamassa de cimento e areia, no traço 1:3, com 1,50cm de espessura, inclusive chapisco.(desonerado)</t>
  </si>
  <si>
    <t>RV 09.05.0106 (A)</t>
  </si>
  <si>
    <t>RSE904200</t>
  </si>
  <si>
    <t>Emboço com argamassa de cimento e areia, no traço 1:4, com 1,50cm de espessura, inclusive chapisco.(desonerado)</t>
  </si>
  <si>
    <t>RV 09.05.0115 (A)</t>
  </si>
  <si>
    <t>RSE904250</t>
  </si>
  <si>
    <t>Revestimento interno, de 1 vez, com argamassa de cimento e saibro no traço 1:8, com 2,50cm de espessura.(desonerado)</t>
  </si>
  <si>
    <t>RV 09.05.0156 (A)</t>
  </si>
  <si>
    <t>RSE904300</t>
  </si>
  <si>
    <t>Ensaio de resistência à compressão de corpo de prova cilíndrico (15x30)cm, exclusive o transporte.(desonerado)</t>
  </si>
  <si>
    <t>AD 34.15.0100 (A)</t>
  </si>
  <si>
    <t>RSE904350</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</si>
  <si>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vezes.(desonerado)</t>
  </si>
  <si>
    <t>FD 09.10.0050 (/)</t>
  </si>
  <si>
    <t>RSE904400</t>
  </si>
  <si>
    <t>Envernizamento de madeira com verniz Copal ou similar, para interior, inclusive lixamento, demão de verniz isolante, de anilina, e 1 demão de acabamento.(desonerado)</t>
  </si>
  <si>
    <t>PT 04.30.0100 (/)</t>
  </si>
  <si>
    <t>RSE904450</t>
  </si>
  <si>
    <t>Envernizamento de madeira com verniz Sparlack Cetol (cores) ou similar, para interior e exterior, inclusive lixamento, demão de verniz seladora, e 2 demãos de acabamento.(desonerado)</t>
  </si>
  <si>
    <t>PT 04.30.0103 (/)</t>
  </si>
  <si>
    <t>RSE904500</t>
  </si>
  <si>
    <t>Escavação manual em material de 1ª categoria, a céu aberto, para profundidades maiores que 0,50m, com remoção até 10m (1dam).(desonerado)</t>
  </si>
  <si>
    <t>MT 04.30.0100 (/)</t>
  </si>
  <si>
    <t>RSE904550</t>
  </si>
  <si>
    <t>Escavação manual em material de 1ª categoria, a céu aberto, até 0,50m de profundidade com remoção até 1 dam.(desonerado)</t>
  </si>
  <si>
    <t>MT 04.30.0050 (/)</t>
  </si>
  <si>
    <t>RSE904600</t>
  </si>
  <si>
    <t>Escavação manual de vala em material de 1ª categoria (areia, argila ou piçarra), até 1,50m, exclusive escoramento e esgotamento.(desonerado)</t>
  </si>
  <si>
    <t>MT 04.05.0050 (/)</t>
  </si>
  <si>
    <t>RSE904650</t>
  </si>
  <si>
    <t>Escavação manual de vala em material de 1ª categoria (areia, argila ou piçarra), acima de 1,50m até 3m de profundidade, exclusive escoramento e esgotamento.(desonerado)</t>
  </si>
  <si>
    <t>MT 04.05.0100 (/)</t>
  </si>
  <si>
    <t>RSE904700</t>
  </si>
  <si>
    <t>Escavação manual de vala em lodo, até 1,50m de profundidade, exclusive escoramento e esgotamento.(desonerado)</t>
  </si>
  <si>
    <t>MT 04.15.0050 (/)</t>
  </si>
  <si>
    <t>RSE904750</t>
  </si>
  <si>
    <t>Escavação manual de cova em área de manguezal, com 1,00m de profundidade e 0,15 de diâmetro.(desonerado)</t>
  </si>
  <si>
    <t>MT 04.15.0015 (/)</t>
  </si>
  <si>
    <t>RSE904800</t>
  </si>
  <si>
    <t>Escavação mecânica, em material de 1ª categoria (areia, argila ou piçarra), utilizando Retro-Escavadeira.(desonerado)</t>
  </si>
  <si>
    <t>MT 09.05.0050 (/)</t>
  </si>
  <si>
    <t>RSE904840</t>
  </si>
  <si>
    <t>Escoramento de formas de caixas de concreto em geral, cintas, blocos de fundação e ou paramentos verticais até 1,5m; com aproveitamento da madeira 2 vezes, inclusive retirada.(desonerado)</t>
  </si>
  <si>
    <t>ET 19.30.0050 (/)</t>
  </si>
  <si>
    <t>RSE904850</t>
  </si>
  <si>
    <t>Escoramento de formas de 4,00m até 5,00m de pé direito, utilizando madeira serrada, tábuas empregadas 3 vezes, prumos 4 vezes.(desonerado)</t>
  </si>
  <si>
    <t>ET 19.20.0150 (/)</t>
  </si>
  <si>
    <t>RSE904900</t>
  </si>
  <si>
    <t>Escoramento de formas até 3,00m de pé direito, utilizando madeira serrada, tábuas empregadas 3 vezes, prumos 4 vezes.(desonerado)</t>
  </si>
  <si>
    <t>ET 19.20.0050 (/)</t>
  </si>
  <si>
    <t>RSE904950</t>
  </si>
  <si>
    <t>Escoramento de formas de paramentos verticais, para altura de 1,50m até 5m, utilizando madeira serrada, com aproveitamento da madeira 2 vezes, inclusive retirada.(desonerado)</t>
  </si>
  <si>
    <t>ET 19.30.0200 (/)</t>
  </si>
  <si>
    <t>RSE905000</t>
  </si>
  <si>
    <t>Escoramento simples, fechado, de vala de pouca profundidade, inclusive fornecimento dos materiais (peças de madeira serrada - 1 x 12" e 3" x 6").(desonerado)</t>
  </si>
  <si>
    <t>MT 04.35.0100 (B)</t>
  </si>
  <si>
    <t>RSE905050</t>
  </si>
  <si>
    <t>Escoramento de formas de paramentos verticais de mais de 1,50m e até 5m de altura, utilizando madeira serrada, com 30% do aproveitamento da madeira, inclusive retirada.(desonerado)</t>
  </si>
  <si>
    <t>ET 19.30.0100 (/)</t>
  </si>
  <si>
    <t>RSE905100</t>
  </si>
  <si>
    <t>Compactação de material de 1ª categoria, inclusive descarga de Caminhão Basculante, movimentação a 1 tiro de pá, espalhamento e compactação manual em camadas de 30cm de material apiloado, exclusive material.(desonerado)</t>
  </si>
  <si>
    <t>MT 14.05.0200 (/)</t>
  </si>
  <si>
    <t>RSE905125</t>
  </si>
  <si>
    <t>Estrutura de fixação de quadros constituído por barra chata de ferro de (2"x3/8"). Fornecimento e instalação.(desonerado)</t>
  </si>
  <si>
    <t>ES 04.99.0100 (A)</t>
  </si>
  <si>
    <t>RSE905150</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</si>
  <si>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aplicação.(desonerado)</t>
  </si>
  <si>
    <t>ET 74.05.0100 (/)</t>
  </si>
  <si>
    <t>RSE905200</t>
  </si>
  <si>
    <t>Formas de madeira para moldagem de peças de concreto com paramentos curvos servindo a madeira 2 vezes inclusive desmoldagem exclusive escoramento.(desonerado)</t>
  </si>
  <si>
    <t>ET 14.10.0250 (/)</t>
  </si>
  <si>
    <t>RSE905250</t>
  </si>
  <si>
    <t>Formas de madeira serrada, com aproveitamento da madeira por 4 vezes, destinada a moldagem de cinta sobre baldrame, inclusive fornecimento dos materiais e desmoldagem.(desonerado)</t>
  </si>
  <si>
    <t>ET 14.10.0500 (A)</t>
  </si>
  <si>
    <t>RSE905300</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</si>
  <si>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escoramento.(desonerado)</t>
  </si>
  <si>
    <t>ET 14.10.0100 (/)</t>
  </si>
  <si>
    <t>RSE905350</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</si>
  <si>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escoramento.(desonerado)</t>
  </si>
  <si>
    <t>ET 14.10.0150 (/)</t>
  </si>
  <si>
    <t>RSE905370</t>
  </si>
  <si>
    <t>Formas de madeira, para galerias retangulares de concreto armado, servindo a madeira 3 vezes, inclusive escoramento, fornecimento dos materiais e desmoldagem.(desonerado)</t>
  </si>
  <si>
    <t>ET 14.10.0300 (/)</t>
  </si>
  <si>
    <t>RSE905400</t>
  </si>
  <si>
    <t>Formas de placas de Madeirit ou similar, empregando-se as de 14mm, resinadas e também as de 20mm de espessura, plastificadas, servindo 4 vezes, e a madeira serrada 3 vezes, inclusive fornecimento e desmontagem, exclusive escoramento.(desonerado)</t>
  </si>
  <si>
    <t>ET 14.20.0053 (/)</t>
  </si>
  <si>
    <t>RSE905420</t>
  </si>
  <si>
    <t>Formas de placas de Madeirit ou similar, empregando-se as de 14mm, resinadas e também as de 20mm de espessura, plastificadas, servindo 4 vezes, e a madeira serrada, auxiliar 1 vez, inclusive fornecimento e desmoldagem, exclusive escoramento.(desonerado)</t>
  </si>
  <si>
    <t>ET 14.20.0050 (A)</t>
  </si>
  <si>
    <t>RSE905450</t>
  </si>
  <si>
    <t>Formas de placas de Madeirit ou similar, de 20mm de espessura, plastificadas, servindo 2 vezes e madeira serrada, auxiliar servindo 3 vezes, inclusive fornecimento e desmoldagem, exclusive escoramento.(desonerado)</t>
  </si>
  <si>
    <t>ET 14.20.0150 (/)</t>
  </si>
  <si>
    <t>RSE905500</t>
  </si>
  <si>
    <t>Formas especiais de madeira para peças de concreto pré-moldado, servindo 20 vezes, tábuas de madeira serrada, com 2,5cm de espessura, moldagem e desmoldagem.(desonerado)</t>
  </si>
  <si>
    <t>ET 14.05.0050 (B)</t>
  </si>
  <si>
    <t>RSE905550</t>
  </si>
  <si>
    <t>Forma de madeira com utilização de 1,4 vezes e escoramento de laje superior.(desonerado)</t>
  </si>
  <si>
    <t>ET 14.10.0350 (/)</t>
  </si>
  <si>
    <t>RSE905600</t>
  </si>
  <si>
    <t>Forma metálica para concreto, inclusive fornecimento, confecção, montagem e desmontagem sem utilização de guindaste, admitindo 50 vezes de utilização, exclusive escoramento.(desonerado)</t>
  </si>
  <si>
    <t>ET 14.15.0050 (A)</t>
  </si>
  <si>
    <t>RSE905650</t>
  </si>
  <si>
    <t>Furação de concreto, a ponteiro, tendo o furo de (5x5x7)cm.(desonerado)</t>
  </si>
  <si>
    <t>SC 04.20.0200 (/)</t>
  </si>
  <si>
    <t>RSE905700</t>
  </si>
  <si>
    <t>Furação de concreto, a ponteiro, tendo o furo (10x10x15)cm.(desonerado)</t>
  </si>
  <si>
    <t>SC 04.20.0250 (/)</t>
  </si>
  <si>
    <t>RSE905710</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</si>
  <si>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montagem.(desonerado)</t>
  </si>
  <si>
    <t>ET 24.05.0350 (/)</t>
  </si>
  <si>
    <t>RSE905726</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</si>
  <si>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instalação.(desonerado)</t>
  </si>
  <si>
    <t>ES 04.30.0140 (/)</t>
  </si>
  <si>
    <t>RSE905727</t>
  </si>
  <si>
    <t>Aplicação de 2 demãos de impermeabilizante por cristalização da Texas, Denver, Reax, Viapol ou similar.(desonerado)</t>
  </si>
  <si>
    <t>CI 14.05.0050 (/)</t>
  </si>
  <si>
    <t>RSE905728</t>
  </si>
  <si>
    <t>Injeção de argamassa de cimento e areia, com resistência de 20MPa, conforme ABNT NBR 6122, utilizando bomba de argamassa, destinada a execução de fundações, inclusive o fornecimento de materiais. (desonerado)</t>
  </si>
  <si>
    <t>FD 04.65.0250 (/)</t>
  </si>
  <si>
    <t>RSE905730</t>
  </si>
  <si>
    <t>Injeção de calda de cimento, admitindo uma produção média bruta de 0,5saco/h, inclusive fornecimento dos materiais, medido por saco de 50Kg.(desonerado)</t>
  </si>
  <si>
    <t>ET 74.05.0200 (A)</t>
  </si>
  <si>
    <t>RSE905735</t>
  </si>
  <si>
    <t>Injeção de resina Epóxica em fissuras de concreto estrutural, inclusive preparo do local, perfuração, vedação e fornecimento dos materiais a injetar. Custo por metro linear de fissura.(desonerado)</t>
  </si>
  <si>
    <t>ET 74.05.0300 (/)</t>
  </si>
  <si>
    <t>RSE905750</t>
  </si>
  <si>
    <t>Lavatório com 2 torneiras, inclusive tubo de PVC rígido e conexões, exclusive o lavatório e os metais. Instalação e assentamento.(desonerado)</t>
  </si>
  <si>
    <t>IT 19.05.0453 (/)</t>
  </si>
  <si>
    <t>RSE905800</t>
  </si>
  <si>
    <t>Irrigação de gramado e/ou canteiro com Caminhão Pipa, exclusive o fornecimento da água.(desonerado)</t>
  </si>
  <si>
    <t>PJ 19.05.0450 (A)</t>
  </si>
  <si>
    <t>RSE905805</t>
  </si>
  <si>
    <t>Irrigação de gramado e/ou canteiros com Caminhão Pipa, inclusive fornecimento da água.(desonerado)</t>
  </si>
  <si>
    <t>PJ 19.05.0451 (A)</t>
  </si>
  <si>
    <t>RSE905810</t>
  </si>
  <si>
    <t>Irrigação de árvore e/ou palmeira com Caminhão Pipa, inclusive fornecimento da água.(desonerado)</t>
  </si>
  <si>
    <t>PJ 19.05.0454 (A)</t>
  </si>
  <si>
    <t>RSE905850</t>
  </si>
  <si>
    <t>Junta de retração, serrada com disco de diamantes, para pavimentos de placas de concreto, com 5cm de profundidade, somente o corte, exclusive preenchimento e barras de ligação e de transferência.(desonerado)</t>
  </si>
  <si>
    <t>BP 09.15.0050 (A)</t>
  </si>
  <si>
    <t>RSE905900</t>
  </si>
  <si>
    <t>Lançamento de concreto em peças sem armadura, inclusive a colocação, o adensamento e o acabamento, exclusive o transporte (TC 05.10.0050), considerando a produção baixa.(desonerado)</t>
  </si>
  <si>
    <t>ET 04.25.0403 (A)</t>
  </si>
  <si>
    <t>RSE905950</t>
  </si>
  <si>
    <t>Lançamento de concreto em peças sem armadura, inclusive a colocação, o adensamento e o acabamento, exclusive o transporte (TC 05.10.0050), considerando a produção normal.(desonerado)</t>
  </si>
  <si>
    <t>ET 04.25.0406 (/)</t>
  </si>
  <si>
    <t>RSE906000</t>
  </si>
  <si>
    <t>Lançamento de concreto em peças armadas, inclusive a colocação, o adensamento e o acabamento, exclusive o transporte (TC 05.10.0050), considerando a produção baixa.(desonerado)</t>
  </si>
  <si>
    <t>ET 04.25.0703 (A)</t>
  </si>
  <si>
    <t>RSE906050</t>
  </si>
  <si>
    <t>Lançamento de concreto em peças armadas, inclusive a colocação, o adensamento e o acabamento, exclusive o transporte (TC 05.10.0050), considerando a produção normal.(desonerado)</t>
  </si>
  <si>
    <t>ET 04.25.0706 (/)</t>
  </si>
  <si>
    <t>RSE906100</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</si>
  <si>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(Autocad).(desonerado)</t>
  </si>
  <si>
    <t>ha</t>
  </si>
  <si>
    <t>SE 19.10.0750 (A)</t>
  </si>
  <si>
    <t>RSE906150</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</si>
  <si>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(Autocad).(desonerado)</t>
  </si>
  <si>
    <t>SE 19.10.0700 (A)</t>
  </si>
  <si>
    <t>RSE906170</t>
  </si>
  <si>
    <t>Lixamento de concreto aparente com lixadeira elétrica.(desonerado)</t>
  </si>
  <si>
    <t>SC 29.10.0050 (/)</t>
  </si>
  <si>
    <t>RSE906180</t>
  </si>
  <si>
    <t>Locação de obra com aparelho topográfico, sobre cerca de marcação, inclusive construção desta e sua pré-locação e o fornecimento do material e tendo, por medição, o perímetro a construir.(desonerado)</t>
  </si>
  <si>
    <t>AD 09.10.0100 (/)</t>
  </si>
  <si>
    <t>RSE906190</t>
  </si>
  <si>
    <t>Lona de polietileno (lona terreiro) com espessura de 0,20mm para impermeabilização de solo, medida pela área coberta. Fornecimento e colocação, inclusive com perdas e transpasse.(desonerado)</t>
  </si>
  <si>
    <t>ET 04.55.0050 (/)</t>
  </si>
  <si>
    <t>RSE906200</t>
  </si>
  <si>
    <t>Manta Bidim ou similar tipo OP-30 em drenos subterrâneos, gabiões, filtros de transição, drenos profundos ou valetas. Fornecimento e colocação.(desonerado)</t>
  </si>
  <si>
    <t>DR 64.05.0100 (/)</t>
  </si>
  <si>
    <t>RSE906250</t>
  </si>
  <si>
    <t>Meio-fio reto de concreto simples (fck=15MPa), moldado no local, conforme Caderno de Encargos - PCRJ, medindo 0,15m na base e com altura de 0,45m, rejuntamento com argamassa de cimento e areia no traço 1:4, inclusive o fornecimento de todos os materiais, escavação e reaterro.(desonerado)</t>
  </si>
  <si>
    <t>BP 19.10.0150 (A)</t>
  </si>
  <si>
    <t>RSE906270</t>
  </si>
  <si>
    <t>Meio-fio de concreto simples (fck=13,5MPa), moldado no local, conforme Caderno de Encargos - PCRJ, medindo 0,15m na base e com altura de 0,30m, rejuntamento com argamassa de cimento e areia no traço 1:4, inclusive o fornecimento de todos os materiais, escavação e reaterro.(desonerado)</t>
  </si>
  <si>
    <t>BP 19.10.0100 (B)</t>
  </si>
  <si>
    <t>RSE906300</t>
  </si>
  <si>
    <t>Moldagem e coleta de corpo de prova de concreto e transporte a 50Km, por topo.(desonerado)</t>
  </si>
  <si>
    <t>AD 34.15.0150 (A)</t>
  </si>
  <si>
    <t>RSE906350</t>
  </si>
  <si>
    <t>Pasta de cimento branco.(desonerado)</t>
  </si>
  <si>
    <t>RV 04.05.0050 (/)</t>
  </si>
  <si>
    <t>RSE906400</t>
  </si>
  <si>
    <t>Pasta de cimento comum.(desonerado)</t>
  </si>
  <si>
    <t>RV 04.05.0200 (/)</t>
  </si>
  <si>
    <t>RSE906447</t>
  </si>
  <si>
    <t>Perfuração Rotativa com coroa de Widia, em Alteração de Rocha, diâmetro 6"(150mm), vertical, inclusive deslocamento dentro do canteiro e instalação da sonda em cada furo. (desonerado)</t>
  </si>
  <si>
    <t>SE 09.05.0245 (/)</t>
  </si>
  <si>
    <t>RSE906448</t>
  </si>
  <si>
    <t>Perfuração Rotativa com coroa de Widia, em Rocha Sã, diâmetro 6"(150mm), vertical, inclusive deslocamento dentro do canteiro e instalação da sonda em cada furo. (desonerado)</t>
  </si>
  <si>
    <t>SE 09.05.0235 (/)</t>
  </si>
  <si>
    <t>RSE906449</t>
  </si>
  <si>
    <t>Perfuração Rotativa com coroa de Widia, em Solo, diâmetro 6"(150mm), vertical, inclusive deslocamento dentro do canteiro e instalação da sonda em cada furo. (desonerado)</t>
  </si>
  <si>
    <t>SE 09.05.0225 (/)</t>
  </si>
  <si>
    <t>RSE906450</t>
  </si>
  <si>
    <t>Perfuração de concreto com perfuratriz pneumática.(desonerado)</t>
  </si>
  <si>
    <t>SC 04.20.0300 (/)</t>
  </si>
  <si>
    <t>RSE906451</t>
  </si>
  <si>
    <t>Perfuração Rotativa com coroa de Widia, em Rocha Alterada, diâmetro 8"(200mm), vertical, inclusive deslocamento dentro do canteiro e instalação da sonda em cada furo. (desonerado)</t>
  </si>
  <si>
    <t>SE 09.05.0300 (/)</t>
  </si>
  <si>
    <t>RSE906452</t>
  </si>
  <si>
    <t>Perfuração Rotativa com coroa de Widia, em Rocha Sã, diâmetro 8"(200mm), vertical, inclusive deslocamento dentro do canteiro e instalação da sonda em cada furo. (desonerado)</t>
  </si>
  <si>
    <t>SE 09.05.0275 (/)</t>
  </si>
  <si>
    <t>RSE906453</t>
  </si>
  <si>
    <t>Perfuração Rotativa com coroa de Widia, em Solo, diâmetro 8" (200mm), vertical, inclusive deslocamento dentro do canteiro e instalação da sonda em cada furo. (desonerado)</t>
  </si>
  <si>
    <t>SE 09.05.0250 (/)</t>
  </si>
  <si>
    <t>RSE906454</t>
  </si>
  <si>
    <t>Perfuração Rotativa com coroa de Widia, em Alteração de Rocha, diâmetro 10"(250mm), vertical, inclusive deslocamento dentro do canteiro e instalação da sonda em cada furo. (desonerado)</t>
  </si>
  <si>
    <t>SE 09.05.0320 (/)</t>
  </si>
  <si>
    <t>RSE906455</t>
  </si>
  <si>
    <t>Perfuração Rotativa com coroa de Widia, em Rocha Sã, diâmetro 10"(250mm), vertical, inclusive deslocamento dentro do canteiro e instalação da sonda em cada furo. (desonerado)</t>
  </si>
  <si>
    <t>SE 09.05.0285 (/)</t>
  </si>
  <si>
    <t>RSE906456</t>
  </si>
  <si>
    <t>Perfuração Rotativa com coroa de Widia, em Solo, diâmetro 10"(250mm), vertical, inclusive deslocamento dentro do canteiro e instalação da sonda em cada furo. (desonerado)</t>
  </si>
  <si>
    <t>SE 09.05.0260 (/)</t>
  </si>
  <si>
    <t>RSE906457</t>
  </si>
  <si>
    <t>Perfuração Rotativa com coroa de Widia, em Alteração de Rocha, diâmetro 12"(300mm), vertical, inclusive deslocamento dentro do canteiro e instalação da sonda em cada furo. (desonerado)</t>
  </si>
  <si>
    <t>SE 09.05.0340 (/)</t>
  </si>
  <si>
    <t>RSE906458</t>
  </si>
  <si>
    <t>Perfuração Rotativa com coroa de Widia, em Rocha Sã, diâmetro 12"(300mm), vertical, inclusive deslocamento dentro do canteiro e instalação da sonda em cada furo. (desonerado)</t>
  </si>
  <si>
    <t>SE 09.05.0295 (/)</t>
  </si>
  <si>
    <t>RSE906459</t>
  </si>
  <si>
    <t>Perfuração Rotativa com coroa de Widia, em Solo, diâmetro 12"(300mm), vertical, inclusive deslocamento dentro do canteiro e instalação da sonda em cada furo. (desonerado)</t>
  </si>
  <si>
    <t>SE 09.05.0270 (/)</t>
  </si>
  <si>
    <t>RSE906460</t>
  </si>
  <si>
    <t>Pinha de ferro fundido com 35cm de altura, fixada em montante de ferro (exclusive este). Fornecimento e instalação.(desonerado)</t>
  </si>
  <si>
    <t>ES 04.99.0350 (/)</t>
  </si>
  <si>
    <t>RSE906500</t>
  </si>
  <si>
    <t>Pintura interna ou externa sobre ferro, com tinta a óleo brilhante Marveline ou Coral Óleo ou similar, inclusive lixamento, limpeza e demão de tinta anti óxido Ferrolóide ou similar e 2 demãos de acabamento.(desonerado)</t>
  </si>
  <si>
    <t>PT 04.40.0100 (/)</t>
  </si>
  <si>
    <t>RSE906550</t>
  </si>
  <si>
    <t>Pintura interna ou externa sobre madeira, com tinta a óleo brilhante equivalente a Marveline ou Coral Óleo ou similar, inclusive 2 demãos de acabamento sobre superfície preparada conforme o item PT 05.25.0050, exclusive este preparo.(desonerado)</t>
  </si>
  <si>
    <t>PT 04.25.0203 (/)</t>
  </si>
  <si>
    <t>RSE906600</t>
  </si>
  <si>
    <t>Repintura interna ou externa sobre ferro, inclusive lixamento, limpeza, demão de tinta anti óxido Ferrolóide ou similar e outra de tinta alquídica esmaltada Condor ou similar.(desonerado)</t>
  </si>
  <si>
    <t>PT 04.40.0400 (/)</t>
  </si>
  <si>
    <t>RSE906650</t>
  </si>
  <si>
    <t>Pintura asfáltica (uma demão com 200g/m2), para superfícies lisas de marquizes, banheiros e demais superfícies de pequenas dimensões. Igol 2 ou similar. Fornecimento e aplicação.(desonerado)</t>
  </si>
  <si>
    <t>CI 14.05.0800 (/)</t>
  </si>
  <si>
    <t>RSE906700</t>
  </si>
  <si>
    <t>Pintura com emulsão oleosa Separol ou similar, para desmoldagem de formas.(desonerado)</t>
  </si>
  <si>
    <t>PT 04.35.0050 (/)</t>
  </si>
  <si>
    <t>RSE906750</t>
  </si>
  <si>
    <t>Pintura com nata de cimento, 1 demão, após limpeza da área.(desonerado)</t>
  </si>
  <si>
    <t>PT 04.10.0150 (/)</t>
  </si>
  <si>
    <t>RSE906800</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</si>
  <si>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acabamento.(desonerado)</t>
  </si>
  <si>
    <t>PT 04.15.0150 (/)</t>
  </si>
  <si>
    <t>RSE906850</t>
  </si>
  <si>
    <t>Pintura de ligação, inclusive limpeza do trecho a ser trabalhado.(desonerado)</t>
  </si>
  <si>
    <t>BP 09.05.0400 (B)</t>
  </si>
  <si>
    <t>RSE906900</t>
  </si>
  <si>
    <t>Pintura Epóxi, com preparo em massa Epóxi.(desonerado)</t>
  </si>
  <si>
    <t>PT 04.55.0050 (/)</t>
  </si>
  <si>
    <t>RSE906950</t>
  </si>
  <si>
    <t>Pintura imunizante sobre madeira com 1 demão Pentox ou similar.(desonerado)</t>
  </si>
  <si>
    <t>PT 04.35.0100 (/)</t>
  </si>
  <si>
    <t>RSE907000</t>
  </si>
  <si>
    <t>Pintura interna ou externa sobre galvanizado com esmalte sintético, inclusive limpeza, desengorduramento, secagem, aplicação de 1 demão de Wash Primer ou similar e 2 demãos de acabamento.(desonerado)</t>
  </si>
  <si>
    <t>PT 04.40.0200 (/)</t>
  </si>
  <si>
    <t>RSE907050</t>
  </si>
  <si>
    <t>Pintura interna ou externa sobre madeira, com esmalte sintético equivalente à Duralack ou similar, inclusive lixamento, demão de verniz isolante, de tinta de fundo e 2 demãos de acabamento.(desonerado)</t>
  </si>
  <si>
    <t>PT 04.25.0109 (/)</t>
  </si>
  <si>
    <t>RSE907100</t>
  </si>
  <si>
    <t>Pintura interna ou externa sobre madeira, com tinta a óleo brilhante auto seladora, fundo sintético fosco, inclusive lixamento e 2 demãos de acabamento.(desonerado)</t>
  </si>
  <si>
    <t>PT 04.25.0206 (/)</t>
  </si>
  <si>
    <t>RSE907140</t>
  </si>
  <si>
    <t>Pintura sobre concreto com uma demão de Primer e acabamento com 2 demãos de verniz acrílico pigmentado na cor concreto.(desonerado)</t>
  </si>
  <si>
    <t>PT 04.30.0250 (/)</t>
  </si>
  <si>
    <t>RSE907150</t>
  </si>
  <si>
    <t>Pintura interna ou externa sobre ferro, com esmalte sintético Duralack ou Lagomix ou similar, inclusive lixamento, limpeza, demão de zarcão de secagem rápida, cor laranja e 2 demãos de acabamento.(desonerado)</t>
  </si>
  <si>
    <t>PT 04.40.0106 (/)</t>
  </si>
  <si>
    <t>RSE907200</t>
  </si>
  <si>
    <t>Pintura interna ou externa sobre ferro, com tinta de base alquídica esmaltada brilhante, equivalente a Lagoline ou similar, inclusive lixamento, limpeza, desengorduramento, aplicação de zarcão de secagem rápida, cor laranja e 2 demãos de acabamento.(desonerado)</t>
  </si>
  <si>
    <t>PT 04.40.0103 (/)</t>
  </si>
  <si>
    <t>RSE907250</t>
  </si>
  <si>
    <t>Pintura interna ou externa sobre madeira, com tinta a óleo brilhante equivalente a Marveline ou Coral Óleo ou similar, inclusive lixa, demão de tinta isolante, de meia massa e 2 demãos de acabamento.(desonerado)</t>
  </si>
  <si>
    <t>PT 04.25.0200 (/)</t>
  </si>
  <si>
    <t>RSE907300</t>
  </si>
  <si>
    <t>Piso cimentado, acabamento áspero ou liso, com 1,5cm de espessura, com argamassa de cimento e areia no traço 1:3, sobre base existente.(desonerado)</t>
  </si>
  <si>
    <t>RV 14.05.0201 (A)</t>
  </si>
  <si>
    <t>RSE907310</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</si>
  <si>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terreno.(desonerado)</t>
  </si>
  <si>
    <t>BP 09.10.0050 (B)</t>
  </si>
  <si>
    <t>RSE907350</t>
  </si>
  <si>
    <t>Piso de pedra portuguesa, assentado sobre mistura de cimento e saibro no traço 1:5, inclusive acerto do terreno. Fornecimento e colocação.(desonerado)</t>
  </si>
  <si>
    <t>RV 14.60.0150 (/)</t>
  </si>
  <si>
    <t>RSE907400</t>
  </si>
  <si>
    <t>Plantio de plantas de cobertura, conforme Projeto FPJ.(desonerado)</t>
  </si>
  <si>
    <t>PJ 04.10.0050 (A)</t>
  </si>
  <si>
    <t>RSE907450</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</si>
  <si>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8m3.(desonerado)</t>
  </si>
  <si>
    <t>PJ 19.10.0253 (A)</t>
  </si>
  <si>
    <t>RSE907500</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</si>
  <si>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4m3.(desonerado)</t>
  </si>
  <si>
    <t>PJ 19.10.0250 (A)</t>
  </si>
  <si>
    <t>RSE907520</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</si>
  <si>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encarregado.(desonerado)</t>
  </si>
  <si>
    <t>PJ 19.10.0150 (A)</t>
  </si>
  <si>
    <t>RSE907525</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</si>
  <si>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encarregado.(desonerado)</t>
  </si>
  <si>
    <t>PJ 19.10.0153 (A)</t>
  </si>
  <si>
    <t>RSE907550</t>
  </si>
  <si>
    <t>Poste de concreto, com seção circular, com 7m de comprimento e carga nominal horizontal no topo, de 300Kg, inclusive escavação exclusive transporte. Fornecimento e assentamento.(desonerado)</t>
  </si>
  <si>
    <t>IP 04.25.0559 (A)</t>
  </si>
  <si>
    <t>RSE907560</t>
  </si>
  <si>
    <t>Ponta de lança de ferro fundido com 12cm de altura, fixada em barra redonda de 1 1/4" (exclusive esta). Fornecimento e instalação.(desonerado)</t>
  </si>
  <si>
    <t>ES 04.99.0400 (/)</t>
  </si>
  <si>
    <t>RSE907570</t>
  </si>
  <si>
    <t>Preparo e colocação de 6 cordoalhas de 12,5mm nas formas, compreendendo corte, montagem, enfiação na bainha e fornecimento de cimento para injeção.(desonerado)</t>
  </si>
  <si>
    <t>ET 34.13.0500 (A)</t>
  </si>
  <si>
    <t>RSE907600</t>
  </si>
  <si>
    <t>Preparo mecânico de concreto, compreendendo a mistura e o amassamento em betoneira, exclusive materiais, considerando a produção baixa.(desonerado)</t>
  </si>
  <si>
    <t>ET 04.20.0206 (/)</t>
  </si>
  <si>
    <t>RSE907650</t>
  </si>
  <si>
    <t>Preparo mecânico de concreto, compreendendo a mistura e o amassamento em betoneira, exclusive materiais, considerando produção normal.(desonerado)</t>
  </si>
  <si>
    <t>ET 04.20.0200 (/)</t>
  </si>
  <si>
    <t>RSE907700</t>
  </si>
  <si>
    <t>Preparo de solo até 30cm de profundidade, compreedendo escavação e acerto manuais e compactação mecânica com remoção até 20m.(desonerado)</t>
  </si>
  <si>
    <t>MT 14.15.0050 (A)</t>
  </si>
  <si>
    <t>RSE907750</t>
  </si>
  <si>
    <t>Preparo manual de concreto, compreendendo a mistura e o amassamento, exclusive materiais.(desonerado)</t>
  </si>
  <si>
    <t>ET 04.20.0050 (A)</t>
  </si>
  <si>
    <t>RSE907800</t>
  </si>
  <si>
    <t>Preparo manual de terreno, compreendendo acerto, raspagem eventualmente até 0,25m de profundidade e afastamento lateral do material excedente.(desonerado)</t>
  </si>
  <si>
    <t>SE 19.05.0200 (/)</t>
  </si>
  <si>
    <t>RSE907810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</si>
  <si>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500m2.(desonerado)</t>
  </si>
  <si>
    <t>SE 24.90.0200 (/)</t>
  </si>
  <si>
    <t>RSE907820</t>
  </si>
  <si>
    <t>Protensão de tirante de 10 e 12 cordoalhas de 1/2", exclusive o fornecimentos dos materiais.(desonerado)</t>
  </si>
  <si>
    <t>ET 34.15.0050 (/)</t>
  </si>
  <si>
    <t>RSE907850</t>
  </si>
  <si>
    <t>Aterro de vala com trator carregadeira e retro-escavadeira, com material de boa qualidade, em camadas de 20cm, utilizando Vibro Compactador Portátil e operador, com intervenção de 2 serventes, exclusive o fornecimento do material.(desonerado)</t>
  </si>
  <si>
    <t>MT 14.10.0100 (/)</t>
  </si>
  <si>
    <t>RSE907900</t>
  </si>
  <si>
    <t>Reaterro de vala, com pó-de-pedra, compactado manualmente, inclusive fornecimento do material.(desonerado)</t>
  </si>
  <si>
    <t>MT 14.05.0300 (/)</t>
  </si>
  <si>
    <t>RSE907950</t>
  </si>
  <si>
    <t>Reaterro de vala, compactado a maço, em camadas de 30cm de espessura máxima, com material de boa qualidade.(desonerado)</t>
  </si>
  <si>
    <t>MT 14.05.0250 (/)</t>
  </si>
  <si>
    <t>RSE908000</t>
  </si>
  <si>
    <t>Recomposição de piso cimentado, com argamassa de cimento e areia no traço 1:3, com 2cm de espessura, inclusive apicoamento do piso existente.(desonerado)</t>
  </si>
  <si>
    <t>RV 14.10.0050 (A)</t>
  </si>
  <si>
    <t>RSE908050</t>
  </si>
  <si>
    <t>Rejuntamento de revestimento em paralelepípedos, com CAP-40 e Brita 0, inclusive fornecimento de todos os materiais.(desonerado)</t>
  </si>
  <si>
    <t>BP 09.25.0253 (/)</t>
  </si>
  <si>
    <t>RSE908100</t>
  </si>
  <si>
    <t>Remate e capeamento de corpo de prova, exclusive o transporte.(desonerado)</t>
  </si>
  <si>
    <t>AD 34.15.0200 (A)</t>
  </si>
  <si>
    <t>RSE908200</t>
  </si>
  <si>
    <t>Revestimento de fórmica brilhante, de 1mm de espessura, sobre peças de madeira amplas, como portas, mesas, armários e prateleiras fundas.(desonerado)</t>
  </si>
  <si>
    <t>RV 09.45.0050 (A)</t>
  </si>
  <si>
    <t>RSE908250</t>
  </si>
  <si>
    <t>Roçado em vegetação espessa com empilhamento lateral e queima dos resíduos.(desonerado)</t>
  </si>
  <si>
    <t>SE 19.05.0300 (/)</t>
  </si>
  <si>
    <t>RSE908300</t>
  </si>
  <si>
    <t>Solda de topo, descendente, em chapa de aço chanfrada a 30°, de 1/4" de espessura, utilizando conversor eletromotorizado, e admitindo um tempo produtivo de 75%. Utilizando-se Máquina de Solda a óleo diesel, multiplicar o custo do item por 1,15.(desonerado)</t>
  </si>
  <si>
    <t>SC 19.05.0200 (/)</t>
  </si>
  <si>
    <t>RSE908350</t>
  </si>
  <si>
    <t>Solda de topo, descendente, em chapa de aço chanfrada a 30°, de 3/8" de espessura, utilizando conversor eletromotorizado, e admitindo um tempo produtivo de 75%. Utilizando-se Máquina de Solda a óleo diesel, multiplicar o custo do item por 1,15.(desonerado)</t>
  </si>
  <si>
    <t>SC 19.05.0250 (/)</t>
  </si>
  <si>
    <t>RSE908400</t>
  </si>
  <si>
    <t>Solda de topo, descendente, em chapa de aço chanfrada a 30°, de 1/2" de espessura, utilizando conversor eletromotorizado, e admitindo um tempo produtivo de 75%. Utilizando-se Máquina de Solda a óleo diesel, multiplicar o custo do item por 1,15.(desonerado)</t>
  </si>
  <si>
    <t>SC 19.05.0300 (/)</t>
  </si>
  <si>
    <t>RSE908425</t>
  </si>
  <si>
    <t>Solda de topo em vergalhões de aço, com diâmetro de 1/2".(desonerado)</t>
  </si>
  <si>
    <t>SC 19.10.0050 (/)</t>
  </si>
  <si>
    <t>RSE908430</t>
  </si>
  <si>
    <t>Solda de topo, em tubos de aço galvanizado no diâmetro de 1 1/2", utilizando conversor elétrico, inclusive corte e/ou chanfro das extremidades.(desonerado)</t>
  </si>
  <si>
    <t>SC 19.05.0550 (/)</t>
  </si>
  <si>
    <t>RSE908435</t>
  </si>
  <si>
    <t>Solda de topo, em tubos de aço galvanizado no diâmetro de 2", utilizando conversor elétrico, inclusive corte e/ou chanfro das extremidades.(desonerado)</t>
  </si>
  <si>
    <t>SC 19.05.0600 (/)</t>
  </si>
  <si>
    <t>RSE908450</t>
  </si>
  <si>
    <t>Suavização e reconformação manual de taludes, com pequeno desmatamento e altura média de 0,50m.(desonerado)</t>
  </si>
  <si>
    <t>SE 19.05.0600 (/)</t>
  </si>
  <si>
    <t>RSE908550</t>
  </si>
  <si>
    <t>Tapume de vedação ou proteção, executado com tábuas de madeira serrada, sendo o aproveitamento da madeira 2 vezes, exclusive pintura.(desonerado)</t>
  </si>
  <si>
    <t>AD 19.05.0400 (A)</t>
  </si>
  <si>
    <t>RSE908600</t>
  </si>
  <si>
    <t>Água comercial. Fornecimento, exclusive transporte.(desonerado)</t>
  </si>
  <si>
    <t>SC 14.05.0050 (/)</t>
  </si>
  <si>
    <t>RSE908625</t>
  </si>
  <si>
    <t>Tela para proteção de fachada, Sampa ou similar, malha de (3x3)mm, na cor azul, larguras de 1,50m ou 2,85m, 100% polipropileno. Fornecimento e assentamento.(desonerado)</t>
  </si>
  <si>
    <t>CO 04.05.0650 (A)</t>
  </si>
  <si>
    <t>RSE908650</t>
  </si>
  <si>
    <t>Primer convertedor de ferrugem em fundo de proteção, (P.C.F) ou similar. Fornecimento e aplicação com 2 demãos.(desonerado)</t>
  </si>
  <si>
    <t>PT 04.40.0050 (/)</t>
  </si>
  <si>
    <t>RSE908700</t>
  </si>
  <si>
    <t>Verniz acrílico incolor, em 3 demãos, aplicado sobre superfície lisa de concreto ou tijolo aparente, para interior.(desonerado)</t>
  </si>
  <si>
    <t>PT 04.30.0300 (/)</t>
  </si>
  <si>
    <t>RSE908750</t>
  </si>
  <si>
    <t>Transporte de carga de qualquer natureza; exclusive as despesas de carga e descarga tanto d espera do caminhão como de servente ou equipamento auxiliar, em média velocidade (Vm=40Km/h), em Caminhão de Carroceria Fixa a óleo diesel, com capacidade útil de 7,5t.(desonerado)</t>
  </si>
  <si>
    <t>t.Km</t>
  </si>
  <si>
    <t>TC 04.05.0100 (/)</t>
  </si>
  <si>
    <t>RSE908800</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</si>
  <si>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3,5t.(desonerado)</t>
  </si>
  <si>
    <t>TC 04.05.0200 (/)</t>
  </si>
  <si>
    <t>RSE908900</t>
  </si>
  <si>
    <t>Transporte de carga de qualquer natureza; exclusive as despesas de carga e descarga tanto de espera do caminhão como de servente ou equipamento auxiliar, em baixa velocidade (Vm=30Km/h), em Caminhão de Carroceria Fixa, a óleo diesel com capacidade útil de 7,5t.(desonerado)</t>
  </si>
  <si>
    <t>TC 04.05.0050 (/)</t>
  </si>
  <si>
    <t>RSE908950</t>
  </si>
  <si>
    <t>Transporte de carga de qualquer natureza; exclusive as despesas de carga e descarga tanto da espera do caminhão como de servente ou equipamento auxiliar, em baixa velocidade (Vm=30Km/h), em Caminhão Basculante a óleo diesel, com capacidade útil de 8t.(desonerado)</t>
  </si>
  <si>
    <t>TC 04.05.0350 (/)</t>
  </si>
  <si>
    <t>RSE909000</t>
  </si>
  <si>
    <t>Transporte de carga de qualquer natureza; exclusive as despesas de carga e descarga tanto de espera do caminhão como do servente ou equipamento auxiliar, em baixa velocidade (Vm=30Km/h), em Caminhão Basculante a óleo diesel, com capacidade útil de 12t.(desonerado)</t>
  </si>
  <si>
    <t>TC 04.05.0500 (/)</t>
  </si>
  <si>
    <t>RSE909050</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</si>
  <si>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3,5t.(desonerado)</t>
  </si>
  <si>
    <t>TC 04.05.0250 (/)</t>
  </si>
  <si>
    <t>RSE909100</t>
  </si>
  <si>
    <t>Transporte horizontal de material à granel em carrinho de mão, inclusive carga a pá.(desonerado)</t>
  </si>
  <si>
    <t>t.dam</t>
  </si>
  <si>
    <t>TC 04.10.0050 (/)</t>
  </si>
  <si>
    <t>RSE909110</t>
  </si>
  <si>
    <t>Tubo de aço galvanizado, com costura, com diâmetro de 2", DIN-2440. Fornecimento.(desonerado)</t>
  </si>
  <si>
    <t>IT 04.55.0115 (/)</t>
  </si>
  <si>
    <t>RSE909150</t>
  </si>
  <si>
    <t>Vergas de concreto armado para alvenaria com aproveitamento da madeira por 10 vezes.(desonerado)</t>
  </si>
  <si>
    <t>ET 04.45.0150 (/)</t>
  </si>
  <si>
    <t>Reutilização de Instrumentos e Equipamentos(Desonerado)</t>
  </si>
  <si>
    <t>REQ900050</t>
  </si>
  <si>
    <t>Bate Estacas sobre rolos, de queda simples com martelo de 1,5t a 2,2t, com operador, encarregado geral de cravação e um servente, com material de operação. Custo horário improdutivo (motor funcionando).(desonerado)</t>
  </si>
  <si>
    <t>EQ 24.05.0100 (A)</t>
  </si>
  <si>
    <t>REQ900100</t>
  </si>
  <si>
    <t>Bate Estacas sobre rolos, de queda simples com martelo de 1,5t a 2,2t, com operador, encarregado geral de cravação e um servente, com material de operação e material de manutenção. Custo horário produtivo.(desonerado)</t>
  </si>
  <si>
    <t>EQ 24.05.0103 (/)</t>
  </si>
  <si>
    <t>REQ900150</t>
  </si>
  <si>
    <t>Bate Estacas sobre rolos, de queda simples com martelo de 1,5t a 2,2t, com operador, encarregado geral de cravação e um servente. Custo horário improdutivo (motor desligado).(desonerado)</t>
  </si>
  <si>
    <t>EQ 24.05.0106 (/)</t>
  </si>
  <si>
    <t>REQ900200</t>
  </si>
  <si>
    <t>Bate Estacas sobre rolos, de queda simples com martelo de até 0,75t, com operador, encarregado geral de cravação e um servente, com material de operação. Custo horário improdutivo (motor funcionando).(desonerado)</t>
  </si>
  <si>
    <t>EQ 24.05.0050 (A)</t>
  </si>
  <si>
    <t>REQ900250</t>
  </si>
  <si>
    <t>Bate Estacas sobre rolos, de queda simples com martelo de até 0,75t, com operador, encarregado geral de cravação e um servente, com material de operação e material de manutenção. Custo horário produtivo.(desonerado)</t>
  </si>
  <si>
    <t>EQ 24.05.0053 (/)</t>
  </si>
  <si>
    <t>REQ900300</t>
  </si>
  <si>
    <t>Bate Estacas sobre rolos, de queda simples com martelo de até 0,75t, com operador, encarregado geral de cravação e um servente. Custo horário improdutivo (motor desligado).(desonerado)</t>
  </si>
  <si>
    <t>EQ 24.05.0056 (/)</t>
  </si>
  <si>
    <t>REQ900350</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</si>
  <si>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funcionando).(desonerado)</t>
  </si>
  <si>
    <t>EQ 24.05.0200 (A)</t>
  </si>
  <si>
    <t>REQ900400</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</si>
  <si>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produtivo.(desonerado)</t>
  </si>
  <si>
    <t>EQ 24.05.0203 (A)</t>
  </si>
  <si>
    <t>REQ900450</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</si>
  <si>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desligado).(desonerado)</t>
  </si>
  <si>
    <t>EQ 24.05.0206 (/)</t>
  </si>
  <si>
    <t>REQ900500</t>
  </si>
  <si>
    <t>Bate Estacas sobre rolos, de queda simples com martelo de 2,5t a 3,0t, com operador, encarregado geral de cravação e um servente, com material de operação. Custo horário improdutivo (motor funcionando).(desonerado)</t>
  </si>
  <si>
    <t>EQ 24.05.0150 (A)</t>
  </si>
  <si>
    <t>REQ900550</t>
  </si>
  <si>
    <t>Bate Estacas sobre rolos, de queda simples com martelo de 2,5t a 3,0t, com operador, encarregado geral de cravação e um servente, com material de operação e material de manutenção. Custo horário produtivo.(desonerado)</t>
  </si>
  <si>
    <t>EQ 24.05.0153 (/)</t>
  </si>
  <si>
    <t>REQ900600</t>
  </si>
  <si>
    <t>Bate Estacas sobre rolos, de queda simples com martelo de 2,5t a 3,0t, com operador, encarregado geral de cravação e um servente. Custo horário improdutivo (motor desligado).(desonerado)</t>
  </si>
  <si>
    <t>EQ 24.05.0156 (/)</t>
  </si>
  <si>
    <t>REQ900650</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</si>
  <si>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obra)(desonerado)</t>
  </si>
  <si>
    <t>EQ 29.05.0150 (A)</t>
  </si>
  <si>
    <t>REQ900700</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</si>
  <si>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produtivo.(desonerado)</t>
  </si>
  <si>
    <t>EQ 29.05.0100 (A)</t>
  </si>
  <si>
    <t>REQ900750</t>
  </si>
  <si>
    <t>Betoneira com capacidade de 320l de mistura seca, sem operador, com as seguintes especificações mínimas: motor elétrico trifásico de 2CV, carregamento mecânico e tambor reversível. Custo horário improdutivo.(desonerado)</t>
  </si>
  <si>
    <t>EQ 29.05.0106 (/)</t>
  </si>
  <si>
    <t>REQ900770</t>
  </si>
  <si>
    <t>Bomba de argamassa, com unidade misturadora e bombeadora, com capacidade de 60l/min, com motor elétrico, exclusive operador. Custo horário produtivo. (desonerado)</t>
  </si>
  <si>
    <t>EQ 29.05.0225 (/)</t>
  </si>
  <si>
    <t>REQ900780</t>
  </si>
  <si>
    <t>Bomba de argamassa, com unidade misturadora e bombeadora, com capacidade de 60l/min, com motor elétrico, exclusive operador. Custo horário improdutivo. (desonerado)</t>
  </si>
  <si>
    <t>EQ 29.05.0230 (/)</t>
  </si>
  <si>
    <t>REQ900800</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</si>
  <si>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produtivo.(desonerado)</t>
  </si>
  <si>
    <t>EQ 34.10.0200 (A)</t>
  </si>
  <si>
    <t>REQ900850</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</si>
  <si>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improdutivo.(desonerado)</t>
  </si>
  <si>
    <t>EQ 34.10.0203 (/)</t>
  </si>
  <si>
    <t>REQ900900</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</si>
  <si>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produtivo.(desonerado)</t>
  </si>
  <si>
    <t>EQ 34.10.0450 (/)</t>
  </si>
  <si>
    <t>REQ900950</t>
  </si>
  <si>
    <t>Caminhão basculante, capacidade de 5m3, com motorista, material de operação e material de manutenção, com as seguintes especificações mínimas: motor diesel de 162CV.  Custo horário produtivo.(desonerado)</t>
  </si>
  <si>
    <t>EQ 04.05.0050 (C)</t>
  </si>
  <si>
    <t>REQ900975</t>
  </si>
  <si>
    <t>Caminhão basculante, capacidade de 5m3, com motorista e material de operação, com as seguintes especificações mínimas: motor diesel de 162CV.  Custo horário improdutivo (motor funcionando).(desonerado)</t>
  </si>
  <si>
    <t>EQ 04.05.0053 (B)</t>
  </si>
  <si>
    <t>REQ901000</t>
  </si>
  <si>
    <t>Caminhão basculante, capacidade de 5m3, com motorista, com as seguintes especificações mínimas: motor diesel de 162CV.  Custo horário improdutivo (motor desligado).(desonerado)</t>
  </si>
  <si>
    <t>EQ 04.05.0056 (A)</t>
  </si>
  <si>
    <t>REQ901050</t>
  </si>
  <si>
    <t>Caminhão basculante, capacidade de 5m3, com motorista, material de operação, material de manutenção e licenciamento,  com as seguintes especificações mínimas: motor diesel de 208CV.  Custo mensal.(desonerado)</t>
  </si>
  <si>
    <t>EQ 04.05.0062 (C)</t>
  </si>
  <si>
    <t>REQ901100</t>
  </si>
  <si>
    <t>Caminhão basculante, com capacidade de 8m3 a 10m3, com motorista, material de operação e material de manutenção, com as seguintes especificações mínimas: motor diesel de 210CV. Custo horário produtivo.(desonerado)</t>
  </si>
  <si>
    <t>EQ 04.05.0150 (A)</t>
  </si>
  <si>
    <t>REQ901150</t>
  </si>
  <si>
    <t>Caminhão basculante, com capacidade de 10m3 a 12m3, com motorista, material de operação e material de manutenção, com as seguintes especificações mínimas: motor diesel de 220CV. Custo horário produtivo.(desonerado)</t>
  </si>
  <si>
    <t>EQ 04.05.0200 (A)</t>
  </si>
  <si>
    <t>REQ901155</t>
  </si>
  <si>
    <t>Caminhão basculante, com capacidade de 10m3 a 12m3, com motorista, com as seguintes especificações mínimas: motor diesel de 220CV. Custo horário improdutivo (motor desligado).(desonerado)</t>
  </si>
  <si>
    <t>EQ 04.05.0206 (/)</t>
  </si>
  <si>
    <t>REQ901200</t>
  </si>
  <si>
    <t>Caminhão basculante, com capacidade de 8m3 a 10m3, com motorista, com as seguintes especificações mínimas: motor diesel de 210CV. Custo horário improdutivo (motor desligado).(desonerado)</t>
  </si>
  <si>
    <t>EQ 04.05.0156 (/)</t>
  </si>
  <si>
    <t>REQ901250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</si>
  <si>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22:00h).(desonerado)</t>
  </si>
  <si>
    <t>EQ 04.10.0050 (A)</t>
  </si>
  <si>
    <t>REQ901300</t>
  </si>
  <si>
    <t>Caminhão Carroceria fixa, capacidade de 3,5t, com motorista, material de operação, material de manutenção e licenciamento, com as seguintes especificações mínimas: motor diesel de 85CV. Custo mensal.(desonerado)</t>
  </si>
  <si>
    <t>EQ 04.05.0312 (B)</t>
  </si>
  <si>
    <t>REQ901350</t>
  </si>
  <si>
    <t>Caminhão com Carroceria Fixa, capacidade de 3,5t, com motorista, material de operação e material de manutenção, com as seguintes especificações mínimas: motor diesel de 85CV. Custo horário produtivo.(desonerado)</t>
  </si>
  <si>
    <t>EQ 04.05.0300 (A)</t>
  </si>
  <si>
    <t>REQ901400</t>
  </si>
  <si>
    <t>Caminhão com Carroceria Fixa, capacidade de 3,5t, com motorista e material de operação, com as seguintes especificações mínimas: motor diesel de 85CV. Custo horário improdutivo (motor funcionando).(desonerado)</t>
  </si>
  <si>
    <t>EQ 04.05.0303 (/)</t>
  </si>
  <si>
    <t>REQ901425</t>
  </si>
  <si>
    <t>Caminhão com Carroceria Fixa, capacidade de 3,5t, com motorista, com as seguintes especificações mínimas: motor diesel de 85CV. Custo horário improdutivo (motor desligado).(desonerado)</t>
  </si>
  <si>
    <t>EQ 04.05.0306 (/)</t>
  </si>
  <si>
    <t>REQ901450</t>
  </si>
  <si>
    <t>Caminhão com Carroceria Fixa, capacidade de 7,5t, com motorista, material de operação e material de manutenção, com as seguintes especificações mínimas: motor diesel de 162CV. Custo horário produtivo.(desonerado)</t>
  </si>
  <si>
    <t>EQ 04.05.0400 (C)</t>
  </si>
  <si>
    <t>REQ901500</t>
  </si>
  <si>
    <t>Caminhão com Carroceria Fixa, capacidade de 7,5t, com motorista e material de operação, com as seguintes especificações mínimas: motor diesel de 162CV. Custo horário improdutivo (motor funcionando).(desonerado)</t>
  </si>
  <si>
    <t>EQ 04.05.0403 (A)</t>
  </si>
  <si>
    <t>REQ901550</t>
  </si>
  <si>
    <t>Caminhão com Carroceria Fixa, capacidade de 7,5t, com motorista, com as seguintes especificações mínimas: motor diesel de 162CV. Custo horário improdutivo (motor desligado).(desonerado)</t>
  </si>
  <si>
    <t>EQ 04.05.0406 (A)</t>
  </si>
  <si>
    <t>REQ901600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</si>
  <si>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05:00h).(desonerado)</t>
  </si>
  <si>
    <t>EQ 04.10.0053 (A)</t>
  </si>
  <si>
    <t>REQ901650</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</si>
  <si>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funcionando).(desonerado)</t>
  </si>
  <si>
    <t>EQ 04.05.0415 (C)</t>
  </si>
  <si>
    <t>REQ901700</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</si>
  <si>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desligado).(desonerado)</t>
  </si>
  <si>
    <t>EQ 04.05.0421 (A)</t>
  </si>
  <si>
    <t>REQ901750</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</si>
  <si>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produtivo.(desonerado)</t>
  </si>
  <si>
    <t>EQ 04.05.0418 (A)</t>
  </si>
  <si>
    <t>REQ901800</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</si>
  <si>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produtivo.(desonerado)</t>
  </si>
  <si>
    <t>EQ 04.05.0350 (A)</t>
  </si>
  <si>
    <t>REQ901850</t>
  </si>
  <si>
    <t>Caminhão tanque, com capacidade de 6000 litros, com motorista, material de operação e material de manutenção, com as seguintes especificações mínimas: motor diesel de 162CV, pipa com motobamba e barra de irrigação. Custo horário produtivo.(desonerado)</t>
  </si>
  <si>
    <t>EQ 04.05.0600 (B)</t>
  </si>
  <si>
    <t>REQ901870</t>
  </si>
  <si>
    <t>Caminhão tanque, capacidade de 10.000l, com motorista, material de operação e material de manutenção, com as seguintes especificações mínimas: motor diesel de 142CV, bomba dágua e mangote com 50m de extensão. Custo horário produtivo.(desonerado)</t>
  </si>
  <si>
    <t>EQ 04.05.0615 (B)</t>
  </si>
  <si>
    <t>REQ901900</t>
  </si>
  <si>
    <t>Caminhão tanque, com capacidade de 6000 litros, com motorista e material de operação, com as seguintes especificações mínimas: motor diesel de 162CV, pipa com motobamba e barra de irrigação. Custo horário improdutivo (motor funcionando).(desonerado)</t>
  </si>
  <si>
    <t>EQ 04.05.0603 (A)</t>
  </si>
  <si>
    <t>REQ901950</t>
  </si>
  <si>
    <t>Caminhão tanque, com capacidade de 6000 litros, com motorista, com as seguintes especificações mínimas: motor diesel de 162CV, pipa com motobamba e barra de irrigação. Custo horário improdutivo (motor desligado).(desonerado)</t>
  </si>
  <si>
    <t>EQ 04.05.0606 (A)</t>
  </si>
  <si>
    <t>REQ901970</t>
  </si>
  <si>
    <t>Caminhoneta de servico, capacidade mínima para 13 passageiros ou 1650Kg, com motorista, material de operacao e material de manutencao, com as seguintes especificacoes minimas: motor a gasolina de 123CV, modelo básico. Custo horario diurno (entre 05:00h e 22:00h).(desonerado)</t>
  </si>
  <si>
    <t>AD 14.15.0200 (A)</t>
  </si>
  <si>
    <t>REQ902000</t>
  </si>
  <si>
    <t>Caminhoneta de Serviço, capacidade de 7 passageiros ou 600 Kg, com motorista, material de operacao e material de manutencao, com as seguintes especificacoes minimas: a gasolina de 83CV, autonomia de 3000 Km/mês. Custo mensal.(desonerado)</t>
  </si>
  <si>
    <t>AD 14.15.0401 (B)</t>
  </si>
  <si>
    <t>REQ902050</t>
  </si>
  <si>
    <t>Caminhoneta de Servico, capacidade de 13 passageiros ou 1650Kg, com motorista, material de operacao e material de manutencao, com as seguintes especificacoes minimas: motor a gasolina de 123CV, modelo básico. Custo horario produtivo.(desonerado)</t>
  </si>
  <si>
    <t>AD 14.15.0250 (B)</t>
  </si>
  <si>
    <t>REQ902100</t>
  </si>
  <si>
    <t>Caminhoneta de Servico, capacidade de 13 passageiros ou 1650Kg, com motorista e material de operacao, com as seguintes especificacoes minimas: motor a gasolina de 123CV. Custo horario improdutivo (motor funcionando).(desonerado)</t>
  </si>
  <si>
    <t>AD 14.15.0300 (A)</t>
  </si>
  <si>
    <t>REQ902150</t>
  </si>
  <si>
    <t>Caminhoneta de Servico, capacidade de 13 passageiros ou 1650Kg, com motorista, com as seguintes especificacoes minimas: motor a gasolina de 123CV. Custo horario improdutivo (motor desligado).(desonerado)</t>
  </si>
  <si>
    <t>AD 14.15.0350 (A)</t>
  </si>
  <si>
    <t>REQ902200</t>
  </si>
  <si>
    <t>Campânula para Tubulão Pneumático, capacidade de içamento de até 800Kg, sem operador, com as seguintes especificações mínimas: pressão de serviço de até 2,5Kg/cm2, inclusive guincho elétrico de içamento. Custo horário improdutivo.(desonerado)</t>
  </si>
  <si>
    <t>EQ 24.05.0300 (A)</t>
  </si>
  <si>
    <t>REQ902250</t>
  </si>
  <si>
    <t>Campânula para Tubulão Pneumático, capacidade de içamento de até 800Kg, sem operador, com as seguintes especificações mínimas: pressão de serviço de até 2,5Kg/cm2, inclusive guincho elétrico de içamento. Custo horário produtivo.(desonerado)</t>
  </si>
  <si>
    <t>EQ 24.05.0303 (A)</t>
  </si>
  <si>
    <t>REQ902300</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</si>
  <si>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produtivo.(desonerado)</t>
  </si>
  <si>
    <t>EQ 14.05.0450 (A)</t>
  </si>
  <si>
    <t>REQ902350</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</si>
  <si>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funcionando).(desonerado)</t>
  </si>
  <si>
    <t>EQ 14.05.0453 (/)</t>
  </si>
  <si>
    <t>REQ902400</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</si>
  <si>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desligado).(desonerado)</t>
  </si>
  <si>
    <t>EQ 14.05.0456 (/)</t>
  </si>
  <si>
    <t>REQ902450</t>
  </si>
  <si>
    <t>Pá-Carregadeira (Carregador frontal) sobre rodas, capacidade rasa de 2,66m3, com operador, material de operação e material de manutenção, com as seguintes especificações mínimas: motor diesel de 183,7CV. Custo horário produtivo.(desonerado)</t>
  </si>
  <si>
    <t>EQ 14.05.0461 (A)</t>
  </si>
  <si>
    <t>REQ902500</t>
  </si>
  <si>
    <t>Pá-Carregadeira (Carregador frontal) sobre rodas, capacidade rasa de 2,66m3, com operador, com as seguintes especificações mínimas: motor diesel de 183,7CV. Custo horário improdutivo (motor desligado).(desonerado)</t>
  </si>
  <si>
    <t>EQ 14.05.0467 (/)</t>
  </si>
  <si>
    <t>REQ902550</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</si>
  <si>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produtivo.(desonerado)</t>
  </si>
  <si>
    <t>AD 14.15.0550 (A)</t>
  </si>
  <si>
    <t>REQ902570</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</si>
  <si>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produtivo.(desonerado)</t>
  </si>
  <si>
    <t>AD 14.15.0700 (A)</t>
  </si>
  <si>
    <t>REQ902600</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</si>
  <si>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funcionando).(desonerado)</t>
  </si>
  <si>
    <t>AD 14.15.0600 (A)</t>
  </si>
  <si>
    <t>REQ902650</t>
  </si>
  <si>
    <t>Carreta para transporte pesado, com capacidade de carga útil de 60/80t, com motorista operador, com as seguintes especificações mínimas: motor diesel de 330CV, chassis extensível até 21m e semi-reboque de 4 eixos. Custo horário improdutivo (motor desligado).(desonerado)</t>
  </si>
  <si>
    <t>AD 14.15.0650 (A)</t>
  </si>
  <si>
    <t>REQ902700</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</si>
  <si>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produtivo.(desonerado)</t>
  </si>
  <si>
    <t>EQ 19.05.0200 (B)</t>
  </si>
  <si>
    <t>REQ902750</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</si>
  <si>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funcionando).(desonerado)</t>
  </si>
  <si>
    <t>EQ 19.05.0203 (A)</t>
  </si>
  <si>
    <t>REQ902800</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</si>
  <si>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desligado)(desonerado)</t>
  </si>
  <si>
    <t>EQ 19.05.0206 (A)</t>
  </si>
  <si>
    <t>REQ902850</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</si>
  <si>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produtivo.(desonerado)</t>
  </si>
  <si>
    <t>EQ 19.05.0500 (A)</t>
  </si>
  <si>
    <t>REQ902900</t>
  </si>
  <si>
    <t>Rolo Compactador Pé-de-Carneiro, rebocável duplo, com peso líquido 2,1t sem lastro e com lastro de areia, máximo de 6t, sem operador, com as seguintes especificações mínimas: dois tambores de 1,22m de comprimento, com patas, rebocável. Custo horário improdutivo.(desonerado)</t>
  </si>
  <si>
    <t>EQ 19.05.0506 (A)</t>
  </si>
  <si>
    <t>REQ902950</t>
  </si>
  <si>
    <t>Compressor de ar, portátil e rebocável, sem operador, com material de operação e material de manutenção, com as seguintes especificações mínimas: motor diesel de 77CV, pressão de trabalho de 102PSI, descarga livre de 250PCM. Custo horário produtivo.(desonerado)</t>
  </si>
  <si>
    <t>EQ 44.05.0100 (B)</t>
  </si>
  <si>
    <t>REQ903000</t>
  </si>
  <si>
    <t>Compressor de ar, portátil e rebocável, sem operador, com material de operação, com as seguintes especificações mínimas: motor diesel de 40CV, pressão de trabalho de 102PSI, descarga livre de 170PCM. Custo horário improdutivo (motor funcionando).(desonerado)</t>
  </si>
  <si>
    <t>EQ 44.05.0103 (/)</t>
  </si>
  <si>
    <t>REQ903050</t>
  </si>
  <si>
    <t>Compressor de ar, portátil e rebocável, sem operador, com as seguintes especificações mínimas: motor diesel de 40CV, pressão de trabalho de 102PSI, descarga livre de 170PCM. Custo horário improdutivo (motor desligado).(desonerado)</t>
  </si>
  <si>
    <t>EQ 44.05.0106 (/)</t>
  </si>
  <si>
    <t>REQ903100</t>
  </si>
  <si>
    <t>Compressor de ar, portátil e rebocável, sem operador, com material de operação e material de manutenção, com as seguintes especificações mínimas: motor diesel de 77CV, pressão de trabalho de 102PSI, descarga livre de 335PCM. Custo horário produtivo.(desonerado)</t>
  </si>
  <si>
    <t>EQ 44.05.0150 (B)</t>
  </si>
  <si>
    <t>REQ903150</t>
  </si>
  <si>
    <t>Compressor de ar, portátil e rebocável, sem operador, com material de operação, com as seguintes especificações mínimas: motor diesel de 77CV, pressão de trabalho de 102PSI, descarga livre de 250PCM. Custo horário improdutivo (motor funcionando).(desonerado)</t>
  </si>
  <si>
    <t>EQ 44.05.0156 (/)</t>
  </si>
  <si>
    <t>REQ903200</t>
  </si>
  <si>
    <t>Compressor de ar, portátil e rebocável, sem operador, com as seguintes especificações mínimas: motor diesel de 77CV, pressão de trabalho de 102PSI, descarga livre de 250PCM. Custo horário improdutivo (motor desligado).(desonerado)</t>
  </si>
  <si>
    <t>EQ 44.05.0159 (/)</t>
  </si>
  <si>
    <t>REQ903250</t>
  </si>
  <si>
    <t>Compressor de ar, portátil e rebocável, sem operador, com material de operação e material de manutenção, com as seguintes especificações mínimas: motor diesel de 40CV, pressão de trabalho de 102PSI, descarga livre de 170PCM. Custo horário produtivo.(desonerado)</t>
  </si>
  <si>
    <t>EQ 44.05.0162 (/)</t>
  </si>
  <si>
    <t>REQ903300</t>
  </si>
  <si>
    <t>Compressor de ar, estacionário, sem operador, com material de operação e material de manutenção, com as seguintes especificações mínimas: motor diesel de 125HP, pressão de trabalho de 100PSI, descarga livre de 631PCM. Custo horário produtivo.(desonerado)</t>
  </si>
  <si>
    <t>EQ 44.05.0200 (/)</t>
  </si>
  <si>
    <t>REQ903350</t>
  </si>
  <si>
    <t>Compressor de ar, estacionário, sem operador, com material de operação, com as seguintes especificações mínimas: motor diesel de 125HP, pressão de trabalho de 100PSI, descarga livre de 631PCM. Custo horário improdutivo (motor funcionando).(desonerado)</t>
  </si>
  <si>
    <t>EQ 44.05.0203 (/)</t>
  </si>
  <si>
    <t>REQ903400</t>
  </si>
  <si>
    <t>Compressor de ar, estacionário, sem operador, com as seguintes especificações mínimas: motor diesel de 125HP, pressão de trabalho de 100PSI, descarga livre de 631PCM. Custo horário improdutivo (motor desligado).</t>
  </si>
  <si>
    <t>EQ 44.05.0206 (A)</t>
  </si>
  <si>
    <t>REQ903450</t>
  </si>
  <si>
    <t>Conjunto para projeção de concreto. Custo horário produtivo.(desonerado)</t>
  </si>
  <si>
    <t>EQ 29.05.0300 (A)</t>
  </si>
  <si>
    <t>REQ903550</t>
  </si>
  <si>
    <t>Custo horário produtivo Wagon Drill (não utilizar como item de orçamento).(desonerado)</t>
  </si>
  <si>
    <t>SE 19.20.0100 (A)</t>
  </si>
  <si>
    <t>REQ903600</t>
  </si>
  <si>
    <t>Custo horário improdutivo Wagon Drill (não utilizar como item de orçamento).(desonerado)</t>
  </si>
  <si>
    <t>SE 19.20.0150 (A)</t>
  </si>
  <si>
    <t>REQ903650</t>
  </si>
  <si>
    <t>Custo horário produtivo Wídia ou similar-Alteração e rocha (não utilizar como item de orçamento).(desonerado)</t>
  </si>
  <si>
    <t>SE 19.20.0300 (A)</t>
  </si>
  <si>
    <t>REQ903700</t>
  </si>
  <si>
    <t>Custo horário produtivo Wídia ou similar-Solo (não utilizar como item de orçamento).(desonerado)</t>
  </si>
  <si>
    <t>SE 19.20.0200 (A)</t>
  </si>
  <si>
    <t>REQ903750</t>
  </si>
  <si>
    <t>Custo horário improdutivo (motor funcionando) Wídia ou similar-Solo (não utilizar como item de orçamento).(desonerado)</t>
  </si>
  <si>
    <t>SE 19.20.0250 (B)</t>
  </si>
  <si>
    <t>REQ903800</t>
  </si>
  <si>
    <t>Custo horário produtivo diamante rocha sã (não utilizar como item de orçamento).(desonerado)</t>
  </si>
  <si>
    <t>SE 19.20.0350 (A)</t>
  </si>
  <si>
    <t>REQ903850</t>
  </si>
  <si>
    <t>Custo horário improdutivo diamante rocha sã (não utilizar como item de orçamento).(desonerado)</t>
  </si>
  <si>
    <t>SE 19.20.0400 (A)</t>
  </si>
  <si>
    <t>REQ903900</t>
  </si>
  <si>
    <t>Distanciômetro eletrônico completo.(desonerado)</t>
  </si>
  <si>
    <t>SE 19.20.0450 (/)</t>
  </si>
  <si>
    <t>REQ903950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</si>
  <si>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desligado).(desonerado)</t>
  </si>
  <si>
    <t>EQ 19.05.0250 (C)</t>
  </si>
  <si>
    <t>REQ904000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</si>
  <si>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produtivo.(desonerado)</t>
  </si>
  <si>
    <t>EQ 19.05.0256 (B)</t>
  </si>
  <si>
    <t>REQ904150</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</si>
  <si>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produtivo.(desonerado)</t>
  </si>
  <si>
    <t>EQ 39.05.0250 (A)</t>
  </si>
  <si>
    <t>REQ904200</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</si>
  <si>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produtivo.(desonerado)</t>
  </si>
  <si>
    <t>EQ 14.05.0212 (A)</t>
  </si>
  <si>
    <t>REQ904250</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</si>
  <si>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funcionando).(desonerado)</t>
  </si>
  <si>
    <t>EQ 14.05.0215 (/)</t>
  </si>
  <si>
    <t>REQ904300</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</si>
  <si>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desligado).(desonerado)</t>
  </si>
  <si>
    <t>EQ 14.05.0218 (/)</t>
  </si>
  <si>
    <t>REQ904350</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</si>
  <si>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produtivo.(desonerado)</t>
  </si>
  <si>
    <t>EQ 19.05.0300 (A)</t>
  </si>
  <si>
    <t>REQ904375</t>
  </si>
  <si>
    <t>Estação total eletrônica TOPCON, GTS236W ou similar, com bateria, tripé, prisma, acessórios e software de coleta de dados.(desonerado)</t>
  </si>
  <si>
    <t>EQ 59.99.0400 (/)</t>
  </si>
  <si>
    <t>REQ904400</t>
  </si>
  <si>
    <t>Fresadora à frio, com operador, material de operação e material de manutenção, com as seguintes especificações mínimas: motor de 211CV, largura de corte de 1000mm e profundidade de corte 300mm. Custo horário produtivo.(desonerado)</t>
  </si>
  <si>
    <t>EQ 14.05.0300 (B)</t>
  </si>
  <si>
    <t>REQ904450</t>
  </si>
  <si>
    <t>Fresadora à frio, com operador, com as seguintes especificações mínimas: motor de 211CV, largura de corte de 1000mm e profundidade de corte 300mm. Custo horário improdutivo (motor desligado).(desonerado)</t>
  </si>
  <si>
    <t>EQ 14.05.0306 (B)</t>
  </si>
  <si>
    <t>REQ904500</t>
  </si>
  <si>
    <t>Grade de disco, peso de 13t, exclusive operador, com material de manutenção, com as seguintes especificações mínimas: armadura leve, composta de 20 discos, largura de corte de 2,30m, acionamento mecânico. Custo horário produtivo.(desonerado)</t>
  </si>
  <si>
    <t>EQ 14.05.0350 (/)</t>
  </si>
  <si>
    <t>REQ904550</t>
  </si>
  <si>
    <t>Grade de disco, peso de 13t, exclusive operador, com as seguintes especificações mínimas: armadura leve, composta de 20 discos, largura de corte de 2,30m, acionamento mecânico. Custo horário improdutivo.(desonerado)</t>
  </si>
  <si>
    <t>EQ 14.05.0356 (/)</t>
  </si>
  <si>
    <t>REQ904600</t>
  </si>
  <si>
    <t>Grupo gerador estacionário, com potência de 139/150Kva, sem operador, com material de operação e material de manutenção, com as seguintes especificações mínimas: motor diesel de 180CV a 1800RPM e partida automática. Custo horário produtivo.(desonerado)</t>
  </si>
  <si>
    <t>EQ 44.10.0150 (A)</t>
  </si>
  <si>
    <t>REQ904650</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</si>
  <si>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produtivo.(desonerado)</t>
  </si>
  <si>
    <t>EQ 44.10.0050 (A)</t>
  </si>
  <si>
    <t>REQ904700</t>
  </si>
  <si>
    <t>Grupo gerador transportável, com potência de 2500W, sem operador, com as seguintes especificações mínimas: motor a gasolina de 5,5CV, 110V / 240V de corrente alternada ou 12V / 8,3A de corrente contínua. Custo horário improdutivo.(desonerado)</t>
  </si>
  <si>
    <t>EQ 44.10.0056 (/)</t>
  </si>
  <si>
    <t>REQ904750</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</si>
  <si>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produtivo.(desonerado)</t>
  </si>
  <si>
    <t>EQ 04.05.0800 (A)</t>
  </si>
  <si>
    <t>REQ904803</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</si>
  <si>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improdutivo.(desonerado)</t>
  </si>
  <si>
    <t>EQ 04.05.0806 (/)</t>
  </si>
  <si>
    <t>REQ904850</t>
  </si>
  <si>
    <t>Guindauto sobre chassis, capacidade de 3,5t, exclusive operador, inclusive 2 ajudantes, com material de operação e de manutenção, com as seguintes especificações mínimas: Lança com alcance de até 5,9m, ângulo de giro de 180°. Custo horário produtivo.(desonerado)</t>
  </si>
  <si>
    <t>EQ 04.05.0750 (/)</t>
  </si>
  <si>
    <t>REQ904900</t>
  </si>
  <si>
    <t>Guindauto sobre chassis, capacidade de 3,5t, exclusive operador, inclusive 2 ajudantes, com as seguintes especificações mínimas: Lança com alcance de até 5,9m, ângulo de giro de 180°. Custo horário improdutivo (motor desligado).(desonerado)</t>
  </si>
  <si>
    <t>EQ 04.05.0756 (/)</t>
  </si>
  <si>
    <t>REQ904950</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</si>
  <si>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produtivo.(desonerado)</t>
  </si>
  <si>
    <t>EQ 04.05.0700 (A)</t>
  </si>
  <si>
    <t>REQ905000</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</si>
  <si>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funcionando).(desonerado)</t>
  </si>
  <si>
    <t>EQ 04.05.0733 (/)</t>
  </si>
  <si>
    <t>REQ905050</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</si>
  <si>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desligado).(desonerado)</t>
  </si>
  <si>
    <t>EQ 04.05.0721 (/)</t>
  </si>
  <si>
    <t>REQ905100</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</si>
  <si>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produtivo.(desonerado)</t>
  </si>
  <si>
    <t>EQ 04.05.0715 (A)</t>
  </si>
  <si>
    <t>REQ905150</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</si>
  <si>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produtivo.(desonerado)</t>
  </si>
  <si>
    <t>EQ 04.05.0730 (A)</t>
  </si>
  <si>
    <t>REQ905200</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</si>
  <si>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desligado).(desonerado)</t>
  </si>
  <si>
    <t>EQ 04.05.0736 (/)</t>
  </si>
  <si>
    <t>REQ905250</t>
  </si>
  <si>
    <t>Kit do Sistema de nivelamento eletrônico para Vibro-acabadoras. Custo horário.(desonerado)</t>
  </si>
  <si>
    <t>EQ 19.05.0871 (/)</t>
  </si>
  <si>
    <t>REQ905300</t>
  </si>
  <si>
    <t>Máquina demarcadora de faixas, montada sobre caminhão, com fusor aplicador de massa termoplástica por extrusão, sem operador. Custo horáriol produtivo.(desonerado)</t>
  </si>
  <si>
    <t>EQ 49.05.0150 (/)</t>
  </si>
  <si>
    <t>REQ905350</t>
  </si>
  <si>
    <t>Máquina demarcadora de faixas, a frio, sem operador. Custo horário produtivo.(desonerado)</t>
  </si>
  <si>
    <t>EQ 49.05.0050 (/)</t>
  </si>
  <si>
    <t>REQ905400</t>
  </si>
  <si>
    <t>Máquina demarcadora de faixas, com fusor aplicador e fusor derretedor, sem operador. Custo horário produtivo.(desonerado)</t>
  </si>
  <si>
    <t>EQ 49.05.0100 (/)</t>
  </si>
  <si>
    <t>REQ905450</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</si>
  <si>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produtivo.(desonerado)</t>
  </si>
  <si>
    <t>EQ 34.05.0050 (/)</t>
  </si>
  <si>
    <t>REQ905500</t>
  </si>
  <si>
    <t>Betoneira com capacidade de 580l, carregador e motor elétrico WEG 7,5CV, 4 pólos, 220/380V, sem caixa dágua, Menegotti ou similar, sem operador. Aluguel produtivo.(desonerado)</t>
  </si>
  <si>
    <t>EQ 29.05.0200 (/)</t>
  </si>
  <si>
    <t>REQ905550</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</si>
  <si>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produtivo.(desonerado)</t>
  </si>
  <si>
    <t>EQ 14.05.0400 (A)</t>
  </si>
  <si>
    <t>REQ905600</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</si>
  <si>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funcionando).(desonerado)</t>
  </si>
  <si>
    <t>EQ 14.05.0403 (/)</t>
  </si>
  <si>
    <t>REQ905650</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</si>
  <si>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desligado).(desonerado)</t>
  </si>
  <si>
    <t>EQ 14.05.0406 (/)</t>
  </si>
  <si>
    <t>REQ905750</t>
  </si>
  <si>
    <t>Serra de alta potência (moto serra), sem operador, com as seguintes especificações mínimas: motor a gasolina com potência de 43Kw, sabre de 63cm. Custo horário improdutivo.(desonerado)</t>
  </si>
  <si>
    <t>EQ 59.10.0200 (A)</t>
  </si>
  <si>
    <t>REQ905760</t>
  </si>
  <si>
    <t>Serra de alta potência (moto serra), sem operador, com as seguintes especificações mínimas: motor a gasolina com potência de 43Kw, sabre de 63cm. Custo horário produtivo.(desonerado)</t>
  </si>
  <si>
    <t>EQ 59.10.0206 (/)</t>
  </si>
  <si>
    <t>REQ905800</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</si>
  <si>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improdutivo.(desonerado)</t>
  </si>
  <si>
    <t>EQ 09.05.0200 (A)</t>
  </si>
  <si>
    <t>REQ905850</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</si>
  <si>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produtivo.(desonerado)</t>
  </si>
  <si>
    <t>EQ 09.05.0206 (/)</t>
  </si>
  <si>
    <t>REQ905901</t>
  </si>
  <si>
    <t>Caminhoneta de serviço, com cabine e caçamba, com motor bicombustível, cabine simples, com ar condicionado e direção hidráulica, capacidade de carga mínima de 650Kg, tração 4 x 2, com motorista e material de operação. Custo horário improdutivo (motor funcionando).(desonerado)</t>
  </si>
  <si>
    <t>AD 14.15.0050 (C)</t>
  </si>
  <si>
    <t>REQ905951</t>
  </si>
  <si>
    <t>Caminhoneta de serviço, com cabine e caçamba, com motor bicombustível, cabine simples, com ar condicionado e direção hidráulica, capacidade de carga mínima de 650Kg, tração 4 x 2, com motorista. Custo horário improdutivo (motor desligado).(desonerado)</t>
  </si>
  <si>
    <t>AD 14.15.0100 (B)</t>
  </si>
  <si>
    <t>REQ906001</t>
  </si>
  <si>
    <t>Caminhoneta de serviço, com cabine e caçamba, com motor bicombustível, cabine simples, com ar condicionado e direção hidráulica, capacidade de carga mínima de 650Kg, tração 4 x 2, com motorista, material de operação e material de manutenção. Custo horário produtivo.(desonerado)</t>
  </si>
  <si>
    <t>AD 14.15.0150 (B)</t>
  </si>
  <si>
    <t>REQ906050</t>
  </si>
  <si>
    <t>Plataforma pantográfica, elevação até 8,5m, exclusive operador. Custo horário produtivo.(desonerado)</t>
  </si>
  <si>
    <t>EQ 04.05.0512 (/)</t>
  </si>
  <si>
    <t>REQ906100</t>
  </si>
  <si>
    <t>Pórtico móvel metálico, com talha manual de 10t, vão de 5m, curso de 30m em trilhos, exclusive operador. Custo horário produtivo.(desonerado)</t>
  </si>
  <si>
    <t>EQ 04.05.0850 (/)</t>
  </si>
  <si>
    <t>REQ906150</t>
  </si>
  <si>
    <t>Pórtico móvel metálico, com talha manual de 10t, vão de 5m, curso de 30m em trilhos, exclusive operador. Custo horário improdutivo.(desonerado)</t>
  </si>
  <si>
    <t>EQ 04.05.0853 (/)</t>
  </si>
  <si>
    <t>REQ906175</t>
  </si>
  <si>
    <t>Receptor GPS TOPCON, Hiper L1 + L2 ou similar, coletor de dados, tripé, acessórios e licença software.(desonerado)</t>
  </si>
  <si>
    <t>EQ 59.99.0450 (/)</t>
  </si>
  <si>
    <t>REQ906200</t>
  </si>
  <si>
    <t>Retificador de solda, elétrico, de 430A. Custo horário corrido.(desonerado)</t>
  </si>
  <si>
    <t>EQ 44.15.0100 (/)</t>
  </si>
  <si>
    <t>REQ906250</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</si>
  <si>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produtivo.(desonerado)</t>
  </si>
  <si>
    <t>EQ 14.05.0500 (A)</t>
  </si>
  <si>
    <t>REQ906275</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</si>
  <si>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funcionando).(desonerado)</t>
  </si>
  <si>
    <t>EQ 14.05.0503 (/)</t>
  </si>
  <si>
    <t>REQ906300</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</si>
  <si>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desligado).(desonerado)</t>
  </si>
  <si>
    <t>EQ 14.05.0506 (/)</t>
  </si>
  <si>
    <t>REQ906350</t>
  </si>
  <si>
    <t>Roçadeira costal motorizada, sem operador, com as seguintes especificações mínimas: motor a gasolina de dois tempos, potência de 1,7Kw. Custo horário produtivo.(desonerado)</t>
  </si>
  <si>
    <t>EQ 59.99.0300 (A)</t>
  </si>
  <si>
    <t>REQ906400</t>
  </si>
  <si>
    <t>Roçadeira costal motorizada, sem operador, com as seguintes especificações mínimas: motor a gasolina de dois tempos, potência de 1,7Kw. Custo horário improdutivo (motor desligado).(desonerado)</t>
  </si>
  <si>
    <t>EQ 59.99.0306 (/)</t>
  </si>
  <si>
    <t>REQ906450</t>
  </si>
  <si>
    <t>Rolo Compactador Tandem, com operador, material de operação e material de manutenção, com as seguintes especificações mínimas: motor diesel de 58,5CV, de 5t a 10t. Custo horário produtivo.(desonerado)</t>
  </si>
  <si>
    <t>EQ 19.05.0462 (A)</t>
  </si>
  <si>
    <t>REQ906500</t>
  </si>
  <si>
    <t>Rolo Compactador Tandem, com operador, com as seguintes especificações mínimas: motor diesel de 58,5CV, de 5t a 10t. Custo horário improdutivo (motor desligado).(desonerado)</t>
  </si>
  <si>
    <t>EQ 19.05.0468 (/)</t>
  </si>
  <si>
    <t>REQ906550</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</si>
  <si>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produtivo.(desonerado)</t>
  </si>
  <si>
    <t>EQ 19.05.0450 (B)</t>
  </si>
  <si>
    <t>REQ906600</t>
  </si>
  <si>
    <t>Rolo Compactador Tanden Vibratório auto-propelido, capacidade de 4t para reparo de pavimentação, com operador, com as seguintes especificações mínimas: motor diesel de 13CV e respectiva carreta transportadora. Custo horário improdutivo (motor desligado).(desonerado)</t>
  </si>
  <si>
    <t>EQ 19.05.0456 (A)</t>
  </si>
  <si>
    <t>REQ906605</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</si>
  <si>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desligado).(desonerado)</t>
  </si>
  <si>
    <t>EQ 19.05.0406 (A)</t>
  </si>
  <si>
    <t>REQ906610</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</si>
  <si>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funcionando).(desonerado)</t>
  </si>
  <si>
    <t>EQ 19.05.0472 (/)</t>
  </si>
  <si>
    <t>REQ906615</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</si>
  <si>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produtivo.(desonerado)</t>
  </si>
  <si>
    <t>EQ 19.05.0475 (/)</t>
  </si>
  <si>
    <t>REQ906650</t>
  </si>
  <si>
    <t>Rolo Compactador Tandem Vibratório, auto-propelido, para reparo de pavimentação, com operador, material de operação e material de manutenção, com as seguintes especificações mínimas: motor diesel de 28HP. Custo horário produtivo.(desonerado)</t>
  </si>
  <si>
    <t>EQ 19.05.0600 (B)</t>
  </si>
  <si>
    <t>REQ906700</t>
  </si>
  <si>
    <t>Rolo Compactador Tandem Vibratório, auto-propelido, para reparo de pavimentação, com operador, com as seguintes especificações mínimas: motor diesel de 28HP. Custo horário improdutivo (motor desligado).(desonerado)</t>
  </si>
  <si>
    <t>EQ 19.05.0606 (A)</t>
  </si>
  <si>
    <t>REQ906750</t>
  </si>
  <si>
    <t>Rolo Vibratório Liso de 7t, auto-propulsor para pavimentação, com operador, material de operação e material de manutenção, com as seguintes especificações mínimas: motor diesel de 76,5HP, largura total de 2,015m. Custo horário produtivo.(desonerado)</t>
  </si>
  <si>
    <t>EQ 19.05.0550 (B)</t>
  </si>
  <si>
    <t>REQ906800</t>
  </si>
  <si>
    <t>Rolo Vibratório Liso de 7t, auto-propulsor para pavimentação, com operador e material de operação, com as seguintes especificações mínimas: motor diesel de 76,5HP, largura total de 2,015m. Custo horário improdutivo (motor funcionando).(desonerado)</t>
  </si>
  <si>
    <t>EQ 19.05.0553 (A)</t>
  </si>
  <si>
    <t>REQ906850</t>
  </si>
  <si>
    <t>Rompedor Pneumático, peso de 32,6Kg, com material de manutenção, exclusive o operador, ponteiro e mangueira, com as seguintes especificações mínimas: consumo de ar de 38,8l/s, freqüência de impactos 1110 impactos/min. Custo horário produtivo.(desonerado)</t>
  </si>
  <si>
    <t>EQ 44.05.0600 (A)</t>
  </si>
  <si>
    <t>REQ906900</t>
  </si>
  <si>
    <t>Rompedor Pneumático, peso de 32,6Kg, exclusive o operador, ponteiro e mangueira, com as seguintes especificações mínimas: consumo de ar de 38,8l/s, freqüência de impactos 1110 impactos/min. Custo horário improdutivo (motor desligado).(desonerado)</t>
  </si>
  <si>
    <t>EQ 44.05.0606 (/)</t>
  </si>
  <si>
    <t>REQ906950</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</si>
  <si>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produtivo.(desonerado)</t>
  </si>
  <si>
    <t>EQ 59.10.0100 (A)</t>
  </si>
  <si>
    <t>REQ907000</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</si>
  <si>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produtivo.(desonerado)</t>
  </si>
  <si>
    <t>EQ 19.05.0400 (B)</t>
  </si>
  <si>
    <t>REQ907050</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</si>
  <si>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corrido.(desonerado)</t>
  </si>
  <si>
    <t>EQ 39.05.0150 (B)</t>
  </si>
  <si>
    <t>REQ907100</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</si>
  <si>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produtivo.(desonerado)</t>
  </si>
  <si>
    <t>EQ 19.05.0350 (A)</t>
  </si>
  <si>
    <t>REQ907150</t>
  </si>
  <si>
    <t>Soquete Vibratório de 78Kg, sem operador, com material de operação e material de manutenção, com as seguintes especificações mínimas: motor a gasolina de 2,5CV. Custo horário produtivo.(desonerado)</t>
  </si>
  <si>
    <t>EQ 19.05.0700 (A)</t>
  </si>
  <si>
    <t>REQ907301</t>
  </si>
  <si>
    <t>Talha Guincho manual de 10Kg, sem operador, com as seguintes especificações mínimas: capacidade de içamento de 1500Kg e de tração de 1800Kg, cabo de aço com curso ilimitado, alavanca, gancho e carretel. Custo horário corrido.(desonerado)</t>
  </si>
  <si>
    <t>EQ 59.05.0050 (/)</t>
  </si>
  <si>
    <t>REQ907350</t>
  </si>
  <si>
    <t>Teodolito eletrônico, com tripé, bateria, recarregador e demais acessórios, sem equipe de topografia. Custo horário produtivo.(desonerado)</t>
  </si>
  <si>
    <t>EQ 59.99.0500 (/)</t>
  </si>
  <si>
    <t>REQ907400</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</si>
  <si>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produtivo.(desonerado)</t>
  </si>
  <si>
    <t>EQ 14.05.0612 (A)</t>
  </si>
  <si>
    <t>REQ907450</t>
  </si>
  <si>
    <t>Trator de esteiras, com operador, com as seguintes especificações mínimas: motor diesel de 110HP, peso operacional de 11t, capacidade da lâmina de 3,2m3, profundidade de escavação com o riper de 0,50m. Custo horário improdutivo (motor desligado).(desonerado)</t>
  </si>
  <si>
    <t>EQ 14.05.0618 (/)</t>
  </si>
  <si>
    <t>REQ907500</t>
  </si>
  <si>
    <t>Trator de pneus, com operador, material de operação e material de manutenção, com as seguintes especificações mínimas: motor diesel de 75HP, tração 4x2, raio de giro 3.200mm e peso operacional de 3,7t. Custo horário produtivo.(desonerado)</t>
  </si>
  <si>
    <t>EQ 14.05.0650 (A)</t>
  </si>
  <si>
    <t>REQ907550</t>
  </si>
  <si>
    <t>Trator de pneus, com operador, com as seguintes especificações mínimas: motor diesel de 75HP, tração 4x2, raio de giro 3.200mm e peso operacional de 3,7t. Custo horário improdutivo (motor desligado).(desonerado)</t>
  </si>
  <si>
    <t>EQ 14.05.0656 (/)</t>
  </si>
  <si>
    <t>REQ907600</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</si>
  <si>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 (desonerado)</t>
  </si>
  <si>
    <t>EQ 19.05.0762 (B)</t>
  </si>
  <si>
    <t>REQ907650</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</si>
  <si>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improdutivo. (desonerado)</t>
  </si>
  <si>
    <t>EQ 19.05.0775 (A)</t>
  </si>
  <si>
    <t>REQ907700</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</si>
  <si>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produtivo.(desonerado)</t>
  </si>
  <si>
    <t>EQ 19.05.0750 (A)</t>
  </si>
  <si>
    <t>REQ907750</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</si>
  <si>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corrido.(desonerado)</t>
  </si>
  <si>
    <t>EQ 39.05.0153 (C)</t>
  </si>
  <si>
    <t>REQ907800</t>
  </si>
  <si>
    <t>Vassoura Mecânica, sem operador, com material de manutenção, com as seguintes especificações mínimas: largura de trabalho de 2,44m, rebocável. Custo horário produtivo.(desonerado)</t>
  </si>
  <si>
    <t>EQ 19.05.0800 (A)</t>
  </si>
  <si>
    <t>REQ907850</t>
  </si>
  <si>
    <t>Vassoura Mecânica, sem operador, com as seguintes especificações mínimas: largura de trabalho de 2,44m, rebocável. Custo horário improdutivo.(desonerado)</t>
  </si>
  <si>
    <t>EQ 19.05.0806 (/)</t>
  </si>
  <si>
    <t>REQ907900</t>
  </si>
  <si>
    <t>Vibrador de Imersão com tubo de 48mmx480mm, sem operador, com material de operação, energia elétrica e material de manutenção, com as seguintes especificações mínimas: motor elétrico trifásico de 2CV e mangote de 5m de comprimentor. Custo horário produtivo.(desonerado)</t>
  </si>
  <si>
    <t>EQ 29.05.0550 (A)</t>
  </si>
  <si>
    <t>REQ907950</t>
  </si>
  <si>
    <t>Vibrador de Imersão com tubo de 48mmx480mm, sem operador, com as seguintes especificações mínimas: motor elétrico trifásico de 2CV e mangote de 5m de comprimentor. Custo horário improdutivo.(desonerado)</t>
  </si>
  <si>
    <t>EQ 29.05.0556 (/)</t>
  </si>
  <si>
    <t>REQ908000</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</si>
  <si>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produtivo.(desonerado)</t>
  </si>
  <si>
    <t>EQ 19.05.0850 (A)</t>
  </si>
  <si>
    <t>REQ908050</t>
  </si>
  <si>
    <t>Vibro-acabadora sobre esteiras, para asfalto, capacidade de produção de 400t/h, com operador e um servente, com as seguintes especificações mínimas: motor diesel de 98CV (96,04HP), largura de pavimentação variando de 3,05m a 4,75m. Custo horário improdutivo (motor desligado).(desonerado)</t>
  </si>
  <si>
    <t>EQ 19.05.0856 (/)</t>
  </si>
  <si>
    <t>REQ908100</t>
  </si>
  <si>
    <t>Vibro-acabadora para asfalto, capacidade do silo de 10,5t, com operador e um servente, material de operação e material de manutenção, com as seguintes especificações mínimas: motor diesel de 98CV (96,04HP), largura de pavimentação 4,55m. Custo horário produtivo.(desonerado)</t>
  </si>
  <si>
    <t>EQ 19.05.0862 (A)</t>
  </si>
  <si>
    <t>REQ908150</t>
  </si>
  <si>
    <t>Vibro-acabadora para asfalto, capacidade do silo de 10,5t, com operador e um servente, com as seguintes especificações mínimas: motor diesel de 98CV (96,04HP), largura de pavimentação 4,55m. Custo horário improdutivo (motor desligado).(desonerado)</t>
  </si>
  <si>
    <t>EQ 19.05.0868 (/)</t>
  </si>
  <si>
    <t>RJ</t>
  </si>
  <si>
    <t>05/03/2026</t>
  </si>
  <si>
    <t>Ingrid Pereira Ribeiro Pinto</t>
  </si>
  <si>
    <t>Arquiteta e Urbanista  - CAU RJ A 178934-1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</si>
</sst>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s>
  <fonts count="41"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b/>
      <sz val="14"/>
      <color theme="1"/>
      <name val="Arial"/>
      <family val="2"/>
    </font>
    <font>
      <sz val="14"/>
      <color theme="1"/>
      <name val="Arial"/>
      <family val="2"/>
    </font>
    <font>
      <sz val="11"/>
      <color theme="1"/>
      <name val="Arial"/>
      <family val="2"/>
      <scheme val="minor"/>
    </font>
    <font>
      <sz val="10"/>
      <color rgb="FF000000"/>
      <name val="Arial"/>
      <family val="2"/>
    </font>
    <font>
      <sz val="10"/>
      <color rgb="FF000000"/>
      <name val="Arial"/>
      <family val="1"/>
    </font>
    <font>
      <b/>
      <sz val="10"/>
      <name val="Arial"/>
      <family val="1"/>
    </font>
    <font>
      <sz val="10"/>
      <name val="Arial"/>
      <family val="1"/>
    </font>
    <font>
      <b/>
      <sz val="11"/>
      <color rgb="FF000000"/>
      <name val="Arial"/>
      <family val="1"/>
    </font>
    <font>
      <sz val="11"/>
      <color rgb="FF000000"/>
      <name val="Arial"/>
      <family val="1"/>
    </font>
    <font>
      <b/>
      <sz val="11"/>
      <name val="Arial"/>
      <family val="1"/>
    </font>
    <font>
      <b/>
      <sz val="12"/>
      <color theme="1"/>
      <name val="Arial"/>
      <family val="2"/>
    </font>
    <font>
      <sz val="11"/>
      <color theme="1"/>
      <name val="Arial"/>
      <family val="2"/>
      <scheme val="minor"/>
    </font>
    <font>
      <b/>
      <sz val="11"/>
      <color rgb="FF000000"/>
      <name val="Arial"/>
      <family val="2"/>
    </font>
    <font>
      <sz val="11"/>
      <name val="Arial"/>
      <family val="1"/>
    </font>
    <font>
      <u/>
      <sz val="12"/>
      <color theme="1"/>
      <name val="Arial"/>
      <family val="2"/>
    </font>
    <font>
      <sz val="8"/>
      <name val="Arial"/>
      <scheme val="minor"/>
    </font>
    <font>
      <b/>
      <sz val="11"/>
      <color theme="1"/>
      <name val="Arial"/>
      <family val="2"/>
      <scheme val="minor"/>
    </font>
    <font>
      <sz val="10"/>
      <name val="Arial"/>
      <family val="2"/>
    </font>
    <font>
      <b/>
      <sz val="10"/>
      <color rgb="FF000000"/>
      <name val="Arial"/>
      <family val="2"/>
    </font>
    <font>
      <b/>
      <sz val="7"/>
      <color theme="1"/>
      <name val="Arial Narrow"/>
    </font>
    <font>
      <sz val="7"/>
      <color theme="1"/>
      <name val="Arial Narrow"/>
    </font>
    <font>
      <b/>
      <sz val="9"/>
      <color theme="1"/>
      <name val="Arial"/>
      <family val="2"/>
    </font>
    <font>
      <sz val="9"/>
      <name val="Arial"/>
      <family val="2"/>
    </font>
    <font>
      <sz val="11"/>
      <color rgb="FF00000A"/>
      <name val="Arial"/>
      <family val="2"/>
      <scheme val="minor"/>
    </font>
  </fonts>
  <fills count="13">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F2F2F2"/>
        <bgColor rgb="FFF2F2F2"/>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7F3DF"/>
        <bgColor rgb="FFF7F3DF"/>
      </patternFill>
    </fill>
    <fill>
      <patternFill patternType="solid">
        <fgColor theme="9" tint="0.79998168889431442"/>
        <bgColor indexed="64"/>
      </patternFill>
    </fill>
    <fill>
      <patternFill patternType="solid">
        <fgColor theme="0" tint="-4.9989318521683403E-2"/>
        <bgColor rgb="FFD6D6D6"/>
      </patternFill>
    </fill>
  </fills>
  <borders count="43">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diagonal/>
    </border>
    <border>
      <left/>
      <right style="thin">
        <color rgb="FF000000"/>
      </right>
      <top style="hair">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style="thin">
        <color indexed="64"/>
      </right>
      <top style="thin">
        <color indexed="64"/>
      </top>
      <bottom style="thin">
        <color indexed="64"/>
      </bottom>
      <diagonal/>
    </border>
  </borders>
  <cellStyleXfs count="5">
    <xf numFmtId="0" fontId="0" fillId="0" borderId="0"/>
    <xf numFmtId="43" fontId="19" fillId="0" borderId="0" applyFont="0" applyFill="0" applyBorder="0" applyAlignment="0" applyProtection="0"/>
    <xf numFmtId="44" fontId="28" fillId="0" borderId="0" applyFont="0" applyFill="0" applyBorder="0" applyAlignment="0" applyProtection="0"/>
    <xf numFmtId="0" fontId="28" fillId="0" borderId="23"/>
    <xf numFmtId="0" fontId="30" fillId="0" borderId="23"/>
  </cellStyleXfs>
  <cellXfs count="490">
    <xf numFmtId="0" fontId="0" fillId="0" borderId="0" xfId="0"/>
    <xf numFmtId="0" fontId="3" fillId="0" borderId="0" xfId="0" applyFont="1"/>
    <xf numFmtId="0" fontId="4" fillId="0" borderId="0" xfId="0" applyFont="1" applyAlignment="1">
      <alignment horizontal="center" vertical="center"/>
    </xf>
    <xf numFmtId="0" fontId="5" fillId="0" borderId="0" xfId="0" applyFont="1"/>
    <xf numFmtId="0" fontId="8" fillId="0" borderId="0" xfId="0" applyFont="1" applyAlignment="1">
      <alignment horizontal="center" vertical="center"/>
    </xf>
    <xf numFmtId="0" fontId="10" fillId="0" borderId="2" xfId="0" applyFont="1" applyBorder="1" applyAlignment="1">
      <alignment vertical="center"/>
    </xf>
    <xf numFmtId="0" fontId="10" fillId="0" borderId="3" xfId="0" applyFont="1" applyBorder="1" applyAlignment="1">
      <alignment vertical="center"/>
    </xf>
    <xf numFmtId="49" fontId="11" fillId="0" borderId="4" xfId="0" applyNumberFormat="1" applyFont="1" applyBorder="1" applyAlignment="1">
      <alignment horizontal="left" vertical="center"/>
    </xf>
    <xf numFmtId="0" fontId="10" fillId="0" borderId="0" xfId="0" applyFont="1" applyAlignment="1">
      <alignment vertical="center"/>
    </xf>
    <xf numFmtId="0" fontId="10" fillId="0" borderId="5" xfId="0" applyFont="1" applyBorder="1" applyAlignment="1">
      <alignment vertical="center"/>
    </xf>
    <xf numFmtId="0" fontId="3" fillId="0" borderId="4" xfId="0" applyFont="1" applyBorder="1" applyAlignment="1">
      <alignment horizontal="left" vertical="center"/>
    </xf>
    <xf numFmtId="0" fontId="9" fillId="0" borderId="4" xfId="0" applyFont="1" applyBorder="1" applyAlignment="1">
      <alignment horizontal="left" vertical="center"/>
    </xf>
    <xf numFmtId="17" fontId="3" fillId="0" borderId="0" xfId="0" applyNumberFormat="1" applyFont="1"/>
    <xf numFmtId="0" fontId="10" fillId="0" borderId="7" xfId="0" applyFont="1" applyBorder="1" applyAlignment="1">
      <alignment vertical="center"/>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12" fillId="0" borderId="9" xfId="0" applyFont="1" applyBorder="1" applyAlignment="1">
      <alignment vertical="center"/>
    </xf>
    <xf numFmtId="0" fontId="8" fillId="0" borderId="10" xfId="0" applyFont="1" applyBorder="1" applyAlignment="1">
      <alignment horizontal="right" vertical="center"/>
    </xf>
    <xf numFmtId="49" fontId="12" fillId="0" borderId="2" xfId="0" applyNumberFormat="1" applyFont="1" applyBorder="1" applyAlignment="1">
      <alignment vertical="center"/>
    </xf>
    <xf numFmtId="49" fontId="12" fillId="0" borderId="3" xfId="0" applyNumberFormat="1" applyFont="1" applyBorder="1" applyAlignment="1">
      <alignment vertical="center"/>
    </xf>
    <xf numFmtId="0" fontId="13" fillId="0" borderId="0" xfId="0" applyFont="1" applyAlignment="1">
      <alignment horizontal="center" vertical="center"/>
    </xf>
    <xf numFmtId="0" fontId="12" fillId="0" borderId="11" xfId="0" applyFont="1" applyBorder="1" applyAlignment="1">
      <alignment horizontal="left" vertical="center" wrapText="1"/>
    </xf>
    <xf numFmtId="49" fontId="14" fillId="0" borderId="1" xfId="0" applyNumberFormat="1" applyFont="1" applyBorder="1" applyAlignment="1">
      <alignment vertical="center"/>
    </xf>
    <xf numFmtId="0" fontId="4" fillId="2" borderId="13" xfId="0" applyFont="1" applyFill="1" applyBorder="1" applyAlignment="1">
      <alignment vertical="top" wrapText="1"/>
    </xf>
    <xf numFmtId="164" fontId="14" fillId="0" borderId="11" xfId="0" applyNumberFormat="1" applyFont="1" applyBorder="1" applyAlignment="1">
      <alignment horizontal="left" vertical="center"/>
    </xf>
    <xf numFmtId="49" fontId="12" fillId="0" borderId="9" xfId="0" applyNumberFormat="1" applyFont="1" applyBorder="1" applyAlignment="1">
      <alignment vertical="center"/>
    </xf>
    <xf numFmtId="49" fontId="12" fillId="0" borderId="12" xfId="0" applyNumberFormat="1" applyFont="1" applyBorder="1" applyAlignment="1">
      <alignment vertical="center"/>
    </xf>
    <xf numFmtId="10" fontId="14" fillId="0" borderId="11" xfId="0" applyNumberFormat="1" applyFont="1" applyBorder="1" applyAlignment="1">
      <alignment horizontal="left" vertical="center"/>
    </xf>
    <xf numFmtId="4" fontId="14" fillId="0" borderId="11" xfId="0" applyNumberFormat="1" applyFont="1" applyBorder="1" applyAlignment="1">
      <alignment horizontal="left" vertical="center"/>
    </xf>
    <xf numFmtId="49" fontId="14" fillId="0" borderId="11" xfId="0" applyNumberFormat="1" applyFont="1" applyBorder="1" applyAlignment="1">
      <alignment vertical="center"/>
    </xf>
    <xf numFmtId="49" fontId="12" fillId="0" borderId="11" xfId="0" applyNumberFormat="1" applyFont="1" applyBorder="1" applyAlignment="1">
      <alignment vertical="center"/>
    </xf>
    <xf numFmtId="0" fontId="8" fillId="0" borderId="10" xfId="0" applyFont="1" applyBorder="1" applyAlignment="1">
      <alignment horizontal="right" vertical="center" wrapText="1"/>
    </xf>
    <xf numFmtId="0" fontId="8" fillId="0" borderId="0" xfId="0" applyFont="1" applyAlignment="1">
      <alignment horizontal="right" vertical="center"/>
    </xf>
    <xf numFmtId="49" fontId="12" fillId="0" borderId="0" xfId="0" applyNumberFormat="1" applyFont="1" applyAlignment="1">
      <alignment vertical="center"/>
    </xf>
    <xf numFmtId="0" fontId="12" fillId="0" borderId="1" xfId="0" applyFont="1" applyBorder="1" applyAlignment="1">
      <alignment horizontal="center" vertical="center"/>
    </xf>
    <xf numFmtId="49" fontId="12" fillId="0" borderId="2" xfId="0" applyNumberFormat="1" applyFont="1" applyBorder="1" applyAlignment="1">
      <alignment wrapText="1"/>
    </xf>
    <xf numFmtId="0" fontId="12" fillId="0" borderId="2" xfId="0" applyFont="1" applyBorder="1"/>
    <xf numFmtId="0" fontId="12" fillId="0" borderId="3" xfId="0" applyFont="1" applyBorder="1"/>
    <xf numFmtId="0" fontId="12" fillId="0" borderId="4" xfId="0" applyFont="1" applyBorder="1"/>
    <xf numFmtId="0" fontId="12" fillId="0" borderId="0" xfId="0" applyFont="1"/>
    <xf numFmtId="0" fontId="12" fillId="0" borderId="5" xfId="0" applyFont="1" applyBorder="1"/>
    <xf numFmtId="0" fontId="12"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4" fontId="3" fillId="0" borderId="0" xfId="0" applyNumberFormat="1" applyFont="1"/>
    <xf numFmtId="0" fontId="3" fillId="0" borderId="0" xfId="0" applyFont="1" applyAlignment="1">
      <alignment vertical="center"/>
    </xf>
    <xf numFmtId="165" fontId="3" fillId="0" borderId="0" xfId="0" applyNumberFormat="1" applyFont="1" applyAlignment="1">
      <alignment vertical="center"/>
    </xf>
    <xf numFmtId="0" fontId="5" fillId="0" borderId="0" xfId="0" applyFont="1" applyAlignment="1">
      <alignment vertical="center"/>
    </xf>
    <xf numFmtId="165" fontId="5" fillId="0" borderId="0" xfId="0" applyNumberFormat="1" applyFont="1" applyAlignment="1">
      <alignment vertical="center"/>
    </xf>
    <xf numFmtId="0" fontId="8" fillId="0" borderId="0" xfId="0" applyFont="1" applyAlignment="1">
      <alignment vertical="center"/>
    </xf>
    <xf numFmtId="165" fontId="8" fillId="0" borderId="0" xfId="0" applyNumberFormat="1" applyFont="1" applyAlignment="1">
      <alignment vertical="center"/>
    </xf>
    <xf numFmtId="0" fontId="10" fillId="0" borderId="1" xfId="0" applyFont="1" applyBorder="1" applyAlignment="1">
      <alignment horizontal="left" vertical="center"/>
    </xf>
    <xf numFmtId="0" fontId="3" fillId="0" borderId="2" xfId="0"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49" fontId="3" fillId="0" borderId="4" xfId="0" applyNumberFormat="1" applyFont="1" applyBorder="1" applyAlignment="1">
      <alignment horizontal="left" vertical="center"/>
    </xf>
    <xf numFmtId="0" fontId="3" fillId="0" borderId="0" xfId="0" applyFont="1" applyAlignment="1">
      <alignment horizontal="center" vertical="center"/>
    </xf>
    <xf numFmtId="10" fontId="3" fillId="0" borderId="0" xfId="0" applyNumberFormat="1" applyFont="1" applyAlignment="1">
      <alignment horizontal="left" vertical="center" wrapText="1"/>
    </xf>
    <xf numFmtId="49" fontId="3" fillId="0" borderId="5" xfId="0" applyNumberFormat="1" applyFont="1" applyBorder="1" applyAlignment="1">
      <alignment horizontal="left" vertical="center"/>
    </xf>
    <xf numFmtId="0" fontId="3" fillId="0" borderId="4" xfId="0" applyFont="1" applyBorder="1" applyAlignment="1">
      <alignment vertical="center"/>
    </xf>
    <xf numFmtId="0" fontId="3" fillId="0" borderId="5" xfId="0" applyFont="1" applyBorder="1" applyAlignment="1">
      <alignment horizontal="left" vertical="center"/>
    </xf>
    <xf numFmtId="0" fontId="10" fillId="0" borderId="4" xfId="0" applyFont="1" applyBorder="1" applyAlignment="1">
      <alignment horizontal="left" vertical="center"/>
    </xf>
    <xf numFmtId="0" fontId="10" fillId="0" borderId="0" xfId="0" applyFont="1" applyAlignment="1">
      <alignment horizontal="left" vertical="center"/>
    </xf>
    <xf numFmtId="0" fontId="3" fillId="0" borderId="7" xfId="0" applyFont="1" applyBorder="1"/>
    <xf numFmtId="0" fontId="3" fillId="0" borderId="8" xfId="0" applyFont="1" applyBorder="1" applyAlignment="1">
      <alignment vertical="center"/>
    </xf>
    <xf numFmtId="0" fontId="12" fillId="0" borderId="0" xfId="0" applyFont="1" applyAlignment="1">
      <alignment horizontal="center" vertical="center"/>
    </xf>
    <xf numFmtId="0" fontId="12" fillId="0" borderId="0" xfId="0" applyFont="1" applyAlignment="1">
      <alignment vertical="center"/>
    </xf>
    <xf numFmtId="0" fontId="15" fillId="3" borderId="10" xfId="0" applyFont="1" applyFill="1" applyBorder="1" applyAlignment="1">
      <alignment horizontal="center" vertical="center"/>
    </xf>
    <xf numFmtId="0" fontId="15" fillId="3" borderId="14" xfId="0" applyFont="1" applyFill="1" applyBorder="1" applyAlignment="1">
      <alignment horizontal="center" vertical="center"/>
    </xf>
    <xf numFmtId="0" fontId="15" fillId="3" borderId="10" xfId="0" applyFont="1" applyFill="1" applyBorder="1" applyAlignment="1">
      <alignment horizontal="center" vertical="center" wrapText="1"/>
    </xf>
    <xf numFmtId="10" fontId="15" fillId="3" borderId="10" xfId="0" applyNumberFormat="1" applyFont="1" applyFill="1" applyBorder="1" applyAlignment="1">
      <alignment horizontal="center" vertical="center"/>
    </xf>
    <xf numFmtId="166" fontId="8" fillId="0" borderId="0" xfId="0" applyNumberFormat="1" applyFont="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4" fillId="0" borderId="11" xfId="0" applyFont="1" applyBorder="1" applyAlignment="1">
      <alignment horizontal="center" vertical="center"/>
    </xf>
    <xf numFmtId="166" fontId="8" fillId="0" borderId="12" xfId="0" applyNumberFormat="1" applyFont="1" applyBorder="1" applyAlignment="1">
      <alignment horizontal="center" vertical="center"/>
    </xf>
    <xf numFmtId="166" fontId="12" fillId="0" borderId="12" xfId="0" applyNumberFormat="1" applyFont="1" applyBorder="1" applyAlignment="1">
      <alignment horizontal="center" vertical="center"/>
    </xf>
    <xf numFmtId="10" fontId="12" fillId="0" borderId="10" xfId="0" applyNumberFormat="1" applyFont="1" applyBorder="1" applyAlignment="1">
      <alignment horizontal="center" vertical="center"/>
    </xf>
    <xf numFmtId="166" fontId="8" fillId="0" borderId="0" xfId="0" applyNumberFormat="1" applyFont="1" applyAlignment="1">
      <alignment vertical="center"/>
    </xf>
    <xf numFmtId="166" fontId="16" fillId="0" borderId="12" xfId="0" applyNumberFormat="1" applyFont="1" applyBorder="1" applyAlignment="1">
      <alignment horizontal="center" vertical="center"/>
    </xf>
    <xf numFmtId="0" fontId="12" fillId="4" borderId="17" xfId="0" applyFont="1" applyFill="1" applyBorder="1" applyAlignment="1">
      <alignment horizontal="center" vertical="center"/>
    </xf>
    <xf numFmtId="166" fontId="15" fillId="3" borderId="10" xfId="0" applyNumberFormat="1" applyFont="1" applyFill="1" applyBorder="1" applyAlignment="1">
      <alignment horizontal="center" vertical="center"/>
    </xf>
    <xf numFmtId="0" fontId="4" fillId="0" borderId="1" xfId="0" quotePrefix="1" applyFont="1" applyBorder="1" applyAlignment="1">
      <alignment horizontal="left"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2" fillId="0" borderId="1"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12" fillId="0" borderId="5" xfId="0" applyFont="1" applyBorder="1" applyAlignment="1">
      <alignment vertical="center"/>
    </xf>
    <xf numFmtId="0" fontId="8" fillId="0" borderId="6" xfId="0" applyFont="1" applyBorder="1" applyAlignment="1">
      <alignment horizontal="center" vertical="center"/>
    </xf>
    <xf numFmtId="166" fontId="17" fillId="0" borderId="0" xfId="0" applyNumberFormat="1" applyFont="1" applyAlignment="1">
      <alignment horizontal="center" vertical="center"/>
    </xf>
    <xf numFmtId="0" fontId="18" fillId="0" borderId="0" xfId="0" applyFont="1" applyAlignment="1">
      <alignment horizontal="center" vertical="center"/>
    </xf>
    <xf numFmtId="0" fontId="8" fillId="4" borderId="13" xfId="0" applyFont="1" applyFill="1" applyBorder="1" applyAlignment="1">
      <alignment horizontal="center" vertical="center"/>
    </xf>
    <xf numFmtId="49" fontId="8" fillId="0" borderId="0" xfId="0" applyNumberFormat="1" applyFont="1" applyAlignment="1">
      <alignment horizontal="center" vertical="center"/>
    </xf>
    <xf numFmtId="0" fontId="8" fillId="0" borderId="0" xfId="0" applyFont="1" applyAlignment="1">
      <alignment horizontal="center" vertical="center" wrapText="1"/>
    </xf>
    <xf numFmtId="4" fontId="8" fillId="0" borderId="0" xfId="0" applyNumberFormat="1" applyFont="1" applyAlignment="1">
      <alignment horizontal="center" vertical="center"/>
    </xf>
    <xf numFmtId="167" fontId="8" fillId="0" borderId="0" xfId="0" applyNumberFormat="1" applyFont="1" applyAlignment="1">
      <alignment horizontal="center" vertical="center"/>
    </xf>
    <xf numFmtId="165" fontId="8" fillId="0" borderId="0" xfId="0" applyNumberFormat="1" applyFont="1" applyAlignment="1">
      <alignment horizontal="center" vertical="center"/>
    </xf>
    <xf numFmtId="10" fontId="8" fillId="0" borderId="0" xfId="0" applyNumberFormat="1" applyFont="1" applyAlignment="1">
      <alignment horizontal="center" vertical="center"/>
    </xf>
    <xf numFmtId="4" fontId="16" fillId="0" borderId="0" xfId="0" applyNumberFormat="1" applyFont="1" applyAlignment="1">
      <alignment horizontal="center" vertical="center"/>
    </xf>
    <xf numFmtId="49" fontId="10" fillId="0" borderId="1" xfId="0" applyNumberFormat="1" applyFont="1" applyBorder="1" applyAlignment="1">
      <alignment horizontal="left" vertical="center"/>
    </xf>
    <xf numFmtId="0" fontId="10" fillId="0" borderId="2" xfId="0" applyFont="1" applyBorder="1" applyAlignment="1">
      <alignment vertical="center" wrapText="1"/>
    </xf>
    <xf numFmtId="4" fontId="3" fillId="0" borderId="2" xfId="0" applyNumberFormat="1" applyFont="1" applyBorder="1" applyAlignment="1">
      <alignment vertical="center"/>
    </xf>
    <xf numFmtId="165" fontId="10" fillId="0" borderId="2" xfId="0" applyNumberFormat="1" applyFont="1" applyBorder="1" applyAlignment="1">
      <alignment vertical="center"/>
    </xf>
    <xf numFmtId="0" fontId="3" fillId="0" borderId="2" xfId="0" applyFont="1" applyBorder="1" applyAlignment="1">
      <alignment vertical="center"/>
    </xf>
    <xf numFmtId="0" fontId="10" fillId="0" borderId="0" xfId="0" applyFont="1" applyAlignment="1">
      <alignment vertical="center" wrapText="1"/>
    </xf>
    <xf numFmtId="4" fontId="3" fillId="0" borderId="0" xfId="0" applyNumberFormat="1" applyFont="1" applyAlignment="1">
      <alignment vertical="center"/>
    </xf>
    <xf numFmtId="10" fontId="3" fillId="0" borderId="0" xfId="0" applyNumberFormat="1" applyFont="1" applyAlignment="1">
      <alignment horizontal="left" vertical="center"/>
    </xf>
    <xf numFmtId="165" fontId="10" fillId="0" borderId="0" xfId="0" applyNumberFormat="1" applyFont="1" applyAlignment="1">
      <alignment vertical="center"/>
    </xf>
    <xf numFmtId="0" fontId="3" fillId="0" borderId="5" xfId="0" applyFont="1" applyBorder="1" applyAlignment="1">
      <alignment vertical="center"/>
    </xf>
    <xf numFmtId="4" fontId="10" fillId="0" borderId="0" xfId="0" applyNumberFormat="1" applyFont="1" applyAlignment="1">
      <alignment vertical="center"/>
    </xf>
    <xf numFmtId="49" fontId="3" fillId="0" borderId="4" xfId="0" applyNumberFormat="1" applyFont="1" applyBorder="1" applyAlignment="1">
      <alignment vertical="center"/>
    </xf>
    <xf numFmtId="49" fontId="3" fillId="0" borderId="0" xfId="0" applyNumberFormat="1" applyFont="1" applyAlignment="1">
      <alignment vertical="center"/>
    </xf>
    <xf numFmtId="49" fontId="3" fillId="0" borderId="6" xfId="0" applyNumberFormat="1" applyFont="1" applyBorder="1" applyAlignment="1">
      <alignment horizontal="left" vertical="center"/>
    </xf>
    <xf numFmtId="0" fontId="10" fillId="0" borderId="7" xfId="0" applyFont="1" applyBorder="1" applyAlignment="1">
      <alignment vertical="center" wrapText="1"/>
    </xf>
    <xf numFmtId="4" fontId="3" fillId="0" borderId="7" xfId="0" applyNumberFormat="1" applyFont="1" applyBorder="1" applyAlignment="1">
      <alignment vertical="center"/>
    </xf>
    <xf numFmtId="165" fontId="10" fillId="0" borderId="7" xfId="0" applyNumberFormat="1" applyFont="1" applyBorder="1" applyAlignment="1">
      <alignment vertical="center"/>
    </xf>
    <xf numFmtId="0" fontId="3" fillId="0" borderId="7" xfId="0" applyFont="1" applyBorder="1" applyAlignment="1">
      <alignment vertical="center"/>
    </xf>
    <xf numFmtId="49" fontId="3" fillId="0" borderId="8" xfId="0" applyNumberFormat="1" applyFont="1" applyBorder="1" applyAlignment="1">
      <alignment vertical="center"/>
    </xf>
    <xf numFmtId="165" fontId="8" fillId="0" borderId="0" xfId="0" applyNumberFormat="1" applyFont="1" applyAlignment="1">
      <alignment horizontal="center" vertical="center" wrapText="1"/>
    </xf>
    <xf numFmtId="10" fontId="8" fillId="0" borderId="0" xfId="0" applyNumberFormat="1" applyFont="1" applyAlignment="1">
      <alignment horizontal="center" vertical="center" wrapText="1"/>
    </xf>
    <xf numFmtId="4" fontId="16" fillId="0" borderId="0" xfId="0" applyNumberFormat="1" applyFont="1" applyAlignment="1">
      <alignment horizontal="center" vertical="center" wrapText="1"/>
    </xf>
    <xf numFmtId="0" fontId="8" fillId="0" borderId="0" xfId="0" applyFont="1" applyAlignment="1">
      <alignment vertical="center" wrapText="1"/>
    </xf>
    <xf numFmtId="4" fontId="8" fillId="0" borderId="0" xfId="0" applyNumberFormat="1" applyFont="1" applyAlignment="1">
      <alignment vertical="center"/>
    </xf>
    <xf numFmtId="0" fontId="8" fillId="4" borderId="13" xfId="0" applyFont="1" applyFill="1" applyBorder="1" applyAlignment="1">
      <alignment horizontal="center" vertical="center" wrapText="1"/>
    </xf>
    <xf numFmtId="49" fontId="12" fillId="4" borderId="17" xfId="0" applyNumberFormat="1" applyFont="1" applyFill="1" applyBorder="1" applyAlignment="1">
      <alignment horizontal="center" vertical="center" wrapText="1"/>
    </xf>
    <xf numFmtId="0" fontId="12" fillId="4" borderId="17" xfId="0" applyFont="1" applyFill="1" applyBorder="1" applyAlignment="1">
      <alignment horizontal="center" vertical="center" wrapText="1"/>
    </xf>
    <xf numFmtId="4" fontId="8" fillId="4" borderId="17" xfId="0" applyNumberFormat="1" applyFont="1" applyFill="1" applyBorder="1" applyAlignment="1">
      <alignment horizontal="center" vertical="center" wrapText="1"/>
    </xf>
    <xf numFmtId="4" fontId="12" fillId="0" borderId="7" xfId="0" applyNumberFormat="1" applyFont="1" applyBorder="1" applyAlignment="1">
      <alignment horizontal="center" vertical="center" wrapText="1"/>
    </xf>
    <xf numFmtId="167" fontId="12" fillId="4" borderId="17" xfId="0" applyNumberFormat="1" applyFont="1" applyFill="1" applyBorder="1" applyAlignment="1">
      <alignment horizontal="center" vertical="center" wrapText="1"/>
    </xf>
    <xf numFmtId="10" fontId="12" fillId="4" borderId="17" xfId="0" applyNumberFormat="1" applyFont="1" applyFill="1" applyBorder="1" applyAlignment="1">
      <alignment horizontal="center" vertical="center" wrapText="1"/>
    </xf>
    <xf numFmtId="10" fontId="8" fillId="0" borderId="0" xfId="0" applyNumberFormat="1" applyFont="1" applyAlignment="1">
      <alignment vertical="center"/>
    </xf>
    <xf numFmtId="0" fontId="12" fillId="4" borderId="13" xfId="0" applyFont="1" applyFill="1" applyBorder="1" applyAlignment="1">
      <alignment horizontal="center" vertical="center"/>
    </xf>
    <xf numFmtId="4" fontId="12" fillId="0" borderId="0" xfId="0" applyNumberFormat="1" applyFont="1" applyAlignment="1">
      <alignment vertical="center"/>
    </xf>
    <xf numFmtId="165" fontId="8" fillId="4" borderId="13" xfId="0" applyNumberFormat="1" applyFont="1" applyFill="1" applyBorder="1" applyAlignment="1">
      <alignment horizontal="center" vertical="center"/>
    </xf>
    <xf numFmtId="165" fontId="12" fillId="4" borderId="13" xfId="0" applyNumberFormat="1" applyFont="1" applyFill="1" applyBorder="1" applyAlignment="1">
      <alignment horizontal="center" vertical="center"/>
    </xf>
    <xf numFmtId="167" fontId="8" fillId="4" borderId="13" xfId="0" applyNumberFormat="1" applyFont="1" applyFill="1" applyBorder="1" applyAlignment="1">
      <alignment horizontal="center" vertical="center"/>
    </xf>
    <xf numFmtId="167" fontId="16" fillId="0" borderId="0" xfId="0" applyNumberFormat="1" applyFont="1" applyAlignment="1">
      <alignment horizontal="center" vertical="center"/>
    </xf>
    <xf numFmtId="167" fontId="8" fillId="0" borderId="0" xfId="0" applyNumberFormat="1" applyFont="1" applyAlignment="1">
      <alignment vertical="center"/>
    </xf>
    <xf numFmtId="4" fontId="16" fillId="0" borderId="0" xfId="0" applyNumberFormat="1" applyFont="1" applyAlignment="1">
      <alignment vertical="center"/>
    </xf>
    <xf numFmtId="0" fontId="13" fillId="4" borderId="13" xfId="0" applyFont="1" applyFill="1" applyBorder="1" applyAlignment="1">
      <alignment horizontal="center" vertical="center"/>
    </xf>
    <xf numFmtId="0" fontId="13" fillId="0" borderId="0" xfId="0" applyFont="1" applyAlignment="1">
      <alignment vertical="center"/>
    </xf>
    <xf numFmtId="0" fontId="10" fillId="2" borderId="10" xfId="0" applyFont="1" applyFill="1" applyBorder="1" applyAlignment="1">
      <alignment horizontal="left" vertical="center" wrapText="1"/>
    </xf>
    <xf numFmtId="0" fontId="10" fillId="2" borderId="10" xfId="0" applyFont="1" applyFill="1" applyBorder="1" applyAlignment="1">
      <alignment horizontal="center" vertical="center" wrapText="1"/>
    </xf>
    <xf numFmtId="0" fontId="8" fillId="0" borderId="0" xfId="0" applyFont="1"/>
    <xf numFmtId="0" fontId="8" fillId="0" borderId="1"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4" xfId="0" applyFont="1" applyBorder="1" applyAlignment="1">
      <alignment vertical="center"/>
    </xf>
    <xf numFmtId="0" fontId="15" fillId="0" borderId="0" xfId="0" applyFont="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5" fillId="0" borderId="8" xfId="0" applyFont="1" applyBorder="1" applyAlignment="1">
      <alignment vertical="center"/>
    </xf>
    <xf numFmtId="0" fontId="8" fillId="0" borderId="26" xfId="0" applyFont="1" applyBorder="1" applyAlignment="1">
      <alignment horizontal="center" vertical="center"/>
    </xf>
    <xf numFmtId="0" fontId="8" fillId="0" borderId="26" xfId="0" applyFont="1" applyBorder="1" applyAlignment="1">
      <alignment horizontal="left" vertical="center"/>
    </xf>
    <xf numFmtId="10" fontId="8" fillId="0" borderId="26" xfId="0" applyNumberFormat="1" applyFont="1" applyBorder="1" applyAlignment="1">
      <alignment horizontal="center" vertical="center"/>
    </xf>
    <xf numFmtId="0" fontId="8" fillId="0" borderId="27" xfId="0" applyFont="1" applyBorder="1" applyAlignment="1">
      <alignment horizontal="center" vertical="center"/>
    </xf>
    <xf numFmtId="0" fontId="8" fillId="0" borderId="27" xfId="0" applyFont="1" applyBorder="1" applyAlignment="1">
      <alignment horizontal="left" vertical="center"/>
    </xf>
    <xf numFmtId="10" fontId="8" fillId="0" borderId="27" xfId="0" applyNumberFormat="1" applyFont="1" applyBorder="1" applyAlignment="1">
      <alignment horizontal="center" vertical="center"/>
    </xf>
    <xf numFmtId="0" fontId="8" fillId="0" borderId="28" xfId="0" applyFont="1" applyBorder="1" applyAlignment="1">
      <alignment horizontal="center" vertical="center"/>
    </xf>
    <xf numFmtId="0" fontId="8" fillId="0" borderId="28" xfId="0" applyFont="1" applyBorder="1" applyAlignment="1">
      <alignment horizontal="left" vertical="center"/>
    </xf>
    <xf numFmtId="10" fontId="12" fillId="0" borderId="0" xfId="0" applyNumberFormat="1" applyFont="1" applyAlignment="1">
      <alignment horizontal="center" vertical="center"/>
    </xf>
    <xf numFmtId="0" fontId="8" fillId="0" borderId="0" xfId="0" applyFont="1" applyAlignment="1">
      <alignment horizontal="left" vertical="center" wrapText="1"/>
    </xf>
    <xf numFmtId="0" fontId="16" fillId="0" borderId="0" xfId="0" applyFont="1"/>
    <xf numFmtId="0" fontId="8" fillId="0" borderId="0" xfId="0" applyFont="1" applyAlignment="1">
      <alignment vertical="top" wrapText="1"/>
    </xf>
    <xf numFmtId="0" fontId="8" fillId="0" borderId="4" xfId="0" applyFont="1" applyBorder="1" applyAlignment="1">
      <alignment wrapText="1"/>
    </xf>
    <xf numFmtId="0" fontId="8" fillId="0" borderId="0" xfId="0" applyFont="1" applyAlignment="1">
      <alignment wrapText="1"/>
    </xf>
    <xf numFmtId="0" fontId="8" fillId="0" borderId="5" xfId="0" applyFont="1" applyBorder="1" applyAlignment="1">
      <alignment wrapText="1"/>
    </xf>
    <xf numFmtId="0" fontId="12" fillId="5" borderId="10" xfId="0" applyFont="1" applyFill="1" applyBorder="1" applyAlignment="1">
      <alignment horizontal="center" vertical="center"/>
    </xf>
    <xf numFmtId="0" fontId="8" fillId="0" borderId="30" xfId="0" applyFont="1" applyBorder="1" applyAlignment="1">
      <alignment horizontal="center" vertical="center"/>
    </xf>
    <xf numFmtId="10" fontId="8" fillId="0" borderId="30" xfId="0" applyNumberFormat="1" applyFont="1" applyBorder="1" applyAlignment="1">
      <alignment horizontal="center" vertical="center"/>
    </xf>
    <xf numFmtId="0" fontId="8" fillId="0" borderId="35" xfId="0" applyFont="1" applyBorder="1" applyAlignment="1">
      <alignment horizontal="center" vertical="center"/>
    </xf>
    <xf numFmtId="10" fontId="8" fillId="0" borderId="28" xfId="0" applyNumberFormat="1" applyFont="1" applyBorder="1" applyAlignment="1">
      <alignment horizontal="center" vertical="center"/>
    </xf>
    <xf numFmtId="0" fontId="12" fillId="5" borderId="36" xfId="0" applyFont="1" applyFill="1" applyBorder="1" applyAlignment="1">
      <alignment horizontal="center" vertical="center"/>
    </xf>
    <xf numFmtId="10" fontId="12" fillId="5" borderId="10" xfId="0" applyNumberFormat="1" applyFont="1" applyFill="1" applyBorder="1" applyAlignment="1">
      <alignment horizontal="center" vertical="center"/>
    </xf>
    <xf numFmtId="0" fontId="12" fillId="5" borderId="37" xfId="0" applyFont="1" applyFill="1" applyBorder="1" applyAlignment="1">
      <alignment horizontal="center" vertical="center"/>
    </xf>
    <xf numFmtId="10" fontId="12" fillId="5" borderId="37" xfId="0" applyNumberFormat="1" applyFont="1" applyFill="1" applyBorder="1" applyAlignment="1">
      <alignment horizontal="center" vertical="center"/>
    </xf>
    <xf numFmtId="0" fontId="12" fillId="0" borderId="0" xfId="0" applyFont="1" applyAlignment="1">
      <alignment horizontal="left" vertical="center" wrapText="1"/>
    </xf>
    <xf numFmtId="0" fontId="8" fillId="0" borderId="0" xfId="0" applyFont="1" applyAlignment="1">
      <alignment horizontal="center" vertical="top" wrapText="1"/>
    </xf>
    <xf numFmtId="0" fontId="27" fillId="0" borderId="9" xfId="0" applyFont="1" applyBorder="1" applyAlignment="1">
      <alignment vertical="center"/>
    </xf>
    <xf numFmtId="44" fontId="8" fillId="0" borderId="0" xfId="2" applyFont="1" applyAlignment="1">
      <alignment vertical="center"/>
    </xf>
    <xf numFmtId="0" fontId="29" fillId="0" borderId="1" xfId="0" applyFont="1" applyBorder="1" applyAlignment="1">
      <alignment horizontal="left" vertical="center"/>
    </xf>
    <xf numFmtId="43" fontId="3" fillId="0" borderId="0" xfId="0" applyNumberFormat="1" applyFont="1" applyAlignment="1">
      <alignment vertical="center"/>
    </xf>
    <xf numFmtId="43" fontId="24" fillId="6" borderId="20" xfId="1" applyFont="1" applyFill="1" applyBorder="1" applyAlignment="1">
      <alignment horizontal="right" vertical="top" wrapText="1"/>
    </xf>
    <xf numFmtId="0" fontId="8" fillId="4" borderId="23" xfId="3" applyFont="1" applyFill="1" applyAlignment="1">
      <alignment horizontal="center" vertical="center"/>
    </xf>
    <xf numFmtId="49" fontId="8" fillId="0" borderId="23" xfId="3" applyNumberFormat="1" applyFont="1" applyAlignment="1">
      <alignment horizontal="center" vertical="center"/>
    </xf>
    <xf numFmtId="49" fontId="8" fillId="0" borderId="23" xfId="3" applyNumberFormat="1" applyFont="1" applyAlignment="1">
      <alignment horizontal="center" vertical="center" wrapText="1"/>
    </xf>
    <xf numFmtId="4" fontId="8" fillId="0" borderId="23" xfId="3" applyNumberFormat="1" applyFont="1" applyAlignment="1">
      <alignment horizontal="center" vertical="center"/>
    </xf>
    <xf numFmtId="167" fontId="8" fillId="0" borderId="23" xfId="3" applyNumberFormat="1" applyFont="1" applyAlignment="1">
      <alignment horizontal="center" vertical="center"/>
    </xf>
    <xf numFmtId="10" fontId="8" fillId="0" borderId="23" xfId="3" applyNumberFormat="1" applyFont="1" applyAlignment="1">
      <alignment horizontal="center" vertical="center"/>
    </xf>
    <xf numFmtId="0" fontId="8" fillId="0" borderId="23" xfId="3" applyFont="1" applyAlignment="1">
      <alignment vertical="center"/>
    </xf>
    <xf numFmtId="165" fontId="8" fillId="0" borderId="23" xfId="3" applyNumberFormat="1" applyFont="1" applyAlignment="1">
      <alignment horizontal="center" vertical="center"/>
    </xf>
    <xf numFmtId="0" fontId="8" fillId="0" borderId="23" xfId="3" applyFont="1" applyAlignment="1">
      <alignment horizontal="center" vertical="center"/>
    </xf>
    <xf numFmtId="0" fontId="3" fillId="0" borderId="23" xfId="3" applyFont="1" applyAlignment="1">
      <alignment vertical="center"/>
    </xf>
    <xf numFmtId="0" fontId="28" fillId="0" borderId="23" xfId="3"/>
    <xf numFmtId="49" fontId="10" fillId="0" borderId="1" xfId="3" applyNumberFormat="1" applyFont="1" applyBorder="1" applyAlignment="1">
      <alignment horizontal="left" vertical="center"/>
    </xf>
    <xf numFmtId="49" fontId="10" fillId="0" borderId="16" xfId="3" applyNumberFormat="1" applyFont="1" applyBorder="1" applyAlignment="1">
      <alignment vertical="center" wrapText="1"/>
    </xf>
    <xf numFmtId="0" fontId="10" fillId="0" borderId="16" xfId="3" applyFont="1" applyBorder="1" applyAlignment="1">
      <alignment vertical="center"/>
    </xf>
    <xf numFmtId="4" fontId="3" fillId="0" borderId="16" xfId="3" applyNumberFormat="1" applyFont="1" applyBorder="1" applyAlignment="1">
      <alignment vertical="center"/>
    </xf>
    <xf numFmtId="0" fontId="3" fillId="0" borderId="16" xfId="3" applyFont="1" applyBorder="1" applyAlignment="1">
      <alignment vertical="center"/>
    </xf>
    <xf numFmtId="0" fontId="10" fillId="0" borderId="3" xfId="3" applyFont="1" applyBorder="1" applyAlignment="1">
      <alignment horizontal="left" vertical="center"/>
    </xf>
    <xf numFmtId="49" fontId="3" fillId="0" borderId="4" xfId="3" applyNumberFormat="1" applyFont="1" applyBorder="1" applyAlignment="1">
      <alignment horizontal="left" vertical="center"/>
    </xf>
    <xf numFmtId="49" fontId="10" fillId="0" borderId="23" xfId="3" applyNumberFormat="1" applyFont="1" applyAlignment="1">
      <alignment vertical="center" wrapText="1"/>
    </xf>
    <xf numFmtId="0" fontId="10" fillId="0" borderId="23" xfId="3" applyFont="1" applyAlignment="1">
      <alignment vertical="center"/>
    </xf>
    <xf numFmtId="4" fontId="3" fillId="0" borderId="23" xfId="3" applyNumberFormat="1" applyFont="1" applyAlignment="1">
      <alignment vertical="center"/>
    </xf>
    <xf numFmtId="10" fontId="3" fillId="0" borderId="23" xfId="3" applyNumberFormat="1" applyFont="1" applyAlignment="1">
      <alignment horizontal="left" vertical="center"/>
    </xf>
    <xf numFmtId="49" fontId="3" fillId="0" borderId="5" xfId="3" applyNumberFormat="1" applyFont="1" applyBorder="1" applyAlignment="1">
      <alignment horizontal="left" vertical="center"/>
    </xf>
    <xf numFmtId="0" fontId="3" fillId="0" borderId="5" xfId="3" applyFont="1" applyBorder="1" applyAlignment="1">
      <alignment vertical="center"/>
    </xf>
    <xf numFmtId="0" fontId="10" fillId="0" borderId="4" xfId="3" applyFont="1" applyBorder="1" applyAlignment="1">
      <alignment horizontal="left" vertical="center"/>
    </xf>
    <xf numFmtId="4" fontId="10" fillId="0" borderId="23" xfId="3" applyNumberFormat="1" applyFont="1" applyAlignment="1">
      <alignment vertical="center"/>
    </xf>
    <xf numFmtId="49" fontId="3" fillId="0" borderId="23" xfId="3" applyNumberFormat="1" applyFont="1" applyAlignment="1">
      <alignment vertical="center"/>
    </xf>
    <xf numFmtId="0" fontId="10" fillId="0" borderId="17" xfId="3" applyFont="1" applyBorder="1" applyAlignment="1">
      <alignment vertical="center"/>
    </xf>
    <xf numFmtId="0" fontId="3" fillId="0" borderId="17" xfId="3" applyFont="1" applyBorder="1" applyAlignment="1">
      <alignment vertical="center"/>
    </xf>
    <xf numFmtId="49" fontId="3" fillId="0" borderId="8" xfId="3" applyNumberFormat="1" applyFont="1" applyBorder="1" applyAlignment="1">
      <alignment vertical="center"/>
    </xf>
    <xf numFmtId="165" fontId="8" fillId="0" borderId="23" xfId="3" applyNumberFormat="1" applyFont="1" applyAlignment="1">
      <alignment horizontal="center" vertical="center" wrapText="1"/>
    </xf>
    <xf numFmtId="49" fontId="8" fillId="0" borderId="23" xfId="3" applyNumberFormat="1" applyFont="1" applyAlignment="1">
      <alignment vertical="center" wrapText="1"/>
    </xf>
    <xf numFmtId="4" fontId="8" fillId="0" borderId="23" xfId="3" applyNumberFormat="1" applyFont="1" applyAlignment="1">
      <alignment vertical="center"/>
    </xf>
    <xf numFmtId="0" fontId="8" fillId="4" borderId="23" xfId="3" applyFont="1" applyFill="1" applyAlignment="1">
      <alignment horizontal="center" vertical="center" wrapText="1"/>
    </xf>
    <xf numFmtId="0" fontId="26" fillId="2" borderId="20" xfId="3" applyFont="1" applyFill="1" applyBorder="1" applyAlignment="1">
      <alignment horizontal="center" vertical="top" wrapText="1"/>
    </xf>
    <xf numFmtId="0" fontId="8" fillId="0" borderId="23" xfId="3" applyFont="1" applyAlignment="1">
      <alignment horizontal="center" vertical="center" wrapText="1"/>
    </xf>
    <xf numFmtId="0" fontId="3" fillId="0" borderId="23" xfId="3" applyFont="1" applyAlignment="1">
      <alignment horizontal="center" vertical="center"/>
    </xf>
    <xf numFmtId="0" fontId="28" fillId="0" borderId="23" xfId="3" applyAlignment="1">
      <alignment horizontal="center"/>
    </xf>
    <xf numFmtId="49" fontId="12" fillId="4" borderId="17" xfId="3" applyNumberFormat="1" applyFont="1" applyFill="1" applyBorder="1" applyAlignment="1">
      <alignment horizontal="center" vertical="center" wrapText="1"/>
    </xf>
    <xf numFmtId="0" fontId="12" fillId="4" borderId="17" xfId="3" applyFont="1" applyFill="1" applyBorder="1" applyAlignment="1">
      <alignment horizontal="center" vertical="center" wrapText="1"/>
    </xf>
    <xf numFmtId="4" fontId="8" fillId="4" borderId="17" xfId="3" applyNumberFormat="1" applyFont="1" applyFill="1" applyBorder="1" applyAlignment="1">
      <alignment horizontal="center" vertical="center" wrapText="1"/>
    </xf>
    <xf numFmtId="4" fontId="12" fillId="0" borderId="17" xfId="3" applyNumberFormat="1" applyFont="1" applyBorder="1" applyAlignment="1">
      <alignment horizontal="center" vertical="center" wrapText="1"/>
    </xf>
    <xf numFmtId="167" fontId="12" fillId="4" borderId="17" xfId="3" applyNumberFormat="1" applyFont="1" applyFill="1" applyBorder="1" applyAlignment="1">
      <alignment horizontal="center" vertical="center" wrapText="1"/>
    </xf>
    <xf numFmtId="10" fontId="12" fillId="4" borderId="17" xfId="3" applyNumberFormat="1" applyFont="1" applyFill="1" applyBorder="1" applyAlignment="1">
      <alignment horizontal="center" vertical="center" wrapText="1"/>
    </xf>
    <xf numFmtId="10" fontId="8" fillId="0" borderId="23" xfId="3" applyNumberFormat="1" applyFont="1" applyAlignment="1">
      <alignment vertical="center"/>
    </xf>
    <xf numFmtId="166" fontId="8" fillId="0" borderId="23" xfId="3" applyNumberFormat="1" applyFont="1" applyAlignment="1">
      <alignment vertical="center"/>
    </xf>
    <xf numFmtId="0" fontId="12" fillId="4" borderId="23" xfId="3" applyFont="1" applyFill="1" applyAlignment="1">
      <alignment horizontal="center" vertical="center"/>
    </xf>
    <xf numFmtId="0" fontId="12" fillId="0" borderId="23" xfId="3" applyFont="1" applyAlignment="1">
      <alignment vertical="center"/>
    </xf>
    <xf numFmtId="165" fontId="8" fillId="4" borderId="23" xfId="3" applyNumberFormat="1" applyFont="1" applyFill="1" applyAlignment="1">
      <alignment horizontal="center" vertical="center"/>
    </xf>
    <xf numFmtId="167" fontId="8" fillId="0" borderId="23" xfId="3" applyNumberFormat="1" applyFont="1" applyAlignment="1">
      <alignment vertical="center"/>
    </xf>
    <xf numFmtId="0" fontId="13" fillId="0" borderId="23" xfId="3" applyFont="1" applyAlignment="1">
      <alignment vertical="center"/>
    </xf>
    <xf numFmtId="49" fontId="28" fillId="0" borderId="23" xfId="3" applyNumberFormat="1"/>
    <xf numFmtId="0" fontId="8" fillId="0" borderId="33" xfId="0" applyFont="1" applyBorder="1" applyAlignment="1">
      <alignment horizontal="left" vertical="center"/>
    </xf>
    <xf numFmtId="0" fontId="7" fillId="0" borderId="34" xfId="0" applyFont="1" applyBorder="1"/>
    <xf numFmtId="0" fontId="10" fillId="0" borderId="5" xfId="0" applyFont="1" applyBorder="1" applyAlignment="1">
      <alignment horizontal="left" vertical="center"/>
    </xf>
    <xf numFmtId="49" fontId="3" fillId="0" borderId="5" xfId="0" applyNumberFormat="1" applyFont="1" applyBorder="1" applyAlignment="1">
      <alignment vertical="center"/>
    </xf>
    <xf numFmtId="49" fontId="3" fillId="0" borderId="5" xfId="3" applyNumberFormat="1" applyFont="1" applyBorder="1" applyAlignment="1">
      <alignment vertical="center"/>
    </xf>
    <xf numFmtId="0" fontId="10" fillId="0" borderId="5" xfId="3" applyFont="1" applyBorder="1" applyAlignment="1">
      <alignment horizontal="left" vertical="center"/>
    </xf>
    <xf numFmtId="165" fontId="3" fillId="0" borderId="0" xfId="0" applyNumberFormat="1" applyFont="1" applyAlignment="1">
      <alignment horizontal="center" vertical="center"/>
    </xf>
    <xf numFmtId="44" fontId="3" fillId="0" borderId="0" xfId="2" applyFont="1" applyAlignment="1">
      <alignment horizontal="center" vertical="center"/>
    </xf>
    <xf numFmtId="0" fontId="5" fillId="0" borderId="0" xfId="0" applyFont="1" applyAlignment="1">
      <alignment horizontal="center" vertical="center"/>
    </xf>
    <xf numFmtId="44" fontId="5" fillId="0" borderId="0" xfId="2" applyFont="1" applyAlignment="1">
      <alignment horizontal="center" vertical="center"/>
    </xf>
    <xf numFmtId="44" fontId="8" fillId="0" borderId="0" xfId="2" applyFont="1" applyAlignment="1">
      <alignment horizontal="center" vertical="center"/>
    </xf>
    <xf numFmtId="0" fontId="3" fillId="0" borderId="0" xfId="0" applyFont="1" applyAlignment="1">
      <alignment horizontal="center"/>
    </xf>
    <xf numFmtId="44" fontId="3" fillId="0" borderId="0" xfId="2" applyFont="1" applyAlignment="1">
      <alignment horizontal="center"/>
    </xf>
    <xf numFmtId="4" fontId="3" fillId="0" borderId="0" xfId="0" applyNumberFormat="1" applyFont="1" applyAlignment="1">
      <alignment horizontal="center"/>
    </xf>
    <xf numFmtId="166" fontId="3" fillId="0" borderId="0" xfId="0" applyNumberFormat="1" applyFont="1" applyAlignment="1">
      <alignment horizontal="center"/>
    </xf>
    <xf numFmtId="0" fontId="0" fillId="0" borderId="0" xfId="0" applyAlignment="1">
      <alignment horizontal="center"/>
    </xf>
    <xf numFmtId="44" fontId="0" fillId="0" borderId="0" xfId="2" applyFont="1" applyAlignment="1">
      <alignment horizontal="center"/>
    </xf>
    <xf numFmtId="44" fontId="12" fillId="0" borderId="0" xfId="2" applyFont="1" applyAlignment="1">
      <alignment horizontal="center" vertical="center"/>
    </xf>
    <xf numFmtId="44" fontId="12" fillId="0" borderId="0" xfId="0" applyNumberFormat="1" applyFont="1" applyAlignment="1">
      <alignment vertical="center"/>
    </xf>
    <xf numFmtId="0" fontId="22" fillId="2" borderId="0" xfId="0" applyFont="1" applyFill="1" applyAlignment="1">
      <alignment vertical="top" wrapText="1"/>
    </xf>
    <xf numFmtId="0" fontId="22" fillId="2" borderId="23" xfId="4" applyFont="1" applyFill="1" applyAlignment="1">
      <alignment horizontal="right" vertical="top" wrapText="1"/>
    </xf>
    <xf numFmtId="0" fontId="24" fillId="6" borderId="20" xfId="4" applyFont="1" applyFill="1" applyBorder="1" applyAlignment="1">
      <alignment horizontal="left" vertical="top" wrapText="1"/>
    </xf>
    <xf numFmtId="0" fontId="24" fillId="6" borderId="20" xfId="4" applyFont="1" applyFill="1" applyBorder="1" applyAlignment="1">
      <alignment horizontal="right" vertical="top" wrapText="1"/>
    </xf>
    <xf numFmtId="4" fontId="24" fillId="6" borderId="20" xfId="4" applyNumberFormat="1" applyFont="1" applyFill="1" applyBorder="1" applyAlignment="1">
      <alignment horizontal="right" vertical="top" wrapText="1"/>
    </xf>
    <xf numFmtId="168" fontId="24" fillId="6" borderId="20" xfId="4" applyNumberFormat="1" applyFont="1" applyFill="1" applyBorder="1" applyAlignment="1">
      <alignment horizontal="right" vertical="top" wrapText="1"/>
    </xf>
    <xf numFmtId="0" fontId="25" fillId="7" borderId="20" xfId="4" applyFont="1" applyFill="1" applyBorder="1" applyAlignment="1">
      <alignment horizontal="left" vertical="top" wrapText="1"/>
    </xf>
    <xf numFmtId="0" fontId="25" fillId="7" borderId="20" xfId="4" applyFont="1" applyFill="1" applyBorder="1" applyAlignment="1">
      <alignment horizontal="right" vertical="top" wrapText="1"/>
    </xf>
    <xf numFmtId="0" fontId="25" fillId="7" borderId="20" xfId="4" applyFont="1" applyFill="1" applyBorder="1" applyAlignment="1">
      <alignment horizontal="center" vertical="top" wrapText="1"/>
    </xf>
    <xf numFmtId="4" fontId="25" fillId="7" borderId="20" xfId="4" applyNumberFormat="1" applyFont="1" applyFill="1" applyBorder="1" applyAlignment="1">
      <alignment horizontal="right" vertical="top" wrapText="1"/>
    </xf>
    <xf numFmtId="168" fontId="25" fillId="7" borderId="20" xfId="4" applyNumberFormat="1" applyFont="1" applyFill="1" applyBorder="1" applyAlignment="1">
      <alignment horizontal="right" vertical="top" wrapText="1"/>
    </xf>
    <xf numFmtId="0" fontId="26" fillId="2" borderId="23" xfId="4" applyFont="1" applyFill="1" applyAlignment="1">
      <alignment horizontal="right" vertical="top" wrapText="1"/>
    </xf>
    <xf numFmtId="0" fontId="30" fillId="2" borderId="23" xfId="4" applyFill="1" applyAlignment="1">
      <alignment horizontal="center" vertical="top" wrapText="1"/>
    </xf>
    <xf numFmtId="0" fontId="30" fillId="2" borderId="23" xfId="4" applyFill="1" applyAlignment="1">
      <alignment horizontal="left" vertical="top" wrapText="1"/>
    </xf>
    <xf numFmtId="0" fontId="23" fillId="9" borderId="20" xfId="4" applyFont="1" applyFill="1" applyBorder="1" applyAlignment="1">
      <alignment horizontal="left" vertical="top" wrapText="1"/>
    </xf>
    <xf numFmtId="0" fontId="23" fillId="9" borderId="20" xfId="4" applyFont="1" applyFill="1" applyBorder="1" applyAlignment="1">
      <alignment horizontal="center" vertical="top" wrapText="1"/>
    </xf>
    <xf numFmtId="0" fontId="23" fillId="9" borderId="20" xfId="4" applyFont="1" applyFill="1" applyBorder="1" applyAlignment="1">
      <alignment horizontal="right" vertical="top" wrapText="1"/>
    </xf>
    <xf numFmtId="0" fontId="23" fillId="8" borderId="20" xfId="4" applyFont="1" applyFill="1" applyBorder="1" applyAlignment="1">
      <alignment horizontal="left" vertical="top" wrapText="1"/>
    </xf>
    <xf numFmtId="0" fontId="23" fillId="8" borderId="20" xfId="4" applyFont="1" applyFill="1" applyBorder="1" applyAlignment="1">
      <alignment horizontal="center" vertical="top" wrapText="1"/>
    </xf>
    <xf numFmtId="0" fontId="23" fillId="8" borderId="20" xfId="4" applyFont="1" applyFill="1" applyBorder="1" applyAlignment="1">
      <alignment horizontal="right" vertical="top" wrapText="1"/>
    </xf>
    <xf numFmtId="0" fontId="21" fillId="10" borderId="20" xfId="4" applyFont="1" applyFill="1" applyBorder="1" applyAlignment="1">
      <alignment horizontal="left" vertical="top" wrapText="1"/>
    </xf>
    <xf numFmtId="0" fontId="21" fillId="10" borderId="20" xfId="4" applyFont="1" applyFill="1" applyBorder="1" applyAlignment="1">
      <alignment horizontal="center" vertical="top" wrapText="1"/>
    </xf>
    <xf numFmtId="0" fontId="21" fillId="10" borderId="20" xfId="4" applyFont="1" applyFill="1" applyBorder="1" applyAlignment="1">
      <alignment horizontal="right" vertical="top" wrapText="1"/>
    </xf>
    <xf numFmtId="0" fontId="23" fillId="2" borderId="23" xfId="4" applyFont="1" applyFill="1" applyAlignment="1">
      <alignment horizontal="left" vertical="top" wrapText="1"/>
    </xf>
    <xf numFmtId="0" fontId="23" fillId="2" borderId="23" xfId="4" applyFont="1" applyFill="1" applyAlignment="1">
      <alignment horizontal="center" vertical="top" wrapText="1"/>
    </xf>
    <xf numFmtId="0" fontId="26" fillId="2" borderId="20" xfId="4" applyFont="1" applyFill="1" applyBorder="1" applyAlignment="1">
      <alignment horizontal="left" vertical="top" wrapText="1"/>
    </xf>
    <xf numFmtId="0" fontId="26" fillId="2" borderId="20" xfId="4" applyFont="1" applyFill="1" applyBorder="1" applyAlignment="1">
      <alignment horizontal="center" vertical="top" wrapText="1"/>
    </xf>
    <xf numFmtId="0" fontId="26" fillId="2" borderId="20" xfId="4" applyFont="1" applyFill="1" applyBorder="1" applyAlignment="1">
      <alignment horizontal="right" vertical="top" wrapText="1"/>
    </xf>
    <xf numFmtId="0" fontId="21" fillId="7" borderId="20" xfId="4" applyFont="1" applyFill="1" applyBorder="1" applyAlignment="1">
      <alignment horizontal="left" vertical="top" wrapText="1"/>
    </xf>
    <xf numFmtId="0" fontId="21" fillId="7" borderId="20" xfId="4" applyFont="1" applyFill="1" applyBorder="1" applyAlignment="1">
      <alignment horizontal="center" vertical="top" wrapText="1"/>
    </xf>
    <xf numFmtId="4" fontId="21" fillId="7" borderId="20" xfId="4" applyNumberFormat="1" applyFont="1" applyFill="1" applyBorder="1" applyAlignment="1">
      <alignment horizontal="right" vertical="top" wrapText="1"/>
    </xf>
    <xf numFmtId="0" fontId="21" fillId="7" borderId="24" xfId="4" applyFont="1" applyFill="1" applyBorder="1" applyAlignment="1">
      <alignment horizontal="left" vertical="top" wrapText="1"/>
    </xf>
    <xf numFmtId="4" fontId="23" fillId="9" borderId="20" xfId="4" applyNumberFormat="1" applyFont="1" applyFill="1" applyBorder="1" applyAlignment="1">
      <alignment horizontal="right" vertical="top" wrapText="1"/>
    </xf>
    <xf numFmtId="4" fontId="23" fillId="8" borderId="20" xfId="4" applyNumberFormat="1" applyFont="1" applyFill="1" applyBorder="1" applyAlignment="1">
      <alignment horizontal="right" vertical="top" wrapText="1"/>
    </xf>
    <xf numFmtId="0" fontId="23" fillId="2" borderId="23" xfId="4" applyFont="1" applyFill="1" applyAlignment="1">
      <alignment horizontal="right" vertical="top" wrapText="1"/>
    </xf>
    <xf numFmtId="4" fontId="23" fillId="2" borderId="23" xfId="4" applyNumberFormat="1" applyFont="1" applyFill="1" applyAlignment="1">
      <alignment horizontal="right" vertical="top" wrapText="1"/>
    </xf>
    <xf numFmtId="0" fontId="23" fillId="9" borderId="20" xfId="4" applyFont="1" applyFill="1" applyBorder="1" applyAlignment="1">
      <alignment vertical="top" wrapText="1"/>
    </xf>
    <xf numFmtId="0" fontId="21" fillId="7" borderId="20" xfId="4" applyFont="1" applyFill="1" applyBorder="1" applyAlignment="1">
      <alignment vertical="top" wrapText="1"/>
    </xf>
    <xf numFmtId="0" fontId="23" fillId="8" borderId="20" xfId="4" applyFont="1" applyFill="1" applyBorder="1" applyAlignment="1">
      <alignment vertical="top" wrapText="1"/>
    </xf>
    <xf numFmtId="0" fontId="23" fillId="2" borderId="23" xfId="4" applyFont="1" applyFill="1" applyAlignment="1">
      <alignment vertical="top" wrapText="1"/>
    </xf>
    <xf numFmtId="0" fontId="22" fillId="2" borderId="23" xfId="4" applyFont="1" applyFill="1" applyAlignment="1">
      <alignment vertical="top" wrapText="1"/>
    </xf>
    <xf numFmtId="0" fontId="26" fillId="2" borderId="20" xfId="4" applyFont="1" applyFill="1" applyBorder="1" applyAlignment="1">
      <alignment vertical="top" wrapText="1"/>
    </xf>
    <xf numFmtId="0" fontId="30" fillId="0" borderId="23" xfId="4"/>
    <xf numFmtId="4" fontId="23" fillId="2" borderId="23" xfId="4" applyNumberFormat="1" applyFont="1" applyFill="1" applyAlignment="1">
      <alignment vertical="top" wrapText="1"/>
    </xf>
    <xf numFmtId="0" fontId="21" fillId="7" borderId="24" xfId="4" applyFont="1" applyFill="1" applyBorder="1" applyAlignment="1">
      <alignment vertical="top" wrapText="1"/>
    </xf>
    <xf numFmtId="4" fontId="23" fillId="9" borderId="20" xfId="4" applyNumberFormat="1" applyFont="1" applyFill="1" applyBorder="1" applyAlignment="1">
      <alignment vertical="top" wrapText="1"/>
    </xf>
    <xf numFmtId="4" fontId="23" fillId="8" borderId="20" xfId="4" applyNumberFormat="1" applyFont="1" applyFill="1" applyBorder="1" applyAlignment="1">
      <alignment vertical="top" wrapText="1"/>
    </xf>
    <xf numFmtId="0" fontId="23" fillId="2" borderId="23" xfId="4" applyFont="1" applyFill="1" applyAlignment="1">
      <alignment vertical="top"/>
    </xf>
    <xf numFmtId="0" fontId="10" fillId="2" borderId="10" xfId="0" applyFont="1" applyFill="1" applyBorder="1" applyAlignment="1">
      <alignment horizontal="center" vertical="center"/>
    </xf>
    <xf numFmtId="165" fontId="12" fillId="4" borderId="17" xfId="0" applyNumberFormat="1" applyFont="1" applyFill="1" applyBorder="1" applyAlignment="1">
      <alignment horizontal="center" vertical="center"/>
    </xf>
    <xf numFmtId="0" fontId="23" fillId="2" borderId="23" xfId="4" applyFont="1" applyFill="1" applyAlignment="1">
      <alignment horizontal="right" vertical="top"/>
    </xf>
    <xf numFmtId="0" fontId="22" fillId="2" borderId="23" xfId="4" applyFont="1" applyFill="1" applyAlignment="1">
      <alignment vertical="top"/>
    </xf>
    <xf numFmtId="0" fontId="21" fillId="7" borderId="24" xfId="4" applyFont="1" applyFill="1" applyBorder="1" applyAlignment="1">
      <alignment horizontal="left" vertical="top"/>
    </xf>
    <xf numFmtId="0" fontId="26" fillId="2" borderId="20" xfId="4" applyFont="1" applyFill="1" applyBorder="1" applyAlignment="1">
      <alignment vertical="top"/>
    </xf>
    <xf numFmtId="0" fontId="21" fillId="7" borderId="20" xfId="4" applyFont="1" applyFill="1" applyBorder="1" applyAlignment="1">
      <alignment vertical="top"/>
    </xf>
    <xf numFmtId="0" fontId="23" fillId="9" borderId="20" xfId="4" applyFont="1" applyFill="1" applyBorder="1" applyAlignment="1">
      <alignment vertical="top"/>
    </xf>
    <xf numFmtId="0" fontId="23" fillId="8" borderId="20" xfId="4" applyFont="1" applyFill="1" applyBorder="1" applyAlignment="1">
      <alignment vertical="top"/>
    </xf>
    <xf numFmtId="0" fontId="21" fillId="7" borderId="24" xfId="4" applyFont="1" applyFill="1" applyBorder="1" applyAlignment="1">
      <alignment vertical="top"/>
    </xf>
    <xf numFmtId="0" fontId="23" fillId="2" borderId="23" xfId="4" applyFont="1" applyFill="1" applyAlignment="1">
      <alignment horizontal="center" vertical="top"/>
    </xf>
    <xf numFmtId="0" fontId="7" fillId="0" borderId="22" xfId="0" applyFont="1" applyBorder="1"/>
    <xf numFmtId="0" fontId="7" fillId="0" borderId="23" xfId="0" applyFont="1" applyBorder="1"/>
    <xf numFmtId="167" fontId="12" fillId="4" borderId="17" xfId="0" applyNumberFormat="1" applyFont="1" applyFill="1" applyBorder="1" applyAlignment="1">
      <alignment horizontal="center" vertical="center"/>
    </xf>
    <xf numFmtId="0" fontId="26" fillId="2" borderId="20" xfId="4" applyFont="1" applyFill="1" applyBorder="1" applyAlignment="1">
      <alignment horizontal="right" vertical="top"/>
    </xf>
    <xf numFmtId="169" fontId="21" fillId="7" borderId="20" xfId="4" applyNumberFormat="1" applyFont="1" applyFill="1" applyBorder="1" applyAlignment="1">
      <alignment horizontal="right" vertical="top"/>
    </xf>
    <xf numFmtId="169" fontId="23" fillId="9" borderId="20" xfId="4" applyNumberFormat="1" applyFont="1" applyFill="1" applyBorder="1" applyAlignment="1">
      <alignment horizontal="right" vertical="top"/>
    </xf>
    <xf numFmtId="169" fontId="23" fillId="8" borderId="20" xfId="4" applyNumberFormat="1" applyFont="1" applyFill="1" applyBorder="1" applyAlignment="1">
      <alignment horizontal="right" vertical="top"/>
    </xf>
    <xf numFmtId="4" fontId="23" fillId="2" borderId="23" xfId="4" applyNumberFormat="1" applyFont="1" applyFill="1" applyAlignment="1">
      <alignment horizontal="right" vertical="top"/>
    </xf>
    <xf numFmtId="169" fontId="23" fillId="9" borderId="20" xfId="4" applyNumberFormat="1" applyFont="1" applyFill="1" applyBorder="1" applyAlignment="1">
      <alignment vertical="top"/>
    </xf>
    <xf numFmtId="169" fontId="23" fillId="8" borderId="20" xfId="4" applyNumberFormat="1" applyFont="1" applyFill="1" applyBorder="1" applyAlignment="1">
      <alignment vertical="top"/>
    </xf>
    <xf numFmtId="169" fontId="21" fillId="7" borderId="20" xfId="4" applyNumberFormat="1" applyFont="1" applyFill="1" applyBorder="1" applyAlignment="1">
      <alignment vertical="top"/>
    </xf>
    <xf numFmtId="4" fontId="23" fillId="2" borderId="23" xfId="4" applyNumberFormat="1" applyFont="1" applyFill="1" applyAlignment="1">
      <alignment vertical="top"/>
    </xf>
    <xf numFmtId="0" fontId="10" fillId="2" borderId="21" xfId="0" applyFont="1" applyFill="1" applyBorder="1"/>
    <xf numFmtId="0" fontId="26" fillId="2" borderId="20" xfId="4" applyFont="1" applyFill="1" applyBorder="1" applyAlignment="1">
      <alignment horizontal="left" vertical="top"/>
    </xf>
    <xf numFmtId="0" fontId="21" fillId="7" borderId="20" xfId="4" applyFont="1" applyFill="1" applyBorder="1" applyAlignment="1">
      <alignment horizontal="left" vertical="top"/>
    </xf>
    <xf numFmtId="0" fontId="23" fillId="9" borderId="20" xfId="4" applyFont="1" applyFill="1" applyBorder="1" applyAlignment="1">
      <alignment horizontal="left" vertical="top"/>
    </xf>
    <xf numFmtId="0" fontId="23" fillId="8" borderId="20" xfId="4" applyFont="1" applyFill="1" applyBorder="1" applyAlignment="1">
      <alignment horizontal="left" vertical="top"/>
    </xf>
    <xf numFmtId="0" fontId="26" fillId="2" borderId="23" xfId="4" applyFont="1" applyFill="1"/>
    <xf numFmtId="4" fontId="26" fillId="2" borderId="23" xfId="4" applyNumberFormat="1" applyFont="1" applyFill="1" applyAlignment="1">
      <alignment horizontal="right" vertical="top" wrapText="1"/>
    </xf>
    <xf numFmtId="4" fontId="0" fillId="0" borderId="0" xfId="0" applyNumberFormat="1"/>
    <xf numFmtId="44" fontId="0" fillId="0" borderId="0" xfId="2" applyFont="1"/>
    <xf numFmtId="0" fontId="31" fillId="0" borderId="0" xfId="0" applyFont="1" applyAlignment="1">
      <alignment vertical="center"/>
    </xf>
    <xf numFmtId="44" fontId="23" fillId="2" borderId="23" xfId="2" applyFont="1" applyFill="1" applyBorder="1" applyAlignment="1">
      <alignment vertical="top" wrapText="1"/>
    </xf>
    <xf numFmtId="44" fontId="23" fillId="2" borderId="23" xfId="2" applyFont="1" applyFill="1" applyBorder="1" applyAlignment="1">
      <alignment horizontal="right" vertical="top" wrapText="1"/>
    </xf>
    <xf numFmtId="44" fontId="2" fillId="0" borderId="0" xfId="2" applyFont="1"/>
    <xf numFmtId="44" fontId="23" fillId="8" borderId="20" xfId="2" applyFont="1" applyFill="1" applyBorder="1" applyAlignment="1">
      <alignment horizontal="right" vertical="top"/>
    </xf>
    <xf numFmtId="0" fontId="10" fillId="2" borderId="10" xfId="0" applyFont="1" applyFill="1" applyBorder="1" applyAlignment="1">
      <alignment horizontal="right" vertical="center"/>
    </xf>
    <xf numFmtId="0" fontId="21" fillId="7" borderId="20" xfId="4" applyFont="1" applyFill="1" applyBorder="1" applyAlignment="1">
      <alignment horizontal="right" vertical="top"/>
    </xf>
    <xf numFmtId="0" fontId="23" fillId="9" borderId="20" xfId="4" applyFont="1" applyFill="1" applyBorder="1" applyAlignment="1">
      <alignment horizontal="right" vertical="top"/>
    </xf>
    <xf numFmtId="0" fontId="23" fillId="8" borderId="20" xfId="4" applyFont="1" applyFill="1" applyBorder="1" applyAlignment="1">
      <alignment horizontal="right" vertical="top"/>
    </xf>
    <xf numFmtId="2" fontId="23" fillId="8" borderId="20" xfId="4" applyNumberFormat="1" applyFont="1" applyFill="1" applyBorder="1" applyAlignment="1">
      <alignment vertical="top" wrapText="1"/>
    </xf>
    <xf numFmtId="0" fontId="8" fillId="4" borderId="23" xfId="0" applyFont="1" applyFill="1" applyBorder="1" applyAlignment="1">
      <alignment horizontal="center" vertical="center"/>
    </xf>
    <xf numFmtId="0" fontId="0" fillId="11" borderId="0" xfId="0" applyFill="1" applyAlignment="1">
      <alignment horizontal="left" vertical="top" wrapText="1"/>
    </xf>
    <xf numFmtId="0" fontId="13" fillId="0" borderId="10" xfId="0" applyFont="1" applyBorder="1" applyAlignment="1">
      <alignment vertical="top" wrapText="1"/>
    </xf>
    <xf numFmtId="4" fontId="13" fillId="0" borderId="10" xfId="0" applyNumberFormat="1" applyFont="1" applyBorder="1" applyAlignment="1">
      <alignment horizontal="center" vertical="top" wrapText="1"/>
    </xf>
    <xf numFmtId="4" fontId="13" fillId="0" borderId="10" xfId="0" applyNumberFormat="1" applyFont="1" applyBorder="1" applyAlignment="1">
      <alignment vertical="top" wrapText="1"/>
    </xf>
    <xf numFmtId="10" fontId="13" fillId="0" borderId="10" xfId="0" applyNumberFormat="1" applyFont="1" applyBorder="1" applyAlignment="1">
      <alignment vertical="top" wrapText="1"/>
    </xf>
    <xf numFmtId="0" fontId="4" fillId="0" borderId="10" xfId="0" applyFont="1" applyBorder="1" applyAlignment="1">
      <alignment horizontal="center" vertical="top" wrapText="1"/>
    </xf>
    <xf numFmtId="4" fontId="4" fillId="0" borderId="10" xfId="0" applyNumberFormat="1" applyFont="1" applyBorder="1" applyAlignment="1">
      <alignment vertical="top" wrapText="1"/>
    </xf>
    <xf numFmtId="10" fontId="13" fillId="0" borderId="10" xfId="0" applyNumberFormat="1" applyFont="1" applyBorder="1" applyAlignment="1">
      <alignment horizontal="center" vertical="top" wrapText="1"/>
    </xf>
    <xf numFmtId="0" fontId="13" fillId="0" borderId="10" xfId="0" applyFont="1" applyBorder="1"/>
    <xf numFmtId="0" fontId="4" fillId="0" borderId="25" xfId="0" applyFont="1" applyBorder="1" applyAlignment="1">
      <alignment horizontal="center" vertical="center" wrapText="1"/>
    </xf>
    <xf numFmtId="0" fontId="35" fillId="0" borderId="11" xfId="0" applyFont="1" applyBorder="1" applyAlignment="1">
      <alignment horizontal="center" vertical="center"/>
    </xf>
    <xf numFmtId="0" fontId="4" fillId="0" borderId="11" xfId="0" applyFont="1" applyBorder="1" applyAlignment="1">
      <alignment horizontal="left" vertical="center" wrapText="1"/>
    </xf>
    <xf numFmtId="4" fontId="13" fillId="0" borderId="14" xfId="0" applyNumberFormat="1" applyFont="1" applyBorder="1" applyAlignment="1">
      <alignment vertical="top" wrapText="1"/>
    </xf>
    <xf numFmtId="0" fontId="4" fillId="0" borderId="1" xfId="0" applyFont="1" applyBorder="1" applyAlignment="1">
      <alignment horizontal="left" vertical="center" wrapText="1"/>
    </xf>
    <xf numFmtId="0" fontId="4" fillId="0" borderId="36" xfId="0" applyFont="1" applyBorder="1" applyAlignment="1">
      <alignment horizontal="center" vertical="top" wrapText="1"/>
    </xf>
    <xf numFmtId="49" fontId="10" fillId="0" borderId="23" xfId="0" applyNumberFormat="1" applyFont="1" applyBorder="1" applyAlignment="1">
      <alignment horizontal="left" vertical="center"/>
    </xf>
    <xf numFmtId="49" fontId="3" fillId="0" borderId="23" xfId="0" applyNumberFormat="1" applyFont="1" applyBorder="1" applyAlignment="1">
      <alignment horizontal="left" vertical="center"/>
    </xf>
    <xf numFmtId="4" fontId="4" fillId="0" borderId="10" xfId="0" applyNumberFormat="1" applyFont="1" applyBorder="1" applyAlignment="1">
      <alignment horizontal="center" vertical="top" wrapText="1"/>
    </xf>
    <xf numFmtId="0" fontId="36" fillId="0" borderId="10" xfId="0" applyFont="1" applyBorder="1" applyAlignment="1">
      <alignment horizontal="center" vertical="center"/>
    </xf>
    <xf numFmtId="0" fontId="37" fillId="0" borderId="10" xfId="0" applyFont="1" applyBorder="1" applyAlignment="1">
      <alignment horizontal="center" vertical="center"/>
    </xf>
    <xf numFmtId="0" fontId="37" fillId="0" borderId="10" xfId="0" applyFont="1" applyBorder="1" applyAlignment="1">
      <alignment horizontal="left" vertical="center" wrapText="1"/>
    </xf>
    <xf numFmtId="2" fontId="37" fillId="0" borderId="10" xfId="0" applyNumberFormat="1" applyFont="1" applyBorder="1" applyAlignment="1">
      <alignment horizontal="center" vertical="center"/>
    </xf>
    <xf numFmtId="4" fontId="23" fillId="12" borderId="20" xfId="4" applyNumberFormat="1" applyFont="1" applyFill="1" applyBorder="1" applyAlignment="1">
      <alignment vertical="top" wrapText="1"/>
    </xf>
    <xf numFmtId="0" fontId="0" fillId="0" borderId="0" xfId="0" applyAlignment="1">
      <alignment wrapText="1"/>
    </xf>
    <xf numFmtId="0" fontId="12" fillId="4" borderId="42" xfId="0" applyFont="1" applyFill="1" applyBorder="1" applyAlignment="1">
      <alignment horizontal="center" vertical="center" wrapText="1"/>
    </xf>
    <xf numFmtId="0" fontId="13" fillId="0" borderId="10" xfId="0" applyFont="1" applyBorder="1" applyAlignment="1">
      <alignment wrapText="1"/>
    </xf>
    <xf numFmtId="43" fontId="40" fillId="0" borderId="23" xfId="1" applyFont="1" applyBorder="1" applyAlignment="1">
      <alignment vertical="center" wrapText="1"/>
    </xf>
    <xf numFmtId="43" fontId="8" fillId="0" borderId="0" xfId="1" applyFont="1" applyAlignment="1">
      <alignment horizontal="center" vertical="center"/>
    </xf>
    <xf numFmtId="43" fontId="10" fillId="0" borderId="2" xfId="1" applyFont="1" applyBorder="1" applyAlignment="1">
      <alignment vertical="center"/>
    </xf>
    <xf numFmtId="43" fontId="3" fillId="0" borderId="0" xfId="1" applyFont="1" applyAlignment="1">
      <alignment vertical="center"/>
    </xf>
    <xf numFmtId="43" fontId="10" fillId="0" borderId="0" xfId="1" applyFont="1" applyAlignment="1">
      <alignment vertical="center"/>
    </xf>
    <xf numFmtId="43" fontId="10" fillId="0" borderId="7" xfId="1" applyFont="1" applyBorder="1" applyAlignment="1">
      <alignment vertical="center"/>
    </xf>
    <xf numFmtId="43" fontId="8" fillId="0" borderId="0" xfId="1" applyFont="1" applyAlignment="1">
      <alignment vertical="center"/>
    </xf>
    <xf numFmtId="43" fontId="12" fillId="4" borderId="17" xfId="1" applyFont="1" applyFill="1" applyBorder="1" applyAlignment="1">
      <alignment horizontal="center" vertical="center" wrapText="1"/>
    </xf>
    <xf numFmtId="43" fontId="25" fillId="7" borderId="20" xfId="1" applyFont="1" applyFill="1" applyBorder="1" applyAlignment="1">
      <alignment horizontal="right" vertical="top" wrapText="1"/>
    </xf>
    <xf numFmtId="43" fontId="26" fillId="2" borderId="23" xfId="1" applyFont="1" applyFill="1" applyBorder="1" applyAlignment="1">
      <alignment horizontal="right" vertical="top" wrapText="1"/>
    </xf>
    <xf numFmtId="43" fontId="30" fillId="2" borderId="23" xfId="1" applyFont="1" applyFill="1" applyBorder="1" applyAlignment="1">
      <alignment horizontal="center" vertical="top" wrapText="1"/>
    </xf>
    <xf numFmtId="43" fontId="0" fillId="0" borderId="0" xfId="1" applyFont="1"/>
    <xf numFmtId="0" fontId="1" fillId="0" borderId="0" xfId="0" applyFont="1"/>
    <xf numFmtId="49" fontId="3" fillId="0" borderId="4" xfId="0" applyNumberFormat="1" applyFont="1" applyBorder="1" applyAlignment="1">
      <alignment horizontal="left" vertical="center" wrapText="1"/>
    </xf>
    <xf numFmtId="49" fontId="3" fillId="0" borderId="23" xfId="0" applyNumberFormat="1" applyFont="1" applyBorder="1" applyAlignment="1">
      <alignment horizontal="left" vertical="center" wrapText="1"/>
    </xf>
    <xf numFmtId="49" fontId="3" fillId="0" borderId="6" xfId="0" applyNumberFormat="1" applyFont="1" applyBorder="1" applyAlignment="1">
      <alignment horizontal="left" vertical="center" wrapText="1"/>
    </xf>
    <xf numFmtId="49" fontId="3" fillId="0" borderId="17" xfId="0" applyNumberFormat="1" applyFont="1" applyBorder="1" applyAlignment="1">
      <alignment horizontal="left" vertical="center" wrapText="1"/>
    </xf>
    <xf numFmtId="49" fontId="6" fillId="0" borderId="1" xfId="0" applyNumberFormat="1" applyFont="1" applyBorder="1" applyAlignment="1">
      <alignment horizontal="center" vertical="center"/>
    </xf>
    <xf numFmtId="49" fontId="6" fillId="0" borderId="16"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5" xfId="0" applyNumberFormat="1" applyFont="1" applyBorder="1" applyAlignment="1">
      <alignment horizontal="center" vertical="center"/>
    </xf>
    <xf numFmtId="49" fontId="6" fillId="0" borderId="6"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8" xfId="0" applyNumberFormat="1" applyFont="1" applyBorder="1" applyAlignment="1">
      <alignment horizontal="center" vertical="center"/>
    </xf>
    <xf numFmtId="49" fontId="8" fillId="0" borderId="4" xfId="0" applyNumberFormat="1" applyFont="1" applyBorder="1" applyAlignment="1">
      <alignment horizontal="center" vertical="top"/>
    </xf>
    <xf numFmtId="0" fontId="0" fillId="0" borderId="0" xfId="0"/>
    <xf numFmtId="0" fontId="7" fillId="0" borderId="5" xfId="0" applyFont="1" applyBorder="1"/>
    <xf numFmtId="0" fontId="12" fillId="0" borderId="11" xfId="0" applyFont="1" applyBorder="1" applyAlignment="1">
      <alignment horizontal="left" vertical="center" wrapText="1"/>
    </xf>
    <xf numFmtId="0" fontId="27" fillId="0" borderId="29" xfId="0" applyFont="1" applyBorder="1" applyAlignment="1">
      <alignment horizontal="left" vertical="center" wrapText="1"/>
    </xf>
    <xf numFmtId="0" fontId="27" fillId="0" borderId="14" xfId="0" applyFont="1" applyBorder="1" applyAlignment="1">
      <alignment horizontal="left" vertical="center" wrapText="1"/>
    </xf>
    <xf numFmtId="0" fontId="7" fillId="0" borderId="4" xfId="0" applyFont="1" applyBorder="1" applyAlignment="1">
      <alignment horizontal="left" vertical="center" wrapText="1"/>
    </xf>
    <xf numFmtId="0" fontId="7" fillId="0" borderId="23"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17" xfId="0" applyFont="1" applyBorder="1" applyAlignment="1">
      <alignment horizontal="left" vertical="center" wrapText="1"/>
    </xf>
    <xf numFmtId="0" fontId="7" fillId="0" borderId="8" xfId="0" applyFont="1" applyBorder="1" applyAlignment="1">
      <alignment horizontal="left" vertical="center" wrapText="1"/>
    </xf>
    <xf numFmtId="0" fontId="6" fillId="0" borderId="1" xfId="0" applyFont="1" applyBorder="1" applyAlignment="1">
      <alignment horizontal="center" vertical="center"/>
    </xf>
    <xf numFmtId="0" fontId="7" fillId="0" borderId="2" xfId="0" applyFont="1" applyBorder="1"/>
    <xf numFmtId="0" fontId="7" fillId="0" borderId="3" xfId="0" applyFont="1" applyBorder="1"/>
    <xf numFmtId="0" fontId="7" fillId="0" borderId="4"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12" xfId="0" applyFont="1" applyBorder="1"/>
    <xf numFmtId="0" fontId="12" fillId="0" borderId="4" xfId="0" applyFont="1" applyBorder="1" applyAlignment="1">
      <alignment horizontal="center"/>
    </xf>
    <xf numFmtId="49" fontId="12" fillId="0" borderId="4" xfId="0" applyNumberFormat="1" applyFont="1" applyBorder="1" applyAlignment="1">
      <alignment horizontal="center"/>
    </xf>
    <xf numFmtId="0" fontId="3" fillId="0" borderId="4" xfId="0" applyFont="1" applyBorder="1" applyAlignment="1">
      <alignment horizontal="left" vertical="center" wrapText="1"/>
    </xf>
    <xf numFmtId="0" fontId="15" fillId="3" borderId="25" xfId="0" applyFont="1" applyFill="1" applyBorder="1" applyAlignment="1">
      <alignment horizontal="center" vertical="center"/>
    </xf>
    <xf numFmtId="0" fontId="7" fillId="0" borderId="19" xfId="0" applyFont="1" applyBorder="1"/>
    <xf numFmtId="0" fontId="15" fillId="3" borderId="25" xfId="0" applyFont="1" applyFill="1" applyBorder="1" applyAlignment="1">
      <alignment horizontal="center" vertical="center" wrapText="1"/>
    </xf>
    <xf numFmtId="49" fontId="8" fillId="0" borderId="4" xfId="0" applyNumberFormat="1" applyFont="1" applyBorder="1" applyAlignment="1">
      <alignment horizontal="center"/>
    </xf>
    <xf numFmtId="0" fontId="15" fillId="3" borderId="11" xfId="0" applyFont="1" applyFill="1" applyBorder="1" applyAlignment="1">
      <alignment horizontal="center" vertical="center"/>
    </xf>
    <xf numFmtId="0" fontId="8" fillId="0" borderId="0" xfId="0" applyFont="1" applyAlignment="1">
      <alignment vertical="center"/>
    </xf>
    <xf numFmtId="0" fontId="8" fillId="0" borderId="0" xfId="0" applyFont="1" applyAlignment="1">
      <alignment horizontal="left" vertical="center" wrapText="1"/>
    </xf>
    <xf numFmtId="0" fontId="8" fillId="0" borderId="1" xfId="0" applyFont="1" applyBorder="1" applyAlignment="1">
      <alignment horizontal="center" wrapText="1"/>
    </xf>
    <xf numFmtId="0" fontId="7" fillId="0" borderId="29" xfId="0" applyFont="1" applyBorder="1"/>
    <xf numFmtId="0" fontId="12" fillId="5" borderId="18"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11" xfId="0" applyFont="1" applyFill="1" applyBorder="1" applyAlignment="1">
      <alignment horizontal="center" vertical="center"/>
    </xf>
    <xf numFmtId="0" fontId="8" fillId="0" borderId="31" xfId="0" applyFont="1" applyBorder="1" applyAlignment="1">
      <alignment horizontal="left" vertical="center"/>
    </xf>
    <xf numFmtId="0" fontId="7" fillId="0" borderId="32" xfId="0" applyFont="1" applyBorder="1"/>
    <xf numFmtId="0" fontId="8" fillId="0" borderId="33" xfId="0" applyFont="1" applyBorder="1" applyAlignment="1">
      <alignment horizontal="left" vertical="center"/>
    </xf>
    <xf numFmtId="0" fontId="7" fillId="0" borderId="34" xfId="0" applyFont="1" applyBorder="1"/>
    <xf numFmtId="0" fontId="8" fillId="0" borderId="38" xfId="0" applyFont="1" applyBorder="1" applyAlignment="1">
      <alignment horizontal="left" vertical="center"/>
    </xf>
    <xf numFmtId="0" fontId="7" fillId="0" borderId="39" xfId="0" applyFont="1" applyBorder="1"/>
    <xf numFmtId="0" fontId="12" fillId="5" borderId="40" xfId="0" applyFont="1" applyFill="1" applyBorder="1" applyAlignment="1">
      <alignment horizontal="center" vertical="center"/>
    </xf>
    <xf numFmtId="0" fontId="7" fillId="0" borderId="41" xfId="0" applyFont="1" applyBorder="1"/>
    <xf numFmtId="49" fontId="12" fillId="0" borderId="4" xfId="0" applyNumberFormat="1" applyFont="1" applyBorder="1" applyAlignment="1">
      <alignment horizontal="center" vertical="center"/>
    </xf>
    <xf numFmtId="49" fontId="8" fillId="0" borderId="4" xfId="0" applyNumberFormat="1" applyFont="1" applyBorder="1" applyAlignment="1">
      <alignment horizontal="center" vertical="center"/>
    </xf>
    <xf numFmtId="0" fontId="20" fillId="0" borderId="4" xfId="0" applyFont="1" applyBorder="1" applyAlignment="1">
      <alignment horizontal="left" vertical="center" wrapText="1"/>
    </xf>
    <xf numFmtId="0" fontId="7" fillId="0" borderId="17" xfId="0" applyFont="1" applyBorder="1"/>
    <xf numFmtId="0" fontId="12" fillId="0" borderId="4" xfId="0" applyFont="1" applyBorder="1" applyAlignment="1">
      <alignment horizontal="center" vertical="center"/>
    </xf>
    <xf numFmtId="0" fontId="10" fillId="2" borderId="18" xfId="0" applyFont="1" applyFill="1" applyBorder="1" applyAlignment="1">
      <alignment horizontal="left" vertical="center" wrapText="1"/>
    </xf>
    <xf numFmtId="0" fontId="10" fillId="2" borderId="18" xfId="0" applyFont="1" applyFill="1" applyBorder="1" applyAlignment="1">
      <alignment horizontal="right" vertical="center" wrapText="1"/>
    </xf>
    <xf numFmtId="0" fontId="10" fillId="2" borderId="18" xfId="0" applyFont="1" applyFill="1" applyBorder="1" applyAlignment="1">
      <alignment horizontal="center" vertical="center" wrapText="1"/>
    </xf>
    <xf numFmtId="43" fontId="10" fillId="2" borderId="18" xfId="1" applyFont="1" applyFill="1" applyBorder="1" applyAlignment="1">
      <alignment horizontal="right" vertical="center" wrapText="1"/>
    </xf>
    <xf numFmtId="43" fontId="7" fillId="0" borderId="19" xfId="1" applyFont="1" applyBorder="1"/>
    <xf numFmtId="0" fontId="10" fillId="2" borderId="11"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14" xfId="0" applyFont="1" applyFill="1" applyBorder="1" applyAlignment="1">
      <alignment horizontal="center" vertical="center" wrapText="1"/>
    </xf>
    <xf numFmtId="167" fontId="12" fillId="4" borderId="29" xfId="0" applyNumberFormat="1" applyFont="1" applyFill="1" applyBorder="1" applyAlignment="1">
      <alignment horizontal="center" vertical="center" wrapText="1"/>
    </xf>
    <xf numFmtId="0" fontId="26" fillId="2" borderId="23" xfId="4" applyFont="1" applyFill="1" applyAlignment="1">
      <alignment horizontal="right" vertical="top" wrapText="1"/>
    </xf>
    <xf numFmtId="0" fontId="26" fillId="2" borderId="23" xfId="4" applyFont="1" applyFill="1" applyAlignment="1">
      <alignment horizontal="left" vertical="top" wrapText="1"/>
    </xf>
    <xf numFmtId="4" fontId="26" fillId="2" borderId="23" xfId="4" applyNumberFormat="1" applyFont="1" applyFill="1" applyAlignment="1">
      <alignment horizontal="right" vertical="top" wrapText="1"/>
    </xf>
    <xf numFmtId="4" fontId="26" fillId="2" borderId="23" xfId="4" applyNumberFormat="1" applyFont="1" applyFill="1" applyAlignment="1">
      <alignment horizontal="center" vertical="top" wrapText="1"/>
    </xf>
    <xf numFmtId="0" fontId="26" fillId="2" borderId="23" xfId="4" applyFont="1" applyFill="1" applyAlignment="1">
      <alignment horizontal="center" vertical="top" wrapText="1"/>
    </xf>
    <xf numFmtId="0" fontId="33" fillId="0" borderId="0" xfId="0" applyFont="1" applyAlignment="1">
      <alignment horizontal="center"/>
    </xf>
    <xf numFmtId="0" fontId="38" fillId="2" borderId="37" xfId="0" applyFont="1" applyFill="1" applyBorder="1" applyAlignment="1">
      <alignment horizontal="center" vertical="center" wrapText="1"/>
    </xf>
    <xf numFmtId="0" fontId="39" fillId="0" borderId="25" xfId="0" applyFont="1" applyBorder="1"/>
    <xf numFmtId="0" fontId="4" fillId="0" borderId="1" xfId="0" applyFont="1" applyBorder="1" applyAlignment="1">
      <alignment horizontal="center" vertical="center" wrapText="1"/>
    </xf>
    <xf numFmtId="0" fontId="34" fillId="0" borderId="36" xfId="0" applyFont="1" applyBorder="1" applyAlignment="1">
      <alignment wrapText="1"/>
    </xf>
    <xf numFmtId="0" fontId="4" fillId="0" borderId="3" xfId="0" applyFont="1" applyBorder="1" applyAlignment="1">
      <alignment horizontal="center" vertical="center" wrapText="1"/>
    </xf>
    <xf numFmtId="0" fontId="34" fillId="0" borderId="36" xfId="0" applyFont="1" applyBorder="1"/>
    <xf numFmtId="0" fontId="4" fillId="0" borderId="37" xfId="0" applyFont="1" applyBorder="1" applyAlignment="1">
      <alignment horizontal="center" vertical="center" wrapText="1"/>
    </xf>
    <xf numFmtId="0" fontId="4" fillId="0" borderId="42" xfId="0" applyFont="1" applyBorder="1" applyAlignment="1">
      <alignment horizontal="center" vertical="center" wrapText="1"/>
    </xf>
    <xf numFmtId="49" fontId="6" fillId="0" borderId="1" xfId="3" applyNumberFormat="1" applyFont="1" applyBorder="1" applyAlignment="1">
      <alignment horizontal="center" vertical="center"/>
    </xf>
    <xf numFmtId="0" fontId="7" fillId="0" borderId="16" xfId="3" applyFont="1" applyBorder="1"/>
    <xf numFmtId="0" fontId="7" fillId="0" borderId="3" xfId="3" applyFont="1" applyBorder="1"/>
    <xf numFmtId="0" fontId="7" fillId="0" borderId="4" xfId="3" applyFont="1" applyBorder="1"/>
    <xf numFmtId="0" fontId="28" fillId="0" borderId="23" xfId="3"/>
    <xf numFmtId="0" fontId="7" fillId="0" borderId="5" xfId="3" applyFont="1" applyBorder="1"/>
    <xf numFmtId="0" fontId="7" fillId="0" borderId="6" xfId="3" applyFont="1" applyBorder="1"/>
    <xf numFmtId="0" fontId="7" fillId="0" borderId="17" xfId="3" applyFont="1" applyBorder="1"/>
    <xf numFmtId="0" fontId="7" fillId="0" borderId="8" xfId="3" applyFont="1" applyBorder="1"/>
    <xf numFmtId="49" fontId="3" fillId="0" borderId="4" xfId="3" applyNumberFormat="1" applyFont="1" applyBorder="1" applyAlignment="1">
      <alignment horizontal="left" vertical="center" wrapText="1"/>
    </xf>
    <xf numFmtId="49" fontId="3" fillId="0" borderId="23" xfId="3" applyNumberFormat="1" applyFont="1" applyAlignment="1">
      <alignment horizontal="left" vertical="center" wrapText="1"/>
    </xf>
    <xf numFmtId="49" fontId="3" fillId="0" borderId="6" xfId="3" applyNumberFormat="1" applyFont="1" applyBorder="1" applyAlignment="1">
      <alignment horizontal="left" vertical="center" wrapText="1"/>
    </xf>
    <xf numFmtId="49" fontId="3" fillId="0" borderId="17" xfId="3" applyNumberFormat="1" applyFont="1" applyBorder="1" applyAlignment="1">
      <alignment horizontal="left" vertical="center" wrapText="1"/>
    </xf>
    <xf numFmtId="0" fontId="22" fillId="2" borderId="23" xfId="4" applyFont="1" applyFill="1" applyAlignment="1">
      <alignment horizontal="right" vertical="top" wrapText="1"/>
    </xf>
    <xf numFmtId="0" fontId="22" fillId="2" borderId="23" xfId="4" applyFont="1" applyFill="1" applyAlignment="1">
      <alignment horizontal="left" vertical="top" wrapText="1"/>
    </xf>
    <xf numFmtId="4" fontId="22" fillId="2" borderId="23" xfId="4" applyNumberFormat="1" applyFont="1" applyFill="1" applyAlignment="1">
      <alignment horizontal="right" vertical="top" wrapText="1"/>
    </xf>
    <xf numFmtId="0" fontId="36" fillId="0" borderId="10" xfId="0" applyFont="1" applyBorder="1" applyAlignment="1">
      <alignment horizontal="center" vertical="center"/>
    </xf>
    <xf numFmtId="0" fontId="36" fillId="0" borderId="0" xfId="0" applyFont="1" applyAlignment="1">
      <alignment horizontal="center" vertical="center"/>
    </xf>
  </cellXfs>
  <cellStyles count="5">
    <cellStyle name="Moeda" xfId="2" builtinId="4"/>
    <cellStyle name="Normal" xfId="0" builtinId="0"/>
    <cellStyle name="Normal 2" xfId="3" xr:uid="{00000000-0005-0000-0000-000002000000}"/>
    <cellStyle name="Normal 3" xfId="4" xr:uid="{00000000-0005-0000-0000-00000300000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101600</xdr:rowOff>
    </xdr:from>
    <xdr:ext cx="1866900" cy="981075"/>
    <xdr:pic>
      <xdr:nvPicPr>
        <xdr:cNvPr id="2" name="image1.png">
          <a:extLst>
            <a:ext uri="{FF2B5EF4-FFF2-40B4-BE49-F238E27FC236}">
              <a16:creationId xmlns:a16="http://schemas.microsoft.com/office/drawing/2014/main" id="{6CAD1282-4F39-447F-B0ED-5199891D0147}"/>
            </a:ext>
          </a:extLst>
        </xdr:cNvPr>
        <xdr:cNvPicPr preferRelativeResize="0"/>
      </xdr:nvPicPr>
      <xdr:blipFill>
        <a:blip xmlns:r="http://schemas.openxmlformats.org/officeDocument/2006/relationships" r:embed="rId1" cstate="print"/>
        <a:stretch>
          <a:fillRect/>
        </a:stretch>
      </xdr:blipFill>
      <xdr:spPr>
        <a:xfrm>
          <a:off x="0" y="101600"/>
          <a:ext cx="1866900" cy="981075"/>
        </a:xfrm>
        <a:prstGeom prst="rect">
          <a:avLst/>
        </a:prstGeom>
        <a:noFill/>
      </xdr:spPr>
    </xdr:pic>
    <xdr:clientData fLocksWithSheet="0"/>
  </xdr:oneCellAnchor>
  <xdr:oneCellAnchor>
    <xdr:from>
      <xdr:col>12</xdr:col>
      <xdr:colOff>542925</xdr:colOff>
      <xdr:row>1</xdr:row>
      <xdr:rowOff>161925</xdr:rowOff>
    </xdr:from>
    <xdr:ext cx="1981200" cy="647700"/>
    <xdr:pic>
      <xdr:nvPicPr>
        <xdr:cNvPr id="3" name="image2.png">
          <a:extLst>
            <a:ext uri="{FF2B5EF4-FFF2-40B4-BE49-F238E27FC236}">
              <a16:creationId xmlns:a16="http://schemas.microsoft.com/office/drawing/2014/main" id="{9042F301-0D5B-4418-AEDC-9A084E06897D}"/>
            </a:ext>
          </a:extLst>
        </xdr:cNvPr>
        <xdr:cNvPicPr preferRelativeResize="0"/>
      </xdr:nvPicPr>
      <xdr:blipFill>
        <a:blip xmlns:r="http://schemas.openxmlformats.org/officeDocument/2006/relationships" r:embed="rId2" cstate="print"/>
        <a:stretch>
          <a:fillRect/>
        </a:stretch>
      </xdr:blipFill>
      <xdr:spPr>
        <a:xfrm>
          <a:off x="11106150" y="704850"/>
          <a:ext cx="1981200" cy="6477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id="{8FC9C315-4FA3-4C4A-9DA8-50A777B0D274}"/>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406B5CBB-86D5-4497-968A-2A68EA5E790F}"/>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704850</xdr:colOff>
      <xdr:row>2</xdr:row>
      <xdr:rowOff>47625</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251460</xdr:colOff>
      <xdr:row>1</xdr:row>
      <xdr:rowOff>68580</xdr:rowOff>
    </xdr:from>
    <xdr:to>
      <xdr:col>2</xdr:col>
      <xdr:colOff>805815</xdr:colOff>
      <xdr:row>5</xdr:row>
      <xdr:rowOff>106680</xdr:rowOff>
    </xdr:to>
    <xdr:pic>
      <xdr:nvPicPr>
        <xdr:cNvPr id="7169" name="image1.png">
          <a:extLst>
            <a:ext uri="{FF2B5EF4-FFF2-40B4-BE49-F238E27FC236}">
              <a16:creationId xmlns:a16="http://schemas.microsoft.com/office/drawing/2014/main" id="{00000000-0008-0000-0600-0000011C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2440" y="304800"/>
          <a:ext cx="1874520" cy="9829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view="pageBreakPreview" zoomScale="70" zoomScaleNormal="70" zoomScaleSheetLayoutView="70" workbookViewId="0">
      <selection activeCell="B8" sqref="B8"/>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412" t="s">
        <v>0</v>
      </c>
      <c r="C2" s="413"/>
      <c r="D2" s="413"/>
      <c r="E2" s="414"/>
      <c r="F2" s="3"/>
      <c r="G2" s="3"/>
      <c r="H2" s="3"/>
      <c r="I2" s="3"/>
      <c r="J2" s="3"/>
      <c r="K2" s="3"/>
      <c r="L2" s="3"/>
      <c r="M2" s="3"/>
      <c r="N2" s="3"/>
      <c r="O2" s="3"/>
      <c r="P2" s="3"/>
      <c r="Q2" s="3"/>
      <c r="R2" s="3"/>
      <c r="S2" s="3"/>
      <c r="T2" s="3"/>
      <c r="U2" s="3"/>
      <c r="V2" s="3"/>
      <c r="W2" s="1"/>
      <c r="X2" s="1"/>
      <c r="Y2" s="1"/>
      <c r="Z2" s="1"/>
    </row>
    <row r="3" spans="1:26" ht="18.75" customHeight="1" x14ac:dyDescent="0.3">
      <c r="A3" s="3"/>
      <c r="B3" s="415"/>
      <c r="C3" s="401"/>
      <c r="D3" s="401"/>
      <c r="E3" s="402"/>
      <c r="F3" s="3"/>
      <c r="G3" s="3"/>
      <c r="H3" s="3"/>
      <c r="I3" s="3"/>
      <c r="J3" s="3"/>
      <c r="K3" s="3"/>
      <c r="L3" s="3"/>
      <c r="M3" s="3"/>
      <c r="N3" s="3"/>
      <c r="O3" s="3"/>
      <c r="P3" s="3"/>
      <c r="Q3" s="3"/>
      <c r="R3" s="3"/>
      <c r="S3" s="3"/>
      <c r="T3" s="3"/>
      <c r="U3" s="3"/>
      <c r="V3" s="3"/>
      <c r="W3" s="1"/>
      <c r="X3" s="1"/>
      <c r="Y3" s="1"/>
      <c r="Z3" s="1"/>
    </row>
    <row r="4" spans="1:26" ht="18.75" customHeight="1" x14ac:dyDescent="0.3">
      <c r="A4" s="3"/>
      <c r="B4" s="415"/>
      <c r="C4" s="401"/>
      <c r="D4" s="401"/>
      <c r="E4" s="402"/>
      <c r="F4" s="3"/>
      <c r="G4" s="3"/>
      <c r="H4" s="3"/>
      <c r="I4" s="3"/>
      <c r="J4" s="3"/>
      <c r="K4" s="3"/>
      <c r="L4" s="3"/>
      <c r="M4" s="3"/>
      <c r="N4" s="3"/>
      <c r="O4" s="3"/>
      <c r="P4" s="3"/>
      <c r="Q4" s="3"/>
      <c r="R4" s="3"/>
      <c r="S4" s="3"/>
      <c r="T4" s="3"/>
      <c r="U4" s="3"/>
      <c r="V4" s="3"/>
      <c r="W4" s="1"/>
      <c r="X4" s="1"/>
      <c r="Y4" s="1"/>
      <c r="Z4" s="1"/>
    </row>
    <row r="5" spans="1:26" ht="18.75" customHeight="1" x14ac:dyDescent="0.3">
      <c r="A5" s="3"/>
      <c r="B5" s="415"/>
      <c r="C5" s="401"/>
      <c r="D5" s="401"/>
      <c r="E5" s="402"/>
      <c r="F5" s="3"/>
      <c r="G5" s="3"/>
      <c r="H5" s="3"/>
      <c r="I5" s="3"/>
      <c r="J5" s="3"/>
      <c r="K5" s="3"/>
      <c r="L5" s="3"/>
      <c r="M5" s="3"/>
      <c r="N5" s="3"/>
      <c r="O5" s="3"/>
      <c r="P5" s="3"/>
      <c r="Q5" s="3"/>
      <c r="R5" s="3"/>
      <c r="S5" s="3"/>
      <c r="T5" s="3"/>
      <c r="U5" s="3"/>
      <c r="V5" s="3"/>
      <c r="W5" s="1"/>
      <c r="X5" s="1"/>
      <c r="Y5" s="1"/>
      <c r="Z5" s="1"/>
    </row>
    <row r="6" spans="1:26" ht="18.75" customHeight="1" x14ac:dyDescent="0.3">
      <c r="A6" s="3"/>
      <c r="B6" s="416"/>
      <c r="C6" s="417"/>
      <c r="D6" s="417"/>
      <c r="E6" s="418"/>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183" t="s">
        <v>876</v>
      </c>
      <c r="C8" s="5"/>
      <c r="D8" s="5"/>
      <c r="E8" s="6"/>
      <c r="F8" s="1"/>
      <c r="G8" s="1"/>
      <c r="H8" s="1"/>
      <c r="I8" s="1"/>
      <c r="J8" s="1"/>
      <c r="K8" s="257"/>
      <c r="L8" s="257"/>
      <c r="M8" s="257"/>
      <c r="N8" s="257"/>
      <c r="O8" s="257"/>
      <c r="P8" s="257"/>
      <c r="Q8" s="257"/>
      <c r="R8" s="257"/>
      <c r="S8" s="257"/>
      <c r="T8" s="257"/>
      <c r="U8" s="257"/>
      <c r="V8" s="257"/>
      <c r="W8" s="257"/>
      <c r="X8" s="1"/>
      <c r="Y8" s="1"/>
      <c r="Z8" s="1"/>
    </row>
    <row r="9" spans="1:26" ht="15" customHeight="1" x14ac:dyDescent="0.2">
      <c r="A9" s="1"/>
      <c r="B9" s="7" t="str">
        <f>C15</f>
        <v>Centro Especializado em Reabilitação - Área Construída: 2627,66 m²</v>
      </c>
      <c r="C9" s="8"/>
      <c r="D9" s="8"/>
      <c r="E9" s="9"/>
      <c r="F9" s="1"/>
      <c r="G9" s="1"/>
      <c r="H9" s="1"/>
      <c r="I9" s="1"/>
      <c r="J9" s="1"/>
      <c r="K9" s="257"/>
      <c r="L9" s="257"/>
      <c r="M9" s="257"/>
      <c r="N9" s="257"/>
      <c r="O9" s="257"/>
      <c r="P9" s="257"/>
      <c r="Q9" s="257"/>
      <c r="R9" s="257"/>
      <c r="S9" s="257"/>
      <c r="T9" s="257"/>
      <c r="U9" s="257"/>
      <c r="V9" s="257"/>
      <c r="W9" s="257"/>
      <c r="X9" s="1"/>
      <c r="Y9" s="1"/>
      <c r="Z9" s="1"/>
    </row>
    <row r="10" spans="1:26" ht="15" customHeight="1" x14ac:dyDescent="0.2">
      <c r="A10" s="1"/>
      <c r="B10" s="10"/>
      <c r="C10" s="8"/>
      <c r="D10" s="8"/>
      <c r="E10" s="9"/>
      <c r="F10" s="1"/>
      <c r="G10" s="1"/>
      <c r="H10" s="1"/>
      <c r="I10" s="1"/>
      <c r="J10" s="1"/>
      <c r="K10" s="257"/>
      <c r="L10" s="257"/>
      <c r="M10" s="257"/>
      <c r="N10" s="257"/>
      <c r="O10" s="257"/>
      <c r="P10" s="257"/>
      <c r="Q10" s="257"/>
      <c r="R10" s="257"/>
      <c r="S10" s="257"/>
      <c r="T10" s="257"/>
      <c r="U10" s="257"/>
      <c r="V10" s="257"/>
      <c r="W10" s="257"/>
      <c r="X10" s="1"/>
      <c r="Y10" s="1"/>
      <c r="Z10" s="1"/>
    </row>
    <row r="11" spans="1:26" ht="15" customHeight="1" x14ac:dyDescent="0.2">
      <c r="A11" s="1"/>
      <c r="B11" s="11" t="s">
        <v>1</v>
      </c>
      <c r="C11" s="8"/>
      <c r="D11" s="8"/>
      <c r="E11" s="9"/>
      <c r="F11" s="1"/>
      <c r="G11" s="1"/>
      <c r="H11" s="1"/>
      <c r="I11" s="1"/>
      <c r="J11" s="1"/>
      <c r="K11" s="257"/>
      <c r="L11" s="257"/>
      <c r="M11" s="257"/>
      <c r="N11" s="257"/>
      <c r="O11" s="257"/>
      <c r="P11" s="257"/>
      <c r="Q11" s="257"/>
      <c r="R11" s="257"/>
      <c r="S11" s="257"/>
      <c r="T11" s="257"/>
      <c r="U11" s="257"/>
      <c r="V11" s="257"/>
      <c r="W11" s="257"/>
      <c r="X11" s="1"/>
      <c r="Y11" s="1"/>
      <c r="Z11" s="1"/>
    </row>
    <row r="12" spans="1:26" ht="15" customHeight="1" x14ac:dyDescent="0.2">
      <c r="A12" s="1"/>
      <c r="B12" s="406" t="s">
        <v>17569</v>
      </c>
      <c r="C12" s="407"/>
      <c r="D12" s="407"/>
      <c r="E12" s="408"/>
      <c r="F12" s="1"/>
      <c r="G12" s="12"/>
      <c r="H12" s="12"/>
      <c r="I12" s="12"/>
      <c r="J12" s="12"/>
      <c r="K12" s="257"/>
      <c r="L12" s="257"/>
      <c r="M12" s="257"/>
      <c r="N12" s="257"/>
      <c r="O12" s="257"/>
      <c r="P12" s="257"/>
      <c r="Q12" s="257"/>
      <c r="R12" s="257"/>
      <c r="S12" s="257"/>
      <c r="T12" s="257"/>
      <c r="U12" s="257"/>
      <c r="V12" s="257"/>
      <c r="W12" s="257"/>
      <c r="X12" s="1"/>
      <c r="Y12" s="1"/>
      <c r="Z12" s="1"/>
    </row>
    <row r="13" spans="1:26" ht="15" customHeight="1" x14ac:dyDescent="0.2">
      <c r="A13" s="1"/>
      <c r="B13" s="409"/>
      <c r="C13" s="410"/>
      <c r="D13" s="410"/>
      <c r="E13" s="411"/>
      <c r="F13" s="1"/>
      <c r="G13" s="1"/>
      <c r="H13" s="1"/>
      <c r="I13" s="1"/>
      <c r="J13" s="1"/>
      <c r="K13" s="257"/>
      <c r="L13" s="257"/>
      <c r="M13" s="257"/>
      <c r="N13" s="257"/>
      <c r="O13" s="257"/>
      <c r="P13" s="257"/>
      <c r="Q13" s="257"/>
      <c r="R13" s="257"/>
      <c r="S13" s="257"/>
      <c r="T13" s="257"/>
      <c r="U13" s="257"/>
      <c r="V13" s="257"/>
      <c r="W13" s="257"/>
      <c r="X13" s="1"/>
      <c r="Y13" s="1"/>
      <c r="Z13" s="1"/>
    </row>
    <row r="14" spans="1:26" ht="15" customHeight="1" x14ac:dyDescent="0.2">
      <c r="A14" s="1"/>
      <c r="B14" s="14"/>
      <c r="C14" s="15"/>
      <c r="D14" s="16"/>
      <c r="E14" s="15"/>
      <c r="F14" s="1"/>
      <c r="G14" s="1"/>
      <c r="H14" s="1"/>
      <c r="I14" s="1"/>
      <c r="J14" s="1"/>
      <c r="K14" s="257"/>
      <c r="L14" s="257"/>
      <c r="M14" s="257"/>
      <c r="N14" s="257"/>
      <c r="O14" s="257"/>
      <c r="P14" s="257"/>
      <c r="Q14" s="257"/>
      <c r="R14" s="257"/>
      <c r="S14" s="257"/>
      <c r="T14" s="257"/>
      <c r="U14" s="257"/>
      <c r="V14" s="257"/>
      <c r="W14" s="257"/>
      <c r="X14" s="1"/>
      <c r="Y14" s="1"/>
      <c r="Z14" s="1"/>
    </row>
    <row r="15" spans="1:26" ht="30" customHeight="1" x14ac:dyDescent="0.2">
      <c r="A15" s="1"/>
      <c r="B15" s="17" t="s">
        <v>2</v>
      </c>
      <c r="C15" s="403" t="str">
        <f>"Centro Especializado em Reabilitação - Área Construída: "&amp;C21&amp;" m²"</f>
        <v>Centro Especializado em Reabilitação - Área Construída: 2627,66 m²</v>
      </c>
      <c r="D15" s="404"/>
      <c r="E15" s="405"/>
      <c r="F15" s="1"/>
      <c r="G15" s="1"/>
      <c r="H15" s="1"/>
      <c r="I15" s="1"/>
      <c r="J15" s="1"/>
      <c r="K15" s="257"/>
      <c r="L15" s="257"/>
      <c r="M15" s="257"/>
      <c r="N15" s="257"/>
      <c r="O15" s="257"/>
      <c r="P15" s="257"/>
      <c r="Q15" s="257"/>
      <c r="R15" s="257"/>
      <c r="S15" s="257"/>
      <c r="T15" s="257"/>
      <c r="U15" s="257"/>
      <c r="V15" s="257"/>
      <c r="W15" s="257"/>
      <c r="X15" s="1"/>
      <c r="Y15" s="1"/>
      <c r="Z15" s="1"/>
    </row>
    <row r="16" spans="1:26" ht="30" customHeight="1" x14ac:dyDescent="0.2">
      <c r="A16" s="20"/>
      <c r="B16" s="17" t="s">
        <v>3</v>
      </c>
      <c r="C16" s="403" t="s">
        <v>2546</v>
      </c>
      <c r="D16" s="419"/>
      <c r="E16" s="420"/>
      <c r="F16" s="20"/>
      <c r="G16" s="1"/>
      <c r="H16" s="1"/>
      <c r="I16" s="1"/>
      <c r="J16" s="1"/>
      <c r="K16" s="257"/>
      <c r="L16" s="257"/>
      <c r="M16" s="257"/>
      <c r="N16" s="257"/>
      <c r="O16" s="257"/>
      <c r="P16" s="257"/>
      <c r="Q16" s="257"/>
      <c r="R16" s="257"/>
      <c r="S16" s="257"/>
      <c r="T16" s="257"/>
      <c r="U16" s="257"/>
      <c r="V16" s="257"/>
      <c r="W16" s="257"/>
      <c r="X16" s="1"/>
      <c r="Y16" s="1"/>
      <c r="Z16" s="1"/>
    </row>
    <row r="17" spans="1:26" ht="30" customHeight="1" x14ac:dyDescent="0.2">
      <c r="A17" s="20"/>
      <c r="B17" s="17" t="s">
        <v>4</v>
      </c>
      <c r="C17" s="22" t="s">
        <v>25953</v>
      </c>
      <c r="D17" s="18"/>
      <c r="E17" s="19"/>
      <c r="F17" s="20"/>
      <c r="G17" s="1"/>
      <c r="H17" s="1"/>
      <c r="I17" s="1"/>
      <c r="J17" s="23"/>
      <c r="K17" s="257"/>
      <c r="L17" s="257"/>
      <c r="M17" s="257"/>
      <c r="N17" s="257"/>
      <c r="O17" s="257"/>
      <c r="P17" s="257"/>
      <c r="Q17" s="257"/>
      <c r="R17" s="257"/>
      <c r="S17" s="257"/>
      <c r="T17" s="257"/>
      <c r="U17" s="257"/>
      <c r="V17" s="257"/>
      <c r="W17" s="257"/>
      <c r="X17" s="1"/>
      <c r="Y17" s="1"/>
      <c r="Z17" s="1"/>
    </row>
    <row r="18" spans="1:26" ht="30" customHeight="1" x14ac:dyDescent="0.2">
      <c r="A18" s="1"/>
      <c r="B18" s="17" t="s">
        <v>5</v>
      </c>
      <c r="C18" s="24">
        <v>46023</v>
      </c>
      <c r="D18" s="25"/>
      <c r="E18" s="26"/>
      <c r="F18" s="1"/>
      <c r="G18" s="1"/>
      <c r="H18" s="1"/>
      <c r="I18" s="1"/>
      <c r="J18" s="23"/>
      <c r="K18" s="257"/>
      <c r="L18" s="257"/>
      <c r="M18" s="257"/>
      <c r="N18" s="257"/>
      <c r="O18" s="257"/>
      <c r="P18" s="257"/>
      <c r="Q18" s="257"/>
      <c r="R18" s="257"/>
      <c r="S18" s="257"/>
      <c r="T18" s="257"/>
      <c r="U18" s="257"/>
      <c r="V18" s="257"/>
      <c r="W18" s="257"/>
      <c r="X18" s="1"/>
      <c r="Y18" s="1"/>
      <c r="Z18" s="1"/>
    </row>
    <row r="19" spans="1:26" ht="30" customHeight="1" x14ac:dyDescent="0.2">
      <c r="A19" s="1"/>
      <c r="B19" s="17" t="s">
        <v>6</v>
      </c>
      <c r="C19" s="27">
        <f>BDI!E36</f>
        <v>0.25607647512506904</v>
      </c>
      <c r="D19" s="25"/>
      <c r="E19" s="26"/>
      <c r="F19" s="1"/>
      <c r="G19" s="1"/>
      <c r="H19" s="1"/>
      <c r="I19" s="1"/>
      <c r="J19" s="23"/>
      <c r="K19" s="257"/>
      <c r="L19" s="257"/>
      <c r="M19" s="257"/>
      <c r="N19" s="257"/>
      <c r="O19" s="257"/>
      <c r="P19" s="257"/>
      <c r="Q19" s="257"/>
      <c r="R19" s="257"/>
      <c r="S19" s="257"/>
      <c r="T19" s="257"/>
      <c r="U19" s="257"/>
      <c r="V19" s="257"/>
      <c r="W19" s="257"/>
      <c r="X19" s="1"/>
      <c r="Y19" s="1"/>
      <c r="Z19" s="1"/>
    </row>
    <row r="20" spans="1:26" ht="30" customHeight="1" x14ac:dyDescent="0.2">
      <c r="A20" s="1"/>
      <c r="B20" s="17" t="s">
        <v>7</v>
      </c>
      <c r="C20" s="27">
        <f>BDI!F36</f>
        <v>0.17918169326145539</v>
      </c>
      <c r="D20" s="25"/>
      <c r="E20" s="26"/>
      <c r="F20" s="1"/>
      <c r="G20" s="1"/>
      <c r="H20" s="1"/>
      <c r="I20" s="1"/>
      <c r="J20" s="23"/>
      <c r="K20" s="257"/>
      <c r="L20" s="257"/>
      <c r="M20" s="257"/>
      <c r="N20" s="257"/>
      <c r="O20" s="257"/>
      <c r="P20" s="257"/>
      <c r="Q20" s="257"/>
      <c r="R20" s="257"/>
      <c r="S20" s="257"/>
      <c r="T20" s="257"/>
      <c r="U20" s="257"/>
      <c r="V20" s="257"/>
      <c r="W20" s="257"/>
      <c r="X20" s="1"/>
      <c r="Y20" s="1"/>
      <c r="Z20" s="1"/>
    </row>
    <row r="21" spans="1:26" ht="30" customHeight="1" x14ac:dyDescent="0.2">
      <c r="A21" s="1"/>
      <c r="B21" s="17" t="s">
        <v>8</v>
      </c>
      <c r="C21" s="28">
        <f>'ORC. SINTÉTICO'!G725+'ORC. SINTÉTICO'!G722+'ORC. SINTÉTICO'!G719</f>
        <v>2627.66</v>
      </c>
      <c r="D21" s="181"/>
      <c r="E21" s="26"/>
      <c r="F21" s="1"/>
      <c r="G21" s="1"/>
      <c r="H21" s="1"/>
      <c r="I21" s="1"/>
      <c r="J21" s="1"/>
      <c r="K21" s="257"/>
      <c r="L21" s="257"/>
      <c r="M21" s="257"/>
      <c r="N21" s="257"/>
      <c r="O21" s="257"/>
      <c r="P21" s="257"/>
      <c r="Q21" s="257"/>
      <c r="R21" s="257"/>
      <c r="S21" s="257"/>
      <c r="T21" s="257"/>
      <c r="U21" s="257"/>
      <c r="V21" s="257"/>
      <c r="W21" s="257"/>
      <c r="X21" s="1"/>
      <c r="Y21" s="1"/>
      <c r="Z21" s="1"/>
    </row>
    <row r="22" spans="1:26" ht="30" customHeight="1" x14ac:dyDescent="0.2">
      <c r="A22" s="1"/>
      <c r="B22" s="17" t="s">
        <v>9</v>
      </c>
      <c r="C22" s="29" t="s">
        <v>25954</v>
      </c>
      <c r="D22" s="25"/>
      <c r="E22" s="26"/>
      <c r="F22" s="1"/>
      <c r="G22" s="1"/>
      <c r="H22" s="1"/>
      <c r="I22" s="1"/>
      <c r="J22" s="1"/>
      <c r="K22" s="257"/>
      <c r="L22" s="257"/>
      <c r="M22" s="257"/>
      <c r="N22" s="257"/>
      <c r="O22" s="257"/>
      <c r="P22" s="257"/>
      <c r="Q22" s="257"/>
      <c r="R22" s="257"/>
      <c r="S22" s="257"/>
      <c r="T22" s="257"/>
      <c r="U22" s="257"/>
      <c r="V22" s="257"/>
      <c r="W22" s="257"/>
      <c r="X22" s="1"/>
      <c r="Y22" s="1"/>
      <c r="Z22" s="1"/>
    </row>
    <row r="23" spans="1:26" ht="30" customHeight="1" x14ac:dyDescent="0.2">
      <c r="A23" s="1"/>
      <c r="B23" s="17" t="s">
        <v>10</v>
      </c>
      <c r="C23" s="30" t="s">
        <v>2640</v>
      </c>
      <c r="D23" s="25"/>
      <c r="E23" s="26"/>
      <c r="F23" s="1"/>
      <c r="G23" s="1"/>
      <c r="H23" s="1"/>
      <c r="I23" s="1"/>
      <c r="J23" s="1"/>
      <c r="K23" s="257"/>
      <c r="L23" s="257"/>
      <c r="M23" s="257"/>
      <c r="N23" s="257"/>
      <c r="O23" s="257"/>
      <c r="P23" s="257"/>
      <c r="Q23" s="257"/>
      <c r="R23" s="257"/>
      <c r="S23" s="257"/>
      <c r="T23" s="257"/>
      <c r="U23" s="257"/>
      <c r="V23" s="257"/>
      <c r="W23" s="257"/>
      <c r="X23" s="1"/>
      <c r="Y23" s="1"/>
      <c r="Z23" s="1"/>
    </row>
    <row r="24" spans="1:26" ht="30" customHeight="1" x14ac:dyDescent="0.2">
      <c r="A24" s="1"/>
      <c r="B24" s="31" t="s">
        <v>11</v>
      </c>
      <c r="C24" s="30" t="s">
        <v>25955</v>
      </c>
      <c r="D24" s="25"/>
      <c r="E24" s="26"/>
      <c r="F24" s="1"/>
      <c r="G24" s="1"/>
      <c r="H24" s="1"/>
      <c r="I24" s="1"/>
      <c r="J24" s="1"/>
      <c r="K24" s="257"/>
      <c r="L24" s="257"/>
      <c r="M24" s="257"/>
      <c r="N24" s="257"/>
      <c r="O24" s="257"/>
      <c r="P24" s="257"/>
      <c r="Q24" s="257"/>
      <c r="R24" s="257"/>
      <c r="S24" s="257"/>
      <c r="T24" s="257"/>
      <c r="U24" s="257"/>
      <c r="V24" s="257"/>
      <c r="W24" s="257"/>
      <c r="X24" s="1"/>
      <c r="Y24" s="1"/>
      <c r="Z24" s="1"/>
    </row>
    <row r="25" spans="1:26" ht="30" customHeight="1" x14ac:dyDescent="0.2">
      <c r="A25" s="1"/>
      <c r="B25" s="17" t="s">
        <v>12</v>
      </c>
      <c r="C25" s="30" t="s">
        <v>25956</v>
      </c>
      <c r="D25" s="25"/>
      <c r="E25" s="26"/>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32"/>
      <c r="C26" s="33"/>
      <c r="D26" s="33"/>
      <c r="E26" s="33"/>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34"/>
      <c r="C27" s="35"/>
      <c r="D27" s="36"/>
      <c r="E27" s="37"/>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38"/>
      <c r="C28" s="39"/>
      <c r="D28" s="39"/>
      <c r="E28" s="40"/>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38"/>
      <c r="C29" s="39"/>
      <c r="D29" s="39"/>
      <c r="E29" s="40"/>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38"/>
      <c r="C30" s="39"/>
      <c r="D30" s="39"/>
      <c r="E30" s="40"/>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421" t="s">
        <v>13</v>
      </c>
      <c r="C31" s="401"/>
      <c r="D31" s="401"/>
      <c r="E31" s="402"/>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422" t="str">
        <f t="shared" ref="B32:B33" si="0">C24</f>
        <v>Ingrid Pereira Ribeiro Pinto</v>
      </c>
      <c r="C32" s="401"/>
      <c r="D32" s="401"/>
      <c r="E32" s="402"/>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400" t="str">
        <f t="shared" si="0"/>
        <v>Arquiteta e Urbanista  - CAU RJ A 178934-1</v>
      </c>
      <c r="C33" s="401"/>
      <c r="D33" s="401"/>
      <c r="E33" s="402"/>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41"/>
      <c r="C34" s="42"/>
      <c r="D34" s="42"/>
      <c r="E34" s="43"/>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20"/>
      <c r="D35" s="20"/>
      <c r="E35" s="20"/>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44"/>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B33:E33"/>
    <mergeCell ref="C15:E15"/>
    <mergeCell ref="B12:E13"/>
    <mergeCell ref="B2:E6"/>
    <mergeCell ref="C16:E16"/>
    <mergeCell ref="B31:E31"/>
    <mergeCell ref="B32:E32"/>
  </mergeCells>
  <printOptions horizontalCentered="1"/>
  <pageMargins left="0.7" right="0.7" top="0.75" bottom="0.75" header="0.3" footer="0.3"/>
  <pageSetup paperSize="9" scale="4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D1C4-CB87-4D91-9EF4-34B265F71346}">
  <dimension ref="A1:D8"/>
  <sheetViews>
    <sheetView workbookViewId="0">
      <selection activeCell="D8" sqref="D8"/>
    </sheetView>
  </sheetViews>
  <sheetFormatPr defaultRowHeight="14.25" x14ac:dyDescent="0.2"/>
  <sheetData>
    <row r="1" spans="1:4" x14ac:dyDescent="0.2">
      <c r="A1" t="s">
        <v>17570</v>
      </c>
      <c r="B1" t="s">
        <v>20</v>
      </c>
      <c r="C1" t="s">
        <v>17571</v>
      </c>
      <c r="D1" t="s">
        <v>17572</v>
      </c>
    </row>
    <row r="2" spans="1:4" x14ac:dyDescent="0.2">
      <c r="A2">
        <v>860</v>
      </c>
      <c r="B2" t="s">
        <v>17573</v>
      </c>
      <c r="C2" t="s">
        <v>83</v>
      </c>
      <c r="D2">
        <v>14.57</v>
      </c>
    </row>
    <row r="3" spans="1:4" x14ac:dyDescent="0.2">
      <c r="A3">
        <v>925</v>
      </c>
      <c r="B3" t="s">
        <v>17574</v>
      </c>
      <c r="C3" t="s">
        <v>94</v>
      </c>
      <c r="D3">
        <v>16.940000000000001</v>
      </c>
    </row>
    <row r="4" spans="1:4" x14ac:dyDescent="0.2">
      <c r="A4">
        <v>1997</v>
      </c>
      <c r="B4" t="s">
        <v>862</v>
      </c>
      <c r="C4" t="s">
        <v>574</v>
      </c>
      <c r="D4">
        <v>10.82</v>
      </c>
    </row>
    <row r="5" spans="1:4" x14ac:dyDescent="0.2">
      <c r="A5">
        <v>8500</v>
      </c>
      <c r="B5" t="s">
        <v>1929</v>
      </c>
      <c r="D5">
        <v>2.2999999999999998</v>
      </c>
    </row>
    <row r="6" spans="1:4" x14ac:dyDescent="0.2">
      <c r="A6">
        <v>4095</v>
      </c>
      <c r="B6" t="s">
        <v>1931</v>
      </c>
      <c r="D6">
        <v>28.9</v>
      </c>
    </row>
    <row r="7" spans="1:4" x14ac:dyDescent="0.2">
      <c r="A7">
        <v>6555</v>
      </c>
      <c r="B7" t="s">
        <v>17575</v>
      </c>
      <c r="D7">
        <v>0.2</v>
      </c>
    </row>
    <row r="8" spans="1:4" x14ac:dyDescent="0.2">
      <c r="A8">
        <v>13326</v>
      </c>
      <c r="B8" t="s">
        <v>496</v>
      </c>
      <c r="D8">
        <v>71.8</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0255"/>
  <sheetViews>
    <sheetView topLeftCell="A7457" workbookViewId="0">
      <selection activeCell="D7457" sqref="D1:D1048576"/>
    </sheetView>
  </sheetViews>
  <sheetFormatPr defaultRowHeight="14.25" x14ac:dyDescent="0.2"/>
  <cols>
    <col min="1" max="1" width="8.75"/>
    <col min="2" max="2" width="27.625" customWidth="1"/>
    <col min="3" max="4" width="8.75"/>
    <col min="5" max="5" width="11.875" style="336" bestFit="1" customWidth="1"/>
  </cols>
  <sheetData>
    <row r="1" spans="1:4" x14ac:dyDescent="0.2">
      <c r="A1">
        <v>104658</v>
      </c>
      <c r="B1" t="s">
        <v>923</v>
      </c>
      <c r="C1" t="s">
        <v>3211</v>
      </c>
      <c r="D1">
        <v>178.27</v>
      </c>
    </row>
    <row r="2" spans="1:4" x14ac:dyDescent="0.2">
      <c r="A2">
        <v>105002</v>
      </c>
      <c r="B2" t="s">
        <v>7618</v>
      </c>
      <c r="C2" t="s">
        <v>52</v>
      </c>
      <c r="D2">
        <v>816.98</v>
      </c>
    </row>
    <row r="3" spans="1:4" x14ac:dyDescent="0.2">
      <c r="A3">
        <v>105004</v>
      </c>
      <c r="B3" t="s">
        <v>7620</v>
      </c>
      <c r="C3" t="s">
        <v>3211</v>
      </c>
      <c r="D3">
        <v>139.16</v>
      </c>
    </row>
    <row r="4" spans="1:4" x14ac:dyDescent="0.2">
      <c r="A4">
        <v>105003</v>
      </c>
      <c r="B4" t="s">
        <v>7621</v>
      </c>
      <c r="C4" t="s">
        <v>52</v>
      </c>
      <c r="D4" s="335">
        <v>1408.61</v>
      </c>
    </row>
    <row r="5" spans="1:4" x14ac:dyDescent="0.2">
      <c r="A5">
        <v>105005</v>
      </c>
      <c r="B5" t="s">
        <v>7626</v>
      </c>
      <c r="C5" t="s">
        <v>3211</v>
      </c>
      <c r="D5">
        <v>248.71</v>
      </c>
    </row>
    <row r="6" spans="1:4" x14ac:dyDescent="0.2">
      <c r="A6">
        <v>105006</v>
      </c>
      <c r="B6" t="s">
        <v>7627</v>
      </c>
      <c r="C6" t="s">
        <v>52</v>
      </c>
      <c r="D6" t="s">
        <v>17527</v>
      </c>
    </row>
    <row r="7" spans="1:4" x14ac:dyDescent="0.2">
      <c r="A7">
        <v>104999</v>
      </c>
      <c r="B7" t="s">
        <v>7630</v>
      </c>
      <c r="C7" t="s">
        <v>52</v>
      </c>
      <c r="D7" t="s">
        <v>17527</v>
      </c>
    </row>
    <row r="8" spans="1:4" x14ac:dyDescent="0.2">
      <c r="A8">
        <v>105000</v>
      </c>
      <c r="B8" t="s">
        <v>7631</v>
      </c>
      <c r="C8" t="s">
        <v>83</v>
      </c>
      <c r="D8" s="335">
        <v>1332.73</v>
      </c>
    </row>
    <row r="9" spans="1:4" x14ac:dyDescent="0.2">
      <c r="A9">
        <v>105001</v>
      </c>
      <c r="B9" t="s">
        <v>7635</v>
      </c>
      <c r="C9" t="s">
        <v>83</v>
      </c>
      <c r="D9" s="335">
        <v>1367.17</v>
      </c>
    </row>
    <row r="10" spans="1:4" x14ac:dyDescent="0.2">
      <c r="A10">
        <v>89306</v>
      </c>
      <c r="B10" t="s">
        <v>7636</v>
      </c>
      <c r="C10" t="s">
        <v>3211</v>
      </c>
      <c r="D10">
        <v>117.25</v>
      </c>
    </row>
    <row r="11" spans="1:4" x14ac:dyDescent="0.2">
      <c r="A11">
        <v>89307</v>
      </c>
      <c r="B11" t="s">
        <v>7637</v>
      </c>
      <c r="C11" t="s">
        <v>3211</v>
      </c>
      <c r="D11">
        <v>120.32</v>
      </c>
    </row>
    <row r="12" spans="1:4" x14ac:dyDescent="0.2">
      <c r="A12">
        <v>89290</v>
      </c>
      <c r="B12" t="s">
        <v>7639</v>
      </c>
      <c r="C12" t="s">
        <v>3211</v>
      </c>
      <c r="D12">
        <v>95.64</v>
      </c>
    </row>
    <row r="13" spans="1:4" x14ac:dyDescent="0.2">
      <c r="A13">
        <v>89291</v>
      </c>
      <c r="B13" t="s">
        <v>7640</v>
      </c>
      <c r="C13" t="s">
        <v>3211</v>
      </c>
      <c r="D13">
        <v>97.93</v>
      </c>
    </row>
    <row r="14" spans="1:4" x14ac:dyDescent="0.2">
      <c r="A14">
        <v>89298</v>
      </c>
      <c r="B14" t="s">
        <v>7641</v>
      </c>
      <c r="C14" t="s">
        <v>3211</v>
      </c>
      <c r="D14">
        <v>99.67</v>
      </c>
    </row>
    <row r="15" spans="1:4" x14ac:dyDescent="0.2">
      <c r="A15">
        <v>89299</v>
      </c>
      <c r="B15" t="s">
        <v>7642</v>
      </c>
      <c r="C15" t="s">
        <v>3211</v>
      </c>
      <c r="D15">
        <v>102.43</v>
      </c>
    </row>
    <row r="16" spans="1:4" x14ac:dyDescent="0.2">
      <c r="A16">
        <v>89282</v>
      </c>
      <c r="B16" t="s">
        <v>7643</v>
      </c>
      <c r="C16" t="s">
        <v>3211</v>
      </c>
      <c r="D16">
        <v>84.56</v>
      </c>
    </row>
    <row r="17" spans="1:4" x14ac:dyDescent="0.2">
      <c r="A17">
        <v>89283</v>
      </c>
      <c r="B17" t="s">
        <v>7644</v>
      </c>
      <c r="C17" t="s">
        <v>3211</v>
      </c>
      <c r="D17">
        <v>86.63</v>
      </c>
    </row>
    <row r="18" spans="1:4" x14ac:dyDescent="0.2">
      <c r="A18">
        <v>89480</v>
      </c>
      <c r="B18" t="s">
        <v>7645</v>
      </c>
      <c r="C18" t="s">
        <v>3211</v>
      </c>
      <c r="D18">
        <v>167.76</v>
      </c>
    </row>
    <row r="19" spans="1:4" x14ac:dyDescent="0.2">
      <c r="A19">
        <v>89464</v>
      </c>
      <c r="B19" t="s">
        <v>7647</v>
      </c>
      <c r="C19" t="s">
        <v>3211</v>
      </c>
      <c r="D19">
        <v>141.19999999999999</v>
      </c>
    </row>
    <row r="20" spans="1:4" x14ac:dyDescent="0.2">
      <c r="A20">
        <v>89478</v>
      </c>
      <c r="B20" t="s">
        <v>7648</v>
      </c>
      <c r="C20" t="s">
        <v>3211</v>
      </c>
      <c r="D20">
        <v>147.38999999999999</v>
      </c>
    </row>
    <row r="21" spans="1:4" x14ac:dyDescent="0.2">
      <c r="A21">
        <v>89462</v>
      </c>
      <c r="B21" t="s">
        <v>7650</v>
      </c>
      <c r="C21" t="s">
        <v>3211</v>
      </c>
      <c r="D21">
        <v>121.97</v>
      </c>
    </row>
    <row r="22" spans="1:4" x14ac:dyDescent="0.2">
      <c r="A22">
        <v>104444</v>
      </c>
      <c r="B22" t="s">
        <v>7651</v>
      </c>
      <c r="C22" t="s">
        <v>3211</v>
      </c>
      <c r="D22" t="s">
        <v>17527</v>
      </c>
    </row>
    <row r="23" spans="1:4" x14ac:dyDescent="0.2">
      <c r="A23">
        <v>104442</v>
      </c>
      <c r="B23" t="s">
        <v>7652</v>
      </c>
      <c r="C23" t="s">
        <v>3211</v>
      </c>
      <c r="D23" t="s">
        <v>17527</v>
      </c>
    </row>
    <row r="24" spans="1:4" x14ac:dyDescent="0.2">
      <c r="A24">
        <v>89472</v>
      </c>
      <c r="B24" t="s">
        <v>7653</v>
      </c>
      <c r="C24" t="s">
        <v>3211</v>
      </c>
      <c r="D24">
        <v>123.45</v>
      </c>
    </row>
    <row r="25" spans="1:4" x14ac:dyDescent="0.2">
      <c r="A25">
        <v>89455</v>
      </c>
      <c r="B25" t="s">
        <v>7654</v>
      </c>
      <c r="C25" t="s">
        <v>3211</v>
      </c>
      <c r="D25">
        <v>107.01</v>
      </c>
    </row>
    <row r="26" spans="1:4" x14ac:dyDescent="0.2">
      <c r="A26">
        <v>89470</v>
      </c>
      <c r="B26" t="s">
        <v>7655</v>
      </c>
      <c r="C26" t="s">
        <v>3211</v>
      </c>
      <c r="D26">
        <v>105.4</v>
      </c>
    </row>
    <row r="27" spans="1:4" x14ac:dyDescent="0.2">
      <c r="A27">
        <v>89453</v>
      </c>
      <c r="B27" t="s">
        <v>7656</v>
      </c>
      <c r="C27" t="s">
        <v>3211</v>
      </c>
      <c r="D27">
        <v>90.14</v>
      </c>
    </row>
    <row r="28" spans="1:4" x14ac:dyDescent="0.2">
      <c r="A28">
        <v>104443</v>
      </c>
      <c r="B28" t="s">
        <v>7657</v>
      </c>
      <c r="C28" t="s">
        <v>3211</v>
      </c>
      <c r="D28" t="s">
        <v>17527</v>
      </c>
    </row>
    <row r="29" spans="1:4" x14ac:dyDescent="0.2">
      <c r="A29">
        <v>104441</v>
      </c>
      <c r="B29" t="s">
        <v>7658</v>
      </c>
      <c r="C29" t="s">
        <v>3211</v>
      </c>
      <c r="D29" t="s">
        <v>17527</v>
      </c>
    </row>
    <row r="30" spans="1:4" x14ac:dyDescent="0.2">
      <c r="A30">
        <v>103354</v>
      </c>
      <c r="B30" t="s">
        <v>7659</v>
      </c>
      <c r="C30" t="s">
        <v>3211</v>
      </c>
      <c r="D30">
        <v>111.57</v>
      </c>
    </row>
    <row r="31" spans="1:4" x14ac:dyDescent="0.2">
      <c r="A31">
        <v>103355</v>
      </c>
      <c r="B31" t="s">
        <v>7661</v>
      </c>
      <c r="C31" t="s">
        <v>3211</v>
      </c>
      <c r="D31">
        <v>113.38</v>
      </c>
    </row>
    <row r="32" spans="1:4" x14ac:dyDescent="0.2">
      <c r="A32">
        <v>103330</v>
      </c>
      <c r="B32" t="s">
        <v>7663</v>
      </c>
      <c r="C32" t="s">
        <v>3211</v>
      </c>
      <c r="D32">
        <v>102.41</v>
      </c>
    </row>
    <row r="33" spans="1:4" x14ac:dyDescent="0.2">
      <c r="A33">
        <v>103331</v>
      </c>
      <c r="B33" t="s">
        <v>7664</v>
      </c>
      <c r="C33" t="s">
        <v>3211</v>
      </c>
      <c r="D33">
        <v>104.12</v>
      </c>
    </row>
    <row r="34" spans="1:4" x14ac:dyDescent="0.2">
      <c r="A34">
        <v>103358</v>
      </c>
      <c r="B34" t="s">
        <v>7665</v>
      </c>
      <c r="C34" t="s">
        <v>3211</v>
      </c>
      <c r="D34">
        <v>85.87</v>
      </c>
    </row>
    <row r="35" spans="1:4" x14ac:dyDescent="0.2">
      <c r="A35">
        <v>103359</v>
      </c>
      <c r="B35" t="s">
        <v>7666</v>
      </c>
      <c r="C35" t="s">
        <v>3211</v>
      </c>
      <c r="D35">
        <v>87.31</v>
      </c>
    </row>
    <row r="36" spans="1:4" x14ac:dyDescent="0.2">
      <c r="A36">
        <v>103366</v>
      </c>
      <c r="B36" t="s">
        <v>7667</v>
      </c>
      <c r="C36" t="s">
        <v>3211</v>
      </c>
      <c r="D36">
        <v>74.12</v>
      </c>
    </row>
    <row r="37" spans="1:4" x14ac:dyDescent="0.2">
      <c r="A37">
        <v>103367</v>
      </c>
      <c r="B37" t="s">
        <v>7668</v>
      </c>
      <c r="C37" t="s">
        <v>3211</v>
      </c>
      <c r="D37">
        <v>75.42</v>
      </c>
    </row>
    <row r="38" spans="1:4" x14ac:dyDescent="0.2">
      <c r="A38">
        <v>103360</v>
      </c>
      <c r="B38" t="s">
        <v>7669</v>
      </c>
      <c r="C38" t="s">
        <v>3211</v>
      </c>
      <c r="D38">
        <v>100.38</v>
      </c>
    </row>
    <row r="39" spans="1:4" x14ac:dyDescent="0.2">
      <c r="A39">
        <v>103361</v>
      </c>
      <c r="B39" t="s">
        <v>7670</v>
      </c>
      <c r="C39" t="s">
        <v>3211</v>
      </c>
      <c r="D39">
        <v>102.21</v>
      </c>
    </row>
    <row r="40" spans="1:4" x14ac:dyDescent="0.2">
      <c r="A40">
        <v>103368</v>
      </c>
      <c r="B40" t="s">
        <v>7671</v>
      </c>
      <c r="C40" t="s">
        <v>3211</v>
      </c>
      <c r="D40">
        <v>84.19</v>
      </c>
    </row>
    <row r="41" spans="1:4" x14ac:dyDescent="0.2">
      <c r="A41">
        <v>103369</v>
      </c>
      <c r="B41" t="s">
        <v>7672</v>
      </c>
      <c r="C41" t="s">
        <v>3211</v>
      </c>
      <c r="D41">
        <v>85.85</v>
      </c>
    </row>
    <row r="42" spans="1:4" x14ac:dyDescent="0.2">
      <c r="A42">
        <v>103334</v>
      </c>
      <c r="B42" t="s">
        <v>7673</v>
      </c>
      <c r="C42" t="s">
        <v>3211</v>
      </c>
      <c r="D42">
        <v>181.9</v>
      </c>
    </row>
    <row r="43" spans="1:4" x14ac:dyDescent="0.2">
      <c r="A43">
        <v>103335</v>
      </c>
      <c r="B43" t="s">
        <v>7674</v>
      </c>
      <c r="C43" t="s">
        <v>3211</v>
      </c>
      <c r="D43">
        <v>185.09</v>
      </c>
    </row>
    <row r="44" spans="1:4" x14ac:dyDescent="0.2">
      <c r="A44">
        <v>103362</v>
      </c>
      <c r="B44" t="s">
        <v>7675</v>
      </c>
      <c r="C44" t="s">
        <v>3211</v>
      </c>
      <c r="D44">
        <v>120.94</v>
      </c>
    </row>
    <row r="45" spans="1:4" x14ac:dyDescent="0.2">
      <c r="A45">
        <v>103363</v>
      </c>
      <c r="B45" t="s">
        <v>7676</v>
      </c>
      <c r="C45" t="s">
        <v>3211</v>
      </c>
      <c r="D45">
        <v>122.99</v>
      </c>
    </row>
    <row r="46" spans="1:4" x14ac:dyDescent="0.2">
      <c r="A46">
        <v>103370</v>
      </c>
      <c r="B46" t="s">
        <v>7677</v>
      </c>
      <c r="C46" t="s">
        <v>3211</v>
      </c>
      <c r="D46">
        <v>105.2</v>
      </c>
    </row>
    <row r="47" spans="1:4" x14ac:dyDescent="0.2">
      <c r="A47">
        <v>103371</v>
      </c>
      <c r="B47" t="s">
        <v>7678</v>
      </c>
      <c r="C47" t="s">
        <v>3211</v>
      </c>
      <c r="D47">
        <v>107.06</v>
      </c>
    </row>
    <row r="48" spans="1:4" x14ac:dyDescent="0.2">
      <c r="A48">
        <v>103332</v>
      </c>
      <c r="B48" t="s">
        <v>7679</v>
      </c>
      <c r="C48" t="s">
        <v>3211</v>
      </c>
      <c r="D48">
        <v>154.53</v>
      </c>
    </row>
    <row r="49" spans="1:4" x14ac:dyDescent="0.2">
      <c r="A49">
        <v>103333</v>
      </c>
      <c r="B49" t="s">
        <v>7680</v>
      </c>
      <c r="C49" t="s">
        <v>3211</v>
      </c>
      <c r="D49">
        <v>156.36000000000001</v>
      </c>
    </row>
    <row r="50" spans="1:4" x14ac:dyDescent="0.2">
      <c r="A50">
        <v>103352</v>
      </c>
      <c r="B50" t="s">
        <v>7681</v>
      </c>
      <c r="C50" t="s">
        <v>3211</v>
      </c>
      <c r="D50">
        <v>131.51</v>
      </c>
    </row>
    <row r="51" spans="1:4" x14ac:dyDescent="0.2">
      <c r="A51">
        <v>103353</v>
      </c>
      <c r="B51" t="s">
        <v>7682</v>
      </c>
      <c r="C51" t="s">
        <v>3211</v>
      </c>
      <c r="D51">
        <v>133.19</v>
      </c>
    </row>
    <row r="52" spans="1:4" x14ac:dyDescent="0.2">
      <c r="A52">
        <v>103328</v>
      </c>
      <c r="B52" t="s">
        <v>7683</v>
      </c>
      <c r="C52" t="s">
        <v>3211</v>
      </c>
      <c r="D52">
        <v>119.9</v>
      </c>
    </row>
    <row r="53" spans="1:4" x14ac:dyDescent="0.2">
      <c r="A53">
        <v>103329</v>
      </c>
      <c r="B53" t="s">
        <v>7684</v>
      </c>
      <c r="C53" t="s">
        <v>3211</v>
      </c>
      <c r="D53">
        <v>121.48</v>
      </c>
    </row>
    <row r="54" spans="1:4" x14ac:dyDescent="0.2">
      <c r="A54">
        <v>103356</v>
      </c>
      <c r="B54" t="s">
        <v>7685</v>
      </c>
      <c r="C54" t="s">
        <v>3211</v>
      </c>
      <c r="D54">
        <v>74.41</v>
      </c>
    </row>
    <row r="55" spans="1:4" x14ac:dyDescent="0.2">
      <c r="A55">
        <v>103357</v>
      </c>
      <c r="B55" t="s">
        <v>7686</v>
      </c>
      <c r="C55" t="s">
        <v>3211</v>
      </c>
      <c r="D55">
        <v>75.75</v>
      </c>
    </row>
    <row r="56" spans="1:4" x14ac:dyDescent="0.2">
      <c r="A56">
        <v>103364</v>
      </c>
      <c r="B56" t="s">
        <v>7687</v>
      </c>
      <c r="C56" t="s">
        <v>3211</v>
      </c>
      <c r="D56">
        <v>61.56</v>
      </c>
    </row>
    <row r="57" spans="1:4" x14ac:dyDescent="0.2">
      <c r="A57">
        <v>103365</v>
      </c>
      <c r="B57" t="s">
        <v>7688</v>
      </c>
      <c r="C57" t="s">
        <v>3211</v>
      </c>
      <c r="D57">
        <v>62.41</v>
      </c>
    </row>
    <row r="58" spans="1:4" x14ac:dyDescent="0.2">
      <c r="A58">
        <v>103350</v>
      </c>
      <c r="B58" t="s">
        <v>7689</v>
      </c>
      <c r="C58" t="s">
        <v>3211</v>
      </c>
      <c r="D58">
        <v>222.83</v>
      </c>
    </row>
    <row r="59" spans="1:4" x14ac:dyDescent="0.2">
      <c r="A59">
        <v>103351</v>
      </c>
      <c r="B59" t="s">
        <v>7690</v>
      </c>
      <c r="C59" t="s">
        <v>3211</v>
      </c>
      <c r="D59">
        <v>225.16</v>
      </c>
    </row>
    <row r="60" spans="1:4" x14ac:dyDescent="0.2">
      <c r="A60">
        <v>103344</v>
      </c>
      <c r="B60" t="s">
        <v>7691</v>
      </c>
      <c r="C60" t="s">
        <v>3211</v>
      </c>
      <c r="D60">
        <v>99.79</v>
      </c>
    </row>
    <row r="61" spans="1:4" x14ac:dyDescent="0.2">
      <c r="A61">
        <v>103345</v>
      </c>
      <c r="B61" t="s">
        <v>7692</v>
      </c>
      <c r="C61" t="s">
        <v>3211</v>
      </c>
      <c r="D61">
        <v>101.91</v>
      </c>
    </row>
    <row r="62" spans="1:4" x14ac:dyDescent="0.2">
      <c r="A62">
        <v>103348</v>
      </c>
      <c r="B62" t="s">
        <v>7693</v>
      </c>
      <c r="C62" t="s">
        <v>3211</v>
      </c>
      <c r="D62">
        <v>83.35</v>
      </c>
    </row>
    <row r="63" spans="1:4" x14ac:dyDescent="0.2">
      <c r="A63">
        <v>103349</v>
      </c>
      <c r="B63" t="s">
        <v>7694</v>
      </c>
      <c r="C63" t="s">
        <v>3211</v>
      </c>
      <c r="D63">
        <v>85.28</v>
      </c>
    </row>
    <row r="64" spans="1:4" x14ac:dyDescent="0.2">
      <c r="A64">
        <v>103346</v>
      </c>
      <c r="B64" t="s">
        <v>7695</v>
      </c>
      <c r="C64" t="s">
        <v>3211</v>
      </c>
      <c r="D64">
        <v>111.4</v>
      </c>
    </row>
    <row r="65" spans="1:4" x14ac:dyDescent="0.2">
      <c r="A65">
        <v>103347</v>
      </c>
      <c r="B65" t="s">
        <v>7696</v>
      </c>
      <c r="C65" t="s">
        <v>3211</v>
      </c>
      <c r="D65">
        <v>113.66</v>
      </c>
    </row>
    <row r="66" spans="1:4" x14ac:dyDescent="0.2">
      <c r="A66">
        <v>103324</v>
      </c>
      <c r="B66" t="s">
        <v>146</v>
      </c>
      <c r="C66" t="s">
        <v>3211</v>
      </c>
      <c r="D66">
        <v>94.65</v>
      </c>
    </row>
    <row r="67" spans="1:4" x14ac:dyDescent="0.2">
      <c r="A67">
        <v>103325</v>
      </c>
      <c r="B67" t="s">
        <v>7697</v>
      </c>
      <c r="C67" t="s">
        <v>3211</v>
      </c>
      <c r="D67">
        <v>96.7</v>
      </c>
    </row>
    <row r="68" spans="1:4" x14ac:dyDescent="0.2">
      <c r="A68">
        <v>103326</v>
      </c>
      <c r="B68" t="s">
        <v>1356</v>
      </c>
      <c r="C68" t="s">
        <v>3211</v>
      </c>
      <c r="D68">
        <v>110.95</v>
      </c>
    </row>
    <row r="69" spans="1:4" x14ac:dyDescent="0.2">
      <c r="A69">
        <v>103327</v>
      </c>
      <c r="B69" t="s">
        <v>7698</v>
      </c>
      <c r="C69" t="s">
        <v>3211</v>
      </c>
      <c r="D69">
        <v>113.35</v>
      </c>
    </row>
    <row r="70" spans="1:4" x14ac:dyDescent="0.2">
      <c r="A70">
        <v>103322</v>
      </c>
      <c r="B70" t="s">
        <v>1354</v>
      </c>
      <c r="C70" t="s">
        <v>3211</v>
      </c>
      <c r="D70">
        <v>70.25</v>
      </c>
    </row>
    <row r="71" spans="1:4" x14ac:dyDescent="0.2">
      <c r="A71">
        <v>103323</v>
      </c>
      <c r="B71" t="s">
        <v>7699</v>
      </c>
      <c r="C71" t="s">
        <v>3211</v>
      </c>
      <c r="D71">
        <v>72.06</v>
      </c>
    </row>
    <row r="72" spans="1:4" x14ac:dyDescent="0.2">
      <c r="A72">
        <v>103338</v>
      </c>
      <c r="B72" t="s">
        <v>7700</v>
      </c>
      <c r="C72" t="s">
        <v>3211</v>
      </c>
      <c r="D72">
        <v>126.8</v>
      </c>
    </row>
    <row r="73" spans="1:4" x14ac:dyDescent="0.2">
      <c r="A73">
        <v>103339</v>
      </c>
      <c r="B73" t="s">
        <v>7701</v>
      </c>
      <c r="C73" t="s">
        <v>3211</v>
      </c>
      <c r="D73">
        <v>128.57</v>
      </c>
    </row>
    <row r="74" spans="1:4" x14ac:dyDescent="0.2">
      <c r="A74">
        <v>103340</v>
      </c>
      <c r="B74" t="s">
        <v>7702</v>
      </c>
      <c r="C74" t="s">
        <v>3211</v>
      </c>
      <c r="D74">
        <v>151.5</v>
      </c>
    </row>
    <row r="75" spans="1:4" x14ac:dyDescent="0.2">
      <c r="A75">
        <v>103341</v>
      </c>
      <c r="B75" t="s">
        <v>7703</v>
      </c>
      <c r="C75" t="s">
        <v>3211</v>
      </c>
      <c r="D75">
        <v>153.72</v>
      </c>
    </row>
    <row r="76" spans="1:4" x14ac:dyDescent="0.2">
      <c r="A76">
        <v>103336</v>
      </c>
      <c r="B76" t="s">
        <v>7704</v>
      </c>
      <c r="C76" t="s">
        <v>3211</v>
      </c>
      <c r="D76">
        <v>95.82</v>
      </c>
    </row>
    <row r="77" spans="1:4" x14ac:dyDescent="0.2">
      <c r="A77">
        <v>103337</v>
      </c>
      <c r="B77" t="s">
        <v>7705</v>
      </c>
      <c r="C77" t="s">
        <v>3211</v>
      </c>
      <c r="D77">
        <v>97.33</v>
      </c>
    </row>
    <row r="78" spans="1:4" x14ac:dyDescent="0.2">
      <c r="A78">
        <v>103342</v>
      </c>
      <c r="B78" t="s">
        <v>7706</v>
      </c>
      <c r="C78" t="s">
        <v>3211</v>
      </c>
      <c r="D78">
        <v>126.23</v>
      </c>
    </row>
    <row r="79" spans="1:4" x14ac:dyDescent="0.2">
      <c r="A79">
        <v>103343</v>
      </c>
      <c r="B79" t="s">
        <v>7707</v>
      </c>
      <c r="C79" t="s">
        <v>3211</v>
      </c>
      <c r="D79">
        <v>128.19</v>
      </c>
    </row>
    <row r="80" spans="1:4" x14ac:dyDescent="0.2">
      <c r="A80">
        <v>103318</v>
      </c>
      <c r="B80" t="s">
        <v>7708</v>
      </c>
      <c r="C80" t="s">
        <v>3211</v>
      </c>
      <c r="D80">
        <v>108.79</v>
      </c>
    </row>
    <row r="81" spans="1:4" x14ac:dyDescent="0.2">
      <c r="A81">
        <v>103319</v>
      </c>
      <c r="B81" t="s">
        <v>7709</v>
      </c>
      <c r="C81" t="s">
        <v>3211</v>
      </c>
      <c r="D81">
        <v>110.56</v>
      </c>
    </row>
    <row r="82" spans="1:4" x14ac:dyDescent="0.2">
      <c r="A82">
        <v>103320</v>
      </c>
      <c r="B82" t="s">
        <v>7710</v>
      </c>
      <c r="C82" t="s">
        <v>3211</v>
      </c>
      <c r="D82">
        <v>129.41</v>
      </c>
    </row>
    <row r="83" spans="1:4" x14ac:dyDescent="0.2">
      <c r="A83">
        <v>103321</v>
      </c>
      <c r="B83" t="s">
        <v>7711</v>
      </c>
      <c r="C83" t="s">
        <v>3211</v>
      </c>
      <c r="D83">
        <v>131.63</v>
      </c>
    </row>
    <row r="84" spans="1:4" x14ac:dyDescent="0.2">
      <c r="A84">
        <v>103316</v>
      </c>
      <c r="B84" t="s">
        <v>7712</v>
      </c>
      <c r="C84" t="s">
        <v>3211</v>
      </c>
      <c r="D84">
        <v>83.22</v>
      </c>
    </row>
    <row r="85" spans="1:4" x14ac:dyDescent="0.2">
      <c r="A85">
        <v>103317</v>
      </c>
      <c r="B85" t="s">
        <v>7713</v>
      </c>
      <c r="C85" t="s">
        <v>3211</v>
      </c>
      <c r="D85">
        <v>84.73</v>
      </c>
    </row>
    <row r="86" spans="1:4" x14ac:dyDescent="0.2">
      <c r="A86">
        <v>101166</v>
      </c>
      <c r="B86" t="s">
        <v>7714</v>
      </c>
      <c r="C86" t="s">
        <v>2968</v>
      </c>
      <c r="D86">
        <v>810.07</v>
      </c>
    </row>
    <row r="87" spans="1:4" x14ac:dyDescent="0.2">
      <c r="A87">
        <v>101165</v>
      </c>
      <c r="B87" t="s">
        <v>7715</v>
      </c>
      <c r="C87" t="s">
        <v>2968</v>
      </c>
      <c r="D87" s="335">
        <v>1090.06</v>
      </c>
    </row>
    <row r="88" spans="1:4" x14ac:dyDescent="0.2">
      <c r="A88">
        <v>101163</v>
      </c>
      <c r="B88" t="s">
        <v>7716</v>
      </c>
      <c r="C88" t="s">
        <v>3211</v>
      </c>
      <c r="D88">
        <v>718.6</v>
      </c>
    </row>
    <row r="89" spans="1:4" x14ac:dyDescent="0.2">
      <c r="A89">
        <v>101164</v>
      </c>
      <c r="B89" t="s">
        <v>7717</v>
      </c>
      <c r="C89" t="s">
        <v>3211</v>
      </c>
      <c r="D89">
        <v>729.19</v>
      </c>
    </row>
    <row r="90" spans="1:4" x14ac:dyDescent="0.2">
      <c r="A90">
        <v>101162</v>
      </c>
      <c r="B90" t="s">
        <v>7718</v>
      </c>
      <c r="C90" t="s">
        <v>3211</v>
      </c>
      <c r="D90">
        <v>190.91</v>
      </c>
    </row>
    <row r="91" spans="1:4" x14ac:dyDescent="0.2">
      <c r="A91">
        <v>101161</v>
      </c>
      <c r="B91" t="s">
        <v>7720</v>
      </c>
      <c r="C91" t="s">
        <v>3211</v>
      </c>
      <c r="D91">
        <v>241.83</v>
      </c>
    </row>
    <row r="92" spans="1:4" x14ac:dyDescent="0.2">
      <c r="A92">
        <v>101160</v>
      </c>
      <c r="B92" t="s">
        <v>7721</v>
      </c>
      <c r="C92" t="s">
        <v>3211</v>
      </c>
      <c r="D92" t="s">
        <v>17527</v>
      </c>
    </row>
    <row r="93" spans="1:4" x14ac:dyDescent="0.2">
      <c r="A93">
        <v>101159</v>
      </c>
      <c r="B93" t="s">
        <v>1179</v>
      </c>
      <c r="C93" t="s">
        <v>3211</v>
      </c>
      <c r="D93">
        <v>168.52</v>
      </c>
    </row>
    <row r="94" spans="1:4" x14ac:dyDescent="0.2">
      <c r="A94">
        <v>101154</v>
      </c>
      <c r="B94" t="s">
        <v>7722</v>
      </c>
      <c r="C94" t="s">
        <v>3211</v>
      </c>
      <c r="D94">
        <v>161.6</v>
      </c>
    </row>
    <row r="95" spans="1:4" x14ac:dyDescent="0.2">
      <c r="A95">
        <v>101155</v>
      </c>
      <c r="B95" t="s">
        <v>7723</v>
      </c>
      <c r="C95" t="s">
        <v>3211</v>
      </c>
      <c r="D95">
        <v>226.79</v>
      </c>
    </row>
    <row r="96" spans="1:4" x14ac:dyDescent="0.2">
      <c r="A96">
        <v>101156</v>
      </c>
      <c r="B96" t="s">
        <v>7724</v>
      </c>
      <c r="C96" t="s">
        <v>3211</v>
      </c>
      <c r="D96">
        <v>332.4</v>
      </c>
    </row>
    <row r="97" spans="1:4" x14ac:dyDescent="0.2">
      <c r="A97">
        <v>101158</v>
      </c>
      <c r="B97" t="s">
        <v>7725</v>
      </c>
      <c r="C97" t="s">
        <v>3211</v>
      </c>
      <c r="D97">
        <v>89.33</v>
      </c>
    </row>
    <row r="98" spans="1:4" x14ac:dyDescent="0.2">
      <c r="A98">
        <v>101157</v>
      </c>
      <c r="B98" t="s">
        <v>7726</v>
      </c>
      <c r="C98" t="s">
        <v>3211</v>
      </c>
      <c r="D98">
        <v>69.180000000000007</v>
      </c>
    </row>
    <row r="99" spans="1:4" x14ac:dyDescent="0.2">
      <c r="A99">
        <v>87382</v>
      </c>
      <c r="B99" t="s">
        <v>7727</v>
      </c>
      <c r="C99" t="s">
        <v>2968</v>
      </c>
      <c r="D99" s="335">
        <v>1556.91</v>
      </c>
    </row>
    <row r="100" spans="1:4" x14ac:dyDescent="0.2">
      <c r="A100">
        <v>87383</v>
      </c>
      <c r="B100" t="s">
        <v>7731</v>
      </c>
      <c r="C100" t="s">
        <v>2968</v>
      </c>
      <c r="D100" s="335">
        <v>1538.38</v>
      </c>
    </row>
    <row r="101" spans="1:4" x14ac:dyDescent="0.2">
      <c r="A101">
        <v>87384</v>
      </c>
      <c r="B101" t="s">
        <v>7734</v>
      </c>
      <c r="C101" t="s">
        <v>2968</v>
      </c>
      <c r="D101" s="335">
        <v>1516.57</v>
      </c>
    </row>
    <row r="102" spans="1:4" x14ac:dyDescent="0.2">
      <c r="A102">
        <v>87398</v>
      </c>
      <c r="B102" t="s">
        <v>7737</v>
      </c>
      <c r="C102" t="s">
        <v>2968</v>
      </c>
      <c r="D102" s="335">
        <v>1820.52</v>
      </c>
    </row>
    <row r="103" spans="1:4" x14ac:dyDescent="0.2">
      <c r="A103">
        <v>87395</v>
      </c>
      <c r="B103" t="s">
        <v>7738</v>
      </c>
      <c r="C103" t="s">
        <v>2968</v>
      </c>
      <c r="D103" s="335">
        <v>3002.82</v>
      </c>
    </row>
    <row r="104" spans="1:4" x14ac:dyDescent="0.2">
      <c r="A104">
        <v>87396</v>
      </c>
      <c r="B104" t="s">
        <v>7739</v>
      </c>
      <c r="C104" t="s">
        <v>2968</v>
      </c>
      <c r="D104" s="335">
        <v>3003.16</v>
      </c>
    </row>
    <row r="105" spans="1:4" x14ac:dyDescent="0.2">
      <c r="A105">
        <v>87397</v>
      </c>
      <c r="B105" t="s">
        <v>7740</v>
      </c>
      <c r="C105" t="s">
        <v>2968</v>
      </c>
      <c r="D105" s="335">
        <v>3004.98</v>
      </c>
    </row>
    <row r="106" spans="1:4" x14ac:dyDescent="0.2">
      <c r="A106">
        <v>87402</v>
      </c>
      <c r="B106" t="s">
        <v>7741</v>
      </c>
      <c r="C106" t="s">
        <v>2968</v>
      </c>
      <c r="D106" s="335">
        <v>3334.29</v>
      </c>
    </row>
    <row r="107" spans="1:4" x14ac:dyDescent="0.2">
      <c r="A107">
        <v>87391</v>
      </c>
      <c r="B107" t="s">
        <v>7742</v>
      </c>
      <c r="C107" t="s">
        <v>2968</v>
      </c>
      <c r="D107" s="335">
        <v>4703.6499999999996</v>
      </c>
    </row>
    <row r="108" spans="1:4" x14ac:dyDescent="0.2">
      <c r="A108">
        <v>87393</v>
      </c>
      <c r="B108" t="s">
        <v>7743</v>
      </c>
      <c r="C108" t="s">
        <v>2968</v>
      </c>
      <c r="D108" s="335">
        <v>4726.83</v>
      </c>
    </row>
    <row r="109" spans="1:4" x14ac:dyDescent="0.2">
      <c r="A109">
        <v>87394</v>
      </c>
      <c r="B109" t="s">
        <v>7744</v>
      </c>
      <c r="C109" t="s">
        <v>2968</v>
      </c>
      <c r="D109" s="335">
        <v>4750.47</v>
      </c>
    </row>
    <row r="110" spans="1:4" x14ac:dyDescent="0.2">
      <c r="A110">
        <v>87401</v>
      </c>
      <c r="B110" t="s">
        <v>7745</v>
      </c>
      <c r="C110" t="s">
        <v>2968</v>
      </c>
      <c r="D110" s="335">
        <v>5069.9399999999996</v>
      </c>
    </row>
    <row r="111" spans="1:4" x14ac:dyDescent="0.2">
      <c r="A111">
        <v>87407</v>
      </c>
      <c r="B111" t="s">
        <v>7746</v>
      </c>
      <c r="C111" t="s">
        <v>2968</v>
      </c>
      <c r="D111" s="335">
        <v>1589.12</v>
      </c>
    </row>
    <row r="112" spans="1:4" x14ac:dyDescent="0.2">
      <c r="A112">
        <v>87408</v>
      </c>
      <c r="B112" t="s">
        <v>7749</v>
      </c>
      <c r="C112" t="s">
        <v>2968</v>
      </c>
      <c r="D112" s="335">
        <v>1561.7</v>
      </c>
    </row>
    <row r="113" spans="1:4" x14ac:dyDescent="0.2">
      <c r="A113">
        <v>87404</v>
      </c>
      <c r="B113" t="s">
        <v>7752</v>
      </c>
      <c r="C113" t="s">
        <v>2968</v>
      </c>
      <c r="D113" s="335">
        <v>4407.96</v>
      </c>
    </row>
    <row r="114" spans="1:4" x14ac:dyDescent="0.2">
      <c r="A114">
        <v>87405</v>
      </c>
      <c r="B114" t="s">
        <v>7753</v>
      </c>
      <c r="C114" t="s">
        <v>2968</v>
      </c>
      <c r="D114" s="335">
        <v>4392.3900000000003</v>
      </c>
    </row>
    <row r="115" spans="1:4" x14ac:dyDescent="0.2">
      <c r="A115">
        <v>87388</v>
      </c>
      <c r="B115" t="s">
        <v>7754</v>
      </c>
      <c r="C115" t="s">
        <v>2968</v>
      </c>
      <c r="D115" s="335">
        <v>4208.09</v>
      </c>
    </row>
    <row r="116" spans="1:4" x14ac:dyDescent="0.2">
      <c r="A116">
        <v>87389</v>
      </c>
      <c r="B116" t="s">
        <v>7755</v>
      </c>
      <c r="C116" t="s">
        <v>2968</v>
      </c>
      <c r="D116" s="335">
        <v>4207.41</v>
      </c>
    </row>
    <row r="117" spans="1:4" x14ac:dyDescent="0.2">
      <c r="A117">
        <v>87390</v>
      </c>
      <c r="B117" t="s">
        <v>7756</v>
      </c>
      <c r="C117" t="s">
        <v>2968</v>
      </c>
      <c r="D117" s="335">
        <v>4213.4799999999996</v>
      </c>
    </row>
    <row r="118" spans="1:4" x14ac:dyDescent="0.2">
      <c r="A118">
        <v>87385</v>
      </c>
      <c r="B118" t="s">
        <v>7757</v>
      </c>
      <c r="C118" t="s">
        <v>2968</v>
      </c>
      <c r="D118" s="335">
        <v>1811.71</v>
      </c>
    </row>
    <row r="119" spans="1:4" x14ac:dyDescent="0.2">
      <c r="A119">
        <v>87386</v>
      </c>
      <c r="B119" t="s">
        <v>7758</v>
      </c>
      <c r="C119" t="s">
        <v>2968</v>
      </c>
      <c r="D119" s="335">
        <v>1783.52</v>
      </c>
    </row>
    <row r="120" spans="1:4" x14ac:dyDescent="0.2">
      <c r="A120">
        <v>87387</v>
      </c>
      <c r="B120" t="s">
        <v>7759</v>
      </c>
      <c r="C120" t="s">
        <v>2968</v>
      </c>
      <c r="D120" s="335">
        <v>1762.2</v>
      </c>
    </row>
    <row r="121" spans="1:4" x14ac:dyDescent="0.2">
      <c r="A121">
        <v>87399</v>
      </c>
      <c r="B121" t="s">
        <v>7760</v>
      </c>
      <c r="C121" t="s">
        <v>2968</v>
      </c>
      <c r="D121" s="335">
        <v>2076</v>
      </c>
    </row>
    <row r="122" spans="1:4" x14ac:dyDescent="0.2">
      <c r="A122">
        <v>88627</v>
      </c>
      <c r="B122" t="s">
        <v>7761</v>
      </c>
      <c r="C122" t="s">
        <v>2968</v>
      </c>
      <c r="D122">
        <v>723.86</v>
      </c>
    </row>
    <row r="123" spans="1:4" x14ac:dyDescent="0.2">
      <c r="A123">
        <v>100463</v>
      </c>
      <c r="B123" t="s">
        <v>7762</v>
      </c>
      <c r="C123" t="s">
        <v>2968</v>
      </c>
      <c r="D123" t="s">
        <v>17527</v>
      </c>
    </row>
    <row r="124" spans="1:4" x14ac:dyDescent="0.2">
      <c r="A124">
        <v>88626</v>
      </c>
      <c r="B124" t="s">
        <v>7646</v>
      </c>
      <c r="C124" t="s">
        <v>2968</v>
      </c>
      <c r="D124">
        <v>590.5</v>
      </c>
    </row>
    <row r="125" spans="1:4" x14ac:dyDescent="0.2">
      <c r="A125">
        <v>100488</v>
      </c>
      <c r="B125" t="s">
        <v>7767</v>
      </c>
      <c r="C125" t="s">
        <v>2968</v>
      </c>
      <c r="D125">
        <v>572.55999999999995</v>
      </c>
    </row>
    <row r="126" spans="1:4" x14ac:dyDescent="0.2">
      <c r="A126">
        <v>100464</v>
      </c>
      <c r="B126" t="s">
        <v>7770</v>
      </c>
      <c r="C126" t="s">
        <v>2968</v>
      </c>
      <c r="D126">
        <v>633.53</v>
      </c>
    </row>
    <row r="127" spans="1:4" x14ac:dyDescent="0.2">
      <c r="A127">
        <v>100465</v>
      </c>
      <c r="B127" t="s">
        <v>7771</v>
      </c>
      <c r="C127" t="s">
        <v>2968</v>
      </c>
      <c r="D127">
        <v>573.92999999999995</v>
      </c>
    </row>
    <row r="128" spans="1:4" x14ac:dyDescent="0.2">
      <c r="A128">
        <v>100466</v>
      </c>
      <c r="B128" t="s">
        <v>7772</v>
      </c>
      <c r="C128" t="s">
        <v>2968</v>
      </c>
      <c r="D128">
        <v>542.69000000000005</v>
      </c>
    </row>
    <row r="129" spans="1:4" x14ac:dyDescent="0.2">
      <c r="A129">
        <v>87368</v>
      </c>
      <c r="B129" t="s">
        <v>7773</v>
      </c>
      <c r="C129" t="s">
        <v>2968</v>
      </c>
      <c r="D129">
        <v>812.45</v>
      </c>
    </row>
    <row r="130" spans="1:4" x14ac:dyDescent="0.2">
      <c r="A130">
        <v>100450</v>
      </c>
      <c r="B130" t="s">
        <v>7774</v>
      </c>
      <c r="C130" t="s">
        <v>2968</v>
      </c>
      <c r="D130" t="s">
        <v>17527</v>
      </c>
    </row>
    <row r="131" spans="1:4" x14ac:dyDescent="0.2">
      <c r="A131">
        <v>87289</v>
      </c>
      <c r="B131" t="s">
        <v>7775</v>
      </c>
      <c r="C131" t="s">
        <v>2968</v>
      </c>
      <c r="D131">
        <v>644</v>
      </c>
    </row>
    <row r="132" spans="1:4" x14ac:dyDescent="0.2">
      <c r="A132">
        <v>87290</v>
      </c>
      <c r="B132" t="s">
        <v>7776</v>
      </c>
      <c r="C132" t="s">
        <v>2968</v>
      </c>
      <c r="D132">
        <v>624.39</v>
      </c>
    </row>
    <row r="133" spans="1:4" x14ac:dyDescent="0.2">
      <c r="A133">
        <v>87333</v>
      </c>
      <c r="B133" t="s">
        <v>7777</v>
      </c>
      <c r="C133" t="s">
        <v>2968</v>
      </c>
      <c r="D133">
        <v>653.95000000000005</v>
      </c>
    </row>
    <row r="134" spans="1:4" x14ac:dyDescent="0.2">
      <c r="A134">
        <v>87334</v>
      </c>
      <c r="B134" t="s">
        <v>7778</v>
      </c>
      <c r="C134" t="s">
        <v>2968</v>
      </c>
      <c r="D134">
        <v>595.16999999999996</v>
      </c>
    </row>
    <row r="135" spans="1:4" x14ac:dyDescent="0.2">
      <c r="A135">
        <v>105515</v>
      </c>
      <c r="B135" t="s">
        <v>7779</v>
      </c>
      <c r="C135" t="s">
        <v>2968</v>
      </c>
      <c r="D135">
        <v>835.39</v>
      </c>
    </row>
    <row r="136" spans="1:4" x14ac:dyDescent="0.2">
      <c r="A136">
        <v>87367</v>
      </c>
      <c r="B136" t="s">
        <v>7638</v>
      </c>
      <c r="C136" t="s">
        <v>2968</v>
      </c>
      <c r="D136">
        <v>811.86</v>
      </c>
    </row>
    <row r="137" spans="1:4" x14ac:dyDescent="0.2">
      <c r="A137">
        <v>100449</v>
      </c>
      <c r="B137" t="s">
        <v>7782</v>
      </c>
      <c r="C137" t="s">
        <v>2968</v>
      </c>
      <c r="D137" t="s">
        <v>17527</v>
      </c>
    </row>
    <row r="138" spans="1:4" x14ac:dyDescent="0.2">
      <c r="A138">
        <v>87286</v>
      </c>
      <c r="B138" t="s">
        <v>7629</v>
      </c>
      <c r="C138" t="s">
        <v>2968</v>
      </c>
      <c r="D138">
        <v>651.65</v>
      </c>
    </row>
    <row r="139" spans="1:4" x14ac:dyDescent="0.2">
      <c r="A139">
        <v>87287</v>
      </c>
      <c r="B139" t="s">
        <v>7783</v>
      </c>
      <c r="C139" t="s">
        <v>2968</v>
      </c>
      <c r="D139">
        <v>616.91999999999996</v>
      </c>
    </row>
    <row r="140" spans="1:4" x14ac:dyDescent="0.2">
      <c r="A140">
        <v>87331</v>
      </c>
      <c r="B140" t="s">
        <v>7784</v>
      </c>
      <c r="C140" t="s">
        <v>2968</v>
      </c>
      <c r="D140">
        <v>686.41</v>
      </c>
    </row>
    <row r="141" spans="1:4" x14ac:dyDescent="0.2">
      <c r="A141">
        <v>87332</v>
      </c>
      <c r="B141" t="s">
        <v>7785</v>
      </c>
      <c r="C141" t="s">
        <v>2968</v>
      </c>
      <c r="D141">
        <v>590.59</v>
      </c>
    </row>
    <row r="142" spans="1:4" x14ac:dyDescent="0.2">
      <c r="A142">
        <v>87369</v>
      </c>
      <c r="B142" t="s">
        <v>7662</v>
      </c>
      <c r="C142" t="s">
        <v>2968</v>
      </c>
      <c r="D142">
        <v>842.11</v>
      </c>
    </row>
    <row r="143" spans="1:4" x14ac:dyDescent="0.2">
      <c r="A143">
        <v>100451</v>
      </c>
      <c r="B143" t="s">
        <v>7786</v>
      </c>
      <c r="C143" t="s">
        <v>2968</v>
      </c>
      <c r="D143" t="s">
        <v>17527</v>
      </c>
    </row>
    <row r="144" spans="1:4" x14ac:dyDescent="0.2">
      <c r="A144">
        <v>87292</v>
      </c>
      <c r="B144" t="s">
        <v>7660</v>
      </c>
      <c r="C144" t="s">
        <v>2968</v>
      </c>
      <c r="D144">
        <v>668.25</v>
      </c>
    </row>
    <row r="145" spans="1:4" x14ac:dyDescent="0.2">
      <c r="A145">
        <v>87335</v>
      </c>
      <c r="B145" t="s">
        <v>7787</v>
      </c>
      <c r="C145" t="s">
        <v>2968</v>
      </c>
      <c r="D145">
        <v>642.05999999999995</v>
      </c>
    </row>
    <row r="146" spans="1:4" x14ac:dyDescent="0.2">
      <c r="A146">
        <v>87336</v>
      </c>
      <c r="B146" t="s">
        <v>7788</v>
      </c>
      <c r="C146" t="s">
        <v>2968</v>
      </c>
      <c r="D146">
        <v>626.32000000000005</v>
      </c>
    </row>
    <row r="147" spans="1:4" x14ac:dyDescent="0.2">
      <c r="A147">
        <v>87370</v>
      </c>
      <c r="B147" t="s">
        <v>7789</v>
      </c>
      <c r="C147" t="s">
        <v>2968</v>
      </c>
      <c r="D147">
        <v>813.15</v>
      </c>
    </row>
    <row r="148" spans="1:4" x14ac:dyDescent="0.2">
      <c r="A148">
        <v>100452</v>
      </c>
      <c r="B148" t="s">
        <v>7790</v>
      </c>
      <c r="C148" t="s">
        <v>2968</v>
      </c>
      <c r="D148" t="s">
        <v>17527</v>
      </c>
    </row>
    <row r="149" spans="1:4" x14ac:dyDescent="0.2">
      <c r="A149">
        <v>88715</v>
      </c>
      <c r="B149" t="s">
        <v>7649</v>
      </c>
      <c r="C149" t="s">
        <v>2968</v>
      </c>
      <c r="D149">
        <v>629.09</v>
      </c>
    </row>
    <row r="150" spans="1:4" x14ac:dyDescent="0.2">
      <c r="A150">
        <v>87294</v>
      </c>
      <c r="B150" t="s">
        <v>7791</v>
      </c>
      <c r="C150" t="s">
        <v>2968</v>
      </c>
      <c r="D150">
        <v>634.48</v>
      </c>
    </row>
    <row r="151" spans="1:4" x14ac:dyDescent="0.2">
      <c r="A151">
        <v>87337</v>
      </c>
      <c r="B151" t="s">
        <v>7792</v>
      </c>
      <c r="C151" t="s">
        <v>2968</v>
      </c>
      <c r="D151">
        <v>643.95000000000005</v>
      </c>
    </row>
    <row r="152" spans="1:4" x14ac:dyDescent="0.2">
      <c r="A152">
        <v>100487</v>
      </c>
      <c r="B152" t="s">
        <v>7793</v>
      </c>
      <c r="C152" t="s">
        <v>2968</v>
      </c>
      <c r="D152">
        <v>591.39</v>
      </c>
    </row>
    <row r="153" spans="1:4" x14ac:dyDescent="0.2">
      <c r="A153">
        <v>87380</v>
      </c>
      <c r="B153" t="s">
        <v>7794</v>
      </c>
      <c r="C153" t="s">
        <v>2968</v>
      </c>
      <c r="D153" s="335">
        <v>4472.8900000000003</v>
      </c>
    </row>
    <row r="154" spans="1:4" x14ac:dyDescent="0.2">
      <c r="A154">
        <v>100461</v>
      </c>
      <c r="B154" t="s">
        <v>7795</v>
      </c>
      <c r="C154" t="s">
        <v>2968</v>
      </c>
      <c r="D154" t="s">
        <v>17527</v>
      </c>
    </row>
    <row r="155" spans="1:4" x14ac:dyDescent="0.2">
      <c r="A155">
        <v>87322</v>
      </c>
      <c r="B155" t="s">
        <v>7796</v>
      </c>
      <c r="C155" t="s">
        <v>2968</v>
      </c>
      <c r="D155" s="335">
        <v>4342.62</v>
      </c>
    </row>
    <row r="156" spans="1:4" x14ac:dyDescent="0.2">
      <c r="A156">
        <v>87323</v>
      </c>
      <c r="B156" t="s">
        <v>7797</v>
      </c>
      <c r="C156" t="s">
        <v>2968</v>
      </c>
      <c r="D156" s="335">
        <v>4331.29</v>
      </c>
    </row>
    <row r="157" spans="1:4" x14ac:dyDescent="0.2">
      <c r="A157">
        <v>87360</v>
      </c>
      <c r="B157" t="s">
        <v>7798</v>
      </c>
      <c r="C157" t="s">
        <v>2968</v>
      </c>
      <c r="D157" s="335">
        <v>4309.68</v>
      </c>
    </row>
    <row r="158" spans="1:4" x14ac:dyDescent="0.2">
      <c r="A158">
        <v>87361</v>
      </c>
      <c r="B158" t="s">
        <v>7799</v>
      </c>
      <c r="C158" t="s">
        <v>2968</v>
      </c>
      <c r="D158" s="335">
        <v>4237.17</v>
      </c>
    </row>
    <row r="159" spans="1:4" x14ac:dyDescent="0.2">
      <c r="A159">
        <v>87362</v>
      </c>
      <c r="B159" t="s">
        <v>7800</v>
      </c>
      <c r="C159" t="s">
        <v>2968</v>
      </c>
      <c r="D159" s="335">
        <v>4226.6499999999996</v>
      </c>
    </row>
    <row r="160" spans="1:4" x14ac:dyDescent="0.2">
      <c r="A160">
        <v>87377</v>
      </c>
      <c r="B160" t="s">
        <v>7801</v>
      </c>
      <c r="C160" t="s">
        <v>2968</v>
      </c>
      <c r="D160">
        <v>715.13</v>
      </c>
    </row>
    <row r="161" spans="1:4" x14ac:dyDescent="0.2">
      <c r="A161">
        <v>100458</v>
      </c>
      <c r="B161" t="s">
        <v>7802</v>
      </c>
      <c r="C161" t="s">
        <v>2968</v>
      </c>
      <c r="D161" t="s">
        <v>17527</v>
      </c>
    </row>
    <row r="162" spans="1:4" x14ac:dyDescent="0.2">
      <c r="A162">
        <v>87313</v>
      </c>
      <c r="B162" t="s">
        <v>7803</v>
      </c>
      <c r="C162" t="s">
        <v>2968</v>
      </c>
      <c r="D162">
        <v>532.33000000000004</v>
      </c>
    </row>
    <row r="163" spans="1:4" x14ac:dyDescent="0.2">
      <c r="A163">
        <v>87314</v>
      </c>
      <c r="B163" t="s">
        <v>7804</v>
      </c>
      <c r="C163" t="s">
        <v>2968</v>
      </c>
      <c r="D163">
        <v>514.9</v>
      </c>
    </row>
    <row r="164" spans="1:4" x14ac:dyDescent="0.2">
      <c r="A164">
        <v>87352</v>
      </c>
      <c r="B164" t="s">
        <v>7805</v>
      </c>
      <c r="C164" t="s">
        <v>2968</v>
      </c>
      <c r="D164">
        <v>660.43</v>
      </c>
    </row>
    <row r="165" spans="1:4" x14ac:dyDescent="0.2">
      <c r="A165">
        <v>87353</v>
      </c>
      <c r="B165" t="s">
        <v>7806</v>
      </c>
      <c r="C165" t="s">
        <v>2968</v>
      </c>
      <c r="D165">
        <v>543.66999999999996</v>
      </c>
    </row>
    <row r="166" spans="1:4" x14ac:dyDescent="0.2">
      <c r="A166">
        <v>87354</v>
      </c>
      <c r="B166" t="s">
        <v>7807</v>
      </c>
      <c r="C166" t="s">
        <v>2968</v>
      </c>
      <c r="D166">
        <v>487.83</v>
      </c>
    </row>
    <row r="167" spans="1:4" x14ac:dyDescent="0.2">
      <c r="A167">
        <v>100480</v>
      </c>
      <c r="B167" t="s">
        <v>7808</v>
      </c>
      <c r="C167" t="s">
        <v>2968</v>
      </c>
      <c r="D167">
        <v>818.62</v>
      </c>
    </row>
    <row r="168" spans="1:4" x14ac:dyDescent="0.2">
      <c r="A168">
        <v>100476</v>
      </c>
      <c r="B168" t="s">
        <v>7809</v>
      </c>
      <c r="C168" t="s">
        <v>2968</v>
      </c>
      <c r="D168" t="s">
        <v>17527</v>
      </c>
    </row>
    <row r="169" spans="1:4" x14ac:dyDescent="0.2">
      <c r="A169">
        <v>100475</v>
      </c>
      <c r="B169" t="s">
        <v>7810</v>
      </c>
      <c r="C169" t="s">
        <v>2968</v>
      </c>
      <c r="D169">
        <v>678.29</v>
      </c>
    </row>
    <row r="170" spans="1:4" x14ac:dyDescent="0.2">
      <c r="A170">
        <v>100491</v>
      </c>
      <c r="B170" t="s">
        <v>7811</v>
      </c>
      <c r="C170" t="s">
        <v>2968</v>
      </c>
      <c r="D170">
        <v>673.06</v>
      </c>
    </row>
    <row r="171" spans="1:4" x14ac:dyDescent="0.2">
      <c r="A171">
        <v>100477</v>
      </c>
      <c r="B171" t="s">
        <v>7812</v>
      </c>
      <c r="C171" t="s">
        <v>2968</v>
      </c>
      <c r="D171">
        <v>783.09</v>
      </c>
    </row>
    <row r="172" spans="1:4" x14ac:dyDescent="0.2">
      <c r="A172">
        <v>100478</v>
      </c>
      <c r="B172" t="s">
        <v>7813</v>
      </c>
      <c r="C172" t="s">
        <v>2968</v>
      </c>
      <c r="D172">
        <v>665.1</v>
      </c>
    </row>
    <row r="173" spans="1:4" x14ac:dyDescent="0.2">
      <c r="A173">
        <v>100479</v>
      </c>
      <c r="B173" t="s">
        <v>7814</v>
      </c>
      <c r="C173" t="s">
        <v>2968</v>
      </c>
      <c r="D173">
        <v>637.48</v>
      </c>
    </row>
    <row r="174" spans="1:4" x14ac:dyDescent="0.2">
      <c r="A174">
        <v>87372</v>
      </c>
      <c r="B174" t="s">
        <v>7815</v>
      </c>
      <c r="C174" t="s">
        <v>2968</v>
      </c>
      <c r="D174">
        <v>858.65</v>
      </c>
    </row>
    <row r="175" spans="1:4" x14ac:dyDescent="0.2">
      <c r="A175">
        <v>100453</v>
      </c>
      <c r="B175" t="s">
        <v>7816</v>
      </c>
      <c r="C175" t="s">
        <v>2968</v>
      </c>
      <c r="D175" t="s">
        <v>17527</v>
      </c>
    </row>
    <row r="176" spans="1:4" x14ac:dyDescent="0.2">
      <c r="A176">
        <v>87298</v>
      </c>
      <c r="B176" t="s">
        <v>7817</v>
      </c>
      <c r="C176" t="s">
        <v>2968</v>
      </c>
      <c r="D176">
        <v>665.18</v>
      </c>
    </row>
    <row r="177" spans="1:4" x14ac:dyDescent="0.2">
      <c r="A177">
        <v>87299</v>
      </c>
      <c r="B177" t="s">
        <v>7818</v>
      </c>
      <c r="C177" t="s">
        <v>2968</v>
      </c>
      <c r="D177">
        <v>458.56</v>
      </c>
    </row>
    <row r="178" spans="1:4" x14ac:dyDescent="0.2">
      <c r="A178">
        <v>87339</v>
      </c>
      <c r="B178" t="s">
        <v>7819</v>
      </c>
      <c r="C178" t="s">
        <v>2968</v>
      </c>
      <c r="D178">
        <v>860.31</v>
      </c>
    </row>
    <row r="179" spans="1:4" x14ac:dyDescent="0.2">
      <c r="A179">
        <v>87340</v>
      </c>
      <c r="B179" t="s">
        <v>7820</v>
      </c>
      <c r="C179" t="s">
        <v>2968</v>
      </c>
      <c r="D179">
        <v>669.8</v>
      </c>
    </row>
    <row r="180" spans="1:4" x14ac:dyDescent="0.2">
      <c r="A180">
        <v>87341</v>
      </c>
      <c r="B180" t="s">
        <v>7821</v>
      </c>
      <c r="C180" t="s">
        <v>2968</v>
      </c>
      <c r="D180">
        <v>619.85</v>
      </c>
    </row>
    <row r="181" spans="1:4" x14ac:dyDescent="0.2">
      <c r="A181">
        <v>88629</v>
      </c>
      <c r="B181" t="s">
        <v>7822</v>
      </c>
      <c r="C181" t="s">
        <v>2968</v>
      </c>
      <c r="D181">
        <v>692.57</v>
      </c>
    </row>
    <row r="182" spans="1:4" x14ac:dyDescent="0.2">
      <c r="A182">
        <v>100467</v>
      </c>
      <c r="B182" t="s">
        <v>7823</v>
      </c>
      <c r="C182" t="s">
        <v>2968</v>
      </c>
      <c r="D182" t="s">
        <v>17527</v>
      </c>
    </row>
    <row r="183" spans="1:4" x14ac:dyDescent="0.2">
      <c r="A183">
        <v>88628</v>
      </c>
      <c r="B183" t="s">
        <v>7824</v>
      </c>
      <c r="C183" t="s">
        <v>2968</v>
      </c>
      <c r="D183">
        <v>550.16999999999996</v>
      </c>
    </row>
    <row r="184" spans="1:4" x14ac:dyDescent="0.2">
      <c r="A184">
        <v>100489</v>
      </c>
      <c r="B184" t="s">
        <v>7719</v>
      </c>
      <c r="C184" t="s">
        <v>2968</v>
      </c>
      <c r="D184">
        <v>543.67999999999995</v>
      </c>
    </row>
    <row r="185" spans="1:4" x14ac:dyDescent="0.2">
      <c r="A185">
        <v>100468</v>
      </c>
      <c r="B185" t="s">
        <v>7825</v>
      </c>
      <c r="C185" t="s">
        <v>2968</v>
      </c>
      <c r="D185">
        <v>709.03</v>
      </c>
    </row>
    <row r="186" spans="1:4" x14ac:dyDescent="0.2">
      <c r="A186">
        <v>100469</v>
      </c>
      <c r="B186" t="s">
        <v>7826</v>
      </c>
      <c r="C186" t="s">
        <v>2968</v>
      </c>
      <c r="D186">
        <v>539.83000000000004</v>
      </c>
    </row>
    <row r="187" spans="1:4" x14ac:dyDescent="0.2">
      <c r="A187">
        <v>100470</v>
      </c>
      <c r="B187" t="s">
        <v>7827</v>
      </c>
      <c r="C187" t="s">
        <v>2968</v>
      </c>
      <c r="D187">
        <v>496.77</v>
      </c>
    </row>
    <row r="188" spans="1:4" x14ac:dyDescent="0.2">
      <c r="A188">
        <v>87371</v>
      </c>
      <c r="B188" t="s">
        <v>7828</v>
      </c>
      <c r="C188" t="s">
        <v>2968</v>
      </c>
      <c r="D188">
        <v>811.84</v>
      </c>
    </row>
    <row r="189" spans="1:4" x14ac:dyDescent="0.2">
      <c r="A189">
        <v>87295</v>
      </c>
      <c r="B189" t="s">
        <v>7829</v>
      </c>
      <c r="C189" t="s">
        <v>2968</v>
      </c>
      <c r="D189">
        <v>676.22</v>
      </c>
    </row>
    <row r="190" spans="1:4" x14ac:dyDescent="0.2">
      <c r="A190">
        <v>87296</v>
      </c>
      <c r="B190" t="s">
        <v>924</v>
      </c>
      <c r="C190" t="s">
        <v>2968</v>
      </c>
      <c r="D190">
        <v>627.58000000000004</v>
      </c>
    </row>
    <row r="191" spans="1:4" x14ac:dyDescent="0.2">
      <c r="A191">
        <v>87338</v>
      </c>
      <c r="B191" t="s">
        <v>7830</v>
      </c>
      <c r="C191" t="s">
        <v>2968</v>
      </c>
      <c r="D191">
        <v>629.64</v>
      </c>
    </row>
    <row r="192" spans="1:4" x14ac:dyDescent="0.2">
      <c r="A192">
        <v>88630</v>
      </c>
      <c r="B192" t="s">
        <v>7831</v>
      </c>
      <c r="C192" t="s">
        <v>2968</v>
      </c>
      <c r="D192">
        <v>479.96</v>
      </c>
    </row>
    <row r="193" spans="1:4" x14ac:dyDescent="0.2">
      <c r="A193">
        <v>87381</v>
      </c>
      <c r="B193" t="s">
        <v>7832</v>
      </c>
      <c r="C193" t="s">
        <v>2968</v>
      </c>
      <c r="D193" s="335">
        <v>4412.17</v>
      </c>
    </row>
    <row r="194" spans="1:4" x14ac:dyDescent="0.2">
      <c r="A194">
        <v>100462</v>
      </c>
      <c r="B194" t="s">
        <v>7833</v>
      </c>
      <c r="C194" t="s">
        <v>2968</v>
      </c>
      <c r="D194" t="s">
        <v>17527</v>
      </c>
    </row>
    <row r="195" spans="1:4" x14ac:dyDescent="0.2">
      <c r="A195">
        <v>87325</v>
      </c>
      <c r="B195" t="s">
        <v>7834</v>
      </c>
      <c r="C195" t="s">
        <v>2968</v>
      </c>
      <c r="D195" s="335">
        <v>4261.12</v>
      </c>
    </row>
    <row r="196" spans="1:4" x14ac:dyDescent="0.2">
      <c r="A196">
        <v>87326</v>
      </c>
      <c r="B196" t="s">
        <v>7835</v>
      </c>
      <c r="C196" t="s">
        <v>2968</v>
      </c>
      <c r="D196" s="335">
        <v>4259.2</v>
      </c>
    </row>
    <row r="197" spans="1:4" x14ac:dyDescent="0.2">
      <c r="A197">
        <v>87363</v>
      </c>
      <c r="B197" t="s">
        <v>7836</v>
      </c>
      <c r="C197" t="s">
        <v>2968</v>
      </c>
      <c r="D197" s="335">
        <v>4234.34</v>
      </c>
    </row>
    <row r="198" spans="1:4" x14ac:dyDescent="0.2">
      <c r="A198">
        <v>87364</v>
      </c>
      <c r="B198" t="s">
        <v>7837</v>
      </c>
      <c r="C198" t="s">
        <v>2968</v>
      </c>
      <c r="D198" s="335">
        <v>4180.18</v>
      </c>
    </row>
    <row r="199" spans="1:4" x14ac:dyDescent="0.2">
      <c r="A199">
        <v>87378</v>
      </c>
      <c r="B199" t="s">
        <v>7838</v>
      </c>
      <c r="C199" t="s">
        <v>2968</v>
      </c>
      <c r="D199">
        <v>657.33</v>
      </c>
    </row>
    <row r="200" spans="1:4" x14ac:dyDescent="0.2">
      <c r="A200">
        <v>100459</v>
      </c>
      <c r="B200" t="s">
        <v>7839</v>
      </c>
      <c r="C200" t="s">
        <v>2968</v>
      </c>
      <c r="D200" t="s">
        <v>17527</v>
      </c>
    </row>
    <row r="201" spans="1:4" x14ac:dyDescent="0.2">
      <c r="A201">
        <v>87316</v>
      </c>
      <c r="B201" t="s">
        <v>7840</v>
      </c>
      <c r="C201" t="s">
        <v>2968</v>
      </c>
      <c r="D201">
        <v>496.09</v>
      </c>
    </row>
    <row r="202" spans="1:4" x14ac:dyDescent="0.2">
      <c r="A202">
        <v>87317</v>
      </c>
      <c r="B202" t="s">
        <v>7841</v>
      </c>
      <c r="C202" t="s">
        <v>2968</v>
      </c>
      <c r="D202">
        <v>467.72</v>
      </c>
    </row>
    <row r="203" spans="1:4" x14ac:dyDescent="0.2">
      <c r="A203">
        <v>87355</v>
      </c>
      <c r="B203" t="s">
        <v>7842</v>
      </c>
      <c r="C203" t="s">
        <v>2968</v>
      </c>
      <c r="D203">
        <v>558.48</v>
      </c>
    </row>
    <row r="204" spans="1:4" x14ac:dyDescent="0.2">
      <c r="A204">
        <v>87356</v>
      </c>
      <c r="B204" t="s">
        <v>7843</v>
      </c>
      <c r="C204" t="s">
        <v>2968</v>
      </c>
      <c r="D204">
        <v>478.59</v>
      </c>
    </row>
    <row r="205" spans="1:4" x14ac:dyDescent="0.2">
      <c r="A205">
        <v>87357</v>
      </c>
      <c r="B205" t="s">
        <v>7844</v>
      </c>
      <c r="C205" t="s">
        <v>2968</v>
      </c>
      <c r="D205">
        <v>438.24</v>
      </c>
    </row>
    <row r="206" spans="1:4" x14ac:dyDescent="0.2">
      <c r="A206">
        <v>100486</v>
      </c>
      <c r="B206" t="s">
        <v>7845</v>
      </c>
      <c r="C206" t="s">
        <v>2968</v>
      </c>
      <c r="D206">
        <v>736.92</v>
      </c>
    </row>
    <row r="207" spans="1:4" x14ac:dyDescent="0.2">
      <c r="A207">
        <v>100482</v>
      </c>
      <c r="B207" t="s">
        <v>7846</v>
      </c>
      <c r="C207" t="s">
        <v>2968</v>
      </c>
      <c r="D207" t="s">
        <v>17527</v>
      </c>
    </row>
    <row r="208" spans="1:4" x14ac:dyDescent="0.2">
      <c r="A208">
        <v>100481</v>
      </c>
      <c r="B208" t="s">
        <v>7847</v>
      </c>
      <c r="C208" t="s">
        <v>2968</v>
      </c>
      <c r="D208">
        <v>592.91</v>
      </c>
    </row>
    <row r="209" spans="1:4" x14ac:dyDescent="0.2">
      <c r="A209">
        <v>100492</v>
      </c>
      <c r="B209" t="s">
        <v>7848</v>
      </c>
      <c r="C209" t="s">
        <v>2968</v>
      </c>
      <c r="D209">
        <v>587.98</v>
      </c>
    </row>
    <row r="210" spans="1:4" x14ac:dyDescent="0.2">
      <c r="A210">
        <v>100483</v>
      </c>
      <c r="B210" t="s">
        <v>7849</v>
      </c>
      <c r="C210" t="s">
        <v>2968</v>
      </c>
      <c r="D210">
        <v>670.96</v>
      </c>
    </row>
    <row r="211" spans="1:4" x14ac:dyDescent="0.2">
      <c r="A211">
        <v>100484</v>
      </c>
      <c r="B211" t="s">
        <v>7850</v>
      </c>
      <c r="C211" t="s">
        <v>2968</v>
      </c>
      <c r="D211">
        <v>596.92999999999995</v>
      </c>
    </row>
    <row r="212" spans="1:4" x14ac:dyDescent="0.2">
      <c r="A212">
        <v>100485</v>
      </c>
      <c r="B212" t="s">
        <v>7851</v>
      </c>
      <c r="C212" t="s">
        <v>2968</v>
      </c>
      <c r="D212">
        <v>563.12</v>
      </c>
    </row>
    <row r="213" spans="1:4" x14ac:dyDescent="0.2">
      <c r="A213">
        <v>87373</v>
      </c>
      <c r="B213" t="s">
        <v>7852</v>
      </c>
      <c r="C213" t="s">
        <v>2968</v>
      </c>
      <c r="D213">
        <v>777.99</v>
      </c>
    </row>
    <row r="214" spans="1:4" x14ac:dyDescent="0.2">
      <c r="A214">
        <v>100454</v>
      </c>
      <c r="B214" t="s">
        <v>7853</v>
      </c>
      <c r="C214" t="s">
        <v>2968</v>
      </c>
      <c r="D214" t="s">
        <v>17527</v>
      </c>
    </row>
    <row r="215" spans="1:4" x14ac:dyDescent="0.2">
      <c r="A215">
        <v>87301</v>
      </c>
      <c r="B215" t="s">
        <v>7854</v>
      </c>
      <c r="C215" t="s">
        <v>2968</v>
      </c>
      <c r="D215">
        <v>614.46</v>
      </c>
    </row>
    <row r="216" spans="1:4" x14ac:dyDescent="0.2">
      <c r="A216">
        <v>87302</v>
      </c>
      <c r="B216" t="s">
        <v>7855</v>
      </c>
      <c r="C216" t="s">
        <v>2968</v>
      </c>
      <c r="D216">
        <v>594.35</v>
      </c>
    </row>
    <row r="217" spans="1:4" x14ac:dyDescent="0.2">
      <c r="A217">
        <v>87342</v>
      </c>
      <c r="B217" t="s">
        <v>7856</v>
      </c>
      <c r="C217" t="s">
        <v>2968</v>
      </c>
      <c r="D217">
        <v>729.28</v>
      </c>
    </row>
    <row r="218" spans="1:4" x14ac:dyDescent="0.2">
      <c r="A218">
        <v>87343</v>
      </c>
      <c r="B218" t="s">
        <v>7857</v>
      </c>
      <c r="C218" t="s">
        <v>2968</v>
      </c>
      <c r="D218">
        <v>621.47</v>
      </c>
    </row>
    <row r="219" spans="1:4" x14ac:dyDescent="0.2">
      <c r="A219">
        <v>87344</v>
      </c>
      <c r="B219" t="s">
        <v>7858</v>
      </c>
      <c r="C219" t="s">
        <v>2968</v>
      </c>
      <c r="D219">
        <v>558.80999999999995</v>
      </c>
    </row>
    <row r="220" spans="1:4" x14ac:dyDescent="0.2">
      <c r="A220">
        <v>88631</v>
      </c>
      <c r="B220" t="s">
        <v>7859</v>
      </c>
      <c r="C220" t="s">
        <v>2968</v>
      </c>
      <c r="D220">
        <v>630.76</v>
      </c>
    </row>
    <row r="221" spans="1:4" x14ac:dyDescent="0.2">
      <c r="A221">
        <v>100471</v>
      </c>
      <c r="B221" t="s">
        <v>7860</v>
      </c>
      <c r="C221" t="s">
        <v>2968</v>
      </c>
      <c r="D221" t="s">
        <v>17527</v>
      </c>
    </row>
    <row r="222" spans="1:4" x14ac:dyDescent="0.2">
      <c r="A222">
        <v>100490</v>
      </c>
      <c r="B222" t="s">
        <v>1113</v>
      </c>
      <c r="C222" t="s">
        <v>2968</v>
      </c>
      <c r="D222">
        <v>485.05</v>
      </c>
    </row>
    <row r="223" spans="1:4" x14ac:dyDescent="0.2">
      <c r="A223">
        <v>100472</v>
      </c>
      <c r="B223" t="s">
        <v>7861</v>
      </c>
      <c r="C223" t="s">
        <v>2968</v>
      </c>
      <c r="D223">
        <v>572.08000000000004</v>
      </c>
    </row>
    <row r="224" spans="1:4" x14ac:dyDescent="0.2">
      <c r="A224">
        <v>100473</v>
      </c>
      <c r="B224" t="s">
        <v>7862</v>
      </c>
      <c r="C224" t="s">
        <v>2968</v>
      </c>
      <c r="D224">
        <v>497.11</v>
      </c>
    </row>
    <row r="225" spans="1:4" x14ac:dyDescent="0.2">
      <c r="A225">
        <v>100474</v>
      </c>
      <c r="B225" t="s">
        <v>7863</v>
      </c>
      <c r="C225" t="s">
        <v>2968</v>
      </c>
      <c r="D225">
        <v>461.62</v>
      </c>
    </row>
    <row r="226" spans="1:4" x14ac:dyDescent="0.2">
      <c r="A226">
        <v>87379</v>
      </c>
      <c r="B226" t="s">
        <v>7864</v>
      </c>
      <c r="C226" t="s">
        <v>2968</v>
      </c>
      <c r="D226" s="335">
        <v>4383.6000000000004</v>
      </c>
    </row>
    <row r="227" spans="1:4" x14ac:dyDescent="0.2">
      <c r="A227">
        <v>100460</v>
      </c>
      <c r="B227" t="s">
        <v>7865</v>
      </c>
      <c r="C227" t="s">
        <v>2968</v>
      </c>
      <c r="D227" t="s">
        <v>17527</v>
      </c>
    </row>
    <row r="228" spans="1:4" x14ac:dyDescent="0.2">
      <c r="A228">
        <v>87319</v>
      </c>
      <c r="B228" t="s">
        <v>7866</v>
      </c>
      <c r="C228" t="s">
        <v>2968</v>
      </c>
      <c r="D228" s="335">
        <v>4235</v>
      </c>
    </row>
    <row r="229" spans="1:4" x14ac:dyDescent="0.2">
      <c r="A229">
        <v>87320</v>
      </c>
      <c r="B229" t="s">
        <v>7867</v>
      </c>
      <c r="C229" t="s">
        <v>2968</v>
      </c>
      <c r="D229" s="335">
        <v>4234.28</v>
      </c>
    </row>
    <row r="230" spans="1:4" x14ac:dyDescent="0.2">
      <c r="A230">
        <v>87358</v>
      </c>
      <c r="B230" t="s">
        <v>7868</v>
      </c>
      <c r="C230" t="s">
        <v>2968</v>
      </c>
      <c r="D230" s="335">
        <v>4195.87</v>
      </c>
    </row>
    <row r="231" spans="1:4" x14ac:dyDescent="0.2">
      <c r="A231">
        <v>87359</v>
      </c>
      <c r="B231" t="s">
        <v>7869</v>
      </c>
      <c r="C231" t="s">
        <v>2968</v>
      </c>
      <c r="D231" s="335">
        <v>4147.75</v>
      </c>
    </row>
    <row r="232" spans="1:4" x14ac:dyDescent="0.2">
      <c r="A232">
        <v>87376</v>
      </c>
      <c r="B232" t="s">
        <v>7870</v>
      </c>
      <c r="C232" t="s">
        <v>2968</v>
      </c>
      <c r="D232">
        <v>630.33000000000004</v>
      </c>
    </row>
    <row r="233" spans="1:4" x14ac:dyDescent="0.2">
      <c r="A233">
        <v>100457</v>
      </c>
      <c r="B233" t="s">
        <v>7871</v>
      </c>
      <c r="C233" t="s">
        <v>2968</v>
      </c>
      <c r="D233" t="s">
        <v>17527</v>
      </c>
    </row>
    <row r="234" spans="1:4" x14ac:dyDescent="0.2">
      <c r="A234">
        <v>87310</v>
      </c>
      <c r="B234" t="s">
        <v>7872</v>
      </c>
      <c r="C234" t="s">
        <v>2968</v>
      </c>
      <c r="D234">
        <v>453.86</v>
      </c>
    </row>
    <row r="235" spans="1:4" x14ac:dyDescent="0.2">
      <c r="A235">
        <v>87311</v>
      </c>
      <c r="B235" t="s">
        <v>7873</v>
      </c>
      <c r="C235" t="s">
        <v>2968</v>
      </c>
      <c r="D235">
        <v>434.88</v>
      </c>
    </row>
    <row r="236" spans="1:4" x14ac:dyDescent="0.2">
      <c r="A236">
        <v>87350</v>
      </c>
      <c r="B236" t="s">
        <v>7874</v>
      </c>
      <c r="C236" t="s">
        <v>2968</v>
      </c>
      <c r="D236">
        <v>526.53</v>
      </c>
    </row>
    <row r="237" spans="1:4" x14ac:dyDescent="0.2">
      <c r="A237">
        <v>87351</v>
      </c>
      <c r="B237" t="s">
        <v>7875</v>
      </c>
      <c r="C237" t="s">
        <v>2968</v>
      </c>
      <c r="D237">
        <v>415.41</v>
      </c>
    </row>
    <row r="238" spans="1:4" x14ac:dyDescent="0.2">
      <c r="A238">
        <v>87374</v>
      </c>
      <c r="B238" t="s">
        <v>7876</v>
      </c>
      <c r="C238" t="s">
        <v>2968</v>
      </c>
      <c r="D238">
        <v>738.1</v>
      </c>
    </row>
    <row r="239" spans="1:4" x14ac:dyDescent="0.2">
      <c r="A239">
        <v>100455</v>
      </c>
      <c r="B239" t="s">
        <v>7877</v>
      </c>
      <c r="C239" t="s">
        <v>2968</v>
      </c>
      <c r="D239" t="s">
        <v>17527</v>
      </c>
    </row>
    <row r="240" spans="1:4" x14ac:dyDescent="0.2">
      <c r="A240">
        <v>87304</v>
      </c>
      <c r="B240" t="s">
        <v>7878</v>
      </c>
      <c r="C240" t="s">
        <v>2968</v>
      </c>
      <c r="D240">
        <v>558.27</v>
      </c>
    </row>
    <row r="241" spans="1:4" x14ac:dyDescent="0.2">
      <c r="A241">
        <v>87305</v>
      </c>
      <c r="B241" t="s">
        <v>7879</v>
      </c>
      <c r="C241" t="s">
        <v>2968</v>
      </c>
      <c r="D241">
        <v>557.04999999999995</v>
      </c>
    </row>
    <row r="242" spans="1:4" x14ac:dyDescent="0.2">
      <c r="A242">
        <v>87345</v>
      </c>
      <c r="B242" t="s">
        <v>7880</v>
      </c>
      <c r="C242" t="s">
        <v>2968</v>
      </c>
      <c r="D242">
        <v>656.05</v>
      </c>
    </row>
    <row r="243" spans="1:4" x14ac:dyDescent="0.2">
      <c r="A243">
        <v>87346</v>
      </c>
      <c r="B243" t="s">
        <v>7881</v>
      </c>
      <c r="C243" t="s">
        <v>2968</v>
      </c>
      <c r="D243">
        <v>566.71</v>
      </c>
    </row>
    <row r="244" spans="1:4" x14ac:dyDescent="0.2">
      <c r="A244">
        <v>87347</v>
      </c>
      <c r="B244" t="s">
        <v>7882</v>
      </c>
      <c r="C244" t="s">
        <v>2968</v>
      </c>
      <c r="D244">
        <v>517.12</v>
      </c>
    </row>
    <row r="245" spans="1:4" x14ac:dyDescent="0.2">
      <c r="A245">
        <v>87366</v>
      </c>
      <c r="B245" t="s">
        <v>7883</v>
      </c>
      <c r="C245" t="s">
        <v>2968</v>
      </c>
      <c r="D245">
        <v>656.91</v>
      </c>
    </row>
    <row r="246" spans="1:4" x14ac:dyDescent="0.2">
      <c r="A246">
        <v>100448</v>
      </c>
      <c r="B246" t="s">
        <v>7884</v>
      </c>
      <c r="C246" t="s">
        <v>2968</v>
      </c>
      <c r="D246" t="s">
        <v>17527</v>
      </c>
    </row>
    <row r="247" spans="1:4" x14ac:dyDescent="0.2">
      <c r="A247">
        <v>87283</v>
      </c>
      <c r="B247" t="s">
        <v>7885</v>
      </c>
      <c r="C247" t="s">
        <v>2968</v>
      </c>
      <c r="D247">
        <v>473.95</v>
      </c>
    </row>
    <row r="248" spans="1:4" x14ac:dyDescent="0.2">
      <c r="A248">
        <v>87284</v>
      </c>
      <c r="B248" t="s">
        <v>7886</v>
      </c>
      <c r="C248" t="s">
        <v>2968</v>
      </c>
      <c r="D248">
        <v>457.08</v>
      </c>
    </row>
    <row r="249" spans="1:4" x14ac:dyDescent="0.2">
      <c r="A249">
        <v>87329</v>
      </c>
      <c r="B249" t="s">
        <v>7887</v>
      </c>
      <c r="C249" t="s">
        <v>2968</v>
      </c>
      <c r="D249">
        <v>539.52</v>
      </c>
    </row>
    <row r="250" spans="1:4" x14ac:dyDescent="0.2">
      <c r="A250">
        <v>87330</v>
      </c>
      <c r="B250" t="s">
        <v>7888</v>
      </c>
      <c r="C250" t="s">
        <v>2968</v>
      </c>
      <c r="D250">
        <v>435.57</v>
      </c>
    </row>
    <row r="251" spans="1:4" x14ac:dyDescent="0.2">
      <c r="A251">
        <v>87375</v>
      </c>
      <c r="B251" t="s">
        <v>7889</v>
      </c>
      <c r="C251" t="s">
        <v>2968</v>
      </c>
      <c r="D251">
        <v>714.69</v>
      </c>
    </row>
    <row r="252" spans="1:4" x14ac:dyDescent="0.2">
      <c r="A252">
        <v>100456</v>
      </c>
      <c r="B252" t="s">
        <v>7890</v>
      </c>
      <c r="C252" t="s">
        <v>2968</v>
      </c>
      <c r="D252" t="s">
        <v>17527</v>
      </c>
    </row>
    <row r="253" spans="1:4" x14ac:dyDescent="0.2">
      <c r="A253">
        <v>87307</v>
      </c>
      <c r="B253" t="s">
        <v>7628</v>
      </c>
      <c r="C253" t="s">
        <v>2968</v>
      </c>
      <c r="D253">
        <v>542.92999999999995</v>
      </c>
    </row>
    <row r="254" spans="1:4" x14ac:dyDescent="0.2">
      <c r="A254">
        <v>87308</v>
      </c>
      <c r="B254" t="s">
        <v>7891</v>
      </c>
      <c r="C254" t="s">
        <v>2968</v>
      </c>
      <c r="D254">
        <v>523.83000000000004</v>
      </c>
    </row>
    <row r="255" spans="1:4" x14ac:dyDescent="0.2">
      <c r="A255">
        <v>87348</v>
      </c>
      <c r="B255" t="s">
        <v>7892</v>
      </c>
      <c r="C255" t="s">
        <v>2968</v>
      </c>
      <c r="D255">
        <v>600.58000000000004</v>
      </c>
    </row>
    <row r="256" spans="1:4" x14ac:dyDescent="0.2">
      <c r="A256">
        <v>87349</v>
      </c>
      <c r="B256" t="s">
        <v>7893</v>
      </c>
      <c r="C256" t="s">
        <v>2968</v>
      </c>
      <c r="D256">
        <v>480.94</v>
      </c>
    </row>
    <row r="257" spans="1:4" x14ac:dyDescent="0.2">
      <c r="A257">
        <v>87365</v>
      </c>
      <c r="B257" t="s">
        <v>7894</v>
      </c>
      <c r="C257" t="s">
        <v>2968</v>
      </c>
      <c r="D257">
        <v>626.94000000000005</v>
      </c>
    </row>
    <row r="258" spans="1:4" x14ac:dyDescent="0.2">
      <c r="A258">
        <v>100447</v>
      </c>
      <c r="B258" t="s">
        <v>7895</v>
      </c>
      <c r="C258" t="s">
        <v>2968</v>
      </c>
      <c r="D258" t="s">
        <v>17527</v>
      </c>
    </row>
    <row r="259" spans="1:4" x14ac:dyDescent="0.2">
      <c r="A259">
        <v>87280</v>
      </c>
      <c r="B259" t="s">
        <v>7896</v>
      </c>
      <c r="C259" t="s">
        <v>2968</v>
      </c>
      <c r="D259">
        <v>466.69</v>
      </c>
    </row>
    <row r="260" spans="1:4" x14ac:dyDescent="0.2">
      <c r="A260">
        <v>87281</v>
      </c>
      <c r="B260" t="s">
        <v>7897</v>
      </c>
      <c r="C260" t="s">
        <v>2968</v>
      </c>
      <c r="D260">
        <v>451.39</v>
      </c>
    </row>
    <row r="261" spans="1:4" x14ac:dyDescent="0.2">
      <c r="A261">
        <v>87327</v>
      </c>
      <c r="B261" t="s">
        <v>7898</v>
      </c>
      <c r="C261" t="s">
        <v>2968</v>
      </c>
      <c r="D261">
        <v>503.3</v>
      </c>
    </row>
    <row r="262" spans="1:4" x14ac:dyDescent="0.2">
      <c r="A262">
        <v>87328</v>
      </c>
      <c r="B262" t="s">
        <v>7899</v>
      </c>
      <c r="C262" t="s">
        <v>2968</v>
      </c>
      <c r="D262">
        <v>411.17</v>
      </c>
    </row>
    <row r="263" spans="1:4" x14ac:dyDescent="0.2">
      <c r="A263">
        <v>87410</v>
      </c>
      <c r="B263" t="s">
        <v>7900</v>
      </c>
      <c r="C263" t="s">
        <v>2968</v>
      </c>
      <c r="D263">
        <v>913.29</v>
      </c>
    </row>
    <row r="264" spans="1:4" x14ac:dyDescent="0.2">
      <c r="A264">
        <v>95577</v>
      </c>
      <c r="B264" t="s">
        <v>7901</v>
      </c>
      <c r="C264" t="s">
        <v>94</v>
      </c>
      <c r="D264">
        <v>10.54</v>
      </c>
    </row>
    <row r="265" spans="1:4" x14ac:dyDescent="0.2">
      <c r="A265">
        <v>95578</v>
      </c>
      <c r="B265" t="s">
        <v>7904</v>
      </c>
      <c r="C265" t="s">
        <v>94</v>
      </c>
      <c r="D265">
        <v>8.6199999999999992</v>
      </c>
    </row>
    <row r="266" spans="1:4" x14ac:dyDescent="0.2">
      <c r="A266">
        <v>95579</v>
      </c>
      <c r="B266" t="s">
        <v>7906</v>
      </c>
      <c r="C266" t="s">
        <v>94</v>
      </c>
      <c r="D266">
        <v>8.1999999999999993</v>
      </c>
    </row>
    <row r="267" spans="1:4" x14ac:dyDescent="0.2">
      <c r="A267">
        <v>95580</v>
      </c>
      <c r="B267" t="s">
        <v>7908</v>
      </c>
      <c r="C267" t="s">
        <v>94</v>
      </c>
      <c r="D267">
        <v>9.36</v>
      </c>
    </row>
    <row r="268" spans="1:4" x14ac:dyDescent="0.2">
      <c r="A268">
        <v>95581</v>
      </c>
      <c r="B268" t="s">
        <v>7910</v>
      </c>
      <c r="C268" t="s">
        <v>94</v>
      </c>
      <c r="D268">
        <v>9.31</v>
      </c>
    </row>
    <row r="269" spans="1:4" x14ac:dyDescent="0.2">
      <c r="A269">
        <v>95582</v>
      </c>
      <c r="B269" t="s">
        <v>7912</v>
      </c>
      <c r="C269" t="s">
        <v>94</v>
      </c>
      <c r="D269">
        <v>10.09</v>
      </c>
    </row>
    <row r="270" spans="1:4" x14ac:dyDescent="0.2">
      <c r="A270">
        <v>95576</v>
      </c>
      <c r="B270" t="s">
        <v>7914</v>
      </c>
      <c r="C270" t="s">
        <v>94</v>
      </c>
      <c r="D270">
        <v>12.9</v>
      </c>
    </row>
    <row r="271" spans="1:4" x14ac:dyDescent="0.2">
      <c r="A271">
        <v>95583</v>
      </c>
      <c r="B271" t="s">
        <v>7916</v>
      </c>
      <c r="C271" t="s">
        <v>94</v>
      </c>
      <c r="D271">
        <v>18</v>
      </c>
    </row>
    <row r="272" spans="1:4" x14ac:dyDescent="0.2">
      <c r="A272">
        <v>95584</v>
      </c>
      <c r="B272" t="s">
        <v>7918</v>
      </c>
      <c r="C272" t="s">
        <v>94</v>
      </c>
      <c r="D272">
        <v>14.97</v>
      </c>
    </row>
    <row r="273" spans="1:4" x14ac:dyDescent="0.2">
      <c r="A273">
        <v>95593</v>
      </c>
      <c r="B273" t="s">
        <v>7920</v>
      </c>
      <c r="C273" t="s">
        <v>94</v>
      </c>
      <c r="D273">
        <v>14.97</v>
      </c>
    </row>
    <row r="274" spans="1:4" x14ac:dyDescent="0.2">
      <c r="A274">
        <v>95592</v>
      </c>
      <c r="B274" t="s">
        <v>7921</v>
      </c>
      <c r="C274" t="s">
        <v>94</v>
      </c>
      <c r="D274">
        <v>18</v>
      </c>
    </row>
    <row r="275" spans="1:4" x14ac:dyDescent="0.2">
      <c r="A275">
        <v>92919</v>
      </c>
      <c r="B275" t="s">
        <v>7922</v>
      </c>
      <c r="C275" t="s">
        <v>94</v>
      </c>
      <c r="D275">
        <v>12.35</v>
      </c>
    </row>
    <row r="276" spans="1:4" x14ac:dyDescent="0.2">
      <c r="A276">
        <v>92921</v>
      </c>
      <c r="B276" t="s">
        <v>7923</v>
      </c>
      <c r="C276" t="s">
        <v>94</v>
      </c>
      <c r="D276">
        <v>9.98</v>
      </c>
    </row>
    <row r="277" spans="1:4" x14ac:dyDescent="0.2">
      <c r="A277">
        <v>92922</v>
      </c>
      <c r="B277" t="s">
        <v>7924</v>
      </c>
      <c r="C277" t="s">
        <v>94</v>
      </c>
      <c r="D277">
        <v>9.34</v>
      </c>
    </row>
    <row r="278" spans="1:4" x14ac:dyDescent="0.2">
      <c r="A278">
        <v>92923</v>
      </c>
      <c r="B278" t="s">
        <v>7925</v>
      </c>
      <c r="C278" t="s">
        <v>94</v>
      </c>
      <c r="D278">
        <v>10.28</v>
      </c>
    </row>
    <row r="279" spans="1:4" x14ac:dyDescent="0.2">
      <c r="A279">
        <v>92924</v>
      </c>
      <c r="B279" t="s">
        <v>7926</v>
      </c>
      <c r="C279" t="s">
        <v>94</v>
      </c>
      <c r="D279">
        <v>10</v>
      </c>
    </row>
    <row r="280" spans="1:4" x14ac:dyDescent="0.2">
      <c r="A280">
        <v>104104</v>
      </c>
      <c r="B280" t="s">
        <v>7927</v>
      </c>
      <c r="C280" t="s">
        <v>94</v>
      </c>
      <c r="D280">
        <v>10.27</v>
      </c>
    </row>
    <row r="281" spans="1:4" x14ac:dyDescent="0.2">
      <c r="A281">
        <v>92916</v>
      </c>
      <c r="B281" t="s">
        <v>7928</v>
      </c>
      <c r="C281" t="s">
        <v>94</v>
      </c>
      <c r="D281">
        <v>16.63</v>
      </c>
    </row>
    <row r="282" spans="1:4" x14ac:dyDescent="0.2">
      <c r="A282">
        <v>92917</v>
      </c>
      <c r="B282" t="s">
        <v>7929</v>
      </c>
      <c r="C282" t="s">
        <v>94</v>
      </c>
      <c r="D282">
        <v>14.53</v>
      </c>
    </row>
    <row r="283" spans="1:4" x14ac:dyDescent="0.2">
      <c r="A283">
        <v>92915</v>
      </c>
      <c r="B283" t="s">
        <v>7930</v>
      </c>
      <c r="C283" t="s">
        <v>94</v>
      </c>
      <c r="D283">
        <v>19.14</v>
      </c>
    </row>
    <row r="284" spans="1:4" x14ac:dyDescent="0.2">
      <c r="A284">
        <v>92771</v>
      </c>
      <c r="B284" t="s">
        <v>139</v>
      </c>
      <c r="C284" t="s">
        <v>94</v>
      </c>
      <c r="D284">
        <v>10.37</v>
      </c>
    </row>
    <row r="285" spans="1:4" x14ac:dyDescent="0.2">
      <c r="A285">
        <v>92772</v>
      </c>
      <c r="B285" t="s">
        <v>776</v>
      </c>
      <c r="C285" t="s">
        <v>94</v>
      </c>
      <c r="D285">
        <v>8.56</v>
      </c>
    </row>
    <row r="286" spans="1:4" x14ac:dyDescent="0.2">
      <c r="A286">
        <v>92773</v>
      </c>
      <c r="B286" t="s">
        <v>1320</v>
      </c>
      <c r="C286" t="s">
        <v>94</v>
      </c>
      <c r="D286">
        <v>8.32</v>
      </c>
    </row>
    <row r="287" spans="1:4" x14ac:dyDescent="0.2">
      <c r="A287">
        <v>92774</v>
      </c>
      <c r="B287" t="s">
        <v>7931</v>
      </c>
      <c r="C287" t="s">
        <v>94</v>
      </c>
      <c r="D287">
        <v>9.5299999999999994</v>
      </c>
    </row>
    <row r="288" spans="1:4" x14ac:dyDescent="0.2">
      <c r="A288">
        <v>92769</v>
      </c>
      <c r="B288" t="s">
        <v>135</v>
      </c>
      <c r="C288" t="s">
        <v>94</v>
      </c>
      <c r="D288">
        <v>13.13</v>
      </c>
    </row>
    <row r="289" spans="1:4" x14ac:dyDescent="0.2">
      <c r="A289">
        <v>92770</v>
      </c>
      <c r="B289" t="s">
        <v>137</v>
      </c>
      <c r="C289" t="s">
        <v>94</v>
      </c>
      <c r="D289">
        <v>11.9</v>
      </c>
    </row>
    <row r="290" spans="1:4" x14ac:dyDescent="0.2">
      <c r="A290">
        <v>92767</v>
      </c>
      <c r="B290" t="s">
        <v>7932</v>
      </c>
      <c r="C290" t="s">
        <v>94</v>
      </c>
      <c r="D290">
        <v>17.22</v>
      </c>
    </row>
    <row r="291" spans="1:4" x14ac:dyDescent="0.2">
      <c r="A291">
        <v>92768</v>
      </c>
      <c r="B291" t="s">
        <v>133</v>
      </c>
      <c r="C291" t="s">
        <v>94</v>
      </c>
      <c r="D291">
        <v>14.62</v>
      </c>
    </row>
    <row r="292" spans="1:4" x14ac:dyDescent="0.2">
      <c r="A292">
        <v>92762</v>
      </c>
      <c r="B292" t="s">
        <v>115</v>
      </c>
      <c r="C292" t="s">
        <v>94</v>
      </c>
      <c r="D292">
        <v>10.99</v>
      </c>
    </row>
    <row r="293" spans="1:4" x14ac:dyDescent="0.2">
      <c r="A293">
        <v>92763</v>
      </c>
      <c r="B293" t="s">
        <v>118</v>
      </c>
      <c r="C293" t="s">
        <v>94</v>
      </c>
      <c r="D293">
        <v>9.1</v>
      </c>
    </row>
    <row r="294" spans="1:4" x14ac:dyDescent="0.2">
      <c r="A294">
        <v>92764</v>
      </c>
      <c r="B294" t="s">
        <v>120</v>
      </c>
      <c r="C294" t="s">
        <v>94</v>
      </c>
      <c r="D294">
        <v>8.68</v>
      </c>
    </row>
    <row r="295" spans="1:4" x14ac:dyDescent="0.2">
      <c r="A295">
        <v>92765</v>
      </c>
      <c r="B295" t="s">
        <v>1293</v>
      </c>
      <c r="C295" t="s">
        <v>94</v>
      </c>
      <c r="D295">
        <v>9.74</v>
      </c>
    </row>
    <row r="296" spans="1:4" x14ac:dyDescent="0.2">
      <c r="A296">
        <v>92766</v>
      </c>
      <c r="B296" t="s">
        <v>7934</v>
      </c>
      <c r="C296" t="s">
        <v>94</v>
      </c>
      <c r="D296">
        <v>9.6</v>
      </c>
    </row>
    <row r="297" spans="1:4" x14ac:dyDescent="0.2">
      <c r="A297">
        <v>104105</v>
      </c>
      <c r="B297" t="s">
        <v>7935</v>
      </c>
      <c r="C297" t="s">
        <v>94</v>
      </c>
      <c r="D297">
        <v>10.27</v>
      </c>
    </row>
    <row r="298" spans="1:4" x14ac:dyDescent="0.2">
      <c r="A298">
        <v>92760</v>
      </c>
      <c r="B298" t="s">
        <v>128</v>
      </c>
      <c r="C298" t="s">
        <v>94</v>
      </c>
      <c r="D298">
        <v>13.88</v>
      </c>
    </row>
    <row r="299" spans="1:4" x14ac:dyDescent="0.2">
      <c r="A299">
        <v>92761</v>
      </c>
      <c r="B299" t="s">
        <v>130</v>
      </c>
      <c r="C299" t="s">
        <v>94</v>
      </c>
      <c r="D299">
        <v>12.58</v>
      </c>
    </row>
    <row r="300" spans="1:4" x14ac:dyDescent="0.2">
      <c r="A300">
        <v>92759</v>
      </c>
      <c r="B300" t="s">
        <v>122</v>
      </c>
      <c r="C300" t="s">
        <v>94</v>
      </c>
      <c r="D300">
        <v>15.42</v>
      </c>
    </row>
    <row r="301" spans="1:4" x14ac:dyDescent="0.2">
      <c r="A301">
        <v>104108</v>
      </c>
      <c r="B301" t="s">
        <v>7936</v>
      </c>
      <c r="C301" t="s">
        <v>94</v>
      </c>
      <c r="D301">
        <v>13.4</v>
      </c>
    </row>
    <row r="302" spans="1:4" x14ac:dyDescent="0.2">
      <c r="A302">
        <v>104107</v>
      </c>
      <c r="B302" t="s">
        <v>7937</v>
      </c>
      <c r="C302" t="s">
        <v>94</v>
      </c>
      <c r="D302">
        <v>11.18</v>
      </c>
    </row>
    <row r="303" spans="1:4" x14ac:dyDescent="0.2">
      <c r="A303">
        <v>104106</v>
      </c>
      <c r="B303" t="s">
        <v>7938</v>
      </c>
      <c r="C303" t="s">
        <v>94</v>
      </c>
      <c r="D303">
        <v>10.25</v>
      </c>
    </row>
    <row r="304" spans="1:4" x14ac:dyDescent="0.2">
      <c r="A304">
        <v>104110</v>
      </c>
      <c r="B304" t="s">
        <v>7939</v>
      </c>
      <c r="C304" t="s">
        <v>94</v>
      </c>
      <c r="D304">
        <v>20.309999999999999</v>
      </c>
    </row>
    <row r="305" spans="1:4" x14ac:dyDescent="0.2">
      <c r="A305">
        <v>104109</v>
      </c>
      <c r="B305" t="s">
        <v>7940</v>
      </c>
      <c r="C305" t="s">
        <v>94</v>
      </c>
      <c r="D305">
        <v>17.149999999999999</v>
      </c>
    </row>
    <row r="306" spans="1:4" x14ac:dyDescent="0.2">
      <c r="A306">
        <v>104111</v>
      </c>
      <c r="B306" t="s">
        <v>7941</v>
      </c>
      <c r="C306" t="s">
        <v>94</v>
      </c>
      <c r="D306">
        <v>24.12</v>
      </c>
    </row>
    <row r="307" spans="1:4" x14ac:dyDescent="0.2">
      <c r="A307">
        <v>92884</v>
      </c>
      <c r="B307" t="s">
        <v>7942</v>
      </c>
      <c r="C307" t="s">
        <v>94</v>
      </c>
      <c r="D307">
        <v>12.33</v>
      </c>
    </row>
    <row r="308" spans="1:4" x14ac:dyDescent="0.2">
      <c r="A308">
        <v>92885</v>
      </c>
      <c r="B308" t="s">
        <v>7944</v>
      </c>
      <c r="C308" t="s">
        <v>94</v>
      </c>
      <c r="D308">
        <v>11.45</v>
      </c>
    </row>
    <row r="309" spans="1:4" x14ac:dyDescent="0.2">
      <c r="A309">
        <v>92886</v>
      </c>
      <c r="B309" t="s">
        <v>7946</v>
      </c>
      <c r="C309" t="s">
        <v>94</v>
      </c>
      <c r="D309">
        <v>10.72</v>
      </c>
    </row>
    <row r="310" spans="1:4" x14ac:dyDescent="0.2">
      <c r="A310">
        <v>92887</v>
      </c>
      <c r="B310" t="s">
        <v>7948</v>
      </c>
      <c r="C310" t="s">
        <v>94</v>
      </c>
      <c r="D310">
        <v>10.5</v>
      </c>
    </row>
    <row r="311" spans="1:4" x14ac:dyDescent="0.2">
      <c r="A311">
        <v>92888</v>
      </c>
      <c r="B311" t="s">
        <v>7950</v>
      </c>
      <c r="C311" t="s">
        <v>94</v>
      </c>
      <c r="D311">
        <v>10.15</v>
      </c>
    </row>
    <row r="312" spans="1:4" x14ac:dyDescent="0.2">
      <c r="A312">
        <v>92882</v>
      </c>
      <c r="B312" t="s">
        <v>7952</v>
      </c>
      <c r="C312" t="s">
        <v>94</v>
      </c>
      <c r="D312">
        <v>14.24</v>
      </c>
    </row>
    <row r="313" spans="1:4" x14ac:dyDescent="0.2">
      <c r="A313">
        <v>92883</v>
      </c>
      <c r="B313" t="s">
        <v>7954</v>
      </c>
      <c r="C313" t="s">
        <v>94</v>
      </c>
      <c r="D313">
        <v>12.62</v>
      </c>
    </row>
    <row r="314" spans="1:4" x14ac:dyDescent="0.2">
      <c r="A314">
        <v>92877</v>
      </c>
      <c r="B314" t="s">
        <v>7943</v>
      </c>
      <c r="C314" t="s">
        <v>94</v>
      </c>
      <c r="D314">
        <v>9.41</v>
      </c>
    </row>
    <row r="315" spans="1:4" x14ac:dyDescent="0.2">
      <c r="A315">
        <v>92878</v>
      </c>
      <c r="B315" t="s">
        <v>7945</v>
      </c>
      <c r="C315" t="s">
        <v>94</v>
      </c>
      <c r="D315">
        <v>9.18</v>
      </c>
    </row>
    <row r="316" spans="1:4" x14ac:dyDescent="0.2">
      <c r="A316">
        <v>92879</v>
      </c>
      <c r="B316" t="s">
        <v>7947</v>
      </c>
      <c r="C316" t="s">
        <v>94</v>
      </c>
      <c r="D316">
        <v>9.02</v>
      </c>
    </row>
    <row r="317" spans="1:4" x14ac:dyDescent="0.2">
      <c r="A317">
        <v>92880</v>
      </c>
      <c r="B317" t="s">
        <v>7949</v>
      </c>
      <c r="C317" t="s">
        <v>94</v>
      </c>
      <c r="D317">
        <v>9.1999999999999993</v>
      </c>
    </row>
    <row r="318" spans="1:4" x14ac:dyDescent="0.2">
      <c r="A318">
        <v>92881</v>
      </c>
      <c r="B318" t="s">
        <v>7951</v>
      </c>
      <c r="C318" t="s">
        <v>94</v>
      </c>
      <c r="D318">
        <v>9.17</v>
      </c>
    </row>
    <row r="319" spans="1:4" x14ac:dyDescent="0.2">
      <c r="A319">
        <v>92875</v>
      </c>
      <c r="B319" t="s">
        <v>7953</v>
      </c>
      <c r="C319" t="s">
        <v>94</v>
      </c>
      <c r="D319">
        <v>9.42</v>
      </c>
    </row>
    <row r="320" spans="1:4" x14ac:dyDescent="0.2">
      <c r="A320">
        <v>92876</v>
      </c>
      <c r="B320" t="s">
        <v>7955</v>
      </c>
      <c r="C320" t="s">
        <v>94</v>
      </c>
      <c r="D320">
        <v>8.8800000000000008</v>
      </c>
    </row>
    <row r="321" spans="1:4" x14ac:dyDescent="0.2">
      <c r="A321">
        <v>92803</v>
      </c>
      <c r="B321" t="s">
        <v>7902</v>
      </c>
      <c r="C321" t="s">
        <v>94</v>
      </c>
      <c r="D321">
        <v>8.65</v>
      </c>
    </row>
    <row r="322" spans="1:4" x14ac:dyDescent="0.2">
      <c r="A322">
        <v>92804</v>
      </c>
      <c r="B322" t="s">
        <v>7905</v>
      </c>
      <c r="C322" t="s">
        <v>94</v>
      </c>
      <c r="D322">
        <v>7.37</v>
      </c>
    </row>
    <row r="323" spans="1:4" x14ac:dyDescent="0.2">
      <c r="A323">
        <v>92805</v>
      </c>
      <c r="B323" t="s">
        <v>7907</v>
      </c>
      <c r="C323" t="s">
        <v>94</v>
      </c>
      <c r="D323">
        <v>7.26</v>
      </c>
    </row>
    <row r="324" spans="1:4" x14ac:dyDescent="0.2">
      <c r="A324">
        <v>92806</v>
      </c>
      <c r="B324" t="s">
        <v>7909</v>
      </c>
      <c r="C324" t="s">
        <v>94</v>
      </c>
      <c r="D324">
        <v>8.5299999999999994</v>
      </c>
    </row>
    <row r="325" spans="1:4" x14ac:dyDescent="0.2">
      <c r="A325">
        <v>92798</v>
      </c>
      <c r="B325" t="s">
        <v>7911</v>
      </c>
      <c r="C325" t="s">
        <v>94</v>
      </c>
      <c r="D325">
        <v>8.5299999999999994</v>
      </c>
    </row>
    <row r="326" spans="1:4" x14ac:dyDescent="0.2">
      <c r="A326">
        <v>95448</v>
      </c>
      <c r="B326" t="s">
        <v>7913</v>
      </c>
      <c r="C326" t="s">
        <v>94</v>
      </c>
      <c r="D326">
        <v>9.34</v>
      </c>
    </row>
    <row r="327" spans="1:4" x14ac:dyDescent="0.2">
      <c r="A327">
        <v>92801</v>
      </c>
      <c r="B327" t="s">
        <v>7919</v>
      </c>
      <c r="C327" t="s">
        <v>94</v>
      </c>
      <c r="D327">
        <v>9.74</v>
      </c>
    </row>
    <row r="328" spans="1:4" x14ac:dyDescent="0.2">
      <c r="A328">
        <v>92802</v>
      </c>
      <c r="B328" t="s">
        <v>7915</v>
      </c>
      <c r="C328" t="s">
        <v>94</v>
      </c>
      <c r="D328">
        <v>9.4700000000000006</v>
      </c>
    </row>
    <row r="329" spans="1:4" x14ac:dyDescent="0.2">
      <c r="A329">
        <v>92799</v>
      </c>
      <c r="B329" t="s">
        <v>7933</v>
      </c>
      <c r="C329" t="s">
        <v>94</v>
      </c>
      <c r="D329">
        <v>11.54</v>
      </c>
    </row>
    <row r="330" spans="1:4" x14ac:dyDescent="0.2">
      <c r="A330">
        <v>92800</v>
      </c>
      <c r="B330" t="s">
        <v>7917</v>
      </c>
      <c r="C330" t="s">
        <v>94</v>
      </c>
      <c r="D330">
        <v>10.029999999999999</v>
      </c>
    </row>
    <row r="331" spans="1:4" x14ac:dyDescent="0.2">
      <c r="A331">
        <v>95605</v>
      </c>
      <c r="B331" t="s">
        <v>7956</v>
      </c>
      <c r="C331" t="s">
        <v>52</v>
      </c>
      <c r="D331">
        <v>92.28</v>
      </c>
    </row>
    <row r="332" spans="1:4" x14ac:dyDescent="0.2">
      <c r="A332">
        <v>95602</v>
      </c>
      <c r="B332" t="s">
        <v>7959</v>
      </c>
      <c r="C332" t="s">
        <v>52</v>
      </c>
      <c r="D332">
        <v>18.98</v>
      </c>
    </row>
    <row r="333" spans="1:4" x14ac:dyDescent="0.2">
      <c r="A333">
        <v>95603</v>
      </c>
      <c r="B333" t="s">
        <v>7960</v>
      </c>
      <c r="C333" t="s">
        <v>52</v>
      </c>
      <c r="D333">
        <v>32.369999999999997</v>
      </c>
    </row>
    <row r="334" spans="1:4" x14ac:dyDescent="0.2">
      <c r="A334">
        <v>95604</v>
      </c>
      <c r="B334" t="s">
        <v>7961</v>
      </c>
      <c r="C334" t="s">
        <v>52</v>
      </c>
      <c r="D334">
        <v>50.25</v>
      </c>
    </row>
    <row r="335" spans="1:4" x14ac:dyDescent="0.2">
      <c r="A335">
        <v>95601</v>
      </c>
      <c r="B335" t="s">
        <v>7962</v>
      </c>
      <c r="C335" t="s">
        <v>52</v>
      </c>
      <c r="D335">
        <v>11.85</v>
      </c>
    </row>
    <row r="336" spans="1:4" x14ac:dyDescent="0.2">
      <c r="A336">
        <v>102521</v>
      </c>
      <c r="B336" t="s">
        <v>7963</v>
      </c>
      <c r="C336" t="s">
        <v>52</v>
      </c>
      <c r="D336">
        <v>76.12</v>
      </c>
    </row>
    <row r="337" spans="1:4" x14ac:dyDescent="0.2">
      <c r="A337">
        <v>102522</v>
      </c>
      <c r="B337" t="s">
        <v>7964</v>
      </c>
      <c r="C337" t="s">
        <v>52</v>
      </c>
      <c r="D337">
        <v>111.67</v>
      </c>
    </row>
    <row r="338" spans="1:4" x14ac:dyDescent="0.2">
      <c r="A338">
        <v>102523</v>
      </c>
      <c r="B338" t="s">
        <v>7965</v>
      </c>
      <c r="C338" t="s">
        <v>52</v>
      </c>
      <c r="D338">
        <v>147.22999999999999</v>
      </c>
    </row>
    <row r="339" spans="1:4" x14ac:dyDescent="0.2">
      <c r="A339">
        <v>95608</v>
      </c>
      <c r="B339" t="s">
        <v>7966</v>
      </c>
      <c r="C339" t="s">
        <v>52</v>
      </c>
      <c r="D339">
        <v>45.81</v>
      </c>
    </row>
    <row r="340" spans="1:4" x14ac:dyDescent="0.2">
      <c r="A340">
        <v>95609</v>
      </c>
      <c r="B340" t="s">
        <v>7970</v>
      </c>
      <c r="C340" t="s">
        <v>52</v>
      </c>
      <c r="D340">
        <v>58.09</v>
      </c>
    </row>
    <row r="341" spans="1:4" x14ac:dyDescent="0.2">
      <c r="A341">
        <v>95607</v>
      </c>
      <c r="B341" t="s">
        <v>7971</v>
      </c>
      <c r="C341" t="s">
        <v>52</v>
      </c>
      <c r="D341">
        <v>31.58</v>
      </c>
    </row>
    <row r="342" spans="1:4" x14ac:dyDescent="0.2">
      <c r="A342">
        <v>106132</v>
      </c>
      <c r="B342" t="s">
        <v>7972</v>
      </c>
      <c r="C342" t="s">
        <v>2968</v>
      </c>
      <c r="D342" t="s">
        <v>17527</v>
      </c>
    </row>
    <row r="343" spans="1:4" x14ac:dyDescent="0.2">
      <c r="A343">
        <v>106133</v>
      </c>
      <c r="B343" t="s">
        <v>7977</v>
      </c>
      <c r="C343" t="s">
        <v>2968</v>
      </c>
      <c r="D343" t="s">
        <v>17527</v>
      </c>
    </row>
    <row r="344" spans="1:4" x14ac:dyDescent="0.2">
      <c r="A344">
        <v>95996</v>
      </c>
      <c r="B344" t="s">
        <v>7979</v>
      </c>
      <c r="C344" t="s">
        <v>2968</v>
      </c>
      <c r="D344" s="335">
        <v>1579.56</v>
      </c>
    </row>
    <row r="345" spans="1:4" x14ac:dyDescent="0.2">
      <c r="A345">
        <v>95995</v>
      </c>
      <c r="B345" t="s">
        <v>7990</v>
      </c>
      <c r="C345" t="s">
        <v>2968</v>
      </c>
      <c r="D345" s="335">
        <v>1830.77</v>
      </c>
    </row>
    <row r="346" spans="1:4" x14ac:dyDescent="0.2">
      <c r="A346">
        <v>104372</v>
      </c>
      <c r="B346" t="s">
        <v>7991</v>
      </c>
      <c r="C346" t="s">
        <v>2968</v>
      </c>
      <c r="D346" t="s">
        <v>17527</v>
      </c>
    </row>
    <row r="347" spans="1:4" x14ac:dyDescent="0.2">
      <c r="A347">
        <v>104371</v>
      </c>
      <c r="B347" t="s">
        <v>7993</v>
      </c>
      <c r="C347" t="s">
        <v>2968</v>
      </c>
      <c r="D347" t="s">
        <v>17527</v>
      </c>
    </row>
    <row r="348" spans="1:4" x14ac:dyDescent="0.2">
      <c r="A348">
        <v>106138</v>
      </c>
      <c r="B348" t="s">
        <v>7995</v>
      </c>
      <c r="C348" t="s">
        <v>3211</v>
      </c>
      <c r="D348">
        <v>9.4700000000000006</v>
      </c>
    </row>
    <row r="349" spans="1:4" x14ac:dyDescent="0.2">
      <c r="A349">
        <v>106135</v>
      </c>
      <c r="B349" t="s">
        <v>8003</v>
      </c>
      <c r="C349" t="s">
        <v>3211</v>
      </c>
      <c r="D349">
        <v>8.0299999999999994</v>
      </c>
    </row>
    <row r="350" spans="1:4" x14ac:dyDescent="0.2">
      <c r="A350">
        <v>106137</v>
      </c>
      <c r="B350" t="s">
        <v>8004</v>
      </c>
      <c r="C350" t="s">
        <v>3211</v>
      </c>
      <c r="D350">
        <v>10.99</v>
      </c>
    </row>
    <row r="351" spans="1:4" x14ac:dyDescent="0.2">
      <c r="A351">
        <v>96001</v>
      </c>
      <c r="B351" t="s">
        <v>8005</v>
      </c>
      <c r="C351" t="s">
        <v>3211</v>
      </c>
      <c r="D351">
        <v>9.24</v>
      </c>
    </row>
    <row r="352" spans="1:4" x14ac:dyDescent="0.2">
      <c r="A352">
        <v>106136</v>
      </c>
      <c r="B352" t="s">
        <v>8006</v>
      </c>
      <c r="C352" t="s">
        <v>3211</v>
      </c>
      <c r="D352">
        <v>12.86</v>
      </c>
    </row>
    <row r="353" spans="1:4" x14ac:dyDescent="0.2">
      <c r="A353">
        <v>106134</v>
      </c>
      <c r="B353" t="s">
        <v>8007</v>
      </c>
      <c r="C353" t="s">
        <v>3211</v>
      </c>
      <c r="D353">
        <v>10.74</v>
      </c>
    </row>
    <row r="354" spans="1:4" x14ac:dyDescent="0.2">
      <c r="A354">
        <v>94880</v>
      </c>
      <c r="B354" t="s">
        <v>8008</v>
      </c>
      <c r="C354" t="s">
        <v>83</v>
      </c>
      <c r="D354">
        <v>53.26</v>
      </c>
    </row>
    <row r="355" spans="1:4" x14ac:dyDescent="0.2">
      <c r="A355">
        <v>94882</v>
      </c>
      <c r="B355" t="s">
        <v>8011</v>
      </c>
      <c r="C355" t="s">
        <v>83</v>
      </c>
      <c r="D355">
        <v>61.93</v>
      </c>
    </row>
    <row r="356" spans="1:4" x14ac:dyDescent="0.2">
      <c r="A356">
        <v>94884</v>
      </c>
      <c r="B356" t="s">
        <v>8012</v>
      </c>
      <c r="C356" t="s">
        <v>83</v>
      </c>
      <c r="D356">
        <v>79.52</v>
      </c>
    </row>
    <row r="357" spans="1:4" x14ac:dyDescent="0.2">
      <c r="A357">
        <v>94870</v>
      </c>
      <c r="B357" t="s">
        <v>8013</v>
      </c>
      <c r="C357" t="s">
        <v>83</v>
      </c>
      <c r="D357">
        <v>2.5499999999999998</v>
      </c>
    </row>
    <row r="358" spans="1:4" x14ac:dyDescent="0.2">
      <c r="A358">
        <v>94872</v>
      </c>
      <c r="B358" t="s">
        <v>8014</v>
      </c>
      <c r="C358" t="s">
        <v>83</v>
      </c>
      <c r="D358">
        <v>3.67</v>
      </c>
    </row>
    <row r="359" spans="1:4" x14ac:dyDescent="0.2">
      <c r="A359">
        <v>90746</v>
      </c>
      <c r="B359" t="s">
        <v>8015</v>
      </c>
      <c r="C359" t="s">
        <v>83</v>
      </c>
      <c r="D359">
        <v>5.47</v>
      </c>
    </row>
    <row r="360" spans="1:4" x14ac:dyDescent="0.2">
      <c r="A360">
        <v>90747</v>
      </c>
      <c r="B360" t="s">
        <v>8016</v>
      </c>
      <c r="C360" t="s">
        <v>83</v>
      </c>
      <c r="D360">
        <v>21.41</v>
      </c>
    </row>
    <row r="361" spans="1:4" x14ac:dyDescent="0.2">
      <c r="A361">
        <v>94876</v>
      </c>
      <c r="B361" t="s">
        <v>8017</v>
      </c>
      <c r="C361" t="s">
        <v>83</v>
      </c>
      <c r="D361">
        <v>35.76</v>
      </c>
    </row>
    <row r="362" spans="1:4" x14ac:dyDescent="0.2">
      <c r="A362">
        <v>94878</v>
      </c>
      <c r="B362" t="s">
        <v>8018</v>
      </c>
      <c r="C362" t="s">
        <v>83</v>
      </c>
      <c r="D362">
        <v>41.38</v>
      </c>
    </row>
    <row r="363" spans="1:4" x14ac:dyDescent="0.2">
      <c r="A363">
        <v>90740</v>
      </c>
      <c r="B363" t="s">
        <v>8019</v>
      </c>
      <c r="C363" t="s">
        <v>83</v>
      </c>
      <c r="D363">
        <v>6.67</v>
      </c>
    </row>
    <row r="364" spans="1:4" x14ac:dyDescent="0.2">
      <c r="A364">
        <v>90741</v>
      </c>
      <c r="B364" t="s">
        <v>8020</v>
      </c>
      <c r="C364" t="s">
        <v>83</v>
      </c>
      <c r="D364">
        <v>7.61</v>
      </c>
    </row>
    <row r="365" spans="1:4" x14ac:dyDescent="0.2">
      <c r="A365">
        <v>90742</v>
      </c>
      <c r="B365" t="s">
        <v>8021</v>
      </c>
      <c r="C365" t="s">
        <v>83</v>
      </c>
      <c r="D365">
        <v>8.5399999999999991</v>
      </c>
    </row>
    <row r="366" spans="1:4" x14ac:dyDescent="0.2">
      <c r="A366">
        <v>90743</v>
      </c>
      <c r="B366" t="s">
        <v>8022</v>
      </c>
      <c r="C366" t="s">
        <v>83</v>
      </c>
      <c r="D366">
        <v>9.48</v>
      </c>
    </row>
    <row r="367" spans="1:4" x14ac:dyDescent="0.2">
      <c r="A367">
        <v>90744</v>
      </c>
      <c r="B367" t="s">
        <v>8023</v>
      </c>
      <c r="C367" t="s">
        <v>83</v>
      </c>
      <c r="D367">
        <v>10.41</v>
      </c>
    </row>
    <row r="368" spans="1:4" x14ac:dyDescent="0.2">
      <c r="A368">
        <v>90745</v>
      </c>
      <c r="B368" t="s">
        <v>8024</v>
      </c>
      <c r="C368" t="s">
        <v>83</v>
      </c>
      <c r="D368">
        <v>13.13</v>
      </c>
    </row>
    <row r="369" spans="1:4" x14ac:dyDescent="0.2">
      <c r="A369">
        <v>90733</v>
      </c>
      <c r="B369" t="s">
        <v>8027</v>
      </c>
      <c r="C369" t="s">
        <v>83</v>
      </c>
      <c r="D369">
        <v>5.05</v>
      </c>
    </row>
    <row r="370" spans="1:4" x14ac:dyDescent="0.2">
      <c r="A370">
        <v>90734</v>
      </c>
      <c r="B370" t="s">
        <v>8028</v>
      </c>
      <c r="C370" t="s">
        <v>83</v>
      </c>
      <c r="D370">
        <v>5.99</v>
      </c>
    </row>
    <row r="371" spans="1:4" x14ac:dyDescent="0.2">
      <c r="A371">
        <v>90735</v>
      </c>
      <c r="B371" t="s">
        <v>8029</v>
      </c>
      <c r="C371" t="s">
        <v>83</v>
      </c>
      <c r="D371">
        <v>6.92</v>
      </c>
    </row>
    <row r="372" spans="1:4" x14ac:dyDescent="0.2">
      <c r="A372">
        <v>90736</v>
      </c>
      <c r="B372" t="s">
        <v>8030</v>
      </c>
      <c r="C372" t="s">
        <v>83</v>
      </c>
      <c r="D372">
        <v>7.85</v>
      </c>
    </row>
    <row r="373" spans="1:4" x14ac:dyDescent="0.2">
      <c r="A373">
        <v>90737</v>
      </c>
      <c r="B373" t="s">
        <v>8031</v>
      </c>
      <c r="C373" t="s">
        <v>83</v>
      </c>
      <c r="D373">
        <v>8.7899999999999991</v>
      </c>
    </row>
    <row r="374" spans="1:4" x14ac:dyDescent="0.2">
      <c r="A374">
        <v>90738</v>
      </c>
      <c r="B374" t="s">
        <v>8032</v>
      </c>
      <c r="C374" t="s">
        <v>83</v>
      </c>
      <c r="D374">
        <v>9.73</v>
      </c>
    </row>
    <row r="375" spans="1:4" x14ac:dyDescent="0.2">
      <c r="A375">
        <v>90739</v>
      </c>
      <c r="B375" t="s">
        <v>8033</v>
      </c>
      <c r="C375" t="s">
        <v>83</v>
      </c>
      <c r="D375">
        <v>11.77</v>
      </c>
    </row>
    <row r="376" spans="1:4" x14ac:dyDescent="0.2">
      <c r="A376">
        <v>90724</v>
      </c>
      <c r="B376" t="s">
        <v>8034</v>
      </c>
      <c r="C376" t="s">
        <v>52</v>
      </c>
      <c r="D376">
        <v>35.450000000000003</v>
      </c>
    </row>
    <row r="377" spans="1:4" x14ac:dyDescent="0.2">
      <c r="A377">
        <v>102267</v>
      </c>
      <c r="B377" t="s">
        <v>8035</v>
      </c>
      <c r="C377" t="s">
        <v>52</v>
      </c>
      <c r="D377">
        <v>189.38</v>
      </c>
    </row>
    <row r="378" spans="1:4" x14ac:dyDescent="0.2">
      <c r="A378">
        <v>102268</v>
      </c>
      <c r="B378" t="s">
        <v>8036</v>
      </c>
      <c r="C378" t="s">
        <v>52</v>
      </c>
      <c r="D378">
        <v>213.67</v>
      </c>
    </row>
    <row r="379" spans="1:4" x14ac:dyDescent="0.2">
      <c r="A379">
        <v>90725</v>
      </c>
      <c r="B379" t="s">
        <v>8037</v>
      </c>
      <c r="C379" t="s">
        <v>52</v>
      </c>
      <c r="D379">
        <v>43.54</v>
      </c>
    </row>
    <row r="380" spans="1:4" x14ac:dyDescent="0.2">
      <c r="A380">
        <v>102269</v>
      </c>
      <c r="B380" t="s">
        <v>8038</v>
      </c>
      <c r="C380" t="s">
        <v>52</v>
      </c>
      <c r="D380">
        <v>262.22000000000003</v>
      </c>
    </row>
    <row r="381" spans="1:4" x14ac:dyDescent="0.2">
      <c r="A381">
        <v>90726</v>
      </c>
      <c r="B381" t="s">
        <v>8039</v>
      </c>
      <c r="C381" t="s">
        <v>52</v>
      </c>
      <c r="D381">
        <v>51.7</v>
      </c>
    </row>
    <row r="382" spans="1:4" x14ac:dyDescent="0.2">
      <c r="A382">
        <v>90727</v>
      </c>
      <c r="B382" t="s">
        <v>8040</v>
      </c>
      <c r="C382" t="s">
        <v>52</v>
      </c>
      <c r="D382">
        <v>59.8</v>
      </c>
    </row>
    <row r="383" spans="1:4" x14ac:dyDescent="0.2">
      <c r="A383">
        <v>90728</v>
      </c>
      <c r="B383" t="s">
        <v>8041</v>
      </c>
      <c r="C383" t="s">
        <v>52</v>
      </c>
      <c r="D383">
        <v>67.900000000000006</v>
      </c>
    </row>
    <row r="384" spans="1:4" x14ac:dyDescent="0.2">
      <c r="A384">
        <v>90729</v>
      </c>
      <c r="B384" t="s">
        <v>8042</v>
      </c>
      <c r="C384" t="s">
        <v>52</v>
      </c>
      <c r="D384">
        <v>75.989999999999995</v>
      </c>
    </row>
    <row r="385" spans="1:4" x14ac:dyDescent="0.2">
      <c r="A385">
        <v>90730</v>
      </c>
      <c r="B385" t="s">
        <v>8043</v>
      </c>
      <c r="C385" t="s">
        <v>52</v>
      </c>
      <c r="D385">
        <v>84.09</v>
      </c>
    </row>
    <row r="386" spans="1:4" x14ac:dyDescent="0.2">
      <c r="A386">
        <v>90731</v>
      </c>
      <c r="B386" t="s">
        <v>8044</v>
      </c>
      <c r="C386" t="s">
        <v>52</v>
      </c>
      <c r="D386">
        <v>92.18</v>
      </c>
    </row>
    <row r="387" spans="1:4" x14ac:dyDescent="0.2">
      <c r="A387">
        <v>90732</v>
      </c>
      <c r="B387" t="s">
        <v>8045</v>
      </c>
      <c r="C387" t="s">
        <v>52</v>
      </c>
      <c r="D387">
        <v>116.46</v>
      </c>
    </row>
    <row r="388" spans="1:4" x14ac:dyDescent="0.2">
      <c r="A388">
        <v>102265</v>
      </c>
      <c r="B388" t="s">
        <v>8046</v>
      </c>
      <c r="C388" t="s">
        <v>52</v>
      </c>
      <c r="D388">
        <v>148.84</v>
      </c>
    </row>
    <row r="389" spans="1:4" x14ac:dyDescent="0.2">
      <c r="A389">
        <v>102266</v>
      </c>
      <c r="B389" t="s">
        <v>8047</v>
      </c>
      <c r="C389" t="s">
        <v>52</v>
      </c>
      <c r="D389">
        <v>165.03</v>
      </c>
    </row>
    <row r="390" spans="1:4" x14ac:dyDescent="0.2">
      <c r="A390">
        <v>94879</v>
      </c>
      <c r="B390" t="s">
        <v>8048</v>
      </c>
      <c r="C390" t="s">
        <v>83</v>
      </c>
      <c r="D390" s="335">
        <v>1857.45</v>
      </c>
    </row>
    <row r="391" spans="1:4" x14ac:dyDescent="0.2">
      <c r="A391">
        <v>94881</v>
      </c>
      <c r="B391" t="s">
        <v>8049</v>
      </c>
      <c r="C391" t="s">
        <v>83</v>
      </c>
      <c r="D391" s="335">
        <v>2555.4299999999998</v>
      </c>
    </row>
    <row r="392" spans="1:4" x14ac:dyDescent="0.2">
      <c r="A392">
        <v>94869</v>
      </c>
      <c r="B392" t="s">
        <v>8050</v>
      </c>
      <c r="C392" t="s">
        <v>83</v>
      </c>
      <c r="D392">
        <v>130.84</v>
      </c>
    </row>
    <row r="393" spans="1:4" x14ac:dyDescent="0.2">
      <c r="A393">
        <v>94871</v>
      </c>
      <c r="B393" t="s">
        <v>8051</v>
      </c>
      <c r="C393" t="s">
        <v>83</v>
      </c>
      <c r="D393">
        <v>204.68</v>
      </c>
    </row>
    <row r="394" spans="1:4" x14ac:dyDescent="0.2">
      <c r="A394">
        <v>90708</v>
      </c>
      <c r="B394" t="s">
        <v>8052</v>
      </c>
      <c r="C394" t="s">
        <v>83</v>
      </c>
      <c r="D394">
        <v>743.67</v>
      </c>
    </row>
    <row r="395" spans="1:4" x14ac:dyDescent="0.2">
      <c r="A395">
        <v>94875</v>
      </c>
      <c r="B395" t="s">
        <v>8053</v>
      </c>
      <c r="C395" t="s">
        <v>83</v>
      </c>
      <c r="D395" s="335">
        <v>1206.95</v>
      </c>
    </row>
    <row r="396" spans="1:4" x14ac:dyDescent="0.2">
      <c r="A396">
        <v>102264</v>
      </c>
      <c r="B396" t="s">
        <v>8054</v>
      </c>
      <c r="C396" t="s">
        <v>83</v>
      </c>
      <c r="D396">
        <v>23.24</v>
      </c>
    </row>
    <row r="397" spans="1:4" x14ac:dyDescent="0.2">
      <c r="A397">
        <v>90701</v>
      </c>
      <c r="B397" t="s">
        <v>2357</v>
      </c>
      <c r="C397" t="s">
        <v>83</v>
      </c>
      <c r="D397">
        <v>77.28</v>
      </c>
    </row>
    <row r="398" spans="1:4" x14ac:dyDescent="0.2">
      <c r="A398">
        <v>90702</v>
      </c>
      <c r="B398" t="s">
        <v>8055</v>
      </c>
      <c r="C398" t="s">
        <v>83</v>
      </c>
      <c r="D398">
        <v>127.07</v>
      </c>
    </row>
    <row r="399" spans="1:4" x14ac:dyDescent="0.2">
      <c r="A399">
        <v>90703</v>
      </c>
      <c r="B399" t="s">
        <v>8056</v>
      </c>
      <c r="C399" t="s">
        <v>83</v>
      </c>
      <c r="D399">
        <v>197.99</v>
      </c>
    </row>
    <row r="400" spans="1:4" x14ac:dyDescent="0.2">
      <c r="A400">
        <v>90704</v>
      </c>
      <c r="B400" t="s">
        <v>2359</v>
      </c>
      <c r="C400" t="s">
        <v>83</v>
      </c>
      <c r="D400">
        <v>293.05</v>
      </c>
    </row>
    <row r="401" spans="1:4" x14ac:dyDescent="0.2">
      <c r="A401">
        <v>90705</v>
      </c>
      <c r="B401" t="s">
        <v>8057</v>
      </c>
      <c r="C401" t="s">
        <v>83</v>
      </c>
      <c r="D401">
        <v>383.12</v>
      </c>
    </row>
    <row r="402" spans="1:4" x14ac:dyDescent="0.2">
      <c r="A402">
        <v>90706</v>
      </c>
      <c r="B402" t="s">
        <v>2361</v>
      </c>
      <c r="C402" t="s">
        <v>83</v>
      </c>
      <c r="D402">
        <v>505.98</v>
      </c>
    </row>
    <row r="403" spans="1:4" x14ac:dyDescent="0.2">
      <c r="A403">
        <v>90694</v>
      </c>
      <c r="B403" t="s">
        <v>812</v>
      </c>
      <c r="C403" t="s">
        <v>83</v>
      </c>
      <c r="D403">
        <v>52.01</v>
      </c>
    </row>
    <row r="404" spans="1:4" x14ac:dyDescent="0.2">
      <c r="A404">
        <v>90695</v>
      </c>
      <c r="B404" t="s">
        <v>8058</v>
      </c>
      <c r="C404" t="s">
        <v>83</v>
      </c>
      <c r="D404">
        <v>97.9</v>
      </c>
    </row>
    <row r="405" spans="1:4" x14ac:dyDescent="0.2">
      <c r="A405">
        <v>90696</v>
      </c>
      <c r="B405" t="s">
        <v>400</v>
      </c>
      <c r="C405" t="s">
        <v>83</v>
      </c>
      <c r="D405">
        <v>162.76</v>
      </c>
    </row>
    <row r="406" spans="1:4" x14ac:dyDescent="0.2">
      <c r="A406">
        <v>90697</v>
      </c>
      <c r="B406" t="s">
        <v>1515</v>
      </c>
      <c r="C406" t="s">
        <v>83</v>
      </c>
      <c r="D406">
        <v>251.76</v>
      </c>
    </row>
    <row r="407" spans="1:4" x14ac:dyDescent="0.2">
      <c r="A407">
        <v>90698</v>
      </c>
      <c r="B407" t="s">
        <v>8059</v>
      </c>
      <c r="C407" t="s">
        <v>83</v>
      </c>
      <c r="D407">
        <v>384</v>
      </c>
    </row>
    <row r="408" spans="1:4" x14ac:dyDescent="0.2">
      <c r="A408">
        <v>90699</v>
      </c>
      <c r="B408" t="s">
        <v>8060</v>
      </c>
      <c r="C408" t="s">
        <v>83</v>
      </c>
      <c r="D408">
        <v>539.79</v>
      </c>
    </row>
    <row r="409" spans="1:4" x14ac:dyDescent="0.2">
      <c r="A409">
        <v>90700</v>
      </c>
      <c r="B409" t="s">
        <v>8061</v>
      </c>
      <c r="C409" t="s">
        <v>83</v>
      </c>
      <c r="D409">
        <v>629.07000000000005</v>
      </c>
    </row>
    <row r="410" spans="1:4" x14ac:dyDescent="0.2">
      <c r="A410">
        <v>105378</v>
      </c>
      <c r="B410" t="s">
        <v>8062</v>
      </c>
      <c r="C410" t="s">
        <v>52</v>
      </c>
      <c r="D410">
        <v>15.52</v>
      </c>
    </row>
    <row r="411" spans="1:4" x14ac:dyDescent="0.2">
      <c r="A411">
        <v>105373</v>
      </c>
      <c r="B411" t="s">
        <v>8063</v>
      </c>
      <c r="C411" t="s">
        <v>52</v>
      </c>
      <c r="D411">
        <v>12.29</v>
      </c>
    </row>
    <row r="412" spans="1:4" x14ac:dyDescent="0.2">
      <c r="A412">
        <v>105380</v>
      </c>
      <c r="B412" t="s">
        <v>8064</v>
      </c>
      <c r="C412" t="s">
        <v>52</v>
      </c>
      <c r="D412">
        <v>128.56</v>
      </c>
    </row>
    <row r="413" spans="1:4" x14ac:dyDescent="0.2">
      <c r="A413">
        <v>105267</v>
      </c>
      <c r="B413" t="s">
        <v>8065</v>
      </c>
      <c r="C413" t="s">
        <v>52</v>
      </c>
      <c r="D413">
        <v>105.86</v>
      </c>
    </row>
    <row r="414" spans="1:4" x14ac:dyDescent="0.2">
      <c r="A414">
        <v>105249</v>
      </c>
      <c r="B414" t="s">
        <v>8066</v>
      </c>
      <c r="C414" t="s">
        <v>52</v>
      </c>
      <c r="D414">
        <v>156.71</v>
      </c>
    </row>
    <row r="415" spans="1:4" x14ac:dyDescent="0.2">
      <c r="A415">
        <v>105268</v>
      </c>
      <c r="B415" t="s">
        <v>8067</v>
      </c>
      <c r="C415" t="s">
        <v>52</v>
      </c>
      <c r="D415">
        <v>129.88999999999999</v>
      </c>
    </row>
    <row r="416" spans="1:4" x14ac:dyDescent="0.2">
      <c r="A416">
        <v>105379</v>
      </c>
      <c r="B416" t="s">
        <v>8068</v>
      </c>
      <c r="C416" t="s">
        <v>52</v>
      </c>
      <c r="D416">
        <v>20.92</v>
      </c>
    </row>
    <row r="417" spans="1:4" x14ac:dyDescent="0.2">
      <c r="A417">
        <v>105388</v>
      </c>
      <c r="B417" t="s">
        <v>8069</v>
      </c>
      <c r="C417" t="s">
        <v>52</v>
      </c>
      <c r="D417">
        <v>16.850000000000001</v>
      </c>
    </row>
    <row r="418" spans="1:4" x14ac:dyDescent="0.2">
      <c r="A418">
        <v>105392</v>
      </c>
      <c r="B418" t="s">
        <v>8070</v>
      </c>
      <c r="C418" t="s">
        <v>52</v>
      </c>
      <c r="D418">
        <v>26.33</v>
      </c>
    </row>
    <row r="419" spans="1:4" x14ac:dyDescent="0.2">
      <c r="A419">
        <v>105389</v>
      </c>
      <c r="B419" t="s">
        <v>8071</v>
      </c>
      <c r="C419" t="s">
        <v>52</v>
      </c>
      <c r="D419">
        <v>21.43</v>
      </c>
    </row>
    <row r="420" spans="1:4" x14ac:dyDescent="0.2">
      <c r="A420">
        <v>105393</v>
      </c>
      <c r="B420" t="s">
        <v>8072</v>
      </c>
      <c r="C420" t="s">
        <v>52</v>
      </c>
      <c r="D420">
        <v>31.92</v>
      </c>
    </row>
    <row r="421" spans="1:4" x14ac:dyDescent="0.2">
      <c r="A421">
        <v>105316</v>
      </c>
      <c r="B421" t="s">
        <v>8073</v>
      </c>
      <c r="C421" t="s">
        <v>52</v>
      </c>
      <c r="D421">
        <v>26.19</v>
      </c>
    </row>
    <row r="422" spans="1:4" x14ac:dyDescent="0.2">
      <c r="A422">
        <v>105394</v>
      </c>
      <c r="B422" t="s">
        <v>8074</v>
      </c>
      <c r="C422" t="s">
        <v>52</v>
      </c>
      <c r="D422">
        <v>37.49</v>
      </c>
    </row>
    <row r="423" spans="1:4" x14ac:dyDescent="0.2">
      <c r="A423">
        <v>105317</v>
      </c>
      <c r="B423" t="s">
        <v>8075</v>
      </c>
      <c r="C423" t="s">
        <v>52</v>
      </c>
      <c r="D423">
        <v>30.9</v>
      </c>
    </row>
    <row r="424" spans="1:4" x14ac:dyDescent="0.2">
      <c r="A424">
        <v>105395</v>
      </c>
      <c r="B424" t="s">
        <v>8076</v>
      </c>
      <c r="C424" t="s">
        <v>52</v>
      </c>
      <c r="D424">
        <v>43.05</v>
      </c>
    </row>
    <row r="425" spans="1:4" x14ac:dyDescent="0.2">
      <c r="A425">
        <v>105318</v>
      </c>
      <c r="B425" t="s">
        <v>8077</v>
      </c>
      <c r="C425" t="s">
        <v>52</v>
      </c>
      <c r="D425">
        <v>35.64</v>
      </c>
    </row>
    <row r="426" spans="1:4" x14ac:dyDescent="0.2">
      <c r="A426">
        <v>105396</v>
      </c>
      <c r="B426" t="s">
        <v>8078</v>
      </c>
      <c r="C426" t="s">
        <v>52</v>
      </c>
      <c r="D426">
        <v>48.62</v>
      </c>
    </row>
    <row r="427" spans="1:4" x14ac:dyDescent="0.2">
      <c r="A427">
        <v>105258</v>
      </c>
      <c r="B427" t="s">
        <v>8079</v>
      </c>
      <c r="C427" t="s">
        <v>52</v>
      </c>
      <c r="D427">
        <v>40.369999999999997</v>
      </c>
    </row>
    <row r="428" spans="1:4" x14ac:dyDescent="0.2">
      <c r="A428">
        <v>105397</v>
      </c>
      <c r="B428" t="s">
        <v>8080</v>
      </c>
      <c r="C428" t="s">
        <v>52</v>
      </c>
      <c r="D428">
        <v>54.33</v>
      </c>
    </row>
    <row r="429" spans="1:4" x14ac:dyDescent="0.2">
      <c r="A429">
        <v>105261</v>
      </c>
      <c r="B429" t="s">
        <v>8081</v>
      </c>
      <c r="C429" t="s">
        <v>52</v>
      </c>
      <c r="D429">
        <v>45.25</v>
      </c>
    </row>
    <row r="430" spans="1:4" x14ac:dyDescent="0.2">
      <c r="A430">
        <v>105398</v>
      </c>
      <c r="B430" t="s">
        <v>8082</v>
      </c>
      <c r="C430" t="s">
        <v>52</v>
      </c>
      <c r="D430">
        <v>67.63</v>
      </c>
    </row>
    <row r="431" spans="1:4" x14ac:dyDescent="0.2">
      <c r="A431">
        <v>105262</v>
      </c>
      <c r="B431" t="s">
        <v>8083</v>
      </c>
      <c r="C431" t="s">
        <v>52</v>
      </c>
      <c r="D431">
        <v>55.19</v>
      </c>
    </row>
    <row r="432" spans="1:4" x14ac:dyDescent="0.2">
      <c r="A432">
        <v>105399</v>
      </c>
      <c r="B432" t="s">
        <v>8084</v>
      </c>
      <c r="C432" t="s">
        <v>52</v>
      </c>
      <c r="D432">
        <v>80.180000000000007</v>
      </c>
    </row>
    <row r="433" spans="1:4" x14ac:dyDescent="0.2">
      <c r="A433">
        <v>105263</v>
      </c>
      <c r="B433" t="s">
        <v>8085</v>
      </c>
      <c r="C433" t="s">
        <v>52</v>
      </c>
      <c r="D433">
        <v>65.69</v>
      </c>
    </row>
    <row r="434" spans="1:4" x14ac:dyDescent="0.2">
      <c r="A434">
        <v>105400</v>
      </c>
      <c r="B434" t="s">
        <v>8086</v>
      </c>
      <c r="C434" t="s">
        <v>52</v>
      </c>
      <c r="D434">
        <v>91.89</v>
      </c>
    </row>
    <row r="435" spans="1:4" x14ac:dyDescent="0.2">
      <c r="A435">
        <v>105264</v>
      </c>
      <c r="B435" t="s">
        <v>8087</v>
      </c>
      <c r="C435" t="s">
        <v>52</v>
      </c>
      <c r="D435">
        <v>75.34</v>
      </c>
    </row>
    <row r="436" spans="1:4" x14ac:dyDescent="0.2">
      <c r="A436">
        <v>105297</v>
      </c>
      <c r="B436" t="s">
        <v>8088</v>
      </c>
      <c r="C436" t="s">
        <v>52</v>
      </c>
      <c r="D436">
        <v>13.33</v>
      </c>
    </row>
    <row r="437" spans="1:4" x14ac:dyDescent="0.2">
      <c r="A437">
        <v>105372</v>
      </c>
      <c r="B437" t="s">
        <v>8089</v>
      </c>
      <c r="C437" t="s">
        <v>52</v>
      </c>
      <c r="D437">
        <v>10.44</v>
      </c>
    </row>
    <row r="438" spans="1:4" x14ac:dyDescent="0.2">
      <c r="A438">
        <v>105401</v>
      </c>
      <c r="B438" t="s">
        <v>8090</v>
      </c>
      <c r="C438" t="s">
        <v>52</v>
      </c>
      <c r="D438">
        <v>103.91</v>
      </c>
    </row>
    <row r="439" spans="1:4" x14ac:dyDescent="0.2">
      <c r="A439">
        <v>105265</v>
      </c>
      <c r="B439" t="s">
        <v>8091</v>
      </c>
      <c r="C439" t="s">
        <v>52</v>
      </c>
      <c r="D439">
        <v>85.3</v>
      </c>
    </row>
    <row r="440" spans="1:4" x14ac:dyDescent="0.2">
      <c r="A440">
        <v>105402</v>
      </c>
      <c r="B440" t="s">
        <v>8092</v>
      </c>
      <c r="C440" t="s">
        <v>52</v>
      </c>
      <c r="D440">
        <v>116.18</v>
      </c>
    </row>
    <row r="441" spans="1:4" x14ac:dyDescent="0.2">
      <c r="A441">
        <v>105266</v>
      </c>
      <c r="B441" t="s">
        <v>8093</v>
      </c>
      <c r="C441" t="s">
        <v>52</v>
      </c>
      <c r="D441">
        <v>95.52</v>
      </c>
    </row>
    <row r="442" spans="1:4" x14ac:dyDescent="0.2">
      <c r="A442">
        <v>105361</v>
      </c>
      <c r="B442" t="s">
        <v>8094</v>
      </c>
      <c r="C442" t="s">
        <v>52</v>
      </c>
      <c r="D442">
        <v>25.49</v>
      </c>
    </row>
    <row r="443" spans="1:4" x14ac:dyDescent="0.2">
      <c r="A443">
        <v>105382</v>
      </c>
      <c r="B443" t="s">
        <v>8095</v>
      </c>
      <c r="C443" t="s">
        <v>52</v>
      </c>
      <c r="D443">
        <v>21.01</v>
      </c>
    </row>
    <row r="444" spans="1:4" x14ac:dyDescent="0.2">
      <c r="A444">
        <v>105359</v>
      </c>
      <c r="B444" t="s">
        <v>8096</v>
      </c>
      <c r="C444" t="s">
        <v>52</v>
      </c>
      <c r="D444">
        <v>18.18</v>
      </c>
    </row>
    <row r="445" spans="1:4" x14ac:dyDescent="0.2">
      <c r="A445">
        <v>105315</v>
      </c>
      <c r="B445" t="s">
        <v>8097</v>
      </c>
      <c r="C445" t="s">
        <v>52</v>
      </c>
      <c r="D445">
        <v>14.9</v>
      </c>
    </row>
    <row r="446" spans="1:4" x14ac:dyDescent="0.2">
      <c r="A446">
        <v>105360</v>
      </c>
      <c r="B446" t="s">
        <v>8098</v>
      </c>
      <c r="C446" t="s">
        <v>52</v>
      </c>
      <c r="D446">
        <v>21.93</v>
      </c>
    </row>
    <row r="447" spans="1:4" x14ac:dyDescent="0.2">
      <c r="A447">
        <v>105381</v>
      </c>
      <c r="B447" t="s">
        <v>8099</v>
      </c>
      <c r="C447" t="s">
        <v>52</v>
      </c>
      <c r="D447">
        <v>18.07</v>
      </c>
    </row>
    <row r="448" spans="1:4" x14ac:dyDescent="0.2">
      <c r="A448">
        <v>105251</v>
      </c>
      <c r="B448" t="s">
        <v>8100</v>
      </c>
      <c r="C448" t="s">
        <v>52</v>
      </c>
      <c r="D448">
        <v>22.77</v>
      </c>
    </row>
    <row r="449" spans="1:4" x14ac:dyDescent="0.2">
      <c r="A449">
        <v>105282</v>
      </c>
      <c r="B449" t="s">
        <v>8101</v>
      </c>
      <c r="C449" t="s">
        <v>52</v>
      </c>
      <c r="D449">
        <v>17.93</v>
      </c>
    </row>
    <row r="450" spans="1:4" x14ac:dyDescent="0.2">
      <c r="A450">
        <v>105276</v>
      </c>
      <c r="B450" t="s">
        <v>8102</v>
      </c>
      <c r="C450" t="s">
        <v>52</v>
      </c>
      <c r="D450">
        <v>188.33</v>
      </c>
    </row>
    <row r="451" spans="1:4" x14ac:dyDescent="0.2">
      <c r="A451">
        <v>105341</v>
      </c>
      <c r="B451" t="s">
        <v>8103</v>
      </c>
      <c r="C451" t="s">
        <v>52</v>
      </c>
      <c r="D451">
        <v>154.26</v>
      </c>
    </row>
    <row r="452" spans="1:4" x14ac:dyDescent="0.2">
      <c r="A452">
        <v>105277</v>
      </c>
      <c r="B452" t="s">
        <v>8104</v>
      </c>
      <c r="C452" t="s">
        <v>52</v>
      </c>
      <c r="D452">
        <v>227.79</v>
      </c>
    </row>
    <row r="453" spans="1:4" x14ac:dyDescent="0.2">
      <c r="A453">
        <v>105342</v>
      </c>
      <c r="B453" t="s">
        <v>8105</v>
      </c>
      <c r="C453" t="s">
        <v>52</v>
      </c>
      <c r="D453">
        <v>187.57</v>
      </c>
    </row>
    <row r="454" spans="1:4" x14ac:dyDescent="0.2">
      <c r="A454">
        <v>105252</v>
      </c>
      <c r="B454" t="s">
        <v>8106</v>
      </c>
      <c r="C454" t="s">
        <v>52</v>
      </c>
      <c r="D454">
        <v>30.72</v>
      </c>
    </row>
    <row r="455" spans="1:4" x14ac:dyDescent="0.2">
      <c r="A455">
        <v>105298</v>
      </c>
      <c r="B455" t="s">
        <v>8107</v>
      </c>
      <c r="C455" t="s">
        <v>52</v>
      </c>
      <c r="D455">
        <v>24.61</v>
      </c>
    </row>
    <row r="456" spans="1:4" x14ac:dyDescent="0.2">
      <c r="A456">
        <v>105253</v>
      </c>
      <c r="B456" t="s">
        <v>8108</v>
      </c>
      <c r="C456" t="s">
        <v>52</v>
      </c>
      <c r="D456">
        <v>38.68</v>
      </c>
    </row>
    <row r="457" spans="1:4" x14ac:dyDescent="0.2">
      <c r="A457">
        <v>105299</v>
      </c>
      <c r="B457" t="s">
        <v>8109</v>
      </c>
      <c r="C457" t="s">
        <v>52</v>
      </c>
      <c r="D457">
        <v>31.32</v>
      </c>
    </row>
    <row r="458" spans="1:4" x14ac:dyDescent="0.2">
      <c r="A458">
        <v>105254</v>
      </c>
      <c r="B458" t="s">
        <v>8110</v>
      </c>
      <c r="C458" t="s">
        <v>52</v>
      </c>
      <c r="D458">
        <v>46.81</v>
      </c>
    </row>
    <row r="459" spans="1:4" x14ac:dyDescent="0.2">
      <c r="A459">
        <v>105300</v>
      </c>
      <c r="B459" t="s">
        <v>8111</v>
      </c>
      <c r="C459" t="s">
        <v>52</v>
      </c>
      <c r="D459">
        <v>38.200000000000003</v>
      </c>
    </row>
    <row r="460" spans="1:4" x14ac:dyDescent="0.2">
      <c r="A460">
        <v>105255</v>
      </c>
      <c r="B460" t="s">
        <v>8112</v>
      </c>
      <c r="C460" t="s">
        <v>52</v>
      </c>
      <c r="D460">
        <v>54.91</v>
      </c>
    </row>
    <row r="461" spans="1:4" x14ac:dyDescent="0.2">
      <c r="A461">
        <v>105301</v>
      </c>
      <c r="B461" t="s">
        <v>8113</v>
      </c>
      <c r="C461" t="s">
        <v>52</v>
      </c>
      <c r="D461">
        <v>45.05</v>
      </c>
    </row>
    <row r="462" spans="1:4" x14ac:dyDescent="0.2">
      <c r="A462">
        <v>105256</v>
      </c>
      <c r="B462" t="s">
        <v>8114</v>
      </c>
      <c r="C462" t="s">
        <v>52</v>
      </c>
      <c r="D462">
        <v>63.03</v>
      </c>
    </row>
    <row r="463" spans="1:4" x14ac:dyDescent="0.2">
      <c r="A463">
        <v>105302</v>
      </c>
      <c r="B463" t="s">
        <v>8115</v>
      </c>
      <c r="C463" t="s">
        <v>52</v>
      </c>
      <c r="D463">
        <v>51.91</v>
      </c>
    </row>
    <row r="464" spans="1:4" x14ac:dyDescent="0.2">
      <c r="A464">
        <v>105257</v>
      </c>
      <c r="B464" t="s">
        <v>8116</v>
      </c>
      <c r="C464" t="s">
        <v>52</v>
      </c>
      <c r="D464">
        <v>71.12</v>
      </c>
    </row>
    <row r="465" spans="1:4" x14ac:dyDescent="0.2">
      <c r="A465">
        <v>105303</v>
      </c>
      <c r="B465" t="s">
        <v>8117</v>
      </c>
      <c r="C465" t="s">
        <v>52</v>
      </c>
      <c r="D465">
        <v>58.76</v>
      </c>
    </row>
    <row r="466" spans="1:4" x14ac:dyDescent="0.2">
      <c r="A466">
        <v>105270</v>
      </c>
      <c r="B466" t="s">
        <v>8118</v>
      </c>
      <c r="C466" t="s">
        <v>52</v>
      </c>
      <c r="D466">
        <v>79.400000000000006</v>
      </c>
    </row>
    <row r="467" spans="1:4" x14ac:dyDescent="0.2">
      <c r="A467">
        <v>105304</v>
      </c>
      <c r="B467" t="s">
        <v>8119</v>
      </c>
      <c r="C467" t="s">
        <v>52</v>
      </c>
      <c r="D467">
        <v>65.77</v>
      </c>
    </row>
    <row r="468" spans="1:4" x14ac:dyDescent="0.2">
      <c r="A468">
        <v>105271</v>
      </c>
      <c r="B468" t="s">
        <v>8120</v>
      </c>
      <c r="C468" t="s">
        <v>52</v>
      </c>
      <c r="D468">
        <v>99.05</v>
      </c>
    </row>
    <row r="469" spans="1:4" x14ac:dyDescent="0.2">
      <c r="A469">
        <v>105305</v>
      </c>
      <c r="B469" t="s">
        <v>8121</v>
      </c>
      <c r="C469" t="s">
        <v>52</v>
      </c>
      <c r="D469">
        <v>80.400000000000006</v>
      </c>
    </row>
    <row r="470" spans="1:4" x14ac:dyDescent="0.2">
      <c r="A470">
        <v>105272</v>
      </c>
      <c r="B470" t="s">
        <v>8122</v>
      </c>
      <c r="C470" t="s">
        <v>52</v>
      </c>
      <c r="D470">
        <v>117.3</v>
      </c>
    </row>
    <row r="471" spans="1:4" x14ac:dyDescent="0.2">
      <c r="A471">
        <v>105306</v>
      </c>
      <c r="B471" t="s">
        <v>8123</v>
      </c>
      <c r="C471" t="s">
        <v>52</v>
      </c>
      <c r="D471">
        <v>95.55</v>
      </c>
    </row>
    <row r="472" spans="1:4" x14ac:dyDescent="0.2">
      <c r="A472">
        <v>105273</v>
      </c>
      <c r="B472" t="s">
        <v>8124</v>
      </c>
      <c r="C472" t="s">
        <v>52</v>
      </c>
      <c r="D472">
        <v>134.65</v>
      </c>
    </row>
    <row r="473" spans="1:4" x14ac:dyDescent="0.2">
      <c r="A473">
        <v>105307</v>
      </c>
      <c r="B473" t="s">
        <v>8125</v>
      </c>
      <c r="C473" t="s">
        <v>52</v>
      </c>
      <c r="D473">
        <v>109.83</v>
      </c>
    </row>
    <row r="474" spans="1:4" x14ac:dyDescent="0.2">
      <c r="A474">
        <v>105250</v>
      </c>
      <c r="B474" t="s">
        <v>8126</v>
      </c>
      <c r="C474" t="s">
        <v>52</v>
      </c>
      <c r="D474">
        <v>19.559999999999999</v>
      </c>
    </row>
    <row r="475" spans="1:4" x14ac:dyDescent="0.2">
      <c r="A475">
        <v>105269</v>
      </c>
      <c r="B475" t="s">
        <v>8127</v>
      </c>
      <c r="C475" t="s">
        <v>52</v>
      </c>
      <c r="D475">
        <v>15.22</v>
      </c>
    </row>
    <row r="476" spans="1:4" x14ac:dyDescent="0.2">
      <c r="A476">
        <v>105274</v>
      </c>
      <c r="B476" t="s">
        <v>8128</v>
      </c>
      <c r="C476" t="s">
        <v>52</v>
      </c>
      <c r="D476">
        <v>152.34</v>
      </c>
    </row>
    <row r="477" spans="1:4" x14ac:dyDescent="0.2">
      <c r="A477">
        <v>105340</v>
      </c>
      <c r="B477" t="s">
        <v>8129</v>
      </c>
      <c r="C477" t="s">
        <v>52</v>
      </c>
      <c r="D477">
        <v>124.43</v>
      </c>
    </row>
    <row r="478" spans="1:4" x14ac:dyDescent="0.2">
      <c r="A478">
        <v>105275</v>
      </c>
      <c r="B478" t="s">
        <v>8130</v>
      </c>
      <c r="C478" t="s">
        <v>52</v>
      </c>
      <c r="D478">
        <v>170.26</v>
      </c>
    </row>
    <row r="479" spans="1:4" x14ac:dyDescent="0.2">
      <c r="A479">
        <v>105390</v>
      </c>
      <c r="B479" t="s">
        <v>8131</v>
      </c>
      <c r="C479" t="s">
        <v>52</v>
      </c>
      <c r="D479">
        <v>139.27000000000001</v>
      </c>
    </row>
    <row r="480" spans="1:4" x14ac:dyDescent="0.2">
      <c r="A480">
        <v>105364</v>
      </c>
      <c r="B480" t="s">
        <v>8132</v>
      </c>
      <c r="C480" t="s">
        <v>52</v>
      </c>
      <c r="D480">
        <v>37.340000000000003</v>
      </c>
    </row>
    <row r="481" spans="1:4" x14ac:dyDescent="0.2">
      <c r="A481">
        <v>105385</v>
      </c>
      <c r="B481" t="s">
        <v>8133</v>
      </c>
      <c r="C481" t="s">
        <v>52</v>
      </c>
      <c r="D481">
        <v>30.63</v>
      </c>
    </row>
    <row r="482" spans="1:4" x14ac:dyDescent="0.2">
      <c r="A482">
        <v>105362</v>
      </c>
      <c r="B482" t="s">
        <v>8134</v>
      </c>
      <c r="C482" t="s">
        <v>52</v>
      </c>
      <c r="D482">
        <v>26.87</v>
      </c>
    </row>
    <row r="483" spans="1:4" x14ac:dyDescent="0.2">
      <c r="A483">
        <v>105383</v>
      </c>
      <c r="B483" t="s">
        <v>8135</v>
      </c>
      <c r="C483" t="s">
        <v>52</v>
      </c>
      <c r="D483">
        <v>21.95</v>
      </c>
    </row>
    <row r="484" spans="1:4" x14ac:dyDescent="0.2">
      <c r="A484">
        <v>105363</v>
      </c>
      <c r="B484" t="s">
        <v>8136</v>
      </c>
      <c r="C484" t="s">
        <v>52</v>
      </c>
      <c r="D484">
        <v>32.21</v>
      </c>
    </row>
    <row r="485" spans="1:4" x14ac:dyDescent="0.2">
      <c r="A485">
        <v>105384</v>
      </c>
      <c r="B485" t="s">
        <v>8137</v>
      </c>
      <c r="C485" t="s">
        <v>52</v>
      </c>
      <c r="D485">
        <v>26.39</v>
      </c>
    </row>
    <row r="486" spans="1:4" x14ac:dyDescent="0.2">
      <c r="A486">
        <v>105279</v>
      </c>
      <c r="B486" t="s">
        <v>8138</v>
      </c>
      <c r="C486" t="s">
        <v>52</v>
      </c>
      <c r="D486">
        <v>31.06</v>
      </c>
    </row>
    <row r="487" spans="1:4" x14ac:dyDescent="0.2">
      <c r="A487">
        <v>105259</v>
      </c>
      <c r="B487" t="s">
        <v>8139</v>
      </c>
      <c r="C487" t="s">
        <v>52</v>
      </c>
      <c r="D487">
        <v>24.6</v>
      </c>
    </row>
    <row r="488" spans="1:4" x14ac:dyDescent="0.2">
      <c r="A488">
        <v>105357</v>
      </c>
      <c r="B488" t="s">
        <v>8140</v>
      </c>
      <c r="C488" t="s">
        <v>52</v>
      </c>
      <c r="D488">
        <v>257.14999999999998</v>
      </c>
    </row>
    <row r="489" spans="1:4" x14ac:dyDescent="0.2">
      <c r="A489">
        <v>105346</v>
      </c>
      <c r="B489" t="s">
        <v>8141</v>
      </c>
      <c r="C489" t="s">
        <v>52</v>
      </c>
      <c r="D489">
        <v>211.74</v>
      </c>
    </row>
    <row r="490" spans="1:4" x14ac:dyDescent="0.2">
      <c r="A490">
        <v>105358</v>
      </c>
      <c r="B490" t="s">
        <v>8142</v>
      </c>
      <c r="C490" t="s">
        <v>52</v>
      </c>
      <c r="D490">
        <v>313.41000000000003</v>
      </c>
    </row>
    <row r="491" spans="1:4" x14ac:dyDescent="0.2">
      <c r="A491">
        <v>105347</v>
      </c>
      <c r="B491" t="s">
        <v>8143</v>
      </c>
      <c r="C491" t="s">
        <v>52</v>
      </c>
      <c r="D491">
        <v>259.77999999999997</v>
      </c>
    </row>
    <row r="492" spans="1:4" x14ac:dyDescent="0.2">
      <c r="A492">
        <v>105280</v>
      </c>
      <c r="B492" t="s">
        <v>8144</v>
      </c>
      <c r="C492" t="s">
        <v>52</v>
      </c>
      <c r="D492">
        <v>41.88</v>
      </c>
    </row>
    <row r="493" spans="1:4" x14ac:dyDescent="0.2">
      <c r="A493">
        <v>105283</v>
      </c>
      <c r="B493" t="s">
        <v>8145</v>
      </c>
      <c r="C493" t="s">
        <v>52</v>
      </c>
      <c r="D493">
        <v>33.75</v>
      </c>
    </row>
    <row r="494" spans="1:4" x14ac:dyDescent="0.2">
      <c r="A494">
        <v>105281</v>
      </c>
      <c r="B494" t="s">
        <v>8146</v>
      </c>
      <c r="C494" t="s">
        <v>52</v>
      </c>
      <c r="D494">
        <v>52.69</v>
      </c>
    </row>
    <row r="495" spans="1:4" x14ac:dyDescent="0.2">
      <c r="A495">
        <v>105319</v>
      </c>
      <c r="B495" t="s">
        <v>8147</v>
      </c>
      <c r="C495" t="s">
        <v>52</v>
      </c>
      <c r="D495">
        <v>42.89</v>
      </c>
    </row>
    <row r="496" spans="1:4" x14ac:dyDescent="0.2">
      <c r="A496">
        <v>105284</v>
      </c>
      <c r="B496" t="s">
        <v>8148</v>
      </c>
      <c r="C496" t="s">
        <v>52</v>
      </c>
      <c r="D496">
        <v>63.87</v>
      </c>
    </row>
    <row r="497" spans="1:4" x14ac:dyDescent="0.2">
      <c r="A497">
        <v>105320</v>
      </c>
      <c r="B497" t="s">
        <v>8149</v>
      </c>
      <c r="C497" t="s">
        <v>52</v>
      </c>
      <c r="D497">
        <v>52.39</v>
      </c>
    </row>
    <row r="498" spans="1:4" x14ac:dyDescent="0.2">
      <c r="A498">
        <v>105348</v>
      </c>
      <c r="B498" t="s">
        <v>8150</v>
      </c>
      <c r="C498" t="s">
        <v>52</v>
      </c>
      <c r="D498">
        <v>75.010000000000005</v>
      </c>
    </row>
    <row r="499" spans="1:4" x14ac:dyDescent="0.2">
      <c r="A499">
        <v>105321</v>
      </c>
      <c r="B499" t="s">
        <v>8151</v>
      </c>
      <c r="C499" t="s">
        <v>52</v>
      </c>
      <c r="D499">
        <v>61.85</v>
      </c>
    </row>
    <row r="500" spans="1:4" x14ac:dyDescent="0.2">
      <c r="A500">
        <v>105349</v>
      </c>
      <c r="B500" t="s">
        <v>8152</v>
      </c>
      <c r="C500" t="s">
        <v>52</v>
      </c>
      <c r="D500">
        <v>86.13</v>
      </c>
    </row>
    <row r="501" spans="1:4" x14ac:dyDescent="0.2">
      <c r="A501">
        <v>105322</v>
      </c>
      <c r="B501" t="s">
        <v>8153</v>
      </c>
      <c r="C501" t="s">
        <v>52</v>
      </c>
      <c r="D501">
        <v>71.3</v>
      </c>
    </row>
    <row r="502" spans="1:4" x14ac:dyDescent="0.2">
      <c r="A502">
        <v>105350</v>
      </c>
      <c r="B502" t="s">
        <v>8154</v>
      </c>
      <c r="C502" t="s">
        <v>52</v>
      </c>
      <c r="D502">
        <v>97.27</v>
      </c>
    </row>
    <row r="503" spans="1:4" x14ac:dyDescent="0.2">
      <c r="A503">
        <v>105323</v>
      </c>
      <c r="B503" t="s">
        <v>8155</v>
      </c>
      <c r="C503" t="s">
        <v>52</v>
      </c>
      <c r="D503">
        <v>80.77</v>
      </c>
    </row>
    <row r="504" spans="1:4" x14ac:dyDescent="0.2">
      <c r="A504">
        <v>105351</v>
      </c>
      <c r="B504" t="s">
        <v>8156</v>
      </c>
      <c r="C504" t="s">
        <v>52</v>
      </c>
      <c r="D504">
        <v>108.71</v>
      </c>
    </row>
    <row r="505" spans="1:4" x14ac:dyDescent="0.2">
      <c r="A505">
        <v>105324</v>
      </c>
      <c r="B505" t="s">
        <v>8157</v>
      </c>
      <c r="C505" t="s">
        <v>52</v>
      </c>
      <c r="D505">
        <v>90.53</v>
      </c>
    </row>
    <row r="506" spans="1:4" x14ac:dyDescent="0.2">
      <c r="A506">
        <v>105352</v>
      </c>
      <c r="B506" t="s">
        <v>8158</v>
      </c>
      <c r="C506" t="s">
        <v>52</v>
      </c>
      <c r="D506">
        <v>135.28</v>
      </c>
    </row>
    <row r="507" spans="1:4" x14ac:dyDescent="0.2">
      <c r="A507">
        <v>105325</v>
      </c>
      <c r="B507" t="s">
        <v>8159</v>
      </c>
      <c r="C507" t="s">
        <v>52</v>
      </c>
      <c r="D507">
        <v>110.38</v>
      </c>
    </row>
    <row r="508" spans="1:4" x14ac:dyDescent="0.2">
      <c r="A508">
        <v>105353</v>
      </c>
      <c r="B508" t="s">
        <v>8160</v>
      </c>
      <c r="C508" t="s">
        <v>52</v>
      </c>
      <c r="D508">
        <v>160.41999999999999</v>
      </c>
    </row>
    <row r="509" spans="1:4" x14ac:dyDescent="0.2">
      <c r="A509">
        <v>105326</v>
      </c>
      <c r="B509" t="s">
        <v>8161</v>
      </c>
      <c r="C509" t="s">
        <v>52</v>
      </c>
      <c r="D509">
        <v>131.41999999999999</v>
      </c>
    </row>
    <row r="510" spans="1:4" x14ac:dyDescent="0.2">
      <c r="A510">
        <v>105354</v>
      </c>
      <c r="B510" t="s">
        <v>8162</v>
      </c>
      <c r="C510" t="s">
        <v>52</v>
      </c>
      <c r="D510">
        <v>183.8</v>
      </c>
    </row>
    <row r="511" spans="1:4" x14ac:dyDescent="0.2">
      <c r="A511">
        <v>105344</v>
      </c>
      <c r="B511" t="s">
        <v>8163</v>
      </c>
      <c r="C511" t="s">
        <v>52</v>
      </c>
      <c r="D511">
        <v>150.69999999999999</v>
      </c>
    </row>
    <row r="512" spans="1:4" x14ac:dyDescent="0.2">
      <c r="A512">
        <v>105278</v>
      </c>
      <c r="B512" t="s">
        <v>8164</v>
      </c>
      <c r="C512" t="s">
        <v>52</v>
      </c>
      <c r="D512">
        <v>26.67</v>
      </c>
    </row>
    <row r="513" spans="1:4" x14ac:dyDescent="0.2">
      <c r="A513">
        <v>105343</v>
      </c>
      <c r="B513" t="s">
        <v>8165</v>
      </c>
      <c r="C513" t="s">
        <v>52</v>
      </c>
      <c r="D513">
        <v>20.88</v>
      </c>
    </row>
    <row r="514" spans="1:4" x14ac:dyDescent="0.2">
      <c r="A514">
        <v>105355</v>
      </c>
      <c r="B514" t="s">
        <v>8166</v>
      </c>
      <c r="C514" t="s">
        <v>52</v>
      </c>
      <c r="D514">
        <v>207.83</v>
      </c>
    </row>
    <row r="515" spans="1:4" x14ac:dyDescent="0.2">
      <c r="A515">
        <v>105391</v>
      </c>
      <c r="B515" t="s">
        <v>8167</v>
      </c>
      <c r="C515" t="s">
        <v>52</v>
      </c>
      <c r="D515">
        <v>170.62</v>
      </c>
    </row>
    <row r="516" spans="1:4" x14ac:dyDescent="0.2">
      <c r="A516">
        <v>105356</v>
      </c>
      <c r="B516" t="s">
        <v>8168</v>
      </c>
      <c r="C516" t="s">
        <v>52</v>
      </c>
      <c r="D516">
        <v>232.36</v>
      </c>
    </row>
    <row r="517" spans="1:4" x14ac:dyDescent="0.2">
      <c r="A517">
        <v>105345</v>
      </c>
      <c r="B517" t="s">
        <v>8169</v>
      </c>
      <c r="C517" t="s">
        <v>52</v>
      </c>
      <c r="D517">
        <v>191.04</v>
      </c>
    </row>
    <row r="518" spans="1:4" x14ac:dyDescent="0.2">
      <c r="A518">
        <v>105367</v>
      </c>
      <c r="B518" t="s">
        <v>8170</v>
      </c>
      <c r="C518" t="s">
        <v>52</v>
      </c>
      <c r="D518">
        <v>50.99</v>
      </c>
    </row>
    <row r="519" spans="1:4" x14ac:dyDescent="0.2">
      <c r="A519">
        <v>105371</v>
      </c>
      <c r="B519" t="s">
        <v>8171</v>
      </c>
      <c r="C519" t="s">
        <v>52</v>
      </c>
      <c r="D519">
        <v>42.04</v>
      </c>
    </row>
    <row r="520" spans="1:4" x14ac:dyDescent="0.2">
      <c r="A520">
        <v>105365</v>
      </c>
      <c r="B520" t="s">
        <v>8172</v>
      </c>
      <c r="C520" t="s">
        <v>52</v>
      </c>
      <c r="D520">
        <v>36.369999999999997</v>
      </c>
    </row>
    <row r="521" spans="1:4" x14ac:dyDescent="0.2">
      <c r="A521">
        <v>105386</v>
      </c>
      <c r="B521" t="s">
        <v>8173</v>
      </c>
      <c r="C521" t="s">
        <v>52</v>
      </c>
      <c r="D521">
        <v>29.81</v>
      </c>
    </row>
    <row r="522" spans="1:4" x14ac:dyDescent="0.2">
      <c r="A522">
        <v>105366</v>
      </c>
      <c r="B522" t="s">
        <v>8174</v>
      </c>
      <c r="C522" t="s">
        <v>52</v>
      </c>
      <c r="D522">
        <v>43.88</v>
      </c>
    </row>
    <row r="523" spans="1:4" x14ac:dyDescent="0.2">
      <c r="A523">
        <v>105387</v>
      </c>
      <c r="B523" t="s">
        <v>8175</v>
      </c>
      <c r="C523" t="s">
        <v>52</v>
      </c>
      <c r="D523">
        <v>36.119999999999997</v>
      </c>
    </row>
    <row r="524" spans="1:4" x14ac:dyDescent="0.2">
      <c r="A524">
        <v>97177</v>
      </c>
      <c r="B524" t="s">
        <v>8176</v>
      </c>
      <c r="C524" t="s">
        <v>83</v>
      </c>
      <c r="D524">
        <v>102.87</v>
      </c>
    </row>
    <row r="525" spans="1:4" x14ac:dyDescent="0.2">
      <c r="A525">
        <v>97187</v>
      </c>
      <c r="B525" t="s">
        <v>8177</v>
      </c>
      <c r="C525" t="s">
        <v>83</v>
      </c>
      <c r="D525">
        <v>93.35</v>
      </c>
    </row>
    <row r="526" spans="1:4" x14ac:dyDescent="0.2">
      <c r="A526">
        <v>97178</v>
      </c>
      <c r="B526" t="s">
        <v>8178</v>
      </c>
      <c r="C526" t="s">
        <v>83</v>
      </c>
      <c r="D526">
        <v>125.52</v>
      </c>
    </row>
    <row r="527" spans="1:4" x14ac:dyDescent="0.2">
      <c r="A527">
        <v>97188</v>
      </c>
      <c r="B527" t="s">
        <v>8179</v>
      </c>
      <c r="C527" t="s">
        <v>83</v>
      </c>
      <c r="D527">
        <v>114.01</v>
      </c>
    </row>
    <row r="528" spans="1:4" x14ac:dyDescent="0.2">
      <c r="A528">
        <v>97179</v>
      </c>
      <c r="B528" t="s">
        <v>8180</v>
      </c>
      <c r="C528" t="s">
        <v>83</v>
      </c>
      <c r="D528">
        <v>148.16</v>
      </c>
    </row>
    <row r="529" spans="1:4" x14ac:dyDescent="0.2">
      <c r="A529">
        <v>97189</v>
      </c>
      <c r="B529" t="s">
        <v>8181</v>
      </c>
      <c r="C529" t="s">
        <v>83</v>
      </c>
      <c r="D529">
        <v>134.63999999999999</v>
      </c>
    </row>
    <row r="530" spans="1:4" x14ac:dyDescent="0.2">
      <c r="A530">
        <v>97180</v>
      </c>
      <c r="B530" t="s">
        <v>8182</v>
      </c>
      <c r="C530" t="s">
        <v>83</v>
      </c>
      <c r="D530">
        <v>170.8</v>
      </c>
    </row>
    <row r="531" spans="1:4" x14ac:dyDescent="0.2">
      <c r="A531">
        <v>97190</v>
      </c>
      <c r="B531" t="s">
        <v>8183</v>
      </c>
      <c r="C531" t="s">
        <v>83</v>
      </c>
      <c r="D531">
        <v>155.28</v>
      </c>
    </row>
    <row r="532" spans="1:4" x14ac:dyDescent="0.2">
      <c r="A532">
        <v>97181</v>
      </c>
      <c r="B532" t="s">
        <v>8184</v>
      </c>
      <c r="C532" t="s">
        <v>83</v>
      </c>
      <c r="D532">
        <v>193.45</v>
      </c>
    </row>
    <row r="533" spans="1:4" x14ac:dyDescent="0.2">
      <c r="A533">
        <v>97191</v>
      </c>
      <c r="B533" t="s">
        <v>8185</v>
      </c>
      <c r="C533" t="s">
        <v>83</v>
      </c>
      <c r="D533">
        <v>175.93</v>
      </c>
    </row>
    <row r="534" spans="1:4" x14ac:dyDescent="0.2">
      <c r="A534">
        <v>97182</v>
      </c>
      <c r="B534" t="s">
        <v>8186</v>
      </c>
      <c r="C534" t="s">
        <v>83</v>
      </c>
      <c r="D534">
        <v>220.64</v>
      </c>
    </row>
    <row r="535" spans="1:4" x14ac:dyDescent="0.2">
      <c r="A535">
        <v>97192</v>
      </c>
      <c r="B535" t="s">
        <v>8189</v>
      </c>
      <c r="C535" t="s">
        <v>83</v>
      </c>
      <c r="D535">
        <v>200.03</v>
      </c>
    </row>
    <row r="536" spans="1:4" x14ac:dyDescent="0.2">
      <c r="A536">
        <v>97173</v>
      </c>
      <c r="B536" t="s">
        <v>8190</v>
      </c>
      <c r="C536" t="s">
        <v>83</v>
      </c>
      <c r="D536">
        <v>57.58</v>
      </c>
    </row>
    <row r="537" spans="1:4" x14ac:dyDescent="0.2">
      <c r="A537">
        <v>97183</v>
      </c>
      <c r="B537" t="s">
        <v>8191</v>
      </c>
      <c r="C537" t="s">
        <v>83</v>
      </c>
      <c r="D537">
        <v>52.07</v>
      </c>
    </row>
    <row r="538" spans="1:4" x14ac:dyDescent="0.2">
      <c r="A538">
        <v>97174</v>
      </c>
      <c r="B538" t="s">
        <v>8192</v>
      </c>
      <c r="C538" t="s">
        <v>83</v>
      </c>
      <c r="D538">
        <v>68.900000000000006</v>
      </c>
    </row>
    <row r="539" spans="1:4" x14ac:dyDescent="0.2">
      <c r="A539">
        <v>97184</v>
      </c>
      <c r="B539" t="s">
        <v>8193</v>
      </c>
      <c r="C539" t="s">
        <v>83</v>
      </c>
      <c r="D539">
        <v>62.39</v>
      </c>
    </row>
    <row r="540" spans="1:4" x14ac:dyDescent="0.2">
      <c r="A540">
        <v>97175</v>
      </c>
      <c r="B540" t="s">
        <v>8194</v>
      </c>
      <c r="C540" t="s">
        <v>83</v>
      </c>
      <c r="D540">
        <v>80.22</v>
      </c>
    </row>
    <row r="541" spans="1:4" x14ac:dyDescent="0.2">
      <c r="A541">
        <v>97185</v>
      </c>
      <c r="B541" t="s">
        <v>8195</v>
      </c>
      <c r="C541" t="s">
        <v>83</v>
      </c>
      <c r="D541">
        <v>72.69</v>
      </c>
    </row>
    <row r="542" spans="1:4" x14ac:dyDescent="0.2">
      <c r="A542">
        <v>97176</v>
      </c>
      <c r="B542" t="s">
        <v>8196</v>
      </c>
      <c r="C542" t="s">
        <v>83</v>
      </c>
      <c r="D542">
        <v>91.55</v>
      </c>
    </row>
    <row r="543" spans="1:4" x14ac:dyDescent="0.2">
      <c r="A543">
        <v>97186</v>
      </c>
      <c r="B543" t="s">
        <v>8197</v>
      </c>
      <c r="C543" t="s">
        <v>83</v>
      </c>
      <c r="D543">
        <v>83.03</v>
      </c>
    </row>
    <row r="544" spans="1:4" x14ac:dyDescent="0.2">
      <c r="A544">
        <v>97142</v>
      </c>
      <c r="B544" t="s">
        <v>8198</v>
      </c>
      <c r="C544" t="s">
        <v>83</v>
      </c>
      <c r="D544">
        <v>7.22</v>
      </c>
    </row>
    <row r="545" spans="1:4" x14ac:dyDescent="0.2">
      <c r="A545">
        <v>97158</v>
      </c>
      <c r="B545" t="s">
        <v>8199</v>
      </c>
      <c r="C545" t="s">
        <v>83</v>
      </c>
      <c r="D545">
        <v>5.66</v>
      </c>
    </row>
    <row r="546" spans="1:4" x14ac:dyDescent="0.2">
      <c r="A546">
        <v>97155</v>
      </c>
      <c r="B546" t="s">
        <v>8200</v>
      </c>
      <c r="C546" t="s">
        <v>83</v>
      </c>
      <c r="D546">
        <v>59.55</v>
      </c>
    </row>
    <row r="547" spans="1:4" x14ac:dyDescent="0.2">
      <c r="A547">
        <v>97171</v>
      </c>
      <c r="B547" t="s">
        <v>8201</v>
      </c>
      <c r="C547" t="s">
        <v>83</v>
      </c>
      <c r="D547">
        <v>48.48</v>
      </c>
    </row>
    <row r="548" spans="1:4" x14ac:dyDescent="0.2">
      <c r="A548">
        <v>97156</v>
      </c>
      <c r="B548" t="s">
        <v>8202</v>
      </c>
      <c r="C548" t="s">
        <v>83</v>
      </c>
      <c r="D548">
        <v>71.36</v>
      </c>
    </row>
    <row r="549" spans="1:4" x14ac:dyDescent="0.2">
      <c r="A549">
        <v>97172</v>
      </c>
      <c r="B549" t="s">
        <v>8203</v>
      </c>
      <c r="C549" t="s">
        <v>83</v>
      </c>
      <c r="D549">
        <v>58.3</v>
      </c>
    </row>
    <row r="550" spans="1:4" x14ac:dyDescent="0.2">
      <c r="A550">
        <v>97143</v>
      </c>
      <c r="B550" t="s">
        <v>8204</v>
      </c>
      <c r="C550" t="s">
        <v>83</v>
      </c>
      <c r="D550">
        <v>9.75</v>
      </c>
    </row>
    <row r="551" spans="1:4" x14ac:dyDescent="0.2">
      <c r="A551">
        <v>97159</v>
      </c>
      <c r="B551" t="s">
        <v>8205</v>
      </c>
      <c r="C551" t="s">
        <v>83</v>
      </c>
      <c r="D551">
        <v>7.77</v>
      </c>
    </row>
    <row r="552" spans="1:4" x14ac:dyDescent="0.2">
      <c r="A552">
        <v>97144</v>
      </c>
      <c r="B552" t="s">
        <v>8206</v>
      </c>
      <c r="C552" t="s">
        <v>83</v>
      </c>
      <c r="D552">
        <v>12.29</v>
      </c>
    </row>
    <row r="553" spans="1:4" x14ac:dyDescent="0.2">
      <c r="A553">
        <v>97160</v>
      </c>
      <c r="B553" t="s">
        <v>8207</v>
      </c>
      <c r="C553" t="s">
        <v>83</v>
      </c>
      <c r="D553">
        <v>9.89</v>
      </c>
    </row>
    <row r="554" spans="1:4" x14ac:dyDescent="0.2">
      <c r="A554">
        <v>97145</v>
      </c>
      <c r="B554" t="s">
        <v>8208</v>
      </c>
      <c r="C554" t="s">
        <v>83</v>
      </c>
      <c r="D554">
        <v>14.85</v>
      </c>
    </row>
    <row r="555" spans="1:4" x14ac:dyDescent="0.2">
      <c r="A555">
        <v>97161</v>
      </c>
      <c r="B555" t="s">
        <v>8209</v>
      </c>
      <c r="C555" t="s">
        <v>83</v>
      </c>
      <c r="D555">
        <v>12.05</v>
      </c>
    </row>
    <row r="556" spans="1:4" x14ac:dyDescent="0.2">
      <c r="A556">
        <v>97146</v>
      </c>
      <c r="B556" t="s">
        <v>8210</v>
      </c>
      <c r="C556" t="s">
        <v>83</v>
      </c>
      <c r="D556">
        <v>17.420000000000002</v>
      </c>
    </row>
    <row r="557" spans="1:4" x14ac:dyDescent="0.2">
      <c r="A557">
        <v>97162</v>
      </c>
      <c r="B557" t="s">
        <v>8211</v>
      </c>
      <c r="C557" t="s">
        <v>83</v>
      </c>
      <c r="D557">
        <v>14.21</v>
      </c>
    </row>
    <row r="558" spans="1:4" x14ac:dyDescent="0.2">
      <c r="A558">
        <v>97147</v>
      </c>
      <c r="B558" t="s">
        <v>8212</v>
      </c>
      <c r="C558" t="s">
        <v>83</v>
      </c>
      <c r="D558">
        <v>19.98</v>
      </c>
    </row>
    <row r="559" spans="1:4" x14ac:dyDescent="0.2">
      <c r="A559">
        <v>97163</v>
      </c>
      <c r="B559" t="s">
        <v>8213</v>
      </c>
      <c r="C559" t="s">
        <v>83</v>
      </c>
      <c r="D559">
        <v>16.37</v>
      </c>
    </row>
    <row r="560" spans="1:4" x14ac:dyDescent="0.2">
      <c r="A560">
        <v>97148</v>
      </c>
      <c r="B560" t="s">
        <v>8214</v>
      </c>
      <c r="C560" t="s">
        <v>83</v>
      </c>
      <c r="D560">
        <v>22.54</v>
      </c>
    </row>
    <row r="561" spans="1:4" x14ac:dyDescent="0.2">
      <c r="A561">
        <v>97164</v>
      </c>
      <c r="B561" t="s">
        <v>8215</v>
      </c>
      <c r="C561" t="s">
        <v>83</v>
      </c>
      <c r="D561">
        <v>18.52</v>
      </c>
    </row>
    <row r="562" spans="1:4" x14ac:dyDescent="0.2">
      <c r="A562">
        <v>97149</v>
      </c>
      <c r="B562" t="s">
        <v>8216</v>
      </c>
      <c r="C562" t="s">
        <v>83</v>
      </c>
      <c r="D562">
        <v>25.12</v>
      </c>
    </row>
    <row r="563" spans="1:4" x14ac:dyDescent="0.2">
      <c r="A563">
        <v>97165</v>
      </c>
      <c r="B563" t="s">
        <v>8217</v>
      </c>
      <c r="C563" t="s">
        <v>83</v>
      </c>
      <c r="D563">
        <v>20.68</v>
      </c>
    </row>
    <row r="564" spans="1:4" x14ac:dyDescent="0.2">
      <c r="A564">
        <v>97150</v>
      </c>
      <c r="B564" t="s">
        <v>8218</v>
      </c>
      <c r="C564" t="s">
        <v>83</v>
      </c>
      <c r="D564">
        <v>31.43</v>
      </c>
    </row>
    <row r="565" spans="1:4" x14ac:dyDescent="0.2">
      <c r="A565">
        <v>97166</v>
      </c>
      <c r="B565" t="s">
        <v>8219</v>
      </c>
      <c r="C565" t="s">
        <v>83</v>
      </c>
      <c r="D565">
        <v>25.36</v>
      </c>
    </row>
    <row r="566" spans="1:4" x14ac:dyDescent="0.2">
      <c r="A566">
        <v>97151</v>
      </c>
      <c r="B566" t="s">
        <v>8220</v>
      </c>
      <c r="C566" t="s">
        <v>83</v>
      </c>
      <c r="D566">
        <v>37.159999999999997</v>
      </c>
    </row>
    <row r="567" spans="1:4" x14ac:dyDescent="0.2">
      <c r="A567">
        <v>97167</v>
      </c>
      <c r="B567" t="s">
        <v>8221</v>
      </c>
      <c r="C567" t="s">
        <v>83</v>
      </c>
      <c r="D567">
        <v>30.09</v>
      </c>
    </row>
    <row r="568" spans="1:4" x14ac:dyDescent="0.2">
      <c r="A568">
        <v>97152</v>
      </c>
      <c r="B568" t="s">
        <v>8222</v>
      </c>
      <c r="C568" t="s">
        <v>83</v>
      </c>
      <c r="D568">
        <v>42.59</v>
      </c>
    </row>
    <row r="569" spans="1:4" x14ac:dyDescent="0.2">
      <c r="A569">
        <v>97168</v>
      </c>
      <c r="B569" t="s">
        <v>8223</v>
      </c>
      <c r="C569" t="s">
        <v>83</v>
      </c>
      <c r="D569">
        <v>34.53</v>
      </c>
    </row>
    <row r="570" spans="1:4" x14ac:dyDescent="0.2">
      <c r="A570">
        <v>97141</v>
      </c>
      <c r="B570" t="s">
        <v>8224</v>
      </c>
      <c r="C570" t="s">
        <v>83</v>
      </c>
      <c r="D570">
        <v>6.18</v>
      </c>
    </row>
    <row r="571" spans="1:4" x14ac:dyDescent="0.2">
      <c r="A571">
        <v>97157</v>
      </c>
      <c r="B571" t="s">
        <v>8225</v>
      </c>
      <c r="C571" t="s">
        <v>83</v>
      </c>
      <c r="D571">
        <v>4.78</v>
      </c>
    </row>
    <row r="572" spans="1:4" x14ac:dyDescent="0.2">
      <c r="A572">
        <v>97153</v>
      </c>
      <c r="B572" t="s">
        <v>8226</v>
      </c>
      <c r="C572" t="s">
        <v>83</v>
      </c>
      <c r="D572">
        <v>48.21</v>
      </c>
    </row>
    <row r="573" spans="1:4" x14ac:dyDescent="0.2">
      <c r="A573">
        <v>97169</v>
      </c>
      <c r="B573" t="s">
        <v>8227</v>
      </c>
      <c r="C573" t="s">
        <v>83</v>
      </c>
      <c r="D573">
        <v>39.130000000000003</v>
      </c>
    </row>
    <row r="574" spans="1:4" x14ac:dyDescent="0.2">
      <c r="A574">
        <v>97154</v>
      </c>
      <c r="B574" t="s">
        <v>8228</v>
      </c>
      <c r="C574" t="s">
        <v>83</v>
      </c>
      <c r="D574">
        <v>53.86</v>
      </c>
    </row>
    <row r="575" spans="1:4" x14ac:dyDescent="0.2">
      <c r="A575">
        <v>97170</v>
      </c>
      <c r="B575" t="s">
        <v>8229</v>
      </c>
      <c r="C575" t="s">
        <v>83</v>
      </c>
      <c r="D575">
        <v>43.79</v>
      </c>
    </row>
    <row r="576" spans="1:4" x14ac:dyDescent="0.2">
      <c r="A576">
        <v>105311</v>
      </c>
      <c r="B576" t="s">
        <v>8230</v>
      </c>
      <c r="C576" t="s">
        <v>83</v>
      </c>
      <c r="D576">
        <v>5.71</v>
      </c>
    </row>
    <row r="577" spans="1:4" x14ac:dyDescent="0.2">
      <c r="A577">
        <v>105339</v>
      </c>
      <c r="B577" t="s">
        <v>8231</v>
      </c>
      <c r="C577" t="s">
        <v>83</v>
      </c>
      <c r="D577">
        <v>4.6900000000000004</v>
      </c>
    </row>
    <row r="578" spans="1:4" x14ac:dyDescent="0.2">
      <c r="A578">
        <v>97127</v>
      </c>
      <c r="B578" t="s">
        <v>8232</v>
      </c>
      <c r="C578" t="s">
        <v>83</v>
      </c>
      <c r="D578">
        <v>7.43</v>
      </c>
    </row>
    <row r="579" spans="1:4" x14ac:dyDescent="0.2">
      <c r="A579">
        <v>97134</v>
      </c>
      <c r="B579" t="s">
        <v>8233</v>
      </c>
      <c r="C579" t="s">
        <v>83</v>
      </c>
      <c r="D579">
        <v>6.11</v>
      </c>
    </row>
    <row r="580" spans="1:4" x14ac:dyDescent="0.2">
      <c r="A580">
        <v>97128</v>
      </c>
      <c r="B580" t="s">
        <v>8234</v>
      </c>
      <c r="C580" t="s">
        <v>83</v>
      </c>
      <c r="D580">
        <v>13.36</v>
      </c>
    </row>
    <row r="581" spans="1:4" x14ac:dyDescent="0.2">
      <c r="A581">
        <v>97135</v>
      </c>
      <c r="B581" t="s">
        <v>8235</v>
      </c>
      <c r="C581" t="s">
        <v>83</v>
      </c>
      <c r="D581">
        <v>10.3</v>
      </c>
    </row>
    <row r="582" spans="1:4" x14ac:dyDescent="0.2">
      <c r="A582">
        <v>97129</v>
      </c>
      <c r="B582" t="s">
        <v>8236</v>
      </c>
      <c r="C582" t="s">
        <v>83</v>
      </c>
      <c r="D582">
        <v>15.83</v>
      </c>
    </row>
    <row r="583" spans="1:4" x14ac:dyDescent="0.2">
      <c r="A583">
        <v>97136</v>
      </c>
      <c r="B583" t="s">
        <v>8237</v>
      </c>
      <c r="C583" t="s">
        <v>83</v>
      </c>
      <c r="D583">
        <v>12.2</v>
      </c>
    </row>
    <row r="584" spans="1:4" x14ac:dyDescent="0.2">
      <c r="A584">
        <v>97130</v>
      </c>
      <c r="B584" t="s">
        <v>8238</v>
      </c>
      <c r="C584" t="s">
        <v>83</v>
      </c>
      <c r="D584">
        <v>18.3</v>
      </c>
    </row>
    <row r="585" spans="1:4" x14ac:dyDescent="0.2">
      <c r="A585">
        <v>97137</v>
      </c>
      <c r="B585" t="s">
        <v>8239</v>
      </c>
      <c r="C585" t="s">
        <v>83</v>
      </c>
      <c r="D585">
        <v>14.11</v>
      </c>
    </row>
    <row r="586" spans="1:4" x14ac:dyDescent="0.2">
      <c r="A586">
        <v>97131</v>
      </c>
      <c r="B586" t="s">
        <v>8240</v>
      </c>
      <c r="C586" t="s">
        <v>83</v>
      </c>
      <c r="D586">
        <v>20.77</v>
      </c>
    </row>
    <row r="587" spans="1:4" x14ac:dyDescent="0.2">
      <c r="A587">
        <v>97138</v>
      </c>
      <c r="B587" t="s">
        <v>8241</v>
      </c>
      <c r="C587" t="s">
        <v>83</v>
      </c>
      <c r="D587">
        <v>16.03</v>
      </c>
    </row>
    <row r="588" spans="1:4" x14ac:dyDescent="0.2">
      <c r="A588">
        <v>97132</v>
      </c>
      <c r="B588" t="s">
        <v>8242</v>
      </c>
      <c r="C588" t="s">
        <v>83</v>
      </c>
      <c r="D588">
        <v>23.25</v>
      </c>
    </row>
    <row r="589" spans="1:4" x14ac:dyDescent="0.2">
      <c r="A589">
        <v>97139</v>
      </c>
      <c r="B589" t="s">
        <v>8243</v>
      </c>
      <c r="C589" t="s">
        <v>83</v>
      </c>
      <c r="D589">
        <v>17.940000000000001</v>
      </c>
    </row>
    <row r="590" spans="1:4" x14ac:dyDescent="0.2">
      <c r="A590">
        <v>97133</v>
      </c>
      <c r="B590" t="s">
        <v>8244</v>
      </c>
      <c r="C590" t="s">
        <v>83</v>
      </c>
      <c r="D590">
        <v>28.2</v>
      </c>
    </row>
    <row r="591" spans="1:4" x14ac:dyDescent="0.2">
      <c r="A591">
        <v>97140</v>
      </c>
      <c r="B591" t="s">
        <v>8245</v>
      </c>
      <c r="C591" t="s">
        <v>83</v>
      </c>
      <c r="D591">
        <v>21.76</v>
      </c>
    </row>
    <row r="592" spans="1:4" x14ac:dyDescent="0.2">
      <c r="A592">
        <v>97123</v>
      </c>
      <c r="B592" t="s">
        <v>8246</v>
      </c>
      <c r="C592" t="s">
        <v>83</v>
      </c>
      <c r="D592">
        <v>6.16</v>
      </c>
    </row>
    <row r="593" spans="1:4" x14ac:dyDescent="0.2">
      <c r="A593">
        <v>97126</v>
      </c>
      <c r="B593" t="s">
        <v>8247</v>
      </c>
      <c r="C593" t="s">
        <v>83</v>
      </c>
      <c r="D593">
        <v>5.04</v>
      </c>
    </row>
    <row r="594" spans="1:4" x14ac:dyDescent="0.2">
      <c r="A594">
        <v>105308</v>
      </c>
      <c r="B594" t="s">
        <v>8248</v>
      </c>
      <c r="C594" t="s">
        <v>83</v>
      </c>
      <c r="D594">
        <v>7.07</v>
      </c>
    </row>
    <row r="595" spans="1:4" x14ac:dyDescent="0.2">
      <c r="A595">
        <v>105312</v>
      </c>
      <c r="B595" t="s">
        <v>8249</v>
      </c>
      <c r="C595" t="s">
        <v>83</v>
      </c>
      <c r="D595">
        <v>5.81</v>
      </c>
    </row>
    <row r="596" spans="1:4" x14ac:dyDescent="0.2">
      <c r="A596">
        <v>105309</v>
      </c>
      <c r="B596" t="s">
        <v>8250</v>
      </c>
      <c r="C596" t="s">
        <v>83</v>
      </c>
      <c r="D596">
        <v>7.6</v>
      </c>
    </row>
    <row r="597" spans="1:4" x14ac:dyDescent="0.2">
      <c r="A597">
        <v>105313</v>
      </c>
      <c r="B597" t="s">
        <v>8251</v>
      </c>
      <c r="C597" t="s">
        <v>83</v>
      </c>
      <c r="D597">
        <v>6.25</v>
      </c>
    </row>
    <row r="598" spans="1:4" x14ac:dyDescent="0.2">
      <c r="A598">
        <v>105310</v>
      </c>
      <c r="B598" t="s">
        <v>8252</v>
      </c>
      <c r="C598" t="s">
        <v>83</v>
      </c>
      <c r="D598">
        <v>8.9600000000000009</v>
      </c>
    </row>
    <row r="599" spans="1:4" x14ac:dyDescent="0.2">
      <c r="A599">
        <v>105314</v>
      </c>
      <c r="B599" t="s">
        <v>8253</v>
      </c>
      <c r="C599" t="s">
        <v>83</v>
      </c>
      <c r="D599">
        <v>7.38</v>
      </c>
    </row>
    <row r="600" spans="1:4" x14ac:dyDescent="0.2">
      <c r="A600">
        <v>97121</v>
      </c>
      <c r="B600" t="s">
        <v>8254</v>
      </c>
      <c r="C600" t="s">
        <v>83</v>
      </c>
      <c r="D600">
        <v>4.43</v>
      </c>
    </row>
    <row r="601" spans="1:4" x14ac:dyDescent="0.2">
      <c r="A601">
        <v>97124</v>
      </c>
      <c r="B601" t="s">
        <v>8255</v>
      </c>
      <c r="C601" t="s">
        <v>83</v>
      </c>
      <c r="D601">
        <v>3.61</v>
      </c>
    </row>
    <row r="602" spans="1:4" x14ac:dyDescent="0.2">
      <c r="A602">
        <v>97122</v>
      </c>
      <c r="B602" t="s">
        <v>8256</v>
      </c>
      <c r="C602" t="s">
        <v>83</v>
      </c>
      <c r="D602">
        <v>5.3</v>
      </c>
    </row>
    <row r="603" spans="1:4" x14ac:dyDescent="0.2">
      <c r="A603">
        <v>97125</v>
      </c>
      <c r="B603" t="s">
        <v>8257</v>
      </c>
      <c r="C603" t="s">
        <v>83</v>
      </c>
      <c r="D603">
        <v>4.3499999999999996</v>
      </c>
    </row>
    <row r="604" spans="1:4" x14ac:dyDescent="0.2">
      <c r="A604">
        <v>105296</v>
      </c>
      <c r="B604" t="s">
        <v>8258</v>
      </c>
      <c r="C604" t="s">
        <v>52</v>
      </c>
      <c r="D604">
        <v>204.54</v>
      </c>
    </row>
    <row r="605" spans="1:4" x14ac:dyDescent="0.2">
      <c r="A605">
        <v>105374</v>
      </c>
      <c r="B605" t="s">
        <v>8259</v>
      </c>
      <c r="C605" t="s">
        <v>52</v>
      </c>
      <c r="D605">
        <v>197.83</v>
      </c>
    </row>
    <row r="606" spans="1:4" x14ac:dyDescent="0.2">
      <c r="A606">
        <v>105292</v>
      </c>
      <c r="B606" t="s">
        <v>8260</v>
      </c>
      <c r="C606" t="s">
        <v>52</v>
      </c>
      <c r="D606">
        <v>63.37</v>
      </c>
    </row>
    <row r="607" spans="1:4" x14ac:dyDescent="0.2">
      <c r="A607">
        <v>105293</v>
      </c>
      <c r="B607" t="s">
        <v>8261</v>
      </c>
      <c r="C607" t="s">
        <v>52</v>
      </c>
      <c r="D607">
        <v>58.45</v>
      </c>
    </row>
    <row r="608" spans="1:4" x14ac:dyDescent="0.2">
      <c r="A608">
        <v>105294</v>
      </c>
      <c r="B608" t="s">
        <v>8262</v>
      </c>
      <c r="C608" t="s">
        <v>52</v>
      </c>
      <c r="D608">
        <v>122.29</v>
      </c>
    </row>
    <row r="609" spans="1:4" x14ac:dyDescent="0.2">
      <c r="A609">
        <v>105295</v>
      </c>
      <c r="B609" t="s">
        <v>8263</v>
      </c>
      <c r="C609" t="s">
        <v>52</v>
      </c>
      <c r="D609">
        <v>116.47</v>
      </c>
    </row>
    <row r="610" spans="1:4" x14ac:dyDescent="0.2">
      <c r="A610">
        <v>105290</v>
      </c>
      <c r="B610" t="s">
        <v>8264</v>
      </c>
      <c r="C610" t="s">
        <v>52</v>
      </c>
      <c r="D610">
        <v>81.180000000000007</v>
      </c>
    </row>
    <row r="611" spans="1:4" x14ac:dyDescent="0.2">
      <c r="A611">
        <v>105291</v>
      </c>
      <c r="B611" t="s">
        <v>8265</v>
      </c>
      <c r="C611" t="s">
        <v>52</v>
      </c>
      <c r="D611">
        <v>76.7</v>
      </c>
    </row>
    <row r="612" spans="1:4" x14ac:dyDescent="0.2">
      <c r="A612">
        <v>105286</v>
      </c>
      <c r="B612" t="s">
        <v>8266</v>
      </c>
      <c r="C612" t="s">
        <v>52</v>
      </c>
      <c r="D612">
        <v>38.520000000000003</v>
      </c>
    </row>
    <row r="613" spans="1:4" x14ac:dyDescent="0.2">
      <c r="A613">
        <v>105287</v>
      </c>
      <c r="B613" t="s">
        <v>8267</v>
      </c>
      <c r="C613" t="s">
        <v>52</v>
      </c>
      <c r="D613">
        <v>35.24</v>
      </c>
    </row>
    <row r="614" spans="1:4" x14ac:dyDescent="0.2">
      <c r="A614">
        <v>105288</v>
      </c>
      <c r="B614" t="s">
        <v>8268</v>
      </c>
      <c r="C614" t="s">
        <v>52</v>
      </c>
      <c r="D614">
        <v>61.17</v>
      </c>
    </row>
    <row r="615" spans="1:4" x14ac:dyDescent="0.2">
      <c r="A615">
        <v>105289</v>
      </c>
      <c r="B615" t="s">
        <v>8269</v>
      </c>
      <c r="C615" t="s">
        <v>52</v>
      </c>
      <c r="D615">
        <v>57.31</v>
      </c>
    </row>
    <row r="616" spans="1:4" x14ac:dyDescent="0.2">
      <c r="A616">
        <v>105375</v>
      </c>
      <c r="B616" t="s">
        <v>8270</v>
      </c>
      <c r="C616" t="s">
        <v>52</v>
      </c>
      <c r="D616">
        <v>164.2</v>
      </c>
    </row>
    <row r="617" spans="1:4" x14ac:dyDescent="0.2">
      <c r="A617">
        <v>105376</v>
      </c>
      <c r="B617" t="s">
        <v>8271</v>
      </c>
      <c r="C617" t="s">
        <v>52</v>
      </c>
      <c r="D617">
        <v>155.25</v>
      </c>
    </row>
    <row r="618" spans="1:4" x14ac:dyDescent="0.2">
      <c r="A618">
        <v>105331</v>
      </c>
      <c r="B618" t="s">
        <v>8272</v>
      </c>
      <c r="C618" t="s">
        <v>83</v>
      </c>
      <c r="D618">
        <v>64.89</v>
      </c>
    </row>
    <row r="619" spans="1:4" x14ac:dyDescent="0.2">
      <c r="A619">
        <v>105332</v>
      </c>
      <c r="B619" t="s">
        <v>8273</v>
      </c>
      <c r="C619" t="s">
        <v>83</v>
      </c>
      <c r="D619">
        <v>63.87</v>
      </c>
    </row>
    <row r="620" spans="1:4" x14ac:dyDescent="0.2">
      <c r="A620">
        <v>105333</v>
      </c>
      <c r="B620" t="s">
        <v>8274</v>
      </c>
      <c r="C620" t="s">
        <v>83</v>
      </c>
      <c r="D620">
        <v>283.26</v>
      </c>
    </row>
    <row r="621" spans="1:4" x14ac:dyDescent="0.2">
      <c r="A621">
        <v>105334</v>
      </c>
      <c r="B621" t="s">
        <v>8275</v>
      </c>
      <c r="C621" t="s">
        <v>83</v>
      </c>
      <c r="D621">
        <v>280.2</v>
      </c>
    </row>
    <row r="622" spans="1:4" x14ac:dyDescent="0.2">
      <c r="A622">
        <v>105335</v>
      </c>
      <c r="B622" t="s">
        <v>8276</v>
      </c>
      <c r="C622" t="s">
        <v>83</v>
      </c>
      <c r="D622">
        <v>426.72</v>
      </c>
    </row>
    <row r="623" spans="1:4" x14ac:dyDescent="0.2">
      <c r="A623">
        <v>105336</v>
      </c>
      <c r="B623" t="s">
        <v>8277</v>
      </c>
      <c r="C623" t="s">
        <v>83</v>
      </c>
      <c r="D623">
        <v>423.09</v>
      </c>
    </row>
    <row r="624" spans="1:4" x14ac:dyDescent="0.2">
      <c r="A624">
        <v>105337</v>
      </c>
      <c r="B624" t="s">
        <v>8278</v>
      </c>
      <c r="C624" t="s">
        <v>83</v>
      </c>
      <c r="D624">
        <v>601.77</v>
      </c>
    </row>
    <row r="625" spans="1:4" x14ac:dyDescent="0.2">
      <c r="A625">
        <v>105338</v>
      </c>
      <c r="B625" t="s">
        <v>8279</v>
      </c>
      <c r="C625" t="s">
        <v>83</v>
      </c>
      <c r="D625">
        <v>597.58000000000004</v>
      </c>
    </row>
    <row r="626" spans="1:4" x14ac:dyDescent="0.2">
      <c r="A626">
        <v>106108</v>
      </c>
      <c r="B626" t="s">
        <v>8280</v>
      </c>
      <c r="C626" t="s">
        <v>83</v>
      </c>
      <c r="D626">
        <v>91.24</v>
      </c>
    </row>
    <row r="627" spans="1:4" x14ac:dyDescent="0.2">
      <c r="A627">
        <v>106109</v>
      </c>
      <c r="B627" t="s">
        <v>8281</v>
      </c>
      <c r="C627" t="s">
        <v>83</v>
      </c>
      <c r="D627">
        <v>90.12</v>
      </c>
    </row>
    <row r="628" spans="1:4" x14ac:dyDescent="0.2">
      <c r="A628">
        <v>106104</v>
      </c>
      <c r="B628" t="s">
        <v>8282</v>
      </c>
      <c r="C628" t="s">
        <v>83</v>
      </c>
      <c r="D628">
        <v>30.36</v>
      </c>
    </row>
    <row r="629" spans="1:4" x14ac:dyDescent="0.2">
      <c r="A629">
        <v>106105</v>
      </c>
      <c r="B629" t="s">
        <v>8283</v>
      </c>
      <c r="C629" t="s">
        <v>83</v>
      </c>
      <c r="D629">
        <v>29.54</v>
      </c>
    </row>
    <row r="630" spans="1:4" x14ac:dyDescent="0.2">
      <c r="A630">
        <v>106106</v>
      </c>
      <c r="B630" t="s">
        <v>8284</v>
      </c>
      <c r="C630" t="s">
        <v>83</v>
      </c>
      <c r="D630">
        <v>56.22</v>
      </c>
    </row>
    <row r="631" spans="1:4" x14ac:dyDescent="0.2">
      <c r="A631">
        <v>106107</v>
      </c>
      <c r="B631" t="s">
        <v>8285</v>
      </c>
      <c r="C631" t="s">
        <v>83</v>
      </c>
      <c r="D631">
        <v>55.27</v>
      </c>
    </row>
    <row r="632" spans="1:4" x14ac:dyDescent="0.2">
      <c r="A632">
        <v>105377</v>
      </c>
      <c r="B632" t="s">
        <v>8286</v>
      </c>
      <c r="C632" t="s">
        <v>52</v>
      </c>
      <c r="D632">
        <v>51.3</v>
      </c>
    </row>
    <row r="633" spans="1:4" x14ac:dyDescent="0.2">
      <c r="A633">
        <v>105368</v>
      </c>
      <c r="B633" t="s">
        <v>8287</v>
      </c>
      <c r="C633" t="s">
        <v>52</v>
      </c>
      <c r="D633">
        <v>46.96</v>
      </c>
    </row>
    <row r="634" spans="1:4" x14ac:dyDescent="0.2">
      <c r="A634">
        <v>105369</v>
      </c>
      <c r="B634" t="s">
        <v>8288</v>
      </c>
      <c r="C634" t="s">
        <v>52</v>
      </c>
      <c r="D634">
        <v>79.87</v>
      </c>
    </row>
    <row r="635" spans="1:4" x14ac:dyDescent="0.2">
      <c r="A635">
        <v>105370</v>
      </c>
      <c r="B635" t="s">
        <v>8289</v>
      </c>
      <c r="C635" t="s">
        <v>52</v>
      </c>
      <c r="D635">
        <v>74.08</v>
      </c>
    </row>
    <row r="636" spans="1:4" x14ac:dyDescent="0.2">
      <c r="A636">
        <v>92864</v>
      </c>
      <c r="B636" t="s">
        <v>8290</v>
      </c>
      <c r="C636" t="s">
        <v>83</v>
      </c>
      <c r="D636">
        <v>104.91</v>
      </c>
    </row>
    <row r="637" spans="1:4" x14ac:dyDescent="0.2">
      <c r="A637">
        <v>92848</v>
      </c>
      <c r="B637" t="s">
        <v>8291</v>
      </c>
      <c r="C637" t="s">
        <v>83</v>
      </c>
      <c r="D637">
        <v>92.42</v>
      </c>
    </row>
    <row r="638" spans="1:4" x14ac:dyDescent="0.2">
      <c r="A638">
        <v>104937</v>
      </c>
      <c r="B638" t="s">
        <v>8292</v>
      </c>
      <c r="C638" t="s">
        <v>83</v>
      </c>
      <c r="D638" t="s">
        <v>17527</v>
      </c>
    </row>
    <row r="639" spans="1:4" x14ac:dyDescent="0.2">
      <c r="A639">
        <v>104933</v>
      </c>
      <c r="B639" t="s">
        <v>8293</v>
      </c>
      <c r="C639" t="s">
        <v>83</v>
      </c>
      <c r="D639" t="s">
        <v>17527</v>
      </c>
    </row>
    <row r="640" spans="1:4" x14ac:dyDescent="0.2">
      <c r="A640">
        <v>104939</v>
      </c>
      <c r="B640" t="s">
        <v>8294</v>
      </c>
      <c r="C640" t="s">
        <v>83</v>
      </c>
      <c r="D640" t="s">
        <v>17527</v>
      </c>
    </row>
    <row r="641" spans="1:4" x14ac:dyDescent="0.2">
      <c r="A641">
        <v>104935</v>
      </c>
      <c r="B641" t="s">
        <v>8295</v>
      </c>
      <c r="C641" t="s">
        <v>83</v>
      </c>
      <c r="D641" t="s">
        <v>17527</v>
      </c>
    </row>
    <row r="642" spans="1:4" x14ac:dyDescent="0.2">
      <c r="A642">
        <v>92850</v>
      </c>
      <c r="B642" t="s">
        <v>8296</v>
      </c>
      <c r="C642" t="s">
        <v>83</v>
      </c>
      <c r="D642">
        <v>25.97</v>
      </c>
    </row>
    <row r="643" spans="1:4" x14ac:dyDescent="0.2">
      <c r="A643">
        <v>92834</v>
      </c>
      <c r="B643" t="s">
        <v>8297</v>
      </c>
      <c r="C643" t="s">
        <v>83</v>
      </c>
      <c r="D643">
        <v>22.83</v>
      </c>
    </row>
    <row r="644" spans="1:4" x14ac:dyDescent="0.2">
      <c r="A644">
        <v>92852</v>
      </c>
      <c r="B644" t="s">
        <v>8298</v>
      </c>
      <c r="C644" t="s">
        <v>83</v>
      </c>
      <c r="D644">
        <v>35</v>
      </c>
    </row>
    <row r="645" spans="1:4" x14ac:dyDescent="0.2">
      <c r="A645">
        <v>92836</v>
      </c>
      <c r="B645" t="s">
        <v>8299</v>
      </c>
      <c r="C645" t="s">
        <v>83</v>
      </c>
      <c r="D645">
        <v>30.53</v>
      </c>
    </row>
    <row r="646" spans="1:4" x14ac:dyDescent="0.2">
      <c r="A646">
        <v>92854</v>
      </c>
      <c r="B646" t="s">
        <v>8300</v>
      </c>
      <c r="C646" t="s">
        <v>83</v>
      </c>
      <c r="D646">
        <v>44.37</v>
      </c>
    </row>
    <row r="647" spans="1:4" x14ac:dyDescent="0.2">
      <c r="A647">
        <v>92838</v>
      </c>
      <c r="B647" t="s">
        <v>8301</v>
      </c>
      <c r="C647" t="s">
        <v>83</v>
      </c>
      <c r="D647">
        <v>38.57</v>
      </c>
    </row>
    <row r="648" spans="1:4" x14ac:dyDescent="0.2">
      <c r="A648">
        <v>92856</v>
      </c>
      <c r="B648" t="s">
        <v>8302</v>
      </c>
      <c r="C648" t="s">
        <v>83</v>
      </c>
      <c r="D648">
        <v>54.02</v>
      </c>
    </row>
    <row r="649" spans="1:4" x14ac:dyDescent="0.2">
      <c r="A649">
        <v>92840</v>
      </c>
      <c r="B649" t="s">
        <v>8303</v>
      </c>
      <c r="C649" t="s">
        <v>83</v>
      </c>
      <c r="D649">
        <v>46.89</v>
      </c>
    </row>
    <row r="650" spans="1:4" x14ac:dyDescent="0.2">
      <c r="A650">
        <v>92858</v>
      </c>
      <c r="B650" t="s">
        <v>8304</v>
      </c>
      <c r="C650" t="s">
        <v>83</v>
      </c>
      <c r="D650">
        <v>66.77</v>
      </c>
    </row>
    <row r="651" spans="1:4" x14ac:dyDescent="0.2">
      <c r="A651">
        <v>92842</v>
      </c>
      <c r="B651" t="s">
        <v>8305</v>
      </c>
      <c r="C651" t="s">
        <v>83</v>
      </c>
      <c r="D651">
        <v>58.28</v>
      </c>
    </row>
    <row r="652" spans="1:4" x14ac:dyDescent="0.2">
      <c r="A652">
        <v>92860</v>
      </c>
      <c r="B652" t="s">
        <v>8306</v>
      </c>
      <c r="C652" t="s">
        <v>83</v>
      </c>
      <c r="D652">
        <v>78.8</v>
      </c>
    </row>
    <row r="653" spans="1:4" x14ac:dyDescent="0.2">
      <c r="A653">
        <v>92844</v>
      </c>
      <c r="B653" t="s">
        <v>8307</v>
      </c>
      <c r="C653" t="s">
        <v>83</v>
      </c>
      <c r="D653">
        <v>68.989999999999995</v>
      </c>
    </row>
    <row r="654" spans="1:4" x14ac:dyDescent="0.2">
      <c r="A654">
        <v>92862</v>
      </c>
      <c r="B654" t="s">
        <v>8308</v>
      </c>
      <c r="C654" t="s">
        <v>83</v>
      </c>
      <c r="D654">
        <v>90.16</v>
      </c>
    </row>
    <row r="655" spans="1:4" x14ac:dyDescent="0.2">
      <c r="A655">
        <v>92846</v>
      </c>
      <c r="B655" t="s">
        <v>8309</v>
      </c>
      <c r="C655" t="s">
        <v>83</v>
      </c>
      <c r="D655">
        <v>79</v>
      </c>
    </row>
    <row r="656" spans="1:4" x14ac:dyDescent="0.2">
      <c r="A656">
        <v>92828</v>
      </c>
      <c r="B656" t="s">
        <v>8310</v>
      </c>
      <c r="C656" t="s">
        <v>83</v>
      </c>
      <c r="D656">
        <v>134.19999999999999</v>
      </c>
    </row>
    <row r="657" spans="1:4" x14ac:dyDescent="0.2">
      <c r="A657">
        <v>92815</v>
      </c>
      <c r="B657" t="s">
        <v>8311</v>
      </c>
      <c r="C657" t="s">
        <v>83</v>
      </c>
      <c r="D657">
        <v>121.69</v>
      </c>
    </row>
    <row r="658" spans="1:4" x14ac:dyDescent="0.2">
      <c r="A658">
        <v>92830</v>
      </c>
      <c r="B658" t="s">
        <v>8312</v>
      </c>
      <c r="C658" t="s">
        <v>83</v>
      </c>
      <c r="D658">
        <v>165.09</v>
      </c>
    </row>
    <row r="659" spans="1:4" x14ac:dyDescent="0.2">
      <c r="A659">
        <v>92817</v>
      </c>
      <c r="B659" t="s">
        <v>8313</v>
      </c>
      <c r="C659" t="s">
        <v>83</v>
      </c>
      <c r="D659">
        <v>149.93</v>
      </c>
    </row>
    <row r="660" spans="1:4" x14ac:dyDescent="0.2">
      <c r="A660">
        <v>92832</v>
      </c>
      <c r="B660" t="s">
        <v>8314</v>
      </c>
      <c r="C660" t="s">
        <v>83</v>
      </c>
      <c r="D660">
        <v>213.35</v>
      </c>
    </row>
    <row r="661" spans="1:4" x14ac:dyDescent="0.2">
      <c r="A661">
        <v>92819</v>
      </c>
      <c r="B661" t="s">
        <v>8315</v>
      </c>
      <c r="C661" t="s">
        <v>83</v>
      </c>
      <c r="D661">
        <v>194.18</v>
      </c>
    </row>
    <row r="662" spans="1:4" x14ac:dyDescent="0.2">
      <c r="A662">
        <v>92820</v>
      </c>
      <c r="B662" t="s">
        <v>8316</v>
      </c>
      <c r="C662" t="s">
        <v>83</v>
      </c>
      <c r="D662">
        <v>34.340000000000003</v>
      </c>
    </row>
    <row r="663" spans="1:4" x14ac:dyDescent="0.2">
      <c r="A663">
        <v>92808</v>
      </c>
      <c r="B663" t="s">
        <v>8317</v>
      </c>
      <c r="C663" t="s">
        <v>83</v>
      </c>
      <c r="D663">
        <v>31.18</v>
      </c>
    </row>
    <row r="664" spans="1:4" x14ac:dyDescent="0.2">
      <c r="A664">
        <v>92821</v>
      </c>
      <c r="B664" t="s">
        <v>8318</v>
      </c>
      <c r="C664" t="s">
        <v>83</v>
      </c>
      <c r="D664">
        <v>47.76</v>
      </c>
    </row>
    <row r="665" spans="1:4" x14ac:dyDescent="0.2">
      <c r="A665">
        <v>92809</v>
      </c>
      <c r="B665" t="s">
        <v>8319</v>
      </c>
      <c r="C665" t="s">
        <v>83</v>
      </c>
      <c r="D665">
        <v>43.28</v>
      </c>
    </row>
    <row r="666" spans="1:4" x14ac:dyDescent="0.2">
      <c r="A666">
        <v>92822</v>
      </c>
      <c r="B666" t="s">
        <v>8320</v>
      </c>
      <c r="C666" t="s">
        <v>83</v>
      </c>
      <c r="D666">
        <v>61.54</v>
      </c>
    </row>
    <row r="667" spans="1:4" x14ac:dyDescent="0.2">
      <c r="A667">
        <v>92810</v>
      </c>
      <c r="B667" t="s">
        <v>8321</v>
      </c>
      <c r="C667" t="s">
        <v>83</v>
      </c>
      <c r="D667">
        <v>55.74</v>
      </c>
    </row>
    <row r="668" spans="1:4" x14ac:dyDescent="0.2">
      <c r="A668">
        <v>92824</v>
      </c>
      <c r="B668" t="s">
        <v>8322</v>
      </c>
      <c r="C668" t="s">
        <v>83</v>
      </c>
      <c r="D668">
        <v>75.52</v>
      </c>
    </row>
    <row r="669" spans="1:4" x14ac:dyDescent="0.2">
      <c r="A669">
        <v>92811</v>
      </c>
      <c r="B669" t="s">
        <v>8323</v>
      </c>
      <c r="C669" t="s">
        <v>83</v>
      </c>
      <c r="D669">
        <v>68.39</v>
      </c>
    </row>
    <row r="670" spans="1:4" x14ac:dyDescent="0.2">
      <c r="A670">
        <v>92825</v>
      </c>
      <c r="B670" t="s">
        <v>8324</v>
      </c>
      <c r="C670" t="s">
        <v>83</v>
      </c>
      <c r="D670">
        <v>89.79</v>
      </c>
    </row>
    <row r="671" spans="1:4" x14ac:dyDescent="0.2">
      <c r="A671">
        <v>92812</v>
      </c>
      <c r="B671" t="s">
        <v>8325</v>
      </c>
      <c r="C671" t="s">
        <v>83</v>
      </c>
      <c r="D671">
        <v>81.319999999999993</v>
      </c>
    </row>
    <row r="672" spans="1:4" x14ac:dyDescent="0.2">
      <c r="A672">
        <v>92826</v>
      </c>
      <c r="B672" t="s">
        <v>8326</v>
      </c>
      <c r="C672" t="s">
        <v>83</v>
      </c>
      <c r="D672">
        <v>104.34</v>
      </c>
    </row>
    <row r="673" spans="1:4" x14ac:dyDescent="0.2">
      <c r="A673">
        <v>92813</v>
      </c>
      <c r="B673" t="s">
        <v>8327</v>
      </c>
      <c r="C673" t="s">
        <v>83</v>
      </c>
      <c r="D673">
        <v>94.54</v>
      </c>
    </row>
    <row r="674" spans="1:4" x14ac:dyDescent="0.2">
      <c r="A674">
        <v>92827</v>
      </c>
      <c r="B674" t="s">
        <v>8328</v>
      </c>
      <c r="C674" t="s">
        <v>83</v>
      </c>
      <c r="D674">
        <v>119.18</v>
      </c>
    </row>
    <row r="675" spans="1:4" x14ac:dyDescent="0.2">
      <c r="A675">
        <v>92814</v>
      </c>
      <c r="B675" t="s">
        <v>8329</v>
      </c>
      <c r="C675" t="s">
        <v>83</v>
      </c>
      <c r="D675">
        <v>108.01</v>
      </c>
    </row>
    <row r="676" spans="1:4" x14ac:dyDescent="0.2">
      <c r="A676">
        <v>95570</v>
      </c>
      <c r="B676" t="s">
        <v>8330</v>
      </c>
      <c r="C676" t="s">
        <v>83</v>
      </c>
      <c r="D676">
        <v>120.34</v>
      </c>
    </row>
    <row r="677" spans="1:4" x14ac:dyDescent="0.2">
      <c r="A677">
        <v>95567</v>
      </c>
      <c r="B677" t="s">
        <v>8331</v>
      </c>
      <c r="C677" t="s">
        <v>83</v>
      </c>
      <c r="D677">
        <v>117.18</v>
      </c>
    </row>
    <row r="678" spans="1:4" x14ac:dyDescent="0.2">
      <c r="A678">
        <v>95571</v>
      </c>
      <c r="B678" t="s">
        <v>8332</v>
      </c>
      <c r="C678" t="s">
        <v>83</v>
      </c>
      <c r="D678">
        <v>149.38999999999999</v>
      </c>
    </row>
    <row r="679" spans="1:4" x14ac:dyDescent="0.2">
      <c r="A679">
        <v>95568</v>
      </c>
      <c r="B679" t="s">
        <v>8333</v>
      </c>
      <c r="C679" t="s">
        <v>83</v>
      </c>
      <c r="D679">
        <v>144.91</v>
      </c>
    </row>
    <row r="680" spans="1:4" x14ac:dyDescent="0.2">
      <c r="A680">
        <v>95572</v>
      </c>
      <c r="B680" t="s">
        <v>8334</v>
      </c>
      <c r="C680" t="s">
        <v>83</v>
      </c>
      <c r="D680">
        <v>212.79</v>
      </c>
    </row>
    <row r="681" spans="1:4" x14ac:dyDescent="0.2">
      <c r="A681">
        <v>95569</v>
      </c>
      <c r="B681" t="s">
        <v>8335</v>
      </c>
      <c r="C681" t="s">
        <v>83</v>
      </c>
      <c r="D681">
        <v>206.99</v>
      </c>
    </row>
    <row r="682" spans="1:4" x14ac:dyDescent="0.2">
      <c r="A682">
        <v>92863</v>
      </c>
      <c r="B682" t="s">
        <v>8336</v>
      </c>
      <c r="C682" t="s">
        <v>83</v>
      </c>
      <c r="D682" s="335">
        <v>1258.46</v>
      </c>
    </row>
    <row r="683" spans="1:4" x14ac:dyDescent="0.2">
      <c r="A683">
        <v>92847</v>
      </c>
      <c r="B683" t="s">
        <v>8337</v>
      </c>
      <c r="C683" t="s">
        <v>83</v>
      </c>
      <c r="D683" s="335">
        <v>1245.97</v>
      </c>
    </row>
    <row r="684" spans="1:4" x14ac:dyDescent="0.2">
      <c r="A684">
        <v>104936</v>
      </c>
      <c r="B684" t="s">
        <v>8338</v>
      </c>
      <c r="C684" t="s">
        <v>83</v>
      </c>
      <c r="D684" t="s">
        <v>17527</v>
      </c>
    </row>
    <row r="685" spans="1:4" x14ac:dyDescent="0.2">
      <c r="A685">
        <v>104932</v>
      </c>
      <c r="B685" t="s">
        <v>8339</v>
      </c>
      <c r="C685" t="s">
        <v>83</v>
      </c>
      <c r="D685" t="s">
        <v>17527</v>
      </c>
    </row>
    <row r="686" spans="1:4" x14ac:dyDescent="0.2">
      <c r="A686">
        <v>104938</v>
      </c>
      <c r="B686" t="s">
        <v>8340</v>
      </c>
      <c r="C686" t="s">
        <v>83</v>
      </c>
      <c r="D686" t="s">
        <v>17527</v>
      </c>
    </row>
    <row r="687" spans="1:4" x14ac:dyDescent="0.2">
      <c r="A687">
        <v>104934</v>
      </c>
      <c r="B687" t="s">
        <v>8341</v>
      </c>
      <c r="C687" t="s">
        <v>83</v>
      </c>
      <c r="D687" t="s">
        <v>17527</v>
      </c>
    </row>
    <row r="688" spans="1:4" x14ac:dyDescent="0.2">
      <c r="A688">
        <v>92849</v>
      </c>
      <c r="B688" t="s">
        <v>8342</v>
      </c>
      <c r="C688" t="s">
        <v>83</v>
      </c>
      <c r="D688">
        <v>267.31</v>
      </c>
    </row>
    <row r="689" spans="1:4" x14ac:dyDescent="0.2">
      <c r="A689">
        <v>92833</v>
      </c>
      <c r="B689" t="s">
        <v>8343</v>
      </c>
      <c r="C689" t="s">
        <v>83</v>
      </c>
      <c r="D689">
        <v>264.17</v>
      </c>
    </row>
    <row r="690" spans="1:4" x14ac:dyDescent="0.2">
      <c r="A690">
        <v>92851</v>
      </c>
      <c r="B690" t="s">
        <v>8344</v>
      </c>
      <c r="C690" t="s">
        <v>83</v>
      </c>
      <c r="D690">
        <v>282.52999999999997</v>
      </c>
    </row>
    <row r="691" spans="1:4" x14ac:dyDescent="0.2">
      <c r="A691">
        <v>92835</v>
      </c>
      <c r="B691" t="s">
        <v>8345</v>
      </c>
      <c r="C691" t="s">
        <v>83</v>
      </c>
      <c r="D691">
        <v>278.06</v>
      </c>
    </row>
    <row r="692" spans="1:4" x14ac:dyDescent="0.2">
      <c r="A692">
        <v>92853</v>
      </c>
      <c r="B692" t="s">
        <v>8346</v>
      </c>
      <c r="C692" t="s">
        <v>83</v>
      </c>
      <c r="D692">
        <v>502.32</v>
      </c>
    </row>
    <row r="693" spans="1:4" x14ac:dyDescent="0.2">
      <c r="A693">
        <v>92837</v>
      </c>
      <c r="B693" t="s">
        <v>8347</v>
      </c>
      <c r="C693" t="s">
        <v>83</v>
      </c>
      <c r="D693">
        <v>496.52</v>
      </c>
    </row>
    <row r="694" spans="1:4" x14ac:dyDescent="0.2">
      <c r="A694">
        <v>92855</v>
      </c>
      <c r="B694" t="s">
        <v>8348</v>
      </c>
      <c r="C694" t="s">
        <v>83</v>
      </c>
      <c r="D694">
        <v>615.94000000000005</v>
      </c>
    </row>
    <row r="695" spans="1:4" x14ac:dyDescent="0.2">
      <c r="A695">
        <v>92839</v>
      </c>
      <c r="B695" t="s">
        <v>8349</v>
      </c>
      <c r="C695" t="s">
        <v>83</v>
      </c>
      <c r="D695">
        <v>608.80999999999995</v>
      </c>
    </row>
    <row r="696" spans="1:4" x14ac:dyDescent="0.2">
      <c r="A696">
        <v>92857</v>
      </c>
      <c r="B696" t="s">
        <v>8350</v>
      </c>
      <c r="C696" t="s">
        <v>83</v>
      </c>
      <c r="D696">
        <v>800.73</v>
      </c>
    </row>
    <row r="697" spans="1:4" x14ac:dyDescent="0.2">
      <c r="A697">
        <v>92841</v>
      </c>
      <c r="B697" t="s">
        <v>8351</v>
      </c>
      <c r="C697" t="s">
        <v>83</v>
      </c>
      <c r="D697">
        <v>792.24</v>
      </c>
    </row>
    <row r="698" spans="1:4" x14ac:dyDescent="0.2">
      <c r="A698">
        <v>92859</v>
      </c>
      <c r="B698" t="s">
        <v>8352</v>
      </c>
      <c r="C698" t="s">
        <v>83</v>
      </c>
      <c r="D698">
        <v>828.97</v>
      </c>
    </row>
    <row r="699" spans="1:4" x14ac:dyDescent="0.2">
      <c r="A699">
        <v>92843</v>
      </c>
      <c r="B699" t="s">
        <v>8353</v>
      </c>
      <c r="C699" t="s">
        <v>83</v>
      </c>
      <c r="D699">
        <v>819.16</v>
      </c>
    </row>
    <row r="700" spans="1:4" x14ac:dyDescent="0.2">
      <c r="A700">
        <v>92861</v>
      </c>
      <c r="B700" t="s">
        <v>8354</v>
      </c>
      <c r="C700" t="s">
        <v>83</v>
      </c>
      <c r="D700" s="335">
        <v>1227.6300000000001</v>
      </c>
    </row>
    <row r="701" spans="1:4" x14ac:dyDescent="0.2">
      <c r="A701">
        <v>92845</v>
      </c>
      <c r="B701" t="s">
        <v>8355</v>
      </c>
      <c r="C701" t="s">
        <v>83</v>
      </c>
      <c r="D701" s="335">
        <v>1216.47</v>
      </c>
    </row>
    <row r="702" spans="1:4" x14ac:dyDescent="0.2">
      <c r="A702">
        <v>92226</v>
      </c>
      <c r="B702" t="s">
        <v>8356</v>
      </c>
      <c r="C702" t="s">
        <v>83</v>
      </c>
      <c r="D702">
        <v>708.49</v>
      </c>
    </row>
    <row r="703" spans="1:4" x14ac:dyDescent="0.2">
      <c r="A703">
        <v>92216</v>
      </c>
      <c r="B703" t="s">
        <v>8357</v>
      </c>
      <c r="C703" t="s">
        <v>83</v>
      </c>
      <c r="D703">
        <v>695.98</v>
      </c>
    </row>
    <row r="704" spans="1:4" x14ac:dyDescent="0.2">
      <c r="A704">
        <v>92829</v>
      </c>
      <c r="B704" t="s">
        <v>8358</v>
      </c>
      <c r="C704" t="s">
        <v>83</v>
      </c>
      <c r="D704" s="335">
        <v>1022.83</v>
      </c>
    </row>
    <row r="705" spans="1:4" x14ac:dyDescent="0.2">
      <c r="A705">
        <v>92816</v>
      </c>
      <c r="B705" t="s">
        <v>8359</v>
      </c>
      <c r="C705" t="s">
        <v>83</v>
      </c>
      <c r="D705" s="335">
        <v>1007.67</v>
      </c>
    </row>
    <row r="706" spans="1:4" x14ac:dyDescent="0.2">
      <c r="A706">
        <v>92831</v>
      </c>
      <c r="B706" t="s">
        <v>8360</v>
      </c>
      <c r="C706" t="s">
        <v>83</v>
      </c>
      <c r="D706" s="335">
        <v>1456.02</v>
      </c>
    </row>
    <row r="707" spans="1:4" x14ac:dyDescent="0.2">
      <c r="A707">
        <v>92818</v>
      </c>
      <c r="B707" t="s">
        <v>8361</v>
      </c>
      <c r="C707" t="s">
        <v>83</v>
      </c>
      <c r="D707" s="335">
        <v>1436.85</v>
      </c>
    </row>
    <row r="708" spans="1:4" x14ac:dyDescent="0.2">
      <c r="A708">
        <v>95566</v>
      </c>
      <c r="B708" t="s">
        <v>8362</v>
      </c>
      <c r="C708" t="s">
        <v>83</v>
      </c>
      <c r="D708">
        <v>169.24</v>
      </c>
    </row>
    <row r="709" spans="1:4" x14ac:dyDescent="0.2">
      <c r="A709">
        <v>95565</v>
      </c>
      <c r="B709" t="s">
        <v>8363</v>
      </c>
      <c r="C709" t="s">
        <v>83</v>
      </c>
      <c r="D709">
        <v>166.08</v>
      </c>
    </row>
    <row r="710" spans="1:4" x14ac:dyDescent="0.2">
      <c r="A710">
        <v>92219</v>
      </c>
      <c r="B710" t="s">
        <v>8364</v>
      </c>
      <c r="C710" t="s">
        <v>83</v>
      </c>
      <c r="D710">
        <v>199.99</v>
      </c>
    </row>
    <row r="711" spans="1:4" x14ac:dyDescent="0.2">
      <c r="A711">
        <v>92210</v>
      </c>
      <c r="B711" t="s">
        <v>8365</v>
      </c>
      <c r="C711" t="s">
        <v>83</v>
      </c>
      <c r="D711">
        <v>195.51</v>
      </c>
    </row>
    <row r="712" spans="1:4" x14ac:dyDescent="0.2">
      <c r="A712">
        <v>92220</v>
      </c>
      <c r="B712" t="s">
        <v>8366</v>
      </c>
      <c r="C712" t="s">
        <v>83</v>
      </c>
      <c r="D712">
        <v>243.47</v>
      </c>
    </row>
    <row r="713" spans="1:4" x14ac:dyDescent="0.2">
      <c r="A713">
        <v>92211</v>
      </c>
      <c r="B713" t="s">
        <v>8367</v>
      </c>
      <c r="C713" t="s">
        <v>83</v>
      </c>
      <c r="D713">
        <v>237.67</v>
      </c>
    </row>
    <row r="714" spans="1:4" x14ac:dyDescent="0.2">
      <c r="A714">
        <v>92221</v>
      </c>
      <c r="B714" t="s">
        <v>8368</v>
      </c>
      <c r="C714" t="s">
        <v>83</v>
      </c>
      <c r="D714">
        <v>370.1</v>
      </c>
    </row>
    <row r="715" spans="1:4" x14ac:dyDescent="0.2">
      <c r="A715">
        <v>92212</v>
      </c>
      <c r="B715" t="s">
        <v>8369</v>
      </c>
      <c r="C715" t="s">
        <v>83</v>
      </c>
      <c r="D715">
        <v>362.97</v>
      </c>
    </row>
    <row r="716" spans="1:4" x14ac:dyDescent="0.2">
      <c r="A716">
        <v>92222</v>
      </c>
      <c r="B716" t="s">
        <v>8370</v>
      </c>
      <c r="C716" t="s">
        <v>83</v>
      </c>
      <c r="D716">
        <v>491.3</v>
      </c>
    </row>
    <row r="717" spans="1:4" x14ac:dyDescent="0.2">
      <c r="A717">
        <v>92213</v>
      </c>
      <c r="B717" t="s">
        <v>8371</v>
      </c>
      <c r="C717" t="s">
        <v>83</v>
      </c>
      <c r="D717">
        <v>482.83</v>
      </c>
    </row>
    <row r="718" spans="1:4" x14ac:dyDescent="0.2">
      <c r="A718">
        <v>92223</v>
      </c>
      <c r="B718" t="s">
        <v>8372</v>
      </c>
      <c r="C718" t="s">
        <v>83</v>
      </c>
      <c r="D718">
        <v>594.47</v>
      </c>
    </row>
    <row r="719" spans="1:4" x14ac:dyDescent="0.2">
      <c r="A719">
        <v>92214</v>
      </c>
      <c r="B719" t="s">
        <v>8373</v>
      </c>
      <c r="C719" t="s">
        <v>83</v>
      </c>
      <c r="D719">
        <v>584.66999999999996</v>
      </c>
    </row>
    <row r="720" spans="1:4" x14ac:dyDescent="0.2">
      <c r="A720">
        <v>92224</v>
      </c>
      <c r="B720" t="s">
        <v>8374</v>
      </c>
      <c r="C720" t="s">
        <v>83</v>
      </c>
      <c r="D720">
        <v>682.34</v>
      </c>
    </row>
    <row r="721" spans="1:4" x14ac:dyDescent="0.2">
      <c r="A721">
        <v>92215</v>
      </c>
      <c r="B721" t="s">
        <v>8375</v>
      </c>
      <c r="C721" t="s">
        <v>83</v>
      </c>
      <c r="D721">
        <v>671.17</v>
      </c>
    </row>
    <row r="722" spans="1:4" x14ac:dyDescent="0.2">
      <c r="A722">
        <v>94342</v>
      </c>
      <c r="B722" t="s">
        <v>8376</v>
      </c>
      <c r="C722" t="s">
        <v>2968</v>
      </c>
      <c r="D722">
        <v>108.8</v>
      </c>
    </row>
    <row r="723" spans="1:4" x14ac:dyDescent="0.2">
      <c r="A723">
        <v>94319</v>
      </c>
      <c r="B723" t="s">
        <v>8380</v>
      </c>
      <c r="C723" t="s">
        <v>2968</v>
      </c>
      <c r="D723">
        <v>89.72</v>
      </c>
    </row>
    <row r="724" spans="1:4" x14ac:dyDescent="0.2">
      <c r="A724">
        <v>94304</v>
      </c>
      <c r="B724" t="s">
        <v>8381</v>
      </c>
      <c r="C724" t="s">
        <v>2968</v>
      </c>
      <c r="D724">
        <v>81.61</v>
      </c>
    </row>
    <row r="725" spans="1:4" x14ac:dyDescent="0.2">
      <c r="A725">
        <v>94306</v>
      </c>
      <c r="B725" t="s">
        <v>8382</v>
      </c>
      <c r="C725" t="s">
        <v>2968</v>
      </c>
      <c r="D725">
        <v>74.05</v>
      </c>
    </row>
    <row r="726" spans="1:4" x14ac:dyDescent="0.2">
      <c r="A726">
        <v>94327</v>
      </c>
      <c r="B726" t="s">
        <v>8383</v>
      </c>
      <c r="C726" t="s">
        <v>2968</v>
      </c>
      <c r="D726">
        <v>100.69</v>
      </c>
    </row>
    <row r="727" spans="1:4" x14ac:dyDescent="0.2">
      <c r="A727">
        <v>94329</v>
      </c>
      <c r="B727" t="s">
        <v>8384</v>
      </c>
      <c r="C727" t="s">
        <v>2968</v>
      </c>
      <c r="D727">
        <v>93.13</v>
      </c>
    </row>
    <row r="728" spans="1:4" x14ac:dyDescent="0.2">
      <c r="A728">
        <v>94333</v>
      </c>
      <c r="B728" t="s">
        <v>8385</v>
      </c>
      <c r="C728" t="s">
        <v>2968</v>
      </c>
      <c r="D728">
        <v>89.74</v>
      </c>
    </row>
    <row r="729" spans="1:4" x14ac:dyDescent="0.2">
      <c r="A729">
        <v>94310</v>
      </c>
      <c r="B729" t="s">
        <v>8386</v>
      </c>
      <c r="C729" t="s">
        <v>2968</v>
      </c>
      <c r="D729">
        <v>70.66</v>
      </c>
    </row>
    <row r="730" spans="1:4" x14ac:dyDescent="0.2">
      <c r="A730">
        <v>104739</v>
      </c>
      <c r="B730" t="s">
        <v>8387</v>
      </c>
      <c r="C730" t="s">
        <v>2968</v>
      </c>
      <c r="D730">
        <v>106.83</v>
      </c>
    </row>
    <row r="731" spans="1:4" x14ac:dyDescent="0.2">
      <c r="A731">
        <v>104738</v>
      </c>
      <c r="B731" t="s">
        <v>8390</v>
      </c>
      <c r="C731" t="s">
        <v>2968</v>
      </c>
      <c r="D731">
        <v>87.75</v>
      </c>
    </row>
    <row r="732" spans="1:4" x14ac:dyDescent="0.2">
      <c r="A732">
        <v>94316</v>
      </c>
      <c r="B732" t="s">
        <v>8391</v>
      </c>
      <c r="C732" t="s">
        <v>2968</v>
      </c>
      <c r="D732">
        <v>76</v>
      </c>
    </row>
    <row r="733" spans="1:4" x14ac:dyDescent="0.2">
      <c r="A733">
        <v>94318</v>
      </c>
      <c r="B733" t="s">
        <v>8392</v>
      </c>
      <c r="C733" t="s">
        <v>2968</v>
      </c>
      <c r="D733">
        <v>69.23</v>
      </c>
    </row>
    <row r="734" spans="1:4" x14ac:dyDescent="0.2">
      <c r="A734">
        <v>94339</v>
      </c>
      <c r="B734" t="s">
        <v>8393</v>
      </c>
      <c r="C734" t="s">
        <v>2968</v>
      </c>
      <c r="D734">
        <v>95.08</v>
      </c>
    </row>
    <row r="735" spans="1:4" x14ac:dyDescent="0.2">
      <c r="A735">
        <v>94341</v>
      </c>
      <c r="B735" t="s">
        <v>8394</v>
      </c>
      <c r="C735" t="s">
        <v>2968</v>
      </c>
      <c r="D735">
        <v>88.31</v>
      </c>
    </row>
    <row r="736" spans="1:4" x14ac:dyDescent="0.2">
      <c r="A736">
        <v>104742</v>
      </c>
      <c r="B736" t="s">
        <v>8395</v>
      </c>
      <c r="C736" t="s">
        <v>3211</v>
      </c>
      <c r="D736">
        <v>9.0399999999999991</v>
      </c>
    </row>
    <row r="737" spans="1:4" x14ac:dyDescent="0.2">
      <c r="A737">
        <v>93382</v>
      </c>
      <c r="B737" t="s">
        <v>105</v>
      </c>
      <c r="C737" t="s">
        <v>2968</v>
      </c>
      <c r="D737">
        <v>35.89</v>
      </c>
    </row>
    <row r="738" spans="1:4" x14ac:dyDescent="0.2">
      <c r="A738">
        <v>104737</v>
      </c>
      <c r="B738" t="s">
        <v>8398</v>
      </c>
      <c r="C738" t="s">
        <v>2968</v>
      </c>
      <c r="D738">
        <v>29.82</v>
      </c>
    </row>
    <row r="739" spans="1:4" x14ac:dyDescent="0.2">
      <c r="A739">
        <v>93369</v>
      </c>
      <c r="B739" t="s">
        <v>8400</v>
      </c>
      <c r="C739" t="s">
        <v>2968</v>
      </c>
      <c r="D739">
        <v>20.22</v>
      </c>
    </row>
    <row r="740" spans="1:4" x14ac:dyDescent="0.2">
      <c r="A740">
        <v>93373</v>
      </c>
      <c r="B740" t="s">
        <v>8401</v>
      </c>
      <c r="C740" t="s">
        <v>2968</v>
      </c>
      <c r="D740">
        <v>16.829999999999998</v>
      </c>
    </row>
    <row r="741" spans="1:4" x14ac:dyDescent="0.2">
      <c r="A741">
        <v>93368</v>
      </c>
      <c r="B741" t="s">
        <v>8402</v>
      </c>
      <c r="C741" t="s">
        <v>2968</v>
      </c>
      <c r="D741">
        <v>24.41</v>
      </c>
    </row>
    <row r="742" spans="1:4" x14ac:dyDescent="0.2">
      <c r="A742">
        <v>104729</v>
      </c>
      <c r="B742" t="s">
        <v>8403</v>
      </c>
      <c r="C742" t="s">
        <v>2968</v>
      </c>
      <c r="D742">
        <v>18.98</v>
      </c>
    </row>
    <row r="743" spans="1:4" x14ac:dyDescent="0.2">
      <c r="A743">
        <v>93372</v>
      </c>
      <c r="B743" t="s">
        <v>8404</v>
      </c>
      <c r="C743" t="s">
        <v>2968</v>
      </c>
      <c r="D743">
        <v>19.47</v>
      </c>
    </row>
    <row r="744" spans="1:4" x14ac:dyDescent="0.2">
      <c r="A744">
        <v>104731</v>
      </c>
      <c r="B744" t="s">
        <v>8405</v>
      </c>
      <c r="C744" t="s">
        <v>2968</v>
      </c>
      <c r="D744">
        <v>14.08</v>
      </c>
    </row>
    <row r="745" spans="1:4" x14ac:dyDescent="0.2">
      <c r="A745">
        <v>93367</v>
      </c>
      <c r="B745" t="s">
        <v>8406</v>
      </c>
      <c r="C745" t="s">
        <v>2968</v>
      </c>
      <c r="D745">
        <v>27.78</v>
      </c>
    </row>
    <row r="746" spans="1:4" x14ac:dyDescent="0.2">
      <c r="A746">
        <v>104728</v>
      </c>
      <c r="B746" t="s">
        <v>8407</v>
      </c>
      <c r="C746" t="s">
        <v>2968</v>
      </c>
      <c r="D746">
        <v>22.29</v>
      </c>
    </row>
    <row r="747" spans="1:4" x14ac:dyDescent="0.2">
      <c r="A747">
        <v>104730</v>
      </c>
      <c r="B747" t="s">
        <v>8408</v>
      </c>
      <c r="C747" t="s">
        <v>2968</v>
      </c>
      <c r="D747">
        <v>14.83</v>
      </c>
    </row>
    <row r="748" spans="1:4" x14ac:dyDescent="0.2">
      <c r="A748">
        <v>104732</v>
      </c>
      <c r="B748" t="s">
        <v>8409</v>
      </c>
      <c r="C748" t="s">
        <v>2968</v>
      </c>
      <c r="D748">
        <v>11.44</v>
      </c>
    </row>
    <row r="749" spans="1:4" x14ac:dyDescent="0.2">
      <c r="A749">
        <v>104740</v>
      </c>
      <c r="B749" t="s">
        <v>8410</v>
      </c>
      <c r="C749" t="s">
        <v>2968</v>
      </c>
      <c r="D749">
        <v>33.92</v>
      </c>
    </row>
    <row r="750" spans="1:4" x14ac:dyDescent="0.2">
      <c r="A750">
        <v>104741</v>
      </c>
      <c r="B750" t="s">
        <v>8411</v>
      </c>
      <c r="C750" t="s">
        <v>2968</v>
      </c>
      <c r="D750">
        <v>27.85</v>
      </c>
    </row>
    <row r="751" spans="1:4" x14ac:dyDescent="0.2">
      <c r="A751">
        <v>93381</v>
      </c>
      <c r="B751" t="s">
        <v>8412</v>
      </c>
      <c r="C751" t="s">
        <v>2968</v>
      </c>
      <c r="D751">
        <v>15.4</v>
      </c>
    </row>
    <row r="752" spans="1:4" x14ac:dyDescent="0.2">
      <c r="A752">
        <v>93379</v>
      </c>
      <c r="B752" t="s">
        <v>8413</v>
      </c>
      <c r="C752" t="s">
        <v>2968</v>
      </c>
      <c r="D752">
        <v>22.17</v>
      </c>
    </row>
    <row r="753" spans="1:4" x14ac:dyDescent="0.2">
      <c r="A753">
        <v>93380</v>
      </c>
      <c r="B753" t="s">
        <v>8414</v>
      </c>
      <c r="C753" t="s">
        <v>2968</v>
      </c>
      <c r="D753">
        <v>18.89</v>
      </c>
    </row>
    <row r="754" spans="1:4" x14ac:dyDescent="0.2">
      <c r="A754">
        <v>93378</v>
      </c>
      <c r="B754" t="s">
        <v>8415</v>
      </c>
      <c r="C754" t="s">
        <v>2968</v>
      </c>
      <c r="D754">
        <v>28.71</v>
      </c>
    </row>
    <row r="755" spans="1:4" x14ac:dyDescent="0.2">
      <c r="A755">
        <v>104733</v>
      </c>
      <c r="B755" t="s">
        <v>8416</v>
      </c>
      <c r="C755" t="s">
        <v>2968</v>
      </c>
      <c r="D755">
        <v>22.64</v>
      </c>
    </row>
    <row r="756" spans="1:4" x14ac:dyDescent="0.2">
      <c r="A756">
        <v>104735</v>
      </c>
      <c r="B756" t="s">
        <v>8417</v>
      </c>
      <c r="C756" t="s">
        <v>2968</v>
      </c>
      <c r="D756">
        <v>13.33</v>
      </c>
    </row>
    <row r="757" spans="1:4" x14ac:dyDescent="0.2">
      <c r="A757">
        <v>104734</v>
      </c>
      <c r="B757" t="s">
        <v>8418</v>
      </c>
      <c r="C757" t="s">
        <v>2968</v>
      </c>
      <c r="D757">
        <v>16.41</v>
      </c>
    </row>
    <row r="758" spans="1:4" x14ac:dyDescent="0.2">
      <c r="A758">
        <v>104736</v>
      </c>
      <c r="B758" t="s">
        <v>8419</v>
      </c>
      <c r="C758" t="s">
        <v>2968</v>
      </c>
      <c r="D758">
        <v>9.9700000000000006</v>
      </c>
    </row>
    <row r="759" spans="1:4" x14ac:dyDescent="0.2">
      <c r="A759">
        <v>105732</v>
      </c>
      <c r="B759" t="s">
        <v>8420</v>
      </c>
      <c r="C759" t="s">
        <v>2968</v>
      </c>
      <c r="D759">
        <v>260.32</v>
      </c>
    </row>
    <row r="760" spans="1:4" x14ac:dyDescent="0.2">
      <c r="A760">
        <v>96397</v>
      </c>
      <c r="B760" t="s">
        <v>8426</v>
      </c>
      <c r="C760" t="s">
        <v>2968</v>
      </c>
      <c r="D760">
        <v>255.18</v>
      </c>
    </row>
    <row r="761" spans="1:4" x14ac:dyDescent="0.2">
      <c r="A761">
        <v>105735</v>
      </c>
      <c r="B761" t="s">
        <v>8427</v>
      </c>
      <c r="C761" t="s">
        <v>2968</v>
      </c>
      <c r="D761">
        <v>252.6</v>
      </c>
    </row>
    <row r="762" spans="1:4" x14ac:dyDescent="0.2">
      <c r="A762">
        <v>105727</v>
      </c>
      <c r="B762" t="s">
        <v>8428</v>
      </c>
      <c r="C762" t="s">
        <v>2968</v>
      </c>
      <c r="D762">
        <v>202.35</v>
      </c>
    </row>
    <row r="763" spans="1:4" x14ac:dyDescent="0.2">
      <c r="A763">
        <v>96396</v>
      </c>
      <c r="B763" t="s">
        <v>8430</v>
      </c>
      <c r="C763" t="s">
        <v>2968</v>
      </c>
      <c r="D763">
        <v>198.4</v>
      </c>
    </row>
    <row r="764" spans="1:4" x14ac:dyDescent="0.2">
      <c r="A764">
        <v>105730</v>
      </c>
      <c r="B764" t="s">
        <v>8431</v>
      </c>
      <c r="C764" t="s">
        <v>2968</v>
      </c>
      <c r="D764">
        <v>196.4</v>
      </c>
    </row>
    <row r="765" spans="1:4" x14ac:dyDescent="0.2">
      <c r="A765">
        <v>105737</v>
      </c>
      <c r="B765" t="s">
        <v>8432</v>
      </c>
      <c r="C765" t="s">
        <v>2968</v>
      </c>
      <c r="D765">
        <v>334.8</v>
      </c>
    </row>
    <row r="766" spans="1:4" x14ac:dyDescent="0.2">
      <c r="A766">
        <v>96398</v>
      </c>
      <c r="B766" t="s">
        <v>8434</v>
      </c>
      <c r="C766" t="s">
        <v>2968</v>
      </c>
      <c r="D766">
        <v>330.95</v>
      </c>
    </row>
    <row r="767" spans="1:4" x14ac:dyDescent="0.2">
      <c r="A767">
        <v>105740</v>
      </c>
      <c r="B767" t="s">
        <v>8435</v>
      </c>
      <c r="C767" t="s">
        <v>2968</v>
      </c>
      <c r="D767">
        <v>328.91</v>
      </c>
    </row>
    <row r="768" spans="1:4" x14ac:dyDescent="0.2">
      <c r="A768">
        <v>105749</v>
      </c>
      <c r="B768" t="s">
        <v>8436</v>
      </c>
      <c r="C768" t="s">
        <v>2968</v>
      </c>
      <c r="D768">
        <v>180.44</v>
      </c>
    </row>
    <row r="769" spans="1:4" x14ac:dyDescent="0.2">
      <c r="A769">
        <v>96400</v>
      </c>
      <c r="B769" t="s">
        <v>8437</v>
      </c>
      <c r="C769" t="s">
        <v>2968</v>
      </c>
      <c r="D769">
        <v>178.41</v>
      </c>
    </row>
    <row r="770" spans="1:4" x14ac:dyDescent="0.2">
      <c r="A770">
        <v>105752</v>
      </c>
      <c r="B770" t="s">
        <v>8438</v>
      </c>
      <c r="C770" t="s">
        <v>2968</v>
      </c>
      <c r="D770">
        <v>176.61</v>
      </c>
    </row>
    <row r="771" spans="1:4" x14ac:dyDescent="0.2">
      <c r="A771">
        <v>105754</v>
      </c>
      <c r="B771" t="s">
        <v>8439</v>
      </c>
      <c r="C771" t="s">
        <v>2968</v>
      </c>
      <c r="D771">
        <v>174.92</v>
      </c>
    </row>
    <row r="772" spans="1:4" x14ac:dyDescent="0.2">
      <c r="A772">
        <v>105742</v>
      </c>
      <c r="B772" t="s">
        <v>8440</v>
      </c>
      <c r="C772" t="s">
        <v>2968</v>
      </c>
      <c r="D772">
        <v>138.19</v>
      </c>
    </row>
    <row r="773" spans="1:4" x14ac:dyDescent="0.2">
      <c r="A773">
        <v>96399</v>
      </c>
      <c r="B773" t="s">
        <v>8441</v>
      </c>
      <c r="C773" t="s">
        <v>2968</v>
      </c>
      <c r="D773">
        <v>136.31</v>
      </c>
    </row>
    <row r="774" spans="1:4" x14ac:dyDescent="0.2">
      <c r="A774">
        <v>105745</v>
      </c>
      <c r="B774" t="s">
        <v>8442</v>
      </c>
      <c r="C774" t="s">
        <v>2968</v>
      </c>
      <c r="D774">
        <v>134.41999999999999</v>
      </c>
    </row>
    <row r="775" spans="1:4" x14ac:dyDescent="0.2">
      <c r="A775">
        <v>105747</v>
      </c>
      <c r="B775" t="s">
        <v>8443</v>
      </c>
      <c r="C775" t="s">
        <v>2968</v>
      </c>
      <c r="D775">
        <v>132.5</v>
      </c>
    </row>
    <row r="776" spans="1:4" x14ac:dyDescent="0.2">
      <c r="A776">
        <v>105657</v>
      </c>
      <c r="B776" t="s">
        <v>8444</v>
      </c>
      <c r="C776" t="s">
        <v>2968</v>
      </c>
      <c r="D776">
        <v>187.47</v>
      </c>
    </row>
    <row r="777" spans="1:4" x14ac:dyDescent="0.2">
      <c r="A777">
        <v>100566</v>
      </c>
      <c r="B777" t="s">
        <v>8449</v>
      </c>
      <c r="C777" t="s">
        <v>2968</v>
      </c>
      <c r="D777">
        <v>179.07</v>
      </c>
    </row>
    <row r="778" spans="1:4" x14ac:dyDescent="0.2">
      <c r="A778">
        <v>105666</v>
      </c>
      <c r="B778" t="s">
        <v>8450</v>
      </c>
      <c r="C778" t="s">
        <v>2968</v>
      </c>
      <c r="D778">
        <v>174.87</v>
      </c>
    </row>
    <row r="779" spans="1:4" x14ac:dyDescent="0.2">
      <c r="A779">
        <v>105639</v>
      </c>
      <c r="B779" t="s">
        <v>8451</v>
      </c>
      <c r="C779" t="s">
        <v>2968</v>
      </c>
      <c r="D779">
        <v>221.97</v>
      </c>
    </row>
    <row r="780" spans="1:4" x14ac:dyDescent="0.2">
      <c r="A780">
        <v>105645</v>
      </c>
      <c r="B780" t="s">
        <v>8453</v>
      </c>
      <c r="C780" t="s">
        <v>2968</v>
      </c>
      <c r="D780">
        <v>218.02</v>
      </c>
    </row>
    <row r="781" spans="1:4" x14ac:dyDescent="0.2">
      <c r="A781">
        <v>105651</v>
      </c>
      <c r="B781" t="s">
        <v>8454</v>
      </c>
      <c r="C781" t="s">
        <v>2968</v>
      </c>
      <c r="D781">
        <v>216.02</v>
      </c>
    </row>
    <row r="782" spans="1:4" x14ac:dyDescent="0.2">
      <c r="A782">
        <v>105658</v>
      </c>
      <c r="B782" t="s">
        <v>8455</v>
      </c>
      <c r="C782" t="s">
        <v>2968</v>
      </c>
      <c r="D782">
        <v>214.41</v>
      </c>
    </row>
    <row r="783" spans="1:4" x14ac:dyDescent="0.2">
      <c r="A783">
        <v>100567</v>
      </c>
      <c r="B783" t="s">
        <v>8456</v>
      </c>
      <c r="C783" t="s">
        <v>2968</v>
      </c>
      <c r="D783">
        <v>206.01</v>
      </c>
    </row>
    <row r="784" spans="1:4" x14ac:dyDescent="0.2">
      <c r="A784">
        <v>105667</v>
      </c>
      <c r="B784" t="s">
        <v>8457</v>
      </c>
      <c r="C784" t="s">
        <v>2968</v>
      </c>
      <c r="D784">
        <v>201.81</v>
      </c>
    </row>
    <row r="785" spans="1:4" x14ac:dyDescent="0.2">
      <c r="A785">
        <v>105640</v>
      </c>
      <c r="B785" t="s">
        <v>8458</v>
      </c>
      <c r="C785" t="s">
        <v>2968</v>
      </c>
      <c r="D785">
        <v>246.83</v>
      </c>
    </row>
    <row r="786" spans="1:4" x14ac:dyDescent="0.2">
      <c r="A786">
        <v>105646</v>
      </c>
      <c r="B786" t="s">
        <v>8460</v>
      </c>
      <c r="C786" t="s">
        <v>2968</v>
      </c>
      <c r="D786">
        <v>242.88</v>
      </c>
    </row>
    <row r="787" spans="1:4" x14ac:dyDescent="0.2">
      <c r="A787">
        <v>105652</v>
      </c>
      <c r="B787" t="s">
        <v>8461</v>
      </c>
      <c r="C787" t="s">
        <v>2968</v>
      </c>
      <c r="D787">
        <v>240.88</v>
      </c>
    </row>
    <row r="788" spans="1:4" x14ac:dyDescent="0.2">
      <c r="A788">
        <v>105659</v>
      </c>
      <c r="B788" t="s">
        <v>8462</v>
      </c>
      <c r="C788" t="s">
        <v>2968</v>
      </c>
      <c r="D788">
        <v>240.97</v>
      </c>
    </row>
    <row r="789" spans="1:4" x14ac:dyDescent="0.2">
      <c r="A789">
        <v>100568</v>
      </c>
      <c r="B789" t="s">
        <v>8463</v>
      </c>
      <c r="C789" t="s">
        <v>2968</v>
      </c>
      <c r="D789">
        <v>232.57</v>
      </c>
    </row>
    <row r="790" spans="1:4" x14ac:dyDescent="0.2">
      <c r="A790">
        <v>105668</v>
      </c>
      <c r="B790" t="s">
        <v>8464</v>
      </c>
      <c r="C790" t="s">
        <v>2968</v>
      </c>
      <c r="D790">
        <v>228.37</v>
      </c>
    </row>
    <row r="791" spans="1:4" x14ac:dyDescent="0.2">
      <c r="A791">
        <v>105641</v>
      </c>
      <c r="B791" t="s">
        <v>8465</v>
      </c>
      <c r="C791" t="s">
        <v>2968</v>
      </c>
      <c r="D791">
        <v>271.68</v>
      </c>
    </row>
    <row r="792" spans="1:4" x14ac:dyDescent="0.2">
      <c r="A792">
        <v>105647</v>
      </c>
      <c r="B792" t="s">
        <v>8467</v>
      </c>
      <c r="C792" t="s">
        <v>2968</v>
      </c>
      <c r="D792">
        <v>267.73</v>
      </c>
    </row>
    <row r="793" spans="1:4" x14ac:dyDescent="0.2">
      <c r="A793">
        <v>105653</v>
      </c>
      <c r="B793" t="s">
        <v>8468</v>
      </c>
      <c r="C793" t="s">
        <v>2968</v>
      </c>
      <c r="D793">
        <v>265.73</v>
      </c>
    </row>
    <row r="794" spans="1:4" x14ac:dyDescent="0.2">
      <c r="A794">
        <v>105710</v>
      </c>
      <c r="B794" t="s">
        <v>8469</v>
      </c>
      <c r="C794" t="s">
        <v>2968</v>
      </c>
      <c r="D794">
        <v>129.91</v>
      </c>
    </row>
    <row r="795" spans="1:4" x14ac:dyDescent="0.2">
      <c r="A795">
        <v>100564</v>
      </c>
      <c r="B795" t="s">
        <v>8470</v>
      </c>
      <c r="C795" t="s">
        <v>2968</v>
      </c>
      <c r="D795">
        <v>121.51</v>
      </c>
    </row>
    <row r="796" spans="1:4" x14ac:dyDescent="0.2">
      <c r="A796">
        <v>105711</v>
      </c>
      <c r="B796" t="s">
        <v>8471</v>
      </c>
      <c r="C796" t="s">
        <v>2968</v>
      </c>
      <c r="D796">
        <v>117.32</v>
      </c>
    </row>
    <row r="797" spans="1:4" x14ac:dyDescent="0.2">
      <c r="A797">
        <v>105705</v>
      </c>
      <c r="B797" t="s">
        <v>8472</v>
      </c>
      <c r="C797" t="s">
        <v>2968</v>
      </c>
      <c r="D797">
        <v>172.24</v>
      </c>
    </row>
    <row r="798" spans="1:4" x14ac:dyDescent="0.2">
      <c r="A798">
        <v>105706</v>
      </c>
      <c r="B798" t="s">
        <v>8474</v>
      </c>
      <c r="C798" t="s">
        <v>2968</v>
      </c>
      <c r="D798">
        <v>168.29</v>
      </c>
    </row>
    <row r="799" spans="1:4" x14ac:dyDescent="0.2">
      <c r="A799">
        <v>105708</v>
      </c>
      <c r="B799" t="s">
        <v>8475</v>
      </c>
      <c r="C799" t="s">
        <v>2968</v>
      </c>
      <c r="D799">
        <v>166.29</v>
      </c>
    </row>
    <row r="800" spans="1:4" x14ac:dyDescent="0.2">
      <c r="A800">
        <v>105690</v>
      </c>
      <c r="B800" t="s">
        <v>8476</v>
      </c>
      <c r="C800" t="s">
        <v>2968</v>
      </c>
      <c r="D800">
        <v>172.56</v>
      </c>
    </row>
    <row r="801" spans="1:4" x14ac:dyDescent="0.2">
      <c r="A801">
        <v>100569</v>
      </c>
      <c r="B801" t="s">
        <v>8477</v>
      </c>
      <c r="C801" t="s">
        <v>2968</v>
      </c>
      <c r="D801">
        <v>164.16</v>
      </c>
    </row>
    <row r="802" spans="1:4" x14ac:dyDescent="0.2">
      <c r="A802">
        <v>105699</v>
      </c>
      <c r="B802" t="s">
        <v>8478</v>
      </c>
      <c r="C802" t="s">
        <v>2968</v>
      </c>
      <c r="D802">
        <v>159.96</v>
      </c>
    </row>
    <row r="803" spans="1:4" x14ac:dyDescent="0.2">
      <c r="A803">
        <v>105672</v>
      </c>
      <c r="B803" t="s">
        <v>8479</v>
      </c>
      <c r="C803" t="s">
        <v>2968</v>
      </c>
      <c r="D803">
        <v>199.29</v>
      </c>
    </row>
    <row r="804" spans="1:4" x14ac:dyDescent="0.2">
      <c r="A804">
        <v>105678</v>
      </c>
      <c r="B804" t="s">
        <v>8481</v>
      </c>
      <c r="C804" t="s">
        <v>2968</v>
      </c>
      <c r="D804">
        <v>195.34</v>
      </c>
    </row>
    <row r="805" spans="1:4" x14ac:dyDescent="0.2">
      <c r="A805">
        <v>105684</v>
      </c>
      <c r="B805" t="s">
        <v>8482</v>
      </c>
      <c r="C805" t="s">
        <v>2968</v>
      </c>
      <c r="D805">
        <v>193.34</v>
      </c>
    </row>
    <row r="806" spans="1:4" x14ac:dyDescent="0.2">
      <c r="A806">
        <v>105691</v>
      </c>
      <c r="B806" t="s">
        <v>8483</v>
      </c>
      <c r="C806" t="s">
        <v>2968</v>
      </c>
      <c r="D806">
        <v>199.81</v>
      </c>
    </row>
    <row r="807" spans="1:4" x14ac:dyDescent="0.2">
      <c r="A807">
        <v>100570</v>
      </c>
      <c r="B807" t="s">
        <v>8484</v>
      </c>
      <c r="C807" t="s">
        <v>2968</v>
      </c>
      <c r="D807">
        <v>191.41</v>
      </c>
    </row>
    <row r="808" spans="1:4" x14ac:dyDescent="0.2">
      <c r="A808">
        <v>105700</v>
      </c>
      <c r="B808" t="s">
        <v>8485</v>
      </c>
      <c r="C808" t="s">
        <v>2968</v>
      </c>
      <c r="D808">
        <v>187.21</v>
      </c>
    </row>
    <row r="809" spans="1:4" x14ac:dyDescent="0.2">
      <c r="A809">
        <v>105673</v>
      </c>
      <c r="B809" t="s">
        <v>8486</v>
      </c>
      <c r="C809" t="s">
        <v>2968</v>
      </c>
      <c r="D809">
        <v>224.62</v>
      </c>
    </row>
    <row r="810" spans="1:4" x14ac:dyDescent="0.2">
      <c r="A810">
        <v>105679</v>
      </c>
      <c r="B810" t="s">
        <v>8488</v>
      </c>
      <c r="C810" t="s">
        <v>2968</v>
      </c>
      <c r="D810">
        <v>220.67</v>
      </c>
    </row>
    <row r="811" spans="1:4" x14ac:dyDescent="0.2">
      <c r="A811">
        <v>105685</v>
      </c>
      <c r="B811" t="s">
        <v>8489</v>
      </c>
      <c r="C811" t="s">
        <v>2968</v>
      </c>
      <c r="D811">
        <v>218.67</v>
      </c>
    </row>
    <row r="812" spans="1:4" x14ac:dyDescent="0.2">
      <c r="A812">
        <v>105692</v>
      </c>
      <c r="B812" t="s">
        <v>8490</v>
      </c>
      <c r="C812" t="s">
        <v>2968</v>
      </c>
      <c r="D812">
        <v>226.68</v>
      </c>
    </row>
    <row r="813" spans="1:4" x14ac:dyDescent="0.2">
      <c r="A813">
        <v>100571</v>
      </c>
      <c r="B813" t="s">
        <v>8491</v>
      </c>
      <c r="C813" t="s">
        <v>2968</v>
      </c>
      <c r="D813">
        <v>218.28</v>
      </c>
    </row>
    <row r="814" spans="1:4" x14ac:dyDescent="0.2">
      <c r="A814">
        <v>105701</v>
      </c>
      <c r="B814" t="s">
        <v>8492</v>
      </c>
      <c r="C814" t="s">
        <v>2968</v>
      </c>
      <c r="D814">
        <v>214.08</v>
      </c>
    </row>
    <row r="815" spans="1:4" x14ac:dyDescent="0.2">
      <c r="A815">
        <v>105674</v>
      </c>
      <c r="B815" t="s">
        <v>8493</v>
      </c>
      <c r="C815" t="s">
        <v>2968</v>
      </c>
      <c r="D815">
        <v>249.95</v>
      </c>
    </row>
    <row r="816" spans="1:4" x14ac:dyDescent="0.2">
      <c r="A816">
        <v>105680</v>
      </c>
      <c r="B816" t="s">
        <v>8495</v>
      </c>
      <c r="C816" t="s">
        <v>2968</v>
      </c>
      <c r="D816">
        <v>246</v>
      </c>
    </row>
    <row r="817" spans="1:4" x14ac:dyDescent="0.2">
      <c r="A817">
        <v>105686</v>
      </c>
      <c r="B817" t="s">
        <v>8496</v>
      </c>
      <c r="C817" t="s">
        <v>2968</v>
      </c>
      <c r="D817">
        <v>244</v>
      </c>
    </row>
    <row r="818" spans="1:4" x14ac:dyDescent="0.2">
      <c r="A818">
        <v>105718</v>
      </c>
      <c r="B818" t="s">
        <v>8497</v>
      </c>
      <c r="C818" t="s">
        <v>2968</v>
      </c>
      <c r="D818">
        <v>114.38</v>
      </c>
    </row>
    <row r="819" spans="1:4" x14ac:dyDescent="0.2">
      <c r="A819">
        <v>100565</v>
      </c>
      <c r="B819" t="s">
        <v>8498</v>
      </c>
      <c r="C819" t="s">
        <v>2968</v>
      </c>
      <c r="D819">
        <v>105.98</v>
      </c>
    </row>
    <row r="820" spans="1:4" x14ac:dyDescent="0.2">
      <c r="A820">
        <v>105581</v>
      </c>
      <c r="B820" t="s">
        <v>8499</v>
      </c>
      <c r="C820" t="s">
        <v>2968</v>
      </c>
      <c r="D820">
        <v>101.79</v>
      </c>
    </row>
    <row r="821" spans="1:4" x14ac:dyDescent="0.2">
      <c r="A821">
        <v>105713</v>
      </c>
      <c r="B821" t="s">
        <v>8500</v>
      </c>
      <c r="C821" t="s">
        <v>2968</v>
      </c>
      <c r="D821">
        <v>148.61000000000001</v>
      </c>
    </row>
    <row r="822" spans="1:4" x14ac:dyDescent="0.2">
      <c r="A822">
        <v>105714</v>
      </c>
      <c r="B822" t="s">
        <v>8502</v>
      </c>
      <c r="C822" t="s">
        <v>2968</v>
      </c>
      <c r="D822">
        <v>144.66</v>
      </c>
    </row>
    <row r="823" spans="1:4" x14ac:dyDescent="0.2">
      <c r="A823">
        <v>105716</v>
      </c>
      <c r="B823" t="s">
        <v>8503</v>
      </c>
      <c r="C823" t="s">
        <v>2968</v>
      </c>
      <c r="D823">
        <v>142.66</v>
      </c>
    </row>
    <row r="824" spans="1:4" x14ac:dyDescent="0.2">
      <c r="A824">
        <v>105624</v>
      </c>
      <c r="B824" t="s">
        <v>8504</v>
      </c>
      <c r="C824" t="s">
        <v>2968</v>
      </c>
      <c r="D824">
        <v>112.56</v>
      </c>
    </row>
    <row r="825" spans="1:4" x14ac:dyDescent="0.2">
      <c r="A825">
        <v>96391</v>
      </c>
      <c r="B825" t="s">
        <v>8505</v>
      </c>
      <c r="C825" t="s">
        <v>2968</v>
      </c>
      <c r="D825">
        <v>105.81</v>
      </c>
    </row>
    <row r="826" spans="1:4" x14ac:dyDescent="0.2">
      <c r="A826">
        <v>105632</v>
      </c>
      <c r="B826" t="s">
        <v>8506</v>
      </c>
      <c r="C826" t="s">
        <v>2968</v>
      </c>
      <c r="D826">
        <v>104.79</v>
      </c>
    </row>
    <row r="827" spans="1:4" x14ac:dyDescent="0.2">
      <c r="A827">
        <v>105601</v>
      </c>
      <c r="B827" t="s">
        <v>8507</v>
      </c>
      <c r="C827" t="s">
        <v>2968</v>
      </c>
      <c r="D827">
        <v>105.89</v>
      </c>
    </row>
    <row r="828" spans="1:4" x14ac:dyDescent="0.2">
      <c r="A828">
        <v>105609</v>
      </c>
      <c r="B828" t="s">
        <v>8509</v>
      </c>
      <c r="C828" t="s">
        <v>2968</v>
      </c>
      <c r="D828">
        <v>103.31</v>
      </c>
    </row>
    <row r="829" spans="1:4" x14ac:dyDescent="0.2">
      <c r="A829">
        <v>105617</v>
      </c>
      <c r="B829" t="s">
        <v>8510</v>
      </c>
      <c r="C829" t="s">
        <v>2968</v>
      </c>
      <c r="D829">
        <v>101.47</v>
      </c>
    </row>
    <row r="830" spans="1:4" x14ac:dyDescent="0.2">
      <c r="A830">
        <v>105625</v>
      </c>
      <c r="B830" t="s">
        <v>8511</v>
      </c>
      <c r="C830" t="s">
        <v>2968</v>
      </c>
      <c r="D830">
        <v>140.99</v>
      </c>
    </row>
    <row r="831" spans="1:4" x14ac:dyDescent="0.2">
      <c r="A831">
        <v>96392</v>
      </c>
      <c r="B831" t="s">
        <v>8512</v>
      </c>
      <c r="C831" t="s">
        <v>2968</v>
      </c>
      <c r="D831">
        <v>134.24</v>
      </c>
    </row>
    <row r="832" spans="1:4" x14ac:dyDescent="0.2">
      <c r="A832">
        <v>105633</v>
      </c>
      <c r="B832" t="s">
        <v>8513</v>
      </c>
      <c r="C832" t="s">
        <v>2968</v>
      </c>
      <c r="D832">
        <v>133.22</v>
      </c>
    </row>
    <row r="833" spans="1:4" x14ac:dyDescent="0.2">
      <c r="A833">
        <v>105602</v>
      </c>
      <c r="B833" t="s">
        <v>8514</v>
      </c>
      <c r="C833" t="s">
        <v>2968</v>
      </c>
      <c r="D833">
        <v>133.58000000000001</v>
      </c>
    </row>
    <row r="834" spans="1:4" x14ac:dyDescent="0.2">
      <c r="A834">
        <v>105610</v>
      </c>
      <c r="B834" t="s">
        <v>8516</v>
      </c>
      <c r="C834" t="s">
        <v>2968</v>
      </c>
      <c r="D834">
        <v>131</v>
      </c>
    </row>
    <row r="835" spans="1:4" x14ac:dyDescent="0.2">
      <c r="A835">
        <v>105618</v>
      </c>
      <c r="B835" t="s">
        <v>8517</v>
      </c>
      <c r="C835" t="s">
        <v>2968</v>
      </c>
      <c r="D835">
        <v>129.16</v>
      </c>
    </row>
    <row r="836" spans="1:4" x14ac:dyDescent="0.2">
      <c r="A836">
        <v>105571</v>
      </c>
      <c r="B836" t="s">
        <v>8518</v>
      </c>
      <c r="C836" t="s">
        <v>2968</v>
      </c>
      <c r="D836">
        <v>54.16</v>
      </c>
    </row>
    <row r="837" spans="1:4" x14ac:dyDescent="0.2">
      <c r="A837">
        <v>96389</v>
      </c>
      <c r="B837" t="s">
        <v>8519</v>
      </c>
      <c r="C837" t="s">
        <v>2968</v>
      </c>
      <c r="D837">
        <v>47.41</v>
      </c>
    </row>
    <row r="838" spans="1:4" x14ac:dyDescent="0.2">
      <c r="A838">
        <v>105575</v>
      </c>
      <c r="B838" t="s">
        <v>8520</v>
      </c>
      <c r="C838" t="s">
        <v>2968</v>
      </c>
      <c r="D838">
        <v>46.39</v>
      </c>
    </row>
    <row r="839" spans="1:4" x14ac:dyDescent="0.2">
      <c r="A839">
        <v>105599</v>
      </c>
      <c r="B839" t="s">
        <v>8521</v>
      </c>
      <c r="C839" t="s">
        <v>2968</v>
      </c>
      <c r="D839">
        <v>50.5</v>
      </c>
    </row>
    <row r="840" spans="1:4" x14ac:dyDescent="0.2">
      <c r="A840">
        <v>105607</v>
      </c>
      <c r="B840" t="s">
        <v>8523</v>
      </c>
      <c r="C840" t="s">
        <v>2968</v>
      </c>
      <c r="D840">
        <v>47.92</v>
      </c>
    </row>
    <row r="841" spans="1:4" x14ac:dyDescent="0.2">
      <c r="A841">
        <v>105615</v>
      </c>
      <c r="B841" t="s">
        <v>8524</v>
      </c>
      <c r="C841" t="s">
        <v>2968</v>
      </c>
      <c r="D841">
        <v>46.08</v>
      </c>
    </row>
    <row r="842" spans="1:4" x14ac:dyDescent="0.2">
      <c r="A842">
        <v>105623</v>
      </c>
      <c r="B842" t="s">
        <v>8525</v>
      </c>
      <c r="C842" t="s">
        <v>2968</v>
      </c>
      <c r="D842">
        <v>83.76</v>
      </c>
    </row>
    <row r="843" spans="1:4" x14ac:dyDescent="0.2">
      <c r="A843">
        <v>96390</v>
      </c>
      <c r="B843" t="s">
        <v>8526</v>
      </c>
      <c r="C843" t="s">
        <v>2968</v>
      </c>
      <c r="D843">
        <v>77.010000000000005</v>
      </c>
    </row>
    <row r="844" spans="1:4" x14ac:dyDescent="0.2">
      <c r="A844">
        <v>105631</v>
      </c>
      <c r="B844" t="s">
        <v>8527</v>
      </c>
      <c r="C844" t="s">
        <v>2968</v>
      </c>
      <c r="D844">
        <v>75.989999999999995</v>
      </c>
    </row>
    <row r="845" spans="1:4" x14ac:dyDescent="0.2">
      <c r="A845">
        <v>105600</v>
      </c>
      <c r="B845" t="s">
        <v>8528</v>
      </c>
      <c r="C845" t="s">
        <v>2968</v>
      </c>
      <c r="D845">
        <v>78.19</v>
      </c>
    </row>
    <row r="846" spans="1:4" x14ac:dyDescent="0.2">
      <c r="A846">
        <v>105608</v>
      </c>
      <c r="B846" t="s">
        <v>8530</v>
      </c>
      <c r="C846" t="s">
        <v>2968</v>
      </c>
      <c r="D846">
        <v>75.61</v>
      </c>
    </row>
    <row r="847" spans="1:4" x14ac:dyDescent="0.2">
      <c r="A847">
        <v>105616</v>
      </c>
      <c r="B847" t="s">
        <v>8531</v>
      </c>
      <c r="C847" t="s">
        <v>2968</v>
      </c>
      <c r="D847">
        <v>73.77</v>
      </c>
    </row>
    <row r="848" spans="1:4" x14ac:dyDescent="0.2">
      <c r="A848">
        <v>105585</v>
      </c>
      <c r="B848" t="s">
        <v>8532</v>
      </c>
      <c r="C848" t="s">
        <v>2968</v>
      </c>
      <c r="D848">
        <v>139.36000000000001</v>
      </c>
    </row>
    <row r="849" spans="1:4" x14ac:dyDescent="0.2">
      <c r="A849">
        <v>100572</v>
      </c>
      <c r="B849" t="s">
        <v>8533</v>
      </c>
      <c r="C849" t="s">
        <v>2968</v>
      </c>
      <c r="D849">
        <v>127.83</v>
      </c>
    </row>
    <row r="850" spans="1:4" x14ac:dyDescent="0.2">
      <c r="A850">
        <v>105588</v>
      </c>
      <c r="B850" t="s">
        <v>8534</v>
      </c>
      <c r="C850" t="s">
        <v>2968</v>
      </c>
      <c r="D850">
        <v>126.71</v>
      </c>
    </row>
    <row r="851" spans="1:4" x14ac:dyDescent="0.2">
      <c r="A851">
        <v>105583</v>
      </c>
      <c r="B851" t="s">
        <v>8535</v>
      </c>
      <c r="C851" t="s">
        <v>2968</v>
      </c>
      <c r="D851">
        <v>179.26</v>
      </c>
    </row>
    <row r="852" spans="1:4" x14ac:dyDescent="0.2">
      <c r="A852">
        <v>105719</v>
      </c>
      <c r="B852" t="s">
        <v>8536</v>
      </c>
      <c r="C852" t="s">
        <v>2968</v>
      </c>
      <c r="D852">
        <v>172.98</v>
      </c>
    </row>
    <row r="853" spans="1:4" x14ac:dyDescent="0.2">
      <c r="A853">
        <v>105721</v>
      </c>
      <c r="B853" t="s">
        <v>8537</v>
      </c>
      <c r="C853" t="s">
        <v>2968</v>
      </c>
      <c r="D853">
        <v>173.29</v>
      </c>
    </row>
    <row r="854" spans="1:4" x14ac:dyDescent="0.2">
      <c r="A854">
        <v>105592</v>
      </c>
      <c r="B854" t="s">
        <v>8538</v>
      </c>
      <c r="C854" t="s">
        <v>2968</v>
      </c>
      <c r="D854">
        <v>123.83</v>
      </c>
    </row>
    <row r="855" spans="1:4" x14ac:dyDescent="0.2">
      <c r="A855">
        <v>100573</v>
      </c>
      <c r="B855" t="s">
        <v>8539</v>
      </c>
      <c r="C855" t="s">
        <v>2968</v>
      </c>
      <c r="D855">
        <v>112.3</v>
      </c>
    </row>
    <row r="856" spans="1:4" x14ac:dyDescent="0.2">
      <c r="A856">
        <v>105595</v>
      </c>
      <c r="B856" t="s">
        <v>8540</v>
      </c>
      <c r="C856" t="s">
        <v>2968</v>
      </c>
      <c r="D856">
        <v>111.18</v>
      </c>
    </row>
    <row r="857" spans="1:4" x14ac:dyDescent="0.2">
      <c r="A857">
        <v>105590</v>
      </c>
      <c r="B857" t="s">
        <v>8541</v>
      </c>
      <c r="C857" t="s">
        <v>2968</v>
      </c>
      <c r="D857">
        <v>155.63</v>
      </c>
    </row>
    <row r="858" spans="1:4" x14ac:dyDescent="0.2">
      <c r="A858">
        <v>105723</v>
      </c>
      <c r="B858" t="s">
        <v>8542</v>
      </c>
      <c r="C858" t="s">
        <v>2968</v>
      </c>
      <c r="D858">
        <v>149.35</v>
      </c>
    </row>
    <row r="859" spans="1:4" x14ac:dyDescent="0.2">
      <c r="A859">
        <v>105725</v>
      </c>
      <c r="B859" t="s">
        <v>8543</v>
      </c>
      <c r="C859" t="s">
        <v>2968</v>
      </c>
      <c r="D859">
        <v>149.66</v>
      </c>
    </row>
    <row r="860" spans="1:4" x14ac:dyDescent="0.2">
      <c r="A860">
        <v>105566</v>
      </c>
      <c r="B860" t="s">
        <v>8544</v>
      </c>
      <c r="C860" t="s">
        <v>2968</v>
      </c>
      <c r="D860">
        <v>12.83</v>
      </c>
    </row>
    <row r="861" spans="1:4" x14ac:dyDescent="0.2">
      <c r="A861">
        <v>96388</v>
      </c>
      <c r="B861" t="s">
        <v>8545</v>
      </c>
      <c r="C861" t="s">
        <v>2968</v>
      </c>
      <c r="D861">
        <v>10.25</v>
      </c>
    </row>
    <row r="862" spans="1:4" x14ac:dyDescent="0.2">
      <c r="A862">
        <v>105569</v>
      </c>
      <c r="B862" t="s">
        <v>8546</v>
      </c>
      <c r="C862" t="s">
        <v>2968</v>
      </c>
      <c r="D862">
        <v>8.49</v>
      </c>
    </row>
    <row r="863" spans="1:4" x14ac:dyDescent="0.2">
      <c r="A863">
        <v>101767</v>
      </c>
      <c r="B863" t="s">
        <v>8547</v>
      </c>
      <c r="C863" t="s">
        <v>2968</v>
      </c>
      <c r="D863">
        <v>34.950000000000003</v>
      </c>
    </row>
    <row r="864" spans="1:4" x14ac:dyDescent="0.2">
      <c r="A864">
        <v>101768</v>
      </c>
      <c r="B864" t="s">
        <v>8548</v>
      </c>
      <c r="C864" t="s">
        <v>2968</v>
      </c>
      <c r="D864">
        <v>29.69</v>
      </c>
    </row>
    <row r="865" spans="1:4" x14ac:dyDescent="0.2">
      <c r="A865">
        <v>100574</v>
      </c>
      <c r="B865" t="s">
        <v>1251</v>
      </c>
      <c r="C865" t="s">
        <v>2968</v>
      </c>
      <c r="D865">
        <v>1.53</v>
      </c>
    </row>
    <row r="866" spans="1:4" x14ac:dyDescent="0.2">
      <c r="A866">
        <v>102470</v>
      </c>
      <c r="B866" t="s">
        <v>8551</v>
      </c>
      <c r="C866" t="s">
        <v>3211</v>
      </c>
      <c r="D866" t="s">
        <v>17527</v>
      </c>
    </row>
    <row r="867" spans="1:4" x14ac:dyDescent="0.2">
      <c r="A867">
        <v>105756</v>
      </c>
      <c r="B867" t="s">
        <v>8556</v>
      </c>
      <c r="C867" t="s">
        <v>3211</v>
      </c>
      <c r="D867" t="s">
        <v>17527</v>
      </c>
    </row>
    <row r="868" spans="1:4" x14ac:dyDescent="0.2">
      <c r="A868">
        <v>104375</v>
      </c>
      <c r="B868" t="s">
        <v>8557</v>
      </c>
      <c r="C868" t="s">
        <v>3211</v>
      </c>
      <c r="D868" t="s">
        <v>17527</v>
      </c>
    </row>
    <row r="869" spans="1:4" x14ac:dyDescent="0.2">
      <c r="A869">
        <v>105757</v>
      </c>
      <c r="B869" t="s">
        <v>8558</v>
      </c>
      <c r="C869" t="s">
        <v>3211</v>
      </c>
      <c r="D869" t="s">
        <v>17527</v>
      </c>
    </row>
    <row r="870" spans="1:4" x14ac:dyDescent="0.2">
      <c r="A870">
        <v>105562</v>
      </c>
      <c r="B870" t="s">
        <v>8559</v>
      </c>
      <c r="C870" t="s">
        <v>2968</v>
      </c>
      <c r="D870">
        <v>9.4499999999999993</v>
      </c>
    </row>
    <row r="871" spans="1:4" x14ac:dyDescent="0.2">
      <c r="A871">
        <v>105563</v>
      </c>
      <c r="B871" t="s">
        <v>8560</v>
      </c>
      <c r="C871" t="s">
        <v>2968</v>
      </c>
      <c r="D871">
        <v>7.61</v>
      </c>
    </row>
    <row r="872" spans="1:4" x14ac:dyDescent="0.2">
      <c r="A872">
        <v>105565</v>
      </c>
      <c r="B872" t="s">
        <v>8561</v>
      </c>
      <c r="C872" t="s">
        <v>2968</v>
      </c>
      <c r="D872">
        <v>7.07</v>
      </c>
    </row>
    <row r="873" spans="1:4" x14ac:dyDescent="0.2">
      <c r="A873">
        <v>105557</v>
      </c>
      <c r="B873" t="s">
        <v>8562</v>
      </c>
      <c r="C873" t="s">
        <v>2968</v>
      </c>
      <c r="D873">
        <v>18.47</v>
      </c>
    </row>
    <row r="874" spans="1:4" x14ac:dyDescent="0.2">
      <c r="A874">
        <v>105558</v>
      </c>
      <c r="B874" t="s">
        <v>8563</v>
      </c>
      <c r="C874" t="s">
        <v>2968</v>
      </c>
      <c r="D874">
        <v>15.9</v>
      </c>
    </row>
    <row r="875" spans="1:4" x14ac:dyDescent="0.2">
      <c r="A875">
        <v>105560</v>
      </c>
      <c r="B875" t="s">
        <v>8564</v>
      </c>
      <c r="C875" t="s">
        <v>2968</v>
      </c>
      <c r="D875">
        <v>14.52</v>
      </c>
    </row>
    <row r="876" spans="1:4" x14ac:dyDescent="0.2">
      <c r="A876">
        <v>96386</v>
      </c>
      <c r="B876" t="s">
        <v>8565</v>
      </c>
      <c r="C876" t="s">
        <v>2968</v>
      </c>
      <c r="D876">
        <v>7.56</v>
      </c>
    </row>
    <row r="877" spans="1:4" x14ac:dyDescent="0.2">
      <c r="A877">
        <v>105564</v>
      </c>
      <c r="B877" t="s">
        <v>8566</v>
      </c>
      <c r="C877" t="s">
        <v>2968</v>
      </c>
      <c r="D877">
        <v>7.03</v>
      </c>
    </row>
    <row r="878" spans="1:4" x14ac:dyDescent="0.2">
      <c r="A878">
        <v>105561</v>
      </c>
      <c r="B878" t="s">
        <v>8567</v>
      </c>
      <c r="C878" t="s">
        <v>2968</v>
      </c>
      <c r="D878">
        <v>9.2799999999999994</v>
      </c>
    </row>
    <row r="879" spans="1:4" x14ac:dyDescent="0.2">
      <c r="A879">
        <v>96385</v>
      </c>
      <c r="B879" t="s">
        <v>8568</v>
      </c>
      <c r="C879" t="s">
        <v>2968</v>
      </c>
      <c r="D879">
        <v>14.33</v>
      </c>
    </row>
    <row r="880" spans="1:4" x14ac:dyDescent="0.2">
      <c r="A880">
        <v>105556</v>
      </c>
      <c r="B880" t="s">
        <v>8569</v>
      </c>
      <c r="C880" t="s">
        <v>2968</v>
      </c>
      <c r="D880">
        <v>16.11</v>
      </c>
    </row>
    <row r="881" spans="1:4" x14ac:dyDescent="0.2">
      <c r="A881">
        <v>105559</v>
      </c>
      <c r="B881" t="s">
        <v>8570</v>
      </c>
      <c r="C881" t="s">
        <v>2968</v>
      </c>
      <c r="D881">
        <v>12.16</v>
      </c>
    </row>
    <row r="882" spans="1:4" x14ac:dyDescent="0.2">
      <c r="A882">
        <v>105733</v>
      </c>
      <c r="B882" t="s">
        <v>8571</v>
      </c>
      <c r="C882" t="s">
        <v>2968</v>
      </c>
      <c r="D882">
        <v>269.29000000000002</v>
      </c>
    </row>
    <row r="883" spans="1:4" x14ac:dyDescent="0.2">
      <c r="A883">
        <v>105734</v>
      </c>
      <c r="B883" t="s">
        <v>8572</v>
      </c>
      <c r="C883" t="s">
        <v>2968</v>
      </c>
      <c r="D883">
        <v>262.17</v>
      </c>
    </row>
    <row r="884" spans="1:4" x14ac:dyDescent="0.2">
      <c r="A884">
        <v>105736</v>
      </c>
      <c r="B884" t="s">
        <v>8573</v>
      </c>
      <c r="C884" t="s">
        <v>2968</v>
      </c>
      <c r="D884">
        <v>258.58</v>
      </c>
    </row>
    <row r="885" spans="1:4" x14ac:dyDescent="0.2">
      <c r="A885">
        <v>105728</v>
      </c>
      <c r="B885" t="s">
        <v>8574</v>
      </c>
      <c r="C885" t="s">
        <v>2968</v>
      </c>
      <c r="D885">
        <v>209.85</v>
      </c>
    </row>
    <row r="886" spans="1:4" x14ac:dyDescent="0.2">
      <c r="A886">
        <v>105729</v>
      </c>
      <c r="B886" t="s">
        <v>8575</v>
      </c>
      <c r="C886" t="s">
        <v>2968</v>
      </c>
      <c r="D886">
        <v>204.38</v>
      </c>
    </row>
    <row r="887" spans="1:4" x14ac:dyDescent="0.2">
      <c r="A887">
        <v>105731</v>
      </c>
      <c r="B887" t="s">
        <v>8576</v>
      </c>
      <c r="C887" t="s">
        <v>2968</v>
      </c>
      <c r="D887">
        <v>201.64</v>
      </c>
    </row>
    <row r="888" spans="1:4" x14ac:dyDescent="0.2">
      <c r="A888">
        <v>105738</v>
      </c>
      <c r="B888" t="s">
        <v>8577</v>
      </c>
      <c r="C888" t="s">
        <v>2968</v>
      </c>
      <c r="D888">
        <v>342.3</v>
      </c>
    </row>
    <row r="889" spans="1:4" x14ac:dyDescent="0.2">
      <c r="A889">
        <v>105739</v>
      </c>
      <c r="B889" t="s">
        <v>8578</v>
      </c>
      <c r="C889" t="s">
        <v>2968</v>
      </c>
      <c r="D889">
        <v>336.93</v>
      </c>
    </row>
    <row r="890" spans="1:4" x14ac:dyDescent="0.2">
      <c r="A890">
        <v>105741</v>
      </c>
      <c r="B890" t="s">
        <v>8579</v>
      </c>
      <c r="C890" t="s">
        <v>2968</v>
      </c>
      <c r="D890">
        <v>334.15</v>
      </c>
    </row>
    <row r="891" spans="1:4" x14ac:dyDescent="0.2">
      <c r="A891">
        <v>105750</v>
      </c>
      <c r="B891" t="s">
        <v>8580</v>
      </c>
      <c r="C891" t="s">
        <v>2968</v>
      </c>
      <c r="D891">
        <v>192.12</v>
      </c>
    </row>
    <row r="892" spans="1:4" x14ac:dyDescent="0.2">
      <c r="A892">
        <v>105751</v>
      </c>
      <c r="B892" t="s">
        <v>8581</v>
      </c>
      <c r="C892" t="s">
        <v>2968</v>
      </c>
      <c r="D892">
        <v>189.47</v>
      </c>
    </row>
    <row r="893" spans="1:4" x14ac:dyDescent="0.2">
      <c r="A893">
        <v>105753</v>
      </c>
      <c r="B893" t="s">
        <v>8582</v>
      </c>
      <c r="C893" t="s">
        <v>2968</v>
      </c>
      <c r="D893">
        <v>187.04</v>
      </c>
    </row>
    <row r="894" spans="1:4" x14ac:dyDescent="0.2">
      <c r="A894">
        <v>105755</v>
      </c>
      <c r="B894" t="s">
        <v>8583</v>
      </c>
      <c r="C894" t="s">
        <v>2968</v>
      </c>
      <c r="D894">
        <v>184.7</v>
      </c>
    </row>
    <row r="895" spans="1:4" x14ac:dyDescent="0.2">
      <c r="A895">
        <v>105743</v>
      </c>
      <c r="B895" t="s">
        <v>8584</v>
      </c>
      <c r="C895" t="s">
        <v>2968</v>
      </c>
      <c r="D895">
        <v>146.44</v>
      </c>
    </row>
    <row r="896" spans="1:4" x14ac:dyDescent="0.2">
      <c r="A896">
        <v>105744</v>
      </c>
      <c r="B896" t="s">
        <v>8585</v>
      </c>
      <c r="C896" t="s">
        <v>2968</v>
      </c>
      <c r="D896">
        <v>143.80000000000001</v>
      </c>
    </row>
    <row r="897" spans="1:4" x14ac:dyDescent="0.2">
      <c r="A897">
        <v>105746</v>
      </c>
      <c r="B897" t="s">
        <v>8586</v>
      </c>
      <c r="C897" t="s">
        <v>2968</v>
      </c>
      <c r="D897">
        <v>141.13</v>
      </c>
    </row>
    <row r="898" spans="1:4" x14ac:dyDescent="0.2">
      <c r="A898">
        <v>105748</v>
      </c>
      <c r="B898" t="s">
        <v>8587</v>
      </c>
      <c r="C898" t="s">
        <v>2968</v>
      </c>
      <c r="D898">
        <v>138.47</v>
      </c>
    </row>
    <row r="899" spans="1:4" x14ac:dyDescent="0.2">
      <c r="A899">
        <v>105660</v>
      </c>
      <c r="B899" t="s">
        <v>8588</v>
      </c>
      <c r="C899" t="s">
        <v>2968</v>
      </c>
      <c r="D899">
        <v>201.73</v>
      </c>
    </row>
    <row r="900" spans="1:4" x14ac:dyDescent="0.2">
      <c r="A900">
        <v>105663</v>
      </c>
      <c r="B900" t="s">
        <v>8589</v>
      </c>
      <c r="C900" t="s">
        <v>2968</v>
      </c>
      <c r="D900">
        <v>189.95</v>
      </c>
    </row>
    <row r="901" spans="1:4" x14ac:dyDescent="0.2">
      <c r="A901">
        <v>105669</v>
      </c>
      <c r="B901" t="s">
        <v>8590</v>
      </c>
      <c r="C901" t="s">
        <v>2968</v>
      </c>
      <c r="D901">
        <v>184.04</v>
      </c>
    </row>
    <row r="902" spans="1:4" x14ac:dyDescent="0.2">
      <c r="A902">
        <v>105642</v>
      </c>
      <c r="B902" t="s">
        <v>8591</v>
      </c>
      <c r="C902" t="s">
        <v>2968</v>
      </c>
      <c r="D902">
        <v>229.47</v>
      </c>
    </row>
    <row r="903" spans="1:4" x14ac:dyDescent="0.2">
      <c r="A903">
        <v>105648</v>
      </c>
      <c r="B903" t="s">
        <v>8592</v>
      </c>
      <c r="C903" t="s">
        <v>2968</v>
      </c>
      <c r="D903">
        <v>224</v>
      </c>
    </row>
    <row r="904" spans="1:4" x14ac:dyDescent="0.2">
      <c r="A904">
        <v>105654</v>
      </c>
      <c r="B904" t="s">
        <v>8593</v>
      </c>
      <c r="C904" t="s">
        <v>2968</v>
      </c>
      <c r="D904">
        <v>221.26</v>
      </c>
    </row>
    <row r="905" spans="1:4" x14ac:dyDescent="0.2">
      <c r="A905">
        <v>105661</v>
      </c>
      <c r="B905" t="s">
        <v>8594</v>
      </c>
      <c r="C905" t="s">
        <v>2968</v>
      </c>
      <c r="D905">
        <v>228.67</v>
      </c>
    </row>
    <row r="906" spans="1:4" x14ac:dyDescent="0.2">
      <c r="A906">
        <v>105664</v>
      </c>
      <c r="B906" t="s">
        <v>8595</v>
      </c>
      <c r="C906" t="s">
        <v>2968</v>
      </c>
      <c r="D906">
        <v>216.89</v>
      </c>
    </row>
    <row r="907" spans="1:4" x14ac:dyDescent="0.2">
      <c r="A907">
        <v>105670</v>
      </c>
      <c r="B907" t="s">
        <v>8596</v>
      </c>
      <c r="C907" t="s">
        <v>2968</v>
      </c>
      <c r="D907">
        <v>210.98</v>
      </c>
    </row>
    <row r="908" spans="1:4" x14ac:dyDescent="0.2">
      <c r="A908">
        <v>105643</v>
      </c>
      <c r="B908" t="s">
        <v>8597</v>
      </c>
      <c r="C908" t="s">
        <v>2968</v>
      </c>
      <c r="D908">
        <v>254.33</v>
      </c>
    </row>
    <row r="909" spans="1:4" x14ac:dyDescent="0.2">
      <c r="A909">
        <v>105649</v>
      </c>
      <c r="B909" t="s">
        <v>8598</v>
      </c>
      <c r="C909" t="s">
        <v>2968</v>
      </c>
      <c r="D909">
        <v>248.86</v>
      </c>
    </row>
    <row r="910" spans="1:4" x14ac:dyDescent="0.2">
      <c r="A910">
        <v>105655</v>
      </c>
      <c r="B910" t="s">
        <v>8599</v>
      </c>
      <c r="C910" t="s">
        <v>2968</v>
      </c>
      <c r="D910">
        <v>246.12</v>
      </c>
    </row>
    <row r="911" spans="1:4" x14ac:dyDescent="0.2">
      <c r="A911">
        <v>105662</v>
      </c>
      <c r="B911" t="s">
        <v>8600</v>
      </c>
      <c r="C911" t="s">
        <v>2968</v>
      </c>
      <c r="D911">
        <v>255.23</v>
      </c>
    </row>
    <row r="912" spans="1:4" x14ac:dyDescent="0.2">
      <c r="A912">
        <v>105665</v>
      </c>
      <c r="B912" t="s">
        <v>8601</v>
      </c>
      <c r="C912" t="s">
        <v>2968</v>
      </c>
      <c r="D912">
        <v>243.45</v>
      </c>
    </row>
    <row r="913" spans="1:4" x14ac:dyDescent="0.2">
      <c r="A913">
        <v>105671</v>
      </c>
      <c r="B913" t="s">
        <v>8602</v>
      </c>
      <c r="C913" t="s">
        <v>2968</v>
      </c>
      <c r="D913">
        <v>237.54</v>
      </c>
    </row>
    <row r="914" spans="1:4" x14ac:dyDescent="0.2">
      <c r="A914">
        <v>105644</v>
      </c>
      <c r="B914" t="s">
        <v>8603</v>
      </c>
      <c r="C914" t="s">
        <v>2968</v>
      </c>
      <c r="D914">
        <v>279.18</v>
      </c>
    </row>
    <row r="915" spans="1:4" x14ac:dyDescent="0.2">
      <c r="A915">
        <v>105650</v>
      </c>
      <c r="B915" t="s">
        <v>8604</v>
      </c>
      <c r="C915" t="s">
        <v>2968</v>
      </c>
      <c r="D915">
        <v>273.70999999999998</v>
      </c>
    </row>
    <row r="916" spans="1:4" x14ac:dyDescent="0.2">
      <c r="A916">
        <v>105656</v>
      </c>
      <c r="B916" t="s">
        <v>8605</v>
      </c>
      <c r="C916" t="s">
        <v>2968</v>
      </c>
      <c r="D916">
        <v>270.97000000000003</v>
      </c>
    </row>
    <row r="917" spans="1:4" x14ac:dyDescent="0.2">
      <c r="A917">
        <v>105577</v>
      </c>
      <c r="B917" t="s">
        <v>8606</v>
      </c>
      <c r="C917" t="s">
        <v>2968</v>
      </c>
      <c r="D917">
        <v>144.16999999999999</v>
      </c>
    </row>
    <row r="918" spans="1:4" x14ac:dyDescent="0.2">
      <c r="A918">
        <v>105578</v>
      </c>
      <c r="B918" t="s">
        <v>8607</v>
      </c>
      <c r="C918" t="s">
        <v>2968</v>
      </c>
      <c r="D918">
        <v>132.38999999999999</v>
      </c>
    </row>
    <row r="919" spans="1:4" x14ac:dyDescent="0.2">
      <c r="A919">
        <v>105712</v>
      </c>
      <c r="B919" t="s">
        <v>8608</v>
      </c>
      <c r="C919" t="s">
        <v>2968</v>
      </c>
      <c r="D919">
        <v>126.48</v>
      </c>
    </row>
    <row r="920" spans="1:4" x14ac:dyDescent="0.2">
      <c r="A920">
        <v>105637</v>
      </c>
      <c r="B920" t="s">
        <v>8609</v>
      </c>
      <c r="C920" t="s">
        <v>2968</v>
      </c>
      <c r="D920">
        <v>179.74</v>
      </c>
    </row>
    <row r="921" spans="1:4" x14ac:dyDescent="0.2">
      <c r="A921">
        <v>105707</v>
      </c>
      <c r="B921" t="s">
        <v>8610</v>
      </c>
      <c r="C921" t="s">
        <v>2968</v>
      </c>
      <c r="D921">
        <v>174.27</v>
      </c>
    </row>
    <row r="922" spans="1:4" x14ac:dyDescent="0.2">
      <c r="A922">
        <v>105709</v>
      </c>
      <c r="B922" t="s">
        <v>8611</v>
      </c>
      <c r="C922" t="s">
        <v>2968</v>
      </c>
      <c r="D922">
        <v>171.53</v>
      </c>
    </row>
    <row r="923" spans="1:4" x14ac:dyDescent="0.2">
      <c r="A923">
        <v>105693</v>
      </c>
      <c r="B923" t="s">
        <v>8612</v>
      </c>
      <c r="C923" t="s">
        <v>2968</v>
      </c>
      <c r="D923">
        <v>186.82</v>
      </c>
    </row>
    <row r="924" spans="1:4" x14ac:dyDescent="0.2">
      <c r="A924">
        <v>105696</v>
      </c>
      <c r="B924" t="s">
        <v>8613</v>
      </c>
      <c r="C924" t="s">
        <v>2968</v>
      </c>
      <c r="D924">
        <v>175.04</v>
      </c>
    </row>
    <row r="925" spans="1:4" x14ac:dyDescent="0.2">
      <c r="A925">
        <v>105702</v>
      </c>
      <c r="B925" t="s">
        <v>8614</v>
      </c>
      <c r="C925" t="s">
        <v>2968</v>
      </c>
      <c r="D925">
        <v>169.13</v>
      </c>
    </row>
    <row r="926" spans="1:4" x14ac:dyDescent="0.2">
      <c r="A926">
        <v>105675</v>
      </c>
      <c r="B926" t="s">
        <v>8615</v>
      </c>
      <c r="C926" t="s">
        <v>2968</v>
      </c>
      <c r="D926">
        <v>206.79</v>
      </c>
    </row>
    <row r="927" spans="1:4" x14ac:dyDescent="0.2">
      <c r="A927">
        <v>105681</v>
      </c>
      <c r="B927" t="s">
        <v>8616</v>
      </c>
      <c r="C927" t="s">
        <v>2968</v>
      </c>
      <c r="D927">
        <v>201.32</v>
      </c>
    </row>
    <row r="928" spans="1:4" x14ac:dyDescent="0.2">
      <c r="A928">
        <v>105687</v>
      </c>
      <c r="B928" t="s">
        <v>8617</v>
      </c>
      <c r="C928" t="s">
        <v>2968</v>
      </c>
      <c r="D928">
        <v>198.58</v>
      </c>
    </row>
    <row r="929" spans="1:4" x14ac:dyDescent="0.2">
      <c r="A929">
        <v>105694</v>
      </c>
      <c r="B929" t="s">
        <v>8618</v>
      </c>
      <c r="C929" t="s">
        <v>2968</v>
      </c>
      <c r="D929">
        <v>214.07</v>
      </c>
    </row>
    <row r="930" spans="1:4" x14ac:dyDescent="0.2">
      <c r="A930">
        <v>105697</v>
      </c>
      <c r="B930" t="s">
        <v>8619</v>
      </c>
      <c r="C930" t="s">
        <v>2968</v>
      </c>
      <c r="D930">
        <v>202.29</v>
      </c>
    </row>
    <row r="931" spans="1:4" x14ac:dyDescent="0.2">
      <c r="A931">
        <v>105703</v>
      </c>
      <c r="B931" t="s">
        <v>8620</v>
      </c>
      <c r="C931" t="s">
        <v>2968</v>
      </c>
      <c r="D931">
        <v>196.38</v>
      </c>
    </row>
    <row r="932" spans="1:4" x14ac:dyDescent="0.2">
      <c r="A932">
        <v>105676</v>
      </c>
      <c r="B932" t="s">
        <v>8621</v>
      </c>
      <c r="C932" t="s">
        <v>2968</v>
      </c>
      <c r="D932">
        <v>232.12</v>
      </c>
    </row>
    <row r="933" spans="1:4" x14ac:dyDescent="0.2">
      <c r="A933">
        <v>105682</v>
      </c>
      <c r="B933" t="s">
        <v>8622</v>
      </c>
      <c r="C933" t="s">
        <v>2968</v>
      </c>
      <c r="D933">
        <v>226.65</v>
      </c>
    </row>
    <row r="934" spans="1:4" x14ac:dyDescent="0.2">
      <c r="A934">
        <v>105688</v>
      </c>
      <c r="B934" t="s">
        <v>8623</v>
      </c>
      <c r="C934" t="s">
        <v>2968</v>
      </c>
      <c r="D934">
        <v>223.91</v>
      </c>
    </row>
    <row r="935" spans="1:4" x14ac:dyDescent="0.2">
      <c r="A935">
        <v>105695</v>
      </c>
      <c r="B935" t="s">
        <v>8624</v>
      </c>
      <c r="C935" t="s">
        <v>2968</v>
      </c>
      <c r="D935">
        <v>240.94</v>
      </c>
    </row>
    <row r="936" spans="1:4" x14ac:dyDescent="0.2">
      <c r="A936">
        <v>105698</v>
      </c>
      <c r="B936" t="s">
        <v>8625</v>
      </c>
      <c r="C936" t="s">
        <v>2968</v>
      </c>
      <c r="D936">
        <v>229.16</v>
      </c>
    </row>
    <row r="937" spans="1:4" x14ac:dyDescent="0.2">
      <c r="A937">
        <v>105704</v>
      </c>
      <c r="B937" t="s">
        <v>8626</v>
      </c>
      <c r="C937" t="s">
        <v>2968</v>
      </c>
      <c r="D937">
        <v>223.25</v>
      </c>
    </row>
    <row r="938" spans="1:4" x14ac:dyDescent="0.2">
      <c r="A938">
        <v>105677</v>
      </c>
      <c r="B938" t="s">
        <v>8627</v>
      </c>
      <c r="C938" t="s">
        <v>2968</v>
      </c>
      <c r="D938">
        <v>257.45</v>
      </c>
    </row>
    <row r="939" spans="1:4" x14ac:dyDescent="0.2">
      <c r="A939">
        <v>105683</v>
      </c>
      <c r="B939" t="s">
        <v>8628</v>
      </c>
      <c r="C939" t="s">
        <v>2968</v>
      </c>
      <c r="D939">
        <v>251.98</v>
      </c>
    </row>
    <row r="940" spans="1:4" x14ac:dyDescent="0.2">
      <c r="A940">
        <v>105689</v>
      </c>
      <c r="B940" t="s">
        <v>8629</v>
      </c>
      <c r="C940" t="s">
        <v>2968</v>
      </c>
      <c r="D940">
        <v>249.24</v>
      </c>
    </row>
    <row r="941" spans="1:4" x14ac:dyDescent="0.2">
      <c r="A941">
        <v>105579</v>
      </c>
      <c r="B941" t="s">
        <v>8630</v>
      </c>
      <c r="C941" t="s">
        <v>2968</v>
      </c>
      <c r="D941">
        <v>128.63999999999999</v>
      </c>
    </row>
    <row r="942" spans="1:4" x14ac:dyDescent="0.2">
      <c r="A942">
        <v>105580</v>
      </c>
      <c r="B942" t="s">
        <v>8631</v>
      </c>
      <c r="C942" t="s">
        <v>2968</v>
      </c>
      <c r="D942">
        <v>116.86</v>
      </c>
    </row>
    <row r="943" spans="1:4" x14ac:dyDescent="0.2">
      <c r="A943">
        <v>105582</v>
      </c>
      <c r="B943" t="s">
        <v>8632</v>
      </c>
      <c r="C943" t="s">
        <v>2968</v>
      </c>
      <c r="D943">
        <v>110.95</v>
      </c>
    </row>
    <row r="944" spans="1:4" x14ac:dyDescent="0.2">
      <c r="A944">
        <v>105638</v>
      </c>
      <c r="B944" t="s">
        <v>8633</v>
      </c>
      <c r="C944" t="s">
        <v>2968</v>
      </c>
      <c r="D944">
        <v>156.11000000000001</v>
      </c>
    </row>
    <row r="945" spans="1:4" x14ac:dyDescent="0.2">
      <c r="A945">
        <v>105715</v>
      </c>
      <c r="B945" t="s">
        <v>8634</v>
      </c>
      <c r="C945" t="s">
        <v>2968</v>
      </c>
      <c r="D945">
        <v>150.63999999999999</v>
      </c>
    </row>
    <row r="946" spans="1:4" x14ac:dyDescent="0.2">
      <c r="A946">
        <v>105717</v>
      </c>
      <c r="B946" t="s">
        <v>8635</v>
      </c>
      <c r="C946" t="s">
        <v>2968</v>
      </c>
      <c r="D946">
        <v>147.9</v>
      </c>
    </row>
    <row r="947" spans="1:4" x14ac:dyDescent="0.2">
      <c r="A947">
        <v>105626</v>
      </c>
      <c r="B947" t="s">
        <v>8636</v>
      </c>
      <c r="C947" t="s">
        <v>2968</v>
      </c>
      <c r="D947">
        <v>120.7</v>
      </c>
    </row>
    <row r="948" spans="1:4" x14ac:dyDescent="0.2">
      <c r="A948">
        <v>105629</v>
      </c>
      <c r="B948" t="s">
        <v>8637</v>
      </c>
      <c r="C948" t="s">
        <v>2968</v>
      </c>
      <c r="D948">
        <v>111.23</v>
      </c>
    </row>
    <row r="949" spans="1:4" x14ac:dyDescent="0.2">
      <c r="A949">
        <v>105635</v>
      </c>
      <c r="B949" t="s">
        <v>8638</v>
      </c>
      <c r="C949" t="s">
        <v>2968</v>
      </c>
      <c r="D949">
        <v>109.98</v>
      </c>
    </row>
    <row r="950" spans="1:4" x14ac:dyDescent="0.2">
      <c r="A950">
        <v>105605</v>
      </c>
      <c r="B950" t="s">
        <v>8639</v>
      </c>
      <c r="C950" t="s">
        <v>2968</v>
      </c>
      <c r="D950">
        <v>110.2</v>
      </c>
    </row>
    <row r="951" spans="1:4" x14ac:dyDescent="0.2">
      <c r="A951">
        <v>105613</v>
      </c>
      <c r="B951" t="s">
        <v>8640</v>
      </c>
      <c r="C951" t="s">
        <v>2968</v>
      </c>
      <c r="D951">
        <v>106.7</v>
      </c>
    </row>
    <row r="952" spans="1:4" x14ac:dyDescent="0.2">
      <c r="A952">
        <v>105621</v>
      </c>
      <c r="B952" t="s">
        <v>8641</v>
      </c>
      <c r="C952" t="s">
        <v>2968</v>
      </c>
      <c r="D952">
        <v>104.17</v>
      </c>
    </row>
    <row r="953" spans="1:4" x14ac:dyDescent="0.2">
      <c r="A953">
        <v>105627</v>
      </c>
      <c r="B953" t="s">
        <v>8642</v>
      </c>
      <c r="C953" t="s">
        <v>2968</v>
      </c>
      <c r="D953">
        <v>149.13</v>
      </c>
    </row>
    <row r="954" spans="1:4" x14ac:dyDescent="0.2">
      <c r="A954">
        <v>105630</v>
      </c>
      <c r="B954" t="s">
        <v>8643</v>
      </c>
      <c r="C954" t="s">
        <v>2968</v>
      </c>
      <c r="D954">
        <v>139.66</v>
      </c>
    </row>
    <row r="955" spans="1:4" x14ac:dyDescent="0.2">
      <c r="A955">
        <v>105636</v>
      </c>
      <c r="B955" t="s">
        <v>8644</v>
      </c>
      <c r="C955" t="s">
        <v>2968</v>
      </c>
      <c r="D955">
        <v>138.41</v>
      </c>
    </row>
    <row r="956" spans="1:4" x14ac:dyDescent="0.2">
      <c r="A956">
        <v>105606</v>
      </c>
      <c r="B956" t="s">
        <v>8645</v>
      </c>
      <c r="C956" t="s">
        <v>2968</v>
      </c>
      <c r="D956">
        <v>137.88999999999999</v>
      </c>
    </row>
    <row r="957" spans="1:4" x14ac:dyDescent="0.2">
      <c r="A957">
        <v>105614</v>
      </c>
      <c r="B957" t="s">
        <v>8646</v>
      </c>
      <c r="C957" t="s">
        <v>2968</v>
      </c>
      <c r="D957">
        <v>134.38999999999999</v>
      </c>
    </row>
    <row r="958" spans="1:4" x14ac:dyDescent="0.2">
      <c r="A958">
        <v>105622</v>
      </c>
      <c r="B958" t="s">
        <v>8647</v>
      </c>
      <c r="C958" t="s">
        <v>2968</v>
      </c>
      <c r="D958">
        <v>131.86000000000001</v>
      </c>
    </row>
    <row r="959" spans="1:4" x14ac:dyDescent="0.2">
      <c r="A959">
        <v>105572</v>
      </c>
      <c r="B959" t="s">
        <v>8648</v>
      </c>
      <c r="C959" t="s">
        <v>2968</v>
      </c>
      <c r="D959">
        <v>62.3</v>
      </c>
    </row>
    <row r="960" spans="1:4" x14ac:dyDescent="0.2">
      <c r="A960">
        <v>105574</v>
      </c>
      <c r="B960" t="s">
        <v>8649</v>
      </c>
      <c r="C960" t="s">
        <v>2968</v>
      </c>
      <c r="D960">
        <v>52.83</v>
      </c>
    </row>
    <row r="961" spans="1:4" x14ac:dyDescent="0.2">
      <c r="A961">
        <v>105576</v>
      </c>
      <c r="B961" t="s">
        <v>8650</v>
      </c>
      <c r="C961" t="s">
        <v>2968</v>
      </c>
      <c r="D961">
        <v>51.58</v>
      </c>
    </row>
    <row r="962" spans="1:4" x14ac:dyDescent="0.2">
      <c r="A962">
        <v>105603</v>
      </c>
      <c r="B962" t="s">
        <v>8651</v>
      </c>
      <c r="C962" t="s">
        <v>2968</v>
      </c>
      <c r="D962">
        <v>54.81</v>
      </c>
    </row>
    <row r="963" spans="1:4" x14ac:dyDescent="0.2">
      <c r="A963">
        <v>105611</v>
      </c>
      <c r="B963" t="s">
        <v>8652</v>
      </c>
      <c r="C963" t="s">
        <v>2968</v>
      </c>
      <c r="D963">
        <v>51.31</v>
      </c>
    </row>
    <row r="964" spans="1:4" x14ac:dyDescent="0.2">
      <c r="A964">
        <v>105619</v>
      </c>
      <c r="B964" t="s">
        <v>8653</v>
      </c>
      <c r="C964" t="s">
        <v>2968</v>
      </c>
      <c r="D964">
        <v>48.78</v>
      </c>
    </row>
    <row r="965" spans="1:4" x14ac:dyDescent="0.2">
      <c r="A965">
        <v>105573</v>
      </c>
      <c r="B965" t="s">
        <v>8654</v>
      </c>
      <c r="C965" t="s">
        <v>2968</v>
      </c>
      <c r="D965">
        <v>91.9</v>
      </c>
    </row>
    <row r="966" spans="1:4" x14ac:dyDescent="0.2">
      <c r="A966">
        <v>105628</v>
      </c>
      <c r="B966" t="s">
        <v>8655</v>
      </c>
      <c r="C966" t="s">
        <v>2968</v>
      </c>
      <c r="D966">
        <v>82.43</v>
      </c>
    </row>
    <row r="967" spans="1:4" x14ac:dyDescent="0.2">
      <c r="A967">
        <v>105634</v>
      </c>
      <c r="B967" t="s">
        <v>8656</v>
      </c>
      <c r="C967" t="s">
        <v>2968</v>
      </c>
      <c r="D967">
        <v>81.180000000000007</v>
      </c>
    </row>
    <row r="968" spans="1:4" x14ac:dyDescent="0.2">
      <c r="A968">
        <v>105604</v>
      </c>
      <c r="B968" t="s">
        <v>8657</v>
      </c>
      <c r="C968" t="s">
        <v>2968</v>
      </c>
      <c r="D968">
        <v>82.5</v>
      </c>
    </row>
    <row r="969" spans="1:4" x14ac:dyDescent="0.2">
      <c r="A969">
        <v>105612</v>
      </c>
      <c r="B969" t="s">
        <v>8658</v>
      </c>
      <c r="C969" t="s">
        <v>2968</v>
      </c>
      <c r="D969">
        <v>79</v>
      </c>
    </row>
    <row r="970" spans="1:4" x14ac:dyDescent="0.2">
      <c r="A970">
        <v>105620</v>
      </c>
      <c r="B970" t="s">
        <v>8659</v>
      </c>
      <c r="C970" t="s">
        <v>2968</v>
      </c>
      <c r="D970">
        <v>76.47</v>
      </c>
    </row>
    <row r="971" spans="1:4" x14ac:dyDescent="0.2">
      <c r="A971">
        <v>105586</v>
      </c>
      <c r="B971" t="s">
        <v>8660</v>
      </c>
      <c r="C971" t="s">
        <v>2968</v>
      </c>
      <c r="D971">
        <v>157.74</v>
      </c>
    </row>
    <row r="972" spans="1:4" x14ac:dyDescent="0.2">
      <c r="A972">
        <v>105587</v>
      </c>
      <c r="B972" t="s">
        <v>8661</v>
      </c>
      <c r="C972" t="s">
        <v>2968</v>
      </c>
      <c r="D972">
        <v>141.46</v>
      </c>
    </row>
    <row r="973" spans="1:4" x14ac:dyDescent="0.2">
      <c r="A973">
        <v>105589</v>
      </c>
      <c r="B973" t="s">
        <v>8662</v>
      </c>
      <c r="C973" t="s">
        <v>2968</v>
      </c>
      <c r="D973">
        <v>139.97</v>
      </c>
    </row>
    <row r="974" spans="1:4" x14ac:dyDescent="0.2">
      <c r="A974">
        <v>105584</v>
      </c>
      <c r="B974" t="s">
        <v>8663</v>
      </c>
      <c r="C974" t="s">
        <v>2968</v>
      </c>
      <c r="D974">
        <v>189.77</v>
      </c>
    </row>
    <row r="975" spans="1:4" x14ac:dyDescent="0.2">
      <c r="A975">
        <v>105720</v>
      </c>
      <c r="B975" t="s">
        <v>8664</v>
      </c>
      <c r="C975" t="s">
        <v>2968</v>
      </c>
      <c r="D975">
        <v>180.98</v>
      </c>
    </row>
    <row r="976" spans="1:4" x14ac:dyDescent="0.2">
      <c r="A976">
        <v>105722</v>
      </c>
      <c r="B976" t="s">
        <v>8665</v>
      </c>
      <c r="C976" t="s">
        <v>2968</v>
      </c>
      <c r="D976">
        <v>181.55</v>
      </c>
    </row>
    <row r="977" spans="1:4" x14ac:dyDescent="0.2">
      <c r="A977">
        <v>105593</v>
      </c>
      <c r="B977" t="s">
        <v>8666</v>
      </c>
      <c r="C977" t="s">
        <v>2968</v>
      </c>
      <c r="D977">
        <v>142.21</v>
      </c>
    </row>
    <row r="978" spans="1:4" x14ac:dyDescent="0.2">
      <c r="A978">
        <v>105594</v>
      </c>
      <c r="B978" t="s">
        <v>8667</v>
      </c>
      <c r="C978" t="s">
        <v>2968</v>
      </c>
      <c r="D978">
        <v>125.93</v>
      </c>
    </row>
    <row r="979" spans="1:4" x14ac:dyDescent="0.2">
      <c r="A979">
        <v>105596</v>
      </c>
      <c r="B979" t="s">
        <v>8668</v>
      </c>
      <c r="C979" t="s">
        <v>2968</v>
      </c>
      <c r="D979">
        <v>124.44</v>
      </c>
    </row>
    <row r="980" spans="1:4" x14ac:dyDescent="0.2">
      <c r="A980">
        <v>105591</v>
      </c>
      <c r="B980" t="s">
        <v>8669</v>
      </c>
      <c r="C980" t="s">
        <v>2968</v>
      </c>
      <c r="D980">
        <v>166.14</v>
      </c>
    </row>
    <row r="981" spans="1:4" x14ac:dyDescent="0.2">
      <c r="A981">
        <v>105724</v>
      </c>
      <c r="B981" t="s">
        <v>8670</v>
      </c>
      <c r="C981" t="s">
        <v>2968</v>
      </c>
      <c r="D981">
        <v>157.35</v>
      </c>
    </row>
    <row r="982" spans="1:4" x14ac:dyDescent="0.2">
      <c r="A982">
        <v>105726</v>
      </c>
      <c r="B982" t="s">
        <v>8671</v>
      </c>
      <c r="C982" t="s">
        <v>2968</v>
      </c>
      <c r="D982">
        <v>157.91999999999999</v>
      </c>
    </row>
    <row r="983" spans="1:4" x14ac:dyDescent="0.2">
      <c r="A983">
        <v>105567</v>
      </c>
      <c r="B983" t="s">
        <v>8672</v>
      </c>
      <c r="C983" t="s">
        <v>2968</v>
      </c>
      <c r="D983">
        <v>17.14</v>
      </c>
    </row>
    <row r="984" spans="1:4" x14ac:dyDescent="0.2">
      <c r="A984">
        <v>105568</v>
      </c>
      <c r="B984" t="s">
        <v>8673</v>
      </c>
      <c r="C984" t="s">
        <v>2968</v>
      </c>
      <c r="D984">
        <v>13.64</v>
      </c>
    </row>
    <row r="985" spans="1:4" x14ac:dyDescent="0.2">
      <c r="A985">
        <v>105570</v>
      </c>
      <c r="B985" t="s">
        <v>8674</v>
      </c>
      <c r="C985" t="s">
        <v>2968</v>
      </c>
      <c r="D985">
        <v>11.23</v>
      </c>
    </row>
    <row r="986" spans="1:4" x14ac:dyDescent="0.2">
      <c r="A986">
        <v>100575</v>
      </c>
      <c r="B986" t="s">
        <v>8675</v>
      </c>
      <c r="C986" t="s">
        <v>3211</v>
      </c>
      <c r="D986">
        <v>0.67</v>
      </c>
    </row>
    <row r="987" spans="1:4" x14ac:dyDescent="0.2">
      <c r="A987">
        <v>100577</v>
      </c>
      <c r="B987" t="s">
        <v>8676</v>
      </c>
      <c r="C987" t="s">
        <v>3211</v>
      </c>
      <c r="D987">
        <v>1.66</v>
      </c>
    </row>
    <row r="988" spans="1:4" x14ac:dyDescent="0.2">
      <c r="A988">
        <v>105598</v>
      </c>
      <c r="B988" t="s">
        <v>8677</v>
      </c>
      <c r="C988" t="s">
        <v>3211</v>
      </c>
      <c r="D988">
        <v>2.2200000000000002</v>
      </c>
    </row>
    <row r="989" spans="1:4" x14ac:dyDescent="0.2">
      <c r="A989">
        <v>100576</v>
      </c>
      <c r="B989" t="s">
        <v>8678</v>
      </c>
      <c r="C989" t="s">
        <v>3211</v>
      </c>
      <c r="D989">
        <v>3.31</v>
      </c>
    </row>
    <row r="990" spans="1:4" x14ac:dyDescent="0.2">
      <c r="A990">
        <v>105597</v>
      </c>
      <c r="B990" t="s">
        <v>8679</v>
      </c>
      <c r="C990" t="s">
        <v>3211</v>
      </c>
      <c r="D990">
        <v>4.57</v>
      </c>
    </row>
    <row r="991" spans="1:4" x14ac:dyDescent="0.2">
      <c r="A991">
        <v>102730</v>
      </c>
      <c r="B991" t="s">
        <v>8680</v>
      </c>
      <c r="C991" t="s">
        <v>94</v>
      </c>
      <c r="D991">
        <v>12.19</v>
      </c>
    </row>
    <row r="992" spans="1:4" x14ac:dyDescent="0.2">
      <c r="A992">
        <v>102731</v>
      </c>
      <c r="B992" t="s">
        <v>8681</v>
      </c>
      <c r="C992" t="s">
        <v>94</v>
      </c>
      <c r="D992">
        <v>10.11</v>
      </c>
    </row>
    <row r="993" spans="1:4" x14ac:dyDescent="0.2">
      <c r="A993">
        <v>102732</v>
      </c>
      <c r="B993" t="s">
        <v>8682</v>
      </c>
      <c r="C993" t="s">
        <v>94</v>
      </c>
      <c r="D993">
        <v>9.26</v>
      </c>
    </row>
    <row r="994" spans="1:4" x14ac:dyDescent="0.2">
      <c r="A994">
        <v>102733</v>
      </c>
      <c r="B994" t="s">
        <v>8683</v>
      </c>
      <c r="C994" t="s">
        <v>94</v>
      </c>
      <c r="D994">
        <v>10.029999999999999</v>
      </c>
    </row>
    <row r="995" spans="1:4" x14ac:dyDescent="0.2">
      <c r="A995">
        <v>102728</v>
      </c>
      <c r="B995" t="s">
        <v>8684</v>
      </c>
      <c r="C995" t="s">
        <v>94</v>
      </c>
      <c r="D995">
        <v>15.67</v>
      </c>
    </row>
    <row r="996" spans="1:4" x14ac:dyDescent="0.2">
      <c r="A996">
        <v>102729</v>
      </c>
      <c r="B996" t="s">
        <v>8685</v>
      </c>
      <c r="C996" t="s">
        <v>94</v>
      </c>
      <c r="D996">
        <v>14.04</v>
      </c>
    </row>
    <row r="997" spans="1:4" x14ac:dyDescent="0.2">
      <c r="A997">
        <v>102734</v>
      </c>
      <c r="B997" t="s">
        <v>8686</v>
      </c>
      <c r="C997" t="s">
        <v>94</v>
      </c>
      <c r="D997">
        <v>14.29</v>
      </c>
    </row>
    <row r="998" spans="1:4" x14ac:dyDescent="0.2">
      <c r="A998">
        <v>102735</v>
      </c>
      <c r="B998" t="s">
        <v>8687</v>
      </c>
      <c r="C998" t="s">
        <v>94</v>
      </c>
      <c r="D998">
        <v>12.87</v>
      </c>
    </row>
    <row r="999" spans="1:4" x14ac:dyDescent="0.2">
      <c r="A999">
        <v>102765</v>
      </c>
      <c r="B999" t="s">
        <v>8688</v>
      </c>
      <c r="C999" t="s">
        <v>52</v>
      </c>
      <c r="D999" s="335">
        <v>17476.95</v>
      </c>
    </row>
    <row r="1000" spans="1:4" x14ac:dyDescent="0.2">
      <c r="A1000">
        <v>102795</v>
      </c>
      <c r="B1000" t="s">
        <v>8692</v>
      </c>
      <c r="C1000" t="s">
        <v>52</v>
      </c>
      <c r="D1000" s="335">
        <v>35247.5</v>
      </c>
    </row>
    <row r="1001" spans="1:4" x14ac:dyDescent="0.2">
      <c r="A1001">
        <v>102766</v>
      </c>
      <c r="B1001" t="s">
        <v>8696</v>
      </c>
      <c r="C1001" t="s">
        <v>52</v>
      </c>
      <c r="D1001" s="335">
        <v>26095.72</v>
      </c>
    </row>
    <row r="1002" spans="1:4" x14ac:dyDescent="0.2">
      <c r="A1002">
        <v>102796</v>
      </c>
      <c r="B1002" t="s">
        <v>8697</v>
      </c>
      <c r="C1002" t="s">
        <v>52</v>
      </c>
      <c r="D1002" s="335">
        <v>56539.14</v>
      </c>
    </row>
    <row r="1003" spans="1:4" x14ac:dyDescent="0.2">
      <c r="A1003">
        <v>102767</v>
      </c>
      <c r="B1003" t="s">
        <v>8698</v>
      </c>
      <c r="C1003" t="s">
        <v>52</v>
      </c>
      <c r="D1003" s="335">
        <v>36307.129999999997</v>
      </c>
    </row>
    <row r="1004" spans="1:4" x14ac:dyDescent="0.2">
      <c r="A1004">
        <v>102797</v>
      </c>
      <c r="B1004" t="s">
        <v>8699</v>
      </c>
      <c r="C1004" t="s">
        <v>52</v>
      </c>
      <c r="D1004" s="335">
        <v>80001.070000000007</v>
      </c>
    </row>
    <row r="1005" spans="1:4" x14ac:dyDescent="0.2">
      <c r="A1005">
        <v>102768</v>
      </c>
      <c r="B1005" t="s">
        <v>8700</v>
      </c>
      <c r="C1005" t="s">
        <v>52</v>
      </c>
      <c r="D1005" s="335">
        <v>50310.33</v>
      </c>
    </row>
    <row r="1006" spans="1:4" x14ac:dyDescent="0.2">
      <c r="A1006">
        <v>102798</v>
      </c>
      <c r="B1006" t="s">
        <v>8701</v>
      </c>
      <c r="C1006" t="s">
        <v>52</v>
      </c>
      <c r="D1006" s="335">
        <v>97774.81</v>
      </c>
    </row>
    <row r="1007" spans="1:4" x14ac:dyDescent="0.2">
      <c r="A1007">
        <v>102744</v>
      </c>
      <c r="B1007" t="s">
        <v>8702</v>
      </c>
      <c r="C1007" t="s">
        <v>52</v>
      </c>
      <c r="D1007" s="335">
        <v>7255.97</v>
      </c>
    </row>
    <row r="1008" spans="1:4" x14ac:dyDescent="0.2">
      <c r="A1008">
        <v>102755</v>
      </c>
      <c r="B1008" t="s">
        <v>8703</v>
      </c>
      <c r="C1008" t="s">
        <v>52</v>
      </c>
      <c r="D1008" s="335">
        <v>11151.72</v>
      </c>
    </row>
    <row r="1009" spans="1:4" x14ac:dyDescent="0.2">
      <c r="A1009">
        <v>102782</v>
      </c>
      <c r="B1009" t="s">
        <v>8704</v>
      </c>
      <c r="C1009" t="s">
        <v>52</v>
      </c>
      <c r="D1009" s="335">
        <v>17216.490000000002</v>
      </c>
    </row>
    <row r="1010" spans="1:4" x14ac:dyDescent="0.2">
      <c r="A1010">
        <v>102745</v>
      </c>
      <c r="B1010" t="s">
        <v>8705</v>
      </c>
      <c r="C1010" t="s">
        <v>52</v>
      </c>
      <c r="D1010" s="335">
        <v>10163.790000000001</v>
      </c>
    </row>
    <row r="1011" spans="1:4" x14ac:dyDescent="0.2">
      <c r="A1011">
        <v>102756</v>
      </c>
      <c r="B1011" t="s">
        <v>8706</v>
      </c>
      <c r="C1011" t="s">
        <v>52</v>
      </c>
      <c r="D1011" s="335">
        <v>16493.37</v>
      </c>
    </row>
    <row r="1012" spans="1:4" x14ac:dyDescent="0.2">
      <c r="A1012">
        <v>102783</v>
      </c>
      <c r="B1012" t="s">
        <v>8707</v>
      </c>
      <c r="C1012" t="s">
        <v>52</v>
      </c>
      <c r="D1012" s="335">
        <v>22837.74</v>
      </c>
    </row>
    <row r="1013" spans="1:4" x14ac:dyDescent="0.2">
      <c r="A1013">
        <v>102746</v>
      </c>
      <c r="B1013" t="s">
        <v>8708</v>
      </c>
      <c r="C1013" t="s">
        <v>52</v>
      </c>
      <c r="D1013" s="335">
        <v>17559.93</v>
      </c>
    </row>
    <row r="1014" spans="1:4" x14ac:dyDescent="0.2">
      <c r="A1014">
        <v>102757</v>
      </c>
      <c r="B1014" t="s">
        <v>8709</v>
      </c>
      <c r="C1014" t="s">
        <v>52</v>
      </c>
      <c r="D1014" s="335">
        <v>30570.57</v>
      </c>
    </row>
    <row r="1015" spans="1:4" x14ac:dyDescent="0.2">
      <c r="A1015">
        <v>102784</v>
      </c>
      <c r="B1015" t="s">
        <v>8710</v>
      </c>
      <c r="C1015" t="s">
        <v>52</v>
      </c>
      <c r="D1015" s="335">
        <v>34702.870000000003</v>
      </c>
    </row>
    <row r="1016" spans="1:4" x14ac:dyDescent="0.2">
      <c r="A1016">
        <v>102779</v>
      </c>
      <c r="B1016" t="s">
        <v>8711</v>
      </c>
      <c r="C1016" t="s">
        <v>52</v>
      </c>
      <c r="D1016" s="335">
        <v>9141</v>
      </c>
    </row>
    <row r="1017" spans="1:4" x14ac:dyDescent="0.2">
      <c r="A1017">
        <v>102780</v>
      </c>
      <c r="B1017" t="s">
        <v>8712</v>
      </c>
      <c r="C1017" t="s">
        <v>52</v>
      </c>
      <c r="D1017" s="335">
        <v>10519.5</v>
      </c>
    </row>
    <row r="1018" spans="1:4" x14ac:dyDescent="0.2">
      <c r="A1018">
        <v>102743</v>
      </c>
      <c r="B1018" t="s">
        <v>8713</v>
      </c>
      <c r="C1018" t="s">
        <v>52</v>
      </c>
      <c r="D1018" s="335">
        <v>4861.6899999999996</v>
      </c>
    </row>
    <row r="1019" spans="1:4" x14ac:dyDescent="0.2">
      <c r="A1019">
        <v>102781</v>
      </c>
      <c r="B1019" t="s">
        <v>8714</v>
      </c>
      <c r="C1019" t="s">
        <v>52</v>
      </c>
      <c r="D1019" s="335">
        <v>15578.62</v>
      </c>
    </row>
    <row r="1020" spans="1:4" x14ac:dyDescent="0.2">
      <c r="A1020">
        <v>102761</v>
      </c>
      <c r="B1020" t="s">
        <v>8715</v>
      </c>
      <c r="C1020" t="s">
        <v>52</v>
      </c>
      <c r="D1020" s="335">
        <v>14009.32</v>
      </c>
    </row>
    <row r="1021" spans="1:4" x14ac:dyDescent="0.2">
      <c r="A1021">
        <v>102791</v>
      </c>
      <c r="B1021" t="s">
        <v>8716</v>
      </c>
      <c r="C1021" t="s">
        <v>52</v>
      </c>
      <c r="D1021" s="335">
        <v>33023.599999999999</v>
      </c>
    </row>
    <row r="1022" spans="1:4" x14ac:dyDescent="0.2">
      <c r="A1022">
        <v>102762</v>
      </c>
      <c r="B1022" t="s">
        <v>8717</v>
      </c>
      <c r="C1022" t="s">
        <v>52</v>
      </c>
      <c r="D1022" s="335">
        <v>21452.9</v>
      </c>
    </row>
    <row r="1023" spans="1:4" x14ac:dyDescent="0.2">
      <c r="A1023">
        <v>102792</v>
      </c>
      <c r="B1023" t="s">
        <v>8718</v>
      </c>
      <c r="C1023" t="s">
        <v>52</v>
      </c>
      <c r="D1023" s="335">
        <v>53462.87</v>
      </c>
    </row>
    <row r="1024" spans="1:4" x14ac:dyDescent="0.2">
      <c r="A1024">
        <v>102763</v>
      </c>
      <c r="B1024" t="s">
        <v>8719</v>
      </c>
      <c r="C1024" t="s">
        <v>52</v>
      </c>
      <c r="D1024" s="335">
        <v>29691.96</v>
      </c>
    </row>
    <row r="1025" spans="1:4" x14ac:dyDescent="0.2">
      <c r="A1025">
        <v>102793</v>
      </c>
      <c r="B1025" t="s">
        <v>8720</v>
      </c>
      <c r="C1025" t="s">
        <v>52</v>
      </c>
      <c r="D1025" s="335">
        <v>71594.47</v>
      </c>
    </row>
    <row r="1026" spans="1:4" x14ac:dyDescent="0.2">
      <c r="A1026">
        <v>102764</v>
      </c>
      <c r="B1026" t="s">
        <v>8721</v>
      </c>
      <c r="C1026" t="s">
        <v>52</v>
      </c>
      <c r="D1026" s="335">
        <v>41529.08</v>
      </c>
    </row>
    <row r="1027" spans="1:4" x14ac:dyDescent="0.2">
      <c r="A1027">
        <v>102794</v>
      </c>
      <c r="B1027" t="s">
        <v>8722</v>
      </c>
      <c r="C1027" t="s">
        <v>52</v>
      </c>
      <c r="D1027" s="335">
        <v>102354.71</v>
      </c>
    </row>
    <row r="1028" spans="1:4" x14ac:dyDescent="0.2">
      <c r="A1028">
        <v>102740</v>
      </c>
      <c r="B1028" t="s">
        <v>8723</v>
      </c>
      <c r="C1028" t="s">
        <v>52</v>
      </c>
      <c r="D1028" s="335">
        <v>5985.39</v>
      </c>
    </row>
    <row r="1029" spans="1:4" x14ac:dyDescent="0.2">
      <c r="A1029">
        <v>102752</v>
      </c>
      <c r="B1029" t="s">
        <v>8724</v>
      </c>
      <c r="C1029" t="s">
        <v>52</v>
      </c>
      <c r="D1029" s="335">
        <v>7999.51</v>
      </c>
    </row>
    <row r="1030" spans="1:4" x14ac:dyDescent="0.2">
      <c r="A1030">
        <v>102776</v>
      </c>
      <c r="B1030" t="s">
        <v>8725</v>
      </c>
      <c r="C1030" t="s">
        <v>52</v>
      </c>
      <c r="D1030" s="335">
        <v>13638</v>
      </c>
    </row>
    <row r="1031" spans="1:4" x14ac:dyDescent="0.2">
      <c r="A1031">
        <v>102741</v>
      </c>
      <c r="B1031" t="s">
        <v>8726</v>
      </c>
      <c r="C1031" t="s">
        <v>52</v>
      </c>
      <c r="D1031" s="335">
        <v>8374.1200000000008</v>
      </c>
    </row>
    <row r="1032" spans="1:4" x14ac:dyDescent="0.2">
      <c r="A1032">
        <v>102753</v>
      </c>
      <c r="B1032" t="s">
        <v>8727</v>
      </c>
      <c r="C1032" t="s">
        <v>52</v>
      </c>
      <c r="D1032" s="335">
        <v>11794.5</v>
      </c>
    </row>
    <row r="1033" spans="1:4" x14ac:dyDescent="0.2">
      <c r="A1033">
        <v>102777</v>
      </c>
      <c r="B1033" t="s">
        <v>8728</v>
      </c>
      <c r="C1033" t="s">
        <v>52</v>
      </c>
      <c r="D1033" s="335">
        <v>20637.75</v>
      </c>
    </row>
    <row r="1034" spans="1:4" x14ac:dyDescent="0.2">
      <c r="A1034">
        <v>102742</v>
      </c>
      <c r="B1034" t="s">
        <v>8729</v>
      </c>
      <c r="C1034" t="s">
        <v>52</v>
      </c>
      <c r="D1034" s="335">
        <v>14453.38</v>
      </c>
    </row>
    <row r="1035" spans="1:4" x14ac:dyDescent="0.2">
      <c r="A1035">
        <v>102754</v>
      </c>
      <c r="B1035" t="s">
        <v>8730</v>
      </c>
      <c r="C1035" t="s">
        <v>52</v>
      </c>
      <c r="D1035" s="335">
        <v>22339.98</v>
      </c>
    </row>
    <row r="1036" spans="1:4" x14ac:dyDescent="0.2">
      <c r="A1036">
        <v>102778</v>
      </c>
      <c r="B1036" t="s">
        <v>8731</v>
      </c>
      <c r="C1036" t="s">
        <v>52</v>
      </c>
      <c r="D1036" s="335">
        <v>30014.5</v>
      </c>
    </row>
    <row r="1037" spans="1:4" x14ac:dyDescent="0.2">
      <c r="A1037">
        <v>102737</v>
      </c>
      <c r="B1037" t="s">
        <v>8732</v>
      </c>
      <c r="C1037" t="s">
        <v>52</v>
      </c>
      <c r="D1037" s="335">
        <v>1180.47</v>
      </c>
    </row>
    <row r="1038" spans="1:4" x14ac:dyDescent="0.2">
      <c r="A1038">
        <v>102773</v>
      </c>
      <c r="B1038" t="s">
        <v>8733</v>
      </c>
      <c r="C1038" t="s">
        <v>52</v>
      </c>
      <c r="D1038" s="335">
        <v>9141</v>
      </c>
    </row>
    <row r="1039" spans="1:4" x14ac:dyDescent="0.2">
      <c r="A1039">
        <v>102738</v>
      </c>
      <c r="B1039" t="s">
        <v>8734</v>
      </c>
      <c r="C1039" t="s">
        <v>52</v>
      </c>
      <c r="D1039" s="335">
        <v>2402.0300000000002</v>
      </c>
    </row>
    <row r="1040" spans="1:4" x14ac:dyDescent="0.2">
      <c r="A1040">
        <v>102750</v>
      </c>
      <c r="B1040" t="s">
        <v>8735</v>
      </c>
      <c r="C1040" t="s">
        <v>52</v>
      </c>
      <c r="D1040" s="335">
        <v>2922.03</v>
      </c>
    </row>
    <row r="1041" spans="1:4" x14ac:dyDescent="0.2">
      <c r="A1041">
        <v>102774</v>
      </c>
      <c r="B1041" t="s">
        <v>8736</v>
      </c>
      <c r="C1041" t="s">
        <v>52</v>
      </c>
      <c r="D1041" s="335">
        <v>9141</v>
      </c>
    </row>
    <row r="1042" spans="1:4" x14ac:dyDescent="0.2">
      <c r="A1042">
        <v>102739</v>
      </c>
      <c r="B1042" t="s">
        <v>8737</v>
      </c>
      <c r="C1042" t="s">
        <v>52</v>
      </c>
      <c r="D1042" s="335">
        <v>4007.18</v>
      </c>
    </row>
    <row r="1043" spans="1:4" x14ac:dyDescent="0.2">
      <c r="A1043">
        <v>102751</v>
      </c>
      <c r="B1043" t="s">
        <v>8738</v>
      </c>
      <c r="C1043" t="s">
        <v>52</v>
      </c>
      <c r="D1043" s="335">
        <v>5044.5200000000004</v>
      </c>
    </row>
    <row r="1044" spans="1:4" x14ac:dyDescent="0.2">
      <c r="A1044">
        <v>102775</v>
      </c>
      <c r="B1044" t="s">
        <v>8739</v>
      </c>
      <c r="C1044" t="s">
        <v>52</v>
      </c>
      <c r="D1044" s="335">
        <v>13638</v>
      </c>
    </row>
    <row r="1045" spans="1:4" x14ac:dyDescent="0.2">
      <c r="A1045">
        <v>102769</v>
      </c>
      <c r="B1045" t="s">
        <v>8740</v>
      </c>
      <c r="C1045" t="s">
        <v>52</v>
      </c>
      <c r="D1045" s="335">
        <v>20203.439999999999</v>
      </c>
    </row>
    <row r="1046" spans="1:4" x14ac:dyDescent="0.2">
      <c r="A1046">
        <v>102799</v>
      </c>
      <c r="B1046" t="s">
        <v>8741</v>
      </c>
      <c r="C1046" t="s">
        <v>52</v>
      </c>
      <c r="D1046" s="335">
        <v>35997</v>
      </c>
    </row>
    <row r="1047" spans="1:4" x14ac:dyDescent="0.2">
      <c r="A1047">
        <v>102770</v>
      </c>
      <c r="B1047" t="s">
        <v>8742</v>
      </c>
      <c r="C1047" t="s">
        <v>52</v>
      </c>
      <c r="D1047" s="335">
        <v>30788.2</v>
      </c>
    </row>
    <row r="1048" spans="1:4" x14ac:dyDescent="0.2">
      <c r="A1048">
        <v>102800</v>
      </c>
      <c r="B1048" t="s">
        <v>8743</v>
      </c>
      <c r="C1048" t="s">
        <v>52</v>
      </c>
      <c r="D1048" s="335">
        <v>62089.14</v>
      </c>
    </row>
    <row r="1049" spans="1:4" x14ac:dyDescent="0.2">
      <c r="A1049">
        <v>102771</v>
      </c>
      <c r="B1049" t="s">
        <v>8744</v>
      </c>
      <c r="C1049" t="s">
        <v>52</v>
      </c>
      <c r="D1049" s="335">
        <v>42818.25</v>
      </c>
    </row>
    <row r="1050" spans="1:4" x14ac:dyDescent="0.2">
      <c r="A1050">
        <v>102801</v>
      </c>
      <c r="B1050" t="s">
        <v>8745</v>
      </c>
      <c r="C1050" t="s">
        <v>52</v>
      </c>
      <c r="D1050" s="335">
        <v>86702.5</v>
      </c>
    </row>
    <row r="1051" spans="1:4" x14ac:dyDescent="0.2">
      <c r="A1051">
        <v>102772</v>
      </c>
      <c r="B1051" t="s">
        <v>8746</v>
      </c>
      <c r="C1051" t="s">
        <v>52</v>
      </c>
      <c r="D1051" s="335">
        <v>59651.98</v>
      </c>
    </row>
    <row r="1052" spans="1:4" x14ac:dyDescent="0.2">
      <c r="A1052">
        <v>102802</v>
      </c>
      <c r="B1052" t="s">
        <v>8747</v>
      </c>
      <c r="C1052" t="s">
        <v>52</v>
      </c>
      <c r="D1052" s="335">
        <v>103891.37</v>
      </c>
    </row>
    <row r="1053" spans="1:4" x14ac:dyDescent="0.2">
      <c r="A1053">
        <v>102747</v>
      </c>
      <c r="B1053" t="s">
        <v>8748</v>
      </c>
      <c r="C1053" t="s">
        <v>52</v>
      </c>
      <c r="D1053" s="335">
        <v>9001.23</v>
      </c>
    </row>
    <row r="1054" spans="1:4" x14ac:dyDescent="0.2">
      <c r="A1054">
        <v>102758</v>
      </c>
      <c r="B1054" t="s">
        <v>8749</v>
      </c>
      <c r="C1054" t="s">
        <v>52</v>
      </c>
      <c r="D1054" s="335">
        <v>14318.91</v>
      </c>
    </row>
    <row r="1055" spans="1:4" x14ac:dyDescent="0.2">
      <c r="A1055">
        <v>102788</v>
      </c>
      <c r="B1055" t="s">
        <v>8750</v>
      </c>
      <c r="C1055" t="s">
        <v>52</v>
      </c>
      <c r="D1055" s="335">
        <v>18797.580000000002</v>
      </c>
    </row>
    <row r="1056" spans="1:4" x14ac:dyDescent="0.2">
      <c r="A1056">
        <v>102748</v>
      </c>
      <c r="B1056" t="s">
        <v>8751</v>
      </c>
      <c r="C1056" t="s">
        <v>52</v>
      </c>
      <c r="D1056" s="335">
        <v>12555.37</v>
      </c>
    </row>
    <row r="1057" spans="1:4" x14ac:dyDescent="0.2">
      <c r="A1057">
        <v>102759</v>
      </c>
      <c r="B1057" t="s">
        <v>8752</v>
      </c>
      <c r="C1057" t="s">
        <v>52</v>
      </c>
      <c r="D1057" s="335">
        <v>21215</v>
      </c>
    </row>
    <row r="1058" spans="1:4" x14ac:dyDescent="0.2">
      <c r="A1058">
        <v>102789</v>
      </c>
      <c r="B1058" t="s">
        <v>8753</v>
      </c>
      <c r="C1058" t="s">
        <v>52</v>
      </c>
      <c r="D1058" s="335">
        <v>24697.119999999999</v>
      </c>
    </row>
    <row r="1059" spans="1:4" x14ac:dyDescent="0.2">
      <c r="A1059">
        <v>102749</v>
      </c>
      <c r="B1059" t="s">
        <v>8754</v>
      </c>
      <c r="C1059" t="s">
        <v>52</v>
      </c>
      <c r="D1059" s="335">
        <v>21484.6</v>
      </c>
    </row>
    <row r="1060" spans="1:4" x14ac:dyDescent="0.2">
      <c r="A1060">
        <v>102760</v>
      </c>
      <c r="B1060" t="s">
        <v>8755</v>
      </c>
      <c r="C1060" t="s">
        <v>52</v>
      </c>
      <c r="D1060" s="335">
        <v>38960.959999999999</v>
      </c>
    </row>
    <row r="1061" spans="1:4" x14ac:dyDescent="0.2">
      <c r="A1061">
        <v>102790</v>
      </c>
      <c r="B1061" t="s">
        <v>8756</v>
      </c>
      <c r="C1061" t="s">
        <v>52</v>
      </c>
      <c r="D1061" s="335">
        <v>40337.370000000003</v>
      </c>
    </row>
    <row r="1062" spans="1:4" x14ac:dyDescent="0.2">
      <c r="A1062">
        <v>102785</v>
      </c>
      <c r="B1062" t="s">
        <v>8757</v>
      </c>
      <c r="C1062" t="s">
        <v>52</v>
      </c>
      <c r="D1062" s="335">
        <v>10519.5</v>
      </c>
    </row>
    <row r="1063" spans="1:4" x14ac:dyDescent="0.2">
      <c r="A1063">
        <v>102786</v>
      </c>
      <c r="B1063" t="s">
        <v>8758</v>
      </c>
      <c r="C1063" t="s">
        <v>52</v>
      </c>
      <c r="D1063" s="335">
        <v>11595.24</v>
      </c>
    </row>
    <row r="1064" spans="1:4" x14ac:dyDescent="0.2">
      <c r="A1064">
        <v>102787</v>
      </c>
      <c r="B1064" t="s">
        <v>8759</v>
      </c>
      <c r="C1064" t="s">
        <v>52</v>
      </c>
      <c r="D1064" s="335">
        <v>17216.490000000002</v>
      </c>
    </row>
    <row r="1065" spans="1:4" x14ac:dyDescent="0.2">
      <c r="A1065">
        <v>102736</v>
      </c>
      <c r="B1065" t="s">
        <v>8689</v>
      </c>
      <c r="C1065" t="s">
        <v>2968</v>
      </c>
      <c r="D1065">
        <v>660.42</v>
      </c>
    </row>
    <row r="1066" spans="1:4" x14ac:dyDescent="0.2">
      <c r="A1066">
        <v>102727</v>
      </c>
      <c r="B1066" t="s">
        <v>8690</v>
      </c>
      <c r="C1066" t="s">
        <v>3211</v>
      </c>
      <c r="D1066">
        <v>115.35</v>
      </c>
    </row>
    <row r="1067" spans="1:4" x14ac:dyDescent="0.2">
      <c r="A1067">
        <v>102111</v>
      </c>
      <c r="B1067" t="s">
        <v>8762</v>
      </c>
      <c r="C1067" t="s">
        <v>52</v>
      </c>
      <c r="D1067" s="335">
        <v>1011.97</v>
      </c>
    </row>
    <row r="1068" spans="1:4" x14ac:dyDescent="0.2">
      <c r="A1068">
        <v>102113</v>
      </c>
      <c r="B1068" t="s">
        <v>8763</v>
      </c>
      <c r="C1068" t="s">
        <v>52</v>
      </c>
      <c r="D1068" s="335">
        <v>1530.3</v>
      </c>
    </row>
    <row r="1069" spans="1:4" x14ac:dyDescent="0.2">
      <c r="A1069">
        <v>102116</v>
      </c>
      <c r="B1069" t="s">
        <v>8764</v>
      </c>
      <c r="C1069" t="s">
        <v>52</v>
      </c>
      <c r="D1069" s="335">
        <v>1626.77</v>
      </c>
    </row>
    <row r="1070" spans="1:4" x14ac:dyDescent="0.2">
      <c r="A1070">
        <v>102132</v>
      </c>
      <c r="B1070" t="s">
        <v>8765</v>
      </c>
      <c r="C1070" t="s">
        <v>52</v>
      </c>
      <c r="D1070" t="s">
        <v>17527</v>
      </c>
    </row>
    <row r="1071" spans="1:4" x14ac:dyDescent="0.2">
      <c r="A1071">
        <v>102115</v>
      </c>
      <c r="B1071" t="s">
        <v>8767</v>
      </c>
      <c r="C1071" t="s">
        <v>52</v>
      </c>
      <c r="D1071" s="335">
        <v>2519.6999999999998</v>
      </c>
    </row>
    <row r="1072" spans="1:4" x14ac:dyDescent="0.2">
      <c r="A1072">
        <v>102122</v>
      </c>
      <c r="B1072" t="s">
        <v>8768</v>
      </c>
      <c r="C1072" t="s">
        <v>52</v>
      </c>
      <c r="D1072" s="335">
        <v>7004.65</v>
      </c>
    </row>
    <row r="1073" spans="1:4" x14ac:dyDescent="0.2">
      <c r="A1073">
        <v>102118</v>
      </c>
      <c r="B1073" t="s">
        <v>8769</v>
      </c>
      <c r="C1073" t="s">
        <v>52</v>
      </c>
      <c r="D1073" s="335">
        <v>2166.79</v>
      </c>
    </row>
    <row r="1074" spans="1:4" x14ac:dyDescent="0.2">
      <c r="A1074">
        <v>102133</v>
      </c>
      <c r="B1074" t="s">
        <v>8770</v>
      </c>
      <c r="C1074" t="s">
        <v>52</v>
      </c>
      <c r="D1074" t="s">
        <v>17527</v>
      </c>
    </row>
    <row r="1075" spans="1:4" x14ac:dyDescent="0.2">
      <c r="A1075">
        <v>102126</v>
      </c>
      <c r="B1075" t="s">
        <v>8772</v>
      </c>
      <c r="C1075" t="s">
        <v>52</v>
      </c>
      <c r="D1075" s="335">
        <v>7737.02</v>
      </c>
    </row>
    <row r="1076" spans="1:4" x14ac:dyDescent="0.2">
      <c r="A1076">
        <v>102137</v>
      </c>
      <c r="B1076" t="s">
        <v>8773</v>
      </c>
      <c r="C1076" t="s">
        <v>52</v>
      </c>
      <c r="D1076">
        <v>152.58000000000001</v>
      </c>
    </row>
    <row r="1077" spans="1:4" x14ac:dyDescent="0.2">
      <c r="A1077">
        <v>106258</v>
      </c>
      <c r="B1077" t="s">
        <v>8774</v>
      </c>
      <c r="C1077" t="s">
        <v>52</v>
      </c>
      <c r="D1077" t="s">
        <v>17527</v>
      </c>
    </row>
    <row r="1078" spans="1:4" x14ac:dyDescent="0.2">
      <c r="A1078">
        <v>102112</v>
      </c>
      <c r="B1078" t="s">
        <v>8775</v>
      </c>
      <c r="C1078" t="s">
        <v>52</v>
      </c>
      <c r="D1078">
        <v>262.67</v>
      </c>
    </row>
    <row r="1079" spans="1:4" x14ac:dyDescent="0.2">
      <c r="A1079">
        <v>102114</v>
      </c>
      <c r="B1079" t="s">
        <v>8776</v>
      </c>
      <c r="C1079" t="s">
        <v>52</v>
      </c>
      <c r="D1079">
        <v>267.23</v>
      </c>
    </row>
    <row r="1080" spans="1:4" x14ac:dyDescent="0.2">
      <c r="A1080">
        <v>102117</v>
      </c>
      <c r="B1080" t="s">
        <v>8777</v>
      </c>
      <c r="C1080" t="s">
        <v>52</v>
      </c>
      <c r="D1080">
        <v>272.76</v>
      </c>
    </row>
    <row r="1081" spans="1:4" x14ac:dyDescent="0.2">
      <c r="A1081">
        <v>102123</v>
      </c>
      <c r="B1081" t="s">
        <v>8778</v>
      </c>
      <c r="C1081" t="s">
        <v>52</v>
      </c>
      <c r="D1081">
        <v>341.46</v>
      </c>
    </row>
    <row r="1082" spans="1:4" x14ac:dyDescent="0.2">
      <c r="A1082">
        <v>102119</v>
      </c>
      <c r="B1082" t="s">
        <v>8779</v>
      </c>
      <c r="C1082" t="s">
        <v>52</v>
      </c>
      <c r="D1082">
        <v>277.52</v>
      </c>
    </row>
    <row r="1083" spans="1:4" x14ac:dyDescent="0.2">
      <c r="A1083">
        <v>102127</v>
      </c>
      <c r="B1083" t="s">
        <v>8780</v>
      </c>
      <c r="C1083" t="s">
        <v>52</v>
      </c>
      <c r="D1083">
        <v>882.02</v>
      </c>
    </row>
    <row r="1084" spans="1:4" x14ac:dyDescent="0.2">
      <c r="A1084">
        <v>102121</v>
      </c>
      <c r="B1084" t="s">
        <v>8781</v>
      </c>
      <c r="C1084" t="s">
        <v>52</v>
      </c>
      <c r="D1084">
        <v>327.27</v>
      </c>
    </row>
    <row r="1085" spans="1:4" x14ac:dyDescent="0.2">
      <c r="A1085">
        <v>102138</v>
      </c>
      <c r="B1085" t="s">
        <v>8782</v>
      </c>
      <c r="C1085" t="s">
        <v>52</v>
      </c>
      <c r="D1085">
        <v>364.53</v>
      </c>
    </row>
    <row r="1086" spans="1:4" x14ac:dyDescent="0.2">
      <c r="A1086">
        <v>102129</v>
      </c>
      <c r="B1086" t="s">
        <v>8783</v>
      </c>
      <c r="C1086" t="s">
        <v>52</v>
      </c>
      <c r="D1086" s="335">
        <v>1145.04</v>
      </c>
    </row>
    <row r="1087" spans="1:4" x14ac:dyDescent="0.2">
      <c r="A1087">
        <v>102131</v>
      </c>
      <c r="B1087" t="s">
        <v>8784</v>
      </c>
      <c r="C1087" t="s">
        <v>52</v>
      </c>
      <c r="D1087" s="335">
        <v>1246.92</v>
      </c>
    </row>
    <row r="1088" spans="1:4" x14ac:dyDescent="0.2">
      <c r="A1088">
        <v>102120</v>
      </c>
      <c r="B1088" t="s">
        <v>8785</v>
      </c>
      <c r="C1088" t="s">
        <v>52</v>
      </c>
      <c r="D1088" t="s">
        <v>17527</v>
      </c>
    </row>
    <row r="1089" spans="1:4" x14ac:dyDescent="0.2">
      <c r="A1089">
        <v>102334</v>
      </c>
      <c r="B1089" t="s">
        <v>8786</v>
      </c>
      <c r="C1089" t="s">
        <v>52</v>
      </c>
      <c r="D1089" t="s">
        <v>17527</v>
      </c>
    </row>
    <row r="1090" spans="1:4" x14ac:dyDescent="0.2">
      <c r="A1090">
        <v>102128</v>
      </c>
      <c r="B1090" t="s">
        <v>8787</v>
      </c>
      <c r="C1090" t="s">
        <v>52</v>
      </c>
      <c r="D1090" t="s">
        <v>17527</v>
      </c>
    </row>
    <row r="1091" spans="1:4" x14ac:dyDescent="0.2">
      <c r="A1091">
        <v>102130</v>
      </c>
      <c r="B1091" t="s">
        <v>8788</v>
      </c>
      <c r="C1091" t="s">
        <v>52</v>
      </c>
      <c r="D1091" t="s">
        <v>17527</v>
      </c>
    </row>
    <row r="1092" spans="1:4" x14ac:dyDescent="0.2">
      <c r="A1092">
        <v>104941</v>
      </c>
      <c r="B1092" t="s">
        <v>8789</v>
      </c>
      <c r="C1092" t="s">
        <v>3211</v>
      </c>
      <c r="D1092" t="s">
        <v>17527</v>
      </c>
    </row>
    <row r="1093" spans="1:4" x14ac:dyDescent="0.2">
      <c r="A1093">
        <v>104942</v>
      </c>
      <c r="B1093" t="s">
        <v>8790</v>
      </c>
      <c r="C1093" t="s">
        <v>3211</v>
      </c>
      <c r="D1093" t="s">
        <v>17527</v>
      </c>
    </row>
    <row r="1094" spans="1:4" x14ac:dyDescent="0.2">
      <c r="A1094">
        <v>104940</v>
      </c>
      <c r="B1094" t="s">
        <v>8791</v>
      </c>
      <c r="C1094" t="s">
        <v>52</v>
      </c>
      <c r="D1094" t="s">
        <v>17527</v>
      </c>
    </row>
    <row r="1095" spans="1:4" x14ac:dyDescent="0.2">
      <c r="A1095">
        <v>104943</v>
      </c>
      <c r="B1095" t="s">
        <v>8792</v>
      </c>
      <c r="C1095" t="s">
        <v>3211</v>
      </c>
      <c r="D1095" t="s">
        <v>17527</v>
      </c>
    </row>
    <row r="1096" spans="1:4" x14ac:dyDescent="0.2">
      <c r="A1096">
        <v>101801</v>
      </c>
      <c r="B1096" t="s">
        <v>8793</v>
      </c>
      <c r="C1096" t="s">
        <v>52</v>
      </c>
      <c r="D1096" s="335">
        <v>1118.95</v>
      </c>
    </row>
    <row r="1097" spans="1:4" x14ac:dyDescent="0.2">
      <c r="A1097">
        <v>101800</v>
      </c>
      <c r="B1097" t="s">
        <v>8798</v>
      </c>
      <c r="C1097" t="s">
        <v>52</v>
      </c>
      <c r="D1097" s="335">
        <v>1612.93</v>
      </c>
    </row>
    <row r="1098" spans="1:4" x14ac:dyDescent="0.2">
      <c r="A1098">
        <v>98108</v>
      </c>
      <c r="B1098" t="s">
        <v>8799</v>
      </c>
      <c r="C1098" t="s">
        <v>52</v>
      </c>
      <c r="D1098">
        <v>583.57000000000005</v>
      </c>
    </row>
    <row r="1099" spans="1:4" x14ac:dyDescent="0.2">
      <c r="A1099">
        <v>98105</v>
      </c>
      <c r="B1099" t="s">
        <v>8802</v>
      </c>
      <c r="C1099" t="s">
        <v>52</v>
      </c>
      <c r="D1099">
        <v>770.27</v>
      </c>
    </row>
    <row r="1100" spans="1:4" x14ac:dyDescent="0.2">
      <c r="A1100">
        <v>98109</v>
      </c>
      <c r="B1100" t="s">
        <v>8803</v>
      </c>
      <c r="C1100" t="s">
        <v>52</v>
      </c>
      <c r="D1100">
        <v>944.09</v>
      </c>
    </row>
    <row r="1101" spans="1:4" x14ac:dyDescent="0.2">
      <c r="A1101">
        <v>98106</v>
      </c>
      <c r="B1101" t="s">
        <v>8805</v>
      </c>
      <c r="C1101" t="s">
        <v>52</v>
      </c>
      <c r="D1101" s="335">
        <v>1267.3399999999999</v>
      </c>
    </row>
    <row r="1102" spans="1:4" x14ac:dyDescent="0.2">
      <c r="A1102">
        <v>98110</v>
      </c>
      <c r="B1102" t="s">
        <v>8806</v>
      </c>
      <c r="C1102" t="s">
        <v>52</v>
      </c>
      <c r="D1102">
        <v>535.15</v>
      </c>
    </row>
    <row r="1103" spans="1:4" x14ac:dyDescent="0.2">
      <c r="A1103">
        <v>98107</v>
      </c>
      <c r="B1103" t="s">
        <v>8808</v>
      </c>
      <c r="C1103" t="s">
        <v>52</v>
      </c>
      <c r="D1103">
        <v>325.41000000000003</v>
      </c>
    </row>
    <row r="1104" spans="1:4" x14ac:dyDescent="0.2">
      <c r="A1104">
        <v>98104</v>
      </c>
      <c r="B1104" t="s">
        <v>8809</v>
      </c>
      <c r="C1104" t="s">
        <v>52</v>
      </c>
      <c r="D1104">
        <v>441.07</v>
      </c>
    </row>
    <row r="1105" spans="1:4" x14ac:dyDescent="0.2">
      <c r="A1105">
        <v>98102</v>
      </c>
      <c r="B1105" t="s">
        <v>8810</v>
      </c>
      <c r="C1105" t="s">
        <v>52</v>
      </c>
      <c r="D1105">
        <v>217.25</v>
      </c>
    </row>
    <row r="1106" spans="1:4" x14ac:dyDescent="0.2">
      <c r="A1106">
        <v>98111</v>
      </c>
      <c r="B1106" t="s">
        <v>8811</v>
      </c>
      <c r="C1106" t="s">
        <v>52</v>
      </c>
      <c r="D1106">
        <v>71.819999999999993</v>
      </c>
    </row>
    <row r="1107" spans="1:4" x14ac:dyDescent="0.2">
      <c r="A1107">
        <v>97891</v>
      </c>
      <c r="B1107" t="s">
        <v>8812</v>
      </c>
      <c r="C1107" t="s">
        <v>52</v>
      </c>
      <c r="D1107">
        <v>244.47</v>
      </c>
    </row>
    <row r="1108" spans="1:4" x14ac:dyDescent="0.2">
      <c r="A1108">
        <v>97892</v>
      </c>
      <c r="B1108" t="s">
        <v>8814</v>
      </c>
      <c r="C1108" t="s">
        <v>52</v>
      </c>
      <c r="D1108">
        <v>453.14</v>
      </c>
    </row>
    <row r="1109" spans="1:4" x14ac:dyDescent="0.2">
      <c r="A1109">
        <v>97893</v>
      </c>
      <c r="B1109" t="s">
        <v>8816</v>
      </c>
      <c r="C1109" t="s">
        <v>52</v>
      </c>
      <c r="D1109">
        <v>627.27</v>
      </c>
    </row>
    <row r="1110" spans="1:4" x14ac:dyDescent="0.2">
      <c r="A1110">
        <v>97894</v>
      </c>
      <c r="B1110" t="s">
        <v>8817</v>
      </c>
      <c r="C1110" t="s">
        <v>52</v>
      </c>
      <c r="D1110">
        <v>688.55</v>
      </c>
    </row>
    <row r="1111" spans="1:4" x14ac:dyDescent="0.2">
      <c r="A1111">
        <v>97886</v>
      </c>
      <c r="B1111" t="s">
        <v>8820</v>
      </c>
      <c r="C1111" t="s">
        <v>52</v>
      </c>
      <c r="D1111">
        <v>201.16</v>
      </c>
    </row>
    <row r="1112" spans="1:4" x14ac:dyDescent="0.2">
      <c r="A1112">
        <v>97887</v>
      </c>
      <c r="B1112" t="s">
        <v>8821</v>
      </c>
      <c r="C1112" t="s">
        <v>52</v>
      </c>
      <c r="D1112">
        <v>316.66000000000003</v>
      </c>
    </row>
    <row r="1113" spans="1:4" x14ac:dyDescent="0.2">
      <c r="A1113">
        <v>97888</v>
      </c>
      <c r="B1113" t="s">
        <v>8822</v>
      </c>
      <c r="C1113" t="s">
        <v>52</v>
      </c>
      <c r="D1113">
        <v>605.76</v>
      </c>
    </row>
    <row r="1114" spans="1:4" x14ac:dyDescent="0.2">
      <c r="A1114">
        <v>97889</v>
      </c>
      <c r="B1114" t="s">
        <v>8823</v>
      </c>
      <c r="C1114" t="s">
        <v>52</v>
      </c>
      <c r="D1114">
        <v>821.9</v>
      </c>
    </row>
    <row r="1115" spans="1:4" x14ac:dyDescent="0.2">
      <c r="A1115">
        <v>97890</v>
      </c>
      <c r="B1115" t="s">
        <v>8824</v>
      </c>
      <c r="C1115" t="s">
        <v>52</v>
      </c>
      <c r="D1115">
        <v>924.39</v>
      </c>
    </row>
    <row r="1116" spans="1:4" x14ac:dyDescent="0.2">
      <c r="A1116">
        <v>97881</v>
      </c>
      <c r="B1116" t="s">
        <v>8825</v>
      </c>
      <c r="C1116" t="s">
        <v>52</v>
      </c>
      <c r="D1116">
        <v>167.02</v>
      </c>
    </row>
    <row r="1117" spans="1:4" x14ac:dyDescent="0.2">
      <c r="A1117">
        <v>97882</v>
      </c>
      <c r="B1117" t="s">
        <v>8826</v>
      </c>
      <c r="C1117" t="s">
        <v>52</v>
      </c>
      <c r="D1117">
        <v>264.36</v>
      </c>
    </row>
    <row r="1118" spans="1:4" x14ac:dyDescent="0.2">
      <c r="A1118">
        <v>97883</v>
      </c>
      <c r="B1118" t="s">
        <v>8827</v>
      </c>
      <c r="C1118" t="s">
        <v>52</v>
      </c>
      <c r="D1118">
        <v>507.79</v>
      </c>
    </row>
    <row r="1119" spans="1:4" x14ac:dyDescent="0.2">
      <c r="A1119">
        <v>97884</v>
      </c>
      <c r="B1119" t="s">
        <v>8828</v>
      </c>
      <c r="C1119" t="s">
        <v>52</v>
      </c>
      <c r="D1119">
        <v>998.52</v>
      </c>
    </row>
    <row r="1120" spans="1:4" x14ac:dyDescent="0.2">
      <c r="A1120">
        <v>97885</v>
      </c>
      <c r="B1120" t="s">
        <v>8829</v>
      </c>
      <c r="C1120" t="s">
        <v>52</v>
      </c>
      <c r="D1120" s="335">
        <v>1546.6</v>
      </c>
    </row>
    <row r="1121" spans="1:4" x14ac:dyDescent="0.2">
      <c r="A1121">
        <v>99250</v>
      </c>
      <c r="B1121" t="s">
        <v>8830</v>
      </c>
      <c r="C1121" t="s">
        <v>52</v>
      </c>
      <c r="D1121">
        <v>220.3</v>
      </c>
    </row>
    <row r="1122" spans="1:4" x14ac:dyDescent="0.2">
      <c r="A1122">
        <v>97900</v>
      </c>
      <c r="B1122" t="s">
        <v>8831</v>
      </c>
      <c r="C1122" t="s">
        <v>52</v>
      </c>
      <c r="D1122">
        <v>224.14</v>
      </c>
    </row>
    <row r="1123" spans="1:4" x14ac:dyDescent="0.2">
      <c r="A1123">
        <v>99251</v>
      </c>
      <c r="B1123" t="s">
        <v>8832</v>
      </c>
      <c r="C1123" t="s">
        <v>52</v>
      </c>
      <c r="D1123">
        <v>345.06</v>
      </c>
    </row>
    <row r="1124" spans="1:4" x14ac:dyDescent="0.2">
      <c r="A1124">
        <v>97901</v>
      </c>
      <c r="B1124" t="s">
        <v>8833</v>
      </c>
      <c r="C1124" t="s">
        <v>52</v>
      </c>
      <c r="D1124">
        <v>351.66</v>
      </c>
    </row>
    <row r="1125" spans="1:4" x14ac:dyDescent="0.2">
      <c r="A1125">
        <v>99253</v>
      </c>
      <c r="B1125" t="s">
        <v>989</v>
      </c>
      <c r="C1125" t="s">
        <v>52</v>
      </c>
      <c r="D1125">
        <v>662.21</v>
      </c>
    </row>
    <row r="1126" spans="1:4" x14ac:dyDescent="0.2">
      <c r="A1126">
        <v>97902</v>
      </c>
      <c r="B1126" t="s">
        <v>8834</v>
      </c>
      <c r="C1126" t="s">
        <v>52</v>
      </c>
      <c r="D1126">
        <v>677.03</v>
      </c>
    </row>
    <row r="1127" spans="1:4" x14ac:dyDescent="0.2">
      <c r="A1127">
        <v>99255</v>
      </c>
      <c r="B1127" t="s">
        <v>8835</v>
      </c>
      <c r="C1127" t="s">
        <v>52</v>
      </c>
      <c r="D1127">
        <v>921.58</v>
      </c>
    </row>
    <row r="1128" spans="1:4" x14ac:dyDescent="0.2">
      <c r="A1128">
        <v>97903</v>
      </c>
      <c r="B1128" t="s">
        <v>802</v>
      </c>
      <c r="C1128" t="s">
        <v>52</v>
      </c>
      <c r="D1128">
        <v>941.88</v>
      </c>
    </row>
    <row r="1129" spans="1:4" x14ac:dyDescent="0.2">
      <c r="A1129">
        <v>99257</v>
      </c>
      <c r="B1129" t="s">
        <v>8836</v>
      </c>
      <c r="C1129" t="s">
        <v>52</v>
      </c>
      <c r="D1129" s="335">
        <v>1065.04</v>
      </c>
    </row>
    <row r="1130" spans="1:4" x14ac:dyDescent="0.2">
      <c r="A1130">
        <v>97904</v>
      </c>
      <c r="B1130" t="s">
        <v>8837</v>
      </c>
      <c r="C1130" t="s">
        <v>52</v>
      </c>
      <c r="D1130" s="335">
        <v>1091.3</v>
      </c>
    </row>
    <row r="1131" spans="1:4" x14ac:dyDescent="0.2">
      <c r="A1131">
        <v>99258</v>
      </c>
      <c r="B1131" t="s">
        <v>8838</v>
      </c>
      <c r="C1131" t="s">
        <v>52</v>
      </c>
      <c r="D1131">
        <v>283.11</v>
      </c>
    </row>
    <row r="1132" spans="1:4" x14ac:dyDescent="0.2">
      <c r="A1132">
        <v>97905</v>
      </c>
      <c r="B1132" t="s">
        <v>8839</v>
      </c>
      <c r="C1132" t="s">
        <v>52</v>
      </c>
      <c r="D1132">
        <v>287.3</v>
      </c>
    </row>
    <row r="1133" spans="1:4" x14ac:dyDescent="0.2">
      <c r="A1133">
        <v>99260</v>
      </c>
      <c r="B1133" t="s">
        <v>8840</v>
      </c>
      <c r="C1133" t="s">
        <v>52</v>
      </c>
      <c r="D1133">
        <v>518.39</v>
      </c>
    </row>
    <row r="1134" spans="1:4" x14ac:dyDescent="0.2">
      <c r="A1134">
        <v>97906</v>
      </c>
      <c r="B1134" t="s">
        <v>8841</v>
      </c>
      <c r="C1134" t="s">
        <v>52</v>
      </c>
      <c r="D1134">
        <v>527.71</v>
      </c>
    </row>
    <row r="1135" spans="1:4" x14ac:dyDescent="0.2">
      <c r="A1135">
        <v>99262</v>
      </c>
      <c r="B1135" t="s">
        <v>8842</v>
      </c>
      <c r="C1135" t="s">
        <v>52</v>
      </c>
      <c r="D1135">
        <v>738.04</v>
      </c>
    </row>
    <row r="1136" spans="1:4" x14ac:dyDescent="0.2">
      <c r="A1136">
        <v>97907</v>
      </c>
      <c r="B1136" t="s">
        <v>8843</v>
      </c>
      <c r="C1136" t="s">
        <v>52</v>
      </c>
      <c r="D1136">
        <v>751.35</v>
      </c>
    </row>
    <row r="1137" spans="1:4" x14ac:dyDescent="0.2">
      <c r="A1137">
        <v>99264</v>
      </c>
      <c r="B1137" t="s">
        <v>8844</v>
      </c>
      <c r="C1137" t="s">
        <v>52</v>
      </c>
      <c r="D1137">
        <v>847.86</v>
      </c>
    </row>
    <row r="1138" spans="1:4" x14ac:dyDescent="0.2">
      <c r="A1138">
        <v>97908</v>
      </c>
      <c r="B1138" t="s">
        <v>8845</v>
      </c>
      <c r="C1138" t="s">
        <v>52</v>
      </c>
      <c r="D1138">
        <v>865.85</v>
      </c>
    </row>
    <row r="1139" spans="1:4" x14ac:dyDescent="0.2">
      <c r="A1139">
        <v>97895</v>
      </c>
      <c r="B1139" t="s">
        <v>2638</v>
      </c>
      <c r="C1139" t="s">
        <v>52</v>
      </c>
      <c r="D1139">
        <v>229.07</v>
      </c>
    </row>
    <row r="1140" spans="1:4" x14ac:dyDescent="0.2">
      <c r="A1140">
        <v>97896</v>
      </c>
      <c r="B1140" t="s">
        <v>8846</v>
      </c>
      <c r="C1140" t="s">
        <v>52</v>
      </c>
      <c r="D1140">
        <v>424.35</v>
      </c>
    </row>
    <row r="1141" spans="1:4" x14ac:dyDescent="0.2">
      <c r="A1141">
        <v>97897</v>
      </c>
      <c r="B1141" t="s">
        <v>8847</v>
      </c>
      <c r="C1141" t="s">
        <v>52</v>
      </c>
      <c r="D1141">
        <v>549.85</v>
      </c>
    </row>
    <row r="1142" spans="1:4" x14ac:dyDescent="0.2">
      <c r="A1142">
        <v>97898</v>
      </c>
      <c r="B1142" t="s">
        <v>8848</v>
      </c>
      <c r="C1142" t="s">
        <v>52</v>
      </c>
      <c r="D1142" s="335">
        <v>1056.5999999999999</v>
      </c>
    </row>
    <row r="1143" spans="1:4" x14ac:dyDescent="0.2">
      <c r="A1143">
        <v>97899</v>
      </c>
      <c r="B1143" t="s">
        <v>8849</v>
      </c>
      <c r="C1143" t="s">
        <v>52</v>
      </c>
      <c r="D1143" t="s">
        <v>17527</v>
      </c>
    </row>
    <row r="1144" spans="1:4" x14ac:dyDescent="0.2">
      <c r="A1144">
        <v>101795</v>
      </c>
      <c r="B1144" t="s">
        <v>8851</v>
      </c>
      <c r="C1144" t="s">
        <v>52</v>
      </c>
      <c r="D1144">
        <v>667.99</v>
      </c>
    </row>
    <row r="1145" spans="1:4" x14ac:dyDescent="0.2">
      <c r="A1145">
        <v>101796</v>
      </c>
      <c r="B1145" t="s">
        <v>8852</v>
      </c>
      <c r="C1145" t="s">
        <v>52</v>
      </c>
      <c r="D1145" t="s">
        <v>17527</v>
      </c>
    </row>
    <row r="1146" spans="1:4" x14ac:dyDescent="0.2">
      <c r="A1146">
        <v>101797</v>
      </c>
      <c r="B1146" t="s">
        <v>8853</v>
      </c>
      <c r="C1146" t="s">
        <v>52</v>
      </c>
      <c r="D1146" t="s">
        <v>17527</v>
      </c>
    </row>
    <row r="1147" spans="1:4" x14ac:dyDescent="0.2">
      <c r="A1147">
        <v>101802</v>
      </c>
      <c r="B1147" t="s">
        <v>8856</v>
      </c>
      <c r="C1147" t="s">
        <v>52</v>
      </c>
      <c r="D1147" s="335">
        <v>1931.25</v>
      </c>
    </row>
    <row r="1148" spans="1:4" x14ac:dyDescent="0.2">
      <c r="A1148">
        <v>101803</v>
      </c>
      <c r="B1148" t="s">
        <v>8857</v>
      </c>
      <c r="C1148" t="s">
        <v>52</v>
      </c>
      <c r="D1148" s="335">
        <v>1249.06</v>
      </c>
    </row>
    <row r="1149" spans="1:4" x14ac:dyDescent="0.2">
      <c r="A1149">
        <v>101804</v>
      </c>
      <c r="B1149" t="s">
        <v>8858</v>
      </c>
      <c r="C1149" t="s">
        <v>52</v>
      </c>
      <c r="D1149" s="335">
        <v>1551.56</v>
      </c>
    </row>
    <row r="1150" spans="1:4" x14ac:dyDescent="0.2">
      <c r="A1150">
        <v>101805</v>
      </c>
      <c r="B1150" t="s">
        <v>8859</v>
      </c>
      <c r="C1150" t="s">
        <v>52</v>
      </c>
      <c r="D1150" s="335">
        <v>1975.94</v>
      </c>
    </row>
    <row r="1151" spans="1:4" x14ac:dyDescent="0.2">
      <c r="A1151">
        <v>98115</v>
      </c>
      <c r="B1151" t="s">
        <v>8860</v>
      </c>
      <c r="C1151" t="s">
        <v>52</v>
      </c>
      <c r="D1151">
        <v>120.5</v>
      </c>
    </row>
    <row r="1152" spans="1:4" x14ac:dyDescent="0.2">
      <c r="A1152">
        <v>98114</v>
      </c>
      <c r="B1152" t="s">
        <v>8861</v>
      </c>
      <c r="C1152" t="s">
        <v>52</v>
      </c>
      <c r="D1152">
        <v>611.59</v>
      </c>
    </row>
    <row r="1153" spans="1:4" x14ac:dyDescent="0.2">
      <c r="A1153">
        <v>98112</v>
      </c>
      <c r="B1153" t="s">
        <v>8862</v>
      </c>
      <c r="C1153" t="s">
        <v>52</v>
      </c>
      <c r="D1153">
        <v>111.42</v>
      </c>
    </row>
    <row r="1154" spans="1:4" x14ac:dyDescent="0.2">
      <c r="A1154">
        <v>100128</v>
      </c>
      <c r="B1154" t="s">
        <v>8863</v>
      </c>
      <c r="C1154" t="s">
        <v>52</v>
      </c>
      <c r="D1154" s="335">
        <v>1738.62</v>
      </c>
    </row>
    <row r="1155" spans="1:4" x14ac:dyDescent="0.2">
      <c r="A1155">
        <v>102623</v>
      </c>
      <c r="B1155" t="s">
        <v>8864</v>
      </c>
      <c r="C1155" t="s">
        <v>52</v>
      </c>
      <c r="D1155">
        <v>926.33</v>
      </c>
    </row>
    <row r="1156" spans="1:4" x14ac:dyDescent="0.2">
      <c r="A1156">
        <v>102607</v>
      </c>
      <c r="B1156" t="s">
        <v>8865</v>
      </c>
      <c r="C1156" t="s">
        <v>52</v>
      </c>
      <c r="D1156">
        <v>450.27</v>
      </c>
    </row>
    <row r="1157" spans="1:4" x14ac:dyDescent="0.2">
      <c r="A1157">
        <v>102608</v>
      </c>
      <c r="B1157" t="s">
        <v>8879</v>
      </c>
      <c r="C1157" t="s">
        <v>52</v>
      </c>
      <c r="D1157" s="335">
        <v>1029.26</v>
      </c>
    </row>
    <row r="1158" spans="1:4" x14ac:dyDescent="0.2">
      <c r="A1158">
        <v>102609</v>
      </c>
      <c r="B1158" t="s">
        <v>8880</v>
      </c>
      <c r="C1158" t="s">
        <v>52</v>
      </c>
      <c r="D1158" s="335">
        <v>1170.31</v>
      </c>
    </row>
    <row r="1159" spans="1:4" x14ac:dyDescent="0.2">
      <c r="A1159">
        <v>102610</v>
      </c>
      <c r="B1159" t="s">
        <v>8881</v>
      </c>
      <c r="C1159" t="s">
        <v>52</v>
      </c>
      <c r="D1159" s="335">
        <v>2008.98</v>
      </c>
    </row>
    <row r="1160" spans="1:4" x14ac:dyDescent="0.2">
      <c r="A1160">
        <v>102622</v>
      </c>
      <c r="B1160" t="s">
        <v>8882</v>
      </c>
      <c r="C1160" t="s">
        <v>52</v>
      </c>
      <c r="D1160">
        <v>686.67</v>
      </c>
    </row>
    <row r="1161" spans="1:4" x14ac:dyDescent="0.2">
      <c r="A1161">
        <v>102605</v>
      </c>
      <c r="B1161" t="s">
        <v>8883</v>
      </c>
      <c r="C1161" t="s">
        <v>52</v>
      </c>
      <c r="D1161">
        <v>273.24</v>
      </c>
    </row>
    <row r="1162" spans="1:4" x14ac:dyDescent="0.2">
      <c r="A1162">
        <v>102606</v>
      </c>
      <c r="B1162" t="s">
        <v>8888</v>
      </c>
      <c r="C1162" t="s">
        <v>52</v>
      </c>
      <c r="D1162">
        <v>420.41</v>
      </c>
    </row>
    <row r="1163" spans="1:4" x14ac:dyDescent="0.2">
      <c r="A1163">
        <v>102613</v>
      </c>
      <c r="B1163" t="s">
        <v>8889</v>
      </c>
      <c r="C1163" t="s">
        <v>52</v>
      </c>
      <c r="D1163">
        <v>630.04999999999995</v>
      </c>
    </row>
    <row r="1164" spans="1:4" x14ac:dyDescent="0.2">
      <c r="A1164">
        <v>102619</v>
      </c>
      <c r="B1164" t="s">
        <v>8890</v>
      </c>
      <c r="C1164" t="s">
        <v>52</v>
      </c>
      <c r="D1164" s="335">
        <v>5431.44</v>
      </c>
    </row>
    <row r="1165" spans="1:4" x14ac:dyDescent="0.2">
      <c r="A1165">
        <v>102614</v>
      </c>
      <c r="B1165" t="s">
        <v>8891</v>
      </c>
      <c r="C1165" t="s">
        <v>52</v>
      </c>
      <c r="D1165">
        <v>968.04</v>
      </c>
    </row>
    <row r="1166" spans="1:4" x14ac:dyDescent="0.2">
      <c r="A1166">
        <v>102620</v>
      </c>
      <c r="B1166" t="s">
        <v>8892</v>
      </c>
      <c r="C1166" t="s">
        <v>52</v>
      </c>
      <c r="D1166" s="335">
        <v>7851.31</v>
      </c>
    </row>
    <row r="1167" spans="1:4" x14ac:dyDescent="0.2">
      <c r="A1167">
        <v>102615</v>
      </c>
      <c r="B1167" t="s">
        <v>8893</v>
      </c>
      <c r="C1167" t="s">
        <v>52</v>
      </c>
      <c r="D1167" s="335">
        <v>1214.8599999999999</v>
      </c>
    </row>
    <row r="1168" spans="1:4" x14ac:dyDescent="0.2">
      <c r="A1168">
        <v>102621</v>
      </c>
      <c r="B1168" t="s">
        <v>8894</v>
      </c>
      <c r="C1168" t="s">
        <v>52</v>
      </c>
      <c r="D1168" s="335">
        <v>12021.38</v>
      </c>
    </row>
    <row r="1169" spans="1:4" x14ac:dyDescent="0.2">
      <c r="A1169">
        <v>102616</v>
      </c>
      <c r="B1169" t="s">
        <v>8895</v>
      </c>
      <c r="C1169" t="s">
        <v>52</v>
      </c>
      <c r="D1169" s="335">
        <v>1797.59</v>
      </c>
    </row>
    <row r="1170" spans="1:4" x14ac:dyDescent="0.2">
      <c r="A1170">
        <v>102611</v>
      </c>
      <c r="B1170" t="s">
        <v>8896</v>
      </c>
      <c r="C1170" t="s">
        <v>52</v>
      </c>
      <c r="D1170">
        <v>452.81</v>
      </c>
    </row>
    <row r="1171" spans="1:4" x14ac:dyDescent="0.2">
      <c r="A1171">
        <v>102617</v>
      </c>
      <c r="B1171" t="s">
        <v>8897</v>
      </c>
      <c r="C1171" t="s">
        <v>52</v>
      </c>
      <c r="D1171" s="335">
        <v>3396.41</v>
      </c>
    </row>
    <row r="1172" spans="1:4" x14ac:dyDescent="0.2">
      <c r="A1172">
        <v>102618</v>
      </c>
      <c r="B1172" t="s">
        <v>8898</v>
      </c>
      <c r="C1172" t="s">
        <v>52</v>
      </c>
      <c r="D1172" s="335">
        <v>4068.3</v>
      </c>
    </row>
    <row r="1173" spans="1:4" x14ac:dyDescent="0.2">
      <c r="A1173">
        <v>102612</v>
      </c>
      <c r="B1173" t="s">
        <v>8899</v>
      </c>
      <c r="C1173" t="s">
        <v>52</v>
      </c>
      <c r="D1173">
        <v>649.37</v>
      </c>
    </row>
    <row r="1174" spans="1:4" x14ac:dyDescent="0.2">
      <c r="A1174">
        <v>102603</v>
      </c>
      <c r="B1174" t="s">
        <v>8900</v>
      </c>
      <c r="C1174" t="s">
        <v>52</v>
      </c>
      <c r="D1174">
        <v>13.87</v>
      </c>
    </row>
    <row r="1175" spans="1:4" x14ac:dyDescent="0.2">
      <c r="A1175">
        <v>102587</v>
      </c>
      <c r="B1175" t="s">
        <v>8901</v>
      </c>
      <c r="C1175" t="s">
        <v>52</v>
      </c>
      <c r="D1175">
        <v>4.76</v>
      </c>
    </row>
    <row r="1176" spans="1:4" x14ac:dyDescent="0.2">
      <c r="A1176">
        <v>102589</v>
      </c>
      <c r="B1176" t="s">
        <v>8902</v>
      </c>
      <c r="C1176" t="s">
        <v>52</v>
      </c>
      <c r="D1176">
        <v>5.29</v>
      </c>
    </row>
    <row r="1177" spans="1:4" x14ac:dyDescent="0.2">
      <c r="A1177">
        <v>102591</v>
      </c>
      <c r="B1177" t="s">
        <v>8867</v>
      </c>
      <c r="C1177" t="s">
        <v>52</v>
      </c>
      <c r="D1177">
        <v>5.82</v>
      </c>
    </row>
    <row r="1178" spans="1:4" x14ac:dyDescent="0.2">
      <c r="A1178">
        <v>102593</v>
      </c>
      <c r="B1178" t="s">
        <v>8884</v>
      </c>
      <c r="C1178" t="s">
        <v>52</v>
      </c>
      <c r="D1178">
        <v>6.57</v>
      </c>
    </row>
    <row r="1179" spans="1:4" x14ac:dyDescent="0.2">
      <c r="A1179">
        <v>102595</v>
      </c>
      <c r="B1179" t="s">
        <v>8866</v>
      </c>
      <c r="C1179" t="s">
        <v>52</v>
      </c>
      <c r="D1179">
        <v>7.43</v>
      </c>
    </row>
    <row r="1180" spans="1:4" x14ac:dyDescent="0.2">
      <c r="A1180">
        <v>102597</v>
      </c>
      <c r="B1180" t="s">
        <v>8903</v>
      </c>
      <c r="C1180" t="s">
        <v>52</v>
      </c>
      <c r="D1180">
        <v>8.5</v>
      </c>
    </row>
    <row r="1181" spans="1:4" x14ac:dyDescent="0.2">
      <c r="A1181">
        <v>102599</v>
      </c>
      <c r="B1181" t="s">
        <v>8904</v>
      </c>
      <c r="C1181" t="s">
        <v>52</v>
      </c>
      <c r="D1181">
        <v>9.57</v>
      </c>
    </row>
    <row r="1182" spans="1:4" x14ac:dyDescent="0.2">
      <c r="A1182">
        <v>102601</v>
      </c>
      <c r="B1182" t="s">
        <v>8905</v>
      </c>
      <c r="C1182" t="s">
        <v>52</v>
      </c>
      <c r="D1182">
        <v>11.19</v>
      </c>
    </row>
    <row r="1183" spans="1:4" x14ac:dyDescent="0.2">
      <c r="A1183">
        <v>102604</v>
      </c>
      <c r="B1183" t="s">
        <v>8906</v>
      </c>
      <c r="C1183" t="s">
        <v>52</v>
      </c>
      <c r="D1183">
        <v>16</v>
      </c>
    </row>
    <row r="1184" spans="1:4" x14ac:dyDescent="0.2">
      <c r="A1184">
        <v>102588</v>
      </c>
      <c r="B1184" t="s">
        <v>8907</v>
      </c>
      <c r="C1184" t="s">
        <v>52</v>
      </c>
      <c r="D1184">
        <v>6.88</v>
      </c>
    </row>
    <row r="1185" spans="1:4" x14ac:dyDescent="0.2">
      <c r="A1185">
        <v>102590</v>
      </c>
      <c r="B1185" t="s">
        <v>8908</v>
      </c>
      <c r="C1185" t="s">
        <v>52</v>
      </c>
      <c r="D1185">
        <v>7.42</v>
      </c>
    </row>
    <row r="1186" spans="1:4" x14ac:dyDescent="0.2">
      <c r="A1186">
        <v>102592</v>
      </c>
      <c r="B1186" t="s">
        <v>8909</v>
      </c>
      <c r="C1186" t="s">
        <v>52</v>
      </c>
      <c r="D1186">
        <v>7.95</v>
      </c>
    </row>
    <row r="1187" spans="1:4" x14ac:dyDescent="0.2">
      <c r="A1187">
        <v>102594</v>
      </c>
      <c r="B1187" t="s">
        <v>8910</v>
      </c>
      <c r="C1187" t="s">
        <v>52</v>
      </c>
      <c r="D1187">
        <v>8.6999999999999993</v>
      </c>
    </row>
    <row r="1188" spans="1:4" x14ac:dyDescent="0.2">
      <c r="A1188">
        <v>102596</v>
      </c>
      <c r="B1188" t="s">
        <v>8911</v>
      </c>
      <c r="C1188" t="s">
        <v>52</v>
      </c>
      <c r="D1188">
        <v>9.57</v>
      </c>
    </row>
    <row r="1189" spans="1:4" x14ac:dyDescent="0.2">
      <c r="A1189">
        <v>102598</v>
      </c>
      <c r="B1189" t="s">
        <v>8912</v>
      </c>
      <c r="C1189" t="s">
        <v>52</v>
      </c>
      <c r="D1189">
        <v>10.63</v>
      </c>
    </row>
    <row r="1190" spans="1:4" x14ac:dyDescent="0.2">
      <c r="A1190">
        <v>102600</v>
      </c>
      <c r="B1190" t="s">
        <v>8913</v>
      </c>
      <c r="C1190" t="s">
        <v>52</v>
      </c>
      <c r="D1190">
        <v>11.7</v>
      </c>
    </row>
    <row r="1191" spans="1:4" x14ac:dyDescent="0.2">
      <c r="A1191">
        <v>102602</v>
      </c>
      <c r="B1191" t="s">
        <v>8914</v>
      </c>
      <c r="C1191" t="s">
        <v>52</v>
      </c>
      <c r="D1191">
        <v>13.31</v>
      </c>
    </row>
    <row r="1192" spans="1:4" x14ac:dyDescent="0.2">
      <c r="A1192">
        <v>103005</v>
      </c>
      <c r="B1192" t="s">
        <v>8915</v>
      </c>
      <c r="C1192" t="s">
        <v>52</v>
      </c>
      <c r="D1192">
        <v>668.12</v>
      </c>
    </row>
    <row r="1193" spans="1:4" x14ac:dyDescent="0.2">
      <c r="A1193">
        <v>103006</v>
      </c>
      <c r="B1193" t="s">
        <v>8917</v>
      </c>
      <c r="C1193" t="s">
        <v>52</v>
      </c>
      <c r="D1193">
        <v>847.71</v>
      </c>
    </row>
    <row r="1194" spans="1:4" x14ac:dyDescent="0.2">
      <c r="A1194">
        <v>103007</v>
      </c>
      <c r="B1194" t="s">
        <v>8919</v>
      </c>
      <c r="C1194" t="s">
        <v>52</v>
      </c>
      <c r="D1194" s="335">
        <v>1117.32</v>
      </c>
    </row>
    <row r="1195" spans="1:4" x14ac:dyDescent="0.2">
      <c r="A1195">
        <v>103004</v>
      </c>
      <c r="B1195" t="s">
        <v>8921</v>
      </c>
      <c r="C1195" t="s">
        <v>83</v>
      </c>
      <c r="D1195" t="s">
        <v>17527</v>
      </c>
    </row>
    <row r="1196" spans="1:4" x14ac:dyDescent="0.2">
      <c r="A1196">
        <v>102989</v>
      </c>
      <c r="B1196" t="s">
        <v>8922</v>
      </c>
      <c r="C1196" t="s">
        <v>83</v>
      </c>
      <c r="D1196">
        <v>52.69</v>
      </c>
    </row>
    <row r="1197" spans="1:4" x14ac:dyDescent="0.2">
      <c r="A1197">
        <v>102990</v>
      </c>
      <c r="B1197" t="s">
        <v>8923</v>
      </c>
      <c r="C1197" t="s">
        <v>83</v>
      </c>
      <c r="D1197">
        <v>66.11</v>
      </c>
    </row>
    <row r="1198" spans="1:4" x14ac:dyDescent="0.2">
      <c r="A1198">
        <v>102991</v>
      </c>
      <c r="B1198" t="s">
        <v>8924</v>
      </c>
      <c r="C1198" t="s">
        <v>83</v>
      </c>
      <c r="D1198">
        <v>86.98</v>
      </c>
    </row>
    <row r="1199" spans="1:4" x14ac:dyDescent="0.2">
      <c r="A1199">
        <v>102992</v>
      </c>
      <c r="B1199" t="s">
        <v>8925</v>
      </c>
      <c r="C1199" t="s">
        <v>83</v>
      </c>
      <c r="D1199">
        <v>126.28</v>
      </c>
    </row>
    <row r="1200" spans="1:4" x14ac:dyDescent="0.2">
      <c r="A1200">
        <v>102993</v>
      </c>
      <c r="B1200" t="s">
        <v>8926</v>
      </c>
      <c r="C1200" t="s">
        <v>83</v>
      </c>
      <c r="D1200">
        <v>164.14</v>
      </c>
    </row>
    <row r="1201" spans="1:4" x14ac:dyDescent="0.2">
      <c r="A1201">
        <v>102994</v>
      </c>
      <c r="B1201" t="s">
        <v>8927</v>
      </c>
      <c r="C1201" t="s">
        <v>83</v>
      </c>
      <c r="D1201">
        <v>306.63</v>
      </c>
    </row>
    <row r="1202" spans="1:4" x14ac:dyDescent="0.2">
      <c r="A1202">
        <v>106017</v>
      </c>
      <c r="B1202" t="s">
        <v>8928</v>
      </c>
      <c r="C1202" t="s">
        <v>52</v>
      </c>
      <c r="D1202" t="s">
        <v>17527</v>
      </c>
    </row>
    <row r="1203" spans="1:4" x14ac:dyDescent="0.2">
      <c r="A1203">
        <v>105944</v>
      </c>
      <c r="B1203" t="s">
        <v>8929</v>
      </c>
      <c r="C1203" t="s">
        <v>2968</v>
      </c>
      <c r="D1203">
        <v>851.73</v>
      </c>
    </row>
    <row r="1204" spans="1:4" x14ac:dyDescent="0.2">
      <c r="A1204">
        <v>106004</v>
      </c>
      <c r="B1204" t="s">
        <v>8933</v>
      </c>
      <c r="C1204" t="s">
        <v>83</v>
      </c>
      <c r="D1204">
        <v>202.26</v>
      </c>
    </row>
    <row r="1205" spans="1:4" x14ac:dyDescent="0.2">
      <c r="A1205">
        <v>106005</v>
      </c>
      <c r="B1205" t="s">
        <v>8935</v>
      </c>
      <c r="C1205" t="s">
        <v>83</v>
      </c>
      <c r="D1205">
        <v>239.2</v>
      </c>
    </row>
    <row r="1206" spans="1:4" x14ac:dyDescent="0.2">
      <c r="A1206">
        <v>106006</v>
      </c>
      <c r="B1206" t="s">
        <v>8936</v>
      </c>
      <c r="C1206" t="s">
        <v>83</v>
      </c>
      <c r="D1206">
        <v>285</v>
      </c>
    </row>
    <row r="1207" spans="1:4" x14ac:dyDescent="0.2">
      <c r="A1207">
        <v>106007</v>
      </c>
      <c r="B1207" t="s">
        <v>8937</v>
      </c>
      <c r="C1207" t="s">
        <v>83</v>
      </c>
      <c r="D1207">
        <v>324.89999999999998</v>
      </c>
    </row>
    <row r="1208" spans="1:4" x14ac:dyDescent="0.2">
      <c r="A1208">
        <v>106008</v>
      </c>
      <c r="B1208" t="s">
        <v>8938</v>
      </c>
      <c r="C1208" t="s">
        <v>83</v>
      </c>
      <c r="D1208">
        <v>364.8</v>
      </c>
    </row>
    <row r="1209" spans="1:4" x14ac:dyDescent="0.2">
      <c r="A1209">
        <v>106009</v>
      </c>
      <c r="B1209" t="s">
        <v>8939</v>
      </c>
      <c r="C1209" t="s">
        <v>83</v>
      </c>
      <c r="D1209">
        <v>450.48</v>
      </c>
    </row>
    <row r="1210" spans="1:4" x14ac:dyDescent="0.2">
      <c r="A1210">
        <v>106010</v>
      </c>
      <c r="B1210" t="s">
        <v>8940</v>
      </c>
      <c r="C1210" t="s">
        <v>83</v>
      </c>
      <c r="D1210">
        <v>527.33000000000004</v>
      </c>
    </row>
    <row r="1211" spans="1:4" x14ac:dyDescent="0.2">
      <c r="A1211">
        <v>106011</v>
      </c>
      <c r="B1211" t="s">
        <v>8941</v>
      </c>
      <c r="C1211" t="s">
        <v>83</v>
      </c>
      <c r="D1211">
        <v>924.73</v>
      </c>
    </row>
    <row r="1212" spans="1:4" x14ac:dyDescent="0.2">
      <c r="A1212">
        <v>106013</v>
      </c>
      <c r="B1212" t="s">
        <v>8942</v>
      </c>
      <c r="C1212" t="s">
        <v>83</v>
      </c>
      <c r="D1212" s="335">
        <v>1156.79</v>
      </c>
    </row>
    <row r="1213" spans="1:4" x14ac:dyDescent="0.2">
      <c r="A1213">
        <v>106012</v>
      </c>
      <c r="B1213" t="s">
        <v>8943</v>
      </c>
      <c r="C1213" t="s">
        <v>83</v>
      </c>
      <c r="D1213" s="335">
        <v>1018.7</v>
      </c>
    </row>
    <row r="1214" spans="1:4" x14ac:dyDescent="0.2">
      <c r="A1214">
        <v>106014</v>
      </c>
      <c r="B1214" t="s">
        <v>8944</v>
      </c>
      <c r="C1214" t="s">
        <v>83</v>
      </c>
      <c r="D1214" s="335">
        <v>1308.98</v>
      </c>
    </row>
    <row r="1215" spans="1:4" x14ac:dyDescent="0.2">
      <c r="A1215">
        <v>106015</v>
      </c>
      <c r="B1215" t="s">
        <v>8945</v>
      </c>
      <c r="C1215" t="s">
        <v>83</v>
      </c>
      <c r="D1215" s="335">
        <v>1565.35</v>
      </c>
    </row>
    <row r="1216" spans="1:4" x14ac:dyDescent="0.2">
      <c r="A1216">
        <v>106016</v>
      </c>
      <c r="B1216" t="s">
        <v>8946</v>
      </c>
      <c r="C1216" t="s">
        <v>83</v>
      </c>
      <c r="D1216" s="335">
        <v>1837.3</v>
      </c>
    </row>
    <row r="1217" spans="1:4" x14ac:dyDescent="0.2">
      <c r="A1217">
        <v>106003</v>
      </c>
      <c r="B1217" t="s">
        <v>8947</v>
      </c>
      <c r="C1217" t="s">
        <v>83</v>
      </c>
      <c r="D1217">
        <v>179.66</v>
      </c>
    </row>
    <row r="1218" spans="1:4" x14ac:dyDescent="0.2">
      <c r="A1218">
        <v>105997</v>
      </c>
      <c r="B1218" t="s">
        <v>8950</v>
      </c>
      <c r="C1218" t="s">
        <v>83</v>
      </c>
      <c r="D1218">
        <v>98.37</v>
      </c>
    </row>
    <row r="1219" spans="1:4" x14ac:dyDescent="0.2">
      <c r="A1219">
        <v>105998</v>
      </c>
      <c r="B1219" t="s">
        <v>8951</v>
      </c>
      <c r="C1219" t="s">
        <v>83</v>
      </c>
      <c r="D1219">
        <v>109</v>
      </c>
    </row>
    <row r="1220" spans="1:4" x14ac:dyDescent="0.2">
      <c r="A1220">
        <v>105999</v>
      </c>
      <c r="B1220" t="s">
        <v>8952</v>
      </c>
      <c r="C1220" t="s">
        <v>83</v>
      </c>
      <c r="D1220">
        <v>124.01</v>
      </c>
    </row>
    <row r="1221" spans="1:4" x14ac:dyDescent="0.2">
      <c r="A1221">
        <v>106000</v>
      </c>
      <c r="B1221" t="s">
        <v>8953</v>
      </c>
      <c r="C1221" t="s">
        <v>83</v>
      </c>
      <c r="D1221">
        <v>139.01</v>
      </c>
    </row>
    <row r="1222" spans="1:4" x14ac:dyDescent="0.2">
      <c r="A1222">
        <v>106001</v>
      </c>
      <c r="B1222" t="s">
        <v>8954</v>
      </c>
      <c r="C1222" t="s">
        <v>83</v>
      </c>
      <c r="D1222">
        <v>149.63999999999999</v>
      </c>
    </row>
    <row r="1223" spans="1:4" x14ac:dyDescent="0.2">
      <c r="A1223">
        <v>106002</v>
      </c>
      <c r="B1223" t="s">
        <v>8955</v>
      </c>
      <c r="C1223" t="s">
        <v>83</v>
      </c>
      <c r="D1223">
        <v>164.64</v>
      </c>
    </row>
    <row r="1224" spans="1:4" x14ac:dyDescent="0.2">
      <c r="A1224">
        <v>105992</v>
      </c>
      <c r="B1224" t="s">
        <v>8956</v>
      </c>
      <c r="C1224" t="s">
        <v>83</v>
      </c>
      <c r="D1224">
        <v>110.64</v>
      </c>
    </row>
    <row r="1225" spans="1:4" x14ac:dyDescent="0.2">
      <c r="A1225">
        <v>105993</v>
      </c>
      <c r="B1225" t="s">
        <v>8957</v>
      </c>
      <c r="C1225" t="s">
        <v>83</v>
      </c>
      <c r="D1225">
        <v>132.75</v>
      </c>
    </row>
    <row r="1226" spans="1:4" x14ac:dyDescent="0.2">
      <c r="A1226">
        <v>105994</v>
      </c>
      <c r="B1226" t="s">
        <v>8958</v>
      </c>
      <c r="C1226" t="s">
        <v>83</v>
      </c>
      <c r="D1226">
        <v>162.69</v>
      </c>
    </row>
    <row r="1227" spans="1:4" x14ac:dyDescent="0.2">
      <c r="A1227">
        <v>105995</v>
      </c>
      <c r="B1227" t="s">
        <v>8959</v>
      </c>
      <c r="C1227" t="s">
        <v>83</v>
      </c>
      <c r="D1227">
        <v>192.72</v>
      </c>
    </row>
    <row r="1228" spans="1:4" x14ac:dyDescent="0.2">
      <c r="A1228">
        <v>105996</v>
      </c>
      <c r="B1228" t="s">
        <v>8960</v>
      </c>
      <c r="C1228" t="s">
        <v>83</v>
      </c>
      <c r="D1228">
        <v>208.37</v>
      </c>
    </row>
    <row r="1229" spans="1:4" x14ac:dyDescent="0.2">
      <c r="A1229">
        <v>105988</v>
      </c>
      <c r="B1229" t="s">
        <v>8961</v>
      </c>
      <c r="C1229" t="s">
        <v>83</v>
      </c>
      <c r="D1229">
        <v>72.87</v>
      </c>
    </row>
    <row r="1230" spans="1:4" x14ac:dyDescent="0.2">
      <c r="A1230">
        <v>105989</v>
      </c>
      <c r="B1230" t="s">
        <v>8962</v>
      </c>
      <c r="C1230" t="s">
        <v>83</v>
      </c>
      <c r="D1230">
        <v>80.709999999999994</v>
      </c>
    </row>
    <row r="1231" spans="1:4" x14ac:dyDescent="0.2">
      <c r="A1231">
        <v>105990</v>
      </c>
      <c r="B1231" t="s">
        <v>8963</v>
      </c>
      <c r="C1231" t="s">
        <v>83</v>
      </c>
      <c r="D1231">
        <v>91.76</v>
      </c>
    </row>
    <row r="1232" spans="1:4" x14ac:dyDescent="0.2">
      <c r="A1232">
        <v>105991</v>
      </c>
      <c r="B1232" t="s">
        <v>8964</v>
      </c>
      <c r="C1232" t="s">
        <v>83</v>
      </c>
      <c r="D1232">
        <v>102.81</v>
      </c>
    </row>
    <row r="1233" spans="1:4" x14ac:dyDescent="0.2">
      <c r="A1233">
        <v>105987</v>
      </c>
      <c r="B1233" t="s">
        <v>8965</v>
      </c>
      <c r="C1233" t="s">
        <v>83</v>
      </c>
      <c r="D1233">
        <v>126.28</v>
      </c>
    </row>
    <row r="1234" spans="1:4" x14ac:dyDescent="0.2">
      <c r="A1234">
        <v>105986</v>
      </c>
      <c r="B1234" t="s">
        <v>8966</v>
      </c>
      <c r="C1234" t="s">
        <v>83</v>
      </c>
      <c r="D1234">
        <v>157.59</v>
      </c>
    </row>
    <row r="1235" spans="1:4" x14ac:dyDescent="0.2">
      <c r="A1235">
        <v>106019</v>
      </c>
      <c r="B1235" t="s">
        <v>8967</v>
      </c>
      <c r="C1235" t="s">
        <v>52</v>
      </c>
      <c r="D1235" t="s">
        <v>17527</v>
      </c>
    </row>
    <row r="1236" spans="1:4" x14ac:dyDescent="0.2">
      <c r="A1236">
        <v>103001</v>
      </c>
      <c r="B1236" t="s">
        <v>8916</v>
      </c>
      <c r="C1236" t="s">
        <v>52</v>
      </c>
      <c r="D1236">
        <v>198.5</v>
      </c>
    </row>
    <row r="1237" spans="1:4" x14ac:dyDescent="0.2">
      <c r="A1237">
        <v>103002</v>
      </c>
      <c r="B1237" t="s">
        <v>8918</v>
      </c>
      <c r="C1237" t="s">
        <v>52</v>
      </c>
      <c r="D1237">
        <v>247.53</v>
      </c>
    </row>
    <row r="1238" spans="1:4" x14ac:dyDescent="0.2">
      <c r="A1238">
        <v>103003</v>
      </c>
      <c r="B1238" t="s">
        <v>8920</v>
      </c>
      <c r="C1238" t="s">
        <v>52</v>
      </c>
      <c r="D1238">
        <v>345.6</v>
      </c>
    </row>
    <row r="1239" spans="1:4" x14ac:dyDescent="0.2">
      <c r="A1239">
        <v>106018</v>
      </c>
      <c r="B1239" t="s">
        <v>8968</v>
      </c>
      <c r="C1239" t="s">
        <v>52</v>
      </c>
      <c r="D1239" t="s">
        <v>17527</v>
      </c>
    </row>
    <row r="1240" spans="1:4" x14ac:dyDescent="0.2">
      <c r="A1240">
        <v>105945</v>
      </c>
      <c r="B1240" t="s">
        <v>8948</v>
      </c>
      <c r="C1240" t="s">
        <v>3211</v>
      </c>
      <c r="D1240">
        <v>10.08</v>
      </c>
    </row>
    <row r="1241" spans="1:4" x14ac:dyDescent="0.2">
      <c r="A1241">
        <v>98522</v>
      </c>
      <c r="B1241" t="s">
        <v>8969</v>
      </c>
      <c r="C1241" t="s">
        <v>83</v>
      </c>
      <c r="D1241">
        <v>187.16</v>
      </c>
    </row>
    <row r="1242" spans="1:4" x14ac:dyDescent="0.2">
      <c r="A1242">
        <v>98523</v>
      </c>
      <c r="B1242" t="s">
        <v>8971</v>
      </c>
      <c r="C1242" t="s">
        <v>83</v>
      </c>
      <c r="D1242" t="s">
        <v>17527</v>
      </c>
    </row>
    <row r="1243" spans="1:4" x14ac:dyDescent="0.2">
      <c r="A1243">
        <v>102364</v>
      </c>
      <c r="B1243" t="s">
        <v>8972</v>
      </c>
      <c r="C1243" t="s">
        <v>3211</v>
      </c>
      <c r="D1243">
        <v>191.76</v>
      </c>
    </row>
    <row r="1244" spans="1:4" x14ac:dyDescent="0.2">
      <c r="A1244">
        <v>102363</v>
      </c>
      <c r="B1244" t="s">
        <v>8973</v>
      </c>
      <c r="C1244" t="s">
        <v>3211</v>
      </c>
      <c r="D1244">
        <v>169.27</v>
      </c>
    </row>
    <row r="1245" spans="1:4" x14ac:dyDescent="0.2">
      <c r="A1245">
        <v>102362</v>
      </c>
      <c r="B1245" t="s">
        <v>8974</v>
      </c>
      <c r="C1245" t="s">
        <v>3211</v>
      </c>
      <c r="D1245">
        <v>156.53</v>
      </c>
    </row>
    <row r="1246" spans="1:4" x14ac:dyDescent="0.2">
      <c r="A1246">
        <v>101196</v>
      </c>
      <c r="B1246" t="s">
        <v>8975</v>
      </c>
      <c r="C1246" t="s">
        <v>83</v>
      </c>
      <c r="D1246" t="s">
        <v>17527</v>
      </c>
    </row>
    <row r="1247" spans="1:4" x14ac:dyDescent="0.2">
      <c r="A1247">
        <v>101195</v>
      </c>
      <c r="B1247" t="s">
        <v>8976</v>
      </c>
      <c r="C1247" t="s">
        <v>83</v>
      </c>
      <c r="D1247" t="s">
        <v>17527</v>
      </c>
    </row>
    <row r="1248" spans="1:4" x14ac:dyDescent="0.2">
      <c r="A1248">
        <v>101193</v>
      </c>
      <c r="B1248" t="s">
        <v>8977</v>
      </c>
      <c r="C1248" t="s">
        <v>83</v>
      </c>
      <c r="D1248">
        <v>65.58</v>
      </c>
    </row>
    <row r="1249" spans="1:4" x14ac:dyDescent="0.2">
      <c r="A1249">
        <v>106459</v>
      </c>
      <c r="B1249" t="s">
        <v>8978</v>
      </c>
      <c r="C1249" t="s">
        <v>83</v>
      </c>
      <c r="D1249">
        <v>65.73</v>
      </c>
    </row>
    <row r="1250" spans="1:4" x14ac:dyDescent="0.2">
      <c r="A1250">
        <v>101194</v>
      </c>
      <c r="B1250" t="s">
        <v>8979</v>
      </c>
      <c r="C1250" t="s">
        <v>83</v>
      </c>
      <c r="D1250">
        <v>65.91</v>
      </c>
    </row>
    <row r="1251" spans="1:4" x14ac:dyDescent="0.2">
      <c r="A1251">
        <v>101190</v>
      </c>
      <c r="B1251" t="s">
        <v>8980</v>
      </c>
      <c r="C1251" t="s">
        <v>83</v>
      </c>
      <c r="D1251">
        <v>72.38</v>
      </c>
    </row>
    <row r="1252" spans="1:4" x14ac:dyDescent="0.2">
      <c r="A1252">
        <v>106458</v>
      </c>
      <c r="B1252" t="s">
        <v>8981</v>
      </c>
      <c r="C1252" t="s">
        <v>83</v>
      </c>
      <c r="D1252">
        <v>72.53</v>
      </c>
    </row>
    <row r="1253" spans="1:4" x14ac:dyDescent="0.2">
      <c r="A1253">
        <v>101191</v>
      </c>
      <c r="B1253" t="s">
        <v>8982</v>
      </c>
      <c r="C1253" t="s">
        <v>83</v>
      </c>
      <c r="D1253">
        <v>72.709999999999994</v>
      </c>
    </row>
    <row r="1254" spans="1:4" x14ac:dyDescent="0.2">
      <c r="A1254">
        <v>101198</v>
      </c>
      <c r="B1254" t="s">
        <v>8983</v>
      </c>
      <c r="C1254" t="s">
        <v>83</v>
      </c>
      <c r="D1254">
        <v>101.84</v>
      </c>
    </row>
    <row r="1255" spans="1:4" x14ac:dyDescent="0.2">
      <c r="A1255">
        <v>106460</v>
      </c>
      <c r="B1255" t="s">
        <v>8984</v>
      </c>
      <c r="C1255" t="s">
        <v>83</v>
      </c>
      <c r="D1255">
        <v>102.26</v>
      </c>
    </row>
    <row r="1256" spans="1:4" x14ac:dyDescent="0.2">
      <c r="A1256">
        <v>101199</v>
      </c>
      <c r="B1256" t="s">
        <v>8985</v>
      </c>
      <c r="C1256" t="s">
        <v>83</v>
      </c>
      <c r="D1256">
        <v>102.68</v>
      </c>
    </row>
    <row r="1257" spans="1:4" x14ac:dyDescent="0.2">
      <c r="A1257">
        <v>101203</v>
      </c>
      <c r="B1257" t="s">
        <v>8986</v>
      </c>
      <c r="C1257" t="s">
        <v>83</v>
      </c>
      <c r="D1257">
        <v>43.7</v>
      </c>
    </row>
    <row r="1258" spans="1:4" x14ac:dyDescent="0.2">
      <c r="A1258">
        <v>101204</v>
      </c>
      <c r="B1258" t="s">
        <v>8987</v>
      </c>
      <c r="C1258" t="s">
        <v>83</v>
      </c>
      <c r="D1258">
        <v>44.03</v>
      </c>
    </row>
    <row r="1259" spans="1:4" x14ac:dyDescent="0.2">
      <c r="A1259">
        <v>106257</v>
      </c>
      <c r="B1259" t="s">
        <v>8988</v>
      </c>
      <c r="C1259" t="s">
        <v>83</v>
      </c>
      <c r="D1259">
        <v>43.89</v>
      </c>
    </row>
    <row r="1260" spans="1:4" x14ac:dyDescent="0.2">
      <c r="A1260">
        <v>106461</v>
      </c>
      <c r="B1260" t="s">
        <v>8989</v>
      </c>
      <c r="C1260" t="s">
        <v>83</v>
      </c>
      <c r="D1260">
        <v>59.64</v>
      </c>
    </row>
    <row r="1261" spans="1:4" x14ac:dyDescent="0.2">
      <c r="A1261">
        <v>106462</v>
      </c>
      <c r="B1261" t="s">
        <v>8990</v>
      </c>
      <c r="C1261" t="s">
        <v>83</v>
      </c>
      <c r="D1261">
        <v>74.209999999999994</v>
      </c>
    </row>
    <row r="1262" spans="1:4" x14ac:dyDescent="0.2">
      <c r="A1262">
        <v>106479</v>
      </c>
      <c r="B1262" t="s">
        <v>8991</v>
      </c>
      <c r="C1262" t="s">
        <v>83</v>
      </c>
      <c r="D1262">
        <v>67.569999999999993</v>
      </c>
    </row>
    <row r="1263" spans="1:4" x14ac:dyDescent="0.2">
      <c r="A1263">
        <v>106483</v>
      </c>
      <c r="B1263" t="s">
        <v>8992</v>
      </c>
      <c r="C1263" t="s">
        <v>52</v>
      </c>
      <c r="D1263">
        <v>125.22</v>
      </c>
    </row>
    <row r="1264" spans="1:4" x14ac:dyDescent="0.2">
      <c r="A1264">
        <v>106484</v>
      </c>
      <c r="B1264" t="s">
        <v>8993</v>
      </c>
      <c r="C1264" t="s">
        <v>52</v>
      </c>
      <c r="D1264">
        <v>135.28</v>
      </c>
    </row>
    <row r="1265" spans="1:4" x14ac:dyDescent="0.2">
      <c r="A1265">
        <v>106480</v>
      </c>
      <c r="B1265" t="s">
        <v>8994</v>
      </c>
      <c r="C1265" t="s">
        <v>52</v>
      </c>
      <c r="D1265">
        <v>120.56</v>
      </c>
    </row>
    <row r="1266" spans="1:4" x14ac:dyDescent="0.2">
      <c r="A1266">
        <v>106482</v>
      </c>
      <c r="B1266" t="s">
        <v>8995</v>
      </c>
      <c r="C1266" t="s">
        <v>52</v>
      </c>
      <c r="D1266" t="s">
        <v>17527</v>
      </c>
    </row>
    <row r="1267" spans="1:4" x14ac:dyDescent="0.2">
      <c r="A1267">
        <v>106481</v>
      </c>
      <c r="B1267" t="s">
        <v>8996</v>
      </c>
      <c r="C1267" t="s">
        <v>52</v>
      </c>
      <c r="D1267">
        <v>137.55000000000001</v>
      </c>
    </row>
    <row r="1268" spans="1:4" x14ac:dyDescent="0.2">
      <c r="A1268">
        <v>106467</v>
      </c>
      <c r="B1268" t="s">
        <v>8997</v>
      </c>
      <c r="C1268" t="s">
        <v>3211</v>
      </c>
      <c r="D1268" t="s">
        <v>17527</v>
      </c>
    </row>
    <row r="1269" spans="1:4" x14ac:dyDescent="0.2">
      <c r="A1269">
        <v>106465</v>
      </c>
      <c r="B1269" t="s">
        <v>8998</v>
      </c>
      <c r="C1269" t="s">
        <v>3211</v>
      </c>
      <c r="D1269" t="s">
        <v>17527</v>
      </c>
    </row>
    <row r="1270" spans="1:4" x14ac:dyDescent="0.2">
      <c r="A1270">
        <v>106469</v>
      </c>
      <c r="B1270" t="s">
        <v>8999</v>
      </c>
      <c r="C1270" t="s">
        <v>3211</v>
      </c>
      <c r="D1270">
        <v>35.28</v>
      </c>
    </row>
    <row r="1271" spans="1:4" x14ac:dyDescent="0.2">
      <c r="A1271">
        <v>106468</v>
      </c>
      <c r="B1271" t="s">
        <v>9000</v>
      </c>
      <c r="C1271" t="s">
        <v>3211</v>
      </c>
      <c r="D1271">
        <v>22.57</v>
      </c>
    </row>
    <row r="1272" spans="1:4" x14ac:dyDescent="0.2">
      <c r="A1272">
        <v>106466</v>
      </c>
      <c r="B1272" t="s">
        <v>9001</v>
      </c>
      <c r="C1272" t="s">
        <v>3211</v>
      </c>
      <c r="D1272">
        <v>47.83</v>
      </c>
    </row>
    <row r="1273" spans="1:4" x14ac:dyDescent="0.2">
      <c r="A1273">
        <v>106464</v>
      </c>
      <c r="B1273" t="s">
        <v>9002</v>
      </c>
      <c r="C1273" t="s">
        <v>3211</v>
      </c>
      <c r="D1273">
        <v>62.44</v>
      </c>
    </row>
    <row r="1274" spans="1:4" x14ac:dyDescent="0.2">
      <c r="A1274">
        <v>106476</v>
      </c>
      <c r="B1274" t="s">
        <v>9003</v>
      </c>
      <c r="C1274" t="s">
        <v>83</v>
      </c>
      <c r="D1274">
        <v>63.04</v>
      </c>
    </row>
    <row r="1275" spans="1:4" x14ac:dyDescent="0.2">
      <c r="A1275">
        <v>106477</v>
      </c>
      <c r="B1275" t="s">
        <v>9004</v>
      </c>
      <c r="C1275" t="s">
        <v>83</v>
      </c>
      <c r="D1275">
        <v>53.44</v>
      </c>
    </row>
    <row r="1276" spans="1:4" x14ac:dyDescent="0.2">
      <c r="A1276">
        <v>106478</v>
      </c>
      <c r="B1276" t="s">
        <v>9005</v>
      </c>
      <c r="C1276" t="s">
        <v>83</v>
      </c>
      <c r="D1276">
        <v>113.07</v>
      </c>
    </row>
    <row r="1277" spans="1:4" x14ac:dyDescent="0.2">
      <c r="A1277">
        <v>106471</v>
      </c>
      <c r="B1277" t="s">
        <v>9006</v>
      </c>
      <c r="C1277" t="s">
        <v>83</v>
      </c>
      <c r="D1277">
        <v>145.54</v>
      </c>
    </row>
    <row r="1278" spans="1:4" x14ac:dyDescent="0.2">
      <c r="A1278">
        <v>106470</v>
      </c>
      <c r="B1278" t="s">
        <v>9007</v>
      </c>
      <c r="C1278" t="s">
        <v>83</v>
      </c>
      <c r="D1278">
        <v>127.09</v>
      </c>
    </row>
    <row r="1279" spans="1:4" x14ac:dyDescent="0.2">
      <c r="A1279">
        <v>106472</v>
      </c>
      <c r="B1279" t="s">
        <v>9008</v>
      </c>
      <c r="C1279" t="s">
        <v>83</v>
      </c>
      <c r="D1279">
        <v>178.54</v>
      </c>
    </row>
    <row r="1280" spans="1:4" x14ac:dyDescent="0.2">
      <c r="A1280">
        <v>106475</v>
      </c>
      <c r="B1280" t="s">
        <v>9009</v>
      </c>
      <c r="C1280" t="s">
        <v>83</v>
      </c>
      <c r="D1280">
        <v>141.91999999999999</v>
      </c>
    </row>
    <row r="1281" spans="1:4" x14ac:dyDescent="0.2">
      <c r="A1281">
        <v>106474</v>
      </c>
      <c r="B1281" t="s">
        <v>9010</v>
      </c>
      <c r="C1281" t="s">
        <v>83</v>
      </c>
      <c r="D1281">
        <v>108.67</v>
      </c>
    </row>
    <row r="1282" spans="1:4" x14ac:dyDescent="0.2">
      <c r="A1282">
        <v>106473</v>
      </c>
      <c r="B1282" t="s">
        <v>9011</v>
      </c>
      <c r="C1282" t="s">
        <v>83</v>
      </c>
      <c r="D1282">
        <v>90.02</v>
      </c>
    </row>
    <row r="1283" spans="1:4" x14ac:dyDescent="0.2">
      <c r="A1283">
        <v>101205</v>
      </c>
      <c r="B1283" t="s">
        <v>9012</v>
      </c>
      <c r="C1283" t="s">
        <v>83</v>
      </c>
      <c r="D1283">
        <v>43.89</v>
      </c>
    </row>
    <row r="1284" spans="1:4" x14ac:dyDescent="0.2">
      <c r="A1284">
        <v>106463</v>
      </c>
      <c r="B1284" t="s">
        <v>9013</v>
      </c>
      <c r="C1284" t="s">
        <v>3211</v>
      </c>
      <c r="D1284" t="s">
        <v>17527</v>
      </c>
    </row>
    <row r="1285" spans="1:4" x14ac:dyDescent="0.2">
      <c r="A1285">
        <v>106457</v>
      </c>
      <c r="B1285" t="s">
        <v>9014</v>
      </c>
      <c r="C1285" t="s">
        <v>83</v>
      </c>
      <c r="D1285">
        <v>7.37</v>
      </c>
    </row>
    <row r="1286" spans="1:4" x14ac:dyDescent="0.2">
      <c r="A1286">
        <v>87905</v>
      </c>
      <c r="B1286" t="s">
        <v>1400</v>
      </c>
      <c r="C1286" t="s">
        <v>3211</v>
      </c>
      <c r="D1286">
        <v>10.41</v>
      </c>
    </row>
    <row r="1287" spans="1:4" x14ac:dyDescent="0.2">
      <c r="A1287">
        <v>87904</v>
      </c>
      <c r="B1287" t="s">
        <v>1846</v>
      </c>
      <c r="C1287" t="s">
        <v>3211</v>
      </c>
      <c r="D1287">
        <v>11.09</v>
      </c>
    </row>
    <row r="1288" spans="1:4" x14ac:dyDescent="0.2">
      <c r="A1288">
        <v>87908</v>
      </c>
      <c r="B1288" t="s">
        <v>9015</v>
      </c>
      <c r="C1288" t="s">
        <v>3211</v>
      </c>
      <c r="D1288">
        <v>7.54</v>
      </c>
    </row>
    <row r="1289" spans="1:4" x14ac:dyDescent="0.2">
      <c r="A1289">
        <v>87907</v>
      </c>
      <c r="B1289" t="s">
        <v>9018</v>
      </c>
      <c r="C1289" t="s">
        <v>3211</v>
      </c>
      <c r="D1289">
        <v>8.2200000000000006</v>
      </c>
    </row>
    <row r="1290" spans="1:4" x14ac:dyDescent="0.2">
      <c r="A1290">
        <v>87903</v>
      </c>
      <c r="B1290" t="s">
        <v>9019</v>
      </c>
      <c r="C1290" t="s">
        <v>3211</v>
      </c>
      <c r="D1290">
        <v>12.35</v>
      </c>
    </row>
    <row r="1291" spans="1:4" x14ac:dyDescent="0.2">
      <c r="A1291">
        <v>87902</v>
      </c>
      <c r="B1291" t="s">
        <v>9020</v>
      </c>
      <c r="C1291" t="s">
        <v>3211</v>
      </c>
      <c r="D1291">
        <v>12.86</v>
      </c>
    </row>
    <row r="1292" spans="1:4" x14ac:dyDescent="0.2">
      <c r="A1292">
        <v>87900</v>
      </c>
      <c r="B1292" t="s">
        <v>9021</v>
      </c>
      <c r="C1292" t="s">
        <v>3211</v>
      </c>
      <c r="D1292">
        <v>11.65</v>
      </c>
    </row>
    <row r="1293" spans="1:4" x14ac:dyDescent="0.2">
      <c r="A1293">
        <v>87899</v>
      </c>
      <c r="B1293" t="s">
        <v>9022</v>
      </c>
      <c r="C1293" t="s">
        <v>3211</v>
      </c>
      <c r="D1293">
        <v>11.87</v>
      </c>
    </row>
    <row r="1294" spans="1:4" x14ac:dyDescent="0.2">
      <c r="A1294">
        <v>87894</v>
      </c>
      <c r="B1294" t="s">
        <v>9023</v>
      </c>
      <c r="C1294" t="s">
        <v>3211</v>
      </c>
      <c r="D1294">
        <v>8.7899999999999991</v>
      </c>
    </row>
    <row r="1295" spans="1:4" x14ac:dyDescent="0.2">
      <c r="A1295">
        <v>87893</v>
      </c>
      <c r="B1295" t="s">
        <v>9024</v>
      </c>
      <c r="C1295" t="s">
        <v>3211</v>
      </c>
      <c r="D1295">
        <v>9.4700000000000006</v>
      </c>
    </row>
    <row r="1296" spans="1:4" x14ac:dyDescent="0.2">
      <c r="A1296">
        <v>87897</v>
      </c>
      <c r="B1296" t="s">
        <v>9025</v>
      </c>
      <c r="C1296" t="s">
        <v>3211</v>
      </c>
      <c r="D1296">
        <v>6.07</v>
      </c>
    </row>
    <row r="1297" spans="1:4" x14ac:dyDescent="0.2">
      <c r="A1297">
        <v>87896</v>
      </c>
      <c r="B1297" t="s">
        <v>9026</v>
      </c>
      <c r="C1297" t="s">
        <v>3211</v>
      </c>
      <c r="D1297">
        <v>6.75</v>
      </c>
    </row>
    <row r="1298" spans="1:4" x14ac:dyDescent="0.2">
      <c r="A1298">
        <v>87892</v>
      </c>
      <c r="B1298" t="s">
        <v>9027</v>
      </c>
      <c r="C1298" t="s">
        <v>3211</v>
      </c>
      <c r="D1298">
        <v>11.34</v>
      </c>
    </row>
    <row r="1299" spans="1:4" x14ac:dyDescent="0.2">
      <c r="A1299">
        <v>87891</v>
      </c>
      <c r="B1299" t="s">
        <v>9028</v>
      </c>
      <c r="C1299" t="s">
        <v>3211</v>
      </c>
      <c r="D1299">
        <v>11.85</v>
      </c>
    </row>
    <row r="1300" spans="1:4" x14ac:dyDescent="0.2">
      <c r="A1300">
        <v>87889</v>
      </c>
      <c r="B1300" t="s">
        <v>9029</v>
      </c>
      <c r="C1300" t="s">
        <v>3211</v>
      </c>
      <c r="D1300">
        <v>10.64</v>
      </c>
    </row>
    <row r="1301" spans="1:4" x14ac:dyDescent="0.2">
      <c r="A1301">
        <v>87888</v>
      </c>
      <c r="B1301" t="s">
        <v>9030</v>
      </c>
      <c r="C1301" t="s">
        <v>3211</v>
      </c>
      <c r="D1301">
        <v>10.86</v>
      </c>
    </row>
    <row r="1302" spans="1:4" x14ac:dyDescent="0.2">
      <c r="A1302">
        <v>104411</v>
      </c>
      <c r="B1302" t="s">
        <v>9031</v>
      </c>
      <c r="C1302" t="s">
        <v>3211</v>
      </c>
      <c r="D1302">
        <v>5.31</v>
      </c>
    </row>
    <row r="1303" spans="1:4" x14ac:dyDescent="0.2">
      <c r="A1303">
        <v>104410</v>
      </c>
      <c r="B1303" t="s">
        <v>9032</v>
      </c>
      <c r="C1303" t="s">
        <v>3211</v>
      </c>
      <c r="D1303">
        <v>6.08</v>
      </c>
    </row>
    <row r="1304" spans="1:4" x14ac:dyDescent="0.2">
      <c r="A1304">
        <v>87879</v>
      </c>
      <c r="B1304" t="s">
        <v>9033</v>
      </c>
      <c r="C1304" t="s">
        <v>3211</v>
      </c>
      <c r="D1304">
        <v>5.37</v>
      </c>
    </row>
    <row r="1305" spans="1:4" x14ac:dyDescent="0.2">
      <c r="A1305">
        <v>87878</v>
      </c>
      <c r="B1305" t="s">
        <v>9034</v>
      </c>
      <c r="C1305" t="s">
        <v>3211</v>
      </c>
      <c r="D1305">
        <v>6.05</v>
      </c>
    </row>
    <row r="1306" spans="1:4" x14ac:dyDescent="0.2">
      <c r="A1306">
        <v>87885</v>
      </c>
      <c r="B1306" t="s">
        <v>1418</v>
      </c>
      <c r="C1306" t="s">
        <v>3211</v>
      </c>
      <c r="D1306">
        <v>9.0399999999999991</v>
      </c>
    </row>
    <row r="1307" spans="1:4" x14ac:dyDescent="0.2">
      <c r="A1307">
        <v>87884</v>
      </c>
      <c r="B1307" t="s">
        <v>9035</v>
      </c>
      <c r="C1307" t="s">
        <v>3211</v>
      </c>
      <c r="D1307">
        <v>9.5500000000000007</v>
      </c>
    </row>
    <row r="1308" spans="1:4" x14ac:dyDescent="0.2">
      <c r="A1308">
        <v>87882</v>
      </c>
      <c r="B1308" t="s">
        <v>9036</v>
      </c>
      <c r="C1308" t="s">
        <v>3211</v>
      </c>
      <c r="D1308">
        <v>8.34</v>
      </c>
    </row>
    <row r="1309" spans="1:4" x14ac:dyDescent="0.2">
      <c r="A1309">
        <v>87881</v>
      </c>
      <c r="B1309" t="s">
        <v>9037</v>
      </c>
      <c r="C1309" t="s">
        <v>3211</v>
      </c>
      <c r="D1309">
        <v>8.56</v>
      </c>
    </row>
    <row r="1310" spans="1:4" x14ac:dyDescent="0.2">
      <c r="A1310">
        <v>87887</v>
      </c>
      <c r="B1310" t="s">
        <v>9038</v>
      </c>
      <c r="C1310" t="s">
        <v>3211</v>
      </c>
      <c r="D1310">
        <v>16.72</v>
      </c>
    </row>
    <row r="1311" spans="1:4" x14ac:dyDescent="0.2">
      <c r="A1311">
        <v>87886</v>
      </c>
      <c r="B1311" t="s">
        <v>9039</v>
      </c>
      <c r="C1311" t="s">
        <v>3211</v>
      </c>
      <c r="D1311">
        <v>17.84</v>
      </c>
    </row>
    <row r="1312" spans="1:4" x14ac:dyDescent="0.2">
      <c r="A1312">
        <v>87911</v>
      </c>
      <c r="B1312" t="s">
        <v>9040</v>
      </c>
      <c r="C1312" t="s">
        <v>3211</v>
      </c>
      <c r="D1312">
        <v>24.39</v>
      </c>
    </row>
    <row r="1313" spans="1:4" x14ac:dyDescent="0.2">
      <c r="A1313">
        <v>87910</v>
      </c>
      <c r="B1313" t="s">
        <v>9041</v>
      </c>
      <c r="C1313" t="s">
        <v>3211</v>
      </c>
      <c r="D1313">
        <v>25.51</v>
      </c>
    </row>
    <row r="1314" spans="1:4" x14ac:dyDescent="0.2">
      <c r="A1314">
        <v>103686</v>
      </c>
      <c r="B1314" t="s">
        <v>9042</v>
      </c>
      <c r="C1314" t="s">
        <v>2968</v>
      </c>
      <c r="D1314">
        <v>765.31</v>
      </c>
    </row>
    <row r="1315" spans="1:4" x14ac:dyDescent="0.2">
      <c r="A1315">
        <v>103685</v>
      </c>
      <c r="B1315" t="s">
        <v>9043</v>
      </c>
      <c r="C1315" t="s">
        <v>2968</v>
      </c>
      <c r="D1315">
        <v>680.28</v>
      </c>
    </row>
    <row r="1316" spans="1:4" x14ac:dyDescent="0.2">
      <c r="A1316">
        <v>103669</v>
      </c>
      <c r="B1316" t="s">
        <v>9044</v>
      </c>
      <c r="C1316" t="s">
        <v>2968</v>
      </c>
      <c r="D1316" s="335">
        <v>1069.23</v>
      </c>
    </row>
    <row r="1317" spans="1:4" x14ac:dyDescent="0.2">
      <c r="A1317">
        <v>103672</v>
      </c>
      <c r="B1317" t="s">
        <v>9045</v>
      </c>
      <c r="C1317" t="s">
        <v>2968</v>
      </c>
      <c r="D1317">
        <v>672.82</v>
      </c>
    </row>
    <row r="1318" spans="1:4" x14ac:dyDescent="0.2">
      <c r="A1318">
        <v>103671</v>
      </c>
      <c r="B1318" t="s">
        <v>9046</v>
      </c>
      <c r="C1318" t="s">
        <v>2968</v>
      </c>
      <c r="D1318">
        <v>719.48</v>
      </c>
    </row>
    <row r="1319" spans="1:4" x14ac:dyDescent="0.2">
      <c r="A1319">
        <v>103688</v>
      </c>
      <c r="B1319" t="s">
        <v>9047</v>
      </c>
      <c r="C1319" t="s">
        <v>2968</v>
      </c>
      <c r="D1319">
        <v>900.06</v>
      </c>
    </row>
    <row r="1320" spans="1:4" x14ac:dyDescent="0.2">
      <c r="A1320">
        <v>103687</v>
      </c>
      <c r="B1320" t="s">
        <v>9048</v>
      </c>
      <c r="C1320" t="s">
        <v>2968</v>
      </c>
      <c r="D1320" s="335">
        <v>1242.9000000000001</v>
      </c>
    </row>
    <row r="1321" spans="1:4" x14ac:dyDescent="0.2">
      <c r="A1321">
        <v>103684</v>
      </c>
      <c r="B1321" t="s">
        <v>9049</v>
      </c>
      <c r="C1321" t="s">
        <v>2968</v>
      </c>
      <c r="D1321">
        <v>697.94</v>
      </c>
    </row>
    <row r="1322" spans="1:4" x14ac:dyDescent="0.2">
      <c r="A1322">
        <v>103681</v>
      </c>
      <c r="B1322" t="s">
        <v>9050</v>
      </c>
      <c r="C1322" t="s">
        <v>2968</v>
      </c>
      <c r="D1322">
        <v>756.35</v>
      </c>
    </row>
    <row r="1323" spans="1:4" x14ac:dyDescent="0.2">
      <c r="A1323">
        <v>103679</v>
      </c>
      <c r="B1323" t="s">
        <v>9051</v>
      </c>
      <c r="C1323" t="s">
        <v>2968</v>
      </c>
      <c r="D1323">
        <v>849.63</v>
      </c>
    </row>
    <row r="1324" spans="1:4" x14ac:dyDescent="0.2">
      <c r="A1324">
        <v>103677</v>
      </c>
      <c r="B1324" t="s">
        <v>9052</v>
      </c>
      <c r="C1324" t="s">
        <v>2968</v>
      </c>
      <c r="D1324">
        <v>909.14</v>
      </c>
    </row>
    <row r="1325" spans="1:4" x14ac:dyDescent="0.2">
      <c r="A1325">
        <v>103675</v>
      </c>
      <c r="B1325" t="s">
        <v>9053</v>
      </c>
      <c r="C1325" t="s">
        <v>2968</v>
      </c>
      <c r="D1325">
        <v>673.8</v>
      </c>
    </row>
    <row r="1326" spans="1:4" x14ac:dyDescent="0.2">
      <c r="A1326">
        <v>103680</v>
      </c>
      <c r="B1326" t="s">
        <v>9054</v>
      </c>
      <c r="C1326" t="s">
        <v>2968</v>
      </c>
      <c r="D1326">
        <v>917.34</v>
      </c>
    </row>
    <row r="1327" spans="1:4" x14ac:dyDescent="0.2">
      <c r="A1327">
        <v>103678</v>
      </c>
      <c r="B1327" t="s">
        <v>9055</v>
      </c>
      <c r="C1327" t="s">
        <v>2968</v>
      </c>
      <c r="D1327" s="335">
        <v>1014.24</v>
      </c>
    </row>
    <row r="1328" spans="1:4" x14ac:dyDescent="0.2">
      <c r="A1328">
        <v>103676</v>
      </c>
      <c r="B1328" t="s">
        <v>9056</v>
      </c>
      <c r="C1328" t="s">
        <v>2968</v>
      </c>
      <c r="D1328" s="335">
        <v>1148.24</v>
      </c>
    </row>
    <row r="1329" spans="1:4" x14ac:dyDescent="0.2">
      <c r="A1329">
        <v>103674</v>
      </c>
      <c r="B1329" t="s">
        <v>9057</v>
      </c>
      <c r="C1329" t="s">
        <v>2968</v>
      </c>
      <c r="D1329">
        <v>701.67</v>
      </c>
    </row>
    <row r="1330" spans="1:4" x14ac:dyDescent="0.2">
      <c r="A1330">
        <v>103683</v>
      </c>
      <c r="B1330" t="s">
        <v>9058</v>
      </c>
      <c r="C1330" t="s">
        <v>2968</v>
      </c>
      <c r="D1330" s="335">
        <v>1499.56</v>
      </c>
    </row>
    <row r="1331" spans="1:4" x14ac:dyDescent="0.2">
      <c r="A1331">
        <v>103682</v>
      </c>
      <c r="B1331" t="s">
        <v>9059</v>
      </c>
      <c r="C1331" t="s">
        <v>2968</v>
      </c>
      <c r="D1331" s="335">
        <v>1094.3699999999999</v>
      </c>
    </row>
    <row r="1332" spans="1:4" x14ac:dyDescent="0.2">
      <c r="A1332">
        <v>103670</v>
      </c>
      <c r="B1332" t="s">
        <v>8854</v>
      </c>
      <c r="C1332" t="s">
        <v>2968</v>
      </c>
      <c r="D1332">
        <v>417.42</v>
      </c>
    </row>
    <row r="1333" spans="1:4" x14ac:dyDescent="0.2">
      <c r="A1333">
        <v>103673</v>
      </c>
      <c r="B1333" t="s">
        <v>9060</v>
      </c>
      <c r="C1333" t="s">
        <v>2968</v>
      </c>
      <c r="D1333">
        <v>58.53</v>
      </c>
    </row>
    <row r="1334" spans="1:4" x14ac:dyDescent="0.2">
      <c r="A1334">
        <v>91084</v>
      </c>
      <c r="B1334" t="s">
        <v>9061</v>
      </c>
      <c r="C1334" t="s">
        <v>3211</v>
      </c>
      <c r="D1334">
        <v>267.70999999999998</v>
      </c>
    </row>
    <row r="1335" spans="1:4" x14ac:dyDescent="0.2">
      <c r="A1335">
        <v>91080</v>
      </c>
      <c r="B1335" t="s">
        <v>9071</v>
      </c>
      <c r="C1335" t="s">
        <v>3211</v>
      </c>
      <c r="D1335">
        <v>210.19</v>
      </c>
    </row>
    <row r="1336" spans="1:4" x14ac:dyDescent="0.2">
      <c r="A1336">
        <v>91101</v>
      </c>
      <c r="B1336" t="s">
        <v>9074</v>
      </c>
      <c r="C1336" t="s">
        <v>3211</v>
      </c>
      <c r="D1336">
        <v>248.41</v>
      </c>
    </row>
    <row r="1337" spans="1:4" x14ac:dyDescent="0.2">
      <c r="A1337">
        <v>91097</v>
      </c>
      <c r="B1337" t="s">
        <v>9075</v>
      </c>
      <c r="C1337" t="s">
        <v>3211</v>
      </c>
      <c r="D1337">
        <v>202.9</v>
      </c>
    </row>
    <row r="1338" spans="1:4" x14ac:dyDescent="0.2">
      <c r="A1338">
        <v>91082</v>
      </c>
      <c r="B1338" t="s">
        <v>9076</v>
      </c>
      <c r="C1338" t="s">
        <v>3211</v>
      </c>
      <c r="D1338">
        <v>238.15</v>
      </c>
    </row>
    <row r="1339" spans="1:4" x14ac:dyDescent="0.2">
      <c r="A1339">
        <v>91078</v>
      </c>
      <c r="B1339" t="s">
        <v>9077</v>
      </c>
      <c r="C1339" t="s">
        <v>3211</v>
      </c>
      <c r="D1339">
        <v>196.09</v>
      </c>
    </row>
    <row r="1340" spans="1:4" x14ac:dyDescent="0.2">
      <c r="A1340">
        <v>91099</v>
      </c>
      <c r="B1340" t="s">
        <v>9078</v>
      </c>
      <c r="C1340" t="s">
        <v>3211</v>
      </c>
      <c r="D1340">
        <v>224.83</v>
      </c>
    </row>
    <row r="1341" spans="1:4" x14ac:dyDescent="0.2">
      <c r="A1341">
        <v>91095</v>
      </c>
      <c r="B1341" t="s">
        <v>9079</v>
      </c>
      <c r="C1341" t="s">
        <v>3211</v>
      </c>
      <c r="D1341">
        <v>190.43</v>
      </c>
    </row>
    <row r="1342" spans="1:4" x14ac:dyDescent="0.2">
      <c r="A1342">
        <v>91076</v>
      </c>
      <c r="B1342" t="s">
        <v>9080</v>
      </c>
      <c r="C1342" t="s">
        <v>3211</v>
      </c>
      <c r="D1342">
        <v>363.32</v>
      </c>
    </row>
    <row r="1343" spans="1:4" x14ac:dyDescent="0.2">
      <c r="A1343">
        <v>91072</v>
      </c>
      <c r="B1343" t="s">
        <v>9081</v>
      </c>
      <c r="C1343" t="s">
        <v>3211</v>
      </c>
      <c r="D1343">
        <v>317.88</v>
      </c>
    </row>
    <row r="1344" spans="1:4" x14ac:dyDescent="0.2">
      <c r="A1344">
        <v>91093</v>
      </c>
      <c r="B1344" t="s">
        <v>9082</v>
      </c>
      <c r="C1344" t="s">
        <v>3211</v>
      </c>
      <c r="D1344">
        <v>377.41</v>
      </c>
    </row>
    <row r="1345" spans="1:4" x14ac:dyDescent="0.2">
      <c r="A1345">
        <v>91089</v>
      </c>
      <c r="B1345" t="s">
        <v>9083</v>
      </c>
      <c r="C1345" t="s">
        <v>3211</v>
      </c>
      <c r="D1345">
        <v>340.23</v>
      </c>
    </row>
    <row r="1346" spans="1:4" x14ac:dyDescent="0.2">
      <c r="A1346">
        <v>91074</v>
      </c>
      <c r="B1346" t="s">
        <v>9084</v>
      </c>
      <c r="C1346" t="s">
        <v>3211</v>
      </c>
      <c r="D1346">
        <v>230.57</v>
      </c>
    </row>
    <row r="1347" spans="1:4" x14ac:dyDescent="0.2">
      <c r="A1347">
        <v>91070</v>
      </c>
      <c r="B1347" t="s">
        <v>9085</v>
      </c>
      <c r="C1347" t="s">
        <v>3211</v>
      </c>
      <c r="D1347">
        <v>196.48</v>
      </c>
    </row>
    <row r="1348" spans="1:4" x14ac:dyDescent="0.2">
      <c r="A1348">
        <v>91091</v>
      </c>
      <c r="B1348" t="s">
        <v>9086</v>
      </c>
      <c r="C1348" t="s">
        <v>3211</v>
      </c>
      <c r="D1348">
        <v>245.28</v>
      </c>
    </row>
    <row r="1349" spans="1:4" x14ac:dyDescent="0.2">
      <c r="A1349">
        <v>91087</v>
      </c>
      <c r="B1349" t="s">
        <v>9087</v>
      </c>
      <c r="C1349" t="s">
        <v>3211</v>
      </c>
      <c r="D1349">
        <v>216.87</v>
      </c>
    </row>
    <row r="1350" spans="1:4" x14ac:dyDescent="0.2">
      <c r="A1350">
        <v>91083</v>
      </c>
      <c r="B1350" t="s">
        <v>9088</v>
      </c>
      <c r="C1350" t="s">
        <v>3211</v>
      </c>
      <c r="D1350">
        <v>332.43</v>
      </c>
    </row>
    <row r="1351" spans="1:4" x14ac:dyDescent="0.2">
      <c r="A1351">
        <v>91079</v>
      </c>
      <c r="B1351" t="s">
        <v>9089</v>
      </c>
      <c r="C1351" t="s">
        <v>3211</v>
      </c>
      <c r="D1351">
        <v>197.43</v>
      </c>
    </row>
    <row r="1352" spans="1:4" x14ac:dyDescent="0.2">
      <c r="A1352">
        <v>91100</v>
      </c>
      <c r="B1352" t="s">
        <v>9090</v>
      </c>
      <c r="C1352" t="s">
        <v>3211</v>
      </c>
      <c r="D1352">
        <v>275.75</v>
      </c>
    </row>
    <row r="1353" spans="1:4" x14ac:dyDescent="0.2">
      <c r="A1353">
        <v>91096</v>
      </c>
      <c r="B1353" t="s">
        <v>9091</v>
      </c>
      <c r="C1353" t="s">
        <v>3211</v>
      </c>
      <c r="D1353">
        <v>186.45</v>
      </c>
    </row>
    <row r="1354" spans="1:4" x14ac:dyDescent="0.2">
      <c r="A1354">
        <v>91081</v>
      </c>
      <c r="B1354" t="s">
        <v>9092</v>
      </c>
      <c r="C1354" t="s">
        <v>3211</v>
      </c>
      <c r="D1354">
        <v>261.45999999999998</v>
      </c>
    </row>
    <row r="1355" spans="1:4" x14ac:dyDescent="0.2">
      <c r="A1355">
        <v>91077</v>
      </c>
      <c r="B1355" t="s">
        <v>9093</v>
      </c>
      <c r="C1355" t="s">
        <v>3211</v>
      </c>
      <c r="D1355">
        <v>179.59</v>
      </c>
    </row>
    <row r="1356" spans="1:4" x14ac:dyDescent="0.2">
      <c r="A1356">
        <v>91098</v>
      </c>
      <c r="B1356" t="s">
        <v>9094</v>
      </c>
      <c r="C1356" t="s">
        <v>3211</v>
      </c>
      <c r="D1356">
        <v>230.2</v>
      </c>
    </row>
    <row r="1357" spans="1:4" x14ac:dyDescent="0.2">
      <c r="A1357">
        <v>91094</v>
      </c>
      <c r="B1357" t="s">
        <v>9095</v>
      </c>
      <c r="C1357" t="s">
        <v>3211</v>
      </c>
      <c r="D1357">
        <v>171.62</v>
      </c>
    </row>
    <row r="1358" spans="1:4" x14ac:dyDescent="0.2">
      <c r="A1358">
        <v>91075</v>
      </c>
      <c r="B1358" t="s">
        <v>9096</v>
      </c>
      <c r="C1358" t="s">
        <v>3211</v>
      </c>
      <c r="D1358">
        <v>397.66</v>
      </c>
    </row>
    <row r="1359" spans="1:4" x14ac:dyDescent="0.2">
      <c r="A1359">
        <v>91071</v>
      </c>
      <c r="B1359" t="s">
        <v>9097</v>
      </c>
      <c r="C1359" t="s">
        <v>3211</v>
      </c>
      <c r="D1359">
        <v>309.89999999999998</v>
      </c>
    </row>
    <row r="1360" spans="1:4" x14ac:dyDescent="0.2">
      <c r="A1360">
        <v>91092</v>
      </c>
      <c r="B1360" t="s">
        <v>9098</v>
      </c>
      <c r="C1360" t="s">
        <v>3211</v>
      </c>
      <c r="D1360">
        <v>392.78</v>
      </c>
    </row>
    <row r="1361" spans="1:4" x14ac:dyDescent="0.2">
      <c r="A1361">
        <v>91088</v>
      </c>
      <c r="B1361" t="s">
        <v>9099</v>
      </c>
      <c r="C1361" t="s">
        <v>3211</v>
      </c>
      <c r="D1361">
        <v>329.83</v>
      </c>
    </row>
    <row r="1362" spans="1:4" x14ac:dyDescent="0.2">
      <c r="A1362">
        <v>91073</v>
      </c>
      <c r="B1362" t="s">
        <v>9100</v>
      </c>
      <c r="C1362" t="s">
        <v>3211</v>
      </c>
      <c r="D1362">
        <v>243.97</v>
      </c>
    </row>
    <row r="1363" spans="1:4" x14ac:dyDescent="0.2">
      <c r="A1363">
        <v>91069</v>
      </c>
      <c r="B1363" t="s">
        <v>9101</v>
      </c>
      <c r="C1363" t="s">
        <v>3211</v>
      </c>
      <c r="D1363">
        <v>186.25</v>
      </c>
    </row>
    <row r="1364" spans="1:4" x14ac:dyDescent="0.2">
      <c r="A1364">
        <v>91090</v>
      </c>
      <c r="B1364" t="s">
        <v>9102</v>
      </c>
      <c r="C1364" t="s">
        <v>3211</v>
      </c>
      <c r="D1364">
        <v>248.68</v>
      </c>
    </row>
    <row r="1365" spans="1:4" x14ac:dyDescent="0.2">
      <c r="A1365">
        <v>91086</v>
      </c>
      <c r="B1365" t="s">
        <v>9103</v>
      </c>
      <c r="C1365" t="s">
        <v>3211</v>
      </c>
      <c r="D1365">
        <v>205.11</v>
      </c>
    </row>
    <row r="1366" spans="1:4" x14ac:dyDescent="0.2">
      <c r="A1366">
        <v>105522</v>
      </c>
      <c r="B1366" t="s">
        <v>9104</v>
      </c>
      <c r="C1366" t="s">
        <v>3211</v>
      </c>
      <c r="D1366" t="s">
        <v>17527</v>
      </c>
    </row>
    <row r="1367" spans="1:4" x14ac:dyDescent="0.2">
      <c r="A1367">
        <v>104281</v>
      </c>
      <c r="B1367" t="s">
        <v>9107</v>
      </c>
      <c r="C1367" t="s">
        <v>52</v>
      </c>
      <c r="D1367" t="s">
        <v>17527</v>
      </c>
    </row>
    <row r="1368" spans="1:4" x14ac:dyDescent="0.2">
      <c r="A1368">
        <v>104287</v>
      </c>
      <c r="B1368" t="s">
        <v>9110</v>
      </c>
      <c r="C1368" t="s">
        <v>52</v>
      </c>
      <c r="D1368" t="s">
        <v>17527</v>
      </c>
    </row>
    <row r="1369" spans="1:4" x14ac:dyDescent="0.2">
      <c r="A1369">
        <v>104286</v>
      </c>
      <c r="B1369" t="s">
        <v>9111</v>
      </c>
      <c r="C1369" t="s">
        <v>52</v>
      </c>
      <c r="D1369" t="s">
        <v>17527</v>
      </c>
    </row>
    <row r="1370" spans="1:4" x14ac:dyDescent="0.2">
      <c r="A1370">
        <v>104292</v>
      </c>
      <c r="B1370" t="s">
        <v>9114</v>
      </c>
      <c r="C1370" t="s">
        <v>52</v>
      </c>
      <c r="D1370" t="s">
        <v>17527</v>
      </c>
    </row>
    <row r="1371" spans="1:4" x14ac:dyDescent="0.2">
      <c r="A1371">
        <v>104282</v>
      </c>
      <c r="B1371" t="s">
        <v>9115</v>
      </c>
      <c r="C1371" t="s">
        <v>52</v>
      </c>
      <c r="D1371" t="s">
        <v>17527</v>
      </c>
    </row>
    <row r="1372" spans="1:4" x14ac:dyDescent="0.2">
      <c r="A1372">
        <v>104288</v>
      </c>
      <c r="B1372" t="s">
        <v>9116</v>
      </c>
      <c r="C1372" t="s">
        <v>52</v>
      </c>
      <c r="D1372" t="s">
        <v>17527</v>
      </c>
    </row>
    <row r="1373" spans="1:4" x14ac:dyDescent="0.2">
      <c r="A1373">
        <v>104283</v>
      </c>
      <c r="B1373" t="s">
        <v>9117</v>
      </c>
      <c r="C1373" t="s">
        <v>52</v>
      </c>
      <c r="D1373" t="s">
        <v>17527</v>
      </c>
    </row>
    <row r="1374" spans="1:4" x14ac:dyDescent="0.2">
      <c r="A1374">
        <v>104289</v>
      </c>
      <c r="B1374" t="s">
        <v>9118</v>
      </c>
      <c r="C1374" t="s">
        <v>52</v>
      </c>
      <c r="D1374" t="s">
        <v>17527</v>
      </c>
    </row>
    <row r="1375" spans="1:4" x14ac:dyDescent="0.2">
      <c r="A1375">
        <v>104284</v>
      </c>
      <c r="B1375" t="s">
        <v>9119</v>
      </c>
      <c r="C1375" t="s">
        <v>52</v>
      </c>
      <c r="D1375" t="s">
        <v>17527</v>
      </c>
    </row>
    <row r="1376" spans="1:4" x14ac:dyDescent="0.2">
      <c r="A1376">
        <v>104290</v>
      </c>
      <c r="B1376" t="s">
        <v>9120</v>
      </c>
      <c r="C1376" t="s">
        <v>52</v>
      </c>
      <c r="D1376" t="s">
        <v>17527</v>
      </c>
    </row>
    <row r="1377" spans="1:4" x14ac:dyDescent="0.2">
      <c r="A1377">
        <v>104285</v>
      </c>
      <c r="B1377" t="s">
        <v>9121</v>
      </c>
      <c r="C1377" t="s">
        <v>52</v>
      </c>
      <c r="D1377" t="s">
        <v>17527</v>
      </c>
    </row>
    <row r="1378" spans="1:4" x14ac:dyDescent="0.2">
      <c r="A1378">
        <v>104291</v>
      </c>
      <c r="B1378" t="s">
        <v>9122</v>
      </c>
      <c r="C1378" t="s">
        <v>52</v>
      </c>
      <c r="D1378" t="s">
        <v>17527</v>
      </c>
    </row>
    <row r="1379" spans="1:4" x14ac:dyDescent="0.2">
      <c r="A1379">
        <v>104267</v>
      </c>
      <c r="B1379" t="s">
        <v>9123</v>
      </c>
      <c r="C1379" t="s">
        <v>52</v>
      </c>
      <c r="D1379" t="s">
        <v>17527</v>
      </c>
    </row>
    <row r="1380" spans="1:4" x14ac:dyDescent="0.2">
      <c r="A1380">
        <v>104268</v>
      </c>
      <c r="B1380" t="s">
        <v>9126</v>
      </c>
      <c r="C1380" t="s">
        <v>52</v>
      </c>
      <c r="D1380" t="s">
        <v>17527</v>
      </c>
    </row>
    <row r="1381" spans="1:4" x14ac:dyDescent="0.2">
      <c r="A1381">
        <v>104269</v>
      </c>
      <c r="B1381" t="s">
        <v>9129</v>
      </c>
      <c r="C1381" t="s">
        <v>52</v>
      </c>
      <c r="D1381" t="s">
        <v>17527</v>
      </c>
    </row>
    <row r="1382" spans="1:4" x14ac:dyDescent="0.2">
      <c r="A1382">
        <v>104270</v>
      </c>
      <c r="B1382" t="s">
        <v>9130</v>
      </c>
      <c r="C1382" t="s">
        <v>52</v>
      </c>
      <c r="D1382" t="s">
        <v>17527</v>
      </c>
    </row>
    <row r="1383" spans="1:4" x14ac:dyDescent="0.2">
      <c r="A1383">
        <v>104276</v>
      </c>
      <c r="B1383" t="s">
        <v>9131</v>
      </c>
      <c r="C1383" t="s">
        <v>52</v>
      </c>
      <c r="D1383" t="s">
        <v>17527</v>
      </c>
    </row>
    <row r="1384" spans="1:4" x14ac:dyDescent="0.2">
      <c r="A1384">
        <v>104280</v>
      </c>
      <c r="B1384" t="s">
        <v>9132</v>
      </c>
      <c r="C1384" t="s">
        <v>52</v>
      </c>
      <c r="D1384" t="s">
        <v>17527</v>
      </c>
    </row>
    <row r="1385" spans="1:4" x14ac:dyDescent="0.2">
      <c r="A1385">
        <v>104271</v>
      </c>
      <c r="B1385" t="s">
        <v>9133</v>
      </c>
      <c r="C1385" t="s">
        <v>52</v>
      </c>
      <c r="D1385" t="s">
        <v>17527</v>
      </c>
    </row>
    <row r="1386" spans="1:4" x14ac:dyDescent="0.2">
      <c r="A1386">
        <v>104272</v>
      </c>
      <c r="B1386" t="s">
        <v>9134</v>
      </c>
      <c r="C1386" t="s">
        <v>52</v>
      </c>
      <c r="D1386" t="s">
        <v>17527</v>
      </c>
    </row>
    <row r="1387" spans="1:4" x14ac:dyDescent="0.2">
      <c r="A1387">
        <v>104273</v>
      </c>
      <c r="B1387" t="s">
        <v>9135</v>
      </c>
      <c r="C1387" t="s">
        <v>52</v>
      </c>
      <c r="D1387" t="s">
        <v>17527</v>
      </c>
    </row>
    <row r="1388" spans="1:4" x14ac:dyDescent="0.2">
      <c r="A1388">
        <v>104277</v>
      </c>
      <c r="B1388" t="s">
        <v>9136</v>
      </c>
      <c r="C1388" t="s">
        <v>52</v>
      </c>
      <c r="D1388" t="s">
        <v>17527</v>
      </c>
    </row>
    <row r="1389" spans="1:4" x14ac:dyDescent="0.2">
      <c r="A1389">
        <v>104274</v>
      </c>
      <c r="B1389" t="s">
        <v>9137</v>
      </c>
      <c r="C1389" t="s">
        <v>52</v>
      </c>
      <c r="D1389" t="s">
        <v>17527</v>
      </c>
    </row>
    <row r="1390" spans="1:4" x14ac:dyDescent="0.2">
      <c r="A1390">
        <v>104278</v>
      </c>
      <c r="B1390" t="s">
        <v>9138</v>
      </c>
      <c r="C1390" t="s">
        <v>52</v>
      </c>
      <c r="D1390" t="s">
        <v>17527</v>
      </c>
    </row>
    <row r="1391" spans="1:4" x14ac:dyDescent="0.2">
      <c r="A1391">
        <v>104275</v>
      </c>
      <c r="B1391" t="s">
        <v>9139</v>
      </c>
      <c r="C1391" t="s">
        <v>52</v>
      </c>
      <c r="D1391" t="s">
        <v>17527</v>
      </c>
    </row>
    <row r="1392" spans="1:4" x14ac:dyDescent="0.2">
      <c r="A1392">
        <v>104279</v>
      </c>
      <c r="B1392" t="s">
        <v>9140</v>
      </c>
      <c r="C1392" t="s">
        <v>52</v>
      </c>
      <c r="D1392" t="s">
        <v>17527</v>
      </c>
    </row>
    <row r="1393" spans="1:4" x14ac:dyDescent="0.2">
      <c r="A1393">
        <v>104265</v>
      </c>
      <c r="B1393" t="s">
        <v>9141</v>
      </c>
      <c r="C1393" t="s">
        <v>52</v>
      </c>
      <c r="D1393" t="s">
        <v>17527</v>
      </c>
    </row>
    <row r="1394" spans="1:4" x14ac:dyDescent="0.2">
      <c r="A1394">
        <v>104266</v>
      </c>
      <c r="B1394" t="s">
        <v>9142</v>
      </c>
      <c r="C1394" t="s">
        <v>52</v>
      </c>
      <c r="D1394" t="s">
        <v>17527</v>
      </c>
    </row>
    <row r="1395" spans="1:4" x14ac:dyDescent="0.2">
      <c r="A1395">
        <v>104305</v>
      </c>
      <c r="B1395" t="s">
        <v>9143</v>
      </c>
      <c r="C1395" t="s">
        <v>83</v>
      </c>
      <c r="D1395" t="s">
        <v>17527</v>
      </c>
    </row>
    <row r="1396" spans="1:4" x14ac:dyDescent="0.2">
      <c r="A1396">
        <v>104306</v>
      </c>
      <c r="B1396" t="s">
        <v>9146</v>
      </c>
      <c r="C1396" t="s">
        <v>83</v>
      </c>
      <c r="D1396" t="s">
        <v>17527</v>
      </c>
    </row>
    <row r="1397" spans="1:4" x14ac:dyDescent="0.2">
      <c r="A1397">
        <v>104307</v>
      </c>
      <c r="B1397" t="s">
        <v>9147</v>
      </c>
      <c r="C1397" t="s">
        <v>83</v>
      </c>
      <c r="D1397" t="s">
        <v>17527</v>
      </c>
    </row>
    <row r="1398" spans="1:4" x14ac:dyDescent="0.2">
      <c r="A1398">
        <v>104308</v>
      </c>
      <c r="B1398" t="s">
        <v>9148</v>
      </c>
      <c r="C1398" t="s">
        <v>83</v>
      </c>
      <c r="D1398" t="s">
        <v>17527</v>
      </c>
    </row>
    <row r="1399" spans="1:4" x14ac:dyDescent="0.2">
      <c r="A1399">
        <v>104309</v>
      </c>
      <c r="B1399" t="s">
        <v>9149</v>
      </c>
      <c r="C1399" t="s">
        <v>83</v>
      </c>
      <c r="D1399" t="s">
        <v>17527</v>
      </c>
    </row>
    <row r="1400" spans="1:4" x14ac:dyDescent="0.2">
      <c r="A1400">
        <v>104310</v>
      </c>
      <c r="B1400" t="s">
        <v>9150</v>
      </c>
      <c r="C1400" t="s">
        <v>83</v>
      </c>
      <c r="D1400" t="s">
        <v>17527</v>
      </c>
    </row>
    <row r="1401" spans="1:4" x14ac:dyDescent="0.2">
      <c r="A1401">
        <v>104311</v>
      </c>
      <c r="B1401" t="s">
        <v>9151</v>
      </c>
      <c r="C1401" t="s">
        <v>83</v>
      </c>
      <c r="D1401" t="s">
        <v>17527</v>
      </c>
    </row>
    <row r="1402" spans="1:4" x14ac:dyDescent="0.2">
      <c r="A1402">
        <v>104301</v>
      </c>
      <c r="B1402" t="s">
        <v>9152</v>
      </c>
      <c r="C1402" t="s">
        <v>94</v>
      </c>
      <c r="D1402" t="s">
        <v>17527</v>
      </c>
    </row>
    <row r="1403" spans="1:4" x14ac:dyDescent="0.2">
      <c r="A1403">
        <v>104302</v>
      </c>
      <c r="B1403" t="s">
        <v>9153</v>
      </c>
      <c r="C1403" t="s">
        <v>94</v>
      </c>
      <c r="D1403" t="s">
        <v>17527</v>
      </c>
    </row>
    <row r="1404" spans="1:4" x14ac:dyDescent="0.2">
      <c r="A1404">
        <v>104303</v>
      </c>
      <c r="B1404" t="s">
        <v>9154</v>
      </c>
      <c r="C1404" t="s">
        <v>94</v>
      </c>
      <c r="D1404" t="s">
        <v>17527</v>
      </c>
    </row>
    <row r="1405" spans="1:4" x14ac:dyDescent="0.2">
      <c r="A1405">
        <v>104304</v>
      </c>
      <c r="B1405" t="s">
        <v>9155</v>
      </c>
      <c r="C1405" t="s">
        <v>94</v>
      </c>
      <c r="D1405" t="s">
        <v>17527</v>
      </c>
    </row>
    <row r="1406" spans="1:4" x14ac:dyDescent="0.2">
      <c r="A1406">
        <v>104293</v>
      </c>
      <c r="B1406" t="s">
        <v>9156</v>
      </c>
      <c r="C1406" t="s">
        <v>94</v>
      </c>
      <c r="D1406" t="s">
        <v>17527</v>
      </c>
    </row>
    <row r="1407" spans="1:4" x14ac:dyDescent="0.2">
      <c r="A1407">
        <v>104297</v>
      </c>
      <c r="B1407" t="s">
        <v>9157</v>
      </c>
      <c r="C1407" t="s">
        <v>94</v>
      </c>
      <c r="D1407" t="s">
        <v>17527</v>
      </c>
    </row>
    <row r="1408" spans="1:4" x14ac:dyDescent="0.2">
      <c r="A1408">
        <v>104295</v>
      </c>
      <c r="B1408" t="s">
        <v>9158</v>
      </c>
      <c r="C1408" t="s">
        <v>94</v>
      </c>
      <c r="D1408" t="s">
        <v>17527</v>
      </c>
    </row>
    <row r="1409" spans="1:4" x14ac:dyDescent="0.2">
      <c r="A1409">
        <v>104299</v>
      </c>
      <c r="B1409" t="s">
        <v>9159</v>
      </c>
      <c r="C1409" t="s">
        <v>94</v>
      </c>
      <c r="D1409" t="s">
        <v>17527</v>
      </c>
    </row>
    <row r="1410" spans="1:4" x14ac:dyDescent="0.2">
      <c r="A1410">
        <v>104294</v>
      </c>
      <c r="B1410" t="s">
        <v>9160</v>
      </c>
      <c r="C1410" t="s">
        <v>94</v>
      </c>
      <c r="D1410" t="s">
        <v>17527</v>
      </c>
    </row>
    <row r="1411" spans="1:4" x14ac:dyDescent="0.2">
      <c r="A1411">
        <v>104298</v>
      </c>
      <c r="B1411" t="s">
        <v>9161</v>
      </c>
      <c r="C1411" t="s">
        <v>94</v>
      </c>
      <c r="D1411" t="s">
        <v>17527</v>
      </c>
    </row>
    <row r="1412" spans="1:4" x14ac:dyDescent="0.2">
      <c r="A1412">
        <v>104296</v>
      </c>
      <c r="B1412" t="s">
        <v>9162</v>
      </c>
      <c r="C1412" t="s">
        <v>94</v>
      </c>
      <c r="D1412" t="s">
        <v>17527</v>
      </c>
    </row>
    <row r="1413" spans="1:4" x14ac:dyDescent="0.2">
      <c r="A1413">
        <v>104300</v>
      </c>
      <c r="B1413" t="s">
        <v>9163</v>
      </c>
      <c r="C1413" t="s">
        <v>94</v>
      </c>
      <c r="D1413" t="s">
        <v>17527</v>
      </c>
    </row>
    <row r="1414" spans="1:4" x14ac:dyDescent="0.2">
      <c r="A1414">
        <v>90944</v>
      </c>
      <c r="B1414" t="s">
        <v>9164</v>
      </c>
      <c r="C1414" t="s">
        <v>3211</v>
      </c>
      <c r="D1414">
        <v>192.39</v>
      </c>
    </row>
    <row r="1415" spans="1:4" x14ac:dyDescent="0.2">
      <c r="A1415">
        <v>90934</v>
      </c>
      <c r="B1415" t="s">
        <v>9165</v>
      </c>
      <c r="C1415" t="s">
        <v>3211</v>
      </c>
      <c r="D1415">
        <v>178.58</v>
      </c>
    </row>
    <row r="1416" spans="1:4" x14ac:dyDescent="0.2">
      <c r="A1416">
        <v>90954</v>
      </c>
      <c r="B1416" t="s">
        <v>9166</v>
      </c>
      <c r="C1416" t="s">
        <v>3211</v>
      </c>
      <c r="D1416">
        <v>217.67</v>
      </c>
    </row>
    <row r="1417" spans="1:4" x14ac:dyDescent="0.2">
      <c r="A1417">
        <v>90933</v>
      </c>
      <c r="B1417" t="s">
        <v>9167</v>
      </c>
      <c r="C1417" t="s">
        <v>3211</v>
      </c>
      <c r="D1417">
        <v>160.82</v>
      </c>
    </row>
    <row r="1418" spans="1:4" x14ac:dyDescent="0.2">
      <c r="A1418">
        <v>90943</v>
      </c>
      <c r="B1418" t="s">
        <v>9168</v>
      </c>
      <c r="C1418" t="s">
        <v>3211</v>
      </c>
      <c r="D1418">
        <v>173.06</v>
      </c>
    </row>
    <row r="1419" spans="1:4" x14ac:dyDescent="0.2">
      <c r="A1419">
        <v>90953</v>
      </c>
      <c r="B1419" t="s">
        <v>9169</v>
      </c>
      <c r="C1419" t="s">
        <v>3211</v>
      </c>
      <c r="D1419">
        <v>195.44</v>
      </c>
    </row>
    <row r="1420" spans="1:4" x14ac:dyDescent="0.2">
      <c r="A1420">
        <v>90932</v>
      </c>
      <c r="B1420" t="s">
        <v>9170</v>
      </c>
      <c r="C1420" t="s">
        <v>3211</v>
      </c>
      <c r="D1420">
        <v>99.79</v>
      </c>
    </row>
    <row r="1421" spans="1:4" x14ac:dyDescent="0.2">
      <c r="A1421">
        <v>90942</v>
      </c>
      <c r="B1421" t="s">
        <v>9171</v>
      </c>
      <c r="C1421" t="s">
        <v>3211</v>
      </c>
      <c r="D1421">
        <v>106.59</v>
      </c>
    </row>
    <row r="1422" spans="1:4" x14ac:dyDescent="0.2">
      <c r="A1422">
        <v>90952</v>
      </c>
      <c r="B1422" t="s">
        <v>9172</v>
      </c>
      <c r="C1422" t="s">
        <v>3211</v>
      </c>
      <c r="D1422">
        <v>119.02</v>
      </c>
    </row>
    <row r="1423" spans="1:4" x14ac:dyDescent="0.2">
      <c r="A1423">
        <v>90930</v>
      </c>
      <c r="B1423" t="s">
        <v>9173</v>
      </c>
      <c r="C1423" t="s">
        <v>3211</v>
      </c>
      <c r="D1423">
        <v>89.86</v>
      </c>
    </row>
    <row r="1424" spans="1:4" x14ac:dyDescent="0.2">
      <c r="A1424">
        <v>90940</v>
      </c>
      <c r="B1424" t="s">
        <v>9174</v>
      </c>
      <c r="C1424" t="s">
        <v>3211</v>
      </c>
      <c r="D1424">
        <v>95.78</v>
      </c>
    </row>
    <row r="1425" spans="1:4" x14ac:dyDescent="0.2">
      <c r="A1425">
        <v>90950</v>
      </c>
      <c r="B1425" t="s">
        <v>9175</v>
      </c>
      <c r="C1425" t="s">
        <v>3211</v>
      </c>
      <c r="D1425">
        <v>106.59</v>
      </c>
    </row>
    <row r="1426" spans="1:4" x14ac:dyDescent="0.2">
      <c r="A1426">
        <v>88476</v>
      </c>
      <c r="B1426" t="s">
        <v>9176</v>
      </c>
      <c r="C1426" t="s">
        <v>3211</v>
      </c>
      <c r="D1426">
        <v>24.01</v>
      </c>
    </row>
    <row r="1427" spans="1:4" x14ac:dyDescent="0.2">
      <c r="A1427">
        <v>88477</v>
      </c>
      <c r="B1427" t="s">
        <v>9177</v>
      </c>
      <c r="C1427" t="s">
        <v>3211</v>
      </c>
      <c r="D1427">
        <v>33.1</v>
      </c>
    </row>
    <row r="1428" spans="1:4" x14ac:dyDescent="0.2">
      <c r="A1428">
        <v>88478</v>
      </c>
      <c r="B1428" t="s">
        <v>9178</v>
      </c>
      <c r="C1428" t="s">
        <v>3211</v>
      </c>
      <c r="D1428">
        <v>40.619999999999997</v>
      </c>
    </row>
    <row r="1429" spans="1:4" x14ac:dyDescent="0.2">
      <c r="A1429">
        <v>88470</v>
      </c>
      <c r="B1429" t="s">
        <v>9179</v>
      </c>
      <c r="C1429" t="s">
        <v>3211</v>
      </c>
      <c r="D1429">
        <v>27.95</v>
      </c>
    </row>
    <row r="1430" spans="1:4" x14ac:dyDescent="0.2">
      <c r="A1430">
        <v>88471</v>
      </c>
      <c r="B1430" t="s">
        <v>9180</v>
      </c>
      <c r="C1430" t="s">
        <v>3211</v>
      </c>
      <c r="D1430">
        <v>35.14</v>
      </c>
    </row>
    <row r="1431" spans="1:4" x14ac:dyDescent="0.2">
      <c r="A1431">
        <v>88472</v>
      </c>
      <c r="B1431" t="s">
        <v>9181</v>
      </c>
      <c r="C1431" t="s">
        <v>3211</v>
      </c>
      <c r="D1431">
        <v>40.840000000000003</v>
      </c>
    </row>
    <row r="1432" spans="1:4" x14ac:dyDescent="0.2">
      <c r="A1432">
        <v>87759</v>
      </c>
      <c r="B1432" t="s">
        <v>9182</v>
      </c>
      <c r="C1432" t="s">
        <v>3211</v>
      </c>
      <c r="D1432">
        <v>121.66</v>
      </c>
    </row>
    <row r="1433" spans="1:4" x14ac:dyDescent="0.2">
      <c r="A1433">
        <v>87769</v>
      </c>
      <c r="B1433" t="s">
        <v>9183</v>
      </c>
      <c r="C1433" t="s">
        <v>3211</v>
      </c>
      <c r="D1433">
        <v>143.69</v>
      </c>
    </row>
    <row r="1434" spans="1:4" x14ac:dyDescent="0.2">
      <c r="A1434">
        <v>87739</v>
      </c>
      <c r="B1434" t="s">
        <v>9184</v>
      </c>
      <c r="C1434" t="s">
        <v>3211</v>
      </c>
      <c r="D1434">
        <v>97.58</v>
      </c>
    </row>
    <row r="1435" spans="1:4" x14ac:dyDescent="0.2">
      <c r="A1435">
        <v>87749</v>
      </c>
      <c r="B1435" t="s">
        <v>9185</v>
      </c>
      <c r="C1435" t="s">
        <v>3211</v>
      </c>
      <c r="D1435">
        <v>124.4</v>
      </c>
    </row>
    <row r="1436" spans="1:4" x14ac:dyDescent="0.2">
      <c r="A1436">
        <v>87624</v>
      </c>
      <c r="B1436" t="s">
        <v>9186</v>
      </c>
      <c r="C1436" t="s">
        <v>3211</v>
      </c>
      <c r="D1436">
        <v>80.510000000000005</v>
      </c>
    </row>
    <row r="1437" spans="1:4" x14ac:dyDescent="0.2">
      <c r="A1437">
        <v>87634</v>
      </c>
      <c r="B1437" t="s">
        <v>9187</v>
      </c>
      <c r="C1437" t="s">
        <v>3211</v>
      </c>
      <c r="D1437">
        <v>107.32</v>
      </c>
    </row>
    <row r="1438" spans="1:4" x14ac:dyDescent="0.2">
      <c r="A1438">
        <v>87644</v>
      </c>
      <c r="B1438" t="s">
        <v>9188</v>
      </c>
      <c r="C1438" t="s">
        <v>3211</v>
      </c>
      <c r="D1438">
        <v>129.27000000000001</v>
      </c>
    </row>
    <row r="1439" spans="1:4" x14ac:dyDescent="0.2">
      <c r="A1439">
        <v>87684</v>
      </c>
      <c r="B1439" t="s">
        <v>9189</v>
      </c>
      <c r="C1439" t="s">
        <v>3211</v>
      </c>
      <c r="D1439">
        <v>123.44</v>
      </c>
    </row>
    <row r="1440" spans="1:4" x14ac:dyDescent="0.2">
      <c r="A1440">
        <v>87694</v>
      </c>
      <c r="B1440" t="s">
        <v>9190</v>
      </c>
      <c r="C1440" t="s">
        <v>3211</v>
      </c>
      <c r="D1440">
        <v>141.41999999999999</v>
      </c>
    </row>
    <row r="1441" spans="1:4" x14ac:dyDescent="0.2">
      <c r="A1441">
        <v>87704</v>
      </c>
      <c r="B1441" t="s">
        <v>9191</v>
      </c>
      <c r="C1441" t="s">
        <v>3211</v>
      </c>
      <c r="D1441">
        <v>153.38</v>
      </c>
    </row>
    <row r="1442" spans="1:4" x14ac:dyDescent="0.2">
      <c r="A1442">
        <v>87758</v>
      </c>
      <c r="B1442" t="s">
        <v>9192</v>
      </c>
      <c r="C1442" t="s">
        <v>3211</v>
      </c>
      <c r="D1442">
        <v>109.05</v>
      </c>
    </row>
    <row r="1443" spans="1:4" x14ac:dyDescent="0.2">
      <c r="A1443">
        <v>87768</v>
      </c>
      <c r="B1443" t="s">
        <v>9193</v>
      </c>
      <c r="C1443" t="s">
        <v>3211</v>
      </c>
      <c r="D1443">
        <v>128.19</v>
      </c>
    </row>
    <row r="1444" spans="1:4" x14ac:dyDescent="0.2">
      <c r="A1444">
        <v>87738</v>
      </c>
      <c r="B1444" t="s">
        <v>9194</v>
      </c>
      <c r="C1444" t="s">
        <v>3211</v>
      </c>
      <c r="D1444">
        <v>88.51</v>
      </c>
    </row>
    <row r="1445" spans="1:4" x14ac:dyDescent="0.2">
      <c r="A1445">
        <v>87748</v>
      </c>
      <c r="B1445" t="s">
        <v>9195</v>
      </c>
      <c r="C1445" t="s">
        <v>3211</v>
      </c>
      <c r="D1445">
        <v>111.79</v>
      </c>
    </row>
    <row r="1446" spans="1:4" x14ac:dyDescent="0.2">
      <c r="A1446">
        <v>87623</v>
      </c>
      <c r="B1446" t="s">
        <v>9196</v>
      </c>
      <c r="C1446" t="s">
        <v>3211</v>
      </c>
      <c r="D1446">
        <v>71.44</v>
      </c>
    </row>
    <row r="1447" spans="1:4" x14ac:dyDescent="0.2">
      <c r="A1447">
        <v>87633</v>
      </c>
      <c r="B1447" t="s">
        <v>9197</v>
      </c>
      <c r="C1447" t="s">
        <v>3211</v>
      </c>
      <c r="D1447">
        <v>94.71</v>
      </c>
    </row>
    <row r="1448" spans="1:4" x14ac:dyDescent="0.2">
      <c r="A1448">
        <v>87643</v>
      </c>
      <c r="B1448" t="s">
        <v>9198</v>
      </c>
      <c r="C1448" t="s">
        <v>3211</v>
      </c>
      <c r="D1448">
        <v>113.77</v>
      </c>
    </row>
    <row r="1449" spans="1:4" x14ac:dyDescent="0.2">
      <c r="A1449">
        <v>87683</v>
      </c>
      <c r="B1449" t="s">
        <v>9199</v>
      </c>
      <c r="C1449" t="s">
        <v>3211</v>
      </c>
      <c r="D1449">
        <v>107.94</v>
      </c>
    </row>
    <row r="1450" spans="1:4" x14ac:dyDescent="0.2">
      <c r="A1450">
        <v>87703</v>
      </c>
      <c r="B1450" t="s">
        <v>9200</v>
      </c>
      <c r="C1450" t="s">
        <v>3211</v>
      </c>
      <c r="D1450">
        <v>134.05000000000001</v>
      </c>
    </row>
    <row r="1451" spans="1:4" x14ac:dyDescent="0.2">
      <c r="A1451">
        <v>87693</v>
      </c>
      <c r="B1451" t="s">
        <v>9201</v>
      </c>
      <c r="C1451" t="s">
        <v>3211</v>
      </c>
      <c r="D1451">
        <v>123.66</v>
      </c>
    </row>
    <row r="1452" spans="1:4" x14ac:dyDescent="0.2">
      <c r="A1452">
        <v>87757</v>
      </c>
      <c r="B1452" t="s">
        <v>9202</v>
      </c>
      <c r="C1452" t="s">
        <v>3211</v>
      </c>
      <c r="D1452">
        <v>65.72</v>
      </c>
    </row>
    <row r="1453" spans="1:4" x14ac:dyDescent="0.2">
      <c r="A1453">
        <v>87767</v>
      </c>
      <c r="B1453" t="s">
        <v>9203</v>
      </c>
      <c r="C1453" t="s">
        <v>3211</v>
      </c>
      <c r="D1453">
        <v>74.900000000000006</v>
      </c>
    </row>
    <row r="1454" spans="1:4" x14ac:dyDescent="0.2">
      <c r="A1454">
        <v>87737</v>
      </c>
      <c r="B1454" t="s">
        <v>9204</v>
      </c>
      <c r="C1454" t="s">
        <v>3211</v>
      </c>
      <c r="D1454">
        <v>57.34</v>
      </c>
    </row>
    <row r="1455" spans="1:4" x14ac:dyDescent="0.2">
      <c r="A1455">
        <v>87747</v>
      </c>
      <c r="B1455" t="s">
        <v>9205</v>
      </c>
      <c r="C1455" t="s">
        <v>3211</v>
      </c>
      <c r="D1455">
        <v>68.459999999999994</v>
      </c>
    </row>
    <row r="1456" spans="1:4" x14ac:dyDescent="0.2">
      <c r="A1456">
        <v>87622</v>
      </c>
      <c r="B1456" t="s">
        <v>9206</v>
      </c>
      <c r="C1456" t="s">
        <v>3211</v>
      </c>
      <c r="D1456">
        <v>40.270000000000003</v>
      </c>
    </row>
    <row r="1457" spans="1:4" x14ac:dyDescent="0.2">
      <c r="A1457">
        <v>87632</v>
      </c>
      <c r="B1457" t="s">
        <v>9207</v>
      </c>
      <c r="C1457" t="s">
        <v>3211</v>
      </c>
      <c r="D1457">
        <v>51.38</v>
      </c>
    </row>
    <row r="1458" spans="1:4" x14ac:dyDescent="0.2">
      <c r="A1458">
        <v>87642</v>
      </c>
      <c r="B1458" t="s">
        <v>9208</v>
      </c>
      <c r="C1458" t="s">
        <v>3211</v>
      </c>
      <c r="D1458">
        <v>60.48</v>
      </c>
    </row>
    <row r="1459" spans="1:4" x14ac:dyDescent="0.2">
      <c r="A1459">
        <v>87682</v>
      </c>
      <c r="B1459" t="s">
        <v>9209</v>
      </c>
      <c r="C1459" t="s">
        <v>3211</v>
      </c>
      <c r="D1459">
        <v>54.65</v>
      </c>
    </row>
    <row r="1460" spans="1:4" x14ac:dyDescent="0.2">
      <c r="A1460">
        <v>87692</v>
      </c>
      <c r="B1460" t="s">
        <v>9210</v>
      </c>
      <c r="C1460" t="s">
        <v>3211</v>
      </c>
      <c r="D1460">
        <v>62.63</v>
      </c>
    </row>
    <row r="1461" spans="1:4" x14ac:dyDescent="0.2">
      <c r="A1461">
        <v>87702</v>
      </c>
      <c r="B1461" t="s">
        <v>9211</v>
      </c>
      <c r="C1461" t="s">
        <v>3211</v>
      </c>
      <c r="D1461">
        <v>67.58</v>
      </c>
    </row>
    <row r="1462" spans="1:4" x14ac:dyDescent="0.2">
      <c r="A1462">
        <v>87755</v>
      </c>
      <c r="B1462" t="s">
        <v>9212</v>
      </c>
      <c r="C1462" t="s">
        <v>3211</v>
      </c>
      <c r="D1462">
        <v>58.67</v>
      </c>
    </row>
    <row r="1463" spans="1:4" x14ac:dyDescent="0.2">
      <c r="A1463">
        <v>87765</v>
      </c>
      <c r="B1463" t="s">
        <v>9213</v>
      </c>
      <c r="C1463" t="s">
        <v>3211</v>
      </c>
      <c r="D1463">
        <v>66.23</v>
      </c>
    </row>
    <row r="1464" spans="1:4" x14ac:dyDescent="0.2">
      <c r="A1464">
        <v>87735</v>
      </c>
      <c r="B1464" t="s">
        <v>9214</v>
      </c>
      <c r="C1464" t="s">
        <v>3211</v>
      </c>
      <c r="D1464">
        <v>52.27</v>
      </c>
    </row>
    <row r="1465" spans="1:4" x14ac:dyDescent="0.2">
      <c r="A1465">
        <v>87745</v>
      </c>
      <c r="B1465" t="s">
        <v>9215</v>
      </c>
      <c r="C1465" t="s">
        <v>3211</v>
      </c>
      <c r="D1465">
        <v>61.41</v>
      </c>
    </row>
    <row r="1466" spans="1:4" x14ac:dyDescent="0.2">
      <c r="A1466">
        <v>87620</v>
      </c>
      <c r="B1466" t="s">
        <v>9216</v>
      </c>
      <c r="C1466" t="s">
        <v>3211</v>
      </c>
      <c r="D1466">
        <v>35.200000000000003</v>
      </c>
    </row>
    <row r="1467" spans="1:4" x14ac:dyDescent="0.2">
      <c r="A1467">
        <v>87630</v>
      </c>
      <c r="B1467" t="s">
        <v>9217</v>
      </c>
      <c r="C1467" t="s">
        <v>3211</v>
      </c>
      <c r="D1467">
        <v>44.33</v>
      </c>
    </row>
    <row r="1468" spans="1:4" x14ac:dyDescent="0.2">
      <c r="A1468">
        <v>87640</v>
      </c>
      <c r="B1468" t="s">
        <v>9218</v>
      </c>
      <c r="C1468" t="s">
        <v>3211</v>
      </c>
      <c r="D1468">
        <v>51.81</v>
      </c>
    </row>
    <row r="1469" spans="1:4" x14ac:dyDescent="0.2">
      <c r="A1469">
        <v>87680</v>
      </c>
      <c r="B1469" t="s">
        <v>9219</v>
      </c>
      <c r="C1469" t="s">
        <v>3211</v>
      </c>
      <c r="D1469">
        <v>45.98</v>
      </c>
    </row>
    <row r="1470" spans="1:4" x14ac:dyDescent="0.2">
      <c r="A1470">
        <v>87690</v>
      </c>
      <c r="B1470" t="s">
        <v>9220</v>
      </c>
      <c r="C1470" t="s">
        <v>3211</v>
      </c>
      <c r="D1470">
        <v>52.7</v>
      </c>
    </row>
    <row r="1471" spans="1:4" x14ac:dyDescent="0.2">
      <c r="A1471">
        <v>87700</v>
      </c>
      <c r="B1471" t="s">
        <v>9221</v>
      </c>
      <c r="C1471" t="s">
        <v>3211</v>
      </c>
      <c r="D1471">
        <v>56.77</v>
      </c>
    </row>
    <row r="1472" spans="1:4" x14ac:dyDescent="0.2">
      <c r="A1472">
        <v>102803</v>
      </c>
      <c r="B1472" t="s">
        <v>9222</v>
      </c>
      <c r="C1472" t="s">
        <v>3211</v>
      </c>
      <c r="D1472">
        <v>3.14</v>
      </c>
    </row>
    <row r="1473" spans="1:4" x14ac:dyDescent="0.2">
      <c r="A1473">
        <v>92717</v>
      </c>
      <c r="B1473" t="s">
        <v>7967</v>
      </c>
      <c r="C1473" t="s">
        <v>549</v>
      </c>
      <c r="D1473">
        <v>0.38</v>
      </c>
    </row>
    <row r="1474" spans="1:4" x14ac:dyDescent="0.2">
      <c r="A1474">
        <v>92716</v>
      </c>
      <c r="B1474" t="s">
        <v>7968</v>
      </c>
      <c r="C1474" t="s">
        <v>547</v>
      </c>
      <c r="D1474">
        <v>115.49</v>
      </c>
    </row>
    <row r="1475" spans="1:4" x14ac:dyDescent="0.2">
      <c r="A1475">
        <v>103668</v>
      </c>
      <c r="B1475" t="s">
        <v>9227</v>
      </c>
      <c r="C1475" t="s">
        <v>549</v>
      </c>
      <c r="D1475" t="s">
        <v>17527</v>
      </c>
    </row>
    <row r="1476" spans="1:4" x14ac:dyDescent="0.2">
      <c r="A1476">
        <v>103667</v>
      </c>
      <c r="B1476" t="s">
        <v>9232</v>
      </c>
      <c r="C1476" t="s">
        <v>547</v>
      </c>
      <c r="D1476" t="s">
        <v>17527</v>
      </c>
    </row>
    <row r="1477" spans="1:4" x14ac:dyDescent="0.2">
      <c r="A1477">
        <v>89218</v>
      </c>
      <c r="B1477" t="s">
        <v>9235</v>
      </c>
      <c r="C1477" t="s">
        <v>549</v>
      </c>
      <c r="D1477">
        <v>121.13</v>
      </c>
    </row>
    <row r="1478" spans="1:4" x14ac:dyDescent="0.2">
      <c r="A1478">
        <v>89843</v>
      </c>
      <c r="B1478" t="s">
        <v>9238</v>
      </c>
      <c r="C1478" t="s">
        <v>547</v>
      </c>
      <c r="D1478">
        <v>244.73</v>
      </c>
    </row>
    <row r="1479" spans="1:4" x14ac:dyDescent="0.2">
      <c r="A1479">
        <v>87446</v>
      </c>
      <c r="B1479" t="s">
        <v>9241</v>
      </c>
      <c r="C1479" t="s">
        <v>549</v>
      </c>
      <c r="D1479">
        <v>0.56000000000000005</v>
      </c>
    </row>
    <row r="1480" spans="1:4" x14ac:dyDescent="0.2">
      <c r="A1480">
        <v>87445</v>
      </c>
      <c r="B1480" t="s">
        <v>9244</v>
      </c>
      <c r="C1480" t="s">
        <v>547</v>
      </c>
      <c r="D1480">
        <v>5.43</v>
      </c>
    </row>
    <row r="1481" spans="1:4" x14ac:dyDescent="0.2">
      <c r="A1481">
        <v>93234</v>
      </c>
      <c r="B1481" t="s">
        <v>9247</v>
      </c>
      <c r="C1481" t="s">
        <v>549</v>
      </c>
      <c r="D1481">
        <v>0.51</v>
      </c>
    </row>
    <row r="1482" spans="1:4" x14ac:dyDescent="0.2">
      <c r="A1482">
        <v>93233</v>
      </c>
      <c r="B1482" t="s">
        <v>9250</v>
      </c>
      <c r="C1482" t="s">
        <v>547</v>
      </c>
      <c r="D1482">
        <v>5.83</v>
      </c>
    </row>
    <row r="1483" spans="1:4" x14ac:dyDescent="0.2">
      <c r="A1483">
        <v>102953</v>
      </c>
      <c r="B1483" t="s">
        <v>7763</v>
      </c>
      <c r="C1483" t="s">
        <v>549</v>
      </c>
      <c r="D1483" t="s">
        <v>17527</v>
      </c>
    </row>
    <row r="1484" spans="1:4" x14ac:dyDescent="0.2">
      <c r="A1484">
        <v>102952</v>
      </c>
      <c r="B1484" t="s">
        <v>7764</v>
      </c>
      <c r="C1484" t="s">
        <v>547</v>
      </c>
      <c r="D1484" t="s">
        <v>17527</v>
      </c>
    </row>
    <row r="1485" spans="1:4" x14ac:dyDescent="0.2">
      <c r="A1485">
        <v>88831</v>
      </c>
      <c r="B1485" t="s">
        <v>7765</v>
      </c>
      <c r="C1485" t="s">
        <v>549</v>
      </c>
      <c r="D1485">
        <v>0.4</v>
      </c>
    </row>
    <row r="1486" spans="1:4" x14ac:dyDescent="0.2">
      <c r="A1486">
        <v>88830</v>
      </c>
      <c r="B1486" t="s">
        <v>7766</v>
      </c>
      <c r="C1486" t="s">
        <v>547</v>
      </c>
      <c r="D1486">
        <v>2.23</v>
      </c>
    </row>
    <row r="1487" spans="1:4" x14ac:dyDescent="0.2">
      <c r="A1487">
        <v>89226</v>
      </c>
      <c r="B1487" t="s">
        <v>7768</v>
      </c>
      <c r="C1487" t="s">
        <v>549</v>
      </c>
      <c r="D1487">
        <v>1.68</v>
      </c>
    </row>
    <row r="1488" spans="1:4" x14ac:dyDescent="0.2">
      <c r="A1488">
        <v>89225</v>
      </c>
      <c r="B1488" t="s">
        <v>7769</v>
      </c>
      <c r="C1488" t="s">
        <v>547</v>
      </c>
      <c r="D1488">
        <v>6.1</v>
      </c>
    </row>
    <row r="1489" spans="1:4" x14ac:dyDescent="0.2">
      <c r="A1489">
        <v>89279</v>
      </c>
      <c r="B1489" t="s">
        <v>9265</v>
      </c>
      <c r="C1489" t="s">
        <v>549</v>
      </c>
      <c r="D1489">
        <v>2.0499999999999998</v>
      </c>
    </row>
    <row r="1490" spans="1:4" x14ac:dyDescent="0.2">
      <c r="A1490">
        <v>89278</v>
      </c>
      <c r="B1490" t="s">
        <v>9268</v>
      </c>
      <c r="C1490" t="s">
        <v>547</v>
      </c>
      <c r="D1490">
        <v>12.75</v>
      </c>
    </row>
    <row r="1491" spans="1:4" x14ac:dyDescent="0.2">
      <c r="A1491">
        <v>90651</v>
      </c>
      <c r="B1491" t="s">
        <v>9068</v>
      </c>
      <c r="C1491" t="s">
        <v>549</v>
      </c>
      <c r="D1491">
        <v>0.87</v>
      </c>
    </row>
    <row r="1492" spans="1:4" x14ac:dyDescent="0.2">
      <c r="A1492">
        <v>90650</v>
      </c>
      <c r="B1492" t="s">
        <v>9069</v>
      </c>
      <c r="C1492" t="s">
        <v>547</v>
      </c>
      <c r="D1492">
        <v>12.95</v>
      </c>
    </row>
    <row r="1493" spans="1:4" x14ac:dyDescent="0.2">
      <c r="A1493">
        <v>106101</v>
      </c>
      <c r="B1493" t="s">
        <v>9275</v>
      </c>
      <c r="C1493" t="s">
        <v>549</v>
      </c>
      <c r="D1493" t="s">
        <v>17527</v>
      </c>
    </row>
    <row r="1494" spans="1:4" x14ac:dyDescent="0.2">
      <c r="A1494">
        <v>106100</v>
      </c>
      <c r="B1494" t="s">
        <v>9278</v>
      </c>
      <c r="C1494" t="s">
        <v>547</v>
      </c>
      <c r="D1494" t="s">
        <v>17527</v>
      </c>
    </row>
    <row r="1495" spans="1:4" x14ac:dyDescent="0.2">
      <c r="A1495">
        <v>90657</v>
      </c>
      <c r="B1495" t="s">
        <v>9066</v>
      </c>
      <c r="C1495" t="s">
        <v>549</v>
      </c>
      <c r="D1495">
        <v>5.08</v>
      </c>
    </row>
    <row r="1496" spans="1:4" x14ac:dyDescent="0.2">
      <c r="A1496">
        <v>90656</v>
      </c>
      <c r="B1496" t="s">
        <v>9067</v>
      </c>
      <c r="C1496" t="s">
        <v>547</v>
      </c>
      <c r="D1496">
        <v>17.03</v>
      </c>
    </row>
    <row r="1497" spans="1:4" x14ac:dyDescent="0.2">
      <c r="A1497">
        <v>90663</v>
      </c>
      <c r="B1497" t="s">
        <v>9072</v>
      </c>
      <c r="C1497" t="s">
        <v>549</v>
      </c>
      <c r="D1497">
        <v>5.44</v>
      </c>
    </row>
    <row r="1498" spans="1:4" x14ac:dyDescent="0.2">
      <c r="A1498">
        <v>90662</v>
      </c>
      <c r="B1498" t="s">
        <v>9073</v>
      </c>
      <c r="C1498" t="s">
        <v>547</v>
      </c>
      <c r="D1498">
        <v>17.72</v>
      </c>
    </row>
    <row r="1499" spans="1:4" x14ac:dyDescent="0.2">
      <c r="A1499">
        <v>89022</v>
      </c>
      <c r="B1499" t="s">
        <v>9289</v>
      </c>
      <c r="C1499" t="s">
        <v>549</v>
      </c>
      <c r="D1499">
        <v>0.33</v>
      </c>
    </row>
    <row r="1500" spans="1:4" x14ac:dyDescent="0.2">
      <c r="A1500">
        <v>89021</v>
      </c>
      <c r="B1500" t="s">
        <v>9292</v>
      </c>
      <c r="C1500" t="s">
        <v>547</v>
      </c>
      <c r="D1500">
        <v>2.86</v>
      </c>
    </row>
    <row r="1501" spans="1:4" x14ac:dyDescent="0.2">
      <c r="A1501">
        <v>90644</v>
      </c>
      <c r="B1501" t="s">
        <v>9144</v>
      </c>
      <c r="C1501" t="s">
        <v>549</v>
      </c>
      <c r="D1501">
        <v>7.8</v>
      </c>
    </row>
    <row r="1502" spans="1:4" x14ac:dyDescent="0.2">
      <c r="A1502">
        <v>90643</v>
      </c>
      <c r="B1502" t="s">
        <v>9145</v>
      </c>
      <c r="C1502" t="s">
        <v>547</v>
      </c>
      <c r="D1502">
        <v>27.65</v>
      </c>
    </row>
    <row r="1503" spans="1:4" x14ac:dyDescent="0.2">
      <c r="A1503">
        <v>102811</v>
      </c>
      <c r="B1503" t="s">
        <v>9299</v>
      </c>
      <c r="C1503" t="s">
        <v>549</v>
      </c>
      <c r="D1503" t="s">
        <v>17527</v>
      </c>
    </row>
    <row r="1504" spans="1:4" x14ac:dyDescent="0.2">
      <c r="A1504">
        <v>102810</v>
      </c>
      <c r="B1504" t="s">
        <v>9302</v>
      </c>
      <c r="C1504" t="s">
        <v>547</v>
      </c>
      <c r="D1504" t="s">
        <v>17527</v>
      </c>
    </row>
    <row r="1505" spans="1:4" x14ac:dyDescent="0.2">
      <c r="A1505">
        <v>92146</v>
      </c>
      <c r="B1505" t="s">
        <v>9305</v>
      </c>
      <c r="C1505" t="s">
        <v>549</v>
      </c>
      <c r="D1505">
        <v>52.64</v>
      </c>
    </row>
    <row r="1506" spans="1:4" x14ac:dyDescent="0.2">
      <c r="A1506">
        <v>92145</v>
      </c>
      <c r="B1506" t="s">
        <v>9310</v>
      </c>
      <c r="C1506" t="s">
        <v>547</v>
      </c>
      <c r="D1506">
        <v>100.76</v>
      </c>
    </row>
    <row r="1507" spans="1:4" x14ac:dyDescent="0.2">
      <c r="A1507">
        <v>92139</v>
      </c>
      <c r="B1507" t="s">
        <v>9313</v>
      </c>
      <c r="C1507" t="s">
        <v>549</v>
      </c>
      <c r="D1507">
        <v>65.31</v>
      </c>
    </row>
    <row r="1508" spans="1:4" x14ac:dyDescent="0.2">
      <c r="A1508">
        <v>92138</v>
      </c>
      <c r="B1508" t="s">
        <v>9317</v>
      </c>
      <c r="C1508" t="s">
        <v>547</v>
      </c>
      <c r="D1508">
        <v>118.96</v>
      </c>
    </row>
    <row r="1509" spans="1:4" x14ac:dyDescent="0.2">
      <c r="A1509">
        <v>91387</v>
      </c>
      <c r="B1509" t="s">
        <v>7986</v>
      </c>
      <c r="C1509" t="s">
        <v>549</v>
      </c>
      <c r="D1509">
        <v>101.8</v>
      </c>
    </row>
    <row r="1510" spans="1:4" x14ac:dyDescent="0.2">
      <c r="A1510">
        <v>91386</v>
      </c>
      <c r="B1510" t="s">
        <v>7987</v>
      </c>
      <c r="C1510" t="s">
        <v>547</v>
      </c>
      <c r="D1510">
        <v>301.95999999999998</v>
      </c>
    </row>
    <row r="1511" spans="1:4" x14ac:dyDescent="0.2">
      <c r="A1511">
        <v>96036</v>
      </c>
      <c r="B1511" t="s">
        <v>9326</v>
      </c>
      <c r="C1511" t="s">
        <v>549</v>
      </c>
      <c r="D1511">
        <v>111.25</v>
      </c>
    </row>
    <row r="1512" spans="1:4" x14ac:dyDescent="0.2">
      <c r="A1512">
        <v>96035</v>
      </c>
      <c r="B1512" t="s">
        <v>9330</v>
      </c>
      <c r="C1512" t="s">
        <v>547</v>
      </c>
      <c r="D1512">
        <v>317.54000000000002</v>
      </c>
    </row>
    <row r="1513" spans="1:4" x14ac:dyDescent="0.2">
      <c r="A1513">
        <v>89877</v>
      </c>
      <c r="B1513" t="s">
        <v>9333</v>
      </c>
      <c r="C1513" t="s">
        <v>549</v>
      </c>
      <c r="D1513">
        <v>116.74</v>
      </c>
    </row>
    <row r="1514" spans="1:4" x14ac:dyDescent="0.2">
      <c r="A1514">
        <v>89876</v>
      </c>
      <c r="B1514" t="s">
        <v>9337</v>
      </c>
      <c r="C1514" t="s">
        <v>547</v>
      </c>
      <c r="D1514">
        <v>368.49</v>
      </c>
    </row>
    <row r="1515" spans="1:4" x14ac:dyDescent="0.2">
      <c r="A1515">
        <v>89884</v>
      </c>
      <c r="B1515" t="s">
        <v>9340</v>
      </c>
      <c r="C1515" t="s">
        <v>549</v>
      </c>
      <c r="D1515">
        <v>120.45</v>
      </c>
    </row>
    <row r="1516" spans="1:4" x14ac:dyDescent="0.2">
      <c r="A1516">
        <v>89883</v>
      </c>
      <c r="B1516" t="s">
        <v>9344</v>
      </c>
      <c r="C1516" t="s">
        <v>547</v>
      </c>
      <c r="D1516">
        <v>404.05</v>
      </c>
    </row>
    <row r="1517" spans="1:4" x14ac:dyDescent="0.2">
      <c r="A1517">
        <v>67827</v>
      </c>
      <c r="B1517" t="s">
        <v>9347</v>
      </c>
      <c r="C1517" t="s">
        <v>549</v>
      </c>
      <c r="D1517">
        <v>91.95</v>
      </c>
    </row>
    <row r="1518" spans="1:4" x14ac:dyDescent="0.2">
      <c r="A1518">
        <v>67826</v>
      </c>
      <c r="B1518" t="s">
        <v>9351</v>
      </c>
      <c r="C1518" t="s">
        <v>547</v>
      </c>
      <c r="D1518">
        <v>218.59</v>
      </c>
    </row>
    <row r="1519" spans="1:4" x14ac:dyDescent="0.2">
      <c r="A1519">
        <v>5961</v>
      </c>
      <c r="B1519" t="s">
        <v>7976</v>
      </c>
      <c r="C1519" t="s">
        <v>549</v>
      </c>
      <c r="D1519">
        <v>90.67</v>
      </c>
    </row>
    <row r="1520" spans="1:4" x14ac:dyDescent="0.2">
      <c r="A1520">
        <v>5811</v>
      </c>
      <c r="B1520" t="s">
        <v>8002</v>
      </c>
      <c r="C1520" t="s">
        <v>547</v>
      </c>
      <c r="D1520">
        <v>236.21</v>
      </c>
    </row>
    <row r="1521" spans="1:4" x14ac:dyDescent="0.2">
      <c r="A1521">
        <v>106373</v>
      </c>
      <c r="B1521" t="s">
        <v>9359</v>
      </c>
      <c r="C1521" t="s">
        <v>549</v>
      </c>
      <c r="D1521" t="s">
        <v>17527</v>
      </c>
    </row>
    <row r="1522" spans="1:4" x14ac:dyDescent="0.2">
      <c r="A1522">
        <v>106366</v>
      </c>
      <c r="B1522" t="s">
        <v>9364</v>
      </c>
      <c r="C1522" t="s">
        <v>547</v>
      </c>
      <c r="D1522" t="s">
        <v>17527</v>
      </c>
    </row>
    <row r="1523" spans="1:4" x14ac:dyDescent="0.2">
      <c r="A1523">
        <v>106371</v>
      </c>
      <c r="B1523" t="s">
        <v>9367</v>
      </c>
      <c r="C1523" t="s">
        <v>549</v>
      </c>
      <c r="D1523" t="s">
        <v>17527</v>
      </c>
    </row>
    <row r="1524" spans="1:4" x14ac:dyDescent="0.2">
      <c r="A1524">
        <v>106364</v>
      </c>
      <c r="B1524" t="s">
        <v>9371</v>
      </c>
      <c r="C1524" t="s">
        <v>547</v>
      </c>
      <c r="D1524" t="s">
        <v>17527</v>
      </c>
    </row>
    <row r="1525" spans="1:4" x14ac:dyDescent="0.2">
      <c r="A1525">
        <v>92243</v>
      </c>
      <c r="B1525" t="s">
        <v>9374</v>
      </c>
      <c r="C1525" t="s">
        <v>549</v>
      </c>
      <c r="D1525">
        <v>114.41</v>
      </c>
    </row>
    <row r="1526" spans="1:4" x14ac:dyDescent="0.2">
      <c r="A1526">
        <v>92242</v>
      </c>
      <c r="B1526" t="s">
        <v>9378</v>
      </c>
      <c r="C1526" t="s">
        <v>547</v>
      </c>
      <c r="D1526">
        <v>455.47</v>
      </c>
    </row>
    <row r="1527" spans="1:4" x14ac:dyDescent="0.2">
      <c r="A1527">
        <v>91646</v>
      </c>
      <c r="B1527" t="s">
        <v>9381</v>
      </c>
      <c r="C1527" t="s">
        <v>549</v>
      </c>
      <c r="D1527">
        <v>133.09</v>
      </c>
    </row>
    <row r="1528" spans="1:4" x14ac:dyDescent="0.2">
      <c r="A1528">
        <v>91645</v>
      </c>
      <c r="B1528" t="s">
        <v>9385</v>
      </c>
      <c r="C1528" t="s">
        <v>547</v>
      </c>
      <c r="D1528">
        <v>521.63</v>
      </c>
    </row>
    <row r="1529" spans="1:4" x14ac:dyDescent="0.2">
      <c r="A1529">
        <v>92107</v>
      </c>
      <c r="B1529" t="s">
        <v>9388</v>
      </c>
      <c r="C1529" t="s">
        <v>549</v>
      </c>
      <c r="D1529">
        <v>121.88</v>
      </c>
    </row>
    <row r="1530" spans="1:4" x14ac:dyDescent="0.2">
      <c r="A1530">
        <v>92106</v>
      </c>
      <c r="B1530" t="s">
        <v>9393</v>
      </c>
      <c r="C1530" t="s">
        <v>547</v>
      </c>
      <c r="D1530">
        <v>394.43</v>
      </c>
    </row>
    <row r="1531" spans="1:4" x14ac:dyDescent="0.2">
      <c r="A1531">
        <v>5903</v>
      </c>
      <c r="B1531" t="s">
        <v>8378</v>
      </c>
      <c r="C1531" t="s">
        <v>549</v>
      </c>
      <c r="D1531">
        <v>100.82</v>
      </c>
    </row>
    <row r="1532" spans="1:4" x14ac:dyDescent="0.2">
      <c r="A1532">
        <v>5901</v>
      </c>
      <c r="B1532" t="s">
        <v>8379</v>
      </c>
      <c r="C1532" t="s">
        <v>547</v>
      </c>
      <c r="D1532">
        <v>352.86</v>
      </c>
    </row>
    <row r="1533" spans="1:4" x14ac:dyDescent="0.2">
      <c r="A1533">
        <v>106252</v>
      </c>
      <c r="B1533" t="s">
        <v>9401</v>
      </c>
      <c r="C1533" t="s">
        <v>549</v>
      </c>
      <c r="D1533">
        <v>100.36</v>
      </c>
    </row>
    <row r="1534" spans="1:4" x14ac:dyDescent="0.2">
      <c r="A1534">
        <v>106247</v>
      </c>
      <c r="B1534" t="s">
        <v>9405</v>
      </c>
      <c r="C1534" t="s">
        <v>547</v>
      </c>
      <c r="D1534">
        <v>315.83999999999997</v>
      </c>
    </row>
    <row r="1535" spans="1:4" x14ac:dyDescent="0.2">
      <c r="A1535">
        <v>6260</v>
      </c>
      <c r="B1535" t="s">
        <v>8000</v>
      </c>
      <c r="C1535" t="s">
        <v>549</v>
      </c>
      <c r="D1535">
        <v>87.53</v>
      </c>
    </row>
    <row r="1536" spans="1:4" x14ac:dyDescent="0.2">
      <c r="A1536">
        <v>6259</v>
      </c>
      <c r="B1536" t="s">
        <v>8001</v>
      </c>
      <c r="C1536" t="s">
        <v>547</v>
      </c>
      <c r="D1536">
        <v>288.83999999999997</v>
      </c>
    </row>
    <row r="1537" spans="1:4" x14ac:dyDescent="0.2">
      <c r="A1537">
        <v>104705</v>
      </c>
      <c r="B1537" t="s">
        <v>9105</v>
      </c>
      <c r="C1537" t="s">
        <v>549</v>
      </c>
      <c r="D1537" t="s">
        <v>17527</v>
      </c>
    </row>
    <row r="1538" spans="1:4" x14ac:dyDescent="0.2">
      <c r="A1538">
        <v>104704</v>
      </c>
      <c r="B1538" t="s">
        <v>9106</v>
      </c>
      <c r="C1538" t="s">
        <v>547</v>
      </c>
      <c r="D1538" t="s">
        <v>17527</v>
      </c>
    </row>
    <row r="1539" spans="1:4" x14ac:dyDescent="0.2">
      <c r="A1539">
        <v>91395</v>
      </c>
      <c r="B1539" t="s">
        <v>9418</v>
      </c>
      <c r="C1539" t="s">
        <v>549</v>
      </c>
      <c r="D1539">
        <v>84.86</v>
      </c>
    </row>
    <row r="1540" spans="1:4" x14ac:dyDescent="0.2">
      <c r="A1540">
        <v>73467</v>
      </c>
      <c r="B1540" t="s">
        <v>9422</v>
      </c>
      <c r="C1540" t="s">
        <v>547</v>
      </c>
      <c r="D1540">
        <v>280.56</v>
      </c>
    </row>
    <row r="1541" spans="1:4" x14ac:dyDescent="0.2">
      <c r="A1541">
        <v>5826</v>
      </c>
      <c r="B1541" t="s">
        <v>9425</v>
      </c>
      <c r="C1541" t="s">
        <v>549</v>
      </c>
      <c r="D1541">
        <v>87.87</v>
      </c>
    </row>
    <row r="1542" spans="1:4" x14ac:dyDescent="0.2">
      <c r="A1542">
        <v>5824</v>
      </c>
      <c r="B1542" t="s">
        <v>9429</v>
      </c>
      <c r="C1542" t="s">
        <v>547</v>
      </c>
      <c r="D1542">
        <v>247.74</v>
      </c>
    </row>
    <row r="1543" spans="1:4" x14ac:dyDescent="0.2">
      <c r="A1543">
        <v>106369</v>
      </c>
      <c r="B1543" t="s">
        <v>9432</v>
      </c>
      <c r="C1543" t="s">
        <v>549</v>
      </c>
      <c r="D1543" t="s">
        <v>17527</v>
      </c>
    </row>
    <row r="1544" spans="1:4" x14ac:dyDescent="0.2">
      <c r="A1544">
        <v>106362</v>
      </c>
      <c r="B1544" t="s">
        <v>9436</v>
      </c>
      <c r="C1544" t="s">
        <v>547</v>
      </c>
      <c r="D1544" t="s">
        <v>17527</v>
      </c>
    </row>
    <row r="1545" spans="1:4" x14ac:dyDescent="0.2">
      <c r="A1545">
        <v>106253</v>
      </c>
      <c r="B1545" t="s">
        <v>9439</v>
      </c>
      <c r="C1545" t="s">
        <v>549</v>
      </c>
      <c r="D1545">
        <v>102.89</v>
      </c>
    </row>
    <row r="1546" spans="1:4" x14ac:dyDescent="0.2">
      <c r="A1546">
        <v>106248</v>
      </c>
      <c r="B1546" t="s">
        <v>9443</v>
      </c>
      <c r="C1546" t="s">
        <v>547</v>
      </c>
      <c r="D1546">
        <v>323.72000000000003</v>
      </c>
    </row>
    <row r="1547" spans="1:4" x14ac:dyDescent="0.2">
      <c r="A1547">
        <v>106372</v>
      </c>
      <c r="B1547" t="s">
        <v>9446</v>
      </c>
      <c r="C1547" t="s">
        <v>549</v>
      </c>
      <c r="D1547" t="s">
        <v>17527</v>
      </c>
    </row>
    <row r="1548" spans="1:4" x14ac:dyDescent="0.2">
      <c r="A1548">
        <v>106365</v>
      </c>
      <c r="B1548" t="s">
        <v>9450</v>
      </c>
      <c r="C1548" t="s">
        <v>547</v>
      </c>
      <c r="D1548" t="s">
        <v>17527</v>
      </c>
    </row>
    <row r="1549" spans="1:4" x14ac:dyDescent="0.2">
      <c r="A1549">
        <v>106370</v>
      </c>
      <c r="B1549" t="s">
        <v>9453</v>
      </c>
      <c r="C1549" t="s">
        <v>549</v>
      </c>
      <c r="D1549" t="s">
        <v>17527</v>
      </c>
    </row>
    <row r="1550" spans="1:4" x14ac:dyDescent="0.2">
      <c r="A1550">
        <v>106363</v>
      </c>
      <c r="B1550" t="s">
        <v>9457</v>
      </c>
      <c r="C1550" t="s">
        <v>547</v>
      </c>
      <c r="D1550" t="s">
        <v>17527</v>
      </c>
    </row>
    <row r="1551" spans="1:4" x14ac:dyDescent="0.2">
      <c r="A1551">
        <v>5892</v>
      </c>
      <c r="B1551" t="s">
        <v>9460</v>
      </c>
      <c r="C1551" t="s">
        <v>549</v>
      </c>
      <c r="D1551">
        <v>82.74</v>
      </c>
    </row>
    <row r="1552" spans="1:4" x14ac:dyDescent="0.2">
      <c r="A1552">
        <v>5890</v>
      </c>
      <c r="B1552" t="s">
        <v>9464</v>
      </c>
      <c r="C1552" t="s">
        <v>547</v>
      </c>
      <c r="D1552">
        <v>234.59</v>
      </c>
    </row>
    <row r="1553" spans="1:4" x14ac:dyDescent="0.2">
      <c r="A1553">
        <v>5896</v>
      </c>
      <c r="B1553" t="s">
        <v>9467</v>
      </c>
      <c r="C1553" t="s">
        <v>549</v>
      </c>
      <c r="D1553">
        <v>85.6</v>
      </c>
    </row>
    <row r="1554" spans="1:4" x14ac:dyDescent="0.2">
      <c r="A1554">
        <v>5894</v>
      </c>
      <c r="B1554" t="s">
        <v>9471</v>
      </c>
      <c r="C1554" t="s">
        <v>547</v>
      </c>
      <c r="D1554">
        <v>243.37</v>
      </c>
    </row>
    <row r="1555" spans="1:4" x14ac:dyDescent="0.2">
      <c r="A1555">
        <v>91032</v>
      </c>
      <c r="B1555" t="s">
        <v>9474</v>
      </c>
      <c r="C1555" t="s">
        <v>549</v>
      </c>
      <c r="D1555">
        <v>93.96</v>
      </c>
    </row>
    <row r="1556" spans="1:4" x14ac:dyDescent="0.2">
      <c r="A1556">
        <v>91031</v>
      </c>
      <c r="B1556" t="s">
        <v>9478</v>
      </c>
      <c r="C1556" t="s">
        <v>547</v>
      </c>
      <c r="D1556">
        <v>292.17</v>
      </c>
    </row>
    <row r="1557" spans="1:4" x14ac:dyDescent="0.2">
      <c r="A1557">
        <v>106255</v>
      </c>
      <c r="B1557" t="s">
        <v>9481</v>
      </c>
      <c r="C1557" t="s">
        <v>549</v>
      </c>
      <c r="D1557" t="s">
        <v>17527</v>
      </c>
    </row>
    <row r="1558" spans="1:4" x14ac:dyDescent="0.2">
      <c r="A1558">
        <v>106250</v>
      </c>
      <c r="B1558" t="s">
        <v>9485</v>
      </c>
      <c r="C1558" t="s">
        <v>547</v>
      </c>
      <c r="D1558" t="s">
        <v>17527</v>
      </c>
    </row>
    <row r="1559" spans="1:4" x14ac:dyDescent="0.2">
      <c r="A1559">
        <v>106374</v>
      </c>
      <c r="B1559" t="s">
        <v>9488</v>
      </c>
      <c r="C1559" t="s">
        <v>549</v>
      </c>
      <c r="D1559" t="s">
        <v>17527</v>
      </c>
    </row>
    <row r="1560" spans="1:4" x14ac:dyDescent="0.2">
      <c r="A1560">
        <v>106367</v>
      </c>
      <c r="B1560" t="s">
        <v>9492</v>
      </c>
      <c r="C1560" t="s">
        <v>547</v>
      </c>
      <c r="D1560" t="s">
        <v>17527</v>
      </c>
    </row>
    <row r="1561" spans="1:4" x14ac:dyDescent="0.2">
      <c r="A1561">
        <v>106375</v>
      </c>
      <c r="B1561" t="s">
        <v>9495</v>
      </c>
      <c r="C1561" t="s">
        <v>549</v>
      </c>
      <c r="D1561" t="s">
        <v>17527</v>
      </c>
    </row>
    <row r="1562" spans="1:4" x14ac:dyDescent="0.2">
      <c r="A1562">
        <v>106368</v>
      </c>
      <c r="B1562" t="s">
        <v>9499</v>
      </c>
      <c r="C1562" t="s">
        <v>547</v>
      </c>
      <c r="D1562" t="s">
        <v>17527</v>
      </c>
    </row>
    <row r="1563" spans="1:4" x14ac:dyDescent="0.2">
      <c r="A1563">
        <v>102817</v>
      </c>
      <c r="B1563" t="s">
        <v>9502</v>
      </c>
      <c r="C1563" t="s">
        <v>549</v>
      </c>
      <c r="D1563" t="s">
        <v>17527</v>
      </c>
    </row>
    <row r="1564" spans="1:4" x14ac:dyDescent="0.2">
      <c r="A1564">
        <v>102816</v>
      </c>
      <c r="B1564" t="s">
        <v>9505</v>
      </c>
      <c r="C1564" t="s">
        <v>547</v>
      </c>
      <c r="D1564" t="s">
        <v>17527</v>
      </c>
    </row>
    <row r="1565" spans="1:4" x14ac:dyDescent="0.2">
      <c r="A1565">
        <v>91534</v>
      </c>
      <c r="B1565" t="s">
        <v>9508</v>
      </c>
      <c r="C1565" t="s">
        <v>549</v>
      </c>
      <c r="D1565">
        <v>43.16</v>
      </c>
    </row>
    <row r="1566" spans="1:4" x14ac:dyDescent="0.2">
      <c r="A1566">
        <v>91533</v>
      </c>
      <c r="B1566" t="s">
        <v>8377</v>
      </c>
      <c r="C1566" t="s">
        <v>547</v>
      </c>
      <c r="D1566">
        <v>50.71</v>
      </c>
    </row>
    <row r="1567" spans="1:4" x14ac:dyDescent="0.2">
      <c r="A1567">
        <v>95265</v>
      </c>
      <c r="B1567" t="s">
        <v>9513</v>
      </c>
      <c r="C1567" t="s">
        <v>549</v>
      </c>
      <c r="D1567">
        <v>0.92</v>
      </c>
    </row>
    <row r="1568" spans="1:4" x14ac:dyDescent="0.2">
      <c r="A1568">
        <v>95264</v>
      </c>
      <c r="B1568" t="s">
        <v>9516</v>
      </c>
      <c r="C1568" t="s">
        <v>547</v>
      </c>
      <c r="D1568">
        <v>6.69</v>
      </c>
    </row>
    <row r="1569" spans="1:4" x14ac:dyDescent="0.2">
      <c r="A1569">
        <v>90973</v>
      </c>
      <c r="B1569" t="s">
        <v>9519</v>
      </c>
      <c r="C1569" t="s">
        <v>549</v>
      </c>
      <c r="D1569">
        <v>8.93</v>
      </c>
    </row>
    <row r="1570" spans="1:4" x14ac:dyDescent="0.2">
      <c r="A1570">
        <v>90972</v>
      </c>
      <c r="B1570" t="s">
        <v>9522</v>
      </c>
      <c r="C1570" t="s">
        <v>547</v>
      </c>
      <c r="D1570">
        <v>80.03</v>
      </c>
    </row>
    <row r="1571" spans="1:4" x14ac:dyDescent="0.2">
      <c r="A1571">
        <v>91001</v>
      </c>
      <c r="B1571" t="s">
        <v>9525</v>
      </c>
      <c r="C1571" t="s">
        <v>549</v>
      </c>
      <c r="D1571">
        <v>10.59</v>
      </c>
    </row>
    <row r="1572" spans="1:4" x14ac:dyDescent="0.2">
      <c r="A1572">
        <v>90999</v>
      </c>
      <c r="B1572" t="s">
        <v>9528</v>
      </c>
      <c r="C1572" t="s">
        <v>547</v>
      </c>
      <c r="D1572">
        <v>105.66</v>
      </c>
    </row>
    <row r="1573" spans="1:4" x14ac:dyDescent="0.2">
      <c r="A1573">
        <v>5954</v>
      </c>
      <c r="B1573" t="s">
        <v>9531</v>
      </c>
      <c r="C1573" t="s">
        <v>549</v>
      </c>
      <c r="D1573">
        <v>6.67</v>
      </c>
    </row>
    <row r="1574" spans="1:4" x14ac:dyDescent="0.2">
      <c r="A1574">
        <v>5953</v>
      </c>
      <c r="B1574" t="s">
        <v>9534</v>
      </c>
      <c r="C1574" t="s">
        <v>547</v>
      </c>
      <c r="D1574">
        <v>61.71</v>
      </c>
    </row>
    <row r="1575" spans="1:4" x14ac:dyDescent="0.2">
      <c r="A1575">
        <v>90982</v>
      </c>
      <c r="B1575" t="s">
        <v>9063</v>
      </c>
      <c r="C1575" t="s">
        <v>549</v>
      </c>
      <c r="D1575">
        <v>22.69</v>
      </c>
    </row>
    <row r="1576" spans="1:4" x14ac:dyDescent="0.2">
      <c r="A1576">
        <v>90979</v>
      </c>
      <c r="B1576" t="s">
        <v>9064</v>
      </c>
      <c r="C1576" t="s">
        <v>547</v>
      </c>
      <c r="D1576">
        <v>206.7</v>
      </c>
    </row>
    <row r="1577" spans="1:4" x14ac:dyDescent="0.2">
      <c r="A1577">
        <v>90965</v>
      </c>
      <c r="B1577" t="s">
        <v>7622</v>
      </c>
      <c r="C1577" t="s">
        <v>549</v>
      </c>
      <c r="D1577">
        <v>8.9</v>
      </c>
    </row>
    <row r="1578" spans="1:4" x14ac:dyDescent="0.2">
      <c r="A1578">
        <v>90964</v>
      </c>
      <c r="B1578" t="s">
        <v>7623</v>
      </c>
      <c r="C1578" t="s">
        <v>547</v>
      </c>
      <c r="D1578">
        <v>33.06</v>
      </c>
    </row>
    <row r="1579" spans="1:4" x14ac:dyDescent="0.2">
      <c r="A1579">
        <v>102970</v>
      </c>
      <c r="B1579" t="s">
        <v>9545</v>
      </c>
      <c r="C1579" t="s">
        <v>549</v>
      </c>
      <c r="D1579">
        <v>0.22</v>
      </c>
    </row>
    <row r="1580" spans="1:4" x14ac:dyDescent="0.2">
      <c r="A1580">
        <v>102971</v>
      </c>
      <c r="B1580" t="s">
        <v>9548</v>
      </c>
      <c r="C1580" t="s">
        <v>547</v>
      </c>
      <c r="D1580">
        <v>0.56000000000000005</v>
      </c>
    </row>
    <row r="1581" spans="1:4" x14ac:dyDescent="0.2">
      <c r="A1581">
        <v>102822</v>
      </c>
      <c r="B1581" t="s">
        <v>9551</v>
      </c>
      <c r="C1581" t="s">
        <v>549</v>
      </c>
      <c r="D1581" t="s">
        <v>17527</v>
      </c>
    </row>
    <row r="1582" spans="1:4" x14ac:dyDescent="0.2">
      <c r="A1582">
        <v>102821</v>
      </c>
      <c r="B1582" t="s">
        <v>9554</v>
      </c>
      <c r="C1582" t="s">
        <v>547</v>
      </c>
      <c r="D1582" t="s">
        <v>17527</v>
      </c>
    </row>
    <row r="1583" spans="1:4" x14ac:dyDescent="0.2">
      <c r="A1583">
        <v>102828</v>
      </c>
      <c r="B1583" t="s">
        <v>9108</v>
      </c>
      <c r="C1583" t="s">
        <v>549</v>
      </c>
      <c r="D1583" t="s">
        <v>17527</v>
      </c>
    </row>
    <row r="1584" spans="1:4" x14ac:dyDescent="0.2">
      <c r="A1584">
        <v>102827</v>
      </c>
      <c r="B1584" t="s">
        <v>9109</v>
      </c>
      <c r="C1584" t="s">
        <v>547</v>
      </c>
      <c r="D1584" t="s">
        <v>17527</v>
      </c>
    </row>
    <row r="1585" spans="1:4" x14ac:dyDescent="0.2">
      <c r="A1585">
        <v>103939</v>
      </c>
      <c r="B1585" t="s">
        <v>9124</v>
      </c>
      <c r="C1585" t="s">
        <v>549</v>
      </c>
      <c r="D1585" t="s">
        <v>17527</v>
      </c>
    </row>
    <row r="1586" spans="1:4" x14ac:dyDescent="0.2">
      <c r="A1586">
        <v>103938</v>
      </c>
      <c r="B1586" t="s">
        <v>9125</v>
      </c>
      <c r="C1586" t="s">
        <v>547</v>
      </c>
      <c r="D1586" t="s">
        <v>17527</v>
      </c>
    </row>
    <row r="1587" spans="1:4" x14ac:dyDescent="0.2">
      <c r="A1587">
        <v>103945</v>
      </c>
      <c r="B1587" t="s">
        <v>9127</v>
      </c>
      <c r="C1587" t="s">
        <v>549</v>
      </c>
      <c r="D1587" t="s">
        <v>17527</v>
      </c>
    </row>
    <row r="1588" spans="1:4" x14ac:dyDescent="0.2">
      <c r="A1588">
        <v>103944</v>
      </c>
      <c r="B1588" t="s">
        <v>9128</v>
      </c>
      <c r="C1588" t="s">
        <v>547</v>
      </c>
      <c r="D1588" t="s">
        <v>17527</v>
      </c>
    </row>
    <row r="1589" spans="1:4" x14ac:dyDescent="0.2">
      <c r="A1589">
        <v>106416</v>
      </c>
      <c r="B1589" t="s">
        <v>9569</v>
      </c>
      <c r="C1589" t="s">
        <v>549</v>
      </c>
      <c r="D1589">
        <v>13.09</v>
      </c>
    </row>
    <row r="1590" spans="1:4" x14ac:dyDescent="0.2">
      <c r="A1590">
        <v>106414</v>
      </c>
      <c r="B1590" t="s">
        <v>9572</v>
      </c>
      <c r="C1590" t="s">
        <v>547</v>
      </c>
      <c r="D1590">
        <v>25.45</v>
      </c>
    </row>
    <row r="1591" spans="1:4" x14ac:dyDescent="0.2">
      <c r="A1591">
        <v>91285</v>
      </c>
      <c r="B1591" t="s">
        <v>9575</v>
      </c>
      <c r="C1591" t="s">
        <v>549</v>
      </c>
      <c r="D1591">
        <v>0.53</v>
      </c>
    </row>
    <row r="1592" spans="1:4" x14ac:dyDescent="0.2">
      <c r="A1592">
        <v>91283</v>
      </c>
      <c r="B1592" t="s">
        <v>9578</v>
      </c>
      <c r="C1592" t="s">
        <v>547</v>
      </c>
      <c r="D1592">
        <v>10.11</v>
      </c>
    </row>
    <row r="1593" spans="1:4" x14ac:dyDescent="0.2">
      <c r="A1593">
        <v>95283</v>
      </c>
      <c r="B1593" t="s">
        <v>9581</v>
      </c>
      <c r="C1593" t="s">
        <v>549</v>
      </c>
      <c r="D1593">
        <v>0.88</v>
      </c>
    </row>
    <row r="1594" spans="1:4" x14ac:dyDescent="0.2">
      <c r="A1594">
        <v>95282</v>
      </c>
      <c r="B1594" t="s">
        <v>9584</v>
      </c>
      <c r="C1594" t="s">
        <v>547</v>
      </c>
      <c r="D1594">
        <v>10.57</v>
      </c>
    </row>
    <row r="1595" spans="1:4" x14ac:dyDescent="0.2">
      <c r="A1595">
        <v>95128</v>
      </c>
      <c r="B1595" t="s">
        <v>9587</v>
      </c>
      <c r="C1595" t="s">
        <v>549</v>
      </c>
      <c r="D1595">
        <v>68.59</v>
      </c>
    </row>
    <row r="1596" spans="1:4" x14ac:dyDescent="0.2">
      <c r="A1596">
        <v>95127</v>
      </c>
      <c r="B1596" t="s">
        <v>9590</v>
      </c>
      <c r="C1596" t="s">
        <v>547</v>
      </c>
      <c r="D1596">
        <v>242.16</v>
      </c>
    </row>
    <row r="1597" spans="1:4" x14ac:dyDescent="0.2">
      <c r="A1597">
        <v>92044</v>
      </c>
      <c r="B1597" t="s">
        <v>9593</v>
      </c>
      <c r="C1597" t="s">
        <v>549</v>
      </c>
      <c r="D1597">
        <v>8.8699999999999992</v>
      </c>
    </row>
    <row r="1598" spans="1:4" x14ac:dyDescent="0.2">
      <c r="A1598">
        <v>92043</v>
      </c>
      <c r="B1598" t="s">
        <v>9596</v>
      </c>
      <c r="C1598" t="s">
        <v>547</v>
      </c>
      <c r="D1598">
        <v>15</v>
      </c>
    </row>
    <row r="1599" spans="1:4" x14ac:dyDescent="0.2">
      <c r="A1599">
        <v>106417</v>
      </c>
      <c r="B1599" t="s">
        <v>9598</v>
      </c>
      <c r="C1599" t="s">
        <v>549</v>
      </c>
      <c r="D1599">
        <v>7.45</v>
      </c>
    </row>
    <row r="1600" spans="1:4" x14ac:dyDescent="0.2">
      <c r="A1600">
        <v>106415</v>
      </c>
      <c r="B1600" t="s">
        <v>9601</v>
      </c>
      <c r="C1600" t="s">
        <v>547</v>
      </c>
      <c r="D1600">
        <v>16.14</v>
      </c>
    </row>
    <row r="1601" spans="1:4" x14ac:dyDescent="0.2">
      <c r="A1601">
        <v>102834</v>
      </c>
      <c r="B1601" t="s">
        <v>9604</v>
      </c>
      <c r="C1601" t="s">
        <v>549</v>
      </c>
      <c r="D1601" t="s">
        <v>17527</v>
      </c>
    </row>
    <row r="1602" spans="1:4" x14ac:dyDescent="0.2">
      <c r="A1602">
        <v>102833</v>
      </c>
      <c r="B1602" t="s">
        <v>9607</v>
      </c>
      <c r="C1602" t="s">
        <v>547</v>
      </c>
      <c r="D1602" t="s">
        <v>17527</v>
      </c>
    </row>
    <row r="1603" spans="1:4" x14ac:dyDescent="0.2">
      <c r="A1603">
        <v>92119</v>
      </c>
      <c r="B1603" t="s">
        <v>9609</v>
      </c>
      <c r="C1603" t="s">
        <v>549</v>
      </c>
      <c r="D1603">
        <v>0.3</v>
      </c>
    </row>
    <row r="1604" spans="1:4" x14ac:dyDescent="0.2">
      <c r="A1604">
        <v>92118</v>
      </c>
      <c r="B1604" t="s">
        <v>9612</v>
      </c>
      <c r="C1604" t="s">
        <v>547</v>
      </c>
      <c r="D1604">
        <v>0.47</v>
      </c>
    </row>
    <row r="1605" spans="1:4" x14ac:dyDescent="0.2">
      <c r="A1605">
        <v>102917</v>
      </c>
      <c r="B1605" t="s">
        <v>9614</v>
      </c>
      <c r="C1605" t="s">
        <v>549</v>
      </c>
      <c r="D1605" t="s">
        <v>17527</v>
      </c>
    </row>
    <row r="1606" spans="1:4" x14ac:dyDescent="0.2">
      <c r="A1606">
        <v>102916</v>
      </c>
      <c r="B1606" t="s">
        <v>9617</v>
      </c>
      <c r="C1606" t="s">
        <v>547</v>
      </c>
      <c r="D1606" t="s">
        <v>17527</v>
      </c>
    </row>
    <row r="1607" spans="1:4" x14ac:dyDescent="0.2">
      <c r="A1607">
        <v>95721</v>
      </c>
      <c r="B1607" t="s">
        <v>9620</v>
      </c>
      <c r="C1607" t="s">
        <v>549</v>
      </c>
      <c r="D1607">
        <v>130.21</v>
      </c>
    </row>
    <row r="1608" spans="1:4" x14ac:dyDescent="0.2">
      <c r="A1608">
        <v>95720</v>
      </c>
      <c r="B1608" t="s">
        <v>9624</v>
      </c>
      <c r="C1608" t="s">
        <v>547</v>
      </c>
      <c r="D1608">
        <v>309.63</v>
      </c>
    </row>
    <row r="1609" spans="1:4" x14ac:dyDescent="0.2">
      <c r="A1609">
        <v>104717</v>
      </c>
      <c r="B1609" t="s">
        <v>9627</v>
      </c>
      <c r="C1609" t="s">
        <v>549</v>
      </c>
      <c r="D1609">
        <v>124.92</v>
      </c>
    </row>
    <row r="1610" spans="1:4" x14ac:dyDescent="0.2">
      <c r="A1610">
        <v>104716</v>
      </c>
      <c r="B1610" t="s">
        <v>9630</v>
      </c>
      <c r="C1610" t="s">
        <v>547</v>
      </c>
      <c r="D1610">
        <v>299.11</v>
      </c>
    </row>
    <row r="1611" spans="1:4" x14ac:dyDescent="0.2">
      <c r="A1611">
        <v>106399</v>
      </c>
      <c r="B1611" t="s">
        <v>9633</v>
      </c>
      <c r="C1611" t="s">
        <v>549</v>
      </c>
      <c r="D1611" t="s">
        <v>17527</v>
      </c>
    </row>
    <row r="1612" spans="1:4" x14ac:dyDescent="0.2">
      <c r="A1612">
        <v>106398</v>
      </c>
      <c r="B1612" t="s">
        <v>9636</v>
      </c>
      <c r="C1612" t="s">
        <v>547</v>
      </c>
      <c r="D1612" t="s">
        <v>17527</v>
      </c>
    </row>
    <row r="1613" spans="1:4" x14ac:dyDescent="0.2">
      <c r="A1613">
        <v>106405</v>
      </c>
      <c r="B1613" t="s">
        <v>9639</v>
      </c>
      <c r="C1613" t="s">
        <v>549</v>
      </c>
      <c r="D1613" t="s">
        <v>17527</v>
      </c>
    </row>
    <row r="1614" spans="1:4" x14ac:dyDescent="0.2">
      <c r="A1614">
        <v>106404</v>
      </c>
      <c r="B1614" t="s">
        <v>9642</v>
      </c>
      <c r="C1614" t="s">
        <v>547</v>
      </c>
      <c r="D1614" t="s">
        <v>17527</v>
      </c>
    </row>
    <row r="1615" spans="1:4" x14ac:dyDescent="0.2">
      <c r="A1615">
        <v>102899</v>
      </c>
      <c r="B1615" t="s">
        <v>9645</v>
      </c>
      <c r="C1615" t="s">
        <v>549</v>
      </c>
      <c r="D1615" t="s">
        <v>17527</v>
      </c>
    </row>
    <row r="1616" spans="1:4" x14ac:dyDescent="0.2">
      <c r="A1616">
        <v>102898</v>
      </c>
      <c r="B1616" t="s">
        <v>9648</v>
      </c>
      <c r="C1616" t="s">
        <v>547</v>
      </c>
      <c r="D1616" t="s">
        <v>17527</v>
      </c>
    </row>
    <row r="1617" spans="1:4" x14ac:dyDescent="0.2">
      <c r="A1617">
        <v>5632</v>
      </c>
      <c r="B1617" t="s">
        <v>8009</v>
      </c>
      <c r="C1617" t="s">
        <v>549</v>
      </c>
      <c r="D1617">
        <v>105.77</v>
      </c>
    </row>
    <row r="1618" spans="1:4" x14ac:dyDescent="0.2">
      <c r="A1618">
        <v>5631</v>
      </c>
      <c r="B1618" t="s">
        <v>8010</v>
      </c>
      <c r="C1618" t="s">
        <v>547</v>
      </c>
      <c r="D1618">
        <v>234.82</v>
      </c>
    </row>
    <row r="1619" spans="1:4" x14ac:dyDescent="0.2">
      <c r="A1619">
        <v>88908</v>
      </c>
      <c r="B1619" t="s">
        <v>8187</v>
      </c>
      <c r="C1619" t="s">
        <v>549</v>
      </c>
      <c r="D1619">
        <v>114.13</v>
      </c>
    </row>
    <row r="1620" spans="1:4" x14ac:dyDescent="0.2">
      <c r="A1620">
        <v>88907</v>
      </c>
      <c r="B1620" t="s">
        <v>8188</v>
      </c>
      <c r="C1620" t="s">
        <v>547</v>
      </c>
      <c r="D1620">
        <v>277.64</v>
      </c>
    </row>
    <row r="1621" spans="1:4" x14ac:dyDescent="0.2">
      <c r="A1621">
        <v>5911</v>
      </c>
      <c r="B1621" t="s">
        <v>9659</v>
      </c>
      <c r="C1621" t="s">
        <v>549</v>
      </c>
      <c r="D1621">
        <v>36.18</v>
      </c>
    </row>
    <row r="1622" spans="1:4" x14ac:dyDescent="0.2">
      <c r="A1622">
        <v>5909</v>
      </c>
      <c r="B1622" t="s">
        <v>9662</v>
      </c>
      <c r="C1622" t="s">
        <v>547</v>
      </c>
      <c r="D1622">
        <v>44.44</v>
      </c>
    </row>
    <row r="1623" spans="1:4" x14ac:dyDescent="0.2">
      <c r="A1623">
        <v>91486</v>
      </c>
      <c r="B1623" t="s">
        <v>8552</v>
      </c>
      <c r="C1623" t="s">
        <v>549</v>
      </c>
      <c r="D1623">
        <v>96.04</v>
      </c>
    </row>
    <row r="1624" spans="1:4" x14ac:dyDescent="0.2">
      <c r="A1624">
        <v>83362</v>
      </c>
      <c r="B1624" t="s">
        <v>8553</v>
      </c>
      <c r="C1624" t="s">
        <v>547</v>
      </c>
      <c r="D1624">
        <v>300.91000000000003</v>
      </c>
    </row>
    <row r="1625" spans="1:4" x14ac:dyDescent="0.2">
      <c r="A1625">
        <v>102839</v>
      </c>
      <c r="B1625" t="s">
        <v>9670</v>
      </c>
      <c r="C1625" t="s">
        <v>549</v>
      </c>
      <c r="D1625" t="s">
        <v>17527</v>
      </c>
    </row>
    <row r="1626" spans="1:4" x14ac:dyDescent="0.2">
      <c r="A1626">
        <v>102838</v>
      </c>
      <c r="B1626" t="s">
        <v>9673</v>
      </c>
      <c r="C1626" t="s">
        <v>547</v>
      </c>
      <c r="D1626" t="s">
        <v>17527</v>
      </c>
    </row>
    <row r="1627" spans="1:4" x14ac:dyDescent="0.2">
      <c r="A1627">
        <v>89235</v>
      </c>
      <c r="B1627" t="s">
        <v>7998</v>
      </c>
      <c r="C1627" t="s">
        <v>549</v>
      </c>
      <c r="D1627">
        <v>201.21</v>
      </c>
    </row>
    <row r="1628" spans="1:4" x14ac:dyDescent="0.2">
      <c r="A1628">
        <v>89234</v>
      </c>
      <c r="B1628" t="s">
        <v>7999</v>
      </c>
      <c r="C1628" t="s">
        <v>547</v>
      </c>
      <c r="D1628">
        <v>595.95000000000005</v>
      </c>
    </row>
    <row r="1629" spans="1:4" x14ac:dyDescent="0.2">
      <c r="A1629">
        <v>89243</v>
      </c>
      <c r="B1629" t="s">
        <v>9680</v>
      </c>
      <c r="C1629" t="s">
        <v>549</v>
      </c>
      <c r="D1629">
        <v>419.36</v>
      </c>
    </row>
    <row r="1630" spans="1:4" x14ac:dyDescent="0.2">
      <c r="A1630">
        <v>89242</v>
      </c>
      <c r="B1630" t="s">
        <v>9683</v>
      </c>
      <c r="C1630" t="s">
        <v>547</v>
      </c>
      <c r="D1630" s="335">
        <v>1394.48</v>
      </c>
    </row>
    <row r="1631" spans="1:4" x14ac:dyDescent="0.2">
      <c r="A1631">
        <v>102935</v>
      </c>
      <c r="B1631" t="s">
        <v>9686</v>
      </c>
      <c r="C1631" t="s">
        <v>549</v>
      </c>
      <c r="D1631" t="s">
        <v>17527</v>
      </c>
    </row>
    <row r="1632" spans="1:4" x14ac:dyDescent="0.2">
      <c r="A1632">
        <v>102934</v>
      </c>
      <c r="B1632" t="s">
        <v>9689</v>
      </c>
      <c r="C1632" t="s">
        <v>547</v>
      </c>
      <c r="D1632" t="s">
        <v>17527</v>
      </c>
    </row>
    <row r="1633" spans="1:4" x14ac:dyDescent="0.2">
      <c r="A1633">
        <v>93416</v>
      </c>
      <c r="B1633" t="s">
        <v>9692</v>
      </c>
      <c r="C1633" t="s">
        <v>549</v>
      </c>
      <c r="D1633">
        <v>0.51</v>
      </c>
    </row>
    <row r="1634" spans="1:4" x14ac:dyDescent="0.2">
      <c r="A1634">
        <v>93415</v>
      </c>
      <c r="B1634" t="s">
        <v>9695</v>
      </c>
      <c r="C1634" t="s">
        <v>547</v>
      </c>
      <c r="D1634">
        <v>12.2</v>
      </c>
    </row>
    <row r="1635" spans="1:4" x14ac:dyDescent="0.2">
      <c r="A1635">
        <v>5689</v>
      </c>
      <c r="B1635" t="s">
        <v>9698</v>
      </c>
      <c r="C1635" t="s">
        <v>547</v>
      </c>
      <c r="D1635">
        <v>6.32</v>
      </c>
    </row>
    <row r="1636" spans="1:4" x14ac:dyDescent="0.2">
      <c r="A1636">
        <v>5690</v>
      </c>
      <c r="B1636" t="s">
        <v>9702</v>
      </c>
      <c r="C1636" t="s">
        <v>549</v>
      </c>
      <c r="D1636">
        <v>4.09</v>
      </c>
    </row>
    <row r="1637" spans="1:4" x14ac:dyDescent="0.2">
      <c r="A1637">
        <v>5923</v>
      </c>
      <c r="B1637" t="s">
        <v>8447</v>
      </c>
      <c r="C1637" t="s">
        <v>549</v>
      </c>
      <c r="D1637">
        <v>3.2</v>
      </c>
    </row>
    <row r="1638" spans="1:4" x14ac:dyDescent="0.2">
      <c r="A1638">
        <v>5921</v>
      </c>
      <c r="B1638" t="s">
        <v>8448</v>
      </c>
      <c r="C1638" t="s">
        <v>547</v>
      </c>
      <c r="D1638">
        <v>4.9400000000000004</v>
      </c>
    </row>
    <row r="1639" spans="1:4" x14ac:dyDescent="0.2">
      <c r="A1639">
        <v>95212</v>
      </c>
      <c r="B1639" t="s">
        <v>9706</v>
      </c>
      <c r="C1639" t="s">
        <v>547</v>
      </c>
      <c r="D1639">
        <v>181.37</v>
      </c>
    </row>
    <row r="1640" spans="1:4" x14ac:dyDescent="0.2">
      <c r="A1640">
        <v>95213</v>
      </c>
      <c r="B1640" t="s">
        <v>9712</v>
      </c>
      <c r="C1640" t="s">
        <v>549</v>
      </c>
      <c r="D1640">
        <v>111.24</v>
      </c>
    </row>
    <row r="1641" spans="1:4" x14ac:dyDescent="0.2">
      <c r="A1641">
        <v>93272</v>
      </c>
      <c r="B1641" t="s">
        <v>9713</v>
      </c>
      <c r="C1641" t="s">
        <v>547</v>
      </c>
      <c r="D1641">
        <v>118.59</v>
      </c>
    </row>
    <row r="1642" spans="1:4" x14ac:dyDescent="0.2">
      <c r="A1642">
        <v>93274</v>
      </c>
      <c r="B1642" t="s">
        <v>9718</v>
      </c>
      <c r="C1642" t="s">
        <v>549</v>
      </c>
      <c r="D1642">
        <v>81.540000000000006</v>
      </c>
    </row>
    <row r="1643" spans="1:4" x14ac:dyDescent="0.2">
      <c r="A1643">
        <v>83766</v>
      </c>
      <c r="B1643" t="s">
        <v>9719</v>
      </c>
      <c r="C1643" t="s">
        <v>549</v>
      </c>
      <c r="D1643">
        <v>61.95</v>
      </c>
    </row>
    <row r="1644" spans="1:4" x14ac:dyDescent="0.2">
      <c r="A1644">
        <v>83765</v>
      </c>
      <c r="B1644" t="s">
        <v>9722</v>
      </c>
      <c r="C1644" t="s">
        <v>547</v>
      </c>
      <c r="D1644">
        <v>122.97</v>
      </c>
    </row>
    <row r="1645" spans="1:4" x14ac:dyDescent="0.2">
      <c r="A1645">
        <v>95873</v>
      </c>
      <c r="B1645" t="s">
        <v>9725</v>
      </c>
      <c r="C1645" t="s">
        <v>549</v>
      </c>
      <c r="D1645">
        <v>15.25</v>
      </c>
    </row>
    <row r="1646" spans="1:4" x14ac:dyDescent="0.2">
      <c r="A1646">
        <v>95872</v>
      </c>
      <c r="B1646" t="s">
        <v>9728</v>
      </c>
      <c r="C1646" t="s">
        <v>547</v>
      </c>
      <c r="D1646">
        <v>306</v>
      </c>
    </row>
    <row r="1647" spans="1:4" x14ac:dyDescent="0.2">
      <c r="A1647">
        <v>104689</v>
      </c>
      <c r="B1647" t="s">
        <v>9731</v>
      </c>
      <c r="C1647" t="s">
        <v>549</v>
      </c>
      <c r="D1647" t="s">
        <v>17527</v>
      </c>
    </row>
    <row r="1648" spans="1:4" x14ac:dyDescent="0.2">
      <c r="A1648">
        <v>104688</v>
      </c>
      <c r="B1648" t="s">
        <v>9734</v>
      </c>
      <c r="C1648" t="s">
        <v>547</v>
      </c>
      <c r="D1648" t="s">
        <v>17527</v>
      </c>
    </row>
    <row r="1649" spans="1:4" x14ac:dyDescent="0.2">
      <c r="A1649">
        <v>73395</v>
      </c>
      <c r="B1649" t="s">
        <v>9737</v>
      </c>
      <c r="C1649" t="s">
        <v>549</v>
      </c>
      <c r="D1649">
        <v>10.72</v>
      </c>
    </row>
    <row r="1650" spans="1:4" x14ac:dyDescent="0.2">
      <c r="A1650">
        <v>73417</v>
      </c>
      <c r="B1650" t="s">
        <v>9740</v>
      </c>
      <c r="C1650" t="s">
        <v>547</v>
      </c>
      <c r="D1650">
        <v>198.08</v>
      </c>
    </row>
    <row r="1651" spans="1:4" x14ac:dyDescent="0.2">
      <c r="A1651">
        <v>93428</v>
      </c>
      <c r="B1651" t="s">
        <v>9743</v>
      </c>
      <c r="C1651" t="s">
        <v>549</v>
      </c>
      <c r="D1651">
        <v>9.5399999999999991</v>
      </c>
    </row>
    <row r="1652" spans="1:4" x14ac:dyDescent="0.2">
      <c r="A1652">
        <v>93427</v>
      </c>
      <c r="B1652" t="s">
        <v>9746</v>
      </c>
      <c r="C1652" t="s">
        <v>547</v>
      </c>
      <c r="D1652">
        <v>180.59</v>
      </c>
    </row>
    <row r="1653" spans="1:4" x14ac:dyDescent="0.2">
      <c r="A1653">
        <v>93422</v>
      </c>
      <c r="B1653" t="s">
        <v>9749</v>
      </c>
      <c r="C1653" t="s">
        <v>549</v>
      </c>
      <c r="D1653">
        <v>6.73</v>
      </c>
    </row>
    <row r="1654" spans="1:4" x14ac:dyDescent="0.2">
      <c r="A1654">
        <v>93421</v>
      </c>
      <c r="B1654" t="s">
        <v>9752</v>
      </c>
      <c r="C1654" t="s">
        <v>547</v>
      </c>
      <c r="D1654">
        <v>80.12</v>
      </c>
    </row>
    <row r="1655" spans="1:4" x14ac:dyDescent="0.2">
      <c r="A1655">
        <v>93282</v>
      </c>
      <c r="B1655" t="s">
        <v>9755</v>
      </c>
      <c r="C1655" t="s">
        <v>549</v>
      </c>
      <c r="D1655">
        <v>33.909999999999997</v>
      </c>
    </row>
    <row r="1656" spans="1:4" x14ac:dyDescent="0.2">
      <c r="A1656">
        <v>93281</v>
      </c>
      <c r="B1656" t="s">
        <v>9759</v>
      </c>
      <c r="C1656" t="s">
        <v>547</v>
      </c>
      <c r="D1656">
        <v>35.11</v>
      </c>
    </row>
    <row r="1657" spans="1:4" x14ac:dyDescent="0.2">
      <c r="A1657">
        <v>104914</v>
      </c>
      <c r="B1657" t="s">
        <v>9762</v>
      </c>
      <c r="C1657" t="s">
        <v>549</v>
      </c>
      <c r="D1657" t="s">
        <v>17527</v>
      </c>
    </row>
    <row r="1658" spans="1:4" x14ac:dyDescent="0.2">
      <c r="A1658">
        <v>104913</v>
      </c>
      <c r="B1658" t="s">
        <v>9765</v>
      </c>
      <c r="C1658" t="s">
        <v>547</v>
      </c>
      <c r="D1658" t="s">
        <v>17527</v>
      </c>
    </row>
    <row r="1659" spans="1:4" x14ac:dyDescent="0.2">
      <c r="A1659">
        <v>102845</v>
      </c>
      <c r="B1659" t="s">
        <v>9768</v>
      </c>
      <c r="C1659" t="s">
        <v>549</v>
      </c>
      <c r="D1659" t="s">
        <v>17527</v>
      </c>
    </row>
    <row r="1660" spans="1:4" x14ac:dyDescent="0.2">
      <c r="A1660">
        <v>102844</v>
      </c>
      <c r="B1660" t="s">
        <v>9771</v>
      </c>
      <c r="C1660" t="s">
        <v>547</v>
      </c>
      <c r="D1660" t="s">
        <v>17527</v>
      </c>
    </row>
    <row r="1661" spans="1:4" x14ac:dyDescent="0.2">
      <c r="A1661">
        <v>89273</v>
      </c>
      <c r="B1661" t="s">
        <v>9774</v>
      </c>
      <c r="C1661" t="s">
        <v>549</v>
      </c>
      <c r="D1661">
        <v>122.65</v>
      </c>
    </row>
    <row r="1662" spans="1:4" x14ac:dyDescent="0.2">
      <c r="A1662">
        <v>89272</v>
      </c>
      <c r="B1662" t="s">
        <v>9778</v>
      </c>
      <c r="C1662" t="s">
        <v>547</v>
      </c>
      <c r="D1662">
        <v>236.41</v>
      </c>
    </row>
    <row r="1663" spans="1:4" x14ac:dyDescent="0.2">
      <c r="A1663">
        <v>93288</v>
      </c>
      <c r="B1663" t="s">
        <v>1133</v>
      </c>
      <c r="C1663" t="s">
        <v>549</v>
      </c>
      <c r="D1663">
        <v>194.71</v>
      </c>
    </row>
    <row r="1664" spans="1:4" x14ac:dyDescent="0.2">
      <c r="A1664">
        <v>93287</v>
      </c>
      <c r="B1664" t="s">
        <v>1134</v>
      </c>
      <c r="C1664" t="s">
        <v>547</v>
      </c>
      <c r="D1664">
        <v>371.34</v>
      </c>
    </row>
    <row r="1665" spans="1:4" x14ac:dyDescent="0.2">
      <c r="A1665">
        <v>104711</v>
      </c>
      <c r="B1665" t="s">
        <v>9786</v>
      </c>
      <c r="C1665" t="s">
        <v>549</v>
      </c>
      <c r="D1665" t="s">
        <v>17527</v>
      </c>
    </row>
    <row r="1666" spans="1:4" x14ac:dyDescent="0.2">
      <c r="A1666">
        <v>104710</v>
      </c>
      <c r="B1666" t="s">
        <v>9789</v>
      </c>
      <c r="C1666" t="s">
        <v>547</v>
      </c>
      <c r="D1666" t="s">
        <v>17527</v>
      </c>
    </row>
    <row r="1667" spans="1:4" x14ac:dyDescent="0.2">
      <c r="A1667">
        <v>104908</v>
      </c>
      <c r="B1667" t="s">
        <v>9792</v>
      </c>
      <c r="C1667" t="s">
        <v>549</v>
      </c>
      <c r="D1667" t="s">
        <v>17527</v>
      </c>
    </row>
    <row r="1668" spans="1:4" x14ac:dyDescent="0.2">
      <c r="A1668">
        <v>104907</v>
      </c>
      <c r="B1668" t="s">
        <v>9795</v>
      </c>
      <c r="C1668" t="s">
        <v>547</v>
      </c>
      <c r="D1668" t="s">
        <v>17527</v>
      </c>
    </row>
    <row r="1669" spans="1:4" x14ac:dyDescent="0.2">
      <c r="A1669">
        <v>102851</v>
      </c>
      <c r="B1669" t="s">
        <v>9798</v>
      </c>
      <c r="C1669" t="s">
        <v>549</v>
      </c>
      <c r="D1669" t="s">
        <v>17527</v>
      </c>
    </row>
    <row r="1670" spans="1:4" x14ac:dyDescent="0.2">
      <c r="A1670">
        <v>102850</v>
      </c>
      <c r="B1670" t="s">
        <v>9801</v>
      </c>
      <c r="C1670" t="s">
        <v>547</v>
      </c>
      <c r="D1670" t="s">
        <v>17527</v>
      </c>
    </row>
    <row r="1671" spans="1:4" x14ac:dyDescent="0.2">
      <c r="A1671">
        <v>102857</v>
      </c>
      <c r="B1671" t="s">
        <v>9804</v>
      </c>
      <c r="C1671" t="s">
        <v>549</v>
      </c>
      <c r="D1671" t="s">
        <v>17527</v>
      </c>
    </row>
    <row r="1672" spans="1:4" x14ac:dyDescent="0.2">
      <c r="A1672">
        <v>102856</v>
      </c>
      <c r="B1672" t="s">
        <v>9807</v>
      </c>
      <c r="C1672" t="s">
        <v>547</v>
      </c>
      <c r="D1672" t="s">
        <v>17527</v>
      </c>
    </row>
    <row r="1673" spans="1:4" x14ac:dyDescent="0.2">
      <c r="A1673">
        <v>106256</v>
      </c>
      <c r="B1673" t="s">
        <v>9810</v>
      </c>
      <c r="C1673" t="s">
        <v>549</v>
      </c>
      <c r="D1673">
        <v>127.8</v>
      </c>
    </row>
    <row r="1674" spans="1:4" x14ac:dyDescent="0.2">
      <c r="A1674">
        <v>106251</v>
      </c>
      <c r="B1674" t="s">
        <v>9815</v>
      </c>
      <c r="C1674" t="s">
        <v>547</v>
      </c>
      <c r="D1674">
        <v>363.91</v>
      </c>
    </row>
    <row r="1675" spans="1:4" x14ac:dyDescent="0.2">
      <c r="A1675">
        <v>93403</v>
      </c>
      <c r="B1675" t="s">
        <v>9818</v>
      </c>
      <c r="C1675" t="s">
        <v>549</v>
      </c>
      <c r="D1675">
        <v>98.16</v>
      </c>
    </row>
    <row r="1676" spans="1:4" x14ac:dyDescent="0.2">
      <c r="A1676">
        <v>93402</v>
      </c>
      <c r="B1676" t="s">
        <v>9822</v>
      </c>
      <c r="C1676" t="s">
        <v>547</v>
      </c>
      <c r="D1676">
        <v>305.82</v>
      </c>
    </row>
    <row r="1677" spans="1:4" x14ac:dyDescent="0.2">
      <c r="A1677">
        <v>5930</v>
      </c>
      <c r="B1677" t="s">
        <v>9825</v>
      </c>
      <c r="C1677" t="s">
        <v>549</v>
      </c>
      <c r="D1677">
        <v>101.32</v>
      </c>
    </row>
    <row r="1678" spans="1:4" x14ac:dyDescent="0.2">
      <c r="A1678">
        <v>5928</v>
      </c>
      <c r="B1678" t="s">
        <v>9829</v>
      </c>
      <c r="C1678" t="s">
        <v>547</v>
      </c>
      <c r="D1678">
        <v>311.87</v>
      </c>
    </row>
    <row r="1679" spans="1:4" x14ac:dyDescent="0.2">
      <c r="A1679">
        <v>105845</v>
      </c>
      <c r="B1679" t="s">
        <v>9832</v>
      </c>
      <c r="C1679" t="s">
        <v>549</v>
      </c>
      <c r="D1679" t="s">
        <v>17527</v>
      </c>
    </row>
    <row r="1680" spans="1:4" x14ac:dyDescent="0.2">
      <c r="A1680">
        <v>105844</v>
      </c>
      <c r="B1680" t="s">
        <v>9836</v>
      </c>
      <c r="C1680" t="s">
        <v>547</v>
      </c>
      <c r="D1680" t="s">
        <v>17527</v>
      </c>
    </row>
    <row r="1681" spans="1:4" x14ac:dyDescent="0.2">
      <c r="A1681">
        <v>91635</v>
      </c>
      <c r="B1681" t="s">
        <v>9839</v>
      </c>
      <c r="C1681" t="s">
        <v>549</v>
      </c>
      <c r="D1681">
        <v>92.56</v>
      </c>
    </row>
    <row r="1682" spans="1:4" x14ac:dyDescent="0.2">
      <c r="A1682">
        <v>91634</v>
      </c>
      <c r="B1682" t="s">
        <v>9843</v>
      </c>
      <c r="C1682" t="s">
        <v>547</v>
      </c>
      <c r="D1682">
        <v>268.61</v>
      </c>
    </row>
    <row r="1683" spans="1:4" x14ac:dyDescent="0.2">
      <c r="A1683">
        <v>105985</v>
      </c>
      <c r="B1683" t="s">
        <v>9846</v>
      </c>
      <c r="C1683" t="s">
        <v>549</v>
      </c>
      <c r="D1683">
        <v>124.86</v>
      </c>
    </row>
    <row r="1684" spans="1:4" x14ac:dyDescent="0.2">
      <c r="A1684">
        <v>105984</v>
      </c>
      <c r="B1684" t="s">
        <v>9850</v>
      </c>
      <c r="C1684" t="s">
        <v>547</v>
      </c>
      <c r="D1684">
        <v>358.3</v>
      </c>
    </row>
    <row r="1685" spans="1:4" x14ac:dyDescent="0.2">
      <c r="A1685">
        <v>98765</v>
      </c>
      <c r="B1685" t="s">
        <v>9853</v>
      </c>
      <c r="C1685" t="s">
        <v>549</v>
      </c>
      <c r="D1685">
        <v>0.09</v>
      </c>
    </row>
    <row r="1686" spans="1:4" x14ac:dyDescent="0.2">
      <c r="A1686">
        <v>98764</v>
      </c>
      <c r="B1686" t="s">
        <v>9856</v>
      </c>
      <c r="C1686" t="s">
        <v>547</v>
      </c>
      <c r="D1686">
        <v>7.15</v>
      </c>
    </row>
    <row r="1687" spans="1:4" x14ac:dyDescent="0.2">
      <c r="A1687">
        <v>99834</v>
      </c>
      <c r="B1687" t="s">
        <v>9859</v>
      </c>
      <c r="C1687" t="s">
        <v>549</v>
      </c>
      <c r="D1687">
        <v>0.21</v>
      </c>
    </row>
    <row r="1688" spans="1:4" x14ac:dyDescent="0.2">
      <c r="A1688">
        <v>99833</v>
      </c>
      <c r="B1688" t="s">
        <v>9862</v>
      </c>
      <c r="C1688" t="s">
        <v>547</v>
      </c>
      <c r="D1688">
        <v>5.51</v>
      </c>
    </row>
    <row r="1689" spans="1:4" x14ac:dyDescent="0.2">
      <c r="A1689">
        <v>104521</v>
      </c>
      <c r="B1689" t="s">
        <v>9865</v>
      </c>
      <c r="C1689" t="s">
        <v>549</v>
      </c>
      <c r="D1689" t="s">
        <v>17527</v>
      </c>
    </row>
    <row r="1690" spans="1:4" x14ac:dyDescent="0.2">
      <c r="A1690">
        <v>104520</v>
      </c>
      <c r="B1690" t="s">
        <v>9868</v>
      </c>
      <c r="C1690" t="s">
        <v>547</v>
      </c>
      <c r="D1690" t="s">
        <v>17527</v>
      </c>
    </row>
    <row r="1691" spans="1:4" x14ac:dyDescent="0.2">
      <c r="A1691">
        <v>90687</v>
      </c>
      <c r="B1691" t="s">
        <v>9871</v>
      </c>
      <c r="C1691" t="s">
        <v>549</v>
      </c>
      <c r="D1691">
        <v>85.63</v>
      </c>
    </row>
    <row r="1692" spans="1:4" x14ac:dyDescent="0.2">
      <c r="A1692">
        <v>90686</v>
      </c>
      <c r="B1692" t="s">
        <v>9875</v>
      </c>
      <c r="C1692" t="s">
        <v>547</v>
      </c>
      <c r="D1692">
        <v>186.5</v>
      </c>
    </row>
    <row r="1693" spans="1:4" x14ac:dyDescent="0.2">
      <c r="A1693">
        <v>5952</v>
      </c>
      <c r="B1693" t="s">
        <v>7624</v>
      </c>
      <c r="C1693" t="s">
        <v>549</v>
      </c>
      <c r="D1693">
        <v>39.5</v>
      </c>
    </row>
    <row r="1694" spans="1:4" x14ac:dyDescent="0.2">
      <c r="A1694">
        <v>5795</v>
      </c>
      <c r="B1694" t="s">
        <v>7625</v>
      </c>
      <c r="C1694" t="s">
        <v>547</v>
      </c>
      <c r="D1694">
        <v>40.04</v>
      </c>
    </row>
    <row r="1695" spans="1:4" x14ac:dyDescent="0.2">
      <c r="A1695">
        <v>104657</v>
      </c>
      <c r="B1695" t="s">
        <v>9882</v>
      </c>
      <c r="C1695" t="s">
        <v>549</v>
      </c>
      <c r="D1695" t="s">
        <v>17527</v>
      </c>
    </row>
    <row r="1696" spans="1:4" x14ac:dyDescent="0.2">
      <c r="A1696">
        <v>104656</v>
      </c>
      <c r="B1696" t="s">
        <v>9885</v>
      </c>
      <c r="C1696" t="s">
        <v>547</v>
      </c>
      <c r="D1696" t="s">
        <v>17527</v>
      </c>
    </row>
    <row r="1697" spans="1:4" x14ac:dyDescent="0.2">
      <c r="A1697">
        <v>102274</v>
      </c>
      <c r="B1697" t="s">
        <v>7958</v>
      </c>
      <c r="C1697" t="s">
        <v>549</v>
      </c>
      <c r="D1697">
        <v>0.89</v>
      </c>
    </row>
    <row r="1698" spans="1:4" x14ac:dyDescent="0.2">
      <c r="A1698">
        <v>102275</v>
      </c>
      <c r="B1698" t="s">
        <v>7957</v>
      </c>
      <c r="C1698" t="s">
        <v>547</v>
      </c>
      <c r="D1698">
        <v>3.78</v>
      </c>
    </row>
    <row r="1699" spans="1:4" x14ac:dyDescent="0.2">
      <c r="A1699">
        <v>95259</v>
      </c>
      <c r="B1699" t="s">
        <v>9892</v>
      </c>
      <c r="C1699" t="s">
        <v>549</v>
      </c>
      <c r="D1699">
        <v>40.04</v>
      </c>
    </row>
    <row r="1700" spans="1:4" x14ac:dyDescent="0.2">
      <c r="A1700">
        <v>95258</v>
      </c>
      <c r="B1700" t="s">
        <v>9895</v>
      </c>
      <c r="C1700" t="s">
        <v>547</v>
      </c>
      <c r="D1700">
        <v>41.13</v>
      </c>
    </row>
    <row r="1701" spans="1:4" x14ac:dyDescent="0.2">
      <c r="A1701">
        <v>105917</v>
      </c>
      <c r="B1701" t="s">
        <v>9897</v>
      </c>
      <c r="C1701" t="s">
        <v>549</v>
      </c>
      <c r="D1701">
        <v>39.880000000000003</v>
      </c>
    </row>
    <row r="1702" spans="1:4" x14ac:dyDescent="0.2">
      <c r="A1702">
        <v>105916</v>
      </c>
      <c r="B1702" t="s">
        <v>9900</v>
      </c>
      <c r="C1702" t="s">
        <v>547</v>
      </c>
      <c r="D1702">
        <v>40.81</v>
      </c>
    </row>
    <row r="1703" spans="1:4" x14ac:dyDescent="0.2">
      <c r="A1703">
        <v>103794</v>
      </c>
      <c r="B1703" t="s">
        <v>9902</v>
      </c>
      <c r="C1703" t="s">
        <v>549</v>
      </c>
      <c r="D1703" t="s">
        <v>17527</v>
      </c>
    </row>
    <row r="1704" spans="1:4" x14ac:dyDescent="0.2">
      <c r="A1704">
        <v>103793</v>
      </c>
      <c r="B1704" t="s">
        <v>9905</v>
      </c>
      <c r="C1704" t="s">
        <v>547</v>
      </c>
      <c r="D1704" t="s">
        <v>17527</v>
      </c>
    </row>
    <row r="1705" spans="1:4" x14ac:dyDescent="0.2">
      <c r="A1705">
        <v>96156</v>
      </c>
      <c r="B1705" t="s">
        <v>7997</v>
      </c>
      <c r="C1705" t="s">
        <v>549</v>
      </c>
      <c r="D1705">
        <v>77.489999999999995</v>
      </c>
    </row>
    <row r="1706" spans="1:4" x14ac:dyDescent="0.2">
      <c r="A1706">
        <v>96158</v>
      </c>
      <c r="B1706" t="s">
        <v>7996</v>
      </c>
      <c r="C1706" t="s">
        <v>547</v>
      </c>
      <c r="D1706">
        <v>159.49</v>
      </c>
    </row>
    <row r="1707" spans="1:4" x14ac:dyDescent="0.2">
      <c r="A1707">
        <v>90693</v>
      </c>
      <c r="B1707" t="s">
        <v>8388</v>
      </c>
      <c r="C1707" t="s">
        <v>549</v>
      </c>
      <c r="D1707">
        <v>72.81</v>
      </c>
    </row>
    <row r="1708" spans="1:4" x14ac:dyDescent="0.2">
      <c r="A1708">
        <v>90692</v>
      </c>
      <c r="B1708" t="s">
        <v>8389</v>
      </c>
      <c r="C1708" t="s">
        <v>547</v>
      </c>
      <c r="D1708">
        <v>150.18</v>
      </c>
    </row>
    <row r="1709" spans="1:4" x14ac:dyDescent="0.2">
      <c r="A1709">
        <v>96246</v>
      </c>
      <c r="B1709" t="s">
        <v>9916</v>
      </c>
      <c r="C1709" t="s">
        <v>549</v>
      </c>
      <c r="D1709">
        <v>81.37</v>
      </c>
    </row>
    <row r="1710" spans="1:4" x14ac:dyDescent="0.2">
      <c r="A1710">
        <v>96245</v>
      </c>
      <c r="B1710" t="s">
        <v>9919</v>
      </c>
      <c r="C1710" t="s">
        <v>547</v>
      </c>
      <c r="D1710">
        <v>137.96</v>
      </c>
    </row>
    <row r="1711" spans="1:4" x14ac:dyDescent="0.2">
      <c r="A1711">
        <v>88404</v>
      </c>
      <c r="B1711" t="s">
        <v>7728</v>
      </c>
      <c r="C1711" t="s">
        <v>549</v>
      </c>
      <c r="D1711">
        <v>1.03</v>
      </c>
    </row>
    <row r="1712" spans="1:4" x14ac:dyDescent="0.2">
      <c r="A1712">
        <v>88399</v>
      </c>
      <c r="B1712" t="s">
        <v>7729</v>
      </c>
      <c r="C1712" t="s">
        <v>547</v>
      </c>
      <c r="D1712">
        <v>4.1399999999999997</v>
      </c>
    </row>
    <row r="1713" spans="1:4" x14ac:dyDescent="0.2">
      <c r="A1713">
        <v>88392</v>
      </c>
      <c r="B1713" t="s">
        <v>7732</v>
      </c>
      <c r="C1713" t="s">
        <v>549</v>
      </c>
      <c r="D1713">
        <v>1.0900000000000001</v>
      </c>
    </row>
    <row r="1714" spans="1:4" x14ac:dyDescent="0.2">
      <c r="A1714">
        <v>88386</v>
      </c>
      <c r="B1714" t="s">
        <v>7733</v>
      </c>
      <c r="C1714" t="s">
        <v>547</v>
      </c>
      <c r="D1714">
        <v>5.73</v>
      </c>
    </row>
    <row r="1715" spans="1:4" x14ac:dyDescent="0.2">
      <c r="A1715">
        <v>88398</v>
      </c>
      <c r="B1715" t="s">
        <v>7735</v>
      </c>
      <c r="C1715" t="s">
        <v>549</v>
      </c>
      <c r="D1715">
        <v>1.3</v>
      </c>
    </row>
    <row r="1716" spans="1:4" x14ac:dyDescent="0.2">
      <c r="A1716">
        <v>88393</v>
      </c>
      <c r="B1716" t="s">
        <v>7736</v>
      </c>
      <c r="C1716" t="s">
        <v>547</v>
      </c>
      <c r="D1716">
        <v>7.94</v>
      </c>
    </row>
    <row r="1717" spans="1:4" x14ac:dyDescent="0.2">
      <c r="A1717">
        <v>90638</v>
      </c>
      <c r="B1717" t="s">
        <v>7780</v>
      </c>
      <c r="C1717" t="s">
        <v>549</v>
      </c>
      <c r="D1717">
        <v>5.23</v>
      </c>
    </row>
    <row r="1718" spans="1:4" x14ac:dyDescent="0.2">
      <c r="A1718">
        <v>90637</v>
      </c>
      <c r="B1718" t="s">
        <v>7781</v>
      </c>
      <c r="C1718" t="s">
        <v>547</v>
      </c>
      <c r="D1718">
        <v>17.190000000000001</v>
      </c>
    </row>
    <row r="1719" spans="1:4" x14ac:dyDescent="0.2">
      <c r="A1719">
        <v>103243</v>
      </c>
      <c r="B1719" t="s">
        <v>9938</v>
      </c>
      <c r="C1719" t="s">
        <v>549</v>
      </c>
      <c r="D1719" t="s">
        <v>17527</v>
      </c>
    </row>
    <row r="1720" spans="1:4" x14ac:dyDescent="0.2">
      <c r="A1720">
        <v>103242</v>
      </c>
      <c r="B1720" t="s">
        <v>9941</v>
      </c>
      <c r="C1720" t="s">
        <v>547</v>
      </c>
      <c r="D1720" t="s">
        <v>17527</v>
      </c>
    </row>
    <row r="1721" spans="1:4" x14ac:dyDescent="0.2">
      <c r="A1721">
        <v>5806</v>
      </c>
      <c r="B1721" t="s">
        <v>9944</v>
      </c>
      <c r="C1721" t="s">
        <v>549</v>
      </c>
      <c r="D1721">
        <v>0.24</v>
      </c>
    </row>
    <row r="1722" spans="1:4" x14ac:dyDescent="0.2">
      <c r="A1722">
        <v>73536</v>
      </c>
      <c r="B1722" t="s">
        <v>9947</v>
      </c>
      <c r="C1722" t="s">
        <v>547</v>
      </c>
      <c r="D1722">
        <v>21.92</v>
      </c>
    </row>
    <row r="1723" spans="1:4" x14ac:dyDescent="0.2">
      <c r="A1723">
        <v>7043</v>
      </c>
      <c r="B1723" t="s">
        <v>9950</v>
      </c>
      <c r="C1723" t="s">
        <v>549</v>
      </c>
      <c r="D1723">
        <v>0.3</v>
      </c>
    </row>
    <row r="1724" spans="1:4" x14ac:dyDescent="0.2">
      <c r="A1724">
        <v>7042</v>
      </c>
      <c r="B1724" t="s">
        <v>9953</v>
      </c>
      <c r="C1724" t="s">
        <v>547</v>
      </c>
      <c r="D1724">
        <v>25.9</v>
      </c>
    </row>
    <row r="1725" spans="1:4" x14ac:dyDescent="0.2">
      <c r="A1725">
        <v>5934</v>
      </c>
      <c r="B1725" t="s">
        <v>8422</v>
      </c>
      <c r="C1725" t="s">
        <v>549</v>
      </c>
      <c r="D1725">
        <v>111.66</v>
      </c>
    </row>
    <row r="1726" spans="1:4" x14ac:dyDescent="0.2">
      <c r="A1726">
        <v>5932</v>
      </c>
      <c r="B1726" t="s">
        <v>8423</v>
      </c>
      <c r="C1726" t="s">
        <v>547</v>
      </c>
      <c r="D1726">
        <v>279.54000000000002</v>
      </c>
    </row>
    <row r="1727" spans="1:4" x14ac:dyDescent="0.2">
      <c r="A1727">
        <v>96159</v>
      </c>
      <c r="B1727" t="s">
        <v>9961</v>
      </c>
      <c r="C1727" t="s">
        <v>549</v>
      </c>
      <c r="D1727">
        <v>112.06</v>
      </c>
    </row>
    <row r="1728" spans="1:4" x14ac:dyDescent="0.2">
      <c r="A1728">
        <v>95133</v>
      </c>
      <c r="B1728" t="s">
        <v>9965</v>
      </c>
      <c r="C1728" t="s">
        <v>547</v>
      </c>
      <c r="D1728">
        <v>209.25</v>
      </c>
    </row>
    <row r="1729" spans="1:4" x14ac:dyDescent="0.2">
      <c r="A1729">
        <v>102986</v>
      </c>
      <c r="B1729" t="s">
        <v>9968</v>
      </c>
      <c r="C1729" t="s">
        <v>549</v>
      </c>
      <c r="D1729" t="s">
        <v>17527</v>
      </c>
    </row>
    <row r="1730" spans="1:4" x14ac:dyDescent="0.2">
      <c r="A1730">
        <v>102987</v>
      </c>
      <c r="B1730" t="s">
        <v>9971</v>
      </c>
      <c r="C1730" t="s">
        <v>547</v>
      </c>
      <c r="D1730" t="s">
        <v>17527</v>
      </c>
    </row>
    <row r="1731" spans="1:4" x14ac:dyDescent="0.2">
      <c r="A1731">
        <v>92961</v>
      </c>
      <c r="B1731" t="s">
        <v>9974</v>
      </c>
      <c r="C1731" t="s">
        <v>549</v>
      </c>
      <c r="D1731">
        <v>5.22</v>
      </c>
    </row>
    <row r="1732" spans="1:4" x14ac:dyDescent="0.2">
      <c r="A1732">
        <v>92960</v>
      </c>
      <c r="B1732" t="s">
        <v>9977</v>
      </c>
      <c r="C1732" t="s">
        <v>547</v>
      </c>
      <c r="D1732">
        <v>19.39</v>
      </c>
    </row>
    <row r="1733" spans="1:4" x14ac:dyDescent="0.2">
      <c r="A1733">
        <v>102863</v>
      </c>
      <c r="B1733" t="s">
        <v>9980</v>
      </c>
      <c r="C1733" t="s">
        <v>549</v>
      </c>
      <c r="D1733" t="s">
        <v>17527</v>
      </c>
    </row>
    <row r="1734" spans="1:4" x14ac:dyDescent="0.2">
      <c r="A1734">
        <v>102862</v>
      </c>
      <c r="B1734" t="s">
        <v>9983</v>
      </c>
      <c r="C1734" t="s">
        <v>547</v>
      </c>
      <c r="D1734" t="s">
        <v>17527</v>
      </c>
    </row>
    <row r="1735" spans="1:4" x14ac:dyDescent="0.2">
      <c r="A1735">
        <v>93409</v>
      </c>
      <c r="B1735" t="s">
        <v>9986</v>
      </c>
      <c r="C1735" t="s">
        <v>549</v>
      </c>
      <c r="D1735">
        <v>44.58</v>
      </c>
    </row>
    <row r="1736" spans="1:4" x14ac:dyDescent="0.2">
      <c r="A1736">
        <v>93408</v>
      </c>
      <c r="B1736" t="s">
        <v>9990</v>
      </c>
      <c r="C1736" t="s">
        <v>547</v>
      </c>
      <c r="D1736">
        <v>102.34</v>
      </c>
    </row>
    <row r="1737" spans="1:4" x14ac:dyDescent="0.2">
      <c r="A1737">
        <v>102941</v>
      </c>
      <c r="B1737" t="s">
        <v>9993</v>
      </c>
      <c r="C1737" t="s">
        <v>549</v>
      </c>
      <c r="D1737" t="s">
        <v>17527</v>
      </c>
    </row>
    <row r="1738" spans="1:4" x14ac:dyDescent="0.2">
      <c r="A1738">
        <v>102940</v>
      </c>
      <c r="B1738" t="s">
        <v>9996</v>
      </c>
      <c r="C1738" t="s">
        <v>547</v>
      </c>
      <c r="D1738" t="s">
        <v>17527</v>
      </c>
    </row>
    <row r="1739" spans="1:4" x14ac:dyDescent="0.2">
      <c r="A1739">
        <v>103164</v>
      </c>
      <c r="B1739" t="s">
        <v>9999</v>
      </c>
      <c r="C1739" t="s">
        <v>549</v>
      </c>
      <c r="D1739" t="s">
        <v>17527</v>
      </c>
    </row>
    <row r="1740" spans="1:4" x14ac:dyDescent="0.2">
      <c r="A1740">
        <v>103163</v>
      </c>
      <c r="B1740" t="s">
        <v>10002</v>
      </c>
      <c r="C1740" t="s">
        <v>547</v>
      </c>
      <c r="D1740" t="s">
        <v>17527</v>
      </c>
    </row>
    <row r="1741" spans="1:4" x14ac:dyDescent="0.2">
      <c r="A1741">
        <v>103158</v>
      </c>
      <c r="B1741" t="s">
        <v>10005</v>
      </c>
      <c r="C1741" t="s">
        <v>549</v>
      </c>
      <c r="D1741" t="s">
        <v>17527</v>
      </c>
    </row>
    <row r="1742" spans="1:4" x14ac:dyDescent="0.2">
      <c r="A1742">
        <v>103157</v>
      </c>
      <c r="B1742" t="s">
        <v>10008</v>
      </c>
      <c r="C1742" t="s">
        <v>547</v>
      </c>
      <c r="D1742" t="s">
        <v>17527</v>
      </c>
    </row>
    <row r="1743" spans="1:4" x14ac:dyDescent="0.2">
      <c r="A1743">
        <v>103176</v>
      </c>
      <c r="B1743" t="s">
        <v>10011</v>
      </c>
      <c r="C1743" t="s">
        <v>549</v>
      </c>
      <c r="D1743" t="s">
        <v>17527</v>
      </c>
    </row>
    <row r="1744" spans="1:4" x14ac:dyDescent="0.2">
      <c r="A1744">
        <v>103175</v>
      </c>
      <c r="B1744" t="s">
        <v>10014</v>
      </c>
      <c r="C1744" t="s">
        <v>547</v>
      </c>
      <c r="D1744" t="s">
        <v>17527</v>
      </c>
    </row>
    <row r="1745" spans="1:4" x14ac:dyDescent="0.2">
      <c r="A1745">
        <v>103182</v>
      </c>
      <c r="B1745" t="s">
        <v>10017</v>
      </c>
      <c r="C1745" t="s">
        <v>549</v>
      </c>
      <c r="D1745" t="s">
        <v>17527</v>
      </c>
    </row>
    <row r="1746" spans="1:4" x14ac:dyDescent="0.2">
      <c r="A1746">
        <v>103181</v>
      </c>
      <c r="B1746" t="s">
        <v>10020</v>
      </c>
      <c r="C1746" t="s">
        <v>547</v>
      </c>
      <c r="D1746" t="s">
        <v>17527</v>
      </c>
    </row>
    <row r="1747" spans="1:4" x14ac:dyDescent="0.2">
      <c r="A1747">
        <v>103170</v>
      </c>
      <c r="B1747" t="s">
        <v>10023</v>
      </c>
      <c r="C1747" t="s">
        <v>549</v>
      </c>
      <c r="D1747" t="s">
        <v>17527</v>
      </c>
    </row>
    <row r="1748" spans="1:4" x14ac:dyDescent="0.2">
      <c r="A1748">
        <v>103169</v>
      </c>
      <c r="B1748" t="s">
        <v>10026</v>
      </c>
      <c r="C1748" t="s">
        <v>547</v>
      </c>
      <c r="D1748" t="s">
        <v>17527</v>
      </c>
    </row>
    <row r="1749" spans="1:4" x14ac:dyDescent="0.2">
      <c r="A1749">
        <v>102869</v>
      </c>
      <c r="B1749" t="s">
        <v>10029</v>
      </c>
      <c r="C1749" t="s">
        <v>549</v>
      </c>
      <c r="D1749" t="s">
        <v>17527</v>
      </c>
    </row>
    <row r="1750" spans="1:4" x14ac:dyDescent="0.2">
      <c r="A1750">
        <v>102868</v>
      </c>
      <c r="B1750" t="s">
        <v>10032</v>
      </c>
      <c r="C1750" t="s">
        <v>547</v>
      </c>
      <c r="D1750" t="s">
        <v>17527</v>
      </c>
    </row>
    <row r="1751" spans="1:4" x14ac:dyDescent="0.2">
      <c r="A1751">
        <v>106326</v>
      </c>
      <c r="B1751" t="s">
        <v>10035</v>
      </c>
      <c r="C1751" t="s">
        <v>549</v>
      </c>
      <c r="D1751" t="s">
        <v>17527</v>
      </c>
    </row>
    <row r="1752" spans="1:4" x14ac:dyDescent="0.2">
      <c r="A1752">
        <v>106325</v>
      </c>
      <c r="B1752" t="s">
        <v>10038</v>
      </c>
      <c r="C1752" t="s">
        <v>547</v>
      </c>
      <c r="D1752" t="s">
        <v>17527</v>
      </c>
    </row>
    <row r="1753" spans="1:4" x14ac:dyDescent="0.2">
      <c r="A1753">
        <v>92113</v>
      </c>
      <c r="B1753" t="s">
        <v>10041</v>
      </c>
      <c r="C1753" t="s">
        <v>549</v>
      </c>
      <c r="D1753">
        <v>1.21</v>
      </c>
    </row>
    <row r="1754" spans="1:4" x14ac:dyDescent="0.2">
      <c r="A1754">
        <v>92112</v>
      </c>
      <c r="B1754" t="s">
        <v>10044</v>
      </c>
      <c r="C1754" t="s">
        <v>547</v>
      </c>
      <c r="D1754">
        <v>3.91</v>
      </c>
    </row>
    <row r="1755" spans="1:4" x14ac:dyDescent="0.2">
      <c r="A1755">
        <v>90675</v>
      </c>
      <c r="B1755" t="s">
        <v>10047</v>
      </c>
      <c r="C1755" t="s">
        <v>549</v>
      </c>
      <c r="D1755">
        <v>369.96</v>
      </c>
    </row>
    <row r="1756" spans="1:4" x14ac:dyDescent="0.2">
      <c r="A1756">
        <v>90674</v>
      </c>
      <c r="B1756" t="s">
        <v>10050</v>
      </c>
      <c r="C1756" t="s">
        <v>547</v>
      </c>
      <c r="D1756">
        <v>816.47</v>
      </c>
    </row>
    <row r="1757" spans="1:4" x14ac:dyDescent="0.2">
      <c r="A1757">
        <v>93225</v>
      </c>
      <c r="B1757" t="s">
        <v>10053</v>
      </c>
      <c r="C1757" t="s">
        <v>549</v>
      </c>
      <c r="D1757">
        <v>544.87</v>
      </c>
    </row>
    <row r="1758" spans="1:4" x14ac:dyDescent="0.2">
      <c r="A1758">
        <v>93224</v>
      </c>
      <c r="B1758" t="s">
        <v>10056</v>
      </c>
      <c r="C1758" t="s">
        <v>547</v>
      </c>
      <c r="D1758" s="335">
        <v>1201.5999999999999</v>
      </c>
    </row>
    <row r="1759" spans="1:4" x14ac:dyDescent="0.2">
      <c r="A1759">
        <v>104696</v>
      </c>
      <c r="B1759" t="s">
        <v>10059</v>
      </c>
      <c r="C1759" t="s">
        <v>549</v>
      </c>
      <c r="D1759">
        <v>43.28</v>
      </c>
    </row>
    <row r="1760" spans="1:4" x14ac:dyDescent="0.2">
      <c r="A1760">
        <v>104695</v>
      </c>
      <c r="B1760" t="s">
        <v>10062</v>
      </c>
      <c r="C1760" t="s">
        <v>547</v>
      </c>
      <c r="D1760">
        <v>47.05</v>
      </c>
    </row>
    <row r="1761" spans="1:4" x14ac:dyDescent="0.2">
      <c r="A1761">
        <v>90681</v>
      </c>
      <c r="B1761" t="s">
        <v>10065</v>
      </c>
      <c r="C1761" t="s">
        <v>549</v>
      </c>
      <c r="D1761">
        <v>191.36</v>
      </c>
    </row>
    <row r="1762" spans="1:4" x14ac:dyDescent="0.2">
      <c r="A1762">
        <v>90680</v>
      </c>
      <c r="B1762" t="s">
        <v>10069</v>
      </c>
      <c r="C1762" t="s">
        <v>547</v>
      </c>
      <c r="D1762">
        <v>432.05</v>
      </c>
    </row>
    <row r="1763" spans="1:4" x14ac:dyDescent="0.2">
      <c r="A1763">
        <v>102875</v>
      </c>
      <c r="B1763" t="s">
        <v>10072</v>
      </c>
      <c r="C1763" t="s">
        <v>549</v>
      </c>
      <c r="D1763">
        <v>521</v>
      </c>
    </row>
    <row r="1764" spans="1:4" x14ac:dyDescent="0.2">
      <c r="A1764">
        <v>102874</v>
      </c>
      <c r="B1764" t="s">
        <v>10075</v>
      </c>
      <c r="C1764" t="s">
        <v>547</v>
      </c>
      <c r="D1764" s="335">
        <v>1115.83</v>
      </c>
    </row>
    <row r="1765" spans="1:4" x14ac:dyDescent="0.2">
      <c r="A1765">
        <v>102965</v>
      </c>
      <c r="B1765" t="s">
        <v>10078</v>
      </c>
      <c r="C1765" t="s">
        <v>549</v>
      </c>
      <c r="D1765">
        <v>274.47000000000003</v>
      </c>
    </row>
    <row r="1766" spans="1:4" x14ac:dyDescent="0.2">
      <c r="A1766">
        <v>102964</v>
      </c>
      <c r="B1766" t="s">
        <v>10081</v>
      </c>
      <c r="C1766" t="s">
        <v>547</v>
      </c>
      <c r="D1766">
        <v>533.29</v>
      </c>
    </row>
    <row r="1767" spans="1:4" x14ac:dyDescent="0.2">
      <c r="A1767">
        <v>90626</v>
      </c>
      <c r="B1767" t="s">
        <v>10084</v>
      </c>
      <c r="C1767" t="s">
        <v>549</v>
      </c>
      <c r="D1767">
        <v>3.36</v>
      </c>
    </row>
    <row r="1768" spans="1:4" x14ac:dyDescent="0.2">
      <c r="A1768">
        <v>90625</v>
      </c>
      <c r="B1768" t="s">
        <v>10087</v>
      </c>
      <c r="C1768" t="s">
        <v>547</v>
      </c>
      <c r="D1768">
        <v>10.43</v>
      </c>
    </row>
    <row r="1769" spans="1:4" x14ac:dyDescent="0.2">
      <c r="A1769">
        <v>102881</v>
      </c>
      <c r="B1769" t="s">
        <v>10090</v>
      </c>
      <c r="C1769" t="s">
        <v>549</v>
      </c>
      <c r="D1769">
        <v>707.64</v>
      </c>
    </row>
    <row r="1770" spans="1:4" x14ac:dyDescent="0.2">
      <c r="A1770">
        <v>102880</v>
      </c>
      <c r="B1770" t="s">
        <v>10093</v>
      </c>
      <c r="C1770" t="s">
        <v>547</v>
      </c>
      <c r="D1770" s="335">
        <v>1547.93</v>
      </c>
    </row>
    <row r="1771" spans="1:4" x14ac:dyDescent="0.2">
      <c r="A1771">
        <v>103225</v>
      </c>
      <c r="B1771" t="s">
        <v>10096</v>
      </c>
      <c r="C1771" t="s">
        <v>549</v>
      </c>
      <c r="D1771">
        <v>245.57</v>
      </c>
    </row>
    <row r="1772" spans="1:4" x14ac:dyDescent="0.2">
      <c r="A1772">
        <v>103224</v>
      </c>
      <c r="B1772" t="s">
        <v>10099</v>
      </c>
      <c r="C1772" t="s">
        <v>547</v>
      </c>
      <c r="D1772">
        <v>482.15</v>
      </c>
    </row>
    <row r="1773" spans="1:4" x14ac:dyDescent="0.2">
      <c r="A1773">
        <v>103237</v>
      </c>
      <c r="B1773" t="s">
        <v>10102</v>
      </c>
      <c r="C1773" t="s">
        <v>549</v>
      </c>
      <c r="D1773">
        <v>680.67</v>
      </c>
    </row>
    <row r="1774" spans="1:4" x14ac:dyDescent="0.2">
      <c r="A1774">
        <v>103236</v>
      </c>
      <c r="B1774" t="s">
        <v>10105</v>
      </c>
      <c r="C1774" t="s">
        <v>547</v>
      </c>
      <c r="D1774" s="335">
        <v>1446.54</v>
      </c>
    </row>
    <row r="1775" spans="1:4" x14ac:dyDescent="0.2">
      <c r="A1775">
        <v>103231</v>
      </c>
      <c r="B1775" t="s">
        <v>10108</v>
      </c>
      <c r="C1775" t="s">
        <v>549</v>
      </c>
      <c r="D1775">
        <v>509.03</v>
      </c>
    </row>
    <row r="1776" spans="1:4" x14ac:dyDescent="0.2">
      <c r="A1776">
        <v>103230</v>
      </c>
      <c r="B1776" t="s">
        <v>10111</v>
      </c>
      <c r="C1776" t="s">
        <v>547</v>
      </c>
      <c r="D1776" s="335">
        <v>1058.6199999999999</v>
      </c>
    </row>
    <row r="1777" spans="1:4" x14ac:dyDescent="0.2">
      <c r="A1777">
        <v>102975</v>
      </c>
      <c r="B1777" t="s">
        <v>10114</v>
      </c>
      <c r="C1777" t="s">
        <v>549</v>
      </c>
      <c r="D1777">
        <v>166.82</v>
      </c>
    </row>
    <row r="1778" spans="1:4" x14ac:dyDescent="0.2">
      <c r="A1778">
        <v>102976</v>
      </c>
      <c r="B1778" t="s">
        <v>10117</v>
      </c>
      <c r="C1778" t="s">
        <v>547</v>
      </c>
      <c r="D1778">
        <v>308.94</v>
      </c>
    </row>
    <row r="1779" spans="1:4" x14ac:dyDescent="0.2">
      <c r="A1779">
        <v>90632</v>
      </c>
      <c r="B1779" t="s">
        <v>10120</v>
      </c>
      <c r="C1779" t="s">
        <v>549</v>
      </c>
      <c r="D1779">
        <v>114.7</v>
      </c>
    </row>
    <row r="1780" spans="1:4" x14ac:dyDescent="0.2">
      <c r="A1780">
        <v>90631</v>
      </c>
      <c r="B1780" t="s">
        <v>10123</v>
      </c>
      <c r="C1780" t="s">
        <v>547</v>
      </c>
      <c r="D1780">
        <v>188.16</v>
      </c>
    </row>
    <row r="1781" spans="1:4" x14ac:dyDescent="0.2">
      <c r="A1781">
        <v>95709</v>
      </c>
      <c r="B1781" t="s">
        <v>10126</v>
      </c>
      <c r="C1781" t="s">
        <v>549</v>
      </c>
      <c r="D1781">
        <v>115.41</v>
      </c>
    </row>
    <row r="1782" spans="1:4" x14ac:dyDescent="0.2">
      <c r="A1782">
        <v>95708</v>
      </c>
      <c r="B1782" t="s">
        <v>10129</v>
      </c>
      <c r="C1782" t="s">
        <v>547</v>
      </c>
      <c r="D1782">
        <v>192.62</v>
      </c>
    </row>
    <row r="1783" spans="1:4" x14ac:dyDescent="0.2">
      <c r="A1783">
        <v>91278</v>
      </c>
      <c r="B1783" t="s">
        <v>10132</v>
      </c>
      <c r="C1783" t="s">
        <v>549</v>
      </c>
      <c r="D1783">
        <v>0.77</v>
      </c>
    </row>
    <row r="1784" spans="1:4" x14ac:dyDescent="0.2">
      <c r="A1784">
        <v>91277</v>
      </c>
      <c r="B1784" t="s">
        <v>8399</v>
      </c>
      <c r="C1784" t="s">
        <v>547</v>
      </c>
      <c r="D1784">
        <v>10.51</v>
      </c>
    </row>
    <row r="1785" spans="1:4" x14ac:dyDescent="0.2">
      <c r="A1785">
        <v>102887</v>
      </c>
      <c r="B1785" t="s">
        <v>10137</v>
      </c>
      <c r="C1785" t="s">
        <v>549</v>
      </c>
      <c r="D1785" t="s">
        <v>17527</v>
      </c>
    </row>
    <row r="1786" spans="1:4" x14ac:dyDescent="0.2">
      <c r="A1786">
        <v>102886</v>
      </c>
      <c r="B1786" t="s">
        <v>10140</v>
      </c>
      <c r="C1786" t="s">
        <v>547</v>
      </c>
      <c r="D1786" t="s">
        <v>17527</v>
      </c>
    </row>
    <row r="1787" spans="1:4" x14ac:dyDescent="0.2">
      <c r="A1787">
        <v>95277</v>
      </c>
      <c r="B1787" t="s">
        <v>10143</v>
      </c>
      <c r="C1787" t="s">
        <v>549</v>
      </c>
      <c r="D1787">
        <v>0.73</v>
      </c>
    </row>
    <row r="1788" spans="1:4" x14ac:dyDescent="0.2">
      <c r="A1788">
        <v>95276</v>
      </c>
      <c r="B1788" t="s">
        <v>10146</v>
      </c>
      <c r="C1788" t="s">
        <v>547</v>
      </c>
      <c r="D1788">
        <v>4.16</v>
      </c>
    </row>
    <row r="1789" spans="1:4" x14ac:dyDescent="0.2">
      <c r="A1789">
        <v>106254</v>
      </c>
      <c r="B1789" t="s">
        <v>10149</v>
      </c>
      <c r="C1789" t="s">
        <v>549</v>
      </c>
      <c r="D1789" t="s">
        <v>17527</v>
      </c>
    </row>
    <row r="1790" spans="1:4" x14ac:dyDescent="0.2">
      <c r="A1790">
        <v>106249</v>
      </c>
      <c r="B1790" t="s">
        <v>10153</v>
      </c>
      <c r="C1790" t="s">
        <v>547</v>
      </c>
      <c r="D1790" t="s">
        <v>17527</v>
      </c>
    </row>
    <row r="1791" spans="1:4" x14ac:dyDescent="0.2">
      <c r="A1791">
        <v>88430</v>
      </c>
      <c r="B1791" t="s">
        <v>7747</v>
      </c>
      <c r="C1791" t="s">
        <v>549</v>
      </c>
      <c r="D1791">
        <v>6.79</v>
      </c>
    </row>
    <row r="1792" spans="1:4" x14ac:dyDescent="0.2">
      <c r="A1792">
        <v>88418</v>
      </c>
      <c r="B1792" t="s">
        <v>7748</v>
      </c>
      <c r="C1792" t="s">
        <v>547</v>
      </c>
      <c r="D1792">
        <v>14.93</v>
      </c>
    </row>
    <row r="1793" spans="1:4" x14ac:dyDescent="0.2">
      <c r="A1793">
        <v>88438</v>
      </c>
      <c r="B1793" t="s">
        <v>7750</v>
      </c>
      <c r="C1793" t="s">
        <v>549</v>
      </c>
      <c r="D1793">
        <v>9.01</v>
      </c>
    </row>
    <row r="1794" spans="1:4" x14ac:dyDescent="0.2">
      <c r="A1794">
        <v>88433</v>
      </c>
      <c r="B1794" t="s">
        <v>7751</v>
      </c>
      <c r="C1794" t="s">
        <v>547</v>
      </c>
      <c r="D1794">
        <v>19.399999999999999</v>
      </c>
    </row>
    <row r="1795" spans="1:4" x14ac:dyDescent="0.2">
      <c r="A1795">
        <v>90669</v>
      </c>
      <c r="B1795" t="s">
        <v>9016</v>
      </c>
      <c r="C1795" t="s">
        <v>549</v>
      </c>
      <c r="D1795">
        <v>8.94</v>
      </c>
    </row>
    <row r="1796" spans="1:4" x14ac:dyDescent="0.2">
      <c r="A1796">
        <v>90668</v>
      </c>
      <c r="B1796" t="s">
        <v>9017</v>
      </c>
      <c r="C1796" t="s">
        <v>547</v>
      </c>
      <c r="D1796">
        <v>33.15</v>
      </c>
    </row>
    <row r="1797" spans="1:4" x14ac:dyDescent="0.2">
      <c r="A1797">
        <v>102980</v>
      </c>
      <c r="B1797" t="s">
        <v>10168</v>
      </c>
      <c r="C1797" t="s">
        <v>549</v>
      </c>
      <c r="D1797" t="s">
        <v>17527</v>
      </c>
    </row>
    <row r="1798" spans="1:4" x14ac:dyDescent="0.2">
      <c r="A1798">
        <v>102981</v>
      </c>
      <c r="B1798" t="s">
        <v>10171</v>
      </c>
      <c r="C1798" t="s">
        <v>547</v>
      </c>
      <c r="D1798" t="s">
        <v>17527</v>
      </c>
    </row>
    <row r="1799" spans="1:4" x14ac:dyDescent="0.2">
      <c r="A1799">
        <v>5946</v>
      </c>
      <c r="B1799" t="s">
        <v>10174</v>
      </c>
      <c r="C1799" t="s">
        <v>549</v>
      </c>
      <c r="D1799">
        <v>119.4</v>
      </c>
    </row>
    <row r="1800" spans="1:4" x14ac:dyDescent="0.2">
      <c r="A1800">
        <v>5944</v>
      </c>
      <c r="B1800" t="s">
        <v>10177</v>
      </c>
      <c r="C1800" t="s">
        <v>547</v>
      </c>
      <c r="D1800">
        <v>272.27999999999997</v>
      </c>
    </row>
    <row r="1801" spans="1:4" x14ac:dyDescent="0.2">
      <c r="A1801">
        <v>5942</v>
      </c>
      <c r="B1801" t="s">
        <v>10180</v>
      </c>
      <c r="C1801" t="s">
        <v>549</v>
      </c>
      <c r="D1801">
        <v>96.68</v>
      </c>
    </row>
    <row r="1802" spans="1:4" x14ac:dyDescent="0.2">
      <c r="A1802">
        <v>5940</v>
      </c>
      <c r="B1802" t="s">
        <v>10183</v>
      </c>
      <c r="C1802" t="s">
        <v>547</v>
      </c>
      <c r="D1802">
        <v>201.76</v>
      </c>
    </row>
    <row r="1803" spans="1:4" x14ac:dyDescent="0.2">
      <c r="A1803">
        <v>102893</v>
      </c>
      <c r="B1803" t="s">
        <v>10186</v>
      </c>
      <c r="C1803" t="s">
        <v>549</v>
      </c>
      <c r="D1803" t="s">
        <v>17527</v>
      </c>
    </row>
    <row r="1804" spans="1:4" x14ac:dyDescent="0.2">
      <c r="A1804">
        <v>102892</v>
      </c>
      <c r="B1804" t="s">
        <v>10189</v>
      </c>
      <c r="C1804" t="s">
        <v>547</v>
      </c>
      <c r="D1804" t="s">
        <v>17527</v>
      </c>
    </row>
    <row r="1805" spans="1:4" x14ac:dyDescent="0.2">
      <c r="A1805">
        <v>89251</v>
      </c>
      <c r="B1805" t="s">
        <v>10192</v>
      </c>
      <c r="C1805" t="s">
        <v>549</v>
      </c>
      <c r="D1805">
        <v>369.37</v>
      </c>
    </row>
    <row r="1806" spans="1:4" x14ac:dyDescent="0.2">
      <c r="A1806">
        <v>89250</v>
      </c>
      <c r="B1806" t="s">
        <v>10195</v>
      </c>
      <c r="C1806" t="s">
        <v>547</v>
      </c>
      <c r="D1806" s="335">
        <v>1209.19</v>
      </c>
    </row>
    <row r="1807" spans="1:4" x14ac:dyDescent="0.2">
      <c r="A1807">
        <v>102959</v>
      </c>
      <c r="B1807" t="s">
        <v>10198</v>
      </c>
      <c r="C1807" t="s">
        <v>549</v>
      </c>
      <c r="D1807" t="s">
        <v>17527</v>
      </c>
    </row>
    <row r="1808" spans="1:4" x14ac:dyDescent="0.2">
      <c r="A1808">
        <v>102958</v>
      </c>
      <c r="B1808" t="s">
        <v>10201</v>
      </c>
      <c r="C1808" t="s">
        <v>547</v>
      </c>
      <c r="D1808" t="s">
        <v>17527</v>
      </c>
    </row>
    <row r="1809" spans="1:4" x14ac:dyDescent="0.2">
      <c r="A1809">
        <v>5681</v>
      </c>
      <c r="B1809" t="s">
        <v>10204</v>
      </c>
      <c r="C1809" t="s">
        <v>549</v>
      </c>
      <c r="D1809">
        <v>72.180000000000007</v>
      </c>
    </row>
    <row r="1810" spans="1:4" x14ac:dyDescent="0.2">
      <c r="A1810">
        <v>5680</v>
      </c>
      <c r="B1810" t="s">
        <v>10207</v>
      </c>
      <c r="C1810" t="s">
        <v>547</v>
      </c>
      <c r="D1810">
        <v>148.9</v>
      </c>
    </row>
    <row r="1811" spans="1:4" x14ac:dyDescent="0.2">
      <c r="A1811">
        <v>5877</v>
      </c>
      <c r="B1811" t="s">
        <v>10210</v>
      </c>
      <c r="C1811" t="s">
        <v>549</v>
      </c>
      <c r="D1811">
        <v>74.72</v>
      </c>
    </row>
    <row r="1812" spans="1:4" x14ac:dyDescent="0.2">
      <c r="A1812">
        <v>5875</v>
      </c>
      <c r="B1812" t="s">
        <v>10213</v>
      </c>
      <c r="C1812" t="s">
        <v>547</v>
      </c>
      <c r="D1812">
        <v>149.77000000000001</v>
      </c>
    </row>
    <row r="1813" spans="1:4" x14ac:dyDescent="0.2">
      <c r="A1813">
        <v>5679</v>
      </c>
      <c r="B1813" t="s">
        <v>8025</v>
      </c>
      <c r="C1813" t="s">
        <v>549</v>
      </c>
      <c r="D1813">
        <v>75.91</v>
      </c>
    </row>
    <row r="1814" spans="1:4" x14ac:dyDescent="0.2">
      <c r="A1814">
        <v>5678</v>
      </c>
      <c r="B1814" t="s">
        <v>8026</v>
      </c>
      <c r="C1814" t="s">
        <v>547</v>
      </c>
      <c r="D1814">
        <v>161.66</v>
      </c>
    </row>
    <row r="1815" spans="1:4" x14ac:dyDescent="0.2">
      <c r="A1815">
        <v>6880</v>
      </c>
      <c r="B1815" t="s">
        <v>10220</v>
      </c>
      <c r="C1815" t="s">
        <v>549</v>
      </c>
      <c r="D1815">
        <v>99.78</v>
      </c>
    </row>
    <row r="1816" spans="1:4" x14ac:dyDescent="0.2">
      <c r="A1816">
        <v>6879</v>
      </c>
      <c r="B1816" t="s">
        <v>10224</v>
      </c>
      <c r="C1816" t="s">
        <v>547</v>
      </c>
      <c r="D1816">
        <v>225.37</v>
      </c>
    </row>
    <row r="1817" spans="1:4" x14ac:dyDescent="0.2">
      <c r="A1817">
        <v>96464</v>
      </c>
      <c r="B1817" t="s">
        <v>7980</v>
      </c>
      <c r="C1817" t="s">
        <v>549</v>
      </c>
      <c r="D1817">
        <v>103.48</v>
      </c>
    </row>
    <row r="1818" spans="1:4" x14ac:dyDescent="0.2">
      <c r="A1818">
        <v>96463</v>
      </c>
      <c r="B1818" t="s">
        <v>7981</v>
      </c>
      <c r="C1818" t="s">
        <v>547</v>
      </c>
      <c r="D1818">
        <v>232.11</v>
      </c>
    </row>
    <row r="1819" spans="1:4" x14ac:dyDescent="0.2">
      <c r="A1819">
        <v>7050</v>
      </c>
      <c r="B1819" t="s">
        <v>10231</v>
      </c>
      <c r="C1819" t="s">
        <v>549</v>
      </c>
      <c r="D1819">
        <v>93.06</v>
      </c>
    </row>
    <row r="1820" spans="1:4" x14ac:dyDescent="0.2">
      <c r="A1820">
        <v>7049</v>
      </c>
      <c r="B1820" t="s">
        <v>10234</v>
      </c>
      <c r="C1820" t="s">
        <v>547</v>
      </c>
      <c r="D1820">
        <v>237.46</v>
      </c>
    </row>
    <row r="1821" spans="1:4" x14ac:dyDescent="0.2">
      <c r="A1821">
        <v>95632</v>
      </c>
      <c r="B1821" t="s">
        <v>7984</v>
      </c>
      <c r="C1821" t="s">
        <v>549</v>
      </c>
      <c r="D1821">
        <v>97.21</v>
      </c>
    </row>
    <row r="1822" spans="1:4" x14ac:dyDescent="0.2">
      <c r="A1822">
        <v>95631</v>
      </c>
      <c r="B1822" t="s">
        <v>7985</v>
      </c>
      <c r="C1822" t="s">
        <v>547</v>
      </c>
      <c r="D1822">
        <v>245.77</v>
      </c>
    </row>
    <row r="1823" spans="1:4" x14ac:dyDescent="0.2">
      <c r="A1823">
        <v>5685</v>
      </c>
      <c r="B1823" t="s">
        <v>8424</v>
      </c>
      <c r="C1823" t="s">
        <v>549</v>
      </c>
      <c r="D1823">
        <v>78.12</v>
      </c>
    </row>
    <row r="1824" spans="1:4" x14ac:dyDescent="0.2">
      <c r="A1824">
        <v>5684</v>
      </c>
      <c r="B1824" t="s">
        <v>8425</v>
      </c>
      <c r="C1824" t="s">
        <v>547</v>
      </c>
      <c r="D1824">
        <v>174.83</v>
      </c>
    </row>
    <row r="1825" spans="1:4" x14ac:dyDescent="0.2">
      <c r="A1825">
        <v>93244</v>
      </c>
      <c r="B1825" t="s">
        <v>8396</v>
      </c>
      <c r="C1825" t="s">
        <v>549</v>
      </c>
      <c r="D1825">
        <v>79.7</v>
      </c>
    </row>
    <row r="1826" spans="1:4" x14ac:dyDescent="0.2">
      <c r="A1826">
        <v>73436</v>
      </c>
      <c r="B1826" t="s">
        <v>8397</v>
      </c>
      <c r="C1826" t="s">
        <v>547</v>
      </c>
      <c r="D1826">
        <v>177.92</v>
      </c>
    </row>
    <row r="1827" spans="1:4" x14ac:dyDescent="0.2">
      <c r="A1827">
        <v>5881</v>
      </c>
      <c r="B1827" t="s">
        <v>10249</v>
      </c>
      <c r="C1827" t="s">
        <v>549</v>
      </c>
      <c r="D1827">
        <v>92.22</v>
      </c>
    </row>
    <row r="1828" spans="1:4" x14ac:dyDescent="0.2">
      <c r="A1828">
        <v>5879</v>
      </c>
      <c r="B1828" t="s">
        <v>10252</v>
      </c>
      <c r="C1828" t="s">
        <v>547</v>
      </c>
      <c r="D1828">
        <v>156.41999999999999</v>
      </c>
    </row>
    <row r="1829" spans="1:4" x14ac:dyDescent="0.2">
      <c r="A1829">
        <v>5865</v>
      </c>
      <c r="B1829" t="s">
        <v>10255</v>
      </c>
      <c r="C1829" t="s">
        <v>549</v>
      </c>
      <c r="D1829">
        <v>11.61</v>
      </c>
    </row>
    <row r="1830" spans="1:4" x14ac:dyDescent="0.2">
      <c r="A1830">
        <v>5863</v>
      </c>
      <c r="B1830" t="s">
        <v>10258</v>
      </c>
      <c r="C1830" t="s">
        <v>547</v>
      </c>
      <c r="D1830">
        <v>23.07</v>
      </c>
    </row>
    <row r="1831" spans="1:4" x14ac:dyDescent="0.2">
      <c r="A1831">
        <v>5869</v>
      </c>
      <c r="B1831" t="s">
        <v>10260</v>
      </c>
      <c r="C1831" t="s">
        <v>549</v>
      </c>
      <c r="D1831">
        <v>86.89</v>
      </c>
    </row>
    <row r="1832" spans="1:4" x14ac:dyDescent="0.2">
      <c r="A1832">
        <v>5867</v>
      </c>
      <c r="B1832" t="s">
        <v>10263</v>
      </c>
      <c r="C1832" t="s">
        <v>547</v>
      </c>
      <c r="D1832">
        <v>175.53</v>
      </c>
    </row>
    <row r="1833" spans="1:4" x14ac:dyDescent="0.2">
      <c r="A1833">
        <v>95271</v>
      </c>
      <c r="B1833" t="s">
        <v>10266</v>
      </c>
      <c r="C1833" t="s">
        <v>549</v>
      </c>
      <c r="D1833">
        <v>0.73</v>
      </c>
    </row>
    <row r="1834" spans="1:4" x14ac:dyDescent="0.2">
      <c r="A1834">
        <v>95270</v>
      </c>
      <c r="B1834" t="s">
        <v>10269</v>
      </c>
      <c r="C1834" t="s">
        <v>547</v>
      </c>
      <c r="D1834">
        <v>10.3</v>
      </c>
    </row>
    <row r="1835" spans="1:4" x14ac:dyDescent="0.2">
      <c r="A1835">
        <v>91693</v>
      </c>
      <c r="B1835" t="s">
        <v>8760</v>
      </c>
      <c r="C1835" t="s">
        <v>549</v>
      </c>
      <c r="D1835">
        <v>42.13</v>
      </c>
    </row>
    <row r="1836" spans="1:4" x14ac:dyDescent="0.2">
      <c r="A1836">
        <v>91692</v>
      </c>
      <c r="B1836" t="s">
        <v>8761</v>
      </c>
      <c r="C1836" t="s">
        <v>547</v>
      </c>
      <c r="D1836">
        <v>43.78</v>
      </c>
    </row>
    <row r="1837" spans="1:4" x14ac:dyDescent="0.2">
      <c r="A1837">
        <v>102929</v>
      </c>
      <c r="B1837" t="s">
        <v>10276</v>
      </c>
      <c r="C1837" t="s">
        <v>549</v>
      </c>
      <c r="D1837" t="s">
        <v>17527</v>
      </c>
    </row>
    <row r="1838" spans="1:4" x14ac:dyDescent="0.2">
      <c r="A1838">
        <v>102928</v>
      </c>
      <c r="B1838" t="s">
        <v>10279</v>
      </c>
      <c r="C1838" t="s">
        <v>547</v>
      </c>
      <c r="D1838" t="s">
        <v>17527</v>
      </c>
    </row>
    <row r="1839" spans="1:4" x14ac:dyDescent="0.2">
      <c r="A1839">
        <v>95140</v>
      </c>
      <c r="B1839" t="s">
        <v>9112</v>
      </c>
      <c r="C1839" t="s">
        <v>549</v>
      </c>
      <c r="D1839">
        <v>0.04</v>
      </c>
    </row>
    <row r="1840" spans="1:4" x14ac:dyDescent="0.2">
      <c r="A1840">
        <v>95139</v>
      </c>
      <c r="B1840" t="s">
        <v>9113</v>
      </c>
      <c r="C1840" t="s">
        <v>547</v>
      </c>
      <c r="D1840">
        <v>0.06</v>
      </c>
    </row>
    <row r="1841" spans="1:4" x14ac:dyDescent="0.2">
      <c r="A1841">
        <v>89027</v>
      </c>
      <c r="B1841" t="s">
        <v>10285</v>
      </c>
      <c r="C1841" t="s">
        <v>549</v>
      </c>
      <c r="D1841">
        <v>5.49</v>
      </c>
    </row>
    <row r="1842" spans="1:4" x14ac:dyDescent="0.2">
      <c r="A1842">
        <v>89028</v>
      </c>
      <c r="B1842" t="s">
        <v>10288</v>
      </c>
      <c r="C1842" t="s">
        <v>547</v>
      </c>
      <c r="D1842">
        <v>186.32</v>
      </c>
    </row>
    <row r="1843" spans="1:4" x14ac:dyDescent="0.2">
      <c r="A1843">
        <v>7031</v>
      </c>
      <c r="B1843" t="s">
        <v>10291</v>
      </c>
      <c r="C1843" t="s">
        <v>549</v>
      </c>
      <c r="D1843">
        <v>6.76</v>
      </c>
    </row>
    <row r="1844" spans="1:4" x14ac:dyDescent="0.2">
      <c r="A1844">
        <v>7030</v>
      </c>
      <c r="B1844" t="s">
        <v>10294</v>
      </c>
      <c r="C1844" t="s">
        <v>547</v>
      </c>
      <c r="D1844">
        <v>276.63</v>
      </c>
    </row>
    <row r="1845" spans="1:4" x14ac:dyDescent="0.2">
      <c r="A1845">
        <v>102947</v>
      </c>
      <c r="B1845" t="s">
        <v>10297</v>
      </c>
      <c r="C1845" t="s">
        <v>549</v>
      </c>
      <c r="D1845" t="s">
        <v>17527</v>
      </c>
    </row>
    <row r="1846" spans="1:4" x14ac:dyDescent="0.2">
      <c r="A1846">
        <v>102946</v>
      </c>
      <c r="B1846" t="s">
        <v>10300</v>
      </c>
      <c r="C1846" t="s">
        <v>547</v>
      </c>
      <c r="D1846" t="s">
        <v>17527</v>
      </c>
    </row>
    <row r="1847" spans="1:4" x14ac:dyDescent="0.2">
      <c r="A1847">
        <v>104092</v>
      </c>
      <c r="B1847" t="s">
        <v>10303</v>
      </c>
      <c r="C1847" t="s">
        <v>549</v>
      </c>
      <c r="D1847">
        <v>0.03</v>
      </c>
    </row>
    <row r="1848" spans="1:4" x14ac:dyDescent="0.2">
      <c r="A1848">
        <v>104091</v>
      </c>
      <c r="B1848" t="s">
        <v>10306</v>
      </c>
      <c r="C1848" t="s">
        <v>547</v>
      </c>
      <c r="D1848">
        <v>0.86</v>
      </c>
    </row>
    <row r="1849" spans="1:4" x14ac:dyDescent="0.2">
      <c r="A1849">
        <v>104098</v>
      </c>
      <c r="B1849" t="s">
        <v>10309</v>
      </c>
      <c r="C1849" t="s">
        <v>549</v>
      </c>
      <c r="D1849">
        <v>0.05</v>
      </c>
    </row>
    <row r="1850" spans="1:4" x14ac:dyDescent="0.2">
      <c r="A1850">
        <v>104097</v>
      </c>
      <c r="B1850" t="s">
        <v>10312</v>
      </c>
      <c r="C1850" t="s">
        <v>547</v>
      </c>
      <c r="D1850">
        <v>1.2</v>
      </c>
    </row>
    <row r="1851" spans="1:4" x14ac:dyDescent="0.2">
      <c r="A1851">
        <v>102905</v>
      </c>
      <c r="B1851" t="s">
        <v>10315</v>
      </c>
      <c r="C1851" t="s">
        <v>549</v>
      </c>
      <c r="D1851" t="s">
        <v>17527</v>
      </c>
    </row>
    <row r="1852" spans="1:4" x14ac:dyDescent="0.2">
      <c r="A1852">
        <v>102904</v>
      </c>
      <c r="B1852" t="s">
        <v>10318</v>
      </c>
      <c r="C1852" t="s">
        <v>547</v>
      </c>
      <c r="D1852" t="s">
        <v>17527</v>
      </c>
    </row>
    <row r="1853" spans="1:4" x14ac:dyDescent="0.2">
      <c r="A1853">
        <v>89031</v>
      </c>
      <c r="B1853" t="s">
        <v>10321</v>
      </c>
      <c r="C1853" t="s">
        <v>549</v>
      </c>
      <c r="D1853">
        <v>86.24</v>
      </c>
    </row>
    <row r="1854" spans="1:4" x14ac:dyDescent="0.2">
      <c r="A1854">
        <v>89032</v>
      </c>
      <c r="B1854" t="s">
        <v>10325</v>
      </c>
      <c r="C1854" t="s">
        <v>547</v>
      </c>
      <c r="D1854">
        <v>205.33</v>
      </c>
    </row>
    <row r="1855" spans="1:4" x14ac:dyDescent="0.2">
      <c r="A1855">
        <v>88844</v>
      </c>
      <c r="B1855" t="s">
        <v>10328</v>
      </c>
      <c r="C1855" t="s">
        <v>549</v>
      </c>
      <c r="D1855">
        <v>88.3</v>
      </c>
    </row>
    <row r="1856" spans="1:4" x14ac:dyDescent="0.2">
      <c r="A1856">
        <v>88843</v>
      </c>
      <c r="B1856" t="s">
        <v>10331</v>
      </c>
      <c r="C1856" t="s">
        <v>547</v>
      </c>
      <c r="D1856">
        <v>226.06</v>
      </c>
    </row>
    <row r="1857" spans="1:4" x14ac:dyDescent="0.2">
      <c r="A1857">
        <v>5853</v>
      </c>
      <c r="B1857" t="s">
        <v>8549</v>
      </c>
      <c r="C1857" t="s">
        <v>549</v>
      </c>
      <c r="D1857">
        <v>99.35</v>
      </c>
    </row>
    <row r="1858" spans="1:4" x14ac:dyDescent="0.2">
      <c r="A1858">
        <v>5851</v>
      </c>
      <c r="B1858" t="s">
        <v>8550</v>
      </c>
      <c r="C1858" t="s">
        <v>547</v>
      </c>
      <c r="D1858">
        <v>266.88</v>
      </c>
    </row>
    <row r="1859" spans="1:4" x14ac:dyDescent="0.2">
      <c r="A1859">
        <v>5849</v>
      </c>
      <c r="B1859" t="s">
        <v>10338</v>
      </c>
      <c r="C1859" t="s">
        <v>549</v>
      </c>
      <c r="D1859">
        <v>99</v>
      </c>
    </row>
    <row r="1860" spans="1:4" x14ac:dyDescent="0.2">
      <c r="A1860">
        <v>5847</v>
      </c>
      <c r="B1860" t="s">
        <v>10341</v>
      </c>
      <c r="C1860" t="s">
        <v>547</v>
      </c>
      <c r="D1860">
        <v>278.95</v>
      </c>
    </row>
    <row r="1861" spans="1:4" x14ac:dyDescent="0.2">
      <c r="A1861">
        <v>5857</v>
      </c>
      <c r="B1861" t="s">
        <v>10344</v>
      </c>
      <c r="C1861" t="s">
        <v>549</v>
      </c>
      <c r="D1861">
        <v>229.85</v>
      </c>
    </row>
    <row r="1862" spans="1:4" x14ac:dyDescent="0.2">
      <c r="A1862">
        <v>5855</v>
      </c>
      <c r="B1862" t="s">
        <v>10347</v>
      </c>
      <c r="C1862" t="s">
        <v>547</v>
      </c>
      <c r="D1862">
        <v>685.83</v>
      </c>
    </row>
    <row r="1863" spans="1:4" x14ac:dyDescent="0.2">
      <c r="A1863">
        <v>96021</v>
      </c>
      <c r="B1863" t="s">
        <v>10350</v>
      </c>
      <c r="C1863" t="s">
        <v>549</v>
      </c>
      <c r="D1863">
        <v>68.95</v>
      </c>
    </row>
    <row r="1864" spans="1:4" x14ac:dyDescent="0.2">
      <c r="A1864">
        <v>96020</v>
      </c>
      <c r="B1864" t="s">
        <v>10353</v>
      </c>
      <c r="C1864" t="s">
        <v>547</v>
      </c>
      <c r="D1864">
        <v>191.57</v>
      </c>
    </row>
    <row r="1865" spans="1:4" x14ac:dyDescent="0.2">
      <c r="A1865">
        <v>96014</v>
      </c>
      <c r="B1865" t="s">
        <v>10356</v>
      </c>
      <c r="C1865" t="s">
        <v>549</v>
      </c>
      <c r="D1865">
        <v>69.2</v>
      </c>
    </row>
    <row r="1866" spans="1:4" x14ac:dyDescent="0.2">
      <c r="A1866">
        <v>96013</v>
      </c>
      <c r="B1866" t="s">
        <v>10359</v>
      </c>
      <c r="C1866" t="s">
        <v>547</v>
      </c>
      <c r="D1866">
        <v>192.04</v>
      </c>
    </row>
    <row r="1867" spans="1:4" x14ac:dyDescent="0.2">
      <c r="A1867">
        <v>96029</v>
      </c>
      <c r="B1867" t="s">
        <v>10362</v>
      </c>
      <c r="C1867" t="s">
        <v>549</v>
      </c>
      <c r="D1867">
        <v>62.89</v>
      </c>
    </row>
    <row r="1868" spans="1:4" x14ac:dyDescent="0.2">
      <c r="A1868">
        <v>96028</v>
      </c>
      <c r="B1868" t="s">
        <v>10365</v>
      </c>
      <c r="C1868" t="s">
        <v>547</v>
      </c>
      <c r="D1868">
        <v>150.13</v>
      </c>
    </row>
    <row r="1869" spans="1:4" x14ac:dyDescent="0.2">
      <c r="A1869">
        <v>96155</v>
      </c>
      <c r="B1869" t="s">
        <v>7983</v>
      </c>
      <c r="C1869" t="s">
        <v>549</v>
      </c>
      <c r="D1869">
        <v>63.14</v>
      </c>
    </row>
    <row r="1870" spans="1:4" x14ac:dyDescent="0.2">
      <c r="A1870">
        <v>96157</v>
      </c>
      <c r="B1870" t="s">
        <v>7982</v>
      </c>
      <c r="C1870" t="s">
        <v>547</v>
      </c>
      <c r="D1870">
        <v>150.6</v>
      </c>
    </row>
    <row r="1871" spans="1:4" x14ac:dyDescent="0.2">
      <c r="A1871">
        <v>5845</v>
      </c>
      <c r="B1871" t="s">
        <v>10372</v>
      </c>
      <c r="C1871" t="s">
        <v>549</v>
      </c>
      <c r="D1871">
        <v>64.77</v>
      </c>
    </row>
    <row r="1872" spans="1:4" x14ac:dyDescent="0.2">
      <c r="A1872">
        <v>5843</v>
      </c>
      <c r="B1872" t="s">
        <v>10375</v>
      </c>
      <c r="C1872" t="s">
        <v>547</v>
      </c>
      <c r="D1872">
        <v>183.75</v>
      </c>
    </row>
    <row r="1873" spans="1:4" x14ac:dyDescent="0.2">
      <c r="A1873">
        <v>89036</v>
      </c>
      <c r="B1873" t="s">
        <v>8445</v>
      </c>
      <c r="C1873" t="s">
        <v>549</v>
      </c>
      <c r="D1873">
        <v>58.67</v>
      </c>
    </row>
    <row r="1874" spans="1:4" x14ac:dyDescent="0.2">
      <c r="A1874">
        <v>89035</v>
      </c>
      <c r="B1874" t="s">
        <v>8446</v>
      </c>
      <c r="C1874" t="s">
        <v>547</v>
      </c>
      <c r="D1874">
        <v>142.27000000000001</v>
      </c>
    </row>
    <row r="1875" spans="1:4" x14ac:dyDescent="0.2">
      <c r="A1875">
        <v>102911</v>
      </c>
      <c r="B1875" t="s">
        <v>10382</v>
      </c>
      <c r="C1875" t="s">
        <v>549</v>
      </c>
      <c r="D1875" t="s">
        <v>17527</v>
      </c>
    </row>
    <row r="1876" spans="1:4" x14ac:dyDescent="0.2">
      <c r="A1876">
        <v>102910</v>
      </c>
      <c r="B1876" t="s">
        <v>10385</v>
      </c>
      <c r="C1876" t="s">
        <v>547</v>
      </c>
      <c r="D1876" t="s">
        <v>17527</v>
      </c>
    </row>
    <row r="1877" spans="1:4" x14ac:dyDescent="0.2">
      <c r="A1877">
        <v>93440</v>
      </c>
      <c r="B1877" t="s">
        <v>10388</v>
      </c>
      <c r="C1877" t="s">
        <v>549</v>
      </c>
      <c r="D1877">
        <v>176.87</v>
      </c>
    </row>
    <row r="1878" spans="1:4" x14ac:dyDescent="0.2">
      <c r="A1878">
        <v>93439</v>
      </c>
      <c r="B1878" t="s">
        <v>10392</v>
      </c>
      <c r="C1878" t="s">
        <v>547</v>
      </c>
      <c r="D1878">
        <v>302.36</v>
      </c>
    </row>
    <row r="1879" spans="1:4" x14ac:dyDescent="0.2">
      <c r="A1879">
        <v>100648</v>
      </c>
      <c r="B1879" t="s">
        <v>10395</v>
      </c>
      <c r="C1879" t="s">
        <v>549</v>
      </c>
      <c r="D1879">
        <v>600.76</v>
      </c>
    </row>
    <row r="1880" spans="1:4" x14ac:dyDescent="0.2">
      <c r="A1880">
        <v>100647</v>
      </c>
      <c r="B1880" t="s">
        <v>10398</v>
      </c>
      <c r="C1880" t="s">
        <v>547</v>
      </c>
      <c r="D1880" s="335">
        <v>6798.93</v>
      </c>
    </row>
    <row r="1881" spans="1:4" x14ac:dyDescent="0.2">
      <c r="A1881">
        <v>5829</v>
      </c>
      <c r="B1881" t="s">
        <v>10401</v>
      </c>
      <c r="C1881" t="s">
        <v>549</v>
      </c>
      <c r="D1881">
        <v>207.43</v>
      </c>
    </row>
    <row r="1882" spans="1:4" x14ac:dyDescent="0.2">
      <c r="A1882">
        <v>5823</v>
      </c>
      <c r="B1882" t="s">
        <v>10404</v>
      </c>
      <c r="C1882" t="s">
        <v>547</v>
      </c>
      <c r="D1882">
        <v>270.89</v>
      </c>
    </row>
    <row r="1883" spans="1:4" x14ac:dyDescent="0.2">
      <c r="A1883">
        <v>106095</v>
      </c>
      <c r="B1883" t="s">
        <v>10407</v>
      </c>
      <c r="C1883" t="s">
        <v>549</v>
      </c>
      <c r="D1883">
        <v>137.80000000000001</v>
      </c>
    </row>
    <row r="1884" spans="1:4" x14ac:dyDescent="0.2">
      <c r="A1884">
        <v>106094</v>
      </c>
      <c r="B1884" t="s">
        <v>7974</v>
      </c>
      <c r="C1884" t="s">
        <v>547</v>
      </c>
      <c r="D1884">
        <v>367.36</v>
      </c>
    </row>
    <row r="1885" spans="1:4" x14ac:dyDescent="0.2">
      <c r="A1885">
        <v>100642</v>
      </c>
      <c r="B1885" t="s">
        <v>10413</v>
      </c>
      <c r="C1885" t="s">
        <v>549</v>
      </c>
      <c r="D1885">
        <v>306.02999999999997</v>
      </c>
    </row>
    <row r="1886" spans="1:4" x14ac:dyDescent="0.2">
      <c r="A1886">
        <v>100641</v>
      </c>
      <c r="B1886" t="s">
        <v>10416</v>
      </c>
      <c r="C1886" t="s">
        <v>547</v>
      </c>
      <c r="D1886" s="335">
        <v>4985.8999999999996</v>
      </c>
    </row>
    <row r="1887" spans="1:4" x14ac:dyDescent="0.2">
      <c r="A1887">
        <v>93434</v>
      </c>
      <c r="B1887" t="s">
        <v>10419</v>
      </c>
      <c r="C1887" t="s">
        <v>549</v>
      </c>
      <c r="D1887">
        <v>379.13</v>
      </c>
    </row>
    <row r="1888" spans="1:4" x14ac:dyDescent="0.2">
      <c r="A1888">
        <v>93433</v>
      </c>
      <c r="B1888" t="s">
        <v>10422</v>
      </c>
      <c r="C1888" t="s">
        <v>547</v>
      </c>
      <c r="D1888" s="335">
        <v>2798.18</v>
      </c>
    </row>
    <row r="1889" spans="1:4" x14ac:dyDescent="0.2">
      <c r="A1889">
        <v>95122</v>
      </c>
      <c r="B1889" t="s">
        <v>10425</v>
      </c>
      <c r="C1889" t="s">
        <v>549</v>
      </c>
      <c r="D1889">
        <v>263.2</v>
      </c>
    </row>
    <row r="1890" spans="1:4" x14ac:dyDescent="0.2">
      <c r="A1890">
        <v>95121</v>
      </c>
      <c r="B1890" t="s">
        <v>10428</v>
      </c>
      <c r="C1890" t="s">
        <v>547</v>
      </c>
      <c r="D1890">
        <v>420.03</v>
      </c>
    </row>
    <row r="1891" spans="1:4" x14ac:dyDescent="0.2">
      <c r="A1891">
        <v>103662</v>
      </c>
      <c r="B1891" t="s">
        <v>10431</v>
      </c>
      <c r="C1891" t="s">
        <v>549</v>
      </c>
      <c r="D1891" t="s">
        <v>17527</v>
      </c>
    </row>
    <row r="1892" spans="1:4" x14ac:dyDescent="0.2">
      <c r="A1892">
        <v>103661</v>
      </c>
      <c r="B1892" t="s">
        <v>10434</v>
      </c>
      <c r="C1892" t="s">
        <v>547</v>
      </c>
      <c r="D1892" t="s">
        <v>17527</v>
      </c>
    </row>
    <row r="1893" spans="1:4" x14ac:dyDescent="0.2">
      <c r="A1893">
        <v>5841</v>
      </c>
      <c r="B1893" t="s">
        <v>8554</v>
      </c>
      <c r="C1893" t="s">
        <v>549</v>
      </c>
      <c r="D1893">
        <v>4.68</v>
      </c>
    </row>
    <row r="1894" spans="1:4" x14ac:dyDescent="0.2">
      <c r="A1894">
        <v>5839</v>
      </c>
      <c r="B1894" t="s">
        <v>8555</v>
      </c>
      <c r="C1894" t="s">
        <v>547</v>
      </c>
      <c r="D1894">
        <v>9.31</v>
      </c>
    </row>
    <row r="1895" spans="1:4" x14ac:dyDescent="0.2">
      <c r="A1895">
        <v>90587</v>
      </c>
      <c r="B1895" t="s">
        <v>564</v>
      </c>
      <c r="C1895" t="s">
        <v>549</v>
      </c>
      <c r="D1895">
        <v>0.53</v>
      </c>
    </row>
    <row r="1896" spans="1:4" x14ac:dyDescent="0.2">
      <c r="A1896">
        <v>90586</v>
      </c>
      <c r="B1896" t="s">
        <v>563</v>
      </c>
      <c r="C1896" t="s">
        <v>547</v>
      </c>
      <c r="D1896">
        <v>1.46</v>
      </c>
    </row>
    <row r="1897" spans="1:4" x14ac:dyDescent="0.2">
      <c r="A1897">
        <v>106392</v>
      </c>
      <c r="B1897" t="s">
        <v>10444</v>
      </c>
      <c r="C1897" t="s">
        <v>549</v>
      </c>
      <c r="D1897">
        <v>137.96</v>
      </c>
    </row>
    <row r="1898" spans="1:4" x14ac:dyDescent="0.2">
      <c r="A1898">
        <v>106389</v>
      </c>
      <c r="B1898" t="s">
        <v>10447</v>
      </c>
      <c r="C1898" t="s">
        <v>547</v>
      </c>
      <c r="D1898">
        <v>352.74</v>
      </c>
    </row>
    <row r="1899" spans="1:4" x14ac:dyDescent="0.2">
      <c r="A1899">
        <v>106391</v>
      </c>
      <c r="B1899" t="s">
        <v>10450</v>
      </c>
      <c r="C1899" t="s">
        <v>549</v>
      </c>
      <c r="D1899">
        <v>273.86</v>
      </c>
    </row>
    <row r="1900" spans="1:4" x14ac:dyDescent="0.2">
      <c r="A1900">
        <v>106388</v>
      </c>
      <c r="B1900" t="s">
        <v>10453</v>
      </c>
      <c r="C1900" t="s">
        <v>547</v>
      </c>
      <c r="D1900">
        <v>671.07</v>
      </c>
    </row>
    <row r="1901" spans="1:4" x14ac:dyDescent="0.2">
      <c r="A1901">
        <v>5837</v>
      </c>
      <c r="B1901" t="s">
        <v>7988</v>
      </c>
      <c r="C1901" t="s">
        <v>549</v>
      </c>
      <c r="D1901">
        <v>159.13</v>
      </c>
    </row>
    <row r="1902" spans="1:4" x14ac:dyDescent="0.2">
      <c r="A1902">
        <v>5835</v>
      </c>
      <c r="B1902" t="s">
        <v>7989</v>
      </c>
      <c r="C1902" t="s">
        <v>547</v>
      </c>
      <c r="D1902">
        <v>394.7</v>
      </c>
    </row>
    <row r="1903" spans="1:4" x14ac:dyDescent="0.2">
      <c r="A1903">
        <v>89257</v>
      </c>
      <c r="B1903" t="s">
        <v>10460</v>
      </c>
      <c r="C1903" t="s">
        <v>547</v>
      </c>
      <c r="D1903">
        <v>342.43</v>
      </c>
    </row>
    <row r="1904" spans="1:4" x14ac:dyDescent="0.2">
      <c r="A1904">
        <v>89258</v>
      </c>
      <c r="B1904" t="s">
        <v>10465</v>
      </c>
      <c r="C1904" t="s">
        <v>549</v>
      </c>
      <c r="D1904">
        <v>137.24</v>
      </c>
    </row>
    <row r="1905" spans="1:4" x14ac:dyDescent="0.2">
      <c r="A1905">
        <v>106393</v>
      </c>
      <c r="B1905" t="s">
        <v>10466</v>
      </c>
      <c r="C1905" t="s">
        <v>549</v>
      </c>
      <c r="D1905">
        <v>156.61000000000001</v>
      </c>
    </row>
    <row r="1906" spans="1:4" x14ac:dyDescent="0.2">
      <c r="A1906">
        <v>106390</v>
      </c>
      <c r="B1906" t="s">
        <v>10469</v>
      </c>
      <c r="C1906" t="s">
        <v>547</v>
      </c>
      <c r="D1906">
        <v>375.76</v>
      </c>
    </row>
    <row r="1907" spans="1:4" x14ac:dyDescent="0.2">
      <c r="A1907">
        <v>97621</v>
      </c>
      <c r="B1907" t="s">
        <v>10472</v>
      </c>
      <c r="C1907" t="s">
        <v>2968</v>
      </c>
      <c r="D1907">
        <v>165.68</v>
      </c>
    </row>
    <row r="1908" spans="1:4" x14ac:dyDescent="0.2">
      <c r="A1908">
        <v>97622</v>
      </c>
      <c r="B1908" t="s">
        <v>10473</v>
      </c>
      <c r="C1908" t="s">
        <v>2968</v>
      </c>
      <c r="D1908">
        <v>80.760000000000005</v>
      </c>
    </row>
    <row r="1909" spans="1:4" x14ac:dyDescent="0.2">
      <c r="A1909">
        <v>97623</v>
      </c>
      <c r="B1909" t="s">
        <v>10474</v>
      </c>
      <c r="C1909" t="s">
        <v>2968</v>
      </c>
      <c r="D1909">
        <v>247.37</v>
      </c>
    </row>
    <row r="1910" spans="1:4" x14ac:dyDescent="0.2">
      <c r="A1910">
        <v>97624</v>
      </c>
      <c r="B1910" t="s">
        <v>10475</v>
      </c>
      <c r="C1910" t="s">
        <v>2968</v>
      </c>
      <c r="D1910">
        <v>151.82</v>
      </c>
    </row>
    <row r="1911" spans="1:4" x14ac:dyDescent="0.2">
      <c r="A1911">
        <v>97625</v>
      </c>
      <c r="B1911" t="s">
        <v>10476</v>
      </c>
      <c r="C1911" t="s">
        <v>2968</v>
      </c>
      <c r="D1911">
        <v>61.89</v>
      </c>
    </row>
    <row r="1912" spans="1:4" x14ac:dyDescent="0.2">
      <c r="A1912">
        <v>104791</v>
      </c>
      <c r="B1912" t="s">
        <v>10477</v>
      </c>
      <c r="C1912" t="s">
        <v>3211</v>
      </c>
      <c r="D1912">
        <v>3.57</v>
      </c>
    </row>
    <row r="1913" spans="1:4" x14ac:dyDescent="0.2">
      <c r="A1913">
        <v>97631</v>
      </c>
      <c r="B1913" t="s">
        <v>10478</v>
      </c>
      <c r="C1913" t="s">
        <v>3211</v>
      </c>
      <c r="D1913">
        <v>16.28</v>
      </c>
    </row>
    <row r="1914" spans="1:4" x14ac:dyDescent="0.2">
      <c r="A1914">
        <v>97630</v>
      </c>
      <c r="B1914" t="s">
        <v>10479</v>
      </c>
      <c r="C1914" t="s">
        <v>2968</v>
      </c>
      <c r="D1914" t="s">
        <v>17527</v>
      </c>
    </row>
    <row r="1915" spans="1:4" x14ac:dyDescent="0.2">
      <c r="A1915">
        <v>104796</v>
      </c>
      <c r="B1915" t="s">
        <v>10480</v>
      </c>
      <c r="C1915" t="s">
        <v>83</v>
      </c>
      <c r="D1915">
        <v>18.84</v>
      </c>
    </row>
    <row r="1916" spans="1:4" x14ac:dyDescent="0.2">
      <c r="A1916">
        <v>97628</v>
      </c>
      <c r="B1916" t="s">
        <v>10481</v>
      </c>
      <c r="C1916" t="s">
        <v>2968</v>
      </c>
      <c r="D1916">
        <v>377.96</v>
      </c>
    </row>
    <row r="1917" spans="1:4" x14ac:dyDescent="0.2">
      <c r="A1917">
        <v>97629</v>
      </c>
      <c r="B1917" t="s">
        <v>10482</v>
      </c>
      <c r="C1917" t="s">
        <v>2968</v>
      </c>
      <c r="D1917">
        <v>28.33</v>
      </c>
    </row>
    <row r="1918" spans="1:4" x14ac:dyDescent="0.2">
      <c r="A1918">
        <v>97626</v>
      </c>
      <c r="B1918" t="s">
        <v>10483</v>
      </c>
      <c r="C1918" t="s">
        <v>2968</v>
      </c>
      <c r="D1918">
        <v>811.55</v>
      </c>
    </row>
    <row r="1919" spans="1:4" x14ac:dyDescent="0.2">
      <c r="A1919">
        <v>97627</v>
      </c>
      <c r="B1919" t="s">
        <v>10484</v>
      </c>
      <c r="C1919" t="s">
        <v>2968</v>
      </c>
      <c r="D1919">
        <v>60.87</v>
      </c>
    </row>
    <row r="1920" spans="1:4" x14ac:dyDescent="0.2">
      <c r="A1920">
        <v>104789</v>
      </c>
      <c r="B1920" t="s">
        <v>10485</v>
      </c>
      <c r="C1920" t="s">
        <v>2968</v>
      </c>
      <c r="D1920">
        <v>284.19</v>
      </c>
    </row>
    <row r="1921" spans="1:4" x14ac:dyDescent="0.2">
      <c r="A1921">
        <v>104790</v>
      </c>
      <c r="B1921" t="s">
        <v>10486</v>
      </c>
      <c r="C1921" t="s">
        <v>2968</v>
      </c>
      <c r="D1921">
        <v>141.63</v>
      </c>
    </row>
    <row r="1922" spans="1:4" x14ac:dyDescent="0.2">
      <c r="A1922">
        <v>97633</v>
      </c>
      <c r="B1922" t="s">
        <v>10487</v>
      </c>
      <c r="C1922" t="s">
        <v>3211</v>
      </c>
      <c r="D1922">
        <v>33.04</v>
      </c>
    </row>
    <row r="1923" spans="1:4" x14ac:dyDescent="0.2">
      <c r="A1923">
        <v>97634</v>
      </c>
      <c r="B1923" t="s">
        <v>10488</v>
      </c>
      <c r="C1923" t="s">
        <v>3211</v>
      </c>
      <c r="D1923">
        <v>4.97</v>
      </c>
    </row>
    <row r="1924" spans="1:4" x14ac:dyDescent="0.2">
      <c r="A1924">
        <v>97632</v>
      </c>
      <c r="B1924" t="s">
        <v>10489</v>
      </c>
      <c r="C1924" t="s">
        <v>83</v>
      </c>
      <c r="D1924">
        <v>3.78</v>
      </c>
    </row>
    <row r="1925" spans="1:4" x14ac:dyDescent="0.2">
      <c r="A1925">
        <v>97636</v>
      </c>
      <c r="B1925" t="s">
        <v>10490</v>
      </c>
      <c r="C1925" t="s">
        <v>3211</v>
      </c>
      <c r="D1925">
        <v>27.14</v>
      </c>
    </row>
    <row r="1926" spans="1:4" x14ac:dyDescent="0.2">
      <c r="A1926">
        <v>104797</v>
      </c>
      <c r="B1926" t="s">
        <v>10491</v>
      </c>
      <c r="C1926" t="s">
        <v>83</v>
      </c>
      <c r="D1926">
        <v>23.55</v>
      </c>
    </row>
    <row r="1927" spans="1:4" x14ac:dyDescent="0.2">
      <c r="A1927">
        <v>104803</v>
      </c>
      <c r="B1927" t="s">
        <v>10492</v>
      </c>
      <c r="C1927" t="s">
        <v>83</v>
      </c>
      <c r="D1927">
        <v>6.53</v>
      </c>
    </row>
    <row r="1928" spans="1:4" x14ac:dyDescent="0.2">
      <c r="A1928">
        <v>97664</v>
      </c>
      <c r="B1928" t="s">
        <v>10493</v>
      </c>
      <c r="C1928" t="s">
        <v>52</v>
      </c>
      <c r="D1928">
        <v>2.23</v>
      </c>
    </row>
    <row r="1929" spans="1:4" x14ac:dyDescent="0.2">
      <c r="A1929">
        <v>104801</v>
      </c>
      <c r="B1929" t="s">
        <v>10494</v>
      </c>
      <c r="C1929" t="s">
        <v>3211</v>
      </c>
      <c r="D1929">
        <v>20.190000000000001</v>
      </c>
    </row>
    <row r="1930" spans="1:4" x14ac:dyDescent="0.2">
      <c r="A1930">
        <v>97661</v>
      </c>
      <c r="B1930" t="s">
        <v>10495</v>
      </c>
      <c r="C1930" t="s">
        <v>83</v>
      </c>
      <c r="D1930">
        <v>1.01</v>
      </c>
    </row>
    <row r="1931" spans="1:4" x14ac:dyDescent="0.2">
      <c r="A1931">
        <v>104794</v>
      </c>
      <c r="B1931" t="s">
        <v>10496</v>
      </c>
      <c r="C1931" t="s">
        <v>83</v>
      </c>
      <c r="D1931">
        <v>1.37</v>
      </c>
    </row>
    <row r="1932" spans="1:4" x14ac:dyDescent="0.2">
      <c r="A1932">
        <v>104795</v>
      </c>
      <c r="B1932" t="s">
        <v>10497</v>
      </c>
      <c r="C1932" t="s">
        <v>83</v>
      </c>
      <c r="D1932">
        <v>1.91</v>
      </c>
    </row>
    <row r="1933" spans="1:4" x14ac:dyDescent="0.2">
      <c r="A1933">
        <v>104792</v>
      </c>
      <c r="B1933" t="s">
        <v>10498</v>
      </c>
      <c r="C1933" t="s">
        <v>83</v>
      </c>
      <c r="D1933">
        <v>0.56000000000000005</v>
      </c>
    </row>
    <row r="1934" spans="1:4" x14ac:dyDescent="0.2">
      <c r="A1934">
        <v>104793</v>
      </c>
      <c r="B1934" t="s">
        <v>10499</v>
      </c>
      <c r="C1934" t="s">
        <v>83</v>
      </c>
      <c r="D1934">
        <v>0.76</v>
      </c>
    </row>
    <row r="1935" spans="1:4" x14ac:dyDescent="0.2">
      <c r="A1935">
        <v>104800</v>
      </c>
      <c r="B1935" t="s">
        <v>10500</v>
      </c>
      <c r="C1935" t="s">
        <v>83</v>
      </c>
      <c r="D1935">
        <v>13.29</v>
      </c>
    </row>
    <row r="1936" spans="1:4" x14ac:dyDescent="0.2">
      <c r="A1936">
        <v>97638</v>
      </c>
      <c r="B1936" t="s">
        <v>10501</v>
      </c>
      <c r="C1936" t="s">
        <v>3211</v>
      </c>
      <c r="D1936">
        <v>12.48</v>
      </c>
    </row>
    <row r="1937" spans="1:4" x14ac:dyDescent="0.2">
      <c r="A1937">
        <v>97641</v>
      </c>
      <c r="B1937" t="s">
        <v>10502</v>
      </c>
      <c r="C1937" t="s">
        <v>3211</v>
      </c>
      <c r="D1937">
        <v>4.17</v>
      </c>
    </row>
    <row r="1938" spans="1:4" x14ac:dyDescent="0.2">
      <c r="A1938">
        <v>97640</v>
      </c>
      <c r="B1938" t="s">
        <v>10504</v>
      </c>
      <c r="C1938" t="s">
        <v>3211</v>
      </c>
      <c r="D1938">
        <v>2.91</v>
      </c>
    </row>
    <row r="1939" spans="1:4" x14ac:dyDescent="0.2">
      <c r="A1939">
        <v>97660</v>
      </c>
      <c r="B1939" t="s">
        <v>10505</v>
      </c>
      <c r="C1939" t="s">
        <v>52</v>
      </c>
      <c r="D1939">
        <v>0.94</v>
      </c>
    </row>
    <row r="1940" spans="1:4" x14ac:dyDescent="0.2">
      <c r="A1940">
        <v>97645</v>
      </c>
      <c r="B1940" t="s">
        <v>10506</v>
      </c>
      <c r="C1940" t="s">
        <v>3211</v>
      </c>
      <c r="D1940">
        <v>35.119999999999997</v>
      </c>
    </row>
    <row r="1941" spans="1:4" x14ac:dyDescent="0.2">
      <c r="A1941">
        <v>97663</v>
      </c>
      <c r="B1941" t="s">
        <v>10507</v>
      </c>
      <c r="C1941" t="s">
        <v>52</v>
      </c>
      <c r="D1941">
        <v>17.850000000000001</v>
      </c>
    </row>
    <row r="1942" spans="1:4" x14ac:dyDescent="0.2">
      <c r="A1942">
        <v>97665</v>
      </c>
      <c r="B1942" t="s">
        <v>10508</v>
      </c>
      <c r="C1942" t="s">
        <v>52</v>
      </c>
      <c r="D1942">
        <v>2.5499999999999998</v>
      </c>
    </row>
    <row r="1943" spans="1:4" x14ac:dyDescent="0.2">
      <c r="A1943">
        <v>97666</v>
      </c>
      <c r="B1943" t="s">
        <v>10509</v>
      </c>
      <c r="C1943" t="s">
        <v>52</v>
      </c>
      <c r="D1943">
        <v>13.02</v>
      </c>
    </row>
    <row r="1944" spans="1:4" x14ac:dyDescent="0.2">
      <c r="A1944">
        <v>97635</v>
      </c>
      <c r="B1944" t="s">
        <v>10510</v>
      </c>
      <c r="C1944" t="s">
        <v>3211</v>
      </c>
      <c r="D1944">
        <v>24.52</v>
      </c>
    </row>
    <row r="1945" spans="1:4" x14ac:dyDescent="0.2">
      <c r="A1945">
        <v>97643</v>
      </c>
      <c r="B1945" t="s">
        <v>10512</v>
      </c>
      <c r="C1945" t="s">
        <v>3211</v>
      </c>
      <c r="D1945">
        <v>36.03</v>
      </c>
    </row>
    <row r="1946" spans="1:4" x14ac:dyDescent="0.2">
      <c r="A1946">
        <v>104799</v>
      </c>
      <c r="B1946" t="s">
        <v>10513</v>
      </c>
      <c r="C1946" t="s">
        <v>3211</v>
      </c>
      <c r="D1946">
        <v>16.07</v>
      </c>
    </row>
    <row r="1947" spans="1:4" x14ac:dyDescent="0.2">
      <c r="A1947">
        <v>97639</v>
      </c>
      <c r="B1947" t="s">
        <v>10514</v>
      </c>
      <c r="C1947" t="s">
        <v>3211</v>
      </c>
      <c r="D1947">
        <v>29.36</v>
      </c>
    </row>
    <row r="1948" spans="1:4" x14ac:dyDescent="0.2">
      <c r="A1948">
        <v>97644</v>
      </c>
      <c r="B1948" t="s">
        <v>10515</v>
      </c>
      <c r="C1948" t="s">
        <v>3211</v>
      </c>
      <c r="D1948">
        <v>13.6</v>
      </c>
    </row>
    <row r="1949" spans="1:4" x14ac:dyDescent="0.2">
      <c r="A1949">
        <v>97648</v>
      </c>
      <c r="B1949" t="s">
        <v>10516</v>
      </c>
      <c r="C1949" t="s">
        <v>3211</v>
      </c>
      <c r="D1949">
        <v>2.91</v>
      </c>
    </row>
    <row r="1950" spans="1:4" x14ac:dyDescent="0.2">
      <c r="A1950">
        <v>104798</v>
      </c>
      <c r="B1950" t="s">
        <v>10517</v>
      </c>
      <c r="C1950" t="s">
        <v>52</v>
      </c>
      <c r="D1950">
        <v>20.47</v>
      </c>
    </row>
    <row r="1951" spans="1:4" x14ac:dyDescent="0.2">
      <c r="A1951">
        <v>97637</v>
      </c>
      <c r="B1951" t="s">
        <v>10518</v>
      </c>
      <c r="C1951" t="s">
        <v>3211</v>
      </c>
      <c r="D1951">
        <v>4.29</v>
      </c>
    </row>
    <row r="1952" spans="1:4" x14ac:dyDescent="0.2">
      <c r="A1952">
        <v>104802</v>
      </c>
      <c r="B1952" t="s">
        <v>10519</v>
      </c>
      <c r="C1952" t="s">
        <v>3211</v>
      </c>
      <c r="D1952">
        <v>13.44</v>
      </c>
    </row>
    <row r="1953" spans="1:4" x14ac:dyDescent="0.2">
      <c r="A1953">
        <v>97647</v>
      </c>
      <c r="B1953" t="s">
        <v>10520</v>
      </c>
      <c r="C1953" t="s">
        <v>3211</v>
      </c>
      <c r="D1953">
        <v>5.0599999999999996</v>
      </c>
    </row>
    <row r="1954" spans="1:4" x14ac:dyDescent="0.2">
      <c r="A1954">
        <v>97649</v>
      </c>
      <c r="B1954" t="s">
        <v>10521</v>
      </c>
      <c r="C1954" t="s">
        <v>3211</v>
      </c>
      <c r="D1954">
        <v>6.18</v>
      </c>
    </row>
    <row r="1955" spans="1:4" x14ac:dyDescent="0.2">
      <c r="A1955">
        <v>97652</v>
      </c>
      <c r="B1955" t="s">
        <v>10522</v>
      </c>
      <c r="C1955" t="s">
        <v>52</v>
      </c>
      <c r="D1955">
        <v>269.75</v>
      </c>
    </row>
    <row r="1956" spans="1:4" x14ac:dyDescent="0.2">
      <c r="A1956">
        <v>97654</v>
      </c>
      <c r="B1956" t="s">
        <v>10523</v>
      </c>
      <c r="C1956" t="s">
        <v>52</v>
      </c>
      <c r="D1956">
        <v>212.84</v>
      </c>
    </row>
    <row r="1957" spans="1:4" x14ac:dyDescent="0.2">
      <c r="A1957">
        <v>97651</v>
      </c>
      <c r="B1957" t="s">
        <v>10524</v>
      </c>
      <c r="C1957" t="s">
        <v>52</v>
      </c>
      <c r="D1957">
        <v>118.99</v>
      </c>
    </row>
    <row r="1958" spans="1:4" x14ac:dyDescent="0.2">
      <c r="A1958">
        <v>97653</v>
      </c>
      <c r="B1958" t="s">
        <v>10525</v>
      </c>
      <c r="C1958" t="s">
        <v>52</v>
      </c>
      <c r="D1958">
        <v>163.5</v>
      </c>
    </row>
    <row r="1959" spans="1:4" x14ac:dyDescent="0.2">
      <c r="A1959">
        <v>97657</v>
      </c>
      <c r="B1959" t="s">
        <v>10526</v>
      </c>
      <c r="C1959" t="s">
        <v>52</v>
      </c>
      <c r="D1959">
        <v>850</v>
      </c>
    </row>
    <row r="1960" spans="1:4" x14ac:dyDescent="0.2">
      <c r="A1960">
        <v>97659</v>
      </c>
      <c r="B1960" t="s">
        <v>10527</v>
      </c>
      <c r="C1960" t="s">
        <v>52</v>
      </c>
      <c r="D1960">
        <v>375.33</v>
      </c>
    </row>
    <row r="1961" spans="1:4" x14ac:dyDescent="0.2">
      <c r="A1961">
        <v>97656</v>
      </c>
      <c r="B1961" t="s">
        <v>10528</v>
      </c>
      <c r="C1961" t="s">
        <v>52</v>
      </c>
      <c r="D1961">
        <v>428.85</v>
      </c>
    </row>
    <row r="1962" spans="1:4" x14ac:dyDescent="0.2">
      <c r="A1962">
        <v>97658</v>
      </c>
      <c r="B1962" t="s">
        <v>10529</v>
      </c>
      <c r="C1962" t="s">
        <v>52</v>
      </c>
      <c r="D1962">
        <v>263.33999999999997</v>
      </c>
    </row>
    <row r="1963" spans="1:4" x14ac:dyDescent="0.2">
      <c r="A1963">
        <v>97650</v>
      </c>
      <c r="B1963" t="s">
        <v>10530</v>
      </c>
      <c r="C1963" t="s">
        <v>3211</v>
      </c>
      <c r="D1963">
        <v>10.92</v>
      </c>
    </row>
    <row r="1964" spans="1:4" x14ac:dyDescent="0.2">
      <c r="A1964">
        <v>97642</v>
      </c>
      <c r="B1964" t="s">
        <v>10531</v>
      </c>
      <c r="C1964" t="s">
        <v>3211</v>
      </c>
      <c r="D1964">
        <v>4.17</v>
      </c>
    </row>
    <row r="1965" spans="1:4" x14ac:dyDescent="0.2">
      <c r="A1965">
        <v>97655</v>
      </c>
      <c r="B1965" t="s">
        <v>10532</v>
      </c>
      <c r="C1965" t="s">
        <v>3211</v>
      </c>
      <c r="D1965">
        <v>46.26</v>
      </c>
    </row>
    <row r="1966" spans="1:4" x14ac:dyDescent="0.2">
      <c r="A1966">
        <v>97662</v>
      </c>
      <c r="B1966" t="s">
        <v>10533</v>
      </c>
      <c r="C1966" t="s">
        <v>83</v>
      </c>
      <c r="D1966">
        <v>0.71</v>
      </c>
    </row>
    <row r="1967" spans="1:4" x14ac:dyDescent="0.2">
      <c r="A1967">
        <v>97646</v>
      </c>
      <c r="B1967" t="s">
        <v>10534</v>
      </c>
      <c r="C1967" t="s">
        <v>3211</v>
      </c>
      <c r="D1967" t="s">
        <v>17527</v>
      </c>
    </row>
    <row r="1968" spans="1:4" x14ac:dyDescent="0.2">
      <c r="A1968">
        <v>92712</v>
      </c>
      <c r="B1968" t="s">
        <v>9224</v>
      </c>
      <c r="C1968" t="s">
        <v>533</v>
      </c>
      <c r="D1968">
        <v>0.31</v>
      </c>
    </row>
    <row r="1969" spans="1:4" x14ac:dyDescent="0.2">
      <c r="A1969">
        <v>92713</v>
      </c>
      <c r="B1969" t="s">
        <v>9223</v>
      </c>
      <c r="C1969" t="s">
        <v>533</v>
      </c>
      <c r="D1969">
        <v>7.0000000000000007E-2</v>
      </c>
    </row>
    <row r="1970" spans="1:4" x14ac:dyDescent="0.2">
      <c r="A1970">
        <v>92714</v>
      </c>
      <c r="B1970" t="s">
        <v>9226</v>
      </c>
      <c r="C1970" t="s">
        <v>533</v>
      </c>
      <c r="D1970">
        <v>0.39</v>
      </c>
    </row>
    <row r="1971" spans="1:4" x14ac:dyDescent="0.2">
      <c r="A1971">
        <v>92715</v>
      </c>
      <c r="B1971" t="s">
        <v>9225</v>
      </c>
      <c r="C1971" t="s">
        <v>533</v>
      </c>
      <c r="D1971">
        <v>114.72</v>
      </c>
    </row>
    <row r="1972" spans="1:4" x14ac:dyDescent="0.2">
      <c r="A1972">
        <v>103663</v>
      </c>
      <c r="B1972" t="s">
        <v>9230</v>
      </c>
      <c r="C1972" t="s">
        <v>533</v>
      </c>
      <c r="D1972" t="s">
        <v>17527</v>
      </c>
    </row>
    <row r="1973" spans="1:4" x14ac:dyDescent="0.2">
      <c r="A1973">
        <v>104390</v>
      </c>
      <c r="B1973" t="s">
        <v>9228</v>
      </c>
      <c r="C1973" t="s">
        <v>533</v>
      </c>
      <c r="D1973" t="s">
        <v>17527</v>
      </c>
    </row>
    <row r="1974" spans="1:4" x14ac:dyDescent="0.2">
      <c r="A1974">
        <v>103664</v>
      </c>
      <c r="B1974" t="s">
        <v>9229</v>
      </c>
      <c r="C1974" t="s">
        <v>533</v>
      </c>
      <c r="D1974" t="s">
        <v>17527</v>
      </c>
    </row>
    <row r="1975" spans="1:4" x14ac:dyDescent="0.2">
      <c r="A1975">
        <v>104451</v>
      </c>
      <c r="B1975" t="s">
        <v>9233</v>
      </c>
      <c r="C1975" t="s">
        <v>533</v>
      </c>
      <c r="D1975" t="s">
        <v>17527</v>
      </c>
    </row>
    <row r="1976" spans="1:4" x14ac:dyDescent="0.2">
      <c r="A1976">
        <v>103666</v>
      </c>
      <c r="B1976" t="s">
        <v>9234</v>
      </c>
      <c r="C1976" t="s">
        <v>533</v>
      </c>
      <c r="D1976">
        <v>139.47999999999999</v>
      </c>
    </row>
    <row r="1977" spans="1:4" x14ac:dyDescent="0.2">
      <c r="A1977">
        <v>89212</v>
      </c>
      <c r="B1977" t="s">
        <v>9237</v>
      </c>
      <c r="C1977" t="s">
        <v>533</v>
      </c>
      <c r="D1977">
        <v>30</v>
      </c>
    </row>
    <row r="1978" spans="1:4" x14ac:dyDescent="0.2">
      <c r="A1978">
        <v>89213</v>
      </c>
      <c r="B1978" t="s">
        <v>9236</v>
      </c>
      <c r="C1978" t="s">
        <v>533</v>
      </c>
      <c r="D1978">
        <v>9.25</v>
      </c>
    </row>
    <row r="1979" spans="1:4" x14ac:dyDescent="0.2">
      <c r="A1979">
        <v>89214</v>
      </c>
      <c r="B1979" t="s">
        <v>9240</v>
      </c>
      <c r="C1979" t="s">
        <v>533</v>
      </c>
      <c r="D1979">
        <v>28.16</v>
      </c>
    </row>
    <row r="1980" spans="1:4" x14ac:dyDescent="0.2">
      <c r="A1980">
        <v>89215</v>
      </c>
      <c r="B1980" t="s">
        <v>9239</v>
      </c>
      <c r="C1980" t="s">
        <v>533</v>
      </c>
      <c r="D1980">
        <v>95.44</v>
      </c>
    </row>
    <row r="1981" spans="1:4" x14ac:dyDescent="0.2">
      <c r="A1981">
        <v>87441</v>
      </c>
      <c r="B1981" t="s">
        <v>9243</v>
      </c>
      <c r="C1981" t="s">
        <v>533</v>
      </c>
      <c r="D1981">
        <v>0.46</v>
      </c>
    </row>
    <row r="1982" spans="1:4" x14ac:dyDescent="0.2">
      <c r="A1982">
        <v>87442</v>
      </c>
      <c r="B1982" t="s">
        <v>9242</v>
      </c>
      <c r="C1982" t="s">
        <v>533</v>
      </c>
      <c r="D1982">
        <v>0.1</v>
      </c>
    </row>
    <row r="1983" spans="1:4" x14ac:dyDescent="0.2">
      <c r="A1983">
        <v>87443</v>
      </c>
      <c r="B1983" t="s">
        <v>9246</v>
      </c>
      <c r="C1983" t="s">
        <v>533</v>
      </c>
      <c r="D1983">
        <v>0.56999999999999995</v>
      </c>
    </row>
    <row r="1984" spans="1:4" x14ac:dyDescent="0.2">
      <c r="A1984">
        <v>87444</v>
      </c>
      <c r="B1984" t="s">
        <v>9245</v>
      </c>
      <c r="C1984" t="s">
        <v>533</v>
      </c>
      <c r="D1984">
        <v>4.3</v>
      </c>
    </row>
    <row r="1985" spans="1:4" x14ac:dyDescent="0.2">
      <c r="A1985">
        <v>93229</v>
      </c>
      <c r="B1985" t="s">
        <v>9249</v>
      </c>
      <c r="C1985" t="s">
        <v>533</v>
      </c>
      <c r="D1985">
        <v>0.42</v>
      </c>
    </row>
    <row r="1986" spans="1:4" x14ac:dyDescent="0.2">
      <c r="A1986">
        <v>93230</v>
      </c>
      <c r="B1986" t="s">
        <v>9248</v>
      </c>
      <c r="C1986" t="s">
        <v>533</v>
      </c>
      <c r="D1986">
        <v>0.09</v>
      </c>
    </row>
    <row r="1987" spans="1:4" x14ac:dyDescent="0.2">
      <c r="A1987">
        <v>93231</v>
      </c>
      <c r="B1987" t="s">
        <v>9252</v>
      </c>
      <c r="C1987" t="s">
        <v>533</v>
      </c>
      <c r="D1987">
        <v>0.52</v>
      </c>
    </row>
    <row r="1988" spans="1:4" x14ac:dyDescent="0.2">
      <c r="A1988">
        <v>93232</v>
      </c>
      <c r="B1988" t="s">
        <v>9251</v>
      </c>
      <c r="C1988" t="s">
        <v>533</v>
      </c>
      <c r="D1988">
        <v>4.8</v>
      </c>
    </row>
    <row r="1989" spans="1:4" x14ac:dyDescent="0.2">
      <c r="A1989">
        <v>102948</v>
      </c>
      <c r="B1989" t="s">
        <v>9254</v>
      </c>
      <c r="C1989" t="s">
        <v>533</v>
      </c>
      <c r="D1989" t="s">
        <v>17527</v>
      </c>
    </row>
    <row r="1990" spans="1:4" x14ac:dyDescent="0.2">
      <c r="A1990">
        <v>102949</v>
      </c>
      <c r="B1990" t="s">
        <v>9253</v>
      </c>
      <c r="C1990" t="s">
        <v>533</v>
      </c>
      <c r="D1990" t="s">
        <v>17527</v>
      </c>
    </row>
    <row r="1991" spans="1:4" x14ac:dyDescent="0.2">
      <c r="A1991">
        <v>102950</v>
      </c>
      <c r="B1991" t="s">
        <v>9256</v>
      </c>
      <c r="C1991" t="s">
        <v>533</v>
      </c>
      <c r="D1991" t="s">
        <v>17527</v>
      </c>
    </row>
    <row r="1992" spans="1:4" x14ac:dyDescent="0.2">
      <c r="A1992">
        <v>102951</v>
      </c>
      <c r="B1992" t="s">
        <v>9255</v>
      </c>
      <c r="C1992" t="s">
        <v>533</v>
      </c>
      <c r="D1992">
        <v>0.73</v>
      </c>
    </row>
    <row r="1993" spans="1:4" x14ac:dyDescent="0.2">
      <c r="A1993">
        <v>88826</v>
      </c>
      <c r="B1993" t="s">
        <v>9258</v>
      </c>
      <c r="C1993" t="s">
        <v>533</v>
      </c>
      <c r="D1993">
        <v>0.33</v>
      </c>
    </row>
    <row r="1994" spans="1:4" x14ac:dyDescent="0.2">
      <c r="A1994">
        <v>88827</v>
      </c>
      <c r="B1994" t="s">
        <v>9257</v>
      </c>
      <c r="C1994" t="s">
        <v>533</v>
      </c>
      <c r="D1994">
        <v>7.0000000000000007E-2</v>
      </c>
    </row>
    <row r="1995" spans="1:4" x14ac:dyDescent="0.2">
      <c r="A1995">
        <v>88828</v>
      </c>
      <c r="B1995" t="s">
        <v>9260</v>
      </c>
      <c r="C1995" t="s">
        <v>533</v>
      </c>
      <c r="D1995">
        <v>0.37</v>
      </c>
    </row>
    <row r="1996" spans="1:4" x14ac:dyDescent="0.2">
      <c r="A1996">
        <v>88829</v>
      </c>
      <c r="B1996" t="s">
        <v>9259</v>
      </c>
      <c r="C1996" t="s">
        <v>533</v>
      </c>
      <c r="D1996">
        <v>1.46</v>
      </c>
    </row>
    <row r="1997" spans="1:4" x14ac:dyDescent="0.2">
      <c r="A1997">
        <v>89221</v>
      </c>
      <c r="B1997" t="s">
        <v>9262</v>
      </c>
      <c r="C1997" t="s">
        <v>533</v>
      </c>
      <c r="D1997">
        <v>1.37</v>
      </c>
    </row>
    <row r="1998" spans="1:4" x14ac:dyDescent="0.2">
      <c r="A1998">
        <v>89222</v>
      </c>
      <c r="B1998" t="s">
        <v>9261</v>
      </c>
      <c r="C1998" t="s">
        <v>533</v>
      </c>
      <c r="D1998">
        <v>0.31</v>
      </c>
    </row>
    <row r="1999" spans="1:4" x14ac:dyDescent="0.2">
      <c r="A1999">
        <v>89223</v>
      </c>
      <c r="B1999" t="s">
        <v>9264</v>
      </c>
      <c r="C1999" t="s">
        <v>533</v>
      </c>
      <c r="D1999">
        <v>1.5</v>
      </c>
    </row>
    <row r="2000" spans="1:4" x14ac:dyDescent="0.2">
      <c r="A2000">
        <v>89224</v>
      </c>
      <c r="B2000" t="s">
        <v>9263</v>
      </c>
      <c r="C2000" t="s">
        <v>533</v>
      </c>
      <c r="D2000">
        <v>2.92</v>
      </c>
    </row>
    <row r="2001" spans="1:4" x14ac:dyDescent="0.2">
      <c r="A2001">
        <v>89274</v>
      </c>
      <c r="B2001" t="s">
        <v>9267</v>
      </c>
      <c r="C2001" t="s">
        <v>533</v>
      </c>
      <c r="D2001">
        <v>1.67</v>
      </c>
    </row>
    <row r="2002" spans="1:4" x14ac:dyDescent="0.2">
      <c r="A2002">
        <v>89275</v>
      </c>
      <c r="B2002" t="s">
        <v>9266</v>
      </c>
      <c r="C2002" t="s">
        <v>533</v>
      </c>
      <c r="D2002">
        <v>0.38</v>
      </c>
    </row>
    <row r="2003" spans="1:4" x14ac:dyDescent="0.2">
      <c r="A2003">
        <v>89276</v>
      </c>
      <c r="B2003" t="s">
        <v>9270</v>
      </c>
      <c r="C2003" t="s">
        <v>533</v>
      </c>
      <c r="D2003">
        <v>2.09</v>
      </c>
    </row>
    <row r="2004" spans="1:4" x14ac:dyDescent="0.2">
      <c r="A2004">
        <v>89277</v>
      </c>
      <c r="B2004" t="s">
        <v>9269</v>
      </c>
      <c r="C2004" t="s">
        <v>533</v>
      </c>
      <c r="D2004">
        <v>8.61</v>
      </c>
    </row>
    <row r="2005" spans="1:4" x14ac:dyDescent="0.2">
      <c r="A2005">
        <v>90646</v>
      </c>
      <c r="B2005" t="s">
        <v>9272</v>
      </c>
      <c r="C2005" t="s">
        <v>533</v>
      </c>
      <c r="D2005">
        <v>0.71</v>
      </c>
    </row>
    <row r="2006" spans="1:4" x14ac:dyDescent="0.2">
      <c r="A2006">
        <v>90647</v>
      </c>
      <c r="B2006" t="s">
        <v>9271</v>
      </c>
      <c r="C2006" t="s">
        <v>533</v>
      </c>
      <c r="D2006">
        <v>0.16</v>
      </c>
    </row>
    <row r="2007" spans="1:4" x14ac:dyDescent="0.2">
      <c r="A2007">
        <v>90648</v>
      </c>
      <c r="B2007" t="s">
        <v>9274</v>
      </c>
      <c r="C2007" t="s">
        <v>533</v>
      </c>
      <c r="D2007">
        <v>0.77</v>
      </c>
    </row>
    <row r="2008" spans="1:4" x14ac:dyDescent="0.2">
      <c r="A2008">
        <v>90649</v>
      </c>
      <c r="B2008" t="s">
        <v>9273</v>
      </c>
      <c r="C2008" t="s">
        <v>533</v>
      </c>
      <c r="D2008">
        <v>11.31</v>
      </c>
    </row>
    <row r="2009" spans="1:4" x14ac:dyDescent="0.2">
      <c r="A2009">
        <v>106096</v>
      </c>
      <c r="B2009" t="s">
        <v>9277</v>
      </c>
      <c r="C2009" t="s">
        <v>533</v>
      </c>
      <c r="D2009" t="s">
        <v>17527</v>
      </c>
    </row>
    <row r="2010" spans="1:4" x14ac:dyDescent="0.2">
      <c r="A2010">
        <v>106097</v>
      </c>
      <c r="B2010" t="s">
        <v>9276</v>
      </c>
      <c r="C2010" t="s">
        <v>533</v>
      </c>
      <c r="D2010" t="s">
        <v>17527</v>
      </c>
    </row>
    <row r="2011" spans="1:4" x14ac:dyDescent="0.2">
      <c r="A2011">
        <v>106098</v>
      </c>
      <c r="B2011" t="s">
        <v>9280</v>
      </c>
      <c r="C2011" t="s">
        <v>533</v>
      </c>
      <c r="D2011" t="s">
        <v>17527</v>
      </c>
    </row>
    <row r="2012" spans="1:4" x14ac:dyDescent="0.2">
      <c r="A2012">
        <v>106099</v>
      </c>
      <c r="B2012" t="s">
        <v>9279</v>
      </c>
      <c r="C2012" t="s">
        <v>533</v>
      </c>
      <c r="D2012">
        <v>1.22</v>
      </c>
    </row>
    <row r="2013" spans="1:4" x14ac:dyDescent="0.2">
      <c r="A2013">
        <v>90652</v>
      </c>
      <c r="B2013" t="s">
        <v>9282</v>
      </c>
      <c r="C2013" t="s">
        <v>533</v>
      </c>
      <c r="D2013">
        <v>4.13</v>
      </c>
    </row>
    <row r="2014" spans="1:4" x14ac:dyDescent="0.2">
      <c r="A2014">
        <v>90653</v>
      </c>
      <c r="B2014" t="s">
        <v>9281</v>
      </c>
      <c r="C2014" t="s">
        <v>533</v>
      </c>
      <c r="D2014">
        <v>0.95</v>
      </c>
    </row>
    <row r="2015" spans="1:4" x14ac:dyDescent="0.2">
      <c r="A2015">
        <v>90654</v>
      </c>
      <c r="B2015" t="s">
        <v>9284</v>
      </c>
      <c r="C2015" t="s">
        <v>533</v>
      </c>
      <c r="D2015">
        <v>4.51</v>
      </c>
    </row>
    <row r="2016" spans="1:4" x14ac:dyDescent="0.2">
      <c r="A2016">
        <v>90655</v>
      </c>
      <c r="B2016" t="s">
        <v>9283</v>
      </c>
      <c r="C2016" t="s">
        <v>533</v>
      </c>
      <c r="D2016">
        <v>7.44</v>
      </c>
    </row>
    <row r="2017" spans="1:4" x14ac:dyDescent="0.2">
      <c r="A2017">
        <v>90658</v>
      </c>
      <c r="B2017" t="s">
        <v>9286</v>
      </c>
      <c r="C2017" t="s">
        <v>533</v>
      </c>
      <c r="D2017">
        <v>4.42</v>
      </c>
    </row>
    <row r="2018" spans="1:4" x14ac:dyDescent="0.2">
      <c r="A2018">
        <v>90659</v>
      </c>
      <c r="B2018" t="s">
        <v>9285</v>
      </c>
      <c r="C2018" t="s">
        <v>533</v>
      </c>
      <c r="D2018">
        <v>1.02</v>
      </c>
    </row>
    <row r="2019" spans="1:4" x14ac:dyDescent="0.2">
      <c r="A2019">
        <v>90660</v>
      </c>
      <c r="B2019" t="s">
        <v>9288</v>
      </c>
      <c r="C2019" t="s">
        <v>533</v>
      </c>
      <c r="D2019">
        <v>4.84</v>
      </c>
    </row>
    <row r="2020" spans="1:4" x14ac:dyDescent="0.2">
      <c r="A2020">
        <v>90661</v>
      </c>
      <c r="B2020" t="s">
        <v>9287</v>
      </c>
      <c r="C2020" t="s">
        <v>533</v>
      </c>
      <c r="D2020">
        <v>7.44</v>
      </c>
    </row>
    <row r="2021" spans="1:4" x14ac:dyDescent="0.2">
      <c r="A2021">
        <v>89019</v>
      </c>
      <c r="B2021" t="s">
        <v>9291</v>
      </c>
      <c r="C2021" t="s">
        <v>533</v>
      </c>
      <c r="D2021">
        <v>0.27</v>
      </c>
    </row>
    <row r="2022" spans="1:4" x14ac:dyDescent="0.2">
      <c r="A2022">
        <v>89020</v>
      </c>
      <c r="B2022" t="s">
        <v>9290</v>
      </c>
      <c r="C2022" t="s">
        <v>533</v>
      </c>
      <c r="D2022">
        <v>0.06</v>
      </c>
    </row>
    <row r="2023" spans="1:4" x14ac:dyDescent="0.2">
      <c r="A2023">
        <v>5800</v>
      </c>
      <c r="B2023" t="s">
        <v>9294</v>
      </c>
      <c r="C2023" t="s">
        <v>533</v>
      </c>
      <c r="D2023">
        <v>0.3</v>
      </c>
    </row>
    <row r="2024" spans="1:4" x14ac:dyDescent="0.2">
      <c r="A2024">
        <v>53866</v>
      </c>
      <c r="B2024" t="s">
        <v>9293</v>
      </c>
      <c r="C2024" t="s">
        <v>533</v>
      </c>
      <c r="D2024">
        <v>2.23</v>
      </c>
    </row>
    <row r="2025" spans="1:4" x14ac:dyDescent="0.2">
      <c r="A2025">
        <v>90639</v>
      </c>
      <c r="B2025" t="s">
        <v>9296</v>
      </c>
      <c r="C2025" t="s">
        <v>533</v>
      </c>
      <c r="D2025">
        <v>6.34</v>
      </c>
    </row>
    <row r="2026" spans="1:4" x14ac:dyDescent="0.2">
      <c r="A2026">
        <v>90640</v>
      </c>
      <c r="B2026" t="s">
        <v>9295</v>
      </c>
      <c r="C2026" t="s">
        <v>533</v>
      </c>
      <c r="D2026">
        <v>1.46</v>
      </c>
    </row>
    <row r="2027" spans="1:4" x14ac:dyDescent="0.2">
      <c r="A2027">
        <v>90641</v>
      </c>
      <c r="B2027" t="s">
        <v>9298</v>
      </c>
      <c r="C2027" t="s">
        <v>533</v>
      </c>
      <c r="D2027">
        <v>6.94</v>
      </c>
    </row>
    <row r="2028" spans="1:4" x14ac:dyDescent="0.2">
      <c r="A2028">
        <v>90642</v>
      </c>
      <c r="B2028" t="s">
        <v>9297</v>
      </c>
      <c r="C2028" t="s">
        <v>533</v>
      </c>
      <c r="D2028">
        <v>12.91</v>
      </c>
    </row>
    <row r="2029" spans="1:4" x14ac:dyDescent="0.2">
      <c r="A2029">
        <v>102806</v>
      </c>
      <c r="B2029" t="s">
        <v>9301</v>
      </c>
      <c r="C2029" t="s">
        <v>533</v>
      </c>
      <c r="D2029" t="s">
        <v>17527</v>
      </c>
    </row>
    <row r="2030" spans="1:4" x14ac:dyDescent="0.2">
      <c r="A2030">
        <v>102807</v>
      </c>
      <c r="B2030" t="s">
        <v>9300</v>
      </c>
      <c r="C2030" t="s">
        <v>533</v>
      </c>
      <c r="D2030" t="s">
        <v>17527</v>
      </c>
    </row>
    <row r="2031" spans="1:4" x14ac:dyDescent="0.2">
      <c r="A2031">
        <v>102808</v>
      </c>
      <c r="B2031" t="s">
        <v>9304</v>
      </c>
      <c r="C2031" t="s">
        <v>533</v>
      </c>
      <c r="D2031" t="s">
        <v>17527</v>
      </c>
    </row>
    <row r="2032" spans="1:4" x14ac:dyDescent="0.2">
      <c r="A2032">
        <v>102809</v>
      </c>
      <c r="B2032" t="s">
        <v>9303</v>
      </c>
      <c r="C2032" t="s">
        <v>533</v>
      </c>
      <c r="D2032">
        <v>16.27</v>
      </c>
    </row>
    <row r="2033" spans="1:4" x14ac:dyDescent="0.2">
      <c r="A2033">
        <v>92140</v>
      </c>
      <c r="B2033" t="s">
        <v>9308</v>
      </c>
      <c r="C2033" t="s">
        <v>533</v>
      </c>
      <c r="D2033">
        <v>5.1100000000000003</v>
      </c>
    </row>
    <row r="2034" spans="1:4" x14ac:dyDescent="0.2">
      <c r="A2034">
        <v>92142</v>
      </c>
      <c r="B2034" t="s">
        <v>9306</v>
      </c>
      <c r="C2034" t="s">
        <v>533</v>
      </c>
      <c r="D2034">
        <v>0.63</v>
      </c>
    </row>
    <row r="2035" spans="1:4" x14ac:dyDescent="0.2">
      <c r="A2035">
        <v>92141</v>
      </c>
      <c r="B2035" t="s">
        <v>9307</v>
      </c>
      <c r="C2035" t="s">
        <v>533</v>
      </c>
      <c r="D2035">
        <v>1.57</v>
      </c>
    </row>
    <row r="2036" spans="1:4" x14ac:dyDescent="0.2">
      <c r="A2036">
        <v>92143</v>
      </c>
      <c r="B2036" t="s">
        <v>9312</v>
      </c>
      <c r="C2036" t="s">
        <v>533</v>
      </c>
      <c r="D2036">
        <v>6.38</v>
      </c>
    </row>
    <row r="2037" spans="1:4" x14ac:dyDescent="0.2">
      <c r="A2037">
        <v>92144</v>
      </c>
      <c r="B2037" t="s">
        <v>9311</v>
      </c>
      <c r="C2037" t="s">
        <v>533</v>
      </c>
      <c r="D2037">
        <v>41.74</v>
      </c>
    </row>
    <row r="2038" spans="1:4" x14ac:dyDescent="0.2">
      <c r="A2038">
        <v>92133</v>
      </c>
      <c r="B2038" t="s">
        <v>9316</v>
      </c>
      <c r="C2038" t="s">
        <v>533</v>
      </c>
      <c r="D2038">
        <v>13.94</v>
      </c>
    </row>
    <row r="2039" spans="1:4" x14ac:dyDescent="0.2">
      <c r="A2039">
        <v>92135</v>
      </c>
      <c r="B2039" t="s">
        <v>9314</v>
      </c>
      <c r="C2039" t="s">
        <v>533</v>
      </c>
      <c r="D2039">
        <v>1.74</v>
      </c>
    </row>
    <row r="2040" spans="1:4" x14ac:dyDescent="0.2">
      <c r="A2040">
        <v>92134</v>
      </c>
      <c r="B2040" t="s">
        <v>9315</v>
      </c>
      <c r="C2040" t="s">
        <v>533</v>
      </c>
      <c r="D2040">
        <v>4.3</v>
      </c>
    </row>
    <row r="2041" spans="1:4" x14ac:dyDescent="0.2">
      <c r="A2041">
        <v>92136</v>
      </c>
      <c r="B2041" t="s">
        <v>9319</v>
      </c>
      <c r="C2041" t="s">
        <v>533</v>
      </c>
      <c r="D2041">
        <v>17.43</v>
      </c>
    </row>
    <row r="2042" spans="1:4" x14ac:dyDescent="0.2">
      <c r="A2042">
        <v>92137</v>
      </c>
      <c r="B2042" t="s">
        <v>9318</v>
      </c>
      <c r="C2042" t="s">
        <v>533</v>
      </c>
      <c r="D2042">
        <v>36.22</v>
      </c>
    </row>
    <row r="2043" spans="1:4" x14ac:dyDescent="0.2">
      <c r="A2043">
        <v>91380</v>
      </c>
      <c r="B2043" t="s">
        <v>9322</v>
      </c>
      <c r="C2043" t="s">
        <v>533</v>
      </c>
      <c r="D2043">
        <v>30.14</v>
      </c>
    </row>
    <row r="2044" spans="1:4" x14ac:dyDescent="0.2">
      <c r="A2044">
        <v>91382</v>
      </c>
      <c r="B2044" t="s">
        <v>9320</v>
      </c>
      <c r="C2044" t="s">
        <v>533</v>
      </c>
      <c r="D2044">
        <v>4.6900000000000004</v>
      </c>
    </row>
    <row r="2045" spans="1:4" x14ac:dyDescent="0.2">
      <c r="A2045">
        <v>91381</v>
      </c>
      <c r="B2045" t="s">
        <v>9321</v>
      </c>
      <c r="C2045" t="s">
        <v>533</v>
      </c>
      <c r="D2045">
        <v>11.63</v>
      </c>
    </row>
    <row r="2046" spans="1:4" x14ac:dyDescent="0.2">
      <c r="A2046">
        <v>91383</v>
      </c>
      <c r="B2046" t="s">
        <v>9325</v>
      </c>
      <c r="C2046" t="s">
        <v>533</v>
      </c>
      <c r="D2046">
        <v>54.41</v>
      </c>
    </row>
    <row r="2047" spans="1:4" x14ac:dyDescent="0.2">
      <c r="A2047">
        <v>91384</v>
      </c>
      <c r="B2047" t="s">
        <v>9324</v>
      </c>
      <c r="C2047" t="s">
        <v>533</v>
      </c>
      <c r="D2047">
        <v>145.75</v>
      </c>
    </row>
    <row r="2048" spans="1:4" x14ac:dyDescent="0.2">
      <c r="A2048">
        <v>96030</v>
      </c>
      <c r="B2048" t="s">
        <v>9329</v>
      </c>
      <c r="C2048" t="s">
        <v>533</v>
      </c>
      <c r="D2048">
        <v>37.5</v>
      </c>
    </row>
    <row r="2049" spans="1:4" x14ac:dyDescent="0.2">
      <c r="A2049">
        <v>96032</v>
      </c>
      <c r="B2049" t="s">
        <v>9327</v>
      </c>
      <c r="C2049" t="s">
        <v>533</v>
      </c>
      <c r="D2049">
        <v>5.27</v>
      </c>
    </row>
    <row r="2050" spans="1:4" x14ac:dyDescent="0.2">
      <c r="A2050">
        <v>96031</v>
      </c>
      <c r="B2050" t="s">
        <v>9328</v>
      </c>
      <c r="C2050" t="s">
        <v>533</v>
      </c>
      <c r="D2050">
        <v>13.14</v>
      </c>
    </row>
    <row r="2051" spans="1:4" x14ac:dyDescent="0.2">
      <c r="A2051">
        <v>96033</v>
      </c>
      <c r="B2051" t="s">
        <v>9332</v>
      </c>
      <c r="C2051" t="s">
        <v>533</v>
      </c>
      <c r="D2051">
        <v>60.54</v>
      </c>
    </row>
    <row r="2052" spans="1:4" x14ac:dyDescent="0.2">
      <c r="A2052">
        <v>96034</v>
      </c>
      <c r="B2052" t="s">
        <v>9331</v>
      </c>
      <c r="C2052" t="s">
        <v>533</v>
      </c>
      <c r="D2052">
        <v>145.75</v>
      </c>
    </row>
    <row r="2053" spans="1:4" x14ac:dyDescent="0.2">
      <c r="A2053">
        <v>89870</v>
      </c>
      <c r="B2053" t="s">
        <v>9336</v>
      </c>
      <c r="C2053" t="s">
        <v>533</v>
      </c>
      <c r="D2053">
        <v>40.950000000000003</v>
      </c>
    </row>
    <row r="2054" spans="1:4" x14ac:dyDescent="0.2">
      <c r="A2054">
        <v>89872</v>
      </c>
      <c r="B2054" t="s">
        <v>9334</v>
      </c>
      <c r="C2054" t="s">
        <v>533</v>
      </c>
      <c r="D2054">
        <v>5.88</v>
      </c>
    </row>
    <row r="2055" spans="1:4" x14ac:dyDescent="0.2">
      <c r="A2055">
        <v>89871</v>
      </c>
      <c r="B2055" t="s">
        <v>9335</v>
      </c>
      <c r="C2055" t="s">
        <v>533</v>
      </c>
      <c r="D2055">
        <v>14.57</v>
      </c>
    </row>
    <row r="2056" spans="1:4" x14ac:dyDescent="0.2">
      <c r="A2056">
        <v>89873</v>
      </c>
      <c r="B2056" t="s">
        <v>9339</v>
      </c>
      <c r="C2056" t="s">
        <v>533</v>
      </c>
      <c r="D2056">
        <v>70.510000000000005</v>
      </c>
    </row>
    <row r="2057" spans="1:4" x14ac:dyDescent="0.2">
      <c r="A2057">
        <v>89874</v>
      </c>
      <c r="B2057" t="s">
        <v>9338</v>
      </c>
      <c r="C2057" t="s">
        <v>533</v>
      </c>
      <c r="D2057">
        <v>181.24</v>
      </c>
    </row>
    <row r="2058" spans="1:4" x14ac:dyDescent="0.2">
      <c r="A2058">
        <v>89878</v>
      </c>
      <c r="B2058" t="s">
        <v>9343</v>
      </c>
      <c r="C2058" t="s">
        <v>533</v>
      </c>
      <c r="D2058">
        <v>43.66</v>
      </c>
    </row>
    <row r="2059" spans="1:4" x14ac:dyDescent="0.2">
      <c r="A2059">
        <v>89880</v>
      </c>
      <c r="B2059" t="s">
        <v>9341</v>
      </c>
      <c r="C2059" t="s">
        <v>533</v>
      </c>
      <c r="D2059">
        <v>6.17</v>
      </c>
    </row>
    <row r="2060" spans="1:4" x14ac:dyDescent="0.2">
      <c r="A2060">
        <v>89879</v>
      </c>
      <c r="B2060" t="s">
        <v>9342</v>
      </c>
      <c r="C2060" t="s">
        <v>533</v>
      </c>
      <c r="D2060">
        <v>15.28</v>
      </c>
    </row>
    <row r="2061" spans="1:4" x14ac:dyDescent="0.2">
      <c r="A2061">
        <v>89881</v>
      </c>
      <c r="B2061" t="s">
        <v>9346</v>
      </c>
      <c r="C2061" t="s">
        <v>533</v>
      </c>
      <c r="D2061">
        <v>74.5</v>
      </c>
    </row>
    <row r="2062" spans="1:4" x14ac:dyDescent="0.2">
      <c r="A2062">
        <v>89882</v>
      </c>
      <c r="B2062" t="s">
        <v>9345</v>
      </c>
      <c r="C2062" t="s">
        <v>533</v>
      </c>
      <c r="D2062">
        <v>209.1</v>
      </c>
    </row>
    <row r="2063" spans="1:4" x14ac:dyDescent="0.2">
      <c r="A2063">
        <v>7058</v>
      </c>
      <c r="B2063" t="s">
        <v>9350</v>
      </c>
      <c r="C2063" t="s">
        <v>533</v>
      </c>
      <c r="D2063">
        <v>23.72</v>
      </c>
    </row>
    <row r="2064" spans="1:4" x14ac:dyDescent="0.2">
      <c r="A2064">
        <v>91402</v>
      </c>
      <c r="B2064" t="s">
        <v>9348</v>
      </c>
      <c r="C2064" t="s">
        <v>533</v>
      </c>
      <c r="D2064">
        <v>3.71</v>
      </c>
    </row>
    <row r="2065" spans="1:4" x14ac:dyDescent="0.2">
      <c r="A2065">
        <v>7059</v>
      </c>
      <c r="B2065" t="s">
        <v>9349</v>
      </c>
      <c r="C2065" t="s">
        <v>533</v>
      </c>
      <c r="D2065">
        <v>9.18</v>
      </c>
    </row>
    <row r="2066" spans="1:4" x14ac:dyDescent="0.2">
      <c r="A2066">
        <v>7060</v>
      </c>
      <c r="B2066" t="s">
        <v>9353</v>
      </c>
      <c r="C2066" t="s">
        <v>533</v>
      </c>
      <c r="D2066">
        <v>42.88</v>
      </c>
    </row>
    <row r="2067" spans="1:4" x14ac:dyDescent="0.2">
      <c r="A2067">
        <v>7061</v>
      </c>
      <c r="B2067" t="s">
        <v>9352</v>
      </c>
      <c r="C2067" t="s">
        <v>533</v>
      </c>
      <c r="D2067">
        <v>83.76</v>
      </c>
    </row>
    <row r="2068" spans="1:4" x14ac:dyDescent="0.2">
      <c r="A2068">
        <v>91367</v>
      </c>
      <c r="B2068" t="s">
        <v>9356</v>
      </c>
      <c r="C2068" t="s">
        <v>533</v>
      </c>
      <c r="D2068">
        <v>22.91</v>
      </c>
    </row>
    <row r="2069" spans="1:4" x14ac:dyDescent="0.2">
      <c r="A2069">
        <v>91369</v>
      </c>
      <c r="B2069" t="s">
        <v>9354</v>
      </c>
      <c r="C2069" t="s">
        <v>533</v>
      </c>
      <c r="D2069">
        <v>3.57</v>
      </c>
    </row>
    <row r="2070" spans="1:4" x14ac:dyDescent="0.2">
      <c r="A2070">
        <v>91368</v>
      </c>
      <c r="B2070" t="s">
        <v>9355</v>
      </c>
      <c r="C2070" t="s">
        <v>533</v>
      </c>
      <c r="D2070">
        <v>8.85</v>
      </c>
    </row>
    <row r="2071" spans="1:4" x14ac:dyDescent="0.2">
      <c r="A2071">
        <v>5695</v>
      </c>
      <c r="B2071" t="s">
        <v>9358</v>
      </c>
      <c r="C2071" t="s">
        <v>533</v>
      </c>
      <c r="D2071">
        <v>41.43</v>
      </c>
    </row>
    <row r="2072" spans="1:4" x14ac:dyDescent="0.2">
      <c r="A2072">
        <v>53792</v>
      </c>
      <c r="B2072" t="s">
        <v>9357</v>
      </c>
      <c r="C2072" t="s">
        <v>533</v>
      </c>
      <c r="D2072">
        <v>104.11</v>
      </c>
    </row>
    <row r="2073" spans="1:4" x14ac:dyDescent="0.2">
      <c r="A2073">
        <v>106347</v>
      </c>
      <c r="B2073" t="s">
        <v>9362</v>
      </c>
      <c r="C2073" t="s">
        <v>533</v>
      </c>
      <c r="D2073" t="s">
        <v>17527</v>
      </c>
    </row>
    <row r="2074" spans="1:4" x14ac:dyDescent="0.2">
      <c r="A2074">
        <v>106350</v>
      </c>
      <c r="B2074" t="s">
        <v>9360</v>
      </c>
      <c r="C2074" t="s">
        <v>533</v>
      </c>
      <c r="D2074" t="s">
        <v>17527</v>
      </c>
    </row>
    <row r="2075" spans="1:4" x14ac:dyDescent="0.2">
      <c r="A2075">
        <v>106348</v>
      </c>
      <c r="B2075" t="s">
        <v>9361</v>
      </c>
      <c r="C2075" t="s">
        <v>533</v>
      </c>
      <c r="D2075" t="s">
        <v>17527</v>
      </c>
    </row>
    <row r="2076" spans="1:4" x14ac:dyDescent="0.2">
      <c r="A2076">
        <v>106349</v>
      </c>
      <c r="B2076" t="s">
        <v>9366</v>
      </c>
      <c r="C2076" t="s">
        <v>533</v>
      </c>
      <c r="D2076" t="s">
        <v>17527</v>
      </c>
    </row>
    <row r="2077" spans="1:4" x14ac:dyDescent="0.2">
      <c r="A2077">
        <v>106351</v>
      </c>
      <c r="B2077" t="s">
        <v>9365</v>
      </c>
      <c r="C2077" t="s">
        <v>533</v>
      </c>
      <c r="D2077">
        <v>203.44</v>
      </c>
    </row>
    <row r="2078" spans="1:4" x14ac:dyDescent="0.2">
      <c r="A2078">
        <v>106337</v>
      </c>
      <c r="B2078" t="s">
        <v>9370</v>
      </c>
      <c r="C2078" t="s">
        <v>533</v>
      </c>
      <c r="D2078" t="s">
        <v>17527</v>
      </c>
    </row>
    <row r="2079" spans="1:4" x14ac:dyDescent="0.2">
      <c r="A2079">
        <v>106340</v>
      </c>
      <c r="B2079" t="s">
        <v>9368</v>
      </c>
      <c r="C2079" t="s">
        <v>533</v>
      </c>
      <c r="D2079" t="s">
        <v>17527</v>
      </c>
    </row>
    <row r="2080" spans="1:4" x14ac:dyDescent="0.2">
      <c r="A2080">
        <v>106338</v>
      </c>
      <c r="B2080" t="s">
        <v>9369</v>
      </c>
      <c r="C2080" t="s">
        <v>533</v>
      </c>
      <c r="D2080" t="s">
        <v>17527</v>
      </c>
    </row>
    <row r="2081" spans="1:4" x14ac:dyDescent="0.2">
      <c r="A2081">
        <v>106339</v>
      </c>
      <c r="B2081" t="s">
        <v>9373</v>
      </c>
      <c r="C2081" t="s">
        <v>533</v>
      </c>
      <c r="D2081" t="s">
        <v>17527</v>
      </c>
    </row>
    <row r="2082" spans="1:4" x14ac:dyDescent="0.2">
      <c r="A2082">
        <v>106341</v>
      </c>
      <c r="B2082" t="s">
        <v>9372</v>
      </c>
      <c r="C2082" t="s">
        <v>533</v>
      </c>
      <c r="D2082">
        <v>276.07</v>
      </c>
    </row>
    <row r="2083" spans="1:4" x14ac:dyDescent="0.2">
      <c r="A2083">
        <v>92237</v>
      </c>
      <c r="B2083" t="s">
        <v>9377</v>
      </c>
      <c r="C2083" t="s">
        <v>533</v>
      </c>
      <c r="D2083">
        <v>31.89</v>
      </c>
    </row>
    <row r="2084" spans="1:4" x14ac:dyDescent="0.2">
      <c r="A2084">
        <v>92239</v>
      </c>
      <c r="B2084" t="s">
        <v>9375</v>
      </c>
      <c r="C2084" t="s">
        <v>533</v>
      </c>
      <c r="D2084">
        <v>5.19</v>
      </c>
    </row>
    <row r="2085" spans="1:4" x14ac:dyDescent="0.2">
      <c r="A2085">
        <v>92238</v>
      </c>
      <c r="B2085" t="s">
        <v>9376</v>
      </c>
      <c r="C2085" t="s">
        <v>533</v>
      </c>
      <c r="D2085">
        <v>12.84</v>
      </c>
    </row>
    <row r="2086" spans="1:4" x14ac:dyDescent="0.2">
      <c r="A2086">
        <v>92240</v>
      </c>
      <c r="B2086" t="s">
        <v>9380</v>
      </c>
      <c r="C2086" t="s">
        <v>533</v>
      </c>
      <c r="D2086">
        <v>57.24</v>
      </c>
    </row>
    <row r="2087" spans="1:4" x14ac:dyDescent="0.2">
      <c r="A2087">
        <v>92241</v>
      </c>
      <c r="B2087" t="s">
        <v>9379</v>
      </c>
      <c r="C2087" t="s">
        <v>533</v>
      </c>
      <c r="D2087">
        <v>283.82</v>
      </c>
    </row>
    <row r="2088" spans="1:4" x14ac:dyDescent="0.2">
      <c r="A2088">
        <v>91640</v>
      </c>
      <c r="B2088" t="s">
        <v>9384</v>
      </c>
      <c r="C2088" t="s">
        <v>533</v>
      </c>
      <c r="D2088">
        <v>43.79</v>
      </c>
    </row>
    <row r="2089" spans="1:4" x14ac:dyDescent="0.2">
      <c r="A2089">
        <v>91642</v>
      </c>
      <c r="B2089" t="s">
        <v>9382</v>
      </c>
      <c r="C2089" t="s">
        <v>533</v>
      </c>
      <c r="D2089">
        <v>7.14</v>
      </c>
    </row>
    <row r="2090" spans="1:4" x14ac:dyDescent="0.2">
      <c r="A2090">
        <v>91641</v>
      </c>
      <c r="B2090" t="s">
        <v>9383</v>
      </c>
      <c r="C2090" t="s">
        <v>533</v>
      </c>
      <c r="D2090">
        <v>17.670000000000002</v>
      </c>
    </row>
    <row r="2091" spans="1:4" x14ac:dyDescent="0.2">
      <c r="A2091">
        <v>91643</v>
      </c>
      <c r="B2091" t="s">
        <v>9387</v>
      </c>
      <c r="C2091" t="s">
        <v>533</v>
      </c>
      <c r="D2091">
        <v>78.95</v>
      </c>
    </row>
    <row r="2092" spans="1:4" x14ac:dyDescent="0.2">
      <c r="A2092">
        <v>91644</v>
      </c>
      <c r="B2092" t="s">
        <v>9386</v>
      </c>
      <c r="C2092" t="s">
        <v>533</v>
      </c>
      <c r="D2092">
        <v>309.58999999999997</v>
      </c>
    </row>
    <row r="2093" spans="1:4" x14ac:dyDescent="0.2">
      <c r="A2093">
        <v>92105</v>
      </c>
      <c r="B2093" t="s">
        <v>9394</v>
      </c>
      <c r="C2093" t="s">
        <v>533</v>
      </c>
      <c r="D2093">
        <v>197.78</v>
      </c>
    </row>
    <row r="2094" spans="1:4" x14ac:dyDescent="0.2">
      <c r="A2094">
        <v>92101</v>
      </c>
      <c r="B2094" t="s">
        <v>9391</v>
      </c>
      <c r="C2094" t="s">
        <v>533</v>
      </c>
      <c r="D2094">
        <v>47.45</v>
      </c>
    </row>
    <row r="2095" spans="1:4" x14ac:dyDescent="0.2">
      <c r="A2095">
        <v>92103</v>
      </c>
      <c r="B2095" t="s">
        <v>9389</v>
      </c>
      <c r="C2095" t="s">
        <v>533</v>
      </c>
      <c r="D2095">
        <v>6</v>
      </c>
    </row>
    <row r="2096" spans="1:4" x14ac:dyDescent="0.2">
      <c r="A2096">
        <v>92102</v>
      </c>
      <c r="B2096" t="s">
        <v>9390</v>
      </c>
      <c r="C2096" t="s">
        <v>533</v>
      </c>
      <c r="D2096">
        <v>14.83</v>
      </c>
    </row>
    <row r="2097" spans="1:4" x14ac:dyDescent="0.2">
      <c r="A2097">
        <v>92104</v>
      </c>
      <c r="B2097" t="s">
        <v>9395</v>
      </c>
      <c r="C2097" t="s">
        <v>533</v>
      </c>
      <c r="D2097">
        <v>74.77</v>
      </c>
    </row>
    <row r="2098" spans="1:4" x14ac:dyDescent="0.2">
      <c r="A2098">
        <v>91396</v>
      </c>
      <c r="B2098" t="s">
        <v>9398</v>
      </c>
      <c r="C2098" t="s">
        <v>533</v>
      </c>
      <c r="D2098">
        <v>30.62</v>
      </c>
    </row>
    <row r="2099" spans="1:4" x14ac:dyDescent="0.2">
      <c r="A2099">
        <v>91398</v>
      </c>
      <c r="B2099" t="s">
        <v>9396</v>
      </c>
      <c r="C2099" t="s">
        <v>533</v>
      </c>
      <c r="D2099">
        <v>4.7699999999999996</v>
      </c>
    </row>
    <row r="2100" spans="1:4" x14ac:dyDescent="0.2">
      <c r="A2100">
        <v>91397</v>
      </c>
      <c r="B2100" t="s">
        <v>9397</v>
      </c>
      <c r="C2100" t="s">
        <v>533</v>
      </c>
      <c r="D2100">
        <v>11.83</v>
      </c>
    </row>
    <row r="2101" spans="1:4" x14ac:dyDescent="0.2">
      <c r="A2101">
        <v>5763</v>
      </c>
      <c r="B2101" t="s">
        <v>9400</v>
      </c>
      <c r="C2101" t="s">
        <v>533</v>
      </c>
      <c r="D2101">
        <v>54.26</v>
      </c>
    </row>
    <row r="2102" spans="1:4" x14ac:dyDescent="0.2">
      <c r="A2102">
        <v>53831</v>
      </c>
      <c r="B2102" t="s">
        <v>9399</v>
      </c>
      <c r="C2102" t="s">
        <v>533</v>
      </c>
      <c r="D2102">
        <v>197.78</v>
      </c>
    </row>
    <row r="2103" spans="1:4" x14ac:dyDescent="0.2">
      <c r="A2103">
        <v>106222</v>
      </c>
      <c r="B2103" t="s">
        <v>9404</v>
      </c>
      <c r="C2103" t="s">
        <v>533</v>
      </c>
      <c r="D2103">
        <v>30.48</v>
      </c>
    </row>
    <row r="2104" spans="1:4" x14ac:dyDescent="0.2">
      <c r="A2104">
        <v>106225</v>
      </c>
      <c r="B2104" t="s">
        <v>9402</v>
      </c>
      <c r="C2104" t="s">
        <v>533</v>
      </c>
      <c r="D2104">
        <v>4.6900000000000004</v>
      </c>
    </row>
    <row r="2105" spans="1:4" x14ac:dyDescent="0.2">
      <c r="A2105">
        <v>106223</v>
      </c>
      <c r="B2105" t="s">
        <v>9403</v>
      </c>
      <c r="C2105" t="s">
        <v>533</v>
      </c>
      <c r="D2105">
        <v>11.59</v>
      </c>
    </row>
    <row r="2106" spans="1:4" x14ac:dyDescent="0.2">
      <c r="A2106">
        <v>106224</v>
      </c>
      <c r="B2106" t="s">
        <v>9407</v>
      </c>
      <c r="C2106" t="s">
        <v>533</v>
      </c>
      <c r="D2106">
        <v>53.25</v>
      </c>
    </row>
    <row r="2107" spans="1:4" x14ac:dyDescent="0.2">
      <c r="A2107">
        <v>106226</v>
      </c>
      <c r="B2107" t="s">
        <v>9406</v>
      </c>
      <c r="C2107" t="s">
        <v>533</v>
      </c>
      <c r="D2107">
        <v>162.22999999999999</v>
      </c>
    </row>
    <row r="2108" spans="1:4" x14ac:dyDescent="0.2">
      <c r="A2108">
        <v>91359</v>
      </c>
      <c r="B2108" t="s">
        <v>9410</v>
      </c>
      <c r="C2108" t="s">
        <v>533</v>
      </c>
      <c r="D2108">
        <v>22.08</v>
      </c>
    </row>
    <row r="2109" spans="1:4" x14ac:dyDescent="0.2">
      <c r="A2109">
        <v>91361</v>
      </c>
      <c r="B2109" t="s">
        <v>9408</v>
      </c>
      <c r="C2109" t="s">
        <v>533</v>
      </c>
      <c r="D2109">
        <v>3.41</v>
      </c>
    </row>
    <row r="2110" spans="1:4" x14ac:dyDescent="0.2">
      <c r="A2110">
        <v>91360</v>
      </c>
      <c r="B2110" t="s">
        <v>9409</v>
      </c>
      <c r="C2110" t="s">
        <v>533</v>
      </c>
      <c r="D2110">
        <v>8.44</v>
      </c>
    </row>
    <row r="2111" spans="1:4" x14ac:dyDescent="0.2">
      <c r="A2111">
        <v>53882</v>
      </c>
      <c r="B2111" t="s">
        <v>9411</v>
      </c>
      <c r="C2111" t="s">
        <v>533</v>
      </c>
      <c r="D2111">
        <v>38.770000000000003</v>
      </c>
    </row>
    <row r="2112" spans="1:4" x14ac:dyDescent="0.2">
      <c r="A2112">
        <v>5747</v>
      </c>
      <c r="B2112" t="s">
        <v>9412</v>
      </c>
      <c r="C2112" t="s">
        <v>533</v>
      </c>
      <c r="D2112">
        <v>162.54</v>
      </c>
    </row>
    <row r="2113" spans="1:4" x14ac:dyDescent="0.2">
      <c r="A2113">
        <v>104699</v>
      </c>
      <c r="B2113" t="s">
        <v>9415</v>
      </c>
      <c r="C2113" t="s">
        <v>533</v>
      </c>
      <c r="D2113" t="s">
        <v>17527</v>
      </c>
    </row>
    <row r="2114" spans="1:4" x14ac:dyDescent="0.2">
      <c r="A2114">
        <v>104702</v>
      </c>
      <c r="B2114" t="s">
        <v>9413</v>
      </c>
      <c r="C2114" t="s">
        <v>533</v>
      </c>
      <c r="D2114" t="s">
        <v>17527</v>
      </c>
    </row>
    <row r="2115" spans="1:4" x14ac:dyDescent="0.2">
      <c r="A2115">
        <v>104700</v>
      </c>
      <c r="B2115" t="s">
        <v>9414</v>
      </c>
      <c r="C2115" t="s">
        <v>533</v>
      </c>
      <c r="D2115" t="s">
        <v>17527</v>
      </c>
    </row>
    <row r="2116" spans="1:4" x14ac:dyDescent="0.2">
      <c r="A2116">
        <v>104701</v>
      </c>
      <c r="B2116" t="s">
        <v>9417</v>
      </c>
      <c r="C2116" t="s">
        <v>533</v>
      </c>
      <c r="D2116" t="s">
        <v>17527</v>
      </c>
    </row>
    <row r="2117" spans="1:4" x14ac:dyDescent="0.2">
      <c r="A2117">
        <v>104703</v>
      </c>
      <c r="B2117" t="s">
        <v>9416</v>
      </c>
      <c r="C2117" t="s">
        <v>533</v>
      </c>
      <c r="D2117">
        <v>95.07</v>
      </c>
    </row>
    <row r="2118" spans="1:4" x14ac:dyDescent="0.2">
      <c r="A2118">
        <v>91390</v>
      </c>
      <c r="B2118" t="s">
        <v>9421</v>
      </c>
      <c r="C2118" t="s">
        <v>533</v>
      </c>
      <c r="D2118">
        <v>20.04</v>
      </c>
    </row>
    <row r="2119" spans="1:4" x14ac:dyDescent="0.2">
      <c r="A2119">
        <v>91392</v>
      </c>
      <c r="B2119" t="s">
        <v>9419</v>
      </c>
      <c r="C2119" t="s">
        <v>533</v>
      </c>
      <c r="D2119">
        <v>3.23</v>
      </c>
    </row>
    <row r="2120" spans="1:4" x14ac:dyDescent="0.2">
      <c r="A2120">
        <v>91391</v>
      </c>
      <c r="B2120" t="s">
        <v>9420</v>
      </c>
      <c r="C2120" t="s">
        <v>533</v>
      </c>
      <c r="D2120">
        <v>7.99</v>
      </c>
    </row>
    <row r="2121" spans="1:4" x14ac:dyDescent="0.2">
      <c r="A2121">
        <v>73335</v>
      </c>
      <c r="B2121" t="s">
        <v>9424</v>
      </c>
      <c r="C2121" t="s">
        <v>533</v>
      </c>
      <c r="D2121">
        <v>36.6</v>
      </c>
    </row>
    <row r="2122" spans="1:4" x14ac:dyDescent="0.2">
      <c r="A2122">
        <v>73340</v>
      </c>
      <c r="B2122" t="s">
        <v>9423</v>
      </c>
      <c r="C2122" t="s">
        <v>533</v>
      </c>
      <c r="D2122">
        <v>159.1</v>
      </c>
    </row>
    <row r="2123" spans="1:4" x14ac:dyDescent="0.2">
      <c r="A2123">
        <v>89264</v>
      </c>
      <c r="B2123" t="s">
        <v>9428</v>
      </c>
      <c r="C2123" t="s">
        <v>533</v>
      </c>
      <c r="D2123">
        <v>21.96</v>
      </c>
    </row>
    <row r="2124" spans="1:4" x14ac:dyDescent="0.2">
      <c r="A2124">
        <v>89266</v>
      </c>
      <c r="B2124" t="s">
        <v>9426</v>
      </c>
      <c r="C2124" t="s">
        <v>533</v>
      </c>
      <c r="D2124">
        <v>3.54</v>
      </c>
    </row>
    <row r="2125" spans="1:4" x14ac:dyDescent="0.2">
      <c r="A2125">
        <v>89265</v>
      </c>
      <c r="B2125" t="s">
        <v>9427</v>
      </c>
      <c r="C2125" t="s">
        <v>533</v>
      </c>
      <c r="D2125">
        <v>8.77</v>
      </c>
    </row>
    <row r="2126" spans="1:4" x14ac:dyDescent="0.2">
      <c r="A2126">
        <v>5705</v>
      </c>
      <c r="B2126" t="s">
        <v>9431</v>
      </c>
      <c r="C2126" t="s">
        <v>533</v>
      </c>
      <c r="D2126">
        <v>40.130000000000003</v>
      </c>
    </row>
    <row r="2127" spans="1:4" x14ac:dyDescent="0.2">
      <c r="A2127">
        <v>53797</v>
      </c>
      <c r="B2127" t="s">
        <v>9430</v>
      </c>
      <c r="C2127" t="s">
        <v>533</v>
      </c>
      <c r="D2127">
        <v>119.74</v>
      </c>
    </row>
    <row r="2128" spans="1:4" x14ac:dyDescent="0.2">
      <c r="A2128">
        <v>106327</v>
      </c>
      <c r="B2128" t="s">
        <v>9435</v>
      </c>
      <c r="C2128" t="s">
        <v>533</v>
      </c>
      <c r="D2128" t="s">
        <v>17527</v>
      </c>
    </row>
    <row r="2129" spans="1:4" x14ac:dyDescent="0.2">
      <c r="A2129">
        <v>106330</v>
      </c>
      <c r="B2129" t="s">
        <v>9433</v>
      </c>
      <c r="C2129" t="s">
        <v>533</v>
      </c>
      <c r="D2129" t="s">
        <v>17527</v>
      </c>
    </row>
    <row r="2130" spans="1:4" x14ac:dyDescent="0.2">
      <c r="A2130">
        <v>106328</v>
      </c>
      <c r="B2130" t="s">
        <v>9434</v>
      </c>
      <c r="C2130" t="s">
        <v>533</v>
      </c>
      <c r="D2130" t="s">
        <v>17527</v>
      </c>
    </row>
    <row r="2131" spans="1:4" x14ac:dyDescent="0.2">
      <c r="A2131">
        <v>106329</v>
      </c>
      <c r="B2131" t="s">
        <v>9438</v>
      </c>
      <c r="C2131" t="s">
        <v>533</v>
      </c>
      <c r="D2131" t="s">
        <v>17527</v>
      </c>
    </row>
    <row r="2132" spans="1:4" x14ac:dyDescent="0.2">
      <c r="A2132">
        <v>106331</v>
      </c>
      <c r="B2132" t="s">
        <v>9437</v>
      </c>
      <c r="C2132" t="s">
        <v>533</v>
      </c>
      <c r="D2132">
        <v>102.27</v>
      </c>
    </row>
    <row r="2133" spans="1:4" x14ac:dyDescent="0.2">
      <c r="A2133">
        <v>106227</v>
      </c>
      <c r="B2133" t="s">
        <v>9442</v>
      </c>
      <c r="C2133" t="s">
        <v>533</v>
      </c>
      <c r="D2133">
        <v>31.26</v>
      </c>
    </row>
    <row r="2134" spans="1:4" x14ac:dyDescent="0.2">
      <c r="A2134">
        <v>106230</v>
      </c>
      <c r="B2134" t="s">
        <v>9440</v>
      </c>
      <c r="C2134" t="s">
        <v>533</v>
      </c>
      <c r="D2134">
        <v>5.19</v>
      </c>
    </row>
    <row r="2135" spans="1:4" x14ac:dyDescent="0.2">
      <c r="A2135">
        <v>106228</v>
      </c>
      <c r="B2135" t="s">
        <v>9441</v>
      </c>
      <c r="C2135" t="s">
        <v>533</v>
      </c>
      <c r="D2135">
        <v>12.84</v>
      </c>
    </row>
    <row r="2136" spans="1:4" x14ac:dyDescent="0.2">
      <c r="A2136">
        <v>106229</v>
      </c>
      <c r="B2136" t="s">
        <v>9445</v>
      </c>
      <c r="C2136" t="s">
        <v>533</v>
      </c>
      <c r="D2136">
        <v>58.6</v>
      </c>
    </row>
    <row r="2137" spans="1:4" x14ac:dyDescent="0.2">
      <c r="A2137">
        <v>106231</v>
      </c>
      <c r="B2137" t="s">
        <v>9444</v>
      </c>
      <c r="C2137" t="s">
        <v>533</v>
      </c>
      <c r="D2137">
        <v>162.22999999999999</v>
      </c>
    </row>
    <row r="2138" spans="1:4" x14ac:dyDescent="0.2">
      <c r="A2138">
        <v>106342</v>
      </c>
      <c r="B2138" t="s">
        <v>9449</v>
      </c>
      <c r="C2138" t="s">
        <v>533</v>
      </c>
      <c r="D2138" t="s">
        <v>17527</v>
      </c>
    </row>
    <row r="2139" spans="1:4" x14ac:dyDescent="0.2">
      <c r="A2139">
        <v>106345</v>
      </c>
      <c r="B2139" t="s">
        <v>9447</v>
      </c>
      <c r="C2139" t="s">
        <v>533</v>
      </c>
      <c r="D2139" t="s">
        <v>17527</v>
      </c>
    </row>
    <row r="2140" spans="1:4" x14ac:dyDescent="0.2">
      <c r="A2140">
        <v>106343</v>
      </c>
      <c r="B2140" t="s">
        <v>9448</v>
      </c>
      <c r="C2140" t="s">
        <v>533</v>
      </c>
      <c r="D2140" t="s">
        <v>17527</v>
      </c>
    </row>
    <row r="2141" spans="1:4" x14ac:dyDescent="0.2">
      <c r="A2141">
        <v>106344</v>
      </c>
      <c r="B2141" t="s">
        <v>9452</v>
      </c>
      <c r="C2141" t="s">
        <v>533</v>
      </c>
      <c r="D2141" t="s">
        <v>17527</v>
      </c>
    </row>
    <row r="2142" spans="1:4" x14ac:dyDescent="0.2">
      <c r="A2142">
        <v>106346</v>
      </c>
      <c r="B2142" t="s">
        <v>9451</v>
      </c>
      <c r="C2142" t="s">
        <v>533</v>
      </c>
      <c r="D2142">
        <v>162.22999999999999</v>
      </c>
    </row>
    <row r="2143" spans="1:4" x14ac:dyDescent="0.2">
      <c r="A2143">
        <v>106332</v>
      </c>
      <c r="B2143" t="s">
        <v>9456</v>
      </c>
      <c r="C2143" t="s">
        <v>533</v>
      </c>
      <c r="D2143" t="s">
        <v>17527</v>
      </c>
    </row>
    <row r="2144" spans="1:4" x14ac:dyDescent="0.2">
      <c r="A2144">
        <v>106335</v>
      </c>
      <c r="B2144" t="s">
        <v>9454</v>
      </c>
      <c r="C2144" t="s">
        <v>533</v>
      </c>
      <c r="D2144" t="s">
        <v>17527</v>
      </c>
    </row>
    <row r="2145" spans="1:4" x14ac:dyDescent="0.2">
      <c r="A2145">
        <v>106333</v>
      </c>
      <c r="B2145" t="s">
        <v>9455</v>
      </c>
      <c r="C2145" t="s">
        <v>533</v>
      </c>
      <c r="D2145" t="s">
        <v>17527</v>
      </c>
    </row>
    <row r="2146" spans="1:4" x14ac:dyDescent="0.2">
      <c r="A2146">
        <v>106334</v>
      </c>
      <c r="B2146" t="s">
        <v>9459</v>
      </c>
      <c r="C2146" t="s">
        <v>533</v>
      </c>
      <c r="D2146" t="s">
        <v>17527</v>
      </c>
    </row>
    <row r="2147" spans="1:4" x14ac:dyDescent="0.2">
      <c r="A2147">
        <v>106336</v>
      </c>
      <c r="B2147" t="s">
        <v>9458</v>
      </c>
      <c r="C2147" t="s">
        <v>533</v>
      </c>
      <c r="D2147">
        <v>162.22999999999999</v>
      </c>
    </row>
    <row r="2148" spans="1:4" x14ac:dyDescent="0.2">
      <c r="A2148">
        <v>91354</v>
      </c>
      <c r="B2148" t="s">
        <v>9463</v>
      </c>
      <c r="C2148" t="s">
        <v>533</v>
      </c>
      <c r="D2148">
        <v>18.48</v>
      </c>
    </row>
    <row r="2149" spans="1:4" x14ac:dyDescent="0.2">
      <c r="A2149">
        <v>91356</v>
      </c>
      <c r="B2149" t="s">
        <v>9461</v>
      </c>
      <c r="C2149" t="s">
        <v>533</v>
      </c>
      <c r="D2149">
        <v>3.07</v>
      </c>
    </row>
    <row r="2150" spans="1:4" x14ac:dyDescent="0.2">
      <c r="A2150">
        <v>91355</v>
      </c>
      <c r="B2150" t="s">
        <v>9462</v>
      </c>
      <c r="C2150" t="s">
        <v>533</v>
      </c>
      <c r="D2150">
        <v>7.59</v>
      </c>
    </row>
    <row r="2151" spans="1:4" x14ac:dyDescent="0.2">
      <c r="A2151">
        <v>5751</v>
      </c>
      <c r="B2151" t="s">
        <v>9466</v>
      </c>
      <c r="C2151" t="s">
        <v>533</v>
      </c>
      <c r="D2151">
        <v>34.64</v>
      </c>
    </row>
    <row r="2152" spans="1:4" x14ac:dyDescent="0.2">
      <c r="A2152">
        <v>53827</v>
      </c>
      <c r="B2152" t="s">
        <v>9465</v>
      </c>
      <c r="C2152" t="s">
        <v>533</v>
      </c>
      <c r="D2152">
        <v>117.21</v>
      </c>
    </row>
    <row r="2153" spans="1:4" x14ac:dyDescent="0.2">
      <c r="A2153">
        <v>91375</v>
      </c>
      <c r="B2153" t="s">
        <v>9470</v>
      </c>
      <c r="C2153" t="s">
        <v>533</v>
      </c>
      <c r="D2153">
        <v>20.29</v>
      </c>
    </row>
    <row r="2154" spans="1:4" x14ac:dyDescent="0.2">
      <c r="A2154">
        <v>91377</v>
      </c>
      <c r="B2154" t="s">
        <v>9468</v>
      </c>
      <c r="C2154" t="s">
        <v>533</v>
      </c>
      <c r="D2154">
        <v>3.37</v>
      </c>
    </row>
    <row r="2155" spans="1:4" x14ac:dyDescent="0.2">
      <c r="A2155">
        <v>91376</v>
      </c>
      <c r="B2155" t="s">
        <v>9469</v>
      </c>
      <c r="C2155" t="s">
        <v>533</v>
      </c>
      <c r="D2155">
        <v>8.34</v>
      </c>
    </row>
    <row r="2156" spans="1:4" x14ac:dyDescent="0.2">
      <c r="A2156">
        <v>5754</v>
      </c>
      <c r="B2156" t="s">
        <v>9473</v>
      </c>
      <c r="C2156" t="s">
        <v>533</v>
      </c>
      <c r="D2156">
        <v>38.03</v>
      </c>
    </row>
    <row r="2157" spans="1:4" x14ac:dyDescent="0.2">
      <c r="A2157">
        <v>53829</v>
      </c>
      <c r="B2157" t="s">
        <v>9472</v>
      </c>
      <c r="C2157" t="s">
        <v>533</v>
      </c>
      <c r="D2157">
        <v>119.74</v>
      </c>
    </row>
    <row r="2158" spans="1:4" x14ac:dyDescent="0.2">
      <c r="A2158">
        <v>91026</v>
      </c>
      <c r="B2158" t="s">
        <v>9477</v>
      </c>
      <c r="C2158" t="s">
        <v>533</v>
      </c>
      <c r="D2158">
        <v>25.81</v>
      </c>
    </row>
    <row r="2159" spans="1:4" x14ac:dyDescent="0.2">
      <c r="A2159">
        <v>91028</v>
      </c>
      <c r="B2159" t="s">
        <v>9475</v>
      </c>
      <c r="C2159" t="s">
        <v>533</v>
      </c>
      <c r="D2159">
        <v>4.1900000000000004</v>
      </c>
    </row>
    <row r="2160" spans="1:4" x14ac:dyDescent="0.2">
      <c r="A2160">
        <v>91027</v>
      </c>
      <c r="B2160" t="s">
        <v>9476</v>
      </c>
      <c r="C2160" t="s">
        <v>533</v>
      </c>
      <c r="D2160">
        <v>10.36</v>
      </c>
    </row>
    <row r="2161" spans="1:4" x14ac:dyDescent="0.2">
      <c r="A2161">
        <v>91029</v>
      </c>
      <c r="B2161" t="s">
        <v>9480</v>
      </c>
      <c r="C2161" t="s">
        <v>533</v>
      </c>
      <c r="D2161">
        <v>47.42</v>
      </c>
    </row>
    <row r="2162" spans="1:4" x14ac:dyDescent="0.2">
      <c r="A2162">
        <v>91030</v>
      </c>
      <c r="B2162" t="s">
        <v>9479</v>
      </c>
      <c r="C2162" t="s">
        <v>533</v>
      </c>
      <c r="D2162">
        <v>150.79</v>
      </c>
    </row>
    <row r="2163" spans="1:4" x14ac:dyDescent="0.2">
      <c r="A2163">
        <v>106237</v>
      </c>
      <c r="B2163" t="s">
        <v>9484</v>
      </c>
      <c r="C2163" t="s">
        <v>533</v>
      </c>
      <c r="D2163" t="s">
        <v>17527</v>
      </c>
    </row>
    <row r="2164" spans="1:4" x14ac:dyDescent="0.2">
      <c r="A2164">
        <v>106240</v>
      </c>
      <c r="B2164" t="s">
        <v>9482</v>
      </c>
      <c r="C2164" t="s">
        <v>533</v>
      </c>
      <c r="D2164" t="s">
        <v>17527</v>
      </c>
    </row>
    <row r="2165" spans="1:4" x14ac:dyDescent="0.2">
      <c r="A2165">
        <v>106238</v>
      </c>
      <c r="B2165" t="s">
        <v>9483</v>
      </c>
      <c r="C2165" t="s">
        <v>533</v>
      </c>
      <c r="D2165" t="s">
        <v>17527</v>
      </c>
    </row>
    <row r="2166" spans="1:4" x14ac:dyDescent="0.2">
      <c r="A2166">
        <v>106239</v>
      </c>
      <c r="B2166" t="s">
        <v>9487</v>
      </c>
      <c r="C2166" t="s">
        <v>533</v>
      </c>
      <c r="D2166" t="s">
        <v>17527</v>
      </c>
    </row>
    <row r="2167" spans="1:4" x14ac:dyDescent="0.2">
      <c r="A2167">
        <v>106241</v>
      </c>
      <c r="B2167" t="s">
        <v>9486</v>
      </c>
      <c r="C2167" t="s">
        <v>533</v>
      </c>
      <c r="D2167">
        <v>228.1</v>
      </c>
    </row>
    <row r="2168" spans="1:4" x14ac:dyDescent="0.2">
      <c r="A2168">
        <v>106352</v>
      </c>
      <c r="B2168" t="s">
        <v>9491</v>
      </c>
      <c r="C2168" t="s">
        <v>533</v>
      </c>
      <c r="D2168" t="s">
        <v>17527</v>
      </c>
    </row>
    <row r="2169" spans="1:4" x14ac:dyDescent="0.2">
      <c r="A2169">
        <v>106355</v>
      </c>
      <c r="B2169" t="s">
        <v>9489</v>
      </c>
      <c r="C2169" t="s">
        <v>533</v>
      </c>
      <c r="D2169" t="s">
        <v>17527</v>
      </c>
    </row>
    <row r="2170" spans="1:4" x14ac:dyDescent="0.2">
      <c r="A2170">
        <v>106353</v>
      </c>
      <c r="B2170" t="s">
        <v>9490</v>
      </c>
      <c r="C2170" t="s">
        <v>533</v>
      </c>
      <c r="D2170" t="s">
        <v>17527</v>
      </c>
    </row>
    <row r="2171" spans="1:4" x14ac:dyDescent="0.2">
      <c r="A2171">
        <v>106354</v>
      </c>
      <c r="B2171" t="s">
        <v>9494</v>
      </c>
      <c r="C2171" t="s">
        <v>533</v>
      </c>
      <c r="D2171" t="s">
        <v>17527</v>
      </c>
    </row>
    <row r="2172" spans="1:4" x14ac:dyDescent="0.2">
      <c r="A2172">
        <v>106356</v>
      </c>
      <c r="B2172" t="s">
        <v>9493</v>
      </c>
      <c r="C2172" t="s">
        <v>533</v>
      </c>
      <c r="D2172">
        <v>228.1</v>
      </c>
    </row>
    <row r="2173" spans="1:4" x14ac:dyDescent="0.2">
      <c r="A2173">
        <v>106357</v>
      </c>
      <c r="B2173" t="s">
        <v>9498</v>
      </c>
      <c r="C2173" t="s">
        <v>533</v>
      </c>
      <c r="D2173" t="s">
        <v>17527</v>
      </c>
    </row>
    <row r="2174" spans="1:4" x14ac:dyDescent="0.2">
      <c r="A2174">
        <v>106360</v>
      </c>
      <c r="B2174" t="s">
        <v>9496</v>
      </c>
      <c r="C2174" t="s">
        <v>533</v>
      </c>
      <c r="D2174" t="s">
        <v>17527</v>
      </c>
    </row>
    <row r="2175" spans="1:4" x14ac:dyDescent="0.2">
      <c r="A2175">
        <v>106358</v>
      </c>
      <c r="B2175" t="s">
        <v>9497</v>
      </c>
      <c r="C2175" t="s">
        <v>533</v>
      </c>
      <c r="D2175" t="s">
        <v>17527</v>
      </c>
    </row>
    <row r="2176" spans="1:4" x14ac:dyDescent="0.2">
      <c r="A2176">
        <v>106359</v>
      </c>
      <c r="B2176" t="s">
        <v>9501</v>
      </c>
      <c r="C2176" t="s">
        <v>533</v>
      </c>
      <c r="D2176" t="s">
        <v>17527</v>
      </c>
    </row>
    <row r="2177" spans="1:4" x14ac:dyDescent="0.2">
      <c r="A2177">
        <v>106361</v>
      </c>
      <c r="B2177" t="s">
        <v>9500</v>
      </c>
      <c r="C2177" t="s">
        <v>533</v>
      </c>
      <c r="D2177">
        <v>309.58999999999997</v>
      </c>
    </row>
    <row r="2178" spans="1:4" x14ac:dyDescent="0.2">
      <c r="A2178">
        <v>102812</v>
      </c>
      <c r="B2178" t="s">
        <v>9504</v>
      </c>
      <c r="C2178" t="s">
        <v>533</v>
      </c>
      <c r="D2178" t="s">
        <v>17527</v>
      </c>
    </row>
    <row r="2179" spans="1:4" x14ac:dyDescent="0.2">
      <c r="A2179">
        <v>102813</v>
      </c>
      <c r="B2179" t="s">
        <v>9503</v>
      </c>
      <c r="C2179" t="s">
        <v>533</v>
      </c>
      <c r="D2179" t="s">
        <v>17527</v>
      </c>
    </row>
    <row r="2180" spans="1:4" x14ac:dyDescent="0.2">
      <c r="A2180">
        <v>102814</v>
      </c>
      <c r="B2180" t="s">
        <v>9507</v>
      </c>
      <c r="C2180" t="s">
        <v>533</v>
      </c>
      <c r="D2180" t="s">
        <v>17527</v>
      </c>
    </row>
    <row r="2181" spans="1:4" x14ac:dyDescent="0.2">
      <c r="A2181">
        <v>102815</v>
      </c>
      <c r="B2181" t="s">
        <v>9506</v>
      </c>
      <c r="C2181" t="s">
        <v>533</v>
      </c>
      <c r="D2181">
        <v>3.97</v>
      </c>
    </row>
    <row r="2182" spans="1:4" x14ac:dyDescent="0.2">
      <c r="A2182">
        <v>91529</v>
      </c>
      <c r="B2182" t="s">
        <v>9510</v>
      </c>
      <c r="C2182" t="s">
        <v>533</v>
      </c>
      <c r="D2182">
        <v>0.9</v>
      </c>
    </row>
    <row r="2183" spans="1:4" x14ac:dyDescent="0.2">
      <c r="A2183">
        <v>91530</v>
      </c>
      <c r="B2183" t="s">
        <v>9509</v>
      </c>
      <c r="C2183" t="s">
        <v>533</v>
      </c>
      <c r="D2183">
        <v>0.24</v>
      </c>
    </row>
    <row r="2184" spans="1:4" x14ac:dyDescent="0.2">
      <c r="A2184">
        <v>91531</v>
      </c>
      <c r="B2184" t="s">
        <v>9512</v>
      </c>
      <c r="C2184" t="s">
        <v>533</v>
      </c>
      <c r="D2184">
        <v>1.1299999999999999</v>
      </c>
    </row>
    <row r="2185" spans="1:4" x14ac:dyDescent="0.2">
      <c r="A2185">
        <v>91532</v>
      </c>
      <c r="B2185" t="s">
        <v>9511</v>
      </c>
      <c r="C2185" t="s">
        <v>533</v>
      </c>
      <c r="D2185">
        <v>6.42</v>
      </c>
    </row>
    <row r="2186" spans="1:4" x14ac:dyDescent="0.2">
      <c r="A2186">
        <v>95260</v>
      </c>
      <c r="B2186" t="s">
        <v>9515</v>
      </c>
      <c r="C2186" t="s">
        <v>533</v>
      </c>
      <c r="D2186">
        <v>0.73</v>
      </c>
    </row>
    <row r="2187" spans="1:4" x14ac:dyDescent="0.2">
      <c r="A2187">
        <v>95261</v>
      </c>
      <c r="B2187" t="s">
        <v>9514</v>
      </c>
      <c r="C2187" t="s">
        <v>533</v>
      </c>
      <c r="D2187">
        <v>0.19</v>
      </c>
    </row>
    <row r="2188" spans="1:4" x14ac:dyDescent="0.2">
      <c r="A2188">
        <v>95262</v>
      </c>
      <c r="B2188" t="s">
        <v>9518</v>
      </c>
      <c r="C2188" t="s">
        <v>533</v>
      </c>
      <c r="D2188">
        <v>0.91</v>
      </c>
    </row>
    <row r="2189" spans="1:4" x14ac:dyDescent="0.2">
      <c r="A2189">
        <v>95263</v>
      </c>
      <c r="B2189" t="s">
        <v>9517</v>
      </c>
      <c r="C2189" t="s">
        <v>533</v>
      </c>
      <c r="D2189">
        <v>4.8600000000000003</v>
      </c>
    </row>
    <row r="2190" spans="1:4" x14ac:dyDescent="0.2">
      <c r="A2190">
        <v>90968</v>
      </c>
      <c r="B2190" t="s">
        <v>9521</v>
      </c>
      <c r="C2190" t="s">
        <v>533</v>
      </c>
      <c r="D2190">
        <v>7.04</v>
      </c>
    </row>
    <row r="2191" spans="1:4" x14ac:dyDescent="0.2">
      <c r="A2191">
        <v>90969</v>
      </c>
      <c r="B2191" t="s">
        <v>9520</v>
      </c>
      <c r="C2191" t="s">
        <v>533</v>
      </c>
      <c r="D2191">
        <v>1.89</v>
      </c>
    </row>
    <row r="2192" spans="1:4" x14ac:dyDescent="0.2">
      <c r="A2192">
        <v>90970</v>
      </c>
      <c r="B2192" t="s">
        <v>9524</v>
      </c>
      <c r="C2192" t="s">
        <v>533</v>
      </c>
      <c r="D2192">
        <v>8.81</v>
      </c>
    </row>
    <row r="2193" spans="1:4" x14ac:dyDescent="0.2">
      <c r="A2193">
        <v>90971</v>
      </c>
      <c r="B2193" t="s">
        <v>9523</v>
      </c>
      <c r="C2193" t="s">
        <v>533</v>
      </c>
      <c r="D2193">
        <v>62.29</v>
      </c>
    </row>
    <row r="2194" spans="1:4" x14ac:dyDescent="0.2">
      <c r="A2194">
        <v>90992</v>
      </c>
      <c r="B2194" t="s">
        <v>9527</v>
      </c>
      <c r="C2194" t="s">
        <v>533</v>
      </c>
      <c r="D2194">
        <v>8.35</v>
      </c>
    </row>
    <row r="2195" spans="1:4" x14ac:dyDescent="0.2">
      <c r="A2195">
        <v>90993</v>
      </c>
      <c r="B2195" t="s">
        <v>9526</v>
      </c>
      <c r="C2195" t="s">
        <v>533</v>
      </c>
      <c r="D2195">
        <v>2.2400000000000002</v>
      </c>
    </row>
    <row r="2196" spans="1:4" x14ac:dyDescent="0.2">
      <c r="A2196">
        <v>90994</v>
      </c>
      <c r="B2196" t="s">
        <v>9530</v>
      </c>
      <c r="C2196" t="s">
        <v>533</v>
      </c>
      <c r="D2196">
        <v>10.45</v>
      </c>
    </row>
    <row r="2197" spans="1:4" x14ac:dyDescent="0.2">
      <c r="A2197">
        <v>90995</v>
      </c>
      <c r="B2197" t="s">
        <v>9529</v>
      </c>
      <c r="C2197" t="s">
        <v>533</v>
      </c>
      <c r="D2197">
        <v>84.62</v>
      </c>
    </row>
    <row r="2198" spans="1:4" x14ac:dyDescent="0.2">
      <c r="A2198">
        <v>90957</v>
      </c>
      <c r="B2198" t="s">
        <v>9533</v>
      </c>
      <c r="C2198" t="s">
        <v>533</v>
      </c>
      <c r="D2198">
        <v>5.26</v>
      </c>
    </row>
    <row r="2199" spans="1:4" x14ac:dyDescent="0.2">
      <c r="A2199">
        <v>90958</v>
      </c>
      <c r="B2199" t="s">
        <v>9532</v>
      </c>
      <c r="C2199" t="s">
        <v>533</v>
      </c>
      <c r="D2199">
        <v>1.41</v>
      </c>
    </row>
    <row r="2200" spans="1:4" x14ac:dyDescent="0.2">
      <c r="A2200">
        <v>5797</v>
      </c>
      <c r="B2200" t="s">
        <v>9536</v>
      </c>
      <c r="C2200" t="s">
        <v>533</v>
      </c>
      <c r="D2200">
        <v>6.58</v>
      </c>
    </row>
    <row r="2201" spans="1:4" x14ac:dyDescent="0.2">
      <c r="A2201">
        <v>53865</v>
      </c>
      <c r="B2201" t="s">
        <v>9535</v>
      </c>
      <c r="C2201" t="s">
        <v>533</v>
      </c>
      <c r="D2201">
        <v>48.46</v>
      </c>
    </row>
    <row r="2202" spans="1:4" x14ac:dyDescent="0.2">
      <c r="A2202">
        <v>90975</v>
      </c>
      <c r="B2202" t="s">
        <v>9538</v>
      </c>
      <c r="C2202" t="s">
        <v>533</v>
      </c>
      <c r="D2202">
        <v>17.89</v>
      </c>
    </row>
    <row r="2203" spans="1:4" x14ac:dyDescent="0.2">
      <c r="A2203">
        <v>90976</v>
      </c>
      <c r="B2203" t="s">
        <v>9537</v>
      </c>
      <c r="C2203" t="s">
        <v>533</v>
      </c>
      <c r="D2203">
        <v>4.8</v>
      </c>
    </row>
    <row r="2204" spans="1:4" x14ac:dyDescent="0.2">
      <c r="A2204">
        <v>90977</v>
      </c>
      <c r="B2204" t="s">
        <v>9540</v>
      </c>
      <c r="C2204" t="s">
        <v>533</v>
      </c>
      <c r="D2204">
        <v>22.39</v>
      </c>
    </row>
    <row r="2205" spans="1:4" x14ac:dyDescent="0.2">
      <c r="A2205">
        <v>90978</v>
      </c>
      <c r="B2205" t="s">
        <v>9539</v>
      </c>
      <c r="C2205" t="s">
        <v>533</v>
      </c>
      <c r="D2205">
        <v>161.62</v>
      </c>
    </row>
    <row r="2206" spans="1:4" x14ac:dyDescent="0.2">
      <c r="A2206">
        <v>90960</v>
      </c>
      <c r="B2206" t="s">
        <v>9542</v>
      </c>
      <c r="C2206" t="s">
        <v>533</v>
      </c>
      <c r="D2206">
        <v>7.02</v>
      </c>
    </row>
    <row r="2207" spans="1:4" x14ac:dyDescent="0.2">
      <c r="A2207">
        <v>90961</v>
      </c>
      <c r="B2207" t="s">
        <v>9541</v>
      </c>
      <c r="C2207" t="s">
        <v>533</v>
      </c>
      <c r="D2207">
        <v>1.88</v>
      </c>
    </row>
    <row r="2208" spans="1:4" x14ac:dyDescent="0.2">
      <c r="A2208">
        <v>90962</v>
      </c>
      <c r="B2208" t="s">
        <v>9544</v>
      </c>
      <c r="C2208" t="s">
        <v>533</v>
      </c>
      <c r="D2208">
        <v>8.7899999999999991</v>
      </c>
    </row>
    <row r="2209" spans="1:4" x14ac:dyDescent="0.2">
      <c r="A2209">
        <v>90963</v>
      </c>
      <c r="B2209" t="s">
        <v>9543</v>
      </c>
      <c r="C2209" t="s">
        <v>533</v>
      </c>
      <c r="D2209">
        <v>15.37</v>
      </c>
    </row>
    <row r="2210" spans="1:4" x14ac:dyDescent="0.2">
      <c r="A2210">
        <v>102966</v>
      </c>
      <c r="B2210" t="s">
        <v>9547</v>
      </c>
      <c r="C2210" t="s">
        <v>533</v>
      </c>
      <c r="D2210">
        <v>0.19</v>
      </c>
    </row>
    <row r="2211" spans="1:4" x14ac:dyDescent="0.2">
      <c r="A2211">
        <v>102967</v>
      </c>
      <c r="B2211" t="s">
        <v>9546</v>
      </c>
      <c r="C2211" t="s">
        <v>533</v>
      </c>
      <c r="D2211">
        <v>0.03</v>
      </c>
    </row>
    <row r="2212" spans="1:4" x14ac:dyDescent="0.2">
      <c r="A2212">
        <v>102968</v>
      </c>
      <c r="B2212" t="s">
        <v>9550</v>
      </c>
      <c r="C2212" t="s">
        <v>533</v>
      </c>
      <c r="D2212">
        <v>0.17</v>
      </c>
    </row>
    <row r="2213" spans="1:4" x14ac:dyDescent="0.2">
      <c r="A2213">
        <v>102969</v>
      </c>
      <c r="B2213" t="s">
        <v>9549</v>
      </c>
      <c r="C2213" t="s">
        <v>533</v>
      </c>
      <c r="D2213">
        <v>0.17</v>
      </c>
    </row>
    <row r="2214" spans="1:4" x14ac:dyDescent="0.2">
      <c r="A2214">
        <v>102818</v>
      </c>
      <c r="B2214" t="s">
        <v>9553</v>
      </c>
      <c r="C2214" t="s">
        <v>533</v>
      </c>
      <c r="D2214" t="s">
        <v>17527</v>
      </c>
    </row>
    <row r="2215" spans="1:4" x14ac:dyDescent="0.2">
      <c r="A2215">
        <v>102819</v>
      </c>
      <c r="B2215" t="s">
        <v>9552</v>
      </c>
      <c r="C2215" t="s">
        <v>533</v>
      </c>
      <c r="D2215" t="s">
        <v>17527</v>
      </c>
    </row>
    <row r="2216" spans="1:4" x14ac:dyDescent="0.2">
      <c r="A2216">
        <v>102820</v>
      </c>
      <c r="B2216" t="s">
        <v>9556</v>
      </c>
      <c r="C2216" t="s">
        <v>533</v>
      </c>
      <c r="D2216" t="s">
        <v>17527</v>
      </c>
    </row>
    <row r="2217" spans="1:4" x14ac:dyDescent="0.2">
      <c r="A2217">
        <v>102832</v>
      </c>
      <c r="B2217" t="s">
        <v>9555</v>
      </c>
      <c r="C2217" t="s">
        <v>533</v>
      </c>
      <c r="D2217">
        <v>9.94</v>
      </c>
    </row>
    <row r="2218" spans="1:4" x14ac:dyDescent="0.2">
      <c r="A2218">
        <v>102823</v>
      </c>
      <c r="B2218" t="s">
        <v>9558</v>
      </c>
      <c r="C2218" t="s">
        <v>533</v>
      </c>
      <c r="D2218" t="s">
        <v>17527</v>
      </c>
    </row>
    <row r="2219" spans="1:4" x14ac:dyDescent="0.2">
      <c r="A2219">
        <v>102824</v>
      </c>
      <c r="B2219" t="s">
        <v>9557</v>
      </c>
      <c r="C2219" t="s">
        <v>533</v>
      </c>
      <c r="D2219" t="s">
        <v>17527</v>
      </c>
    </row>
    <row r="2220" spans="1:4" x14ac:dyDescent="0.2">
      <c r="A2220">
        <v>102825</v>
      </c>
      <c r="B2220" t="s">
        <v>9560</v>
      </c>
      <c r="C2220" t="s">
        <v>533</v>
      </c>
      <c r="D2220" t="s">
        <v>17527</v>
      </c>
    </row>
    <row r="2221" spans="1:4" x14ac:dyDescent="0.2">
      <c r="A2221">
        <v>102826</v>
      </c>
      <c r="B2221" t="s">
        <v>9559</v>
      </c>
      <c r="C2221" t="s">
        <v>533</v>
      </c>
      <c r="D2221">
        <v>7.46</v>
      </c>
    </row>
    <row r="2222" spans="1:4" x14ac:dyDescent="0.2">
      <c r="A2222">
        <v>103934</v>
      </c>
      <c r="B2222" t="s">
        <v>9562</v>
      </c>
      <c r="C2222" t="s">
        <v>533</v>
      </c>
      <c r="D2222" t="s">
        <v>17527</v>
      </c>
    </row>
    <row r="2223" spans="1:4" x14ac:dyDescent="0.2">
      <c r="A2223">
        <v>103935</v>
      </c>
      <c r="B2223" t="s">
        <v>9561</v>
      </c>
      <c r="C2223" t="s">
        <v>533</v>
      </c>
      <c r="D2223" t="s">
        <v>17527</v>
      </c>
    </row>
    <row r="2224" spans="1:4" x14ac:dyDescent="0.2">
      <c r="A2224">
        <v>103936</v>
      </c>
      <c r="B2224" t="s">
        <v>9564</v>
      </c>
      <c r="C2224" t="s">
        <v>533</v>
      </c>
      <c r="D2224" t="s">
        <v>17527</v>
      </c>
    </row>
    <row r="2225" spans="1:4" x14ac:dyDescent="0.2">
      <c r="A2225">
        <v>103937</v>
      </c>
      <c r="B2225" t="s">
        <v>9563</v>
      </c>
      <c r="C2225" t="s">
        <v>533</v>
      </c>
      <c r="D2225">
        <v>1.79</v>
      </c>
    </row>
    <row r="2226" spans="1:4" x14ac:dyDescent="0.2">
      <c r="A2226">
        <v>103940</v>
      </c>
      <c r="B2226" t="s">
        <v>9566</v>
      </c>
      <c r="C2226" t="s">
        <v>533</v>
      </c>
      <c r="D2226" t="s">
        <v>17527</v>
      </c>
    </row>
    <row r="2227" spans="1:4" x14ac:dyDescent="0.2">
      <c r="A2227">
        <v>103941</v>
      </c>
      <c r="B2227" t="s">
        <v>9565</v>
      </c>
      <c r="C2227" t="s">
        <v>533</v>
      </c>
      <c r="D2227" t="s">
        <v>17527</v>
      </c>
    </row>
    <row r="2228" spans="1:4" x14ac:dyDescent="0.2">
      <c r="A2228">
        <v>103942</v>
      </c>
      <c r="B2228" t="s">
        <v>9568</v>
      </c>
      <c r="C2228" t="s">
        <v>533</v>
      </c>
      <c r="D2228" t="s">
        <v>17527</v>
      </c>
    </row>
    <row r="2229" spans="1:4" x14ac:dyDescent="0.2">
      <c r="A2229">
        <v>103943</v>
      </c>
      <c r="B2229" t="s">
        <v>9567</v>
      </c>
      <c r="C2229" t="s">
        <v>533</v>
      </c>
      <c r="D2229">
        <v>1.79</v>
      </c>
    </row>
    <row r="2230" spans="1:4" x14ac:dyDescent="0.2">
      <c r="A2230">
        <v>106406</v>
      </c>
      <c r="B2230" t="s">
        <v>9571</v>
      </c>
      <c r="C2230" t="s">
        <v>533</v>
      </c>
      <c r="D2230">
        <v>10.86</v>
      </c>
    </row>
    <row r="2231" spans="1:4" x14ac:dyDescent="0.2">
      <c r="A2231">
        <v>106407</v>
      </c>
      <c r="B2231" t="s">
        <v>9570</v>
      </c>
      <c r="C2231" t="s">
        <v>533</v>
      </c>
      <c r="D2231">
        <v>2.23</v>
      </c>
    </row>
    <row r="2232" spans="1:4" x14ac:dyDescent="0.2">
      <c r="A2232">
        <v>106408</v>
      </c>
      <c r="B2232" t="s">
        <v>9574</v>
      </c>
      <c r="C2232" t="s">
        <v>533</v>
      </c>
      <c r="D2232">
        <v>7.54</v>
      </c>
    </row>
    <row r="2233" spans="1:4" x14ac:dyDescent="0.2">
      <c r="A2233">
        <v>106409</v>
      </c>
      <c r="B2233" t="s">
        <v>9573</v>
      </c>
      <c r="C2233" t="s">
        <v>533</v>
      </c>
      <c r="D2233">
        <v>4.82</v>
      </c>
    </row>
    <row r="2234" spans="1:4" x14ac:dyDescent="0.2">
      <c r="A2234">
        <v>91279</v>
      </c>
      <c r="B2234" t="s">
        <v>9577</v>
      </c>
      <c r="C2234" t="s">
        <v>533</v>
      </c>
      <c r="D2234">
        <v>0.44</v>
      </c>
    </row>
    <row r="2235" spans="1:4" x14ac:dyDescent="0.2">
      <c r="A2235">
        <v>91280</v>
      </c>
      <c r="B2235" t="s">
        <v>9576</v>
      </c>
      <c r="C2235" t="s">
        <v>533</v>
      </c>
      <c r="D2235">
        <v>0.09</v>
      </c>
    </row>
    <row r="2236" spans="1:4" x14ac:dyDescent="0.2">
      <c r="A2236">
        <v>91281</v>
      </c>
      <c r="B2236" t="s">
        <v>9580</v>
      </c>
      <c r="C2236" t="s">
        <v>533</v>
      </c>
      <c r="D2236">
        <v>0.54</v>
      </c>
    </row>
    <row r="2237" spans="1:4" x14ac:dyDescent="0.2">
      <c r="A2237">
        <v>91282</v>
      </c>
      <c r="B2237" t="s">
        <v>9579</v>
      </c>
      <c r="C2237" t="s">
        <v>533</v>
      </c>
      <c r="D2237">
        <v>9.0399999999999991</v>
      </c>
    </row>
    <row r="2238" spans="1:4" x14ac:dyDescent="0.2">
      <c r="A2238">
        <v>95278</v>
      </c>
      <c r="B2238" t="s">
        <v>9583</v>
      </c>
      <c r="C2238" t="s">
        <v>533</v>
      </c>
      <c r="D2238">
        <v>0.73</v>
      </c>
    </row>
    <row r="2239" spans="1:4" x14ac:dyDescent="0.2">
      <c r="A2239">
        <v>95279</v>
      </c>
      <c r="B2239" t="s">
        <v>9582</v>
      </c>
      <c r="C2239" t="s">
        <v>533</v>
      </c>
      <c r="D2239">
        <v>0.15</v>
      </c>
    </row>
    <row r="2240" spans="1:4" x14ac:dyDescent="0.2">
      <c r="A2240">
        <v>95280</v>
      </c>
      <c r="B2240" t="s">
        <v>9586</v>
      </c>
      <c r="C2240" t="s">
        <v>533</v>
      </c>
      <c r="D2240">
        <v>0.71</v>
      </c>
    </row>
    <row r="2241" spans="1:4" x14ac:dyDescent="0.2">
      <c r="A2241">
        <v>95281</v>
      </c>
      <c r="B2241" t="s">
        <v>9585</v>
      </c>
      <c r="C2241" t="s">
        <v>533</v>
      </c>
      <c r="D2241">
        <v>8.98</v>
      </c>
    </row>
    <row r="2242" spans="1:4" x14ac:dyDescent="0.2">
      <c r="A2242">
        <v>95124</v>
      </c>
      <c r="B2242" t="s">
        <v>9588</v>
      </c>
      <c r="C2242" t="s">
        <v>533</v>
      </c>
      <c r="D2242">
        <v>6.26</v>
      </c>
    </row>
    <row r="2243" spans="1:4" x14ac:dyDescent="0.2">
      <c r="A2243">
        <v>95123</v>
      </c>
      <c r="B2243" t="s">
        <v>9589</v>
      </c>
      <c r="C2243" t="s">
        <v>533</v>
      </c>
      <c r="D2243">
        <v>20.309999999999999</v>
      </c>
    </row>
    <row r="2244" spans="1:4" x14ac:dyDescent="0.2">
      <c r="A2244">
        <v>95125</v>
      </c>
      <c r="B2244" t="s">
        <v>9592</v>
      </c>
      <c r="C2244" t="s">
        <v>533</v>
      </c>
      <c r="D2244">
        <v>22.22</v>
      </c>
    </row>
    <row r="2245" spans="1:4" x14ac:dyDescent="0.2">
      <c r="A2245">
        <v>95126</v>
      </c>
      <c r="B2245" t="s">
        <v>9591</v>
      </c>
      <c r="C2245" t="s">
        <v>533</v>
      </c>
      <c r="D2245">
        <v>151.35</v>
      </c>
    </row>
    <row r="2246" spans="1:4" x14ac:dyDescent="0.2">
      <c r="A2246">
        <v>92040</v>
      </c>
      <c r="B2246" t="s">
        <v>9595</v>
      </c>
      <c r="C2246" t="s">
        <v>533</v>
      </c>
      <c r="D2246">
        <v>7.36</v>
      </c>
    </row>
    <row r="2247" spans="1:4" x14ac:dyDescent="0.2">
      <c r="A2247">
        <v>92041</v>
      </c>
      <c r="B2247" t="s">
        <v>9594</v>
      </c>
      <c r="C2247" t="s">
        <v>533</v>
      </c>
      <c r="D2247">
        <v>1.51</v>
      </c>
    </row>
    <row r="2248" spans="1:4" x14ac:dyDescent="0.2">
      <c r="A2248">
        <v>92042</v>
      </c>
      <c r="B2248" t="s">
        <v>9597</v>
      </c>
      <c r="C2248" t="s">
        <v>533</v>
      </c>
      <c r="D2248">
        <v>6.13</v>
      </c>
    </row>
    <row r="2249" spans="1:4" x14ac:dyDescent="0.2">
      <c r="A2249">
        <v>106410</v>
      </c>
      <c r="B2249" t="s">
        <v>9600</v>
      </c>
      <c r="C2249" t="s">
        <v>533</v>
      </c>
      <c r="D2249">
        <v>5.23</v>
      </c>
    </row>
    <row r="2250" spans="1:4" x14ac:dyDescent="0.2">
      <c r="A2250">
        <v>106411</v>
      </c>
      <c r="B2250" t="s">
        <v>9599</v>
      </c>
      <c r="C2250" t="s">
        <v>533</v>
      </c>
      <c r="D2250">
        <v>2.2200000000000002</v>
      </c>
    </row>
    <row r="2251" spans="1:4" x14ac:dyDescent="0.2">
      <c r="A2251">
        <v>106412</v>
      </c>
      <c r="B2251" t="s">
        <v>9603</v>
      </c>
      <c r="C2251" t="s">
        <v>533</v>
      </c>
      <c r="D2251">
        <v>5.72</v>
      </c>
    </row>
    <row r="2252" spans="1:4" x14ac:dyDescent="0.2">
      <c r="A2252">
        <v>106413</v>
      </c>
      <c r="B2252" t="s">
        <v>9602</v>
      </c>
      <c r="C2252" t="s">
        <v>533</v>
      </c>
      <c r="D2252">
        <v>2.97</v>
      </c>
    </row>
    <row r="2253" spans="1:4" x14ac:dyDescent="0.2">
      <c r="A2253">
        <v>102829</v>
      </c>
      <c r="B2253" t="s">
        <v>9606</v>
      </c>
      <c r="C2253" t="s">
        <v>533</v>
      </c>
      <c r="D2253" t="s">
        <v>17527</v>
      </c>
    </row>
    <row r="2254" spans="1:4" x14ac:dyDescent="0.2">
      <c r="A2254">
        <v>102830</v>
      </c>
      <c r="B2254" t="s">
        <v>9605</v>
      </c>
      <c r="C2254" t="s">
        <v>533</v>
      </c>
      <c r="D2254" t="s">
        <v>17527</v>
      </c>
    </row>
    <row r="2255" spans="1:4" x14ac:dyDescent="0.2">
      <c r="A2255">
        <v>102831</v>
      </c>
      <c r="B2255" t="s">
        <v>9608</v>
      </c>
      <c r="C2255" t="s">
        <v>533</v>
      </c>
      <c r="D2255" t="s">
        <v>17527</v>
      </c>
    </row>
    <row r="2256" spans="1:4" x14ac:dyDescent="0.2">
      <c r="A2256">
        <v>92114</v>
      </c>
      <c r="B2256" t="s">
        <v>9611</v>
      </c>
      <c r="C2256" t="s">
        <v>533</v>
      </c>
      <c r="D2256">
        <v>0.25</v>
      </c>
    </row>
    <row r="2257" spans="1:4" x14ac:dyDescent="0.2">
      <c r="A2257">
        <v>92115</v>
      </c>
      <c r="B2257" t="s">
        <v>9610</v>
      </c>
      <c r="C2257" t="s">
        <v>533</v>
      </c>
      <c r="D2257">
        <v>0.05</v>
      </c>
    </row>
    <row r="2258" spans="1:4" x14ac:dyDescent="0.2">
      <c r="A2258">
        <v>92116</v>
      </c>
      <c r="B2258" t="s">
        <v>9613</v>
      </c>
      <c r="C2258" t="s">
        <v>533</v>
      </c>
      <c r="D2258">
        <v>0.17</v>
      </c>
    </row>
    <row r="2259" spans="1:4" x14ac:dyDescent="0.2">
      <c r="A2259">
        <v>102912</v>
      </c>
      <c r="B2259" t="s">
        <v>9616</v>
      </c>
      <c r="C2259" t="s">
        <v>533</v>
      </c>
      <c r="D2259" t="s">
        <v>17527</v>
      </c>
    </row>
    <row r="2260" spans="1:4" x14ac:dyDescent="0.2">
      <c r="A2260">
        <v>102913</v>
      </c>
      <c r="B2260" t="s">
        <v>9615</v>
      </c>
      <c r="C2260" t="s">
        <v>533</v>
      </c>
      <c r="D2260" t="s">
        <v>17527</v>
      </c>
    </row>
    <row r="2261" spans="1:4" x14ac:dyDescent="0.2">
      <c r="A2261">
        <v>102914</v>
      </c>
      <c r="B2261" t="s">
        <v>9619</v>
      </c>
      <c r="C2261" t="s">
        <v>533</v>
      </c>
      <c r="D2261" t="s">
        <v>17527</v>
      </c>
    </row>
    <row r="2262" spans="1:4" x14ac:dyDescent="0.2">
      <c r="A2262">
        <v>102915</v>
      </c>
      <c r="B2262" t="s">
        <v>9618</v>
      </c>
      <c r="C2262" t="s">
        <v>533</v>
      </c>
      <c r="D2262">
        <v>0.73</v>
      </c>
    </row>
    <row r="2263" spans="1:4" x14ac:dyDescent="0.2">
      <c r="A2263">
        <v>95716</v>
      </c>
      <c r="B2263" t="s">
        <v>9622</v>
      </c>
      <c r="C2263" t="s">
        <v>533</v>
      </c>
      <c r="D2263">
        <v>69.59</v>
      </c>
    </row>
    <row r="2264" spans="1:4" x14ac:dyDescent="0.2">
      <c r="A2264">
        <v>95717</v>
      </c>
      <c r="B2264" t="s">
        <v>9621</v>
      </c>
      <c r="C2264" t="s">
        <v>533</v>
      </c>
      <c r="D2264">
        <v>18.39</v>
      </c>
    </row>
    <row r="2265" spans="1:4" x14ac:dyDescent="0.2">
      <c r="A2265">
        <v>95718</v>
      </c>
      <c r="B2265" t="s">
        <v>9626</v>
      </c>
      <c r="C2265" t="s">
        <v>533</v>
      </c>
      <c r="D2265">
        <v>86.99</v>
      </c>
    </row>
    <row r="2266" spans="1:4" x14ac:dyDescent="0.2">
      <c r="A2266">
        <v>95719</v>
      </c>
      <c r="B2266" t="s">
        <v>9625</v>
      </c>
      <c r="C2266" t="s">
        <v>533</v>
      </c>
      <c r="D2266">
        <v>92.43</v>
      </c>
    </row>
    <row r="2267" spans="1:4" x14ac:dyDescent="0.2">
      <c r="A2267">
        <v>104712</v>
      </c>
      <c r="B2267" t="s">
        <v>9629</v>
      </c>
      <c r="C2267" t="s">
        <v>533</v>
      </c>
      <c r="D2267">
        <v>65.41</v>
      </c>
    </row>
    <row r="2268" spans="1:4" x14ac:dyDescent="0.2">
      <c r="A2268">
        <v>104713</v>
      </c>
      <c r="B2268" t="s">
        <v>9628</v>
      </c>
      <c r="C2268" t="s">
        <v>533</v>
      </c>
      <c r="D2268">
        <v>17.28</v>
      </c>
    </row>
    <row r="2269" spans="1:4" x14ac:dyDescent="0.2">
      <c r="A2269">
        <v>104714</v>
      </c>
      <c r="B2269" t="s">
        <v>9632</v>
      </c>
      <c r="C2269" t="s">
        <v>533</v>
      </c>
      <c r="D2269">
        <v>81.760000000000005</v>
      </c>
    </row>
    <row r="2270" spans="1:4" x14ac:dyDescent="0.2">
      <c r="A2270">
        <v>104715</v>
      </c>
      <c r="B2270" t="s">
        <v>9631</v>
      </c>
      <c r="C2270" t="s">
        <v>533</v>
      </c>
      <c r="D2270">
        <v>92.43</v>
      </c>
    </row>
    <row r="2271" spans="1:4" x14ac:dyDescent="0.2">
      <c r="A2271">
        <v>106394</v>
      </c>
      <c r="B2271" t="s">
        <v>9635</v>
      </c>
      <c r="C2271" t="s">
        <v>533</v>
      </c>
      <c r="D2271" t="s">
        <v>17527</v>
      </c>
    </row>
    <row r="2272" spans="1:4" x14ac:dyDescent="0.2">
      <c r="A2272">
        <v>106395</v>
      </c>
      <c r="B2272" t="s">
        <v>9634</v>
      </c>
      <c r="C2272" t="s">
        <v>533</v>
      </c>
      <c r="D2272" t="s">
        <v>17527</v>
      </c>
    </row>
    <row r="2273" spans="1:4" x14ac:dyDescent="0.2">
      <c r="A2273">
        <v>106396</v>
      </c>
      <c r="B2273" t="s">
        <v>9638</v>
      </c>
      <c r="C2273" t="s">
        <v>533</v>
      </c>
      <c r="D2273" t="s">
        <v>17527</v>
      </c>
    </row>
    <row r="2274" spans="1:4" x14ac:dyDescent="0.2">
      <c r="A2274">
        <v>106397</v>
      </c>
      <c r="B2274" t="s">
        <v>9637</v>
      </c>
      <c r="C2274" t="s">
        <v>533</v>
      </c>
      <c r="D2274">
        <v>92.43</v>
      </c>
    </row>
    <row r="2275" spans="1:4" x14ac:dyDescent="0.2">
      <c r="A2275">
        <v>106400</v>
      </c>
      <c r="B2275" t="s">
        <v>9641</v>
      </c>
      <c r="C2275" t="s">
        <v>533</v>
      </c>
      <c r="D2275" t="s">
        <v>17527</v>
      </c>
    </row>
    <row r="2276" spans="1:4" x14ac:dyDescent="0.2">
      <c r="A2276">
        <v>106401</v>
      </c>
      <c r="B2276" t="s">
        <v>9640</v>
      </c>
      <c r="C2276" t="s">
        <v>533</v>
      </c>
      <c r="D2276" t="s">
        <v>17527</v>
      </c>
    </row>
    <row r="2277" spans="1:4" x14ac:dyDescent="0.2">
      <c r="A2277">
        <v>106402</v>
      </c>
      <c r="B2277" t="s">
        <v>9644</v>
      </c>
      <c r="C2277" t="s">
        <v>533</v>
      </c>
      <c r="D2277" t="s">
        <v>17527</v>
      </c>
    </row>
    <row r="2278" spans="1:4" x14ac:dyDescent="0.2">
      <c r="A2278">
        <v>106403</v>
      </c>
      <c r="B2278" t="s">
        <v>9643</v>
      </c>
      <c r="C2278" t="s">
        <v>533</v>
      </c>
      <c r="D2278">
        <v>92.43</v>
      </c>
    </row>
    <row r="2279" spans="1:4" x14ac:dyDescent="0.2">
      <c r="A2279">
        <v>102894</v>
      </c>
      <c r="B2279" t="s">
        <v>9647</v>
      </c>
      <c r="C2279" t="s">
        <v>533</v>
      </c>
      <c r="D2279" t="s">
        <v>17527</v>
      </c>
    </row>
    <row r="2280" spans="1:4" x14ac:dyDescent="0.2">
      <c r="A2280">
        <v>104161</v>
      </c>
      <c r="B2280" t="s">
        <v>9646</v>
      </c>
      <c r="C2280" t="s">
        <v>533</v>
      </c>
      <c r="D2280" t="s">
        <v>17527</v>
      </c>
    </row>
    <row r="2281" spans="1:4" x14ac:dyDescent="0.2">
      <c r="A2281">
        <v>102896</v>
      </c>
      <c r="B2281" t="s">
        <v>9650</v>
      </c>
      <c r="C2281" t="s">
        <v>533</v>
      </c>
      <c r="D2281" t="s">
        <v>17527</v>
      </c>
    </row>
    <row r="2282" spans="1:4" x14ac:dyDescent="0.2">
      <c r="A2282">
        <v>102897</v>
      </c>
      <c r="B2282" t="s">
        <v>9649</v>
      </c>
      <c r="C2282" t="s">
        <v>533</v>
      </c>
      <c r="D2282">
        <v>92.43</v>
      </c>
    </row>
    <row r="2283" spans="1:4" x14ac:dyDescent="0.2">
      <c r="A2283">
        <v>5627</v>
      </c>
      <c r="B2283" t="s">
        <v>9652</v>
      </c>
      <c r="C2283" t="s">
        <v>533</v>
      </c>
      <c r="D2283">
        <v>50.26</v>
      </c>
    </row>
    <row r="2284" spans="1:4" x14ac:dyDescent="0.2">
      <c r="A2284">
        <v>5628</v>
      </c>
      <c r="B2284" t="s">
        <v>9651</v>
      </c>
      <c r="C2284" t="s">
        <v>533</v>
      </c>
      <c r="D2284">
        <v>13.28</v>
      </c>
    </row>
    <row r="2285" spans="1:4" x14ac:dyDescent="0.2">
      <c r="A2285">
        <v>5629</v>
      </c>
      <c r="B2285" t="s">
        <v>9654</v>
      </c>
      <c r="C2285" t="s">
        <v>533</v>
      </c>
      <c r="D2285">
        <v>62.82</v>
      </c>
    </row>
    <row r="2286" spans="1:4" x14ac:dyDescent="0.2">
      <c r="A2286">
        <v>5630</v>
      </c>
      <c r="B2286" t="s">
        <v>9653</v>
      </c>
      <c r="C2286" t="s">
        <v>533</v>
      </c>
      <c r="D2286">
        <v>66.23</v>
      </c>
    </row>
    <row r="2287" spans="1:4" x14ac:dyDescent="0.2">
      <c r="A2287">
        <v>88900</v>
      </c>
      <c r="B2287" t="s">
        <v>9656</v>
      </c>
      <c r="C2287" t="s">
        <v>533</v>
      </c>
      <c r="D2287">
        <v>56.87</v>
      </c>
    </row>
    <row r="2288" spans="1:4" x14ac:dyDescent="0.2">
      <c r="A2288">
        <v>88902</v>
      </c>
      <c r="B2288" t="s">
        <v>9655</v>
      </c>
      <c r="C2288" t="s">
        <v>533</v>
      </c>
      <c r="D2288">
        <v>15.03</v>
      </c>
    </row>
    <row r="2289" spans="1:4" x14ac:dyDescent="0.2">
      <c r="A2289">
        <v>88903</v>
      </c>
      <c r="B2289" t="s">
        <v>9658</v>
      </c>
      <c r="C2289" t="s">
        <v>533</v>
      </c>
      <c r="D2289">
        <v>71.08</v>
      </c>
    </row>
    <row r="2290" spans="1:4" x14ac:dyDescent="0.2">
      <c r="A2290">
        <v>88904</v>
      </c>
      <c r="B2290" t="s">
        <v>9657</v>
      </c>
      <c r="C2290" t="s">
        <v>533</v>
      </c>
      <c r="D2290">
        <v>92.43</v>
      </c>
    </row>
    <row r="2291" spans="1:4" x14ac:dyDescent="0.2">
      <c r="A2291">
        <v>88569</v>
      </c>
      <c r="B2291" t="s">
        <v>9661</v>
      </c>
      <c r="C2291" t="s">
        <v>533</v>
      </c>
      <c r="D2291">
        <v>4.21</v>
      </c>
    </row>
    <row r="2292" spans="1:4" x14ac:dyDescent="0.2">
      <c r="A2292">
        <v>88570</v>
      </c>
      <c r="B2292" t="s">
        <v>9660</v>
      </c>
      <c r="C2292" t="s">
        <v>533</v>
      </c>
      <c r="D2292">
        <v>1.46</v>
      </c>
    </row>
    <row r="2293" spans="1:4" x14ac:dyDescent="0.2">
      <c r="A2293">
        <v>5765</v>
      </c>
      <c r="B2293" t="s">
        <v>9664</v>
      </c>
      <c r="C2293" t="s">
        <v>533</v>
      </c>
      <c r="D2293">
        <v>5.27</v>
      </c>
    </row>
    <row r="2294" spans="1:4" x14ac:dyDescent="0.2">
      <c r="A2294">
        <v>5766</v>
      </c>
      <c r="B2294" t="s">
        <v>9663</v>
      </c>
      <c r="C2294" t="s">
        <v>533</v>
      </c>
      <c r="D2294">
        <v>2.99</v>
      </c>
    </row>
    <row r="2295" spans="1:4" x14ac:dyDescent="0.2">
      <c r="A2295">
        <v>91468</v>
      </c>
      <c r="B2295" t="s">
        <v>9667</v>
      </c>
      <c r="C2295" t="s">
        <v>533</v>
      </c>
      <c r="D2295">
        <v>27.43</v>
      </c>
    </row>
    <row r="2296" spans="1:4" x14ac:dyDescent="0.2">
      <c r="A2296">
        <v>91484</v>
      </c>
      <c r="B2296" t="s">
        <v>9665</v>
      </c>
      <c r="C2296" t="s">
        <v>533</v>
      </c>
      <c r="D2296">
        <v>4.32</v>
      </c>
    </row>
    <row r="2297" spans="1:4" x14ac:dyDescent="0.2">
      <c r="A2297">
        <v>91469</v>
      </c>
      <c r="B2297" t="s">
        <v>9666</v>
      </c>
      <c r="C2297" t="s">
        <v>533</v>
      </c>
      <c r="D2297">
        <v>10.69</v>
      </c>
    </row>
    <row r="2298" spans="1:4" x14ac:dyDescent="0.2">
      <c r="A2298">
        <v>83361</v>
      </c>
      <c r="B2298" t="s">
        <v>9669</v>
      </c>
      <c r="C2298" t="s">
        <v>533</v>
      </c>
      <c r="D2298">
        <v>45.77</v>
      </c>
    </row>
    <row r="2299" spans="1:4" x14ac:dyDescent="0.2">
      <c r="A2299">
        <v>91485</v>
      </c>
      <c r="B2299" t="s">
        <v>9668</v>
      </c>
      <c r="C2299" t="s">
        <v>533</v>
      </c>
      <c r="D2299">
        <v>159.1</v>
      </c>
    </row>
    <row r="2300" spans="1:4" x14ac:dyDescent="0.2">
      <c r="A2300">
        <v>102835</v>
      </c>
      <c r="B2300" t="s">
        <v>9672</v>
      </c>
      <c r="C2300" t="s">
        <v>533</v>
      </c>
      <c r="D2300" t="s">
        <v>17527</v>
      </c>
    </row>
    <row r="2301" spans="1:4" x14ac:dyDescent="0.2">
      <c r="A2301">
        <v>102836</v>
      </c>
      <c r="B2301" t="s">
        <v>9671</v>
      </c>
      <c r="C2301" t="s">
        <v>533</v>
      </c>
      <c r="D2301" t="s">
        <v>17527</v>
      </c>
    </row>
    <row r="2302" spans="1:4" x14ac:dyDescent="0.2">
      <c r="A2302">
        <v>102837</v>
      </c>
      <c r="B2302" t="s">
        <v>9674</v>
      </c>
      <c r="C2302" t="s">
        <v>533</v>
      </c>
      <c r="D2302" t="s">
        <v>17527</v>
      </c>
    </row>
    <row r="2303" spans="1:4" x14ac:dyDescent="0.2">
      <c r="A2303">
        <v>89230</v>
      </c>
      <c r="B2303" t="s">
        <v>9676</v>
      </c>
      <c r="C2303" t="s">
        <v>533</v>
      </c>
      <c r="D2303">
        <v>125.01</v>
      </c>
    </row>
    <row r="2304" spans="1:4" x14ac:dyDescent="0.2">
      <c r="A2304">
        <v>89231</v>
      </c>
      <c r="B2304" t="s">
        <v>9675</v>
      </c>
      <c r="C2304" t="s">
        <v>533</v>
      </c>
      <c r="D2304">
        <v>38.28</v>
      </c>
    </row>
    <row r="2305" spans="1:4" x14ac:dyDescent="0.2">
      <c r="A2305">
        <v>89232</v>
      </c>
      <c r="B2305" t="s">
        <v>9679</v>
      </c>
      <c r="C2305" t="s">
        <v>533</v>
      </c>
      <c r="D2305">
        <v>222.98</v>
      </c>
    </row>
    <row r="2306" spans="1:4" x14ac:dyDescent="0.2">
      <c r="A2306">
        <v>89233</v>
      </c>
      <c r="B2306" t="s">
        <v>9678</v>
      </c>
      <c r="C2306" t="s">
        <v>533</v>
      </c>
      <c r="D2306">
        <v>171.76</v>
      </c>
    </row>
    <row r="2307" spans="1:4" x14ac:dyDescent="0.2">
      <c r="A2307">
        <v>89236</v>
      </c>
      <c r="B2307" t="s">
        <v>9682</v>
      </c>
      <c r="C2307" t="s">
        <v>533</v>
      </c>
      <c r="D2307">
        <v>292.02</v>
      </c>
    </row>
    <row r="2308" spans="1:4" x14ac:dyDescent="0.2">
      <c r="A2308">
        <v>89237</v>
      </c>
      <c r="B2308" t="s">
        <v>9681</v>
      </c>
      <c r="C2308" t="s">
        <v>533</v>
      </c>
      <c r="D2308">
        <v>89.42</v>
      </c>
    </row>
    <row r="2309" spans="1:4" x14ac:dyDescent="0.2">
      <c r="A2309">
        <v>89238</v>
      </c>
      <c r="B2309" t="s">
        <v>9685</v>
      </c>
      <c r="C2309" t="s">
        <v>533</v>
      </c>
      <c r="D2309">
        <v>520.89</v>
      </c>
    </row>
    <row r="2310" spans="1:4" x14ac:dyDescent="0.2">
      <c r="A2310">
        <v>89239</v>
      </c>
      <c r="B2310" t="s">
        <v>9684</v>
      </c>
      <c r="C2310" t="s">
        <v>533</v>
      </c>
      <c r="D2310">
        <v>454.23</v>
      </c>
    </row>
    <row r="2311" spans="1:4" x14ac:dyDescent="0.2">
      <c r="A2311">
        <v>102930</v>
      </c>
      <c r="B2311" t="s">
        <v>9688</v>
      </c>
      <c r="C2311" t="s">
        <v>533</v>
      </c>
      <c r="D2311" t="s">
        <v>17527</v>
      </c>
    </row>
    <row r="2312" spans="1:4" x14ac:dyDescent="0.2">
      <c r="A2312">
        <v>102931</v>
      </c>
      <c r="B2312" t="s">
        <v>9687</v>
      </c>
      <c r="C2312" t="s">
        <v>533</v>
      </c>
      <c r="D2312" t="s">
        <v>17527</v>
      </c>
    </row>
    <row r="2313" spans="1:4" x14ac:dyDescent="0.2">
      <c r="A2313">
        <v>102932</v>
      </c>
      <c r="B2313" t="s">
        <v>9691</v>
      </c>
      <c r="C2313" t="s">
        <v>533</v>
      </c>
      <c r="D2313" t="s">
        <v>17527</v>
      </c>
    </row>
    <row r="2314" spans="1:4" x14ac:dyDescent="0.2">
      <c r="A2314">
        <v>102933</v>
      </c>
      <c r="B2314" t="s">
        <v>9690</v>
      </c>
      <c r="C2314" t="s">
        <v>533</v>
      </c>
      <c r="D2314">
        <v>1.0900000000000001</v>
      </c>
    </row>
    <row r="2315" spans="1:4" x14ac:dyDescent="0.2">
      <c r="A2315">
        <v>93411</v>
      </c>
      <c r="B2315" t="s">
        <v>9694</v>
      </c>
      <c r="C2315" t="s">
        <v>533</v>
      </c>
      <c r="D2315">
        <v>0.38</v>
      </c>
    </row>
    <row r="2316" spans="1:4" x14ac:dyDescent="0.2">
      <c r="A2316">
        <v>93412</v>
      </c>
      <c r="B2316" t="s">
        <v>9693</v>
      </c>
      <c r="C2316" t="s">
        <v>533</v>
      </c>
      <c r="D2316">
        <v>0.13</v>
      </c>
    </row>
    <row r="2317" spans="1:4" x14ac:dyDescent="0.2">
      <c r="A2317">
        <v>93413</v>
      </c>
      <c r="B2317" t="s">
        <v>9697</v>
      </c>
      <c r="C2317" t="s">
        <v>533</v>
      </c>
      <c r="D2317">
        <v>0.34</v>
      </c>
    </row>
    <row r="2318" spans="1:4" x14ac:dyDescent="0.2">
      <c r="A2318">
        <v>93414</v>
      </c>
      <c r="B2318" t="s">
        <v>9696</v>
      </c>
      <c r="C2318" t="s">
        <v>533</v>
      </c>
      <c r="D2318">
        <v>11.35</v>
      </c>
    </row>
    <row r="2319" spans="1:4" x14ac:dyDescent="0.2">
      <c r="A2319">
        <v>88855</v>
      </c>
      <c r="B2319" t="s">
        <v>9700</v>
      </c>
      <c r="C2319" t="s">
        <v>533</v>
      </c>
      <c r="D2319">
        <v>3.21</v>
      </c>
    </row>
    <row r="2320" spans="1:4" x14ac:dyDescent="0.2">
      <c r="A2320">
        <v>88856</v>
      </c>
      <c r="B2320" t="s">
        <v>9699</v>
      </c>
      <c r="C2320" t="s">
        <v>533</v>
      </c>
      <c r="D2320">
        <v>0.88</v>
      </c>
    </row>
    <row r="2321" spans="1:4" x14ac:dyDescent="0.2">
      <c r="A2321">
        <v>5658</v>
      </c>
      <c r="B2321" t="s">
        <v>9701</v>
      </c>
      <c r="C2321" t="s">
        <v>533</v>
      </c>
      <c r="D2321">
        <v>2.23</v>
      </c>
    </row>
    <row r="2322" spans="1:4" x14ac:dyDescent="0.2">
      <c r="A2322">
        <v>53840</v>
      </c>
      <c r="B2322" t="s">
        <v>9704</v>
      </c>
      <c r="C2322" t="s">
        <v>533</v>
      </c>
      <c r="D2322">
        <v>2.5099999999999998</v>
      </c>
    </row>
    <row r="2323" spans="1:4" x14ac:dyDescent="0.2">
      <c r="A2323">
        <v>87026</v>
      </c>
      <c r="B2323" t="s">
        <v>9703</v>
      </c>
      <c r="C2323" t="s">
        <v>533</v>
      </c>
      <c r="D2323">
        <v>0.69</v>
      </c>
    </row>
    <row r="2324" spans="1:4" x14ac:dyDescent="0.2">
      <c r="A2324">
        <v>53841</v>
      </c>
      <c r="B2324" t="s">
        <v>9705</v>
      </c>
      <c r="C2324" t="s">
        <v>533</v>
      </c>
      <c r="D2324">
        <v>1.74</v>
      </c>
    </row>
    <row r="2325" spans="1:4" x14ac:dyDescent="0.2">
      <c r="A2325">
        <v>95209</v>
      </c>
      <c r="B2325" t="s">
        <v>9709</v>
      </c>
      <c r="C2325" t="s">
        <v>533</v>
      </c>
      <c r="D2325">
        <v>12.51</v>
      </c>
    </row>
    <row r="2326" spans="1:4" x14ac:dyDescent="0.2">
      <c r="A2326">
        <v>95210</v>
      </c>
      <c r="B2326" t="s">
        <v>9708</v>
      </c>
      <c r="C2326" t="s">
        <v>533</v>
      </c>
      <c r="D2326">
        <v>59.2</v>
      </c>
    </row>
    <row r="2327" spans="1:4" x14ac:dyDescent="0.2">
      <c r="A2327">
        <v>95211</v>
      </c>
      <c r="B2327" t="s">
        <v>9707</v>
      </c>
      <c r="C2327" t="s">
        <v>533</v>
      </c>
      <c r="D2327">
        <v>10.93</v>
      </c>
    </row>
    <row r="2328" spans="1:4" x14ac:dyDescent="0.2">
      <c r="A2328">
        <v>93267</v>
      </c>
      <c r="B2328" t="s">
        <v>9717</v>
      </c>
      <c r="C2328" t="s">
        <v>533</v>
      </c>
      <c r="D2328">
        <v>26.87</v>
      </c>
    </row>
    <row r="2329" spans="1:4" x14ac:dyDescent="0.2">
      <c r="A2329">
        <v>93269</v>
      </c>
      <c r="B2329" t="s">
        <v>9716</v>
      </c>
      <c r="C2329" t="s">
        <v>533</v>
      </c>
      <c r="D2329">
        <v>10.07</v>
      </c>
    </row>
    <row r="2330" spans="1:4" x14ac:dyDescent="0.2">
      <c r="A2330">
        <v>93270</v>
      </c>
      <c r="B2330" t="s">
        <v>9715</v>
      </c>
      <c r="C2330" t="s">
        <v>533</v>
      </c>
      <c r="D2330">
        <v>26.12</v>
      </c>
    </row>
    <row r="2331" spans="1:4" x14ac:dyDescent="0.2">
      <c r="A2331">
        <v>93271</v>
      </c>
      <c r="B2331" t="s">
        <v>9714</v>
      </c>
      <c r="C2331" t="s">
        <v>533</v>
      </c>
      <c r="D2331">
        <v>10.93</v>
      </c>
    </row>
    <row r="2332" spans="1:4" x14ac:dyDescent="0.2">
      <c r="A2332">
        <v>95208</v>
      </c>
      <c r="B2332" t="s">
        <v>9710</v>
      </c>
      <c r="C2332" t="s">
        <v>533</v>
      </c>
      <c r="D2332">
        <v>54.13</v>
      </c>
    </row>
    <row r="2333" spans="1:4" x14ac:dyDescent="0.2">
      <c r="A2333">
        <v>83761</v>
      </c>
      <c r="B2333" t="s">
        <v>9721</v>
      </c>
      <c r="C2333" t="s">
        <v>533</v>
      </c>
      <c r="D2333">
        <v>10.56</v>
      </c>
    </row>
    <row r="2334" spans="1:4" x14ac:dyDescent="0.2">
      <c r="A2334">
        <v>83764</v>
      </c>
      <c r="B2334" t="s">
        <v>9720</v>
      </c>
      <c r="C2334" t="s">
        <v>533</v>
      </c>
      <c r="D2334">
        <v>3.72</v>
      </c>
    </row>
    <row r="2335" spans="1:4" x14ac:dyDescent="0.2">
      <c r="A2335">
        <v>83762</v>
      </c>
      <c r="B2335" t="s">
        <v>9724</v>
      </c>
      <c r="C2335" t="s">
        <v>533</v>
      </c>
      <c r="D2335">
        <v>9.43</v>
      </c>
    </row>
    <row r="2336" spans="1:4" x14ac:dyDescent="0.2">
      <c r="A2336">
        <v>83763</v>
      </c>
      <c r="B2336" t="s">
        <v>9723</v>
      </c>
      <c r="C2336" t="s">
        <v>533</v>
      </c>
      <c r="D2336">
        <v>51.59</v>
      </c>
    </row>
    <row r="2337" spans="1:4" x14ac:dyDescent="0.2">
      <c r="A2337">
        <v>95874</v>
      </c>
      <c r="B2337" t="s">
        <v>9726</v>
      </c>
      <c r="C2337" t="s">
        <v>533</v>
      </c>
      <c r="D2337">
        <v>11.28</v>
      </c>
    </row>
    <row r="2338" spans="1:4" x14ac:dyDescent="0.2">
      <c r="A2338">
        <v>95869</v>
      </c>
      <c r="B2338" t="s">
        <v>9727</v>
      </c>
      <c r="C2338" t="s">
        <v>533</v>
      </c>
      <c r="D2338">
        <v>3.97</v>
      </c>
    </row>
    <row r="2339" spans="1:4" x14ac:dyDescent="0.2">
      <c r="A2339">
        <v>95870</v>
      </c>
      <c r="B2339" t="s">
        <v>9730</v>
      </c>
      <c r="C2339" t="s">
        <v>533</v>
      </c>
      <c r="D2339">
        <v>10.07</v>
      </c>
    </row>
    <row r="2340" spans="1:4" x14ac:dyDescent="0.2">
      <c r="A2340">
        <v>95871</v>
      </c>
      <c r="B2340" t="s">
        <v>9729</v>
      </c>
      <c r="C2340" t="s">
        <v>533</v>
      </c>
      <c r="D2340">
        <v>280.68</v>
      </c>
    </row>
    <row r="2341" spans="1:4" x14ac:dyDescent="0.2">
      <c r="A2341">
        <v>104684</v>
      </c>
      <c r="B2341" t="s">
        <v>9733</v>
      </c>
      <c r="C2341" t="s">
        <v>533</v>
      </c>
      <c r="D2341" t="s">
        <v>17527</v>
      </c>
    </row>
    <row r="2342" spans="1:4" x14ac:dyDescent="0.2">
      <c r="A2342">
        <v>104685</v>
      </c>
      <c r="B2342" t="s">
        <v>9732</v>
      </c>
      <c r="C2342" t="s">
        <v>533</v>
      </c>
      <c r="D2342" t="s">
        <v>17527</v>
      </c>
    </row>
    <row r="2343" spans="1:4" x14ac:dyDescent="0.2">
      <c r="A2343">
        <v>104686</v>
      </c>
      <c r="B2343" t="s">
        <v>9736</v>
      </c>
      <c r="C2343" t="s">
        <v>533</v>
      </c>
      <c r="D2343" t="s">
        <v>17527</v>
      </c>
    </row>
    <row r="2344" spans="1:4" x14ac:dyDescent="0.2">
      <c r="A2344">
        <v>104687</v>
      </c>
      <c r="B2344" t="s">
        <v>9735</v>
      </c>
      <c r="C2344" t="s">
        <v>533</v>
      </c>
      <c r="D2344">
        <v>461.98</v>
      </c>
    </row>
    <row r="2345" spans="1:4" x14ac:dyDescent="0.2">
      <c r="A2345">
        <v>73303</v>
      </c>
      <c r="B2345" t="s">
        <v>9739</v>
      </c>
      <c r="C2345" t="s">
        <v>533</v>
      </c>
      <c r="D2345">
        <v>7.93</v>
      </c>
    </row>
    <row r="2346" spans="1:4" x14ac:dyDescent="0.2">
      <c r="A2346">
        <v>93235</v>
      </c>
      <c r="B2346" t="s">
        <v>9738</v>
      </c>
      <c r="C2346" t="s">
        <v>533</v>
      </c>
      <c r="D2346">
        <v>2.79</v>
      </c>
    </row>
    <row r="2347" spans="1:4" x14ac:dyDescent="0.2">
      <c r="A2347">
        <v>73307</v>
      </c>
      <c r="B2347" t="s">
        <v>9742</v>
      </c>
      <c r="C2347" t="s">
        <v>533</v>
      </c>
      <c r="D2347">
        <v>7.07</v>
      </c>
    </row>
    <row r="2348" spans="1:4" x14ac:dyDescent="0.2">
      <c r="A2348">
        <v>73311</v>
      </c>
      <c r="B2348" t="s">
        <v>9741</v>
      </c>
      <c r="C2348" t="s">
        <v>533</v>
      </c>
      <c r="D2348">
        <v>183.08</v>
      </c>
    </row>
    <row r="2349" spans="1:4" x14ac:dyDescent="0.2">
      <c r="A2349">
        <v>93423</v>
      </c>
      <c r="B2349" t="s">
        <v>9745</v>
      </c>
      <c r="C2349" t="s">
        <v>533</v>
      </c>
      <c r="D2349">
        <v>7.06</v>
      </c>
    </row>
    <row r="2350" spans="1:4" x14ac:dyDescent="0.2">
      <c r="A2350">
        <v>93424</v>
      </c>
      <c r="B2350" t="s">
        <v>9744</v>
      </c>
      <c r="C2350" t="s">
        <v>533</v>
      </c>
      <c r="D2350">
        <v>2.48</v>
      </c>
    </row>
    <row r="2351" spans="1:4" x14ac:dyDescent="0.2">
      <c r="A2351">
        <v>93425</v>
      </c>
      <c r="B2351" t="s">
        <v>9748</v>
      </c>
      <c r="C2351" t="s">
        <v>533</v>
      </c>
      <c r="D2351">
        <v>6.3</v>
      </c>
    </row>
    <row r="2352" spans="1:4" x14ac:dyDescent="0.2">
      <c r="A2352">
        <v>93426</v>
      </c>
      <c r="B2352" t="s">
        <v>9747</v>
      </c>
      <c r="C2352" t="s">
        <v>533</v>
      </c>
      <c r="D2352">
        <v>164.75</v>
      </c>
    </row>
    <row r="2353" spans="1:4" x14ac:dyDescent="0.2">
      <c r="A2353">
        <v>93417</v>
      </c>
      <c r="B2353" t="s">
        <v>9751</v>
      </c>
      <c r="C2353" t="s">
        <v>533</v>
      </c>
      <c r="D2353">
        <v>4.9800000000000004</v>
      </c>
    </row>
    <row r="2354" spans="1:4" x14ac:dyDescent="0.2">
      <c r="A2354">
        <v>93418</v>
      </c>
      <c r="B2354" t="s">
        <v>9750</v>
      </c>
      <c r="C2354" t="s">
        <v>533</v>
      </c>
      <c r="D2354">
        <v>1.75</v>
      </c>
    </row>
    <row r="2355" spans="1:4" x14ac:dyDescent="0.2">
      <c r="A2355">
        <v>93419</v>
      </c>
      <c r="B2355" t="s">
        <v>9754</v>
      </c>
      <c r="C2355" t="s">
        <v>533</v>
      </c>
      <c r="D2355">
        <v>4.45</v>
      </c>
    </row>
    <row r="2356" spans="1:4" x14ac:dyDescent="0.2">
      <c r="A2356">
        <v>93420</v>
      </c>
      <c r="B2356" t="s">
        <v>9753</v>
      </c>
      <c r="C2356" t="s">
        <v>533</v>
      </c>
      <c r="D2356">
        <v>68.94</v>
      </c>
    </row>
    <row r="2357" spans="1:4" x14ac:dyDescent="0.2">
      <c r="A2357">
        <v>93277</v>
      </c>
      <c r="B2357" t="s">
        <v>9757</v>
      </c>
      <c r="C2357" t="s">
        <v>533</v>
      </c>
      <c r="D2357">
        <v>0.31</v>
      </c>
    </row>
    <row r="2358" spans="1:4" x14ac:dyDescent="0.2">
      <c r="A2358">
        <v>93278</v>
      </c>
      <c r="B2358" t="s">
        <v>9756</v>
      </c>
      <c r="C2358" t="s">
        <v>533</v>
      </c>
      <c r="D2358">
        <v>7.0000000000000007E-2</v>
      </c>
    </row>
    <row r="2359" spans="1:4" x14ac:dyDescent="0.2">
      <c r="A2359">
        <v>93279</v>
      </c>
      <c r="B2359" t="s">
        <v>9761</v>
      </c>
      <c r="C2359" t="s">
        <v>533</v>
      </c>
      <c r="D2359">
        <v>0.28999999999999998</v>
      </c>
    </row>
    <row r="2360" spans="1:4" x14ac:dyDescent="0.2">
      <c r="A2360">
        <v>93280</v>
      </c>
      <c r="B2360" t="s">
        <v>9760</v>
      </c>
      <c r="C2360" t="s">
        <v>533</v>
      </c>
      <c r="D2360">
        <v>0.91</v>
      </c>
    </row>
    <row r="2361" spans="1:4" x14ac:dyDescent="0.2">
      <c r="A2361">
        <v>104909</v>
      </c>
      <c r="B2361" t="s">
        <v>9764</v>
      </c>
      <c r="C2361" t="s">
        <v>533</v>
      </c>
      <c r="D2361" t="s">
        <v>17527</v>
      </c>
    </row>
    <row r="2362" spans="1:4" x14ac:dyDescent="0.2">
      <c r="A2362">
        <v>104910</v>
      </c>
      <c r="B2362" t="s">
        <v>9763</v>
      </c>
      <c r="C2362" t="s">
        <v>533</v>
      </c>
      <c r="D2362" t="s">
        <v>17527</v>
      </c>
    </row>
    <row r="2363" spans="1:4" x14ac:dyDescent="0.2">
      <c r="A2363">
        <v>104911</v>
      </c>
      <c r="B2363" t="s">
        <v>9767</v>
      </c>
      <c r="C2363" t="s">
        <v>533</v>
      </c>
      <c r="D2363" t="s">
        <v>17527</v>
      </c>
    </row>
    <row r="2364" spans="1:4" x14ac:dyDescent="0.2">
      <c r="A2364">
        <v>104912</v>
      </c>
      <c r="B2364" t="s">
        <v>9766</v>
      </c>
      <c r="C2364" t="s">
        <v>533</v>
      </c>
      <c r="D2364">
        <v>44.75</v>
      </c>
    </row>
    <row r="2365" spans="1:4" x14ac:dyDescent="0.2">
      <c r="A2365">
        <v>102840</v>
      </c>
      <c r="B2365" t="s">
        <v>9770</v>
      </c>
      <c r="C2365" t="s">
        <v>533</v>
      </c>
      <c r="D2365" t="s">
        <v>17527</v>
      </c>
    </row>
    <row r="2366" spans="1:4" x14ac:dyDescent="0.2">
      <c r="A2366">
        <v>102841</v>
      </c>
      <c r="B2366" t="s">
        <v>9769</v>
      </c>
      <c r="C2366" t="s">
        <v>533</v>
      </c>
      <c r="D2366" t="s">
        <v>17527</v>
      </c>
    </row>
    <row r="2367" spans="1:4" x14ac:dyDescent="0.2">
      <c r="A2367">
        <v>102842</v>
      </c>
      <c r="B2367" t="s">
        <v>9773</v>
      </c>
      <c r="C2367" t="s">
        <v>533</v>
      </c>
      <c r="D2367" t="s">
        <v>17527</v>
      </c>
    </row>
    <row r="2368" spans="1:4" x14ac:dyDescent="0.2">
      <c r="A2368">
        <v>102843</v>
      </c>
      <c r="B2368" t="s">
        <v>9772</v>
      </c>
      <c r="C2368" t="s">
        <v>533</v>
      </c>
      <c r="D2368">
        <v>138.37</v>
      </c>
    </row>
    <row r="2369" spans="1:4" x14ac:dyDescent="0.2">
      <c r="A2369">
        <v>89267</v>
      </c>
      <c r="B2369" t="s">
        <v>9777</v>
      </c>
      <c r="C2369" t="s">
        <v>533</v>
      </c>
      <c r="D2369">
        <v>52.21</v>
      </c>
    </row>
    <row r="2370" spans="1:4" x14ac:dyDescent="0.2">
      <c r="A2370">
        <v>89269</v>
      </c>
      <c r="B2370" t="s">
        <v>9775</v>
      </c>
      <c r="C2370" t="s">
        <v>533</v>
      </c>
      <c r="D2370">
        <v>7.44</v>
      </c>
    </row>
    <row r="2371" spans="1:4" x14ac:dyDescent="0.2">
      <c r="A2371">
        <v>89268</v>
      </c>
      <c r="B2371" t="s">
        <v>9776</v>
      </c>
      <c r="C2371" t="s">
        <v>533</v>
      </c>
      <c r="D2371">
        <v>18.399999999999999</v>
      </c>
    </row>
    <row r="2372" spans="1:4" x14ac:dyDescent="0.2">
      <c r="A2372">
        <v>89270</v>
      </c>
      <c r="B2372" t="s">
        <v>9780</v>
      </c>
      <c r="C2372" t="s">
        <v>533</v>
      </c>
      <c r="D2372">
        <v>83.94</v>
      </c>
    </row>
    <row r="2373" spans="1:4" x14ac:dyDescent="0.2">
      <c r="A2373">
        <v>89271</v>
      </c>
      <c r="B2373" t="s">
        <v>9779</v>
      </c>
      <c r="C2373" t="s">
        <v>533</v>
      </c>
      <c r="D2373">
        <v>29.82</v>
      </c>
    </row>
    <row r="2374" spans="1:4" x14ac:dyDescent="0.2">
      <c r="A2374">
        <v>93283</v>
      </c>
      <c r="B2374" t="s">
        <v>9783</v>
      </c>
      <c r="C2374" t="s">
        <v>533</v>
      </c>
      <c r="D2374">
        <v>100.42</v>
      </c>
    </row>
    <row r="2375" spans="1:4" x14ac:dyDescent="0.2">
      <c r="A2375">
        <v>93296</v>
      </c>
      <c r="B2375" t="s">
        <v>9781</v>
      </c>
      <c r="C2375" t="s">
        <v>533</v>
      </c>
      <c r="D2375">
        <v>14.3</v>
      </c>
    </row>
    <row r="2376" spans="1:4" x14ac:dyDescent="0.2">
      <c r="A2376">
        <v>93284</v>
      </c>
      <c r="B2376" t="s">
        <v>9782</v>
      </c>
      <c r="C2376" t="s">
        <v>533</v>
      </c>
      <c r="D2376">
        <v>35.39</v>
      </c>
    </row>
    <row r="2377" spans="1:4" x14ac:dyDescent="0.2">
      <c r="A2377">
        <v>93285</v>
      </c>
      <c r="B2377" t="s">
        <v>9785</v>
      </c>
      <c r="C2377" t="s">
        <v>533</v>
      </c>
      <c r="D2377">
        <v>161.41999999999999</v>
      </c>
    </row>
    <row r="2378" spans="1:4" x14ac:dyDescent="0.2">
      <c r="A2378">
        <v>93286</v>
      </c>
      <c r="B2378" t="s">
        <v>9784</v>
      </c>
      <c r="C2378" t="s">
        <v>533</v>
      </c>
      <c r="D2378">
        <v>15.21</v>
      </c>
    </row>
    <row r="2379" spans="1:4" x14ac:dyDescent="0.2">
      <c r="A2379">
        <v>104706</v>
      </c>
      <c r="B2379" t="s">
        <v>9788</v>
      </c>
      <c r="C2379" t="s">
        <v>533</v>
      </c>
      <c r="D2379" t="s">
        <v>17527</v>
      </c>
    </row>
    <row r="2380" spans="1:4" x14ac:dyDescent="0.2">
      <c r="A2380">
        <v>104707</v>
      </c>
      <c r="B2380" t="s">
        <v>9787</v>
      </c>
      <c r="C2380" t="s">
        <v>533</v>
      </c>
      <c r="D2380" t="s">
        <v>17527</v>
      </c>
    </row>
    <row r="2381" spans="1:4" x14ac:dyDescent="0.2">
      <c r="A2381">
        <v>104708</v>
      </c>
      <c r="B2381" t="s">
        <v>9791</v>
      </c>
      <c r="C2381" t="s">
        <v>533</v>
      </c>
      <c r="D2381" t="s">
        <v>17527</v>
      </c>
    </row>
    <row r="2382" spans="1:4" x14ac:dyDescent="0.2">
      <c r="A2382">
        <v>104709</v>
      </c>
      <c r="B2382" t="s">
        <v>9790</v>
      </c>
      <c r="C2382" t="s">
        <v>533</v>
      </c>
      <c r="D2382" s="335">
        <v>1202.32</v>
      </c>
    </row>
    <row r="2383" spans="1:4" x14ac:dyDescent="0.2">
      <c r="A2383">
        <v>104903</v>
      </c>
      <c r="B2383" t="s">
        <v>9794</v>
      </c>
      <c r="C2383" t="s">
        <v>533</v>
      </c>
      <c r="D2383" t="s">
        <v>17527</v>
      </c>
    </row>
    <row r="2384" spans="1:4" x14ac:dyDescent="0.2">
      <c r="A2384">
        <v>104904</v>
      </c>
      <c r="B2384" t="s">
        <v>9793</v>
      </c>
      <c r="C2384" t="s">
        <v>533</v>
      </c>
      <c r="D2384" t="s">
        <v>17527</v>
      </c>
    </row>
    <row r="2385" spans="1:4" x14ac:dyDescent="0.2">
      <c r="A2385">
        <v>104905</v>
      </c>
      <c r="B2385" t="s">
        <v>9797</v>
      </c>
      <c r="C2385" t="s">
        <v>533</v>
      </c>
      <c r="D2385" t="s">
        <v>17527</v>
      </c>
    </row>
    <row r="2386" spans="1:4" x14ac:dyDescent="0.2">
      <c r="A2386">
        <v>104906</v>
      </c>
      <c r="B2386" t="s">
        <v>9796</v>
      </c>
      <c r="C2386" t="s">
        <v>533</v>
      </c>
      <c r="D2386">
        <v>101.47</v>
      </c>
    </row>
    <row r="2387" spans="1:4" x14ac:dyDescent="0.2">
      <c r="A2387">
        <v>102846</v>
      </c>
      <c r="B2387" t="s">
        <v>9800</v>
      </c>
      <c r="C2387" t="s">
        <v>533</v>
      </c>
      <c r="D2387" t="s">
        <v>17527</v>
      </c>
    </row>
    <row r="2388" spans="1:4" x14ac:dyDescent="0.2">
      <c r="A2388">
        <v>102847</v>
      </c>
      <c r="B2388" t="s">
        <v>9799</v>
      </c>
      <c r="C2388" t="s">
        <v>533</v>
      </c>
      <c r="D2388" t="s">
        <v>17527</v>
      </c>
    </row>
    <row r="2389" spans="1:4" x14ac:dyDescent="0.2">
      <c r="A2389">
        <v>102848</v>
      </c>
      <c r="B2389" t="s">
        <v>9803</v>
      </c>
      <c r="C2389" t="s">
        <v>533</v>
      </c>
      <c r="D2389" t="s">
        <v>17527</v>
      </c>
    </row>
    <row r="2390" spans="1:4" x14ac:dyDescent="0.2">
      <c r="A2390">
        <v>102849</v>
      </c>
      <c r="B2390" t="s">
        <v>9802</v>
      </c>
      <c r="C2390" t="s">
        <v>533</v>
      </c>
      <c r="D2390">
        <v>67.650000000000006</v>
      </c>
    </row>
    <row r="2391" spans="1:4" x14ac:dyDescent="0.2">
      <c r="A2391">
        <v>102852</v>
      </c>
      <c r="B2391" t="s">
        <v>9806</v>
      </c>
      <c r="C2391" t="s">
        <v>533</v>
      </c>
      <c r="D2391" t="s">
        <v>17527</v>
      </c>
    </row>
    <row r="2392" spans="1:4" x14ac:dyDescent="0.2">
      <c r="A2392">
        <v>102853</v>
      </c>
      <c r="B2392" t="s">
        <v>9805</v>
      </c>
      <c r="C2392" t="s">
        <v>533</v>
      </c>
      <c r="D2392" t="s">
        <v>17527</v>
      </c>
    </row>
    <row r="2393" spans="1:4" x14ac:dyDescent="0.2">
      <c r="A2393">
        <v>102854</v>
      </c>
      <c r="B2393" t="s">
        <v>9809</v>
      </c>
      <c r="C2393" t="s">
        <v>533</v>
      </c>
      <c r="D2393" t="s">
        <v>17527</v>
      </c>
    </row>
    <row r="2394" spans="1:4" x14ac:dyDescent="0.2">
      <c r="A2394">
        <v>102855</v>
      </c>
      <c r="B2394" t="s">
        <v>9808</v>
      </c>
      <c r="C2394" t="s">
        <v>533</v>
      </c>
      <c r="D2394">
        <v>67.650000000000006</v>
      </c>
    </row>
    <row r="2395" spans="1:4" x14ac:dyDescent="0.2">
      <c r="A2395">
        <v>106242</v>
      </c>
      <c r="B2395" t="s">
        <v>9813</v>
      </c>
      <c r="C2395" t="s">
        <v>533</v>
      </c>
      <c r="D2395">
        <v>46.99</v>
      </c>
    </row>
    <row r="2396" spans="1:4" x14ac:dyDescent="0.2">
      <c r="A2396">
        <v>106245</v>
      </c>
      <c r="B2396" t="s">
        <v>9811</v>
      </c>
      <c r="C2396" t="s">
        <v>533</v>
      </c>
      <c r="D2396">
        <v>6.46</v>
      </c>
    </row>
    <row r="2397" spans="1:4" x14ac:dyDescent="0.2">
      <c r="A2397">
        <v>106243</v>
      </c>
      <c r="B2397" t="s">
        <v>9812</v>
      </c>
      <c r="C2397" t="s">
        <v>533</v>
      </c>
      <c r="D2397">
        <v>15.93</v>
      </c>
    </row>
    <row r="2398" spans="1:4" x14ac:dyDescent="0.2">
      <c r="A2398">
        <v>106244</v>
      </c>
      <c r="B2398" t="s">
        <v>9817</v>
      </c>
      <c r="C2398" t="s">
        <v>533</v>
      </c>
      <c r="D2398">
        <v>73.88</v>
      </c>
    </row>
    <row r="2399" spans="1:4" x14ac:dyDescent="0.2">
      <c r="A2399">
        <v>106246</v>
      </c>
      <c r="B2399" t="s">
        <v>9816</v>
      </c>
      <c r="C2399" t="s">
        <v>533</v>
      </c>
      <c r="D2399">
        <v>162.22999999999999</v>
      </c>
    </row>
    <row r="2400" spans="1:4" x14ac:dyDescent="0.2">
      <c r="A2400">
        <v>93397</v>
      </c>
      <c r="B2400" t="s">
        <v>9821</v>
      </c>
      <c r="C2400" t="s">
        <v>533</v>
      </c>
      <c r="D2400">
        <v>25.96</v>
      </c>
    </row>
    <row r="2401" spans="1:4" x14ac:dyDescent="0.2">
      <c r="A2401">
        <v>93399</v>
      </c>
      <c r="B2401" t="s">
        <v>9819</v>
      </c>
      <c r="C2401" t="s">
        <v>533</v>
      </c>
      <c r="D2401">
        <v>3.96</v>
      </c>
    </row>
    <row r="2402" spans="1:4" x14ac:dyDescent="0.2">
      <c r="A2402">
        <v>93398</v>
      </c>
      <c r="B2402" t="s">
        <v>9820</v>
      </c>
      <c r="C2402" t="s">
        <v>533</v>
      </c>
      <c r="D2402">
        <v>9.82</v>
      </c>
    </row>
    <row r="2403" spans="1:4" x14ac:dyDescent="0.2">
      <c r="A2403">
        <v>93400</v>
      </c>
      <c r="B2403" t="s">
        <v>9824</v>
      </c>
      <c r="C2403" t="s">
        <v>533</v>
      </c>
      <c r="D2403">
        <v>45.12</v>
      </c>
    </row>
    <row r="2404" spans="1:4" x14ac:dyDescent="0.2">
      <c r="A2404">
        <v>93401</v>
      </c>
      <c r="B2404" t="s">
        <v>9823</v>
      </c>
      <c r="C2404" t="s">
        <v>533</v>
      </c>
      <c r="D2404">
        <v>162.54</v>
      </c>
    </row>
    <row r="2405" spans="1:4" x14ac:dyDescent="0.2">
      <c r="A2405">
        <v>89259</v>
      </c>
      <c r="B2405" t="s">
        <v>9828</v>
      </c>
      <c r="C2405" t="s">
        <v>533</v>
      </c>
      <c r="D2405">
        <v>28.27</v>
      </c>
    </row>
    <row r="2406" spans="1:4" x14ac:dyDescent="0.2">
      <c r="A2406">
        <v>91466</v>
      </c>
      <c r="B2406" t="s">
        <v>9826</v>
      </c>
      <c r="C2406" t="s">
        <v>533</v>
      </c>
      <c r="D2406">
        <v>4.21</v>
      </c>
    </row>
    <row r="2407" spans="1:4" x14ac:dyDescent="0.2">
      <c r="A2407">
        <v>89260</v>
      </c>
      <c r="B2407" t="s">
        <v>9827</v>
      </c>
      <c r="C2407" t="s">
        <v>533</v>
      </c>
      <c r="D2407">
        <v>10.42</v>
      </c>
    </row>
    <row r="2408" spans="1:4" x14ac:dyDescent="0.2">
      <c r="A2408">
        <v>89262</v>
      </c>
      <c r="B2408" t="s">
        <v>9831</v>
      </c>
      <c r="C2408" t="s">
        <v>533</v>
      </c>
      <c r="D2408">
        <v>48.01</v>
      </c>
    </row>
    <row r="2409" spans="1:4" x14ac:dyDescent="0.2">
      <c r="A2409">
        <v>91467</v>
      </c>
      <c r="B2409" t="s">
        <v>9830</v>
      </c>
      <c r="C2409" t="s">
        <v>533</v>
      </c>
      <c r="D2409">
        <v>162.54</v>
      </c>
    </row>
    <row r="2410" spans="1:4" x14ac:dyDescent="0.2">
      <c r="A2410">
        <v>105839</v>
      </c>
      <c r="B2410" t="s">
        <v>9835</v>
      </c>
      <c r="C2410" t="s">
        <v>533</v>
      </c>
      <c r="D2410" t="s">
        <v>17527</v>
      </c>
    </row>
    <row r="2411" spans="1:4" x14ac:dyDescent="0.2">
      <c r="A2411">
        <v>105842</v>
      </c>
      <c r="B2411" t="s">
        <v>9833</v>
      </c>
      <c r="C2411" t="s">
        <v>533</v>
      </c>
      <c r="D2411" t="s">
        <v>17527</v>
      </c>
    </row>
    <row r="2412" spans="1:4" x14ac:dyDescent="0.2">
      <c r="A2412">
        <v>105840</v>
      </c>
      <c r="B2412" t="s">
        <v>9834</v>
      </c>
      <c r="C2412" t="s">
        <v>533</v>
      </c>
      <c r="D2412" t="s">
        <v>17527</v>
      </c>
    </row>
    <row r="2413" spans="1:4" x14ac:dyDescent="0.2">
      <c r="A2413">
        <v>105841</v>
      </c>
      <c r="B2413" t="s">
        <v>9838</v>
      </c>
      <c r="C2413" t="s">
        <v>533</v>
      </c>
      <c r="D2413" t="s">
        <v>17527</v>
      </c>
    </row>
    <row r="2414" spans="1:4" x14ac:dyDescent="0.2">
      <c r="A2414">
        <v>105843</v>
      </c>
      <c r="B2414" t="s">
        <v>9837</v>
      </c>
      <c r="C2414" t="s">
        <v>533</v>
      </c>
      <c r="D2414">
        <v>85.54</v>
      </c>
    </row>
    <row r="2415" spans="1:4" x14ac:dyDescent="0.2">
      <c r="A2415">
        <v>91629</v>
      </c>
      <c r="B2415" t="s">
        <v>9842</v>
      </c>
      <c r="C2415" t="s">
        <v>533</v>
      </c>
      <c r="D2415">
        <v>22.41</v>
      </c>
    </row>
    <row r="2416" spans="1:4" x14ac:dyDescent="0.2">
      <c r="A2416">
        <v>91631</v>
      </c>
      <c r="B2416" t="s">
        <v>9840</v>
      </c>
      <c r="C2416" t="s">
        <v>533</v>
      </c>
      <c r="D2416">
        <v>3.37</v>
      </c>
    </row>
    <row r="2417" spans="1:4" x14ac:dyDescent="0.2">
      <c r="A2417">
        <v>91630</v>
      </c>
      <c r="B2417" t="s">
        <v>9841</v>
      </c>
      <c r="C2417" t="s">
        <v>533</v>
      </c>
      <c r="D2417">
        <v>8.36</v>
      </c>
    </row>
    <row r="2418" spans="1:4" x14ac:dyDescent="0.2">
      <c r="A2418">
        <v>91632</v>
      </c>
      <c r="B2418" t="s">
        <v>9845</v>
      </c>
      <c r="C2418" t="s">
        <v>533</v>
      </c>
      <c r="D2418">
        <v>38.479999999999997</v>
      </c>
    </row>
    <row r="2419" spans="1:4" x14ac:dyDescent="0.2">
      <c r="A2419">
        <v>91633</v>
      </c>
      <c r="B2419" t="s">
        <v>9844</v>
      </c>
      <c r="C2419" t="s">
        <v>533</v>
      </c>
      <c r="D2419">
        <v>137.57</v>
      </c>
    </row>
    <row r="2420" spans="1:4" x14ac:dyDescent="0.2">
      <c r="A2420">
        <v>105979</v>
      </c>
      <c r="B2420" t="s">
        <v>9849</v>
      </c>
      <c r="C2420" t="s">
        <v>533</v>
      </c>
      <c r="D2420">
        <v>44.85</v>
      </c>
    </row>
    <row r="2421" spans="1:4" x14ac:dyDescent="0.2">
      <c r="A2421">
        <v>105982</v>
      </c>
      <c r="B2421" t="s">
        <v>9847</v>
      </c>
      <c r="C2421" t="s">
        <v>533</v>
      </c>
      <c r="D2421">
        <v>6.22</v>
      </c>
    </row>
    <row r="2422" spans="1:4" x14ac:dyDescent="0.2">
      <c r="A2422">
        <v>105980</v>
      </c>
      <c r="B2422" t="s">
        <v>9848</v>
      </c>
      <c r="C2422" t="s">
        <v>533</v>
      </c>
      <c r="D2422">
        <v>15.37</v>
      </c>
    </row>
    <row r="2423" spans="1:4" x14ac:dyDescent="0.2">
      <c r="A2423">
        <v>105981</v>
      </c>
      <c r="B2423" t="s">
        <v>9852</v>
      </c>
      <c r="C2423" t="s">
        <v>533</v>
      </c>
      <c r="D2423">
        <v>71.209999999999994</v>
      </c>
    </row>
    <row r="2424" spans="1:4" x14ac:dyDescent="0.2">
      <c r="A2424">
        <v>105983</v>
      </c>
      <c r="B2424" t="s">
        <v>9851</v>
      </c>
      <c r="C2424" t="s">
        <v>533</v>
      </c>
      <c r="D2424">
        <v>162.22999999999999</v>
      </c>
    </row>
    <row r="2425" spans="1:4" x14ac:dyDescent="0.2">
      <c r="A2425">
        <v>98760</v>
      </c>
      <c r="B2425" t="s">
        <v>9855</v>
      </c>
      <c r="C2425" t="s">
        <v>533</v>
      </c>
      <c r="D2425">
        <v>0.08</v>
      </c>
    </row>
    <row r="2426" spans="1:4" x14ac:dyDescent="0.2">
      <c r="A2426">
        <v>98761</v>
      </c>
      <c r="B2426" t="s">
        <v>9854</v>
      </c>
      <c r="C2426" t="s">
        <v>533</v>
      </c>
      <c r="D2426">
        <v>0.01</v>
      </c>
    </row>
    <row r="2427" spans="1:4" x14ac:dyDescent="0.2">
      <c r="A2427">
        <v>98762</v>
      </c>
      <c r="B2427" t="s">
        <v>9858</v>
      </c>
      <c r="C2427" t="s">
        <v>533</v>
      </c>
      <c r="D2427">
        <v>0.1</v>
      </c>
    </row>
    <row r="2428" spans="1:4" x14ac:dyDescent="0.2">
      <c r="A2428">
        <v>98763</v>
      </c>
      <c r="B2428" t="s">
        <v>9857</v>
      </c>
      <c r="C2428" t="s">
        <v>533</v>
      </c>
      <c r="D2428">
        <v>6.96</v>
      </c>
    </row>
    <row r="2429" spans="1:4" x14ac:dyDescent="0.2">
      <c r="A2429">
        <v>99829</v>
      </c>
      <c r="B2429" t="s">
        <v>9861</v>
      </c>
      <c r="C2429" t="s">
        <v>533</v>
      </c>
      <c r="D2429">
        <v>0.18</v>
      </c>
    </row>
    <row r="2430" spans="1:4" x14ac:dyDescent="0.2">
      <c r="A2430">
        <v>99830</v>
      </c>
      <c r="B2430" t="s">
        <v>9860</v>
      </c>
      <c r="C2430" t="s">
        <v>533</v>
      </c>
      <c r="D2430">
        <v>0.03</v>
      </c>
    </row>
    <row r="2431" spans="1:4" x14ac:dyDescent="0.2">
      <c r="A2431">
        <v>99831</v>
      </c>
      <c r="B2431" t="s">
        <v>9864</v>
      </c>
      <c r="C2431" t="s">
        <v>533</v>
      </c>
      <c r="D2431">
        <v>0.13</v>
      </c>
    </row>
    <row r="2432" spans="1:4" x14ac:dyDescent="0.2">
      <c r="A2432">
        <v>99832</v>
      </c>
      <c r="B2432" t="s">
        <v>9863</v>
      </c>
      <c r="C2432" t="s">
        <v>533</v>
      </c>
      <c r="D2432">
        <v>5.17</v>
      </c>
    </row>
    <row r="2433" spans="1:4" x14ac:dyDescent="0.2">
      <c r="A2433">
        <v>104516</v>
      </c>
      <c r="B2433" t="s">
        <v>9867</v>
      </c>
      <c r="C2433" t="s">
        <v>533</v>
      </c>
      <c r="D2433" t="s">
        <v>17527</v>
      </c>
    </row>
    <row r="2434" spans="1:4" x14ac:dyDescent="0.2">
      <c r="A2434">
        <v>104517</v>
      </c>
      <c r="B2434" t="s">
        <v>9866</v>
      </c>
      <c r="C2434" t="s">
        <v>533</v>
      </c>
      <c r="D2434" t="s">
        <v>17527</v>
      </c>
    </row>
    <row r="2435" spans="1:4" x14ac:dyDescent="0.2">
      <c r="A2435">
        <v>104518</v>
      </c>
      <c r="B2435" t="s">
        <v>9870</v>
      </c>
      <c r="C2435" t="s">
        <v>533</v>
      </c>
      <c r="D2435" t="s">
        <v>17527</v>
      </c>
    </row>
    <row r="2436" spans="1:4" x14ac:dyDescent="0.2">
      <c r="A2436">
        <v>104519</v>
      </c>
      <c r="B2436" t="s">
        <v>9869</v>
      </c>
      <c r="C2436" t="s">
        <v>533</v>
      </c>
      <c r="D2436">
        <v>0.74</v>
      </c>
    </row>
    <row r="2437" spans="1:4" x14ac:dyDescent="0.2">
      <c r="A2437">
        <v>90682</v>
      </c>
      <c r="B2437" t="s">
        <v>9873</v>
      </c>
      <c r="C2437" t="s">
        <v>533</v>
      </c>
      <c r="D2437">
        <v>38.75</v>
      </c>
    </row>
    <row r="2438" spans="1:4" x14ac:dyDescent="0.2">
      <c r="A2438">
        <v>90683</v>
      </c>
      <c r="B2438" t="s">
        <v>9872</v>
      </c>
      <c r="C2438" t="s">
        <v>533</v>
      </c>
      <c r="D2438">
        <v>8.9600000000000009</v>
      </c>
    </row>
    <row r="2439" spans="1:4" x14ac:dyDescent="0.2">
      <c r="A2439">
        <v>90684</v>
      </c>
      <c r="B2439" t="s">
        <v>9877</v>
      </c>
      <c r="C2439" t="s">
        <v>533</v>
      </c>
      <c r="D2439">
        <v>42.39</v>
      </c>
    </row>
    <row r="2440" spans="1:4" x14ac:dyDescent="0.2">
      <c r="A2440">
        <v>90685</v>
      </c>
      <c r="B2440" t="s">
        <v>9876</v>
      </c>
      <c r="C2440" t="s">
        <v>533</v>
      </c>
      <c r="D2440">
        <v>58.48</v>
      </c>
    </row>
    <row r="2441" spans="1:4" x14ac:dyDescent="0.2">
      <c r="A2441">
        <v>95114</v>
      </c>
      <c r="B2441" t="s">
        <v>9879</v>
      </c>
      <c r="C2441" t="s">
        <v>533</v>
      </c>
      <c r="D2441">
        <v>0.43</v>
      </c>
    </row>
    <row r="2442" spans="1:4" x14ac:dyDescent="0.2">
      <c r="A2442">
        <v>95115</v>
      </c>
      <c r="B2442" t="s">
        <v>9878</v>
      </c>
      <c r="C2442" t="s">
        <v>533</v>
      </c>
      <c r="D2442">
        <v>0.1</v>
      </c>
    </row>
    <row r="2443" spans="1:4" x14ac:dyDescent="0.2">
      <c r="A2443">
        <v>53863</v>
      </c>
      <c r="B2443" t="s">
        <v>9881</v>
      </c>
      <c r="C2443" t="s">
        <v>533</v>
      </c>
      <c r="D2443">
        <v>0.54</v>
      </c>
    </row>
    <row r="2444" spans="1:4" x14ac:dyDescent="0.2">
      <c r="A2444">
        <v>104652</v>
      </c>
      <c r="B2444" t="s">
        <v>9884</v>
      </c>
      <c r="C2444" t="s">
        <v>533</v>
      </c>
      <c r="D2444" t="s">
        <v>17527</v>
      </c>
    </row>
    <row r="2445" spans="1:4" x14ac:dyDescent="0.2">
      <c r="A2445">
        <v>104653</v>
      </c>
      <c r="B2445" t="s">
        <v>9883</v>
      </c>
      <c r="C2445" t="s">
        <v>533</v>
      </c>
      <c r="D2445" t="s">
        <v>17527</v>
      </c>
    </row>
    <row r="2446" spans="1:4" x14ac:dyDescent="0.2">
      <c r="A2446">
        <v>104654</v>
      </c>
      <c r="B2446" t="s">
        <v>9887</v>
      </c>
      <c r="C2446" t="s">
        <v>533</v>
      </c>
      <c r="D2446" t="s">
        <v>17527</v>
      </c>
    </row>
    <row r="2447" spans="1:4" x14ac:dyDescent="0.2">
      <c r="A2447">
        <v>104655</v>
      </c>
      <c r="B2447" t="s">
        <v>9886</v>
      </c>
      <c r="C2447" t="s">
        <v>533</v>
      </c>
      <c r="D2447">
        <v>0.79</v>
      </c>
    </row>
    <row r="2448" spans="1:4" x14ac:dyDescent="0.2">
      <c r="A2448">
        <v>102270</v>
      </c>
      <c r="B2448" t="s">
        <v>9889</v>
      </c>
      <c r="C2448" t="s">
        <v>533</v>
      </c>
      <c r="D2448">
        <v>0.73</v>
      </c>
    </row>
    <row r="2449" spans="1:4" x14ac:dyDescent="0.2">
      <c r="A2449">
        <v>102271</v>
      </c>
      <c r="B2449" t="s">
        <v>9888</v>
      </c>
      <c r="C2449" t="s">
        <v>533</v>
      </c>
      <c r="D2449">
        <v>0.16</v>
      </c>
    </row>
    <row r="2450" spans="1:4" x14ac:dyDescent="0.2">
      <c r="A2450">
        <v>102272</v>
      </c>
      <c r="B2450" t="s">
        <v>9891</v>
      </c>
      <c r="C2450" t="s">
        <v>533</v>
      </c>
      <c r="D2450">
        <v>0.91</v>
      </c>
    </row>
    <row r="2451" spans="1:4" x14ac:dyDescent="0.2">
      <c r="A2451">
        <v>102273</v>
      </c>
      <c r="B2451" t="s">
        <v>9890</v>
      </c>
      <c r="C2451" t="s">
        <v>533</v>
      </c>
      <c r="D2451">
        <v>1.98</v>
      </c>
    </row>
    <row r="2452" spans="1:4" x14ac:dyDescent="0.2">
      <c r="A2452">
        <v>95255</v>
      </c>
      <c r="B2452" t="s">
        <v>9894</v>
      </c>
      <c r="C2452" t="s">
        <v>533</v>
      </c>
      <c r="D2452">
        <v>0.87</v>
      </c>
    </row>
    <row r="2453" spans="1:4" x14ac:dyDescent="0.2">
      <c r="A2453">
        <v>95256</v>
      </c>
      <c r="B2453" t="s">
        <v>9893</v>
      </c>
      <c r="C2453" t="s">
        <v>533</v>
      </c>
      <c r="D2453">
        <v>0.2</v>
      </c>
    </row>
    <row r="2454" spans="1:4" x14ac:dyDescent="0.2">
      <c r="A2454">
        <v>95257</v>
      </c>
      <c r="B2454" t="s">
        <v>9896</v>
      </c>
      <c r="C2454" t="s">
        <v>533</v>
      </c>
      <c r="D2454">
        <v>1.0900000000000001</v>
      </c>
    </row>
    <row r="2455" spans="1:4" x14ac:dyDescent="0.2">
      <c r="A2455">
        <v>105913</v>
      </c>
      <c r="B2455" t="s">
        <v>9899</v>
      </c>
      <c r="C2455" t="s">
        <v>533</v>
      </c>
      <c r="D2455">
        <v>0.74</v>
      </c>
    </row>
    <row r="2456" spans="1:4" x14ac:dyDescent="0.2">
      <c r="A2456">
        <v>105914</v>
      </c>
      <c r="B2456" t="s">
        <v>9898</v>
      </c>
      <c r="C2456" t="s">
        <v>533</v>
      </c>
      <c r="D2456">
        <v>0.17</v>
      </c>
    </row>
    <row r="2457" spans="1:4" x14ac:dyDescent="0.2">
      <c r="A2457">
        <v>105915</v>
      </c>
      <c r="B2457" t="s">
        <v>9901</v>
      </c>
      <c r="C2457" t="s">
        <v>533</v>
      </c>
      <c r="D2457">
        <v>0.93</v>
      </c>
    </row>
    <row r="2458" spans="1:4" x14ac:dyDescent="0.2">
      <c r="A2458">
        <v>103792</v>
      </c>
      <c r="B2458" t="s">
        <v>9906</v>
      </c>
      <c r="C2458" t="s">
        <v>533</v>
      </c>
      <c r="D2458">
        <v>5.47</v>
      </c>
    </row>
    <row r="2459" spans="1:4" x14ac:dyDescent="0.2">
      <c r="A2459">
        <v>103789</v>
      </c>
      <c r="B2459" t="s">
        <v>9904</v>
      </c>
      <c r="C2459" t="s">
        <v>533</v>
      </c>
      <c r="D2459" t="s">
        <v>17527</v>
      </c>
    </row>
    <row r="2460" spans="1:4" x14ac:dyDescent="0.2">
      <c r="A2460">
        <v>103790</v>
      </c>
      <c r="B2460" t="s">
        <v>9903</v>
      </c>
      <c r="C2460" t="s">
        <v>533</v>
      </c>
      <c r="D2460" t="s">
        <v>17527</v>
      </c>
    </row>
    <row r="2461" spans="1:4" x14ac:dyDescent="0.2">
      <c r="A2461">
        <v>103791</v>
      </c>
      <c r="B2461" t="s">
        <v>9907</v>
      </c>
      <c r="C2461" t="s">
        <v>533</v>
      </c>
      <c r="D2461" t="s">
        <v>17527</v>
      </c>
    </row>
    <row r="2462" spans="1:4" x14ac:dyDescent="0.2">
      <c r="A2462">
        <v>96054</v>
      </c>
      <c r="B2462" t="s">
        <v>9909</v>
      </c>
      <c r="C2462" t="s">
        <v>533</v>
      </c>
      <c r="D2462">
        <v>32.840000000000003</v>
      </c>
    </row>
    <row r="2463" spans="1:4" x14ac:dyDescent="0.2">
      <c r="A2463">
        <v>96060</v>
      </c>
      <c r="B2463" t="s">
        <v>9908</v>
      </c>
      <c r="C2463" t="s">
        <v>533</v>
      </c>
      <c r="D2463">
        <v>6.73</v>
      </c>
    </row>
    <row r="2464" spans="1:4" x14ac:dyDescent="0.2">
      <c r="A2464">
        <v>96061</v>
      </c>
      <c r="B2464" t="s">
        <v>9911</v>
      </c>
      <c r="C2464" t="s">
        <v>533</v>
      </c>
      <c r="D2464">
        <v>41.05</v>
      </c>
    </row>
    <row r="2465" spans="1:4" x14ac:dyDescent="0.2">
      <c r="A2465">
        <v>96062</v>
      </c>
      <c r="B2465" t="s">
        <v>9910</v>
      </c>
      <c r="C2465" t="s">
        <v>533</v>
      </c>
      <c r="D2465">
        <v>40.950000000000003</v>
      </c>
    </row>
    <row r="2466" spans="1:4" x14ac:dyDescent="0.2">
      <c r="A2466">
        <v>90688</v>
      </c>
      <c r="B2466" t="s">
        <v>9913</v>
      </c>
      <c r="C2466" t="s">
        <v>533</v>
      </c>
      <c r="D2466">
        <v>29.14</v>
      </c>
    </row>
    <row r="2467" spans="1:4" x14ac:dyDescent="0.2">
      <c r="A2467">
        <v>90689</v>
      </c>
      <c r="B2467" t="s">
        <v>9912</v>
      </c>
      <c r="C2467" t="s">
        <v>533</v>
      </c>
      <c r="D2467">
        <v>5.75</v>
      </c>
    </row>
    <row r="2468" spans="1:4" x14ac:dyDescent="0.2">
      <c r="A2468">
        <v>90690</v>
      </c>
      <c r="B2468" t="s">
        <v>9915</v>
      </c>
      <c r="C2468" t="s">
        <v>533</v>
      </c>
      <c r="D2468">
        <v>36.42</v>
      </c>
    </row>
    <row r="2469" spans="1:4" x14ac:dyDescent="0.2">
      <c r="A2469">
        <v>90691</v>
      </c>
      <c r="B2469" t="s">
        <v>9914</v>
      </c>
      <c r="C2469" t="s">
        <v>533</v>
      </c>
      <c r="D2469">
        <v>40.950000000000003</v>
      </c>
    </row>
    <row r="2470" spans="1:4" x14ac:dyDescent="0.2">
      <c r="A2470">
        <v>96241</v>
      </c>
      <c r="B2470" t="s">
        <v>9918</v>
      </c>
      <c r="C2470" t="s">
        <v>533</v>
      </c>
      <c r="D2470">
        <v>30.96</v>
      </c>
    </row>
    <row r="2471" spans="1:4" x14ac:dyDescent="0.2">
      <c r="A2471">
        <v>96242</v>
      </c>
      <c r="B2471" t="s">
        <v>9917</v>
      </c>
      <c r="C2471" t="s">
        <v>533</v>
      </c>
      <c r="D2471">
        <v>8.18</v>
      </c>
    </row>
    <row r="2472" spans="1:4" x14ac:dyDescent="0.2">
      <c r="A2472">
        <v>96243</v>
      </c>
      <c r="B2472" t="s">
        <v>9921</v>
      </c>
      <c r="C2472" t="s">
        <v>533</v>
      </c>
      <c r="D2472">
        <v>38.700000000000003</v>
      </c>
    </row>
    <row r="2473" spans="1:4" x14ac:dyDescent="0.2">
      <c r="A2473">
        <v>96244</v>
      </c>
      <c r="B2473" t="s">
        <v>9920</v>
      </c>
      <c r="C2473" t="s">
        <v>533</v>
      </c>
      <c r="D2473">
        <v>17.89</v>
      </c>
    </row>
    <row r="2474" spans="1:4" x14ac:dyDescent="0.2">
      <c r="A2474">
        <v>88400</v>
      </c>
      <c r="B2474" t="s">
        <v>9923</v>
      </c>
      <c r="C2474" t="s">
        <v>533</v>
      </c>
      <c r="D2474">
        <v>0.84</v>
      </c>
    </row>
    <row r="2475" spans="1:4" x14ac:dyDescent="0.2">
      <c r="A2475">
        <v>88401</v>
      </c>
      <c r="B2475" t="s">
        <v>9922</v>
      </c>
      <c r="C2475" t="s">
        <v>533</v>
      </c>
      <c r="D2475">
        <v>0.19</v>
      </c>
    </row>
    <row r="2476" spans="1:4" x14ac:dyDescent="0.2">
      <c r="A2476">
        <v>88402</v>
      </c>
      <c r="B2476" t="s">
        <v>9925</v>
      </c>
      <c r="C2476" t="s">
        <v>533</v>
      </c>
      <c r="D2476">
        <v>0.92</v>
      </c>
    </row>
    <row r="2477" spans="1:4" x14ac:dyDescent="0.2">
      <c r="A2477">
        <v>88403</v>
      </c>
      <c r="B2477" t="s">
        <v>9924</v>
      </c>
      <c r="C2477" t="s">
        <v>533</v>
      </c>
      <c r="D2477">
        <v>2.19</v>
      </c>
    </row>
    <row r="2478" spans="1:4" x14ac:dyDescent="0.2">
      <c r="A2478">
        <v>88387</v>
      </c>
      <c r="B2478" t="s">
        <v>9927</v>
      </c>
      <c r="C2478" t="s">
        <v>533</v>
      </c>
      <c r="D2478">
        <v>0.89</v>
      </c>
    </row>
    <row r="2479" spans="1:4" x14ac:dyDescent="0.2">
      <c r="A2479">
        <v>88389</v>
      </c>
      <c r="B2479" t="s">
        <v>9926</v>
      </c>
      <c r="C2479" t="s">
        <v>533</v>
      </c>
      <c r="D2479">
        <v>0.2</v>
      </c>
    </row>
    <row r="2480" spans="1:4" x14ac:dyDescent="0.2">
      <c r="A2480">
        <v>88390</v>
      </c>
      <c r="B2480" t="s">
        <v>9929</v>
      </c>
      <c r="C2480" t="s">
        <v>533</v>
      </c>
      <c r="D2480">
        <v>0.98</v>
      </c>
    </row>
    <row r="2481" spans="1:4" x14ac:dyDescent="0.2">
      <c r="A2481">
        <v>88391</v>
      </c>
      <c r="B2481" t="s">
        <v>9928</v>
      </c>
      <c r="C2481" t="s">
        <v>533</v>
      </c>
      <c r="D2481">
        <v>3.66</v>
      </c>
    </row>
    <row r="2482" spans="1:4" x14ac:dyDescent="0.2">
      <c r="A2482">
        <v>88394</v>
      </c>
      <c r="B2482" t="s">
        <v>9931</v>
      </c>
      <c r="C2482" t="s">
        <v>533</v>
      </c>
      <c r="D2482">
        <v>1.06</v>
      </c>
    </row>
    <row r="2483" spans="1:4" x14ac:dyDescent="0.2">
      <c r="A2483">
        <v>88395</v>
      </c>
      <c r="B2483" t="s">
        <v>9930</v>
      </c>
      <c r="C2483" t="s">
        <v>533</v>
      </c>
      <c r="D2483">
        <v>0.24</v>
      </c>
    </row>
    <row r="2484" spans="1:4" x14ac:dyDescent="0.2">
      <c r="A2484">
        <v>88396</v>
      </c>
      <c r="B2484" t="s">
        <v>9933</v>
      </c>
      <c r="C2484" t="s">
        <v>533</v>
      </c>
      <c r="D2484">
        <v>1.1599999999999999</v>
      </c>
    </row>
    <row r="2485" spans="1:4" x14ac:dyDescent="0.2">
      <c r="A2485">
        <v>88397</v>
      </c>
      <c r="B2485" t="s">
        <v>9932</v>
      </c>
      <c r="C2485" t="s">
        <v>533</v>
      </c>
      <c r="D2485">
        <v>5.48</v>
      </c>
    </row>
    <row r="2486" spans="1:4" x14ac:dyDescent="0.2">
      <c r="A2486">
        <v>90633</v>
      </c>
      <c r="B2486" t="s">
        <v>9935</v>
      </c>
      <c r="C2486" t="s">
        <v>533</v>
      </c>
      <c r="D2486">
        <v>4.25</v>
      </c>
    </row>
    <row r="2487" spans="1:4" x14ac:dyDescent="0.2">
      <c r="A2487">
        <v>90634</v>
      </c>
      <c r="B2487" t="s">
        <v>9934</v>
      </c>
      <c r="C2487" t="s">
        <v>533</v>
      </c>
      <c r="D2487">
        <v>0.98</v>
      </c>
    </row>
    <row r="2488" spans="1:4" x14ac:dyDescent="0.2">
      <c r="A2488">
        <v>90635</v>
      </c>
      <c r="B2488" t="s">
        <v>9937</v>
      </c>
      <c r="C2488" t="s">
        <v>533</v>
      </c>
      <c r="D2488">
        <v>4.6399999999999997</v>
      </c>
    </row>
    <row r="2489" spans="1:4" x14ac:dyDescent="0.2">
      <c r="A2489">
        <v>90636</v>
      </c>
      <c r="B2489" t="s">
        <v>9936</v>
      </c>
      <c r="C2489" t="s">
        <v>533</v>
      </c>
      <c r="D2489">
        <v>7.32</v>
      </c>
    </row>
    <row r="2490" spans="1:4" x14ac:dyDescent="0.2">
      <c r="A2490">
        <v>103238</v>
      </c>
      <c r="B2490" t="s">
        <v>9940</v>
      </c>
      <c r="C2490" t="s">
        <v>533</v>
      </c>
      <c r="D2490" t="s">
        <v>17527</v>
      </c>
    </row>
    <row r="2491" spans="1:4" x14ac:dyDescent="0.2">
      <c r="A2491">
        <v>103239</v>
      </c>
      <c r="B2491" t="s">
        <v>9939</v>
      </c>
      <c r="C2491" t="s">
        <v>533</v>
      </c>
      <c r="D2491" t="s">
        <v>17527</v>
      </c>
    </row>
    <row r="2492" spans="1:4" x14ac:dyDescent="0.2">
      <c r="A2492">
        <v>103240</v>
      </c>
      <c r="B2492" t="s">
        <v>9943</v>
      </c>
      <c r="C2492" t="s">
        <v>533</v>
      </c>
      <c r="D2492" t="s">
        <v>17527</v>
      </c>
    </row>
    <row r="2493" spans="1:4" x14ac:dyDescent="0.2">
      <c r="A2493">
        <v>103241</v>
      </c>
      <c r="B2493" t="s">
        <v>9942</v>
      </c>
      <c r="C2493" t="s">
        <v>533</v>
      </c>
      <c r="D2493">
        <v>13.72</v>
      </c>
    </row>
    <row r="2494" spans="1:4" x14ac:dyDescent="0.2">
      <c r="A2494">
        <v>88853</v>
      </c>
      <c r="B2494" t="s">
        <v>9946</v>
      </c>
      <c r="C2494" t="s">
        <v>533</v>
      </c>
      <c r="D2494">
        <v>0.2</v>
      </c>
    </row>
    <row r="2495" spans="1:4" x14ac:dyDescent="0.2">
      <c r="A2495">
        <v>88854</v>
      </c>
      <c r="B2495" t="s">
        <v>9945</v>
      </c>
      <c r="C2495" t="s">
        <v>533</v>
      </c>
      <c r="D2495">
        <v>0.04</v>
      </c>
    </row>
    <row r="2496" spans="1:4" x14ac:dyDescent="0.2">
      <c r="A2496">
        <v>5692</v>
      </c>
      <c r="B2496" t="s">
        <v>9949</v>
      </c>
      <c r="C2496" t="s">
        <v>533</v>
      </c>
      <c r="D2496">
        <v>0.22</v>
      </c>
    </row>
    <row r="2497" spans="1:4" x14ac:dyDescent="0.2">
      <c r="A2497">
        <v>5693</v>
      </c>
      <c r="B2497" t="s">
        <v>9948</v>
      </c>
      <c r="C2497" t="s">
        <v>533</v>
      </c>
      <c r="D2497">
        <v>21.46</v>
      </c>
    </row>
    <row r="2498" spans="1:4" x14ac:dyDescent="0.2">
      <c r="A2498">
        <v>7044</v>
      </c>
      <c r="B2498" t="s">
        <v>9952</v>
      </c>
      <c r="C2498" t="s">
        <v>533</v>
      </c>
      <c r="D2498">
        <v>0.25</v>
      </c>
    </row>
    <row r="2499" spans="1:4" x14ac:dyDescent="0.2">
      <c r="A2499">
        <v>7045</v>
      </c>
      <c r="B2499" t="s">
        <v>9951</v>
      </c>
      <c r="C2499" t="s">
        <v>533</v>
      </c>
      <c r="D2499">
        <v>0.05</v>
      </c>
    </row>
    <row r="2500" spans="1:4" x14ac:dyDescent="0.2">
      <c r="A2500">
        <v>7046</v>
      </c>
      <c r="B2500" t="s">
        <v>9955</v>
      </c>
      <c r="C2500" t="s">
        <v>533</v>
      </c>
      <c r="D2500">
        <v>0.27</v>
      </c>
    </row>
    <row r="2501" spans="1:4" x14ac:dyDescent="0.2">
      <c r="A2501">
        <v>7047</v>
      </c>
      <c r="B2501" t="s">
        <v>9954</v>
      </c>
      <c r="C2501" t="s">
        <v>533</v>
      </c>
      <c r="D2501">
        <v>25.33</v>
      </c>
    </row>
    <row r="2502" spans="1:4" x14ac:dyDescent="0.2">
      <c r="A2502">
        <v>89228</v>
      </c>
      <c r="B2502" t="s">
        <v>9957</v>
      </c>
      <c r="C2502" t="s">
        <v>533</v>
      </c>
      <c r="D2502">
        <v>50.92</v>
      </c>
    </row>
    <row r="2503" spans="1:4" x14ac:dyDescent="0.2">
      <c r="A2503">
        <v>89229</v>
      </c>
      <c r="B2503" t="s">
        <v>9956</v>
      </c>
      <c r="C2503" t="s">
        <v>533</v>
      </c>
      <c r="D2503">
        <v>17.940000000000001</v>
      </c>
    </row>
    <row r="2504" spans="1:4" x14ac:dyDescent="0.2">
      <c r="A2504">
        <v>5779</v>
      </c>
      <c r="B2504" t="s">
        <v>9960</v>
      </c>
      <c r="C2504" t="s">
        <v>533</v>
      </c>
      <c r="D2504">
        <v>81.849999999999994</v>
      </c>
    </row>
    <row r="2505" spans="1:4" x14ac:dyDescent="0.2">
      <c r="A2505">
        <v>53849</v>
      </c>
      <c r="B2505" t="s">
        <v>9959</v>
      </c>
      <c r="C2505" t="s">
        <v>533</v>
      </c>
      <c r="D2505">
        <v>86.03</v>
      </c>
    </row>
    <row r="2506" spans="1:4" x14ac:dyDescent="0.2">
      <c r="A2506">
        <v>95129</v>
      </c>
      <c r="B2506" t="s">
        <v>9963</v>
      </c>
      <c r="C2506" t="s">
        <v>533</v>
      </c>
      <c r="D2506">
        <v>54.41</v>
      </c>
    </row>
    <row r="2507" spans="1:4" x14ac:dyDescent="0.2">
      <c r="A2507">
        <v>95130</v>
      </c>
      <c r="B2507" t="s">
        <v>9962</v>
      </c>
      <c r="C2507" t="s">
        <v>533</v>
      </c>
      <c r="D2507">
        <v>19.73</v>
      </c>
    </row>
    <row r="2508" spans="1:4" x14ac:dyDescent="0.2">
      <c r="A2508">
        <v>95131</v>
      </c>
      <c r="B2508" t="s">
        <v>9967</v>
      </c>
      <c r="C2508" t="s">
        <v>533</v>
      </c>
      <c r="D2508">
        <v>64.05</v>
      </c>
    </row>
    <row r="2509" spans="1:4" x14ac:dyDescent="0.2">
      <c r="A2509">
        <v>95132</v>
      </c>
      <c r="B2509" t="s">
        <v>9966</v>
      </c>
      <c r="C2509" t="s">
        <v>533</v>
      </c>
      <c r="D2509">
        <v>33.14</v>
      </c>
    </row>
    <row r="2510" spans="1:4" x14ac:dyDescent="0.2">
      <c r="A2510">
        <v>102982</v>
      </c>
      <c r="B2510" t="s">
        <v>9970</v>
      </c>
      <c r="C2510" t="s">
        <v>533</v>
      </c>
      <c r="D2510" t="s">
        <v>17527</v>
      </c>
    </row>
    <row r="2511" spans="1:4" x14ac:dyDescent="0.2">
      <c r="A2511">
        <v>102983</v>
      </c>
      <c r="B2511" t="s">
        <v>9969</v>
      </c>
      <c r="C2511" t="s">
        <v>533</v>
      </c>
      <c r="D2511" t="s">
        <v>17527</v>
      </c>
    </row>
    <row r="2512" spans="1:4" x14ac:dyDescent="0.2">
      <c r="A2512">
        <v>102984</v>
      </c>
      <c r="B2512" t="s">
        <v>9973</v>
      </c>
      <c r="C2512" t="s">
        <v>533</v>
      </c>
      <c r="D2512" t="s">
        <v>17527</v>
      </c>
    </row>
    <row r="2513" spans="1:4" x14ac:dyDescent="0.2">
      <c r="A2513">
        <v>102985</v>
      </c>
      <c r="B2513" t="s">
        <v>9972</v>
      </c>
      <c r="C2513" t="s">
        <v>533</v>
      </c>
      <c r="D2513">
        <v>15.37</v>
      </c>
    </row>
    <row r="2514" spans="1:4" x14ac:dyDescent="0.2">
      <c r="A2514">
        <v>92956</v>
      </c>
      <c r="B2514" t="s">
        <v>9976</v>
      </c>
      <c r="C2514" t="s">
        <v>533</v>
      </c>
      <c r="D2514">
        <v>4.24</v>
      </c>
    </row>
    <row r="2515" spans="1:4" x14ac:dyDescent="0.2">
      <c r="A2515">
        <v>92957</v>
      </c>
      <c r="B2515" t="s">
        <v>9975</v>
      </c>
      <c r="C2515" t="s">
        <v>533</v>
      </c>
      <c r="D2515">
        <v>0.98</v>
      </c>
    </row>
    <row r="2516" spans="1:4" x14ac:dyDescent="0.2">
      <c r="A2516">
        <v>92958</v>
      </c>
      <c r="B2516" t="s">
        <v>9979</v>
      </c>
      <c r="C2516" t="s">
        <v>533</v>
      </c>
      <c r="D2516">
        <v>4.6399999999999997</v>
      </c>
    </row>
    <row r="2517" spans="1:4" x14ac:dyDescent="0.2">
      <c r="A2517">
        <v>92959</v>
      </c>
      <c r="B2517" t="s">
        <v>9978</v>
      </c>
      <c r="C2517" t="s">
        <v>533</v>
      </c>
      <c r="D2517">
        <v>9.5299999999999994</v>
      </c>
    </row>
    <row r="2518" spans="1:4" x14ac:dyDescent="0.2">
      <c r="A2518">
        <v>102858</v>
      </c>
      <c r="B2518" t="s">
        <v>9982</v>
      </c>
      <c r="C2518" t="s">
        <v>533</v>
      </c>
      <c r="D2518" t="s">
        <v>17527</v>
      </c>
    </row>
    <row r="2519" spans="1:4" x14ac:dyDescent="0.2">
      <c r="A2519">
        <v>102859</v>
      </c>
      <c r="B2519" t="s">
        <v>9981</v>
      </c>
      <c r="C2519" t="s">
        <v>533</v>
      </c>
      <c r="D2519" t="s">
        <v>17527</v>
      </c>
    </row>
    <row r="2520" spans="1:4" x14ac:dyDescent="0.2">
      <c r="A2520">
        <v>102860</v>
      </c>
      <c r="B2520" t="s">
        <v>9985</v>
      </c>
      <c r="C2520" t="s">
        <v>533</v>
      </c>
      <c r="D2520" t="s">
        <v>17527</v>
      </c>
    </row>
    <row r="2521" spans="1:4" x14ac:dyDescent="0.2">
      <c r="A2521">
        <v>102861</v>
      </c>
      <c r="B2521" t="s">
        <v>9984</v>
      </c>
      <c r="C2521" t="s">
        <v>533</v>
      </c>
      <c r="D2521">
        <v>1.46</v>
      </c>
    </row>
    <row r="2522" spans="1:4" x14ac:dyDescent="0.2">
      <c r="A2522">
        <v>93404</v>
      </c>
      <c r="B2522" t="s">
        <v>9988</v>
      </c>
      <c r="C2522" t="s">
        <v>533</v>
      </c>
      <c r="D2522">
        <v>7.75</v>
      </c>
    </row>
    <row r="2523" spans="1:4" x14ac:dyDescent="0.2">
      <c r="A2523">
        <v>93405</v>
      </c>
      <c r="B2523" t="s">
        <v>9987</v>
      </c>
      <c r="C2523" t="s">
        <v>533</v>
      </c>
      <c r="D2523">
        <v>1.98</v>
      </c>
    </row>
    <row r="2524" spans="1:4" x14ac:dyDescent="0.2">
      <c r="A2524">
        <v>93406</v>
      </c>
      <c r="B2524" t="s">
        <v>9992</v>
      </c>
      <c r="C2524" t="s">
        <v>533</v>
      </c>
      <c r="D2524">
        <v>9.3000000000000007</v>
      </c>
    </row>
    <row r="2525" spans="1:4" x14ac:dyDescent="0.2">
      <c r="A2525">
        <v>93407</v>
      </c>
      <c r="B2525" t="s">
        <v>9991</v>
      </c>
      <c r="C2525" t="s">
        <v>533</v>
      </c>
      <c r="D2525">
        <v>48.46</v>
      </c>
    </row>
    <row r="2526" spans="1:4" x14ac:dyDescent="0.2">
      <c r="A2526">
        <v>102936</v>
      </c>
      <c r="B2526" t="s">
        <v>9995</v>
      </c>
      <c r="C2526" t="s">
        <v>533</v>
      </c>
      <c r="D2526" t="s">
        <v>17527</v>
      </c>
    </row>
    <row r="2527" spans="1:4" x14ac:dyDescent="0.2">
      <c r="A2527">
        <v>102937</v>
      </c>
      <c r="B2527" t="s">
        <v>9994</v>
      </c>
      <c r="C2527" t="s">
        <v>533</v>
      </c>
      <c r="D2527" t="s">
        <v>17527</v>
      </c>
    </row>
    <row r="2528" spans="1:4" x14ac:dyDescent="0.2">
      <c r="A2528">
        <v>102938</v>
      </c>
      <c r="B2528" t="s">
        <v>9998</v>
      </c>
      <c r="C2528" t="s">
        <v>533</v>
      </c>
      <c r="D2528" t="s">
        <v>17527</v>
      </c>
    </row>
    <row r="2529" spans="1:4" x14ac:dyDescent="0.2">
      <c r="A2529">
        <v>102939</v>
      </c>
      <c r="B2529" t="s">
        <v>9997</v>
      </c>
      <c r="C2529" t="s">
        <v>533</v>
      </c>
      <c r="D2529">
        <v>10.93</v>
      </c>
    </row>
    <row r="2530" spans="1:4" x14ac:dyDescent="0.2">
      <c r="A2530">
        <v>103159</v>
      </c>
      <c r="B2530" t="s">
        <v>10001</v>
      </c>
      <c r="C2530" t="s">
        <v>533</v>
      </c>
      <c r="D2530" t="s">
        <v>17527</v>
      </c>
    </row>
    <row r="2531" spans="1:4" x14ac:dyDescent="0.2">
      <c r="A2531">
        <v>103160</v>
      </c>
      <c r="B2531" t="s">
        <v>10000</v>
      </c>
      <c r="C2531" t="s">
        <v>533</v>
      </c>
      <c r="D2531" t="s">
        <v>17527</v>
      </c>
    </row>
    <row r="2532" spans="1:4" x14ac:dyDescent="0.2">
      <c r="A2532">
        <v>103161</v>
      </c>
      <c r="B2532" t="s">
        <v>10004</v>
      </c>
      <c r="C2532" t="s">
        <v>533</v>
      </c>
      <c r="D2532" t="s">
        <v>17527</v>
      </c>
    </row>
    <row r="2533" spans="1:4" x14ac:dyDescent="0.2">
      <c r="A2533">
        <v>103162</v>
      </c>
      <c r="B2533" t="s">
        <v>10003</v>
      </c>
      <c r="C2533" t="s">
        <v>533</v>
      </c>
      <c r="D2533">
        <v>0.78</v>
      </c>
    </row>
    <row r="2534" spans="1:4" x14ac:dyDescent="0.2">
      <c r="A2534">
        <v>103153</v>
      </c>
      <c r="B2534" t="s">
        <v>10007</v>
      </c>
      <c r="C2534" t="s">
        <v>533</v>
      </c>
      <c r="D2534" t="s">
        <v>17527</v>
      </c>
    </row>
    <row r="2535" spans="1:4" x14ac:dyDescent="0.2">
      <c r="A2535">
        <v>103154</v>
      </c>
      <c r="B2535" t="s">
        <v>10006</v>
      </c>
      <c r="C2535" t="s">
        <v>533</v>
      </c>
      <c r="D2535" t="s">
        <v>17527</v>
      </c>
    </row>
    <row r="2536" spans="1:4" x14ac:dyDescent="0.2">
      <c r="A2536">
        <v>103155</v>
      </c>
      <c r="B2536" t="s">
        <v>10010</v>
      </c>
      <c r="C2536" t="s">
        <v>533</v>
      </c>
      <c r="D2536" t="s">
        <v>17527</v>
      </c>
    </row>
    <row r="2537" spans="1:4" x14ac:dyDescent="0.2">
      <c r="A2537">
        <v>103156</v>
      </c>
      <c r="B2537" t="s">
        <v>10009</v>
      </c>
      <c r="C2537" t="s">
        <v>533</v>
      </c>
      <c r="D2537">
        <v>2.78</v>
      </c>
    </row>
    <row r="2538" spans="1:4" x14ac:dyDescent="0.2">
      <c r="A2538">
        <v>103171</v>
      </c>
      <c r="B2538" t="s">
        <v>10013</v>
      </c>
      <c r="C2538" t="s">
        <v>533</v>
      </c>
      <c r="D2538" t="s">
        <v>17527</v>
      </c>
    </row>
    <row r="2539" spans="1:4" x14ac:dyDescent="0.2">
      <c r="A2539">
        <v>103172</v>
      </c>
      <c r="B2539" t="s">
        <v>10012</v>
      </c>
      <c r="C2539" t="s">
        <v>533</v>
      </c>
      <c r="D2539" t="s">
        <v>17527</v>
      </c>
    </row>
    <row r="2540" spans="1:4" x14ac:dyDescent="0.2">
      <c r="A2540">
        <v>103173</v>
      </c>
      <c r="B2540" t="s">
        <v>10016</v>
      </c>
      <c r="C2540" t="s">
        <v>533</v>
      </c>
      <c r="D2540" t="s">
        <v>17527</v>
      </c>
    </row>
    <row r="2541" spans="1:4" x14ac:dyDescent="0.2">
      <c r="A2541">
        <v>103174</v>
      </c>
      <c r="B2541" t="s">
        <v>10015</v>
      </c>
      <c r="C2541" t="s">
        <v>533</v>
      </c>
      <c r="D2541">
        <v>2.2200000000000002</v>
      </c>
    </row>
    <row r="2542" spans="1:4" x14ac:dyDescent="0.2">
      <c r="A2542">
        <v>103177</v>
      </c>
      <c r="B2542" t="s">
        <v>10019</v>
      </c>
      <c r="C2542" t="s">
        <v>533</v>
      </c>
      <c r="D2542" t="s">
        <v>17527</v>
      </c>
    </row>
    <row r="2543" spans="1:4" x14ac:dyDescent="0.2">
      <c r="A2543">
        <v>103178</v>
      </c>
      <c r="B2543" t="s">
        <v>10018</v>
      </c>
      <c r="C2543" t="s">
        <v>533</v>
      </c>
      <c r="D2543" t="s">
        <v>17527</v>
      </c>
    </row>
    <row r="2544" spans="1:4" x14ac:dyDescent="0.2">
      <c r="A2544">
        <v>103179</v>
      </c>
      <c r="B2544" t="s">
        <v>10022</v>
      </c>
      <c r="C2544" t="s">
        <v>533</v>
      </c>
      <c r="D2544" t="s">
        <v>17527</v>
      </c>
    </row>
    <row r="2545" spans="1:4" x14ac:dyDescent="0.2">
      <c r="A2545">
        <v>103180</v>
      </c>
      <c r="B2545" t="s">
        <v>10021</v>
      </c>
      <c r="C2545" t="s">
        <v>533</v>
      </c>
      <c r="D2545">
        <v>5.1100000000000003</v>
      </c>
    </row>
    <row r="2546" spans="1:4" x14ac:dyDescent="0.2">
      <c r="A2546">
        <v>103165</v>
      </c>
      <c r="B2546" t="s">
        <v>10025</v>
      </c>
      <c r="C2546" t="s">
        <v>533</v>
      </c>
      <c r="D2546" t="s">
        <v>17527</v>
      </c>
    </row>
    <row r="2547" spans="1:4" x14ac:dyDescent="0.2">
      <c r="A2547">
        <v>103166</v>
      </c>
      <c r="B2547" t="s">
        <v>10024</v>
      </c>
      <c r="C2547" t="s">
        <v>533</v>
      </c>
      <c r="D2547" t="s">
        <v>17527</v>
      </c>
    </row>
    <row r="2548" spans="1:4" x14ac:dyDescent="0.2">
      <c r="A2548">
        <v>103167</v>
      </c>
      <c r="B2548" t="s">
        <v>10028</v>
      </c>
      <c r="C2548" t="s">
        <v>533</v>
      </c>
      <c r="D2548" t="s">
        <v>17527</v>
      </c>
    </row>
    <row r="2549" spans="1:4" x14ac:dyDescent="0.2">
      <c r="A2549">
        <v>103168</v>
      </c>
      <c r="B2549" t="s">
        <v>10027</v>
      </c>
      <c r="C2549" t="s">
        <v>533</v>
      </c>
      <c r="D2549">
        <v>0.88</v>
      </c>
    </row>
    <row r="2550" spans="1:4" x14ac:dyDescent="0.2">
      <c r="A2550">
        <v>102864</v>
      </c>
      <c r="B2550" t="s">
        <v>10031</v>
      </c>
      <c r="C2550" t="s">
        <v>533</v>
      </c>
      <c r="D2550" t="s">
        <v>17527</v>
      </c>
    </row>
    <row r="2551" spans="1:4" x14ac:dyDescent="0.2">
      <c r="A2551">
        <v>102865</v>
      </c>
      <c r="B2551" t="s">
        <v>10030</v>
      </c>
      <c r="C2551" t="s">
        <v>533</v>
      </c>
      <c r="D2551" t="s">
        <v>17527</v>
      </c>
    </row>
    <row r="2552" spans="1:4" x14ac:dyDescent="0.2">
      <c r="A2552">
        <v>102866</v>
      </c>
      <c r="B2552" t="s">
        <v>10034</v>
      </c>
      <c r="C2552" t="s">
        <v>533</v>
      </c>
      <c r="D2552" t="s">
        <v>17527</v>
      </c>
    </row>
    <row r="2553" spans="1:4" x14ac:dyDescent="0.2">
      <c r="A2553">
        <v>102867</v>
      </c>
      <c r="B2553" t="s">
        <v>10033</v>
      </c>
      <c r="C2553" t="s">
        <v>533</v>
      </c>
      <c r="D2553">
        <v>0.79</v>
      </c>
    </row>
    <row r="2554" spans="1:4" x14ac:dyDescent="0.2">
      <c r="A2554">
        <v>106321</v>
      </c>
      <c r="B2554" t="s">
        <v>10037</v>
      </c>
      <c r="C2554" t="s">
        <v>533</v>
      </c>
      <c r="D2554" t="s">
        <v>17527</v>
      </c>
    </row>
    <row r="2555" spans="1:4" x14ac:dyDescent="0.2">
      <c r="A2555">
        <v>106322</v>
      </c>
      <c r="B2555" t="s">
        <v>10036</v>
      </c>
      <c r="C2555" t="s">
        <v>533</v>
      </c>
      <c r="D2555" t="s">
        <v>17527</v>
      </c>
    </row>
    <row r="2556" spans="1:4" x14ac:dyDescent="0.2">
      <c r="A2556">
        <v>106323</v>
      </c>
      <c r="B2556" t="s">
        <v>10040</v>
      </c>
      <c r="C2556" t="s">
        <v>533</v>
      </c>
      <c r="D2556" t="s">
        <v>17527</v>
      </c>
    </row>
    <row r="2557" spans="1:4" x14ac:dyDescent="0.2">
      <c r="A2557">
        <v>106324</v>
      </c>
      <c r="B2557" t="s">
        <v>10039</v>
      </c>
      <c r="C2557" t="s">
        <v>533</v>
      </c>
      <c r="D2557">
        <v>0.73</v>
      </c>
    </row>
    <row r="2558" spans="1:4" x14ac:dyDescent="0.2">
      <c r="A2558">
        <v>92108</v>
      </c>
      <c r="B2558" t="s">
        <v>10043</v>
      </c>
      <c r="C2558" t="s">
        <v>533</v>
      </c>
      <c r="D2558">
        <v>0.99</v>
      </c>
    </row>
    <row r="2559" spans="1:4" x14ac:dyDescent="0.2">
      <c r="A2559">
        <v>92109</v>
      </c>
      <c r="B2559" t="s">
        <v>10042</v>
      </c>
      <c r="C2559" t="s">
        <v>533</v>
      </c>
      <c r="D2559">
        <v>0.22</v>
      </c>
    </row>
    <row r="2560" spans="1:4" x14ac:dyDescent="0.2">
      <c r="A2560">
        <v>92110</v>
      </c>
      <c r="B2560" t="s">
        <v>10046</v>
      </c>
      <c r="C2560" t="s">
        <v>533</v>
      </c>
      <c r="D2560">
        <v>1.24</v>
      </c>
    </row>
    <row r="2561" spans="1:4" x14ac:dyDescent="0.2">
      <c r="A2561">
        <v>92111</v>
      </c>
      <c r="B2561" t="s">
        <v>10045</v>
      </c>
      <c r="C2561" t="s">
        <v>533</v>
      </c>
      <c r="D2561">
        <v>1.46</v>
      </c>
    </row>
    <row r="2562" spans="1:4" x14ac:dyDescent="0.2">
      <c r="A2562">
        <v>90670</v>
      </c>
      <c r="B2562" t="s">
        <v>10049</v>
      </c>
      <c r="C2562" t="s">
        <v>533</v>
      </c>
      <c r="D2562">
        <v>258.57</v>
      </c>
    </row>
    <row r="2563" spans="1:4" x14ac:dyDescent="0.2">
      <c r="A2563">
        <v>90671</v>
      </c>
      <c r="B2563" t="s">
        <v>10048</v>
      </c>
      <c r="C2563" t="s">
        <v>533</v>
      </c>
      <c r="D2563">
        <v>69.37</v>
      </c>
    </row>
    <row r="2564" spans="1:4" x14ac:dyDescent="0.2">
      <c r="A2564">
        <v>90672</v>
      </c>
      <c r="B2564" t="s">
        <v>10052</v>
      </c>
      <c r="C2564" t="s">
        <v>533</v>
      </c>
      <c r="D2564">
        <v>323.58</v>
      </c>
    </row>
    <row r="2565" spans="1:4" x14ac:dyDescent="0.2">
      <c r="A2565">
        <v>90673</v>
      </c>
      <c r="B2565" t="s">
        <v>10051</v>
      </c>
      <c r="C2565" t="s">
        <v>533</v>
      </c>
      <c r="D2565">
        <v>122.93</v>
      </c>
    </row>
    <row r="2566" spans="1:4" x14ac:dyDescent="0.2">
      <c r="A2566">
        <v>93220</v>
      </c>
      <c r="B2566" t="s">
        <v>10055</v>
      </c>
      <c r="C2566" t="s">
        <v>533</v>
      </c>
      <c r="D2566">
        <v>396.48</v>
      </c>
    </row>
    <row r="2567" spans="1:4" x14ac:dyDescent="0.2">
      <c r="A2567">
        <v>93221</v>
      </c>
      <c r="B2567" t="s">
        <v>10054</v>
      </c>
      <c r="C2567" t="s">
        <v>533</v>
      </c>
      <c r="D2567">
        <v>106.37</v>
      </c>
    </row>
    <row r="2568" spans="1:4" x14ac:dyDescent="0.2">
      <c r="A2568">
        <v>93222</v>
      </c>
      <c r="B2568" t="s">
        <v>10058</v>
      </c>
      <c r="C2568" t="s">
        <v>533</v>
      </c>
      <c r="D2568">
        <v>496.16</v>
      </c>
    </row>
    <row r="2569" spans="1:4" x14ac:dyDescent="0.2">
      <c r="A2569">
        <v>93223</v>
      </c>
      <c r="B2569" t="s">
        <v>10057</v>
      </c>
      <c r="C2569" t="s">
        <v>533</v>
      </c>
      <c r="D2569">
        <v>160.57</v>
      </c>
    </row>
    <row r="2570" spans="1:4" x14ac:dyDescent="0.2">
      <c r="A2570">
        <v>104691</v>
      </c>
      <c r="B2570" t="s">
        <v>10061</v>
      </c>
      <c r="C2570" t="s">
        <v>533</v>
      </c>
      <c r="D2570">
        <v>1.03</v>
      </c>
    </row>
    <row r="2571" spans="1:4" x14ac:dyDescent="0.2">
      <c r="A2571">
        <v>104692</v>
      </c>
      <c r="B2571" t="s">
        <v>10060</v>
      </c>
      <c r="C2571" t="s">
        <v>533</v>
      </c>
      <c r="D2571">
        <v>0.23</v>
      </c>
    </row>
    <row r="2572" spans="1:4" x14ac:dyDescent="0.2">
      <c r="A2572">
        <v>104693</v>
      </c>
      <c r="B2572" t="s">
        <v>10064</v>
      </c>
      <c r="C2572" t="s">
        <v>533</v>
      </c>
      <c r="D2572">
        <v>1.28</v>
      </c>
    </row>
    <row r="2573" spans="1:4" x14ac:dyDescent="0.2">
      <c r="A2573">
        <v>104694</v>
      </c>
      <c r="B2573" t="s">
        <v>10063</v>
      </c>
      <c r="C2573" t="s">
        <v>533</v>
      </c>
      <c r="D2573">
        <v>2.4900000000000002</v>
      </c>
    </row>
    <row r="2574" spans="1:4" x14ac:dyDescent="0.2">
      <c r="A2574">
        <v>90676</v>
      </c>
      <c r="B2574" t="s">
        <v>10068</v>
      </c>
      <c r="C2574" t="s">
        <v>533</v>
      </c>
      <c r="D2574">
        <v>104.91</v>
      </c>
    </row>
    <row r="2575" spans="1:4" x14ac:dyDescent="0.2">
      <c r="A2575">
        <v>91021</v>
      </c>
      <c r="B2575" t="s">
        <v>10066</v>
      </c>
      <c r="C2575" t="s">
        <v>533</v>
      </c>
      <c r="D2575">
        <v>12.81</v>
      </c>
    </row>
    <row r="2576" spans="1:4" x14ac:dyDescent="0.2">
      <c r="A2576">
        <v>90677</v>
      </c>
      <c r="B2576" t="s">
        <v>10067</v>
      </c>
      <c r="C2576" t="s">
        <v>533</v>
      </c>
      <c r="D2576">
        <v>31.62</v>
      </c>
    </row>
    <row r="2577" spans="1:4" x14ac:dyDescent="0.2">
      <c r="A2577">
        <v>90678</v>
      </c>
      <c r="B2577" t="s">
        <v>10071</v>
      </c>
      <c r="C2577" t="s">
        <v>533</v>
      </c>
      <c r="D2577">
        <v>146.41999999999999</v>
      </c>
    </row>
    <row r="2578" spans="1:4" x14ac:dyDescent="0.2">
      <c r="A2578">
        <v>90679</v>
      </c>
      <c r="B2578" t="s">
        <v>10070</v>
      </c>
      <c r="C2578" t="s">
        <v>533</v>
      </c>
      <c r="D2578">
        <v>94.27</v>
      </c>
    </row>
    <row r="2579" spans="1:4" x14ac:dyDescent="0.2">
      <c r="A2579">
        <v>102870</v>
      </c>
      <c r="B2579" t="s">
        <v>10074</v>
      </c>
      <c r="C2579" t="s">
        <v>533</v>
      </c>
      <c r="D2579">
        <v>377.1</v>
      </c>
    </row>
    <row r="2580" spans="1:4" x14ac:dyDescent="0.2">
      <c r="A2580">
        <v>102871</v>
      </c>
      <c r="B2580" t="s">
        <v>10073</v>
      </c>
      <c r="C2580" t="s">
        <v>533</v>
      </c>
      <c r="D2580">
        <v>101.88</v>
      </c>
    </row>
    <row r="2581" spans="1:4" x14ac:dyDescent="0.2">
      <c r="A2581">
        <v>102872</v>
      </c>
      <c r="B2581" t="s">
        <v>10077</v>
      </c>
      <c r="C2581" t="s">
        <v>533</v>
      </c>
      <c r="D2581">
        <v>471.9</v>
      </c>
    </row>
    <row r="2582" spans="1:4" x14ac:dyDescent="0.2">
      <c r="A2582">
        <v>102873</v>
      </c>
      <c r="B2582" t="s">
        <v>10076</v>
      </c>
      <c r="C2582" t="s">
        <v>533</v>
      </c>
      <c r="D2582">
        <v>122.93</v>
      </c>
    </row>
    <row r="2583" spans="1:4" x14ac:dyDescent="0.2">
      <c r="A2583">
        <v>102960</v>
      </c>
      <c r="B2583" t="s">
        <v>10080</v>
      </c>
      <c r="C2583" t="s">
        <v>533</v>
      </c>
      <c r="D2583">
        <v>183.01</v>
      </c>
    </row>
    <row r="2584" spans="1:4" x14ac:dyDescent="0.2">
      <c r="A2584">
        <v>102961</v>
      </c>
      <c r="B2584" t="s">
        <v>10079</v>
      </c>
      <c r="C2584" t="s">
        <v>533</v>
      </c>
      <c r="D2584">
        <v>49.44</v>
      </c>
    </row>
    <row r="2585" spans="1:4" x14ac:dyDescent="0.2">
      <c r="A2585">
        <v>102962</v>
      </c>
      <c r="B2585" t="s">
        <v>10083</v>
      </c>
      <c r="C2585" t="s">
        <v>533</v>
      </c>
      <c r="D2585">
        <v>171.68</v>
      </c>
    </row>
    <row r="2586" spans="1:4" x14ac:dyDescent="0.2">
      <c r="A2586">
        <v>102963</v>
      </c>
      <c r="B2586" t="s">
        <v>10082</v>
      </c>
      <c r="C2586" t="s">
        <v>533</v>
      </c>
      <c r="D2586">
        <v>87.14</v>
      </c>
    </row>
    <row r="2587" spans="1:4" x14ac:dyDescent="0.2">
      <c r="A2587">
        <v>90621</v>
      </c>
      <c r="B2587" t="s">
        <v>10086</v>
      </c>
      <c r="C2587" t="s">
        <v>533</v>
      </c>
      <c r="D2587">
        <v>2.73</v>
      </c>
    </row>
    <row r="2588" spans="1:4" x14ac:dyDescent="0.2">
      <c r="A2588">
        <v>90622</v>
      </c>
      <c r="B2588" t="s">
        <v>10085</v>
      </c>
      <c r="C2588" t="s">
        <v>533</v>
      </c>
      <c r="D2588">
        <v>0.63</v>
      </c>
    </row>
    <row r="2589" spans="1:4" x14ac:dyDescent="0.2">
      <c r="A2589">
        <v>90623</v>
      </c>
      <c r="B2589" t="s">
        <v>10089</v>
      </c>
      <c r="C2589" t="s">
        <v>533</v>
      </c>
      <c r="D2589">
        <v>3.41</v>
      </c>
    </row>
    <row r="2590" spans="1:4" x14ac:dyDescent="0.2">
      <c r="A2590">
        <v>90624</v>
      </c>
      <c r="B2590" t="s">
        <v>10088</v>
      </c>
      <c r="C2590" t="s">
        <v>533</v>
      </c>
      <c r="D2590">
        <v>3.66</v>
      </c>
    </row>
    <row r="2591" spans="1:4" x14ac:dyDescent="0.2">
      <c r="A2591">
        <v>102876</v>
      </c>
      <c r="B2591" t="s">
        <v>10092</v>
      </c>
      <c r="C2591" t="s">
        <v>533</v>
      </c>
      <c r="D2591">
        <v>524.04</v>
      </c>
    </row>
    <row r="2592" spans="1:4" x14ac:dyDescent="0.2">
      <c r="A2592">
        <v>102877</v>
      </c>
      <c r="B2592" t="s">
        <v>10091</v>
      </c>
      <c r="C2592" t="s">
        <v>533</v>
      </c>
      <c r="D2592">
        <v>141.58000000000001</v>
      </c>
    </row>
    <row r="2593" spans="1:4" x14ac:dyDescent="0.2">
      <c r="A2593">
        <v>102878</v>
      </c>
      <c r="B2593" t="s">
        <v>10095</v>
      </c>
      <c r="C2593" t="s">
        <v>533</v>
      </c>
      <c r="D2593">
        <v>655.79</v>
      </c>
    </row>
    <row r="2594" spans="1:4" x14ac:dyDescent="0.2">
      <c r="A2594">
        <v>102879</v>
      </c>
      <c r="B2594" t="s">
        <v>10094</v>
      </c>
      <c r="C2594" t="s">
        <v>533</v>
      </c>
      <c r="D2594">
        <v>184.5</v>
      </c>
    </row>
    <row r="2595" spans="1:4" x14ac:dyDescent="0.2">
      <c r="A2595">
        <v>103220</v>
      </c>
      <c r="B2595" t="s">
        <v>10098</v>
      </c>
      <c r="C2595" t="s">
        <v>533</v>
      </c>
      <c r="D2595">
        <v>160.26</v>
      </c>
    </row>
    <row r="2596" spans="1:4" x14ac:dyDescent="0.2">
      <c r="A2596">
        <v>103221</v>
      </c>
      <c r="B2596" t="s">
        <v>10097</v>
      </c>
      <c r="C2596" t="s">
        <v>533</v>
      </c>
      <c r="D2596">
        <v>43.29</v>
      </c>
    </row>
    <row r="2597" spans="1:4" x14ac:dyDescent="0.2">
      <c r="A2597">
        <v>103222</v>
      </c>
      <c r="B2597" t="s">
        <v>10101</v>
      </c>
      <c r="C2597" t="s">
        <v>533</v>
      </c>
      <c r="D2597">
        <v>200.55</v>
      </c>
    </row>
    <row r="2598" spans="1:4" x14ac:dyDescent="0.2">
      <c r="A2598">
        <v>103223</v>
      </c>
      <c r="B2598" t="s">
        <v>10100</v>
      </c>
      <c r="C2598" t="s">
        <v>533</v>
      </c>
      <c r="D2598">
        <v>36.03</v>
      </c>
    </row>
    <row r="2599" spans="1:4" x14ac:dyDescent="0.2">
      <c r="A2599">
        <v>103232</v>
      </c>
      <c r="B2599" t="s">
        <v>10104</v>
      </c>
      <c r="C2599" t="s">
        <v>533</v>
      </c>
      <c r="D2599">
        <v>502.81</v>
      </c>
    </row>
    <row r="2600" spans="1:4" x14ac:dyDescent="0.2">
      <c r="A2600">
        <v>103233</v>
      </c>
      <c r="B2600" t="s">
        <v>10103</v>
      </c>
      <c r="C2600" t="s">
        <v>533</v>
      </c>
      <c r="D2600">
        <v>135.84</v>
      </c>
    </row>
    <row r="2601" spans="1:4" x14ac:dyDescent="0.2">
      <c r="A2601">
        <v>103234</v>
      </c>
      <c r="B2601" t="s">
        <v>10107</v>
      </c>
      <c r="C2601" t="s">
        <v>533</v>
      </c>
      <c r="D2601">
        <v>660.35</v>
      </c>
    </row>
    <row r="2602" spans="1:4" x14ac:dyDescent="0.2">
      <c r="A2602">
        <v>103235</v>
      </c>
      <c r="B2602" t="s">
        <v>10106</v>
      </c>
      <c r="C2602" t="s">
        <v>533</v>
      </c>
      <c r="D2602">
        <v>105.52</v>
      </c>
    </row>
    <row r="2603" spans="1:4" x14ac:dyDescent="0.2">
      <c r="A2603">
        <v>103228</v>
      </c>
      <c r="B2603" t="s">
        <v>10113</v>
      </c>
      <c r="C2603" t="s">
        <v>533</v>
      </c>
      <c r="D2603">
        <v>460.11</v>
      </c>
    </row>
    <row r="2604" spans="1:4" x14ac:dyDescent="0.2">
      <c r="A2604">
        <v>103226</v>
      </c>
      <c r="B2604" t="s">
        <v>10110</v>
      </c>
      <c r="C2604" t="s">
        <v>533</v>
      </c>
      <c r="D2604">
        <v>367.68</v>
      </c>
    </row>
    <row r="2605" spans="1:4" x14ac:dyDescent="0.2">
      <c r="A2605">
        <v>103227</v>
      </c>
      <c r="B2605" t="s">
        <v>10109</v>
      </c>
      <c r="C2605" t="s">
        <v>533</v>
      </c>
      <c r="D2605">
        <v>99.33</v>
      </c>
    </row>
    <row r="2606" spans="1:4" x14ac:dyDescent="0.2">
      <c r="A2606">
        <v>103229</v>
      </c>
      <c r="B2606" t="s">
        <v>10112</v>
      </c>
      <c r="C2606" t="s">
        <v>533</v>
      </c>
      <c r="D2606">
        <v>89.48</v>
      </c>
    </row>
    <row r="2607" spans="1:4" x14ac:dyDescent="0.2">
      <c r="A2607">
        <v>102972</v>
      </c>
      <c r="B2607" t="s">
        <v>10116</v>
      </c>
      <c r="C2607" t="s">
        <v>533</v>
      </c>
      <c r="D2607">
        <v>97.68</v>
      </c>
    </row>
    <row r="2608" spans="1:4" x14ac:dyDescent="0.2">
      <c r="A2608">
        <v>102973</v>
      </c>
      <c r="B2608" t="s">
        <v>10115</v>
      </c>
      <c r="C2608" t="s">
        <v>533</v>
      </c>
      <c r="D2608">
        <v>27.12</v>
      </c>
    </row>
    <row r="2609" spans="1:4" x14ac:dyDescent="0.2">
      <c r="A2609">
        <v>102974</v>
      </c>
      <c r="B2609" t="s">
        <v>10118</v>
      </c>
      <c r="C2609" t="s">
        <v>533</v>
      </c>
      <c r="D2609">
        <v>91.63</v>
      </c>
    </row>
    <row r="2610" spans="1:4" x14ac:dyDescent="0.2">
      <c r="A2610">
        <v>96301</v>
      </c>
      <c r="B2610" t="s">
        <v>10119</v>
      </c>
      <c r="C2610" t="s">
        <v>533</v>
      </c>
      <c r="D2610">
        <v>50.49</v>
      </c>
    </row>
    <row r="2611" spans="1:4" x14ac:dyDescent="0.2">
      <c r="A2611">
        <v>90627</v>
      </c>
      <c r="B2611" t="s">
        <v>10122</v>
      </c>
      <c r="C2611" t="s">
        <v>533</v>
      </c>
      <c r="D2611">
        <v>57.31</v>
      </c>
    </row>
    <row r="2612" spans="1:4" x14ac:dyDescent="0.2">
      <c r="A2612">
        <v>90628</v>
      </c>
      <c r="B2612" t="s">
        <v>10121</v>
      </c>
      <c r="C2612" t="s">
        <v>533</v>
      </c>
      <c r="D2612">
        <v>15.37</v>
      </c>
    </row>
    <row r="2613" spans="1:4" x14ac:dyDescent="0.2">
      <c r="A2613">
        <v>90629</v>
      </c>
      <c r="B2613" t="s">
        <v>10125</v>
      </c>
      <c r="C2613" t="s">
        <v>533</v>
      </c>
      <c r="D2613">
        <v>71.72</v>
      </c>
    </row>
    <row r="2614" spans="1:4" x14ac:dyDescent="0.2">
      <c r="A2614">
        <v>90630</v>
      </c>
      <c r="B2614" t="s">
        <v>10124</v>
      </c>
      <c r="C2614" t="s">
        <v>533</v>
      </c>
      <c r="D2614">
        <v>1.74</v>
      </c>
    </row>
    <row r="2615" spans="1:4" x14ac:dyDescent="0.2">
      <c r="A2615">
        <v>95704</v>
      </c>
      <c r="B2615" t="s">
        <v>10128</v>
      </c>
      <c r="C2615" t="s">
        <v>533</v>
      </c>
      <c r="D2615">
        <v>57.87</v>
      </c>
    </row>
    <row r="2616" spans="1:4" x14ac:dyDescent="0.2">
      <c r="A2616">
        <v>95705</v>
      </c>
      <c r="B2616" t="s">
        <v>10127</v>
      </c>
      <c r="C2616" t="s">
        <v>533</v>
      </c>
      <c r="D2616">
        <v>15.52</v>
      </c>
    </row>
    <row r="2617" spans="1:4" x14ac:dyDescent="0.2">
      <c r="A2617">
        <v>95706</v>
      </c>
      <c r="B2617" t="s">
        <v>10131</v>
      </c>
      <c r="C2617" t="s">
        <v>533</v>
      </c>
      <c r="D2617">
        <v>72.42</v>
      </c>
    </row>
    <row r="2618" spans="1:4" x14ac:dyDescent="0.2">
      <c r="A2618">
        <v>95707</v>
      </c>
      <c r="B2618" t="s">
        <v>10130</v>
      </c>
      <c r="C2618" t="s">
        <v>533</v>
      </c>
      <c r="D2618">
        <v>4.79</v>
      </c>
    </row>
    <row r="2619" spans="1:4" x14ac:dyDescent="0.2">
      <c r="A2619">
        <v>91273</v>
      </c>
      <c r="B2619" t="s">
        <v>10134</v>
      </c>
      <c r="C2619" t="s">
        <v>533</v>
      </c>
      <c r="D2619">
        <v>0.61</v>
      </c>
    </row>
    <row r="2620" spans="1:4" x14ac:dyDescent="0.2">
      <c r="A2620">
        <v>91274</v>
      </c>
      <c r="B2620" t="s">
        <v>10133</v>
      </c>
      <c r="C2620" t="s">
        <v>533</v>
      </c>
      <c r="D2620">
        <v>0.16</v>
      </c>
    </row>
    <row r="2621" spans="1:4" x14ac:dyDescent="0.2">
      <c r="A2621">
        <v>91275</v>
      </c>
      <c r="B2621" t="s">
        <v>10136</v>
      </c>
      <c r="C2621" t="s">
        <v>533</v>
      </c>
      <c r="D2621">
        <v>0.76</v>
      </c>
    </row>
    <row r="2622" spans="1:4" x14ac:dyDescent="0.2">
      <c r="A2622">
        <v>91276</v>
      </c>
      <c r="B2622" t="s">
        <v>10135</v>
      </c>
      <c r="C2622" t="s">
        <v>533</v>
      </c>
      <c r="D2622">
        <v>8.98</v>
      </c>
    </row>
    <row r="2623" spans="1:4" x14ac:dyDescent="0.2">
      <c r="A2623">
        <v>102882</v>
      </c>
      <c r="B2623" t="s">
        <v>10139</v>
      </c>
      <c r="C2623" t="s">
        <v>533</v>
      </c>
      <c r="D2623" t="s">
        <v>17527</v>
      </c>
    </row>
    <row r="2624" spans="1:4" x14ac:dyDescent="0.2">
      <c r="A2624">
        <v>102883</v>
      </c>
      <c r="B2624" t="s">
        <v>10138</v>
      </c>
      <c r="C2624" t="s">
        <v>533</v>
      </c>
      <c r="D2624" t="s">
        <v>17527</v>
      </c>
    </row>
    <row r="2625" spans="1:4" x14ac:dyDescent="0.2">
      <c r="A2625">
        <v>102884</v>
      </c>
      <c r="B2625" t="s">
        <v>10142</v>
      </c>
      <c r="C2625" t="s">
        <v>533</v>
      </c>
      <c r="D2625" t="s">
        <v>17527</v>
      </c>
    </row>
    <row r="2626" spans="1:4" x14ac:dyDescent="0.2">
      <c r="A2626">
        <v>102885</v>
      </c>
      <c r="B2626" t="s">
        <v>10141</v>
      </c>
      <c r="C2626" t="s">
        <v>533</v>
      </c>
      <c r="D2626">
        <v>1.49</v>
      </c>
    </row>
    <row r="2627" spans="1:4" x14ac:dyDescent="0.2">
      <c r="A2627">
        <v>95272</v>
      </c>
      <c r="B2627" t="s">
        <v>10145</v>
      </c>
      <c r="C2627" t="s">
        <v>533</v>
      </c>
      <c r="D2627">
        <v>0.6</v>
      </c>
    </row>
    <row r="2628" spans="1:4" x14ac:dyDescent="0.2">
      <c r="A2628">
        <v>95273</v>
      </c>
      <c r="B2628" t="s">
        <v>10144</v>
      </c>
      <c r="C2628" t="s">
        <v>533</v>
      </c>
      <c r="D2628">
        <v>0.13</v>
      </c>
    </row>
    <row r="2629" spans="1:4" x14ac:dyDescent="0.2">
      <c r="A2629">
        <v>95274</v>
      </c>
      <c r="B2629" t="s">
        <v>10148</v>
      </c>
      <c r="C2629" t="s">
        <v>533</v>
      </c>
      <c r="D2629">
        <v>0.46</v>
      </c>
    </row>
    <row r="2630" spans="1:4" x14ac:dyDescent="0.2">
      <c r="A2630">
        <v>95275</v>
      </c>
      <c r="B2630" t="s">
        <v>10147</v>
      </c>
      <c r="C2630" t="s">
        <v>533</v>
      </c>
      <c r="D2630">
        <v>2.97</v>
      </c>
    </row>
    <row r="2631" spans="1:4" x14ac:dyDescent="0.2">
      <c r="A2631">
        <v>106232</v>
      </c>
      <c r="B2631" t="s">
        <v>10152</v>
      </c>
      <c r="C2631" t="s">
        <v>533</v>
      </c>
      <c r="D2631" t="s">
        <v>17527</v>
      </c>
    </row>
    <row r="2632" spans="1:4" x14ac:dyDescent="0.2">
      <c r="A2632">
        <v>106235</v>
      </c>
      <c r="B2632" t="s">
        <v>10150</v>
      </c>
      <c r="C2632" t="s">
        <v>533</v>
      </c>
      <c r="D2632" t="s">
        <v>17527</v>
      </c>
    </row>
    <row r="2633" spans="1:4" x14ac:dyDescent="0.2">
      <c r="A2633">
        <v>106233</v>
      </c>
      <c r="B2633" t="s">
        <v>10151</v>
      </c>
      <c r="C2633" t="s">
        <v>533</v>
      </c>
      <c r="D2633" t="s">
        <v>17527</v>
      </c>
    </row>
    <row r="2634" spans="1:4" x14ac:dyDescent="0.2">
      <c r="A2634">
        <v>106234</v>
      </c>
      <c r="B2634" t="s">
        <v>10155</v>
      </c>
      <c r="C2634" t="s">
        <v>533</v>
      </c>
      <c r="D2634" t="s">
        <v>17527</v>
      </c>
    </row>
    <row r="2635" spans="1:4" x14ac:dyDescent="0.2">
      <c r="A2635">
        <v>106236</v>
      </c>
      <c r="B2635" t="s">
        <v>10154</v>
      </c>
      <c r="C2635" t="s">
        <v>533</v>
      </c>
      <c r="D2635">
        <v>159.1</v>
      </c>
    </row>
    <row r="2636" spans="1:4" x14ac:dyDescent="0.2">
      <c r="A2636">
        <v>88419</v>
      </c>
      <c r="B2636" t="s">
        <v>10157</v>
      </c>
      <c r="C2636" t="s">
        <v>533</v>
      </c>
      <c r="D2636">
        <v>5.52</v>
      </c>
    </row>
    <row r="2637" spans="1:4" x14ac:dyDescent="0.2">
      <c r="A2637">
        <v>88422</v>
      </c>
      <c r="B2637" t="s">
        <v>10156</v>
      </c>
      <c r="C2637" t="s">
        <v>533</v>
      </c>
      <c r="D2637">
        <v>1.27</v>
      </c>
    </row>
    <row r="2638" spans="1:4" x14ac:dyDescent="0.2">
      <c r="A2638">
        <v>88425</v>
      </c>
      <c r="B2638" t="s">
        <v>10159</v>
      </c>
      <c r="C2638" t="s">
        <v>533</v>
      </c>
      <c r="D2638">
        <v>6.9</v>
      </c>
    </row>
    <row r="2639" spans="1:4" x14ac:dyDescent="0.2">
      <c r="A2639">
        <v>88427</v>
      </c>
      <c r="B2639" t="s">
        <v>10158</v>
      </c>
      <c r="C2639" t="s">
        <v>533</v>
      </c>
      <c r="D2639">
        <v>1.24</v>
      </c>
    </row>
    <row r="2640" spans="1:4" x14ac:dyDescent="0.2">
      <c r="A2640">
        <v>88434</v>
      </c>
      <c r="B2640" t="s">
        <v>10161</v>
      </c>
      <c r="C2640" t="s">
        <v>533</v>
      </c>
      <c r="D2640">
        <v>7.32</v>
      </c>
    </row>
    <row r="2641" spans="1:4" x14ac:dyDescent="0.2">
      <c r="A2641">
        <v>88435</v>
      </c>
      <c r="B2641" t="s">
        <v>10160</v>
      </c>
      <c r="C2641" t="s">
        <v>533</v>
      </c>
      <c r="D2641">
        <v>1.69</v>
      </c>
    </row>
    <row r="2642" spans="1:4" x14ac:dyDescent="0.2">
      <c r="A2642">
        <v>88436</v>
      </c>
      <c r="B2642" t="s">
        <v>10163</v>
      </c>
      <c r="C2642" t="s">
        <v>533</v>
      </c>
      <c r="D2642">
        <v>9.15</v>
      </c>
    </row>
    <row r="2643" spans="1:4" x14ac:dyDescent="0.2">
      <c r="A2643">
        <v>88437</v>
      </c>
      <c r="B2643" t="s">
        <v>10162</v>
      </c>
      <c r="C2643" t="s">
        <v>533</v>
      </c>
      <c r="D2643">
        <v>1.24</v>
      </c>
    </row>
    <row r="2644" spans="1:4" x14ac:dyDescent="0.2">
      <c r="A2644">
        <v>90664</v>
      </c>
      <c r="B2644" t="s">
        <v>10165</v>
      </c>
      <c r="C2644" t="s">
        <v>533</v>
      </c>
      <c r="D2644">
        <v>7.06</v>
      </c>
    </row>
    <row r="2645" spans="1:4" x14ac:dyDescent="0.2">
      <c r="A2645">
        <v>90665</v>
      </c>
      <c r="B2645" t="s">
        <v>10164</v>
      </c>
      <c r="C2645" t="s">
        <v>533</v>
      </c>
      <c r="D2645">
        <v>1.88</v>
      </c>
    </row>
    <row r="2646" spans="1:4" x14ac:dyDescent="0.2">
      <c r="A2646">
        <v>90666</v>
      </c>
      <c r="B2646" t="s">
        <v>10167</v>
      </c>
      <c r="C2646" t="s">
        <v>533</v>
      </c>
      <c r="D2646">
        <v>8.84</v>
      </c>
    </row>
    <row r="2647" spans="1:4" x14ac:dyDescent="0.2">
      <c r="A2647">
        <v>90667</v>
      </c>
      <c r="B2647" t="s">
        <v>10166</v>
      </c>
      <c r="C2647" t="s">
        <v>533</v>
      </c>
      <c r="D2647">
        <v>15.37</v>
      </c>
    </row>
    <row r="2648" spans="1:4" x14ac:dyDescent="0.2">
      <c r="A2648">
        <v>102977</v>
      </c>
      <c r="B2648" t="s">
        <v>10170</v>
      </c>
      <c r="C2648" t="s">
        <v>533</v>
      </c>
      <c r="D2648" t="s">
        <v>17527</v>
      </c>
    </row>
    <row r="2649" spans="1:4" x14ac:dyDescent="0.2">
      <c r="A2649">
        <v>102978</v>
      </c>
      <c r="B2649" t="s">
        <v>10169</v>
      </c>
      <c r="C2649" t="s">
        <v>533</v>
      </c>
      <c r="D2649" t="s">
        <v>17527</v>
      </c>
    </row>
    <row r="2650" spans="1:4" x14ac:dyDescent="0.2">
      <c r="A2650">
        <v>102979</v>
      </c>
      <c r="B2650" t="s">
        <v>10172</v>
      </c>
      <c r="C2650" t="s">
        <v>533</v>
      </c>
      <c r="D2650" t="s">
        <v>17527</v>
      </c>
    </row>
    <row r="2651" spans="1:4" x14ac:dyDescent="0.2">
      <c r="A2651">
        <v>95217</v>
      </c>
      <c r="B2651" t="s">
        <v>10173</v>
      </c>
      <c r="C2651" t="s">
        <v>533</v>
      </c>
      <c r="D2651">
        <v>0.73</v>
      </c>
    </row>
    <row r="2652" spans="1:4" x14ac:dyDescent="0.2">
      <c r="A2652">
        <v>89130</v>
      </c>
      <c r="B2652" t="s">
        <v>10176</v>
      </c>
      <c r="C2652" t="s">
        <v>533</v>
      </c>
      <c r="D2652">
        <v>64.45</v>
      </c>
    </row>
    <row r="2653" spans="1:4" x14ac:dyDescent="0.2">
      <c r="A2653">
        <v>89131</v>
      </c>
      <c r="B2653" t="s">
        <v>10175</v>
      </c>
      <c r="C2653" t="s">
        <v>533</v>
      </c>
      <c r="D2653">
        <v>17.03</v>
      </c>
    </row>
    <row r="2654" spans="1:4" x14ac:dyDescent="0.2">
      <c r="A2654">
        <v>53861</v>
      </c>
      <c r="B2654" t="s">
        <v>10178</v>
      </c>
      <c r="C2654" t="s">
        <v>533</v>
      </c>
      <c r="D2654">
        <v>80.56</v>
      </c>
    </row>
    <row r="2655" spans="1:4" x14ac:dyDescent="0.2">
      <c r="A2655">
        <v>5787</v>
      </c>
      <c r="B2655" t="s">
        <v>10179</v>
      </c>
      <c r="C2655" t="s">
        <v>533</v>
      </c>
      <c r="D2655">
        <v>72.319999999999993</v>
      </c>
    </row>
    <row r="2656" spans="1:4" x14ac:dyDescent="0.2">
      <c r="A2656">
        <v>89128</v>
      </c>
      <c r="B2656" t="s">
        <v>10182</v>
      </c>
      <c r="C2656" t="s">
        <v>533</v>
      </c>
      <c r="D2656">
        <v>46.48</v>
      </c>
    </row>
    <row r="2657" spans="1:4" x14ac:dyDescent="0.2">
      <c r="A2657">
        <v>89129</v>
      </c>
      <c r="B2657" t="s">
        <v>10181</v>
      </c>
      <c r="C2657" t="s">
        <v>533</v>
      </c>
      <c r="D2657">
        <v>12.28</v>
      </c>
    </row>
    <row r="2658" spans="1:4" x14ac:dyDescent="0.2">
      <c r="A2658">
        <v>53857</v>
      </c>
      <c r="B2658" t="s">
        <v>10185</v>
      </c>
      <c r="C2658" t="s">
        <v>533</v>
      </c>
      <c r="D2658">
        <v>58.1</v>
      </c>
    </row>
    <row r="2659" spans="1:4" x14ac:dyDescent="0.2">
      <c r="A2659">
        <v>53858</v>
      </c>
      <c r="B2659" t="s">
        <v>10184</v>
      </c>
      <c r="C2659" t="s">
        <v>533</v>
      </c>
      <c r="D2659">
        <v>46.98</v>
      </c>
    </row>
    <row r="2660" spans="1:4" x14ac:dyDescent="0.2">
      <c r="A2660">
        <v>102888</v>
      </c>
      <c r="B2660" t="s">
        <v>10188</v>
      </c>
      <c r="C2660" t="s">
        <v>533</v>
      </c>
      <c r="D2660" t="s">
        <v>17527</v>
      </c>
    </row>
    <row r="2661" spans="1:4" x14ac:dyDescent="0.2">
      <c r="A2661">
        <v>102889</v>
      </c>
      <c r="B2661" t="s">
        <v>10187</v>
      </c>
      <c r="C2661" t="s">
        <v>533</v>
      </c>
      <c r="D2661" t="s">
        <v>17527</v>
      </c>
    </row>
    <row r="2662" spans="1:4" x14ac:dyDescent="0.2">
      <c r="A2662">
        <v>102890</v>
      </c>
      <c r="B2662" t="s">
        <v>10191</v>
      </c>
      <c r="C2662" t="s">
        <v>533</v>
      </c>
      <c r="D2662" t="s">
        <v>17527</v>
      </c>
    </row>
    <row r="2663" spans="1:4" x14ac:dyDescent="0.2">
      <c r="A2663">
        <v>102891</v>
      </c>
      <c r="B2663" t="s">
        <v>10190</v>
      </c>
      <c r="C2663" t="s">
        <v>533</v>
      </c>
      <c r="D2663">
        <v>1.49</v>
      </c>
    </row>
    <row r="2664" spans="1:4" x14ac:dyDescent="0.2">
      <c r="A2664">
        <v>89246</v>
      </c>
      <c r="B2664" t="s">
        <v>10194</v>
      </c>
      <c r="C2664" t="s">
        <v>533</v>
      </c>
      <c r="D2664">
        <v>253.75</v>
      </c>
    </row>
    <row r="2665" spans="1:4" x14ac:dyDescent="0.2">
      <c r="A2665">
        <v>89247</v>
      </c>
      <c r="B2665" t="s">
        <v>10193</v>
      </c>
      <c r="C2665" t="s">
        <v>533</v>
      </c>
      <c r="D2665">
        <v>77.7</v>
      </c>
    </row>
    <row r="2666" spans="1:4" x14ac:dyDescent="0.2">
      <c r="A2666">
        <v>89248</v>
      </c>
      <c r="B2666" t="s">
        <v>10197</v>
      </c>
      <c r="C2666" t="s">
        <v>533</v>
      </c>
      <c r="D2666">
        <v>452.62</v>
      </c>
    </row>
    <row r="2667" spans="1:4" x14ac:dyDescent="0.2">
      <c r="A2667">
        <v>89249</v>
      </c>
      <c r="B2667" t="s">
        <v>10196</v>
      </c>
      <c r="C2667" t="s">
        <v>533</v>
      </c>
      <c r="D2667">
        <v>387.2</v>
      </c>
    </row>
    <row r="2668" spans="1:4" x14ac:dyDescent="0.2">
      <c r="A2668">
        <v>102954</v>
      </c>
      <c r="B2668" t="s">
        <v>10200</v>
      </c>
      <c r="C2668" t="s">
        <v>533</v>
      </c>
      <c r="D2668" t="s">
        <v>17527</v>
      </c>
    </row>
    <row r="2669" spans="1:4" x14ac:dyDescent="0.2">
      <c r="A2669">
        <v>104727</v>
      </c>
      <c r="B2669" t="s">
        <v>10199</v>
      </c>
      <c r="C2669" t="s">
        <v>533</v>
      </c>
      <c r="D2669" t="s">
        <v>17527</v>
      </c>
    </row>
    <row r="2670" spans="1:4" x14ac:dyDescent="0.2">
      <c r="A2670">
        <v>102956</v>
      </c>
      <c r="B2670" t="s">
        <v>10203</v>
      </c>
      <c r="C2670" t="s">
        <v>533</v>
      </c>
      <c r="D2670" t="s">
        <v>17527</v>
      </c>
    </row>
    <row r="2671" spans="1:4" x14ac:dyDescent="0.2">
      <c r="A2671">
        <v>102957</v>
      </c>
      <c r="B2671" t="s">
        <v>10202</v>
      </c>
      <c r="C2671" t="s">
        <v>533</v>
      </c>
      <c r="D2671">
        <v>40.4</v>
      </c>
    </row>
    <row r="2672" spans="1:4" x14ac:dyDescent="0.2">
      <c r="A2672">
        <v>88859</v>
      </c>
      <c r="B2672" t="s">
        <v>10206</v>
      </c>
      <c r="C2672" t="s">
        <v>533</v>
      </c>
      <c r="D2672">
        <v>23.69</v>
      </c>
    </row>
    <row r="2673" spans="1:4" x14ac:dyDescent="0.2">
      <c r="A2673">
        <v>88860</v>
      </c>
      <c r="B2673" t="s">
        <v>10205</v>
      </c>
      <c r="C2673" t="s">
        <v>533</v>
      </c>
      <c r="D2673">
        <v>6.26</v>
      </c>
    </row>
    <row r="2674" spans="1:4" x14ac:dyDescent="0.2">
      <c r="A2674">
        <v>5667</v>
      </c>
      <c r="B2674" t="s">
        <v>10209</v>
      </c>
      <c r="C2674" t="s">
        <v>533</v>
      </c>
      <c r="D2674">
        <v>29.62</v>
      </c>
    </row>
    <row r="2675" spans="1:4" x14ac:dyDescent="0.2">
      <c r="A2675">
        <v>5668</v>
      </c>
      <c r="B2675" t="s">
        <v>10208</v>
      </c>
      <c r="C2675" t="s">
        <v>533</v>
      </c>
      <c r="D2675">
        <v>47.1</v>
      </c>
    </row>
    <row r="2676" spans="1:4" x14ac:dyDescent="0.2">
      <c r="A2676">
        <v>89011</v>
      </c>
      <c r="B2676" t="s">
        <v>10212</v>
      </c>
      <c r="C2676" t="s">
        <v>533</v>
      </c>
      <c r="D2676">
        <v>25.7</v>
      </c>
    </row>
    <row r="2677" spans="1:4" x14ac:dyDescent="0.2">
      <c r="A2677">
        <v>89012</v>
      </c>
      <c r="B2677" t="s">
        <v>10211</v>
      </c>
      <c r="C2677" t="s">
        <v>533</v>
      </c>
      <c r="D2677">
        <v>6.79</v>
      </c>
    </row>
    <row r="2678" spans="1:4" x14ac:dyDescent="0.2">
      <c r="A2678">
        <v>5735</v>
      </c>
      <c r="B2678" t="s">
        <v>10215</v>
      </c>
      <c r="C2678" t="s">
        <v>533</v>
      </c>
      <c r="D2678">
        <v>32.130000000000003</v>
      </c>
    </row>
    <row r="2679" spans="1:4" x14ac:dyDescent="0.2">
      <c r="A2679">
        <v>5736</v>
      </c>
      <c r="B2679" t="s">
        <v>10214</v>
      </c>
      <c r="C2679" t="s">
        <v>533</v>
      </c>
      <c r="D2679">
        <v>42.92</v>
      </c>
    </row>
    <row r="2680" spans="1:4" x14ac:dyDescent="0.2">
      <c r="A2680">
        <v>88857</v>
      </c>
      <c r="B2680" t="s">
        <v>10217</v>
      </c>
      <c r="C2680" t="s">
        <v>533</v>
      </c>
      <c r="D2680">
        <v>26.64</v>
      </c>
    </row>
    <row r="2681" spans="1:4" x14ac:dyDescent="0.2">
      <c r="A2681">
        <v>88858</v>
      </c>
      <c r="B2681" t="s">
        <v>10216</v>
      </c>
      <c r="C2681" t="s">
        <v>533</v>
      </c>
      <c r="D2681">
        <v>7.04</v>
      </c>
    </row>
    <row r="2682" spans="1:4" x14ac:dyDescent="0.2">
      <c r="A2682">
        <v>5664</v>
      </c>
      <c r="B2682" t="s">
        <v>10219</v>
      </c>
      <c r="C2682" t="s">
        <v>533</v>
      </c>
      <c r="D2682">
        <v>33.299999999999997</v>
      </c>
    </row>
    <row r="2683" spans="1:4" x14ac:dyDescent="0.2">
      <c r="A2683">
        <v>53786</v>
      </c>
      <c r="B2683" t="s">
        <v>10218</v>
      </c>
      <c r="C2683" t="s">
        <v>533</v>
      </c>
      <c r="D2683">
        <v>52.45</v>
      </c>
    </row>
    <row r="2684" spans="1:4" x14ac:dyDescent="0.2">
      <c r="A2684">
        <v>7038</v>
      </c>
      <c r="B2684" t="s">
        <v>10223</v>
      </c>
      <c r="C2684" t="s">
        <v>533</v>
      </c>
      <c r="D2684">
        <v>47.43</v>
      </c>
    </row>
    <row r="2685" spans="1:4" x14ac:dyDescent="0.2">
      <c r="A2685">
        <v>7039</v>
      </c>
      <c r="B2685" t="s">
        <v>10222</v>
      </c>
      <c r="C2685" t="s">
        <v>533</v>
      </c>
      <c r="D2685">
        <v>12.72</v>
      </c>
    </row>
    <row r="2686" spans="1:4" x14ac:dyDescent="0.2">
      <c r="A2686">
        <v>7040</v>
      </c>
      <c r="B2686" t="s">
        <v>10226</v>
      </c>
      <c r="C2686" t="s">
        <v>533</v>
      </c>
      <c r="D2686">
        <v>59.36</v>
      </c>
    </row>
    <row r="2687" spans="1:4" x14ac:dyDescent="0.2">
      <c r="A2687">
        <v>55263</v>
      </c>
      <c r="B2687" t="s">
        <v>10225</v>
      </c>
      <c r="C2687" t="s">
        <v>533</v>
      </c>
      <c r="D2687">
        <v>66.23</v>
      </c>
    </row>
    <row r="2688" spans="1:4" x14ac:dyDescent="0.2">
      <c r="A2688">
        <v>96460</v>
      </c>
      <c r="B2688" t="s">
        <v>10227</v>
      </c>
      <c r="C2688" t="s">
        <v>533</v>
      </c>
      <c r="D2688">
        <v>50.35</v>
      </c>
    </row>
    <row r="2689" spans="1:4" x14ac:dyDescent="0.2">
      <c r="A2689">
        <v>96459</v>
      </c>
      <c r="B2689" t="s">
        <v>10228</v>
      </c>
      <c r="C2689" t="s">
        <v>533</v>
      </c>
      <c r="D2689">
        <v>13.5</v>
      </c>
    </row>
    <row r="2690" spans="1:4" x14ac:dyDescent="0.2">
      <c r="A2690">
        <v>96458</v>
      </c>
      <c r="B2690" t="s">
        <v>10229</v>
      </c>
      <c r="C2690" t="s">
        <v>533</v>
      </c>
      <c r="D2690">
        <v>63.01</v>
      </c>
    </row>
    <row r="2691" spans="1:4" x14ac:dyDescent="0.2">
      <c r="A2691">
        <v>96457</v>
      </c>
      <c r="B2691" t="s">
        <v>10230</v>
      </c>
      <c r="C2691" t="s">
        <v>533</v>
      </c>
      <c r="D2691">
        <v>65.62</v>
      </c>
    </row>
    <row r="2692" spans="1:4" x14ac:dyDescent="0.2">
      <c r="A2692">
        <v>7051</v>
      </c>
      <c r="B2692" t="s">
        <v>10233</v>
      </c>
      <c r="C2692" t="s">
        <v>533</v>
      </c>
      <c r="D2692">
        <v>42.07</v>
      </c>
    </row>
    <row r="2693" spans="1:4" x14ac:dyDescent="0.2">
      <c r="A2693">
        <v>7052</v>
      </c>
      <c r="B2693" t="s">
        <v>10232</v>
      </c>
      <c r="C2693" t="s">
        <v>533</v>
      </c>
      <c r="D2693">
        <v>11.36</v>
      </c>
    </row>
    <row r="2694" spans="1:4" x14ac:dyDescent="0.2">
      <c r="A2694">
        <v>7053</v>
      </c>
      <c r="B2694" t="s">
        <v>10236</v>
      </c>
      <c r="C2694" t="s">
        <v>533</v>
      </c>
      <c r="D2694">
        <v>52.65</v>
      </c>
    </row>
    <row r="2695" spans="1:4" x14ac:dyDescent="0.2">
      <c r="A2695">
        <v>7054</v>
      </c>
      <c r="B2695" t="s">
        <v>10235</v>
      </c>
      <c r="C2695" t="s">
        <v>533</v>
      </c>
      <c r="D2695">
        <v>91.75</v>
      </c>
    </row>
    <row r="2696" spans="1:4" x14ac:dyDescent="0.2">
      <c r="A2696">
        <v>95627</v>
      </c>
      <c r="B2696" t="s">
        <v>10238</v>
      </c>
      <c r="C2696" t="s">
        <v>533</v>
      </c>
      <c r="D2696">
        <v>45.4</v>
      </c>
    </row>
    <row r="2697" spans="1:4" x14ac:dyDescent="0.2">
      <c r="A2697">
        <v>95628</v>
      </c>
      <c r="B2697" t="s">
        <v>10237</v>
      </c>
      <c r="C2697" t="s">
        <v>533</v>
      </c>
      <c r="D2697">
        <v>12.18</v>
      </c>
    </row>
    <row r="2698" spans="1:4" x14ac:dyDescent="0.2">
      <c r="A2698">
        <v>95629</v>
      </c>
      <c r="B2698" t="s">
        <v>10240</v>
      </c>
      <c r="C2698" t="s">
        <v>533</v>
      </c>
      <c r="D2698">
        <v>56.81</v>
      </c>
    </row>
    <row r="2699" spans="1:4" x14ac:dyDescent="0.2">
      <c r="A2699">
        <v>95630</v>
      </c>
      <c r="B2699" t="s">
        <v>10239</v>
      </c>
      <c r="C2699" t="s">
        <v>533</v>
      </c>
      <c r="D2699">
        <v>91.75</v>
      </c>
    </row>
    <row r="2700" spans="1:4" x14ac:dyDescent="0.2">
      <c r="A2700">
        <v>89210</v>
      </c>
      <c r="B2700" t="s">
        <v>10242</v>
      </c>
      <c r="C2700" t="s">
        <v>533</v>
      </c>
      <c r="D2700">
        <v>30.35</v>
      </c>
    </row>
    <row r="2701" spans="1:4" x14ac:dyDescent="0.2">
      <c r="A2701">
        <v>89211</v>
      </c>
      <c r="B2701" t="s">
        <v>10241</v>
      </c>
      <c r="C2701" t="s">
        <v>533</v>
      </c>
      <c r="D2701">
        <v>8.14</v>
      </c>
    </row>
    <row r="2702" spans="1:4" x14ac:dyDescent="0.2">
      <c r="A2702">
        <v>5674</v>
      </c>
      <c r="B2702" t="s">
        <v>10244</v>
      </c>
      <c r="C2702" t="s">
        <v>533</v>
      </c>
      <c r="D2702">
        <v>37.979999999999997</v>
      </c>
    </row>
    <row r="2703" spans="1:4" x14ac:dyDescent="0.2">
      <c r="A2703">
        <v>53788</v>
      </c>
      <c r="B2703" t="s">
        <v>10243</v>
      </c>
      <c r="C2703" t="s">
        <v>533</v>
      </c>
      <c r="D2703">
        <v>58.73</v>
      </c>
    </row>
    <row r="2704" spans="1:4" x14ac:dyDescent="0.2">
      <c r="A2704">
        <v>73309</v>
      </c>
      <c r="B2704" t="s">
        <v>10246</v>
      </c>
      <c r="C2704" t="s">
        <v>533</v>
      </c>
      <c r="D2704">
        <v>31.55</v>
      </c>
    </row>
    <row r="2705" spans="1:4" x14ac:dyDescent="0.2">
      <c r="A2705">
        <v>73313</v>
      </c>
      <c r="B2705" t="s">
        <v>10245</v>
      </c>
      <c r="C2705" t="s">
        <v>533</v>
      </c>
      <c r="D2705">
        <v>8.52</v>
      </c>
    </row>
    <row r="2706" spans="1:4" x14ac:dyDescent="0.2">
      <c r="A2706">
        <v>5089</v>
      </c>
      <c r="B2706" t="s">
        <v>10248</v>
      </c>
      <c r="C2706" t="s">
        <v>533</v>
      </c>
      <c r="D2706">
        <v>39.49</v>
      </c>
    </row>
    <row r="2707" spans="1:4" x14ac:dyDescent="0.2">
      <c r="A2707">
        <v>73315</v>
      </c>
      <c r="B2707" t="s">
        <v>10247</v>
      </c>
      <c r="C2707" t="s">
        <v>533</v>
      </c>
      <c r="D2707">
        <v>58.73</v>
      </c>
    </row>
    <row r="2708" spans="1:4" x14ac:dyDescent="0.2">
      <c r="A2708">
        <v>5738</v>
      </c>
      <c r="B2708" t="s">
        <v>10251</v>
      </c>
      <c r="C2708" t="s">
        <v>533</v>
      </c>
      <c r="D2708">
        <v>41.47</v>
      </c>
    </row>
    <row r="2709" spans="1:4" x14ac:dyDescent="0.2">
      <c r="A2709">
        <v>93239</v>
      </c>
      <c r="B2709" t="s">
        <v>10250</v>
      </c>
      <c r="C2709" t="s">
        <v>533</v>
      </c>
      <c r="D2709">
        <v>11.12</v>
      </c>
    </row>
    <row r="2710" spans="1:4" x14ac:dyDescent="0.2">
      <c r="A2710">
        <v>5739</v>
      </c>
      <c r="B2710" t="s">
        <v>10254</v>
      </c>
      <c r="C2710" t="s">
        <v>533</v>
      </c>
      <c r="D2710">
        <v>51.9</v>
      </c>
    </row>
    <row r="2711" spans="1:4" x14ac:dyDescent="0.2">
      <c r="A2711">
        <v>93240</v>
      </c>
      <c r="B2711" t="s">
        <v>10253</v>
      </c>
      <c r="C2711" t="s">
        <v>533</v>
      </c>
      <c r="D2711">
        <v>12.3</v>
      </c>
    </row>
    <row r="2712" spans="1:4" x14ac:dyDescent="0.2">
      <c r="A2712">
        <v>53818</v>
      </c>
      <c r="B2712" t="s">
        <v>10257</v>
      </c>
      <c r="C2712" t="s">
        <v>533</v>
      </c>
      <c r="D2712">
        <v>9.16</v>
      </c>
    </row>
    <row r="2713" spans="1:4" x14ac:dyDescent="0.2">
      <c r="A2713">
        <v>93238</v>
      </c>
      <c r="B2713" t="s">
        <v>10256</v>
      </c>
      <c r="C2713" t="s">
        <v>533</v>
      </c>
      <c r="D2713">
        <v>2.4500000000000002</v>
      </c>
    </row>
    <row r="2714" spans="1:4" x14ac:dyDescent="0.2">
      <c r="A2714">
        <v>5727</v>
      </c>
      <c r="B2714" t="s">
        <v>10259</v>
      </c>
      <c r="C2714" t="s">
        <v>533</v>
      </c>
      <c r="D2714">
        <v>11.46</v>
      </c>
    </row>
    <row r="2715" spans="1:4" x14ac:dyDescent="0.2">
      <c r="A2715">
        <v>89280</v>
      </c>
      <c r="B2715" t="s">
        <v>10262</v>
      </c>
      <c r="C2715" t="s">
        <v>533</v>
      </c>
      <c r="D2715">
        <v>37.270000000000003</v>
      </c>
    </row>
    <row r="2716" spans="1:4" x14ac:dyDescent="0.2">
      <c r="A2716">
        <v>89281</v>
      </c>
      <c r="B2716" t="s">
        <v>10261</v>
      </c>
      <c r="C2716" t="s">
        <v>533</v>
      </c>
      <c r="D2716">
        <v>9.99</v>
      </c>
    </row>
    <row r="2717" spans="1:4" x14ac:dyDescent="0.2">
      <c r="A2717">
        <v>5729</v>
      </c>
      <c r="B2717" t="s">
        <v>10265</v>
      </c>
      <c r="C2717" t="s">
        <v>533</v>
      </c>
      <c r="D2717">
        <v>46.64</v>
      </c>
    </row>
    <row r="2718" spans="1:4" x14ac:dyDescent="0.2">
      <c r="A2718">
        <v>5730</v>
      </c>
      <c r="B2718" t="s">
        <v>10264</v>
      </c>
      <c r="C2718" t="s">
        <v>533</v>
      </c>
      <c r="D2718">
        <v>42</v>
      </c>
    </row>
    <row r="2719" spans="1:4" x14ac:dyDescent="0.2">
      <c r="A2719">
        <v>95266</v>
      </c>
      <c r="B2719" t="s">
        <v>10268</v>
      </c>
      <c r="C2719" t="s">
        <v>533</v>
      </c>
      <c r="D2719">
        <v>0.61</v>
      </c>
    </row>
    <row r="2720" spans="1:4" x14ac:dyDescent="0.2">
      <c r="A2720">
        <v>95267</v>
      </c>
      <c r="B2720" t="s">
        <v>10267</v>
      </c>
      <c r="C2720" t="s">
        <v>533</v>
      </c>
      <c r="D2720">
        <v>0.12</v>
      </c>
    </row>
    <row r="2721" spans="1:4" x14ac:dyDescent="0.2">
      <c r="A2721">
        <v>95268</v>
      </c>
      <c r="B2721" t="s">
        <v>10271</v>
      </c>
      <c r="C2721" t="s">
        <v>533</v>
      </c>
      <c r="D2721">
        <v>0.59</v>
      </c>
    </row>
    <row r="2722" spans="1:4" x14ac:dyDescent="0.2">
      <c r="A2722">
        <v>95269</v>
      </c>
      <c r="B2722" t="s">
        <v>10270</v>
      </c>
      <c r="C2722" t="s">
        <v>533</v>
      </c>
      <c r="D2722">
        <v>8.98</v>
      </c>
    </row>
    <row r="2723" spans="1:4" x14ac:dyDescent="0.2">
      <c r="A2723">
        <v>91688</v>
      </c>
      <c r="B2723" t="s">
        <v>10273</v>
      </c>
      <c r="C2723" t="s">
        <v>533</v>
      </c>
      <c r="D2723">
        <v>0.09</v>
      </c>
    </row>
    <row r="2724" spans="1:4" x14ac:dyDescent="0.2">
      <c r="A2724">
        <v>91689</v>
      </c>
      <c r="B2724" t="s">
        <v>10272</v>
      </c>
      <c r="C2724" t="s">
        <v>533</v>
      </c>
      <c r="D2724">
        <v>0.02</v>
      </c>
    </row>
    <row r="2725" spans="1:4" x14ac:dyDescent="0.2">
      <c r="A2725">
        <v>91690</v>
      </c>
      <c r="B2725" t="s">
        <v>10275</v>
      </c>
      <c r="C2725" t="s">
        <v>533</v>
      </c>
      <c r="D2725">
        <v>0.06</v>
      </c>
    </row>
    <row r="2726" spans="1:4" x14ac:dyDescent="0.2">
      <c r="A2726">
        <v>91691</v>
      </c>
      <c r="B2726" t="s">
        <v>10274</v>
      </c>
      <c r="C2726" t="s">
        <v>533</v>
      </c>
      <c r="D2726">
        <v>1.59</v>
      </c>
    </row>
    <row r="2727" spans="1:4" x14ac:dyDescent="0.2">
      <c r="A2727">
        <v>102924</v>
      </c>
      <c r="B2727" t="s">
        <v>10278</v>
      </c>
      <c r="C2727" t="s">
        <v>533</v>
      </c>
      <c r="D2727" t="s">
        <v>17527</v>
      </c>
    </row>
    <row r="2728" spans="1:4" x14ac:dyDescent="0.2">
      <c r="A2728">
        <v>102925</v>
      </c>
      <c r="B2728" t="s">
        <v>10277</v>
      </c>
      <c r="C2728" t="s">
        <v>533</v>
      </c>
      <c r="D2728" t="s">
        <v>17527</v>
      </c>
    </row>
    <row r="2729" spans="1:4" x14ac:dyDescent="0.2">
      <c r="A2729">
        <v>102926</v>
      </c>
      <c r="B2729" t="s">
        <v>10281</v>
      </c>
      <c r="C2729" t="s">
        <v>533</v>
      </c>
      <c r="D2729" t="s">
        <v>17527</v>
      </c>
    </row>
    <row r="2730" spans="1:4" x14ac:dyDescent="0.2">
      <c r="A2730">
        <v>102927</v>
      </c>
      <c r="B2730" t="s">
        <v>10280</v>
      </c>
      <c r="C2730" t="s">
        <v>533</v>
      </c>
      <c r="D2730">
        <v>1.0900000000000001</v>
      </c>
    </row>
    <row r="2731" spans="1:4" x14ac:dyDescent="0.2">
      <c r="A2731">
        <v>95136</v>
      </c>
      <c r="B2731" t="s">
        <v>10283</v>
      </c>
      <c r="C2731" t="s">
        <v>533</v>
      </c>
      <c r="D2731">
        <v>0.03</v>
      </c>
    </row>
    <row r="2732" spans="1:4" x14ac:dyDescent="0.2">
      <c r="A2732">
        <v>95137</v>
      </c>
      <c r="B2732" t="s">
        <v>10282</v>
      </c>
      <c r="C2732" t="s">
        <v>533</v>
      </c>
      <c r="D2732">
        <v>0.01</v>
      </c>
    </row>
    <row r="2733" spans="1:4" x14ac:dyDescent="0.2">
      <c r="A2733">
        <v>95138</v>
      </c>
      <c r="B2733" t="s">
        <v>10284</v>
      </c>
      <c r="C2733" t="s">
        <v>533</v>
      </c>
      <c r="D2733">
        <v>0.02</v>
      </c>
    </row>
    <row r="2734" spans="1:4" x14ac:dyDescent="0.2">
      <c r="A2734">
        <v>89023</v>
      </c>
      <c r="B2734" t="s">
        <v>10287</v>
      </c>
      <c r="C2734" t="s">
        <v>533</v>
      </c>
      <c r="D2734">
        <v>4.08</v>
      </c>
    </row>
    <row r="2735" spans="1:4" x14ac:dyDescent="0.2">
      <c r="A2735">
        <v>89024</v>
      </c>
      <c r="B2735" t="s">
        <v>10286</v>
      </c>
      <c r="C2735" t="s">
        <v>533</v>
      </c>
      <c r="D2735">
        <v>1.41</v>
      </c>
    </row>
    <row r="2736" spans="1:4" x14ac:dyDescent="0.2">
      <c r="A2736">
        <v>89025</v>
      </c>
      <c r="B2736" t="s">
        <v>10290</v>
      </c>
      <c r="C2736" t="s">
        <v>533</v>
      </c>
      <c r="D2736">
        <v>5.0999999999999996</v>
      </c>
    </row>
    <row r="2737" spans="1:4" x14ac:dyDescent="0.2">
      <c r="A2737">
        <v>89026</v>
      </c>
      <c r="B2737" t="s">
        <v>10289</v>
      </c>
      <c r="C2737" t="s">
        <v>533</v>
      </c>
      <c r="D2737">
        <v>175.73</v>
      </c>
    </row>
    <row r="2738" spans="1:4" x14ac:dyDescent="0.2">
      <c r="A2738">
        <v>7032</v>
      </c>
      <c r="B2738" t="s">
        <v>10293</v>
      </c>
      <c r="C2738" t="s">
        <v>533</v>
      </c>
      <c r="D2738">
        <v>5.0199999999999996</v>
      </c>
    </row>
    <row r="2739" spans="1:4" x14ac:dyDescent="0.2">
      <c r="A2739">
        <v>7033</v>
      </c>
      <c r="B2739" t="s">
        <v>10292</v>
      </c>
      <c r="C2739" t="s">
        <v>533</v>
      </c>
      <c r="D2739">
        <v>1.74</v>
      </c>
    </row>
    <row r="2740" spans="1:4" x14ac:dyDescent="0.2">
      <c r="A2740">
        <v>7034</v>
      </c>
      <c r="B2740" t="s">
        <v>10296</v>
      </c>
      <c r="C2740" t="s">
        <v>533</v>
      </c>
      <c r="D2740">
        <v>6.27</v>
      </c>
    </row>
    <row r="2741" spans="1:4" x14ac:dyDescent="0.2">
      <c r="A2741">
        <v>7035</v>
      </c>
      <c r="B2741" t="s">
        <v>10295</v>
      </c>
      <c r="C2741" t="s">
        <v>533</v>
      </c>
      <c r="D2741">
        <v>263.60000000000002</v>
      </c>
    </row>
    <row r="2742" spans="1:4" x14ac:dyDescent="0.2">
      <c r="A2742">
        <v>102942</v>
      </c>
      <c r="B2742" t="s">
        <v>10299</v>
      </c>
      <c r="C2742" t="s">
        <v>533</v>
      </c>
      <c r="D2742" t="s">
        <v>17527</v>
      </c>
    </row>
    <row r="2743" spans="1:4" x14ac:dyDescent="0.2">
      <c r="A2743">
        <v>102943</v>
      </c>
      <c r="B2743" t="s">
        <v>10298</v>
      </c>
      <c r="C2743" t="s">
        <v>533</v>
      </c>
      <c r="D2743" t="s">
        <v>17527</v>
      </c>
    </row>
    <row r="2744" spans="1:4" x14ac:dyDescent="0.2">
      <c r="A2744">
        <v>102944</v>
      </c>
      <c r="B2744" t="s">
        <v>10302</v>
      </c>
      <c r="C2744" t="s">
        <v>533</v>
      </c>
      <c r="D2744" t="s">
        <v>17527</v>
      </c>
    </row>
    <row r="2745" spans="1:4" x14ac:dyDescent="0.2">
      <c r="A2745">
        <v>102945</v>
      </c>
      <c r="B2745" t="s">
        <v>10301</v>
      </c>
      <c r="C2745" t="s">
        <v>533</v>
      </c>
      <c r="D2745">
        <v>0.02</v>
      </c>
    </row>
    <row r="2746" spans="1:4" x14ac:dyDescent="0.2">
      <c r="A2746">
        <v>104087</v>
      </c>
      <c r="B2746" t="s">
        <v>10305</v>
      </c>
      <c r="C2746" t="s">
        <v>533</v>
      </c>
      <c r="D2746">
        <v>0.03</v>
      </c>
    </row>
    <row r="2747" spans="1:4" x14ac:dyDescent="0.2">
      <c r="A2747">
        <v>104088</v>
      </c>
      <c r="B2747" t="s">
        <v>10304</v>
      </c>
      <c r="C2747" t="s">
        <v>533</v>
      </c>
      <c r="D2747" t="s">
        <v>17527</v>
      </c>
    </row>
    <row r="2748" spans="1:4" x14ac:dyDescent="0.2">
      <c r="A2748">
        <v>104089</v>
      </c>
      <c r="B2748" t="s">
        <v>10308</v>
      </c>
      <c r="C2748" t="s">
        <v>533</v>
      </c>
      <c r="D2748">
        <v>0.04</v>
      </c>
    </row>
    <row r="2749" spans="1:4" x14ac:dyDescent="0.2">
      <c r="A2749">
        <v>104090</v>
      </c>
      <c r="B2749" t="s">
        <v>10307</v>
      </c>
      <c r="C2749" t="s">
        <v>533</v>
      </c>
      <c r="D2749">
        <v>0.79</v>
      </c>
    </row>
    <row r="2750" spans="1:4" x14ac:dyDescent="0.2">
      <c r="A2750">
        <v>104093</v>
      </c>
      <c r="B2750" t="s">
        <v>10311</v>
      </c>
      <c r="C2750" t="s">
        <v>533</v>
      </c>
      <c r="D2750">
        <v>0.04</v>
      </c>
    </row>
    <row r="2751" spans="1:4" x14ac:dyDescent="0.2">
      <c r="A2751">
        <v>104094</v>
      </c>
      <c r="B2751" t="s">
        <v>10310</v>
      </c>
      <c r="C2751" t="s">
        <v>533</v>
      </c>
      <c r="D2751">
        <v>0.01</v>
      </c>
    </row>
    <row r="2752" spans="1:4" x14ac:dyDescent="0.2">
      <c r="A2752">
        <v>104095</v>
      </c>
      <c r="B2752" t="s">
        <v>10314</v>
      </c>
      <c r="C2752" t="s">
        <v>533</v>
      </c>
      <c r="D2752">
        <v>0.06</v>
      </c>
    </row>
    <row r="2753" spans="1:4" x14ac:dyDescent="0.2">
      <c r="A2753">
        <v>104096</v>
      </c>
      <c r="B2753" t="s">
        <v>10313</v>
      </c>
      <c r="C2753" t="s">
        <v>533</v>
      </c>
      <c r="D2753">
        <v>1.0900000000000001</v>
      </c>
    </row>
    <row r="2754" spans="1:4" x14ac:dyDescent="0.2">
      <c r="A2754">
        <v>102900</v>
      </c>
      <c r="B2754" t="s">
        <v>10317</v>
      </c>
      <c r="C2754" t="s">
        <v>533</v>
      </c>
      <c r="D2754" t="s">
        <v>17527</v>
      </c>
    </row>
    <row r="2755" spans="1:4" x14ac:dyDescent="0.2">
      <c r="A2755">
        <v>102901</v>
      </c>
      <c r="B2755" t="s">
        <v>10316</v>
      </c>
      <c r="C2755" t="s">
        <v>533</v>
      </c>
      <c r="D2755" t="s">
        <v>17527</v>
      </c>
    </row>
    <row r="2756" spans="1:4" x14ac:dyDescent="0.2">
      <c r="A2756">
        <v>102902</v>
      </c>
      <c r="B2756" t="s">
        <v>10320</v>
      </c>
      <c r="C2756" t="s">
        <v>533</v>
      </c>
      <c r="D2756" t="s">
        <v>17527</v>
      </c>
    </row>
    <row r="2757" spans="1:4" x14ac:dyDescent="0.2">
      <c r="A2757">
        <v>102903</v>
      </c>
      <c r="B2757" t="s">
        <v>10319</v>
      </c>
      <c r="C2757" t="s">
        <v>533</v>
      </c>
      <c r="D2757">
        <v>11.99</v>
      </c>
    </row>
    <row r="2758" spans="1:4" x14ac:dyDescent="0.2">
      <c r="A2758">
        <v>89029</v>
      </c>
      <c r="B2758" t="s">
        <v>10323</v>
      </c>
      <c r="C2758" t="s">
        <v>533</v>
      </c>
      <c r="D2758">
        <v>30.7</v>
      </c>
    </row>
    <row r="2759" spans="1:4" x14ac:dyDescent="0.2">
      <c r="A2759">
        <v>89030</v>
      </c>
      <c r="B2759" t="s">
        <v>10322</v>
      </c>
      <c r="C2759" t="s">
        <v>533</v>
      </c>
      <c r="D2759">
        <v>13.52</v>
      </c>
    </row>
    <row r="2760" spans="1:4" x14ac:dyDescent="0.2">
      <c r="A2760">
        <v>5724</v>
      </c>
      <c r="B2760" t="s">
        <v>10327</v>
      </c>
      <c r="C2760" t="s">
        <v>533</v>
      </c>
      <c r="D2760">
        <v>54.89</v>
      </c>
    </row>
    <row r="2761" spans="1:4" x14ac:dyDescent="0.2">
      <c r="A2761">
        <v>53817</v>
      </c>
      <c r="B2761" t="s">
        <v>10326</v>
      </c>
      <c r="C2761" t="s">
        <v>533</v>
      </c>
      <c r="D2761">
        <v>64.2</v>
      </c>
    </row>
    <row r="2762" spans="1:4" x14ac:dyDescent="0.2">
      <c r="A2762">
        <v>88839</v>
      </c>
      <c r="B2762" t="s">
        <v>10330</v>
      </c>
      <c r="C2762" t="s">
        <v>533</v>
      </c>
      <c r="D2762">
        <v>32.130000000000003</v>
      </c>
    </row>
    <row r="2763" spans="1:4" x14ac:dyDescent="0.2">
      <c r="A2763">
        <v>88840</v>
      </c>
      <c r="B2763" t="s">
        <v>10329</v>
      </c>
      <c r="C2763" t="s">
        <v>533</v>
      </c>
      <c r="D2763">
        <v>14.15</v>
      </c>
    </row>
    <row r="2764" spans="1:4" x14ac:dyDescent="0.2">
      <c r="A2764">
        <v>88841</v>
      </c>
      <c r="B2764" t="s">
        <v>10333</v>
      </c>
      <c r="C2764" t="s">
        <v>533</v>
      </c>
      <c r="D2764">
        <v>57.45</v>
      </c>
    </row>
    <row r="2765" spans="1:4" x14ac:dyDescent="0.2">
      <c r="A2765">
        <v>88842</v>
      </c>
      <c r="B2765" t="s">
        <v>10332</v>
      </c>
      <c r="C2765" t="s">
        <v>533</v>
      </c>
      <c r="D2765">
        <v>80.31</v>
      </c>
    </row>
    <row r="2766" spans="1:4" x14ac:dyDescent="0.2">
      <c r="A2766">
        <v>89009</v>
      </c>
      <c r="B2766" t="s">
        <v>10335</v>
      </c>
      <c r="C2766" t="s">
        <v>533</v>
      </c>
      <c r="D2766">
        <v>39.799999999999997</v>
      </c>
    </row>
    <row r="2767" spans="1:4" x14ac:dyDescent="0.2">
      <c r="A2767">
        <v>89010</v>
      </c>
      <c r="B2767" t="s">
        <v>10334</v>
      </c>
      <c r="C2767" t="s">
        <v>533</v>
      </c>
      <c r="D2767">
        <v>17.53</v>
      </c>
    </row>
    <row r="2768" spans="1:4" x14ac:dyDescent="0.2">
      <c r="A2768">
        <v>53810</v>
      </c>
      <c r="B2768" t="s">
        <v>10336</v>
      </c>
      <c r="C2768" t="s">
        <v>533</v>
      </c>
      <c r="D2768">
        <v>71.16</v>
      </c>
    </row>
    <row r="2769" spans="1:4" x14ac:dyDescent="0.2">
      <c r="A2769">
        <v>5721</v>
      </c>
      <c r="B2769" t="s">
        <v>10337</v>
      </c>
      <c r="C2769" t="s">
        <v>533</v>
      </c>
      <c r="D2769">
        <v>96.37</v>
      </c>
    </row>
    <row r="2770" spans="1:4" x14ac:dyDescent="0.2">
      <c r="A2770">
        <v>89017</v>
      </c>
      <c r="B2770" t="s">
        <v>10340</v>
      </c>
      <c r="C2770" t="s">
        <v>533</v>
      </c>
      <c r="D2770">
        <v>39.56</v>
      </c>
    </row>
    <row r="2771" spans="1:4" x14ac:dyDescent="0.2">
      <c r="A2771">
        <v>89018</v>
      </c>
      <c r="B2771" t="s">
        <v>10339</v>
      </c>
      <c r="C2771" t="s">
        <v>533</v>
      </c>
      <c r="D2771">
        <v>17.420000000000002</v>
      </c>
    </row>
    <row r="2772" spans="1:4" x14ac:dyDescent="0.2">
      <c r="A2772">
        <v>53806</v>
      </c>
      <c r="B2772" t="s">
        <v>10342</v>
      </c>
      <c r="C2772" t="s">
        <v>533</v>
      </c>
      <c r="D2772">
        <v>70.73</v>
      </c>
    </row>
    <row r="2773" spans="1:4" x14ac:dyDescent="0.2">
      <c r="A2773">
        <v>5718</v>
      </c>
      <c r="B2773" t="s">
        <v>10343</v>
      </c>
      <c r="C2773" t="s">
        <v>533</v>
      </c>
      <c r="D2773">
        <v>109.22</v>
      </c>
    </row>
    <row r="2774" spans="1:4" x14ac:dyDescent="0.2">
      <c r="A2774">
        <v>89013</v>
      </c>
      <c r="B2774" t="s">
        <v>10346</v>
      </c>
      <c r="C2774" t="s">
        <v>533</v>
      </c>
      <c r="D2774">
        <v>130.38999999999999</v>
      </c>
    </row>
    <row r="2775" spans="1:4" x14ac:dyDescent="0.2">
      <c r="A2775">
        <v>89014</v>
      </c>
      <c r="B2775" t="s">
        <v>10345</v>
      </c>
      <c r="C2775" t="s">
        <v>533</v>
      </c>
      <c r="D2775">
        <v>57.44</v>
      </c>
    </row>
    <row r="2776" spans="1:4" x14ac:dyDescent="0.2">
      <c r="A2776">
        <v>53814</v>
      </c>
      <c r="B2776" t="s">
        <v>10348</v>
      </c>
      <c r="C2776" t="s">
        <v>533</v>
      </c>
      <c r="D2776">
        <v>233.11</v>
      </c>
    </row>
    <row r="2777" spans="1:4" x14ac:dyDescent="0.2">
      <c r="A2777">
        <v>5722</v>
      </c>
      <c r="B2777" t="s">
        <v>10349</v>
      </c>
      <c r="C2777" t="s">
        <v>533</v>
      </c>
      <c r="D2777">
        <v>222.87</v>
      </c>
    </row>
    <row r="2778" spans="1:4" x14ac:dyDescent="0.2">
      <c r="A2778">
        <v>96015</v>
      </c>
      <c r="B2778" t="s">
        <v>10352</v>
      </c>
      <c r="C2778" t="s">
        <v>533</v>
      </c>
      <c r="D2778">
        <v>21.24</v>
      </c>
    </row>
    <row r="2779" spans="1:4" x14ac:dyDescent="0.2">
      <c r="A2779">
        <v>96016</v>
      </c>
      <c r="B2779" t="s">
        <v>10351</v>
      </c>
      <c r="C2779" t="s">
        <v>533</v>
      </c>
      <c r="D2779">
        <v>5.69</v>
      </c>
    </row>
    <row r="2780" spans="1:4" x14ac:dyDescent="0.2">
      <c r="A2780">
        <v>96018</v>
      </c>
      <c r="B2780" t="s">
        <v>10355</v>
      </c>
      <c r="C2780" t="s">
        <v>533</v>
      </c>
      <c r="D2780">
        <v>23.24</v>
      </c>
    </row>
    <row r="2781" spans="1:4" x14ac:dyDescent="0.2">
      <c r="A2781">
        <v>96019</v>
      </c>
      <c r="B2781" t="s">
        <v>10354</v>
      </c>
      <c r="C2781" t="s">
        <v>533</v>
      </c>
      <c r="D2781">
        <v>99.38</v>
      </c>
    </row>
    <row r="2782" spans="1:4" x14ac:dyDescent="0.2">
      <c r="A2782">
        <v>96008</v>
      </c>
      <c r="B2782" t="s">
        <v>10358</v>
      </c>
      <c r="C2782" t="s">
        <v>533</v>
      </c>
      <c r="D2782">
        <v>21.44</v>
      </c>
    </row>
    <row r="2783" spans="1:4" x14ac:dyDescent="0.2">
      <c r="A2783">
        <v>96009</v>
      </c>
      <c r="B2783" t="s">
        <v>10357</v>
      </c>
      <c r="C2783" t="s">
        <v>533</v>
      </c>
      <c r="D2783">
        <v>5.74</v>
      </c>
    </row>
    <row r="2784" spans="1:4" x14ac:dyDescent="0.2">
      <c r="A2784">
        <v>96011</v>
      </c>
      <c r="B2784" t="s">
        <v>10361</v>
      </c>
      <c r="C2784" t="s">
        <v>533</v>
      </c>
      <c r="D2784">
        <v>23.46</v>
      </c>
    </row>
    <row r="2785" spans="1:4" x14ac:dyDescent="0.2">
      <c r="A2785">
        <v>96012</v>
      </c>
      <c r="B2785" t="s">
        <v>10360</v>
      </c>
      <c r="C2785" t="s">
        <v>533</v>
      </c>
      <c r="D2785">
        <v>99.38</v>
      </c>
    </row>
    <row r="2786" spans="1:4" x14ac:dyDescent="0.2">
      <c r="A2786">
        <v>96023</v>
      </c>
      <c r="B2786" t="s">
        <v>10364</v>
      </c>
      <c r="C2786" t="s">
        <v>533</v>
      </c>
      <c r="D2786">
        <v>16.46</v>
      </c>
    </row>
    <row r="2787" spans="1:4" x14ac:dyDescent="0.2">
      <c r="A2787">
        <v>96024</v>
      </c>
      <c r="B2787" t="s">
        <v>10363</v>
      </c>
      <c r="C2787" t="s">
        <v>533</v>
      </c>
      <c r="D2787">
        <v>4.41</v>
      </c>
    </row>
    <row r="2788" spans="1:4" x14ac:dyDescent="0.2">
      <c r="A2788">
        <v>96026</v>
      </c>
      <c r="B2788" t="s">
        <v>10367</v>
      </c>
      <c r="C2788" t="s">
        <v>533</v>
      </c>
      <c r="D2788">
        <v>18</v>
      </c>
    </row>
    <row r="2789" spans="1:4" x14ac:dyDescent="0.2">
      <c r="A2789">
        <v>96027</v>
      </c>
      <c r="B2789" t="s">
        <v>10366</v>
      </c>
      <c r="C2789" t="s">
        <v>533</v>
      </c>
      <c r="D2789">
        <v>69.239999999999995</v>
      </c>
    </row>
    <row r="2790" spans="1:4" x14ac:dyDescent="0.2">
      <c r="A2790">
        <v>96053</v>
      </c>
      <c r="B2790" t="s">
        <v>10369</v>
      </c>
      <c r="C2790" t="s">
        <v>533</v>
      </c>
      <c r="D2790">
        <v>16.66</v>
      </c>
    </row>
    <row r="2791" spans="1:4" x14ac:dyDescent="0.2">
      <c r="A2791">
        <v>96055</v>
      </c>
      <c r="B2791" t="s">
        <v>10368</v>
      </c>
      <c r="C2791" t="s">
        <v>533</v>
      </c>
      <c r="D2791">
        <v>4.46</v>
      </c>
    </row>
    <row r="2792" spans="1:4" x14ac:dyDescent="0.2">
      <c r="A2792">
        <v>96056</v>
      </c>
      <c r="B2792" t="s">
        <v>10371</v>
      </c>
      <c r="C2792" t="s">
        <v>533</v>
      </c>
      <c r="D2792">
        <v>18.22</v>
      </c>
    </row>
    <row r="2793" spans="1:4" x14ac:dyDescent="0.2">
      <c r="A2793">
        <v>96057</v>
      </c>
      <c r="B2793" t="s">
        <v>10370</v>
      </c>
      <c r="C2793" t="s">
        <v>533</v>
      </c>
      <c r="D2793">
        <v>69.239999999999995</v>
      </c>
    </row>
    <row r="2794" spans="1:4" x14ac:dyDescent="0.2">
      <c r="A2794">
        <v>7063</v>
      </c>
      <c r="B2794" t="s">
        <v>10374</v>
      </c>
      <c r="C2794" t="s">
        <v>533</v>
      </c>
      <c r="D2794">
        <v>17.91</v>
      </c>
    </row>
    <row r="2795" spans="1:4" x14ac:dyDescent="0.2">
      <c r="A2795">
        <v>7064</v>
      </c>
      <c r="B2795" t="s">
        <v>10373</v>
      </c>
      <c r="C2795" t="s">
        <v>533</v>
      </c>
      <c r="D2795">
        <v>4.84</v>
      </c>
    </row>
    <row r="2796" spans="1:4" x14ac:dyDescent="0.2">
      <c r="A2796">
        <v>7065</v>
      </c>
      <c r="B2796" t="s">
        <v>10377</v>
      </c>
      <c r="C2796" t="s">
        <v>533</v>
      </c>
      <c r="D2796">
        <v>19.600000000000001</v>
      </c>
    </row>
    <row r="2797" spans="1:4" x14ac:dyDescent="0.2">
      <c r="A2797">
        <v>7066</v>
      </c>
      <c r="B2797" t="s">
        <v>10376</v>
      </c>
      <c r="C2797" t="s">
        <v>533</v>
      </c>
      <c r="D2797">
        <v>99.38</v>
      </c>
    </row>
    <row r="2798" spans="1:4" x14ac:dyDescent="0.2">
      <c r="A2798">
        <v>89033</v>
      </c>
      <c r="B2798" t="s">
        <v>10379</v>
      </c>
      <c r="C2798" t="s">
        <v>533</v>
      </c>
      <c r="D2798">
        <v>13.13</v>
      </c>
    </row>
    <row r="2799" spans="1:4" x14ac:dyDescent="0.2">
      <c r="A2799">
        <v>89034</v>
      </c>
      <c r="B2799" t="s">
        <v>10378</v>
      </c>
      <c r="C2799" t="s">
        <v>533</v>
      </c>
      <c r="D2799">
        <v>3.52</v>
      </c>
    </row>
    <row r="2800" spans="1:4" x14ac:dyDescent="0.2">
      <c r="A2800">
        <v>5714</v>
      </c>
      <c r="B2800" t="s">
        <v>10381</v>
      </c>
      <c r="C2800" t="s">
        <v>533</v>
      </c>
      <c r="D2800">
        <v>14.36</v>
      </c>
    </row>
    <row r="2801" spans="1:4" x14ac:dyDescent="0.2">
      <c r="A2801">
        <v>5715</v>
      </c>
      <c r="B2801" t="s">
        <v>10380</v>
      </c>
      <c r="C2801" t="s">
        <v>533</v>
      </c>
      <c r="D2801">
        <v>69.239999999999995</v>
      </c>
    </row>
    <row r="2802" spans="1:4" x14ac:dyDescent="0.2">
      <c r="A2802">
        <v>102906</v>
      </c>
      <c r="B2802" t="s">
        <v>10384</v>
      </c>
      <c r="C2802" t="s">
        <v>533</v>
      </c>
      <c r="D2802" t="s">
        <v>17527</v>
      </c>
    </row>
    <row r="2803" spans="1:4" x14ac:dyDescent="0.2">
      <c r="A2803">
        <v>102907</v>
      </c>
      <c r="B2803" t="s">
        <v>10383</v>
      </c>
      <c r="C2803" t="s">
        <v>533</v>
      </c>
      <c r="D2803" t="s">
        <v>17527</v>
      </c>
    </row>
    <row r="2804" spans="1:4" x14ac:dyDescent="0.2">
      <c r="A2804">
        <v>102908</v>
      </c>
      <c r="B2804" t="s">
        <v>10387</v>
      </c>
      <c r="C2804" t="s">
        <v>533</v>
      </c>
      <c r="D2804" t="s">
        <v>17527</v>
      </c>
    </row>
    <row r="2805" spans="1:4" x14ac:dyDescent="0.2">
      <c r="A2805">
        <v>102909</v>
      </c>
      <c r="B2805" t="s">
        <v>10386</v>
      </c>
      <c r="C2805" t="s">
        <v>533</v>
      </c>
      <c r="D2805">
        <v>4.7699999999999996</v>
      </c>
    </row>
    <row r="2806" spans="1:4" x14ac:dyDescent="0.2">
      <c r="A2806">
        <v>93435</v>
      </c>
      <c r="B2806" t="s">
        <v>10390</v>
      </c>
      <c r="C2806" t="s">
        <v>533</v>
      </c>
      <c r="D2806">
        <v>9.1999999999999993</v>
      </c>
    </row>
    <row r="2807" spans="1:4" x14ac:dyDescent="0.2">
      <c r="A2807">
        <v>93436</v>
      </c>
      <c r="B2807" t="s">
        <v>10389</v>
      </c>
      <c r="C2807" t="s">
        <v>533</v>
      </c>
      <c r="D2807">
        <v>2.83</v>
      </c>
    </row>
    <row r="2808" spans="1:4" x14ac:dyDescent="0.2">
      <c r="A2808">
        <v>93437</v>
      </c>
      <c r="B2808" t="s">
        <v>10394</v>
      </c>
      <c r="C2808" t="s">
        <v>533</v>
      </c>
      <c r="D2808">
        <v>10.06</v>
      </c>
    </row>
    <row r="2809" spans="1:4" x14ac:dyDescent="0.2">
      <c r="A2809">
        <v>93438</v>
      </c>
      <c r="B2809" t="s">
        <v>10393</v>
      </c>
      <c r="C2809" t="s">
        <v>533</v>
      </c>
      <c r="D2809">
        <v>115.43</v>
      </c>
    </row>
    <row r="2810" spans="1:4" x14ac:dyDescent="0.2">
      <c r="A2810">
        <v>100643</v>
      </c>
      <c r="B2810" t="s">
        <v>10397</v>
      </c>
      <c r="C2810" t="s">
        <v>533</v>
      </c>
      <c r="D2810">
        <v>412.54</v>
      </c>
    </row>
    <row r="2811" spans="1:4" x14ac:dyDescent="0.2">
      <c r="A2811">
        <v>100644</v>
      </c>
      <c r="B2811" t="s">
        <v>10396</v>
      </c>
      <c r="C2811" t="s">
        <v>533</v>
      </c>
      <c r="D2811">
        <v>145.41999999999999</v>
      </c>
    </row>
    <row r="2812" spans="1:4" x14ac:dyDescent="0.2">
      <c r="A2812">
        <v>100645</v>
      </c>
      <c r="B2812" t="s">
        <v>10400</v>
      </c>
      <c r="C2812" t="s">
        <v>533</v>
      </c>
      <c r="D2812">
        <v>663.17</v>
      </c>
    </row>
    <row r="2813" spans="1:4" x14ac:dyDescent="0.2">
      <c r="A2813">
        <v>100646</v>
      </c>
      <c r="B2813" t="s">
        <v>10399</v>
      </c>
      <c r="C2813" t="s">
        <v>533</v>
      </c>
      <c r="D2813" s="335">
        <v>5535</v>
      </c>
    </row>
    <row r="2814" spans="1:4" x14ac:dyDescent="0.2">
      <c r="A2814">
        <v>95116</v>
      </c>
      <c r="B2814" t="s">
        <v>10403</v>
      </c>
      <c r="C2814" t="s">
        <v>533</v>
      </c>
      <c r="D2814">
        <v>32.549999999999997</v>
      </c>
    </row>
    <row r="2815" spans="1:4" x14ac:dyDescent="0.2">
      <c r="A2815">
        <v>95117</v>
      </c>
      <c r="B2815" t="s">
        <v>10402</v>
      </c>
      <c r="C2815" t="s">
        <v>533</v>
      </c>
      <c r="D2815">
        <v>10.039999999999999</v>
      </c>
    </row>
    <row r="2816" spans="1:4" x14ac:dyDescent="0.2">
      <c r="A2816">
        <v>53794</v>
      </c>
      <c r="B2816" t="s">
        <v>10405</v>
      </c>
      <c r="C2816" t="s">
        <v>533</v>
      </c>
      <c r="D2816">
        <v>35.619999999999997</v>
      </c>
    </row>
    <row r="2817" spans="1:4" x14ac:dyDescent="0.2">
      <c r="A2817">
        <v>5703</v>
      </c>
      <c r="B2817" t="s">
        <v>10406</v>
      </c>
      <c r="C2817" t="s">
        <v>533</v>
      </c>
      <c r="D2817">
        <v>27.84</v>
      </c>
    </row>
    <row r="2818" spans="1:4" x14ac:dyDescent="0.2">
      <c r="A2818">
        <v>106089</v>
      </c>
      <c r="B2818" t="s">
        <v>10410</v>
      </c>
      <c r="C2818" t="s">
        <v>533</v>
      </c>
      <c r="D2818">
        <v>53.4</v>
      </c>
    </row>
    <row r="2819" spans="1:4" x14ac:dyDescent="0.2">
      <c r="A2819">
        <v>106092</v>
      </c>
      <c r="B2819" t="s">
        <v>10408</v>
      </c>
      <c r="C2819" t="s">
        <v>533</v>
      </c>
      <c r="D2819">
        <v>8.86</v>
      </c>
    </row>
    <row r="2820" spans="1:4" x14ac:dyDescent="0.2">
      <c r="A2820">
        <v>106090</v>
      </c>
      <c r="B2820" t="s">
        <v>10409</v>
      </c>
      <c r="C2820" t="s">
        <v>533</v>
      </c>
      <c r="D2820">
        <v>21.94</v>
      </c>
    </row>
    <row r="2821" spans="1:4" x14ac:dyDescent="0.2">
      <c r="A2821">
        <v>106091</v>
      </c>
      <c r="B2821" t="s">
        <v>10412</v>
      </c>
      <c r="C2821" t="s">
        <v>533</v>
      </c>
      <c r="D2821">
        <v>100.11</v>
      </c>
    </row>
    <row r="2822" spans="1:4" x14ac:dyDescent="0.2">
      <c r="A2822">
        <v>106093</v>
      </c>
      <c r="B2822" t="s">
        <v>10411</v>
      </c>
      <c r="C2822" t="s">
        <v>533</v>
      </c>
      <c r="D2822">
        <v>129.44999999999999</v>
      </c>
    </row>
    <row r="2823" spans="1:4" x14ac:dyDescent="0.2">
      <c r="A2823">
        <v>100637</v>
      </c>
      <c r="B2823" t="s">
        <v>10415</v>
      </c>
      <c r="C2823" t="s">
        <v>533</v>
      </c>
      <c r="D2823">
        <v>201.34</v>
      </c>
    </row>
    <row r="2824" spans="1:4" x14ac:dyDescent="0.2">
      <c r="A2824">
        <v>100638</v>
      </c>
      <c r="B2824" t="s">
        <v>10414</v>
      </c>
      <c r="C2824" t="s">
        <v>533</v>
      </c>
      <c r="D2824">
        <v>61.89</v>
      </c>
    </row>
    <row r="2825" spans="1:4" x14ac:dyDescent="0.2">
      <c r="A2825">
        <v>100639</v>
      </c>
      <c r="B2825" t="s">
        <v>10418</v>
      </c>
      <c r="C2825" t="s">
        <v>533</v>
      </c>
      <c r="D2825">
        <v>251.87</v>
      </c>
    </row>
    <row r="2826" spans="1:4" x14ac:dyDescent="0.2">
      <c r="A2826">
        <v>100640</v>
      </c>
      <c r="B2826" t="s">
        <v>10417</v>
      </c>
      <c r="C2826" t="s">
        <v>533</v>
      </c>
      <c r="D2826" s="335">
        <v>4428</v>
      </c>
    </row>
    <row r="2827" spans="1:4" x14ac:dyDescent="0.2">
      <c r="A2827">
        <v>93429</v>
      </c>
      <c r="B2827" t="s">
        <v>10421</v>
      </c>
      <c r="C2827" t="s">
        <v>533</v>
      </c>
      <c r="D2827">
        <v>163.91</v>
      </c>
    </row>
    <row r="2828" spans="1:4" x14ac:dyDescent="0.2">
      <c r="A2828">
        <v>93430</v>
      </c>
      <c r="B2828" t="s">
        <v>10420</v>
      </c>
      <c r="C2828" t="s">
        <v>533</v>
      </c>
      <c r="D2828">
        <v>50.38</v>
      </c>
    </row>
    <row r="2829" spans="1:4" x14ac:dyDescent="0.2">
      <c r="A2829">
        <v>93431</v>
      </c>
      <c r="B2829" t="s">
        <v>10424</v>
      </c>
      <c r="C2829" t="s">
        <v>533</v>
      </c>
      <c r="D2829">
        <v>205.05</v>
      </c>
    </row>
    <row r="2830" spans="1:4" x14ac:dyDescent="0.2">
      <c r="A2830">
        <v>93432</v>
      </c>
      <c r="B2830" t="s">
        <v>10423</v>
      </c>
      <c r="C2830" t="s">
        <v>533</v>
      </c>
      <c r="D2830" s="335">
        <v>2214</v>
      </c>
    </row>
    <row r="2831" spans="1:4" x14ac:dyDescent="0.2">
      <c r="A2831">
        <v>95118</v>
      </c>
      <c r="B2831" t="s">
        <v>10427</v>
      </c>
      <c r="C2831" t="s">
        <v>533</v>
      </c>
      <c r="D2831">
        <v>75.17</v>
      </c>
    </row>
    <row r="2832" spans="1:4" x14ac:dyDescent="0.2">
      <c r="A2832">
        <v>95119</v>
      </c>
      <c r="B2832" t="s">
        <v>10426</v>
      </c>
      <c r="C2832" t="s">
        <v>533</v>
      </c>
      <c r="D2832">
        <v>23.19</v>
      </c>
    </row>
    <row r="2833" spans="1:4" x14ac:dyDescent="0.2">
      <c r="A2833">
        <v>5707</v>
      </c>
      <c r="B2833" t="s">
        <v>10430</v>
      </c>
      <c r="C2833" t="s">
        <v>533</v>
      </c>
      <c r="D2833">
        <v>82.25</v>
      </c>
    </row>
    <row r="2834" spans="1:4" x14ac:dyDescent="0.2">
      <c r="A2834">
        <v>95120</v>
      </c>
      <c r="B2834" t="s">
        <v>10429</v>
      </c>
      <c r="C2834" t="s">
        <v>533</v>
      </c>
      <c r="D2834">
        <v>74.58</v>
      </c>
    </row>
    <row r="2835" spans="1:4" x14ac:dyDescent="0.2">
      <c r="A2835">
        <v>103657</v>
      </c>
      <c r="B2835" t="s">
        <v>10433</v>
      </c>
      <c r="C2835" t="s">
        <v>533</v>
      </c>
      <c r="D2835" t="s">
        <v>17527</v>
      </c>
    </row>
    <row r="2836" spans="1:4" x14ac:dyDescent="0.2">
      <c r="A2836">
        <v>103658</v>
      </c>
      <c r="B2836" t="s">
        <v>10432</v>
      </c>
      <c r="C2836" t="s">
        <v>533</v>
      </c>
      <c r="D2836" t="s">
        <v>17527</v>
      </c>
    </row>
    <row r="2837" spans="1:4" x14ac:dyDescent="0.2">
      <c r="A2837">
        <v>103659</v>
      </c>
      <c r="B2837" t="s">
        <v>10436</v>
      </c>
      <c r="C2837" t="s">
        <v>533</v>
      </c>
      <c r="D2837" t="s">
        <v>17527</v>
      </c>
    </row>
    <row r="2838" spans="1:4" x14ac:dyDescent="0.2">
      <c r="A2838">
        <v>103660</v>
      </c>
      <c r="B2838" t="s">
        <v>10435</v>
      </c>
      <c r="C2838" t="s">
        <v>533</v>
      </c>
      <c r="D2838">
        <v>12.1</v>
      </c>
    </row>
    <row r="2839" spans="1:4" x14ac:dyDescent="0.2">
      <c r="A2839">
        <v>89015</v>
      </c>
      <c r="B2839" t="s">
        <v>10438</v>
      </c>
      <c r="C2839" t="s">
        <v>533</v>
      </c>
      <c r="D2839">
        <v>3.7</v>
      </c>
    </row>
    <row r="2840" spans="1:4" x14ac:dyDescent="0.2">
      <c r="A2840">
        <v>89016</v>
      </c>
      <c r="B2840" t="s">
        <v>10437</v>
      </c>
      <c r="C2840" t="s">
        <v>533</v>
      </c>
      <c r="D2840">
        <v>0.98</v>
      </c>
    </row>
    <row r="2841" spans="1:4" x14ac:dyDescent="0.2">
      <c r="A2841">
        <v>53804</v>
      </c>
      <c r="B2841" t="s">
        <v>10439</v>
      </c>
      <c r="C2841" t="s">
        <v>533</v>
      </c>
      <c r="D2841">
        <v>4.63</v>
      </c>
    </row>
    <row r="2842" spans="1:4" x14ac:dyDescent="0.2">
      <c r="A2842">
        <v>90582</v>
      </c>
      <c r="B2842" t="s">
        <v>10441</v>
      </c>
      <c r="C2842" t="s">
        <v>533</v>
      </c>
      <c r="D2842">
        <v>0.43</v>
      </c>
    </row>
    <row r="2843" spans="1:4" x14ac:dyDescent="0.2">
      <c r="A2843">
        <v>90583</v>
      </c>
      <c r="B2843" t="s">
        <v>10440</v>
      </c>
      <c r="C2843" t="s">
        <v>533</v>
      </c>
      <c r="D2843">
        <v>0.1</v>
      </c>
    </row>
    <row r="2844" spans="1:4" x14ac:dyDescent="0.2">
      <c r="A2844">
        <v>90584</v>
      </c>
      <c r="B2844" t="s">
        <v>10443</v>
      </c>
      <c r="C2844" t="s">
        <v>533</v>
      </c>
      <c r="D2844">
        <v>0.33</v>
      </c>
    </row>
    <row r="2845" spans="1:4" x14ac:dyDescent="0.2">
      <c r="A2845">
        <v>90585</v>
      </c>
      <c r="B2845" t="s">
        <v>10442</v>
      </c>
      <c r="C2845" t="s">
        <v>533</v>
      </c>
      <c r="D2845">
        <v>0.6</v>
      </c>
    </row>
    <row r="2846" spans="1:4" x14ac:dyDescent="0.2">
      <c r="A2846">
        <v>106380</v>
      </c>
      <c r="B2846" t="s">
        <v>10446</v>
      </c>
      <c r="C2846" t="s">
        <v>533</v>
      </c>
      <c r="D2846">
        <v>73.97</v>
      </c>
    </row>
    <row r="2847" spans="1:4" x14ac:dyDescent="0.2">
      <c r="A2847">
        <v>106381</v>
      </c>
      <c r="B2847" t="s">
        <v>10445</v>
      </c>
      <c r="C2847" t="s">
        <v>533</v>
      </c>
      <c r="D2847">
        <v>26.07</v>
      </c>
    </row>
    <row r="2848" spans="1:4" x14ac:dyDescent="0.2">
      <c r="A2848">
        <v>106382</v>
      </c>
      <c r="B2848" t="s">
        <v>10449</v>
      </c>
      <c r="C2848" t="s">
        <v>533</v>
      </c>
      <c r="D2848">
        <v>118.91</v>
      </c>
    </row>
    <row r="2849" spans="1:4" x14ac:dyDescent="0.2">
      <c r="A2849">
        <v>106383</v>
      </c>
      <c r="B2849" t="s">
        <v>10448</v>
      </c>
      <c r="C2849" t="s">
        <v>533</v>
      </c>
      <c r="D2849">
        <v>95.87</v>
      </c>
    </row>
    <row r="2850" spans="1:4" x14ac:dyDescent="0.2">
      <c r="A2850">
        <v>106376</v>
      </c>
      <c r="B2850" t="s">
        <v>10452</v>
      </c>
      <c r="C2850" t="s">
        <v>533</v>
      </c>
      <c r="D2850">
        <v>174.45</v>
      </c>
    </row>
    <row r="2851" spans="1:4" x14ac:dyDescent="0.2">
      <c r="A2851">
        <v>106377</v>
      </c>
      <c r="B2851" t="s">
        <v>10451</v>
      </c>
      <c r="C2851" t="s">
        <v>533</v>
      </c>
      <c r="D2851">
        <v>61.49</v>
      </c>
    </row>
    <row r="2852" spans="1:4" x14ac:dyDescent="0.2">
      <c r="A2852">
        <v>106378</v>
      </c>
      <c r="B2852" t="s">
        <v>10455</v>
      </c>
      <c r="C2852" t="s">
        <v>533</v>
      </c>
      <c r="D2852">
        <v>280.43</v>
      </c>
    </row>
    <row r="2853" spans="1:4" x14ac:dyDescent="0.2">
      <c r="A2853">
        <v>106379</v>
      </c>
      <c r="B2853" t="s">
        <v>10454</v>
      </c>
      <c r="C2853" t="s">
        <v>533</v>
      </c>
      <c r="D2853">
        <v>116.78</v>
      </c>
    </row>
    <row r="2854" spans="1:4" x14ac:dyDescent="0.2">
      <c r="A2854">
        <v>89240</v>
      </c>
      <c r="B2854" t="s">
        <v>10457</v>
      </c>
      <c r="C2854" t="s">
        <v>533</v>
      </c>
      <c r="D2854">
        <v>89.62</v>
      </c>
    </row>
    <row r="2855" spans="1:4" x14ac:dyDescent="0.2">
      <c r="A2855">
        <v>89241</v>
      </c>
      <c r="B2855" t="s">
        <v>10456</v>
      </c>
      <c r="C2855" t="s">
        <v>533</v>
      </c>
      <c r="D2855">
        <v>31.59</v>
      </c>
    </row>
    <row r="2856" spans="1:4" x14ac:dyDescent="0.2">
      <c r="A2856">
        <v>5710</v>
      </c>
      <c r="B2856" t="s">
        <v>10459</v>
      </c>
      <c r="C2856" t="s">
        <v>533</v>
      </c>
      <c r="D2856">
        <v>144.06</v>
      </c>
    </row>
    <row r="2857" spans="1:4" x14ac:dyDescent="0.2">
      <c r="A2857">
        <v>5711</v>
      </c>
      <c r="B2857" t="s">
        <v>10458</v>
      </c>
      <c r="C2857" t="s">
        <v>533</v>
      </c>
      <c r="D2857">
        <v>91.51</v>
      </c>
    </row>
    <row r="2858" spans="1:4" x14ac:dyDescent="0.2">
      <c r="A2858">
        <v>89253</v>
      </c>
      <c r="B2858" t="s">
        <v>10464</v>
      </c>
      <c r="C2858" t="s">
        <v>533</v>
      </c>
      <c r="D2858">
        <v>73.44</v>
      </c>
    </row>
    <row r="2859" spans="1:4" x14ac:dyDescent="0.2">
      <c r="A2859">
        <v>89254</v>
      </c>
      <c r="B2859" t="s">
        <v>10463</v>
      </c>
      <c r="C2859" t="s">
        <v>533</v>
      </c>
      <c r="D2859">
        <v>25.88</v>
      </c>
    </row>
    <row r="2860" spans="1:4" x14ac:dyDescent="0.2">
      <c r="A2860">
        <v>89255</v>
      </c>
      <c r="B2860" t="s">
        <v>10462</v>
      </c>
      <c r="C2860" t="s">
        <v>533</v>
      </c>
      <c r="D2860">
        <v>118.05</v>
      </c>
    </row>
    <row r="2861" spans="1:4" x14ac:dyDescent="0.2">
      <c r="A2861">
        <v>89256</v>
      </c>
      <c r="B2861" t="s">
        <v>10461</v>
      </c>
      <c r="C2861" t="s">
        <v>533</v>
      </c>
      <c r="D2861">
        <v>87.14</v>
      </c>
    </row>
    <row r="2862" spans="1:4" x14ac:dyDescent="0.2">
      <c r="A2862">
        <v>106384</v>
      </c>
      <c r="B2862" t="s">
        <v>10468</v>
      </c>
      <c r="C2862" t="s">
        <v>533</v>
      </c>
      <c r="D2862">
        <v>90.71</v>
      </c>
    </row>
    <row r="2863" spans="1:4" x14ac:dyDescent="0.2">
      <c r="A2863">
        <v>106385</v>
      </c>
      <c r="B2863" t="s">
        <v>10467</v>
      </c>
      <c r="C2863" t="s">
        <v>533</v>
      </c>
      <c r="D2863">
        <v>27.98</v>
      </c>
    </row>
    <row r="2864" spans="1:4" x14ac:dyDescent="0.2">
      <c r="A2864">
        <v>106386</v>
      </c>
      <c r="B2864" t="s">
        <v>10471</v>
      </c>
      <c r="C2864" t="s">
        <v>533</v>
      </c>
      <c r="D2864">
        <v>127.64</v>
      </c>
    </row>
    <row r="2865" spans="1:4" x14ac:dyDescent="0.2">
      <c r="A2865">
        <v>106387</v>
      </c>
      <c r="B2865" t="s">
        <v>10470</v>
      </c>
      <c r="C2865" t="s">
        <v>533</v>
      </c>
      <c r="D2865">
        <v>91.51</v>
      </c>
    </row>
    <row r="2866" spans="1:4" x14ac:dyDescent="0.2">
      <c r="A2866">
        <v>106489</v>
      </c>
      <c r="B2866" t="s">
        <v>10535</v>
      </c>
      <c r="C2866" t="s">
        <v>52</v>
      </c>
      <c r="D2866" t="s">
        <v>17527</v>
      </c>
    </row>
    <row r="2867" spans="1:4" x14ac:dyDescent="0.2">
      <c r="A2867">
        <v>106491</v>
      </c>
      <c r="B2867" t="s">
        <v>10536</v>
      </c>
      <c r="C2867" t="s">
        <v>52</v>
      </c>
      <c r="D2867" t="s">
        <v>17527</v>
      </c>
    </row>
    <row r="2868" spans="1:4" x14ac:dyDescent="0.2">
      <c r="A2868">
        <v>106493</v>
      </c>
      <c r="B2868" t="s">
        <v>10537</v>
      </c>
      <c r="C2868" t="s">
        <v>52</v>
      </c>
      <c r="D2868" t="s">
        <v>17527</v>
      </c>
    </row>
    <row r="2869" spans="1:4" x14ac:dyDescent="0.2">
      <c r="A2869">
        <v>106490</v>
      </c>
      <c r="B2869" t="s">
        <v>10538</v>
      </c>
      <c r="C2869" t="s">
        <v>52</v>
      </c>
      <c r="D2869" t="s">
        <v>17527</v>
      </c>
    </row>
    <row r="2870" spans="1:4" x14ac:dyDescent="0.2">
      <c r="A2870">
        <v>106492</v>
      </c>
      <c r="B2870" t="s">
        <v>10539</v>
      </c>
      <c r="C2870" t="s">
        <v>52</v>
      </c>
      <c r="D2870" t="s">
        <v>17527</v>
      </c>
    </row>
    <row r="2871" spans="1:4" x14ac:dyDescent="0.2">
      <c r="A2871">
        <v>106496</v>
      </c>
      <c r="B2871" t="s">
        <v>10540</v>
      </c>
      <c r="C2871" t="s">
        <v>52</v>
      </c>
      <c r="D2871" t="s">
        <v>17527</v>
      </c>
    </row>
    <row r="2872" spans="1:4" x14ac:dyDescent="0.2">
      <c r="A2872">
        <v>106497</v>
      </c>
      <c r="B2872" t="s">
        <v>10541</v>
      </c>
      <c r="C2872" t="s">
        <v>52</v>
      </c>
      <c r="D2872" t="s">
        <v>17527</v>
      </c>
    </row>
    <row r="2873" spans="1:4" x14ac:dyDescent="0.2">
      <c r="A2873">
        <v>106495</v>
      </c>
      <c r="B2873" t="s">
        <v>10542</v>
      </c>
      <c r="C2873" t="s">
        <v>52</v>
      </c>
      <c r="D2873" t="s">
        <v>17527</v>
      </c>
    </row>
    <row r="2874" spans="1:4" x14ac:dyDescent="0.2">
      <c r="A2874">
        <v>106498</v>
      </c>
      <c r="B2874" t="s">
        <v>10543</v>
      </c>
      <c r="C2874" t="s">
        <v>52</v>
      </c>
      <c r="D2874" t="s">
        <v>17527</v>
      </c>
    </row>
    <row r="2875" spans="1:4" x14ac:dyDescent="0.2">
      <c r="A2875">
        <v>106494</v>
      </c>
      <c r="B2875" t="s">
        <v>10544</v>
      </c>
      <c r="C2875" t="s">
        <v>52</v>
      </c>
      <c r="D2875" t="s">
        <v>17527</v>
      </c>
    </row>
    <row r="2876" spans="1:4" x14ac:dyDescent="0.2">
      <c r="A2876">
        <v>106485</v>
      </c>
      <c r="B2876" t="s">
        <v>10545</v>
      </c>
      <c r="C2876" t="s">
        <v>52</v>
      </c>
      <c r="D2876" t="s">
        <v>17527</v>
      </c>
    </row>
    <row r="2877" spans="1:4" x14ac:dyDescent="0.2">
      <c r="A2877">
        <v>106486</v>
      </c>
      <c r="B2877" t="s">
        <v>10546</v>
      </c>
      <c r="C2877" t="s">
        <v>52</v>
      </c>
      <c r="D2877" t="s">
        <v>17527</v>
      </c>
    </row>
    <row r="2878" spans="1:4" x14ac:dyDescent="0.2">
      <c r="A2878">
        <v>106487</v>
      </c>
      <c r="B2878" t="s">
        <v>10547</v>
      </c>
      <c r="C2878" t="s">
        <v>52</v>
      </c>
      <c r="D2878" t="s">
        <v>17527</v>
      </c>
    </row>
    <row r="2879" spans="1:4" x14ac:dyDescent="0.2">
      <c r="A2879">
        <v>106488</v>
      </c>
      <c r="B2879" t="s">
        <v>10548</v>
      </c>
      <c r="C2879" t="s">
        <v>52</v>
      </c>
      <c r="D2879" t="s">
        <v>17527</v>
      </c>
    </row>
    <row r="2880" spans="1:4" x14ac:dyDescent="0.2">
      <c r="A2880">
        <v>103797</v>
      </c>
      <c r="B2880" t="s">
        <v>10549</v>
      </c>
      <c r="C2880" t="s">
        <v>94</v>
      </c>
      <c r="D2880">
        <v>18.39</v>
      </c>
    </row>
    <row r="2881" spans="1:4" x14ac:dyDescent="0.2">
      <c r="A2881">
        <v>103930</v>
      </c>
      <c r="B2881" t="s">
        <v>10550</v>
      </c>
      <c r="C2881" t="s">
        <v>2968</v>
      </c>
      <c r="D2881">
        <v>856.43</v>
      </c>
    </row>
    <row r="2882" spans="1:4" x14ac:dyDescent="0.2">
      <c r="A2882">
        <v>103931</v>
      </c>
      <c r="B2882" t="s">
        <v>10553</v>
      </c>
      <c r="C2882" t="s">
        <v>2968</v>
      </c>
      <c r="D2882">
        <v>637.08000000000004</v>
      </c>
    </row>
    <row r="2883" spans="1:4" x14ac:dyDescent="0.2">
      <c r="A2883">
        <v>103932</v>
      </c>
      <c r="B2883" t="s">
        <v>10554</v>
      </c>
      <c r="C2883" t="s">
        <v>2968</v>
      </c>
      <c r="D2883">
        <v>604.95000000000005</v>
      </c>
    </row>
    <row r="2884" spans="1:4" x14ac:dyDescent="0.2">
      <c r="A2884">
        <v>103929</v>
      </c>
      <c r="B2884" t="s">
        <v>10555</v>
      </c>
      <c r="C2884" t="s">
        <v>2968</v>
      </c>
      <c r="D2884" s="335">
        <v>1359.46</v>
      </c>
    </row>
    <row r="2885" spans="1:4" x14ac:dyDescent="0.2">
      <c r="A2885">
        <v>103928</v>
      </c>
      <c r="B2885" t="s">
        <v>10556</v>
      </c>
      <c r="C2885" t="s">
        <v>2968</v>
      </c>
      <c r="D2885">
        <v>582.83000000000004</v>
      </c>
    </row>
    <row r="2886" spans="1:4" x14ac:dyDescent="0.2">
      <c r="A2886">
        <v>103798</v>
      </c>
      <c r="B2886" t="s">
        <v>10558</v>
      </c>
      <c r="C2886" t="s">
        <v>2968</v>
      </c>
      <c r="D2886">
        <v>684.81</v>
      </c>
    </row>
    <row r="2887" spans="1:4" x14ac:dyDescent="0.2">
      <c r="A2887">
        <v>103801</v>
      </c>
      <c r="B2887" t="s">
        <v>1115</v>
      </c>
      <c r="C2887" t="s">
        <v>2968</v>
      </c>
      <c r="D2887">
        <v>704.99</v>
      </c>
    </row>
    <row r="2888" spans="1:4" x14ac:dyDescent="0.2">
      <c r="A2888">
        <v>103933</v>
      </c>
      <c r="B2888" t="s">
        <v>10559</v>
      </c>
      <c r="C2888" t="s">
        <v>2968</v>
      </c>
      <c r="D2888" s="335">
        <v>1679.05</v>
      </c>
    </row>
    <row r="2889" spans="1:4" x14ac:dyDescent="0.2">
      <c r="A2889">
        <v>103925</v>
      </c>
      <c r="B2889" t="s">
        <v>10561</v>
      </c>
      <c r="C2889" t="s">
        <v>2968</v>
      </c>
      <c r="D2889" s="335">
        <v>1896.1</v>
      </c>
    </row>
    <row r="2890" spans="1:4" x14ac:dyDescent="0.2">
      <c r="A2890">
        <v>103926</v>
      </c>
      <c r="B2890" t="s">
        <v>10563</v>
      </c>
      <c r="C2890" t="s">
        <v>2968</v>
      </c>
      <c r="D2890" s="335">
        <v>1520.05</v>
      </c>
    </row>
    <row r="2891" spans="1:4" x14ac:dyDescent="0.2">
      <c r="A2891">
        <v>103796</v>
      </c>
      <c r="B2891" t="s">
        <v>10552</v>
      </c>
      <c r="C2891" t="s">
        <v>3211</v>
      </c>
      <c r="D2891">
        <v>65.44</v>
      </c>
    </row>
    <row r="2892" spans="1:4" x14ac:dyDescent="0.2">
      <c r="A2892">
        <v>103795</v>
      </c>
      <c r="B2892" t="s">
        <v>10562</v>
      </c>
      <c r="C2892" t="s">
        <v>3211</v>
      </c>
      <c r="D2892">
        <v>100.14</v>
      </c>
    </row>
    <row r="2893" spans="1:4" x14ac:dyDescent="0.2">
      <c r="A2893">
        <v>103800</v>
      </c>
      <c r="B2893" t="s">
        <v>10557</v>
      </c>
      <c r="C2893" t="s">
        <v>2968</v>
      </c>
      <c r="D2893">
        <v>582.83000000000004</v>
      </c>
    </row>
    <row r="2894" spans="1:4" x14ac:dyDescent="0.2">
      <c r="A2894">
        <v>103799</v>
      </c>
      <c r="B2894" t="s">
        <v>10551</v>
      </c>
      <c r="C2894" t="s">
        <v>2968</v>
      </c>
      <c r="D2894">
        <v>485.22</v>
      </c>
    </row>
    <row r="2895" spans="1:4" x14ac:dyDescent="0.2">
      <c r="A2895">
        <v>104950</v>
      </c>
      <c r="B2895" t="s">
        <v>10564</v>
      </c>
      <c r="C2895" t="s">
        <v>2968</v>
      </c>
      <c r="D2895" t="s">
        <v>17527</v>
      </c>
    </row>
    <row r="2896" spans="1:4" x14ac:dyDescent="0.2">
      <c r="A2896">
        <v>104948</v>
      </c>
      <c r="B2896" t="s">
        <v>10565</v>
      </c>
      <c r="C2896" t="s">
        <v>2968</v>
      </c>
      <c r="D2896">
        <v>6.04</v>
      </c>
    </row>
    <row r="2897" spans="1:4" x14ac:dyDescent="0.2">
      <c r="A2897">
        <v>104949</v>
      </c>
      <c r="B2897" t="s">
        <v>10566</v>
      </c>
      <c r="C2897" t="s">
        <v>2968</v>
      </c>
      <c r="D2897">
        <v>11.15</v>
      </c>
    </row>
    <row r="2898" spans="1:4" x14ac:dyDescent="0.2">
      <c r="A2898">
        <v>104947</v>
      </c>
      <c r="B2898" t="s">
        <v>10567</v>
      </c>
      <c r="C2898" t="s">
        <v>2968</v>
      </c>
      <c r="D2898">
        <v>13.97</v>
      </c>
    </row>
    <row r="2899" spans="1:4" x14ac:dyDescent="0.2">
      <c r="A2899">
        <v>106545</v>
      </c>
      <c r="B2899" t="s">
        <v>10568</v>
      </c>
      <c r="C2899" t="s">
        <v>83</v>
      </c>
      <c r="D2899">
        <v>11.13</v>
      </c>
    </row>
    <row r="2900" spans="1:4" x14ac:dyDescent="0.2">
      <c r="A2900">
        <v>106543</v>
      </c>
      <c r="B2900" t="s">
        <v>10570</v>
      </c>
      <c r="C2900" t="s">
        <v>83</v>
      </c>
      <c r="D2900">
        <v>22.87</v>
      </c>
    </row>
    <row r="2901" spans="1:4" x14ac:dyDescent="0.2">
      <c r="A2901">
        <v>106544</v>
      </c>
      <c r="B2901" t="s">
        <v>10571</v>
      </c>
      <c r="C2901" t="s">
        <v>83</v>
      </c>
      <c r="D2901">
        <v>39.229999999999997</v>
      </c>
    </row>
    <row r="2902" spans="1:4" x14ac:dyDescent="0.2">
      <c r="A2902">
        <v>106546</v>
      </c>
      <c r="B2902" t="s">
        <v>10572</v>
      </c>
      <c r="C2902" t="s">
        <v>83</v>
      </c>
      <c r="D2902">
        <v>6.98</v>
      </c>
    </row>
    <row r="2903" spans="1:4" x14ac:dyDescent="0.2">
      <c r="A2903">
        <v>106547</v>
      </c>
      <c r="B2903" t="s">
        <v>10573</v>
      </c>
      <c r="C2903" t="s">
        <v>52</v>
      </c>
      <c r="D2903">
        <v>8.89</v>
      </c>
    </row>
    <row r="2904" spans="1:4" x14ac:dyDescent="0.2">
      <c r="A2904">
        <v>106542</v>
      </c>
      <c r="B2904" t="s">
        <v>10574</v>
      </c>
      <c r="C2904" t="s">
        <v>3211</v>
      </c>
      <c r="D2904" t="s">
        <v>17527</v>
      </c>
    </row>
    <row r="2905" spans="1:4" x14ac:dyDescent="0.2">
      <c r="A2905">
        <v>106534</v>
      </c>
      <c r="B2905" t="s">
        <v>10575</v>
      </c>
      <c r="C2905" t="s">
        <v>3211</v>
      </c>
      <c r="D2905" t="s">
        <v>17527</v>
      </c>
    </row>
    <row r="2906" spans="1:4" x14ac:dyDescent="0.2">
      <c r="A2906">
        <v>106535</v>
      </c>
      <c r="B2906" t="s">
        <v>10576</v>
      </c>
      <c r="C2906" t="s">
        <v>3211</v>
      </c>
      <c r="D2906" t="s">
        <v>17527</v>
      </c>
    </row>
    <row r="2907" spans="1:4" x14ac:dyDescent="0.2">
      <c r="A2907">
        <v>106537</v>
      </c>
      <c r="B2907" t="s">
        <v>10577</v>
      </c>
      <c r="C2907" t="s">
        <v>3211</v>
      </c>
      <c r="D2907" t="s">
        <v>17527</v>
      </c>
    </row>
    <row r="2908" spans="1:4" x14ac:dyDescent="0.2">
      <c r="A2908">
        <v>106536</v>
      </c>
      <c r="B2908" t="s">
        <v>10578</v>
      </c>
      <c r="C2908" t="s">
        <v>3211</v>
      </c>
      <c r="D2908" t="s">
        <v>17527</v>
      </c>
    </row>
    <row r="2909" spans="1:4" x14ac:dyDescent="0.2">
      <c r="A2909">
        <v>106530</v>
      </c>
      <c r="B2909" t="s">
        <v>10579</v>
      </c>
      <c r="C2909" t="s">
        <v>3211</v>
      </c>
      <c r="D2909" t="s">
        <v>17527</v>
      </c>
    </row>
    <row r="2910" spans="1:4" x14ac:dyDescent="0.2">
      <c r="A2910">
        <v>106531</v>
      </c>
      <c r="B2910" t="s">
        <v>10580</v>
      </c>
      <c r="C2910" t="s">
        <v>3211</v>
      </c>
      <c r="D2910" t="s">
        <v>17527</v>
      </c>
    </row>
    <row r="2911" spans="1:4" x14ac:dyDescent="0.2">
      <c r="A2911">
        <v>106533</v>
      </c>
      <c r="B2911" t="s">
        <v>10581</v>
      </c>
      <c r="C2911" t="s">
        <v>3211</v>
      </c>
      <c r="D2911" t="s">
        <v>17527</v>
      </c>
    </row>
    <row r="2912" spans="1:4" x14ac:dyDescent="0.2">
      <c r="A2912">
        <v>106532</v>
      </c>
      <c r="B2912" t="s">
        <v>10582</v>
      </c>
      <c r="C2912" t="s">
        <v>3211</v>
      </c>
      <c r="D2912" t="s">
        <v>17527</v>
      </c>
    </row>
    <row r="2913" spans="1:4" x14ac:dyDescent="0.2">
      <c r="A2913">
        <v>106538</v>
      </c>
      <c r="B2913" t="s">
        <v>10583</v>
      </c>
      <c r="C2913" t="s">
        <v>3211</v>
      </c>
      <c r="D2913" t="s">
        <v>17527</v>
      </c>
    </row>
    <row r="2914" spans="1:4" x14ac:dyDescent="0.2">
      <c r="A2914">
        <v>106539</v>
      </c>
      <c r="B2914" t="s">
        <v>10584</v>
      </c>
      <c r="C2914" t="s">
        <v>3211</v>
      </c>
      <c r="D2914" t="s">
        <v>17527</v>
      </c>
    </row>
    <row r="2915" spans="1:4" x14ac:dyDescent="0.2">
      <c r="A2915">
        <v>106541</v>
      </c>
      <c r="B2915" t="s">
        <v>10585</v>
      </c>
      <c r="C2915" t="s">
        <v>3211</v>
      </c>
      <c r="D2915" t="s">
        <v>17527</v>
      </c>
    </row>
    <row r="2916" spans="1:4" x14ac:dyDescent="0.2">
      <c r="A2916">
        <v>106540</v>
      </c>
      <c r="B2916" t="s">
        <v>10586</v>
      </c>
      <c r="C2916" t="s">
        <v>3211</v>
      </c>
      <c r="D2916" t="s">
        <v>17527</v>
      </c>
    </row>
    <row r="2917" spans="1:4" x14ac:dyDescent="0.2">
      <c r="A2917">
        <v>104325</v>
      </c>
      <c r="B2917" t="s">
        <v>10587</v>
      </c>
      <c r="C2917" t="s">
        <v>52</v>
      </c>
      <c r="D2917" t="s">
        <v>17527</v>
      </c>
    </row>
    <row r="2918" spans="1:4" x14ac:dyDescent="0.2">
      <c r="A2918">
        <v>104318</v>
      </c>
      <c r="B2918" t="s">
        <v>10588</v>
      </c>
      <c r="C2918" t="s">
        <v>52</v>
      </c>
      <c r="D2918">
        <v>9.3699999999999992</v>
      </c>
    </row>
    <row r="2919" spans="1:4" x14ac:dyDescent="0.2">
      <c r="A2919">
        <v>89867</v>
      </c>
      <c r="B2919" t="s">
        <v>10589</v>
      </c>
      <c r="C2919" t="s">
        <v>52</v>
      </c>
      <c r="D2919">
        <v>10.42</v>
      </c>
    </row>
    <row r="2920" spans="1:4" x14ac:dyDescent="0.2">
      <c r="A2920">
        <v>104320</v>
      </c>
      <c r="B2920" t="s">
        <v>10590</v>
      </c>
      <c r="C2920" t="s">
        <v>52</v>
      </c>
      <c r="D2920">
        <v>14.31</v>
      </c>
    </row>
    <row r="2921" spans="1:4" x14ac:dyDescent="0.2">
      <c r="A2921">
        <v>104317</v>
      </c>
      <c r="B2921" t="s">
        <v>10591</v>
      </c>
      <c r="C2921" t="s">
        <v>52</v>
      </c>
      <c r="D2921">
        <v>8.77</v>
      </c>
    </row>
    <row r="2922" spans="1:4" x14ac:dyDescent="0.2">
      <c r="A2922">
        <v>89866</v>
      </c>
      <c r="B2922" t="s">
        <v>10592</v>
      </c>
      <c r="C2922" t="s">
        <v>52</v>
      </c>
      <c r="D2922">
        <v>9.57</v>
      </c>
    </row>
    <row r="2923" spans="1:4" x14ac:dyDescent="0.2">
      <c r="A2923">
        <v>104319</v>
      </c>
      <c r="B2923" t="s">
        <v>10593</v>
      </c>
      <c r="C2923" t="s">
        <v>52</v>
      </c>
      <c r="D2923">
        <v>12.41</v>
      </c>
    </row>
    <row r="2924" spans="1:4" x14ac:dyDescent="0.2">
      <c r="A2924">
        <v>104321</v>
      </c>
      <c r="B2924" t="s">
        <v>10594</v>
      </c>
      <c r="C2924" t="s">
        <v>52</v>
      </c>
      <c r="D2924">
        <v>6.59</v>
      </c>
    </row>
    <row r="2925" spans="1:4" x14ac:dyDescent="0.2">
      <c r="A2925">
        <v>89868</v>
      </c>
      <c r="B2925" t="s">
        <v>10595</v>
      </c>
      <c r="C2925" t="s">
        <v>52</v>
      </c>
      <c r="D2925">
        <v>7.17</v>
      </c>
    </row>
    <row r="2926" spans="1:4" x14ac:dyDescent="0.2">
      <c r="A2926">
        <v>104322</v>
      </c>
      <c r="B2926" t="s">
        <v>10596</v>
      </c>
      <c r="C2926" t="s">
        <v>52</v>
      </c>
      <c r="D2926">
        <v>9.26</v>
      </c>
    </row>
    <row r="2927" spans="1:4" x14ac:dyDescent="0.2">
      <c r="A2927">
        <v>104323</v>
      </c>
      <c r="B2927" t="s">
        <v>10597</v>
      </c>
      <c r="C2927" t="s">
        <v>52</v>
      </c>
      <c r="D2927">
        <v>12.18</v>
      </c>
    </row>
    <row r="2928" spans="1:4" x14ac:dyDescent="0.2">
      <c r="A2928">
        <v>89869</v>
      </c>
      <c r="B2928" t="s">
        <v>345</v>
      </c>
      <c r="C2928" t="s">
        <v>52</v>
      </c>
      <c r="D2928">
        <v>13.24</v>
      </c>
    </row>
    <row r="2929" spans="1:4" x14ac:dyDescent="0.2">
      <c r="A2929">
        <v>104324</v>
      </c>
      <c r="B2929" t="s">
        <v>10598</v>
      </c>
      <c r="C2929" t="s">
        <v>52</v>
      </c>
      <c r="D2929">
        <v>17.43</v>
      </c>
    </row>
    <row r="2930" spans="1:4" x14ac:dyDescent="0.2">
      <c r="A2930">
        <v>104315</v>
      </c>
      <c r="B2930" t="s">
        <v>10599</v>
      </c>
      <c r="C2930" t="s">
        <v>83</v>
      </c>
      <c r="D2930">
        <v>20.79</v>
      </c>
    </row>
    <row r="2931" spans="1:4" x14ac:dyDescent="0.2">
      <c r="A2931">
        <v>89865</v>
      </c>
      <c r="B2931" t="s">
        <v>10600</v>
      </c>
      <c r="C2931" t="s">
        <v>83</v>
      </c>
      <c r="D2931">
        <v>22.22</v>
      </c>
    </row>
    <row r="2932" spans="1:4" x14ac:dyDescent="0.2">
      <c r="A2932">
        <v>104316</v>
      </c>
      <c r="B2932" t="s">
        <v>10601</v>
      </c>
      <c r="C2932" t="s">
        <v>83</v>
      </c>
      <c r="D2932">
        <v>29</v>
      </c>
    </row>
    <row r="2933" spans="1:4" x14ac:dyDescent="0.2">
      <c r="A2933">
        <v>102724</v>
      </c>
      <c r="B2933" t="s">
        <v>10602</v>
      </c>
      <c r="C2933" t="s">
        <v>52</v>
      </c>
      <c r="D2933">
        <v>37.94</v>
      </c>
    </row>
    <row r="2934" spans="1:4" x14ac:dyDescent="0.2">
      <c r="A2934">
        <v>102726</v>
      </c>
      <c r="B2934" t="s">
        <v>9062</v>
      </c>
      <c r="C2934" t="s">
        <v>52</v>
      </c>
      <c r="D2934">
        <v>35.07</v>
      </c>
    </row>
    <row r="2935" spans="1:4" x14ac:dyDescent="0.2">
      <c r="A2935">
        <v>102725</v>
      </c>
      <c r="B2935" t="s">
        <v>10603</v>
      </c>
      <c r="C2935" t="s">
        <v>52</v>
      </c>
      <c r="D2935">
        <v>37.21</v>
      </c>
    </row>
    <row r="2936" spans="1:4" x14ac:dyDescent="0.2">
      <c r="A2936">
        <v>102722</v>
      </c>
      <c r="B2936" t="s">
        <v>10604</v>
      </c>
      <c r="C2936" t="s">
        <v>83</v>
      </c>
      <c r="D2936">
        <v>67.510000000000005</v>
      </c>
    </row>
    <row r="2937" spans="1:4" x14ac:dyDescent="0.2">
      <c r="A2937">
        <v>102721</v>
      </c>
      <c r="B2937" t="s">
        <v>10605</v>
      </c>
      <c r="C2937" t="s">
        <v>83</v>
      </c>
      <c r="D2937" t="s">
        <v>17527</v>
      </c>
    </row>
    <row r="2938" spans="1:4" x14ac:dyDescent="0.2">
      <c r="A2938">
        <v>102723</v>
      </c>
      <c r="B2938" t="s">
        <v>10606</v>
      </c>
      <c r="C2938" t="s">
        <v>83</v>
      </c>
      <c r="D2938">
        <v>124.24</v>
      </c>
    </row>
    <row r="2939" spans="1:4" x14ac:dyDescent="0.2">
      <c r="A2939">
        <v>102690</v>
      </c>
      <c r="B2939" t="s">
        <v>10607</v>
      </c>
      <c r="C2939" t="s">
        <v>83</v>
      </c>
      <c r="D2939">
        <v>79.430000000000007</v>
      </c>
    </row>
    <row r="2940" spans="1:4" x14ac:dyDescent="0.2">
      <c r="A2940">
        <v>102688</v>
      </c>
      <c r="B2940" t="s">
        <v>10609</v>
      </c>
      <c r="C2940" t="s">
        <v>83</v>
      </c>
      <c r="D2940">
        <v>46.56</v>
      </c>
    </row>
    <row r="2941" spans="1:4" x14ac:dyDescent="0.2">
      <c r="A2941">
        <v>102689</v>
      </c>
      <c r="B2941" t="s">
        <v>10610</v>
      </c>
      <c r="C2941" t="s">
        <v>83</v>
      </c>
      <c r="D2941">
        <v>104.82</v>
      </c>
    </row>
    <row r="2942" spans="1:4" x14ac:dyDescent="0.2">
      <c r="A2942">
        <v>102693</v>
      </c>
      <c r="B2942" t="s">
        <v>10611</v>
      </c>
      <c r="C2942" t="s">
        <v>83</v>
      </c>
      <c r="D2942">
        <v>137.68</v>
      </c>
    </row>
    <row r="2943" spans="1:4" x14ac:dyDescent="0.2">
      <c r="A2943">
        <v>102694</v>
      </c>
      <c r="B2943" t="s">
        <v>10612</v>
      </c>
      <c r="C2943" t="s">
        <v>83</v>
      </c>
      <c r="D2943">
        <v>85.61</v>
      </c>
    </row>
    <row r="2944" spans="1:4" x14ac:dyDescent="0.2">
      <c r="A2944">
        <v>102697</v>
      </c>
      <c r="B2944" t="s">
        <v>10613</v>
      </c>
      <c r="C2944" t="s">
        <v>83</v>
      </c>
      <c r="D2944">
        <v>132.05000000000001</v>
      </c>
    </row>
    <row r="2945" spans="1:4" x14ac:dyDescent="0.2">
      <c r="A2945">
        <v>102696</v>
      </c>
      <c r="B2945" t="s">
        <v>10614</v>
      </c>
      <c r="C2945" t="s">
        <v>83</v>
      </c>
      <c r="D2945">
        <v>143.94999999999999</v>
      </c>
    </row>
    <row r="2946" spans="1:4" x14ac:dyDescent="0.2">
      <c r="A2946">
        <v>102703</v>
      </c>
      <c r="B2946" t="s">
        <v>10615</v>
      </c>
      <c r="C2946" t="s">
        <v>83</v>
      </c>
      <c r="D2946">
        <v>190.39</v>
      </c>
    </row>
    <row r="2947" spans="1:4" x14ac:dyDescent="0.2">
      <c r="A2947">
        <v>102678</v>
      </c>
      <c r="B2947" t="s">
        <v>10616</v>
      </c>
      <c r="C2947" t="s">
        <v>83</v>
      </c>
      <c r="D2947">
        <v>167.57</v>
      </c>
    </row>
    <row r="2948" spans="1:4" x14ac:dyDescent="0.2">
      <c r="A2948">
        <v>102679</v>
      </c>
      <c r="B2948" t="s">
        <v>10617</v>
      </c>
      <c r="C2948" t="s">
        <v>83</v>
      </c>
      <c r="D2948">
        <v>181.61</v>
      </c>
    </row>
    <row r="2949" spans="1:4" x14ac:dyDescent="0.2">
      <c r="A2949">
        <v>102673</v>
      </c>
      <c r="B2949" t="s">
        <v>10618</v>
      </c>
      <c r="C2949" t="s">
        <v>83</v>
      </c>
      <c r="D2949">
        <v>192.47</v>
      </c>
    </row>
    <row r="2950" spans="1:4" x14ac:dyDescent="0.2">
      <c r="A2950">
        <v>102677</v>
      </c>
      <c r="B2950" t="s">
        <v>10619</v>
      </c>
      <c r="C2950" t="s">
        <v>83</v>
      </c>
      <c r="D2950">
        <v>177.12</v>
      </c>
    </row>
    <row r="2951" spans="1:4" x14ac:dyDescent="0.2">
      <c r="A2951">
        <v>102683</v>
      </c>
      <c r="B2951" t="s">
        <v>10620</v>
      </c>
      <c r="C2951" t="s">
        <v>83</v>
      </c>
      <c r="D2951">
        <v>237.21</v>
      </c>
    </row>
    <row r="2952" spans="1:4" x14ac:dyDescent="0.2">
      <c r="A2952">
        <v>102687</v>
      </c>
      <c r="B2952" t="s">
        <v>10621</v>
      </c>
      <c r="C2952" t="s">
        <v>83</v>
      </c>
      <c r="D2952">
        <v>246.23</v>
      </c>
    </row>
    <row r="2953" spans="1:4" x14ac:dyDescent="0.2">
      <c r="A2953">
        <v>102670</v>
      </c>
      <c r="B2953" t="s">
        <v>10622</v>
      </c>
      <c r="C2953" t="s">
        <v>83</v>
      </c>
      <c r="D2953">
        <v>114.24</v>
      </c>
    </row>
    <row r="2954" spans="1:4" x14ac:dyDescent="0.2">
      <c r="A2954">
        <v>102674</v>
      </c>
      <c r="B2954" t="s">
        <v>10623</v>
      </c>
      <c r="C2954" t="s">
        <v>83</v>
      </c>
      <c r="D2954">
        <v>124.68</v>
      </c>
    </row>
    <row r="2955" spans="1:4" x14ac:dyDescent="0.2">
      <c r="A2955">
        <v>102680</v>
      </c>
      <c r="B2955" t="s">
        <v>10624</v>
      </c>
      <c r="C2955" t="s">
        <v>83</v>
      </c>
      <c r="D2955">
        <v>179.95</v>
      </c>
    </row>
    <row r="2956" spans="1:4" x14ac:dyDescent="0.2">
      <c r="A2956">
        <v>102684</v>
      </c>
      <c r="B2956" t="s">
        <v>10625</v>
      </c>
      <c r="C2956" t="s">
        <v>83</v>
      </c>
      <c r="D2956">
        <v>193.98</v>
      </c>
    </row>
    <row r="2957" spans="1:4" x14ac:dyDescent="0.2">
      <c r="A2957">
        <v>102672</v>
      </c>
      <c r="B2957" t="s">
        <v>10626</v>
      </c>
      <c r="C2957" t="s">
        <v>83</v>
      </c>
      <c r="D2957">
        <v>192.86</v>
      </c>
    </row>
    <row r="2958" spans="1:4" x14ac:dyDescent="0.2">
      <c r="A2958">
        <v>102676</v>
      </c>
      <c r="B2958" t="s">
        <v>10627</v>
      </c>
      <c r="C2958" t="s">
        <v>83</v>
      </c>
      <c r="D2958">
        <v>190.53</v>
      </c>
    </row>
    <row r="2959" spans="1:4" x14ac:dyDescent="0.2">
      <c r="A2959">
        <v>102681</v>
      </c>
      <c r="B2959" t="s">
        <v>10628</v>
      </c>
      <c r="C2959" t="s">
        <v>83</v>
      </c>
      <c r="D2959">
        <v>245.79</v>
      </c>
    </row>
    <row r="2960" spans="1:4" x14ac:dyDescent="0.2">
      <c r="A2960">
        <v>102685</v>
      </c>
      <c r="B2960" t="s">
        <v>10629</v>
      </c>
      <c r="C2960" t="s">
        <v>83</v>
      </c>
      <c r="D2960">
        <v>259.83</v>
      </c>
    </row>
    <row r="2961" spans="1:4" x14ac:dyDescent="0.2">
      <c r="A2961">
        <v>102664</v>
      </c>
      <c r="B2961" t="s">
        <v>10630</v>
      </c>
      <c r="C2961" t="s">
        <v>83</v>
      </c>
      <c r="D2961">
        <v>60.91</v>
      </c>
    </row>
    <row r="2962" spans="1:4" x14ac:dyDescent="0.2">
      <c r="A2962">
        <v>102665</v>
      </c>
      <c r="B2962" t="s">
        <v>10631</v>
      </c>
      <c r="C2962" t="s">
        <v>83</v>
      </c>
      <c r="D2962">
        <v>29.25</v>
      </c>
    </row>
    <row r="2963" spans="1:4" x14ac:dyDescent="0.2">
      <c r="A2963">
        <v>102663</v>
      </c>
      <c r="B2963" t="s">
        <v>10632</v>
      </c>
      <c r="C2963" t="s">
        <v>83</v>
      </c>
      <c r="D2963">
        <v>83.85</v>
      </c>
    </row>
    <row r="2964" spans="1:4" x14ac:dyDescent="0.2">
      <c r="A2964">
        <v>102669</v>
      </c>
      <c r="B2964" t="s">
        <v>10633</v>
      </c>
      <c r="C2964" t="s">
        <v>83</v>
      </c>
      <c r="D2964">
        <v>116.52</v>
      </c>
    </row>
    <row r="2965" spans="1:4" x14ac:dyDescent="0.2">
      <c r="A2965">
        <v>102661</v>
      </c>
      <c r="B2965" t="s">
        <v>10634</v>
      </c>
      <c r="C2965" t="s">
        <v>83</v>
      </c>
      <c r="D2965">
        <v>38.880000000000003</v>
      </c>
    </row>
    <row r="2966" spans="1:4" x14ac:dyDescent="0.2">
      <c r="A2966">
        <v>102666</v>
      </c>
      <c r="B2966" t="s">
        <v>10635</v>
      </c>
      <c r="C2966" t="s">
        <v>83</v>
      </c>
      <c r="D2966">
        <v>71.75</v>
      </c>
    </row>
    <row r="2967" spans="1:4" x14ac:dyDescent="0.2">
      <c r="A2967">
        <v>102662</v>
      </c>
      <c r="B2967" t="s">
        <v>10636</v>
      </c>
      <c r="C2967" t="s">
        <v>83</v>
      </c>
      <c r="D2967">
        <v>100.46</v>
      </c>
    </row>
    <row r="2968" spans="1:4" x14ac:dyDescent="0.2">
      <c r="A2968">
        <v>102668</v>
      </c>
      <c r="B2968" t="s">
        <v>10637</v>
      </c>
      <c r="C2968" t="s">
        <v>83</v>
      </c>
      <c r="D2968">
        <v>133.32</v>
      </c>
    </row>
    <row r="2969" spans="1:4" x14ac:dyDescent="0.2">
      <c r="A2969">
        <v>102718</v>
      </c>
      <c r="B2969" t="s">
        <v>10638</v>
      </c>
      <c r="C2969" t="s">
        <v>2968</v>
      </c>
      <c r="D2969">
        <v>165.39</v>
      </c>
    </row>
    <row r="2970" spans="1:4" x14ac:dyDescent="0.2">
      <c r="A2970">
        <v>102716</v>
      </c>
      <c r="B2970" t="s">
        <v>10639</v>
      </c>
      <c r="C2970" t="s">
        <v>2968</v>
      </c>
      <c r="D2970">
        <v>147.44</v>
      </c>
    </row>
    <row r="2971" spans="1:4" x14ac:dyDescent="0.2">
      <c r="A2971">
        <v>102719</v>
      </c>
      <c r="B2971" t="s">
        <v>10640</v>
      </c>
      <c r="C2971" t="s">
        <v>2968</v>
      </c>
      <c r="D2971">
        <v>173.29</v>
      </c>
    </row>
    <row r="2972" spans="1:4" x14ac:dyDescent="0.2">
      <c r="A2972">
        <v>102717</v>
      </c>
      <c r="B2972" t="s">
        <v>10641</v>
      </c>
      <c r="C2972" t="s">
        <v>2968</v>
      </c>
      <c r="D2972">
        <v>155.34</v>
      </c>
    </row>
    <row r="2973" spans="1:4" x14ac:dyDescent="0.2">
      <c r="A2973">
        <v>102720</v>
      </c>
      <c r="B2973" t="s">
        <v>10642</v>
      </c>
      <c r="C2973" t="s">
        <v>3211</v>
      </c>
      <c r="D2973" t="s">
        <v>17527</v>
      </c>
    </row>
    <row r="2974" spans="1:4" x14ac:dyDescent="0.2">
      <c r="A2974">
        <v>102713</v>
      </c>
      <c r="B2974" t="s">
        <v>10643</v>
      </c>
      <c r="C2974" t="s">
        <v>3211</v>
      </c>
      <c r="D2974">
        <v>16.96</v>
      </c>
    </row>
    <row r="2975" spans="1:4" x14ac:dyDescent="0.2">
      <c r="A2975">
        <v>102715</v>
      </c>
      <c r="B2975" t="s">
        <v>10644</v>
      </c>
      <c r="C2975" t="s">
        <v>3211</v>
      </c>
      <c r="D2975">
        <v>33.520000000000003</v>
      </c>
    </row>
    <row r="2976" spans="1:4" x14ac:dyDescent="0.2">
      <c r="A2976">
        <v>103653</v>
      </c>
      <c r="B2976" t="s">
        <v>10645</v>
      </c>
      <c r="C2976" t="s">
        <v>3211</v>
      </c>
      <c r="D2976">
        <v>40.04</v>
      </c>
    </row>
    <row r="2977" spans="1:4" x14ac:dyDescent="0.2">
      <c r="A2977">
        <v>102712</v>
      </c>
      <c r="B2977" t="s">
        <v>10646</v>
      </c>
      <c r="C2977" t="s">
        <v>3211</v>
      </c>
      <c r="D2977">
        <v>12.35</v>
      </c>
    </row>
    <row r="2978" spans="1:4" x14ac:dyDescent="0.2">
      <c r="A2978">
        <v>102711</v>
      </c>
      <c r="B2978" t="s">
        <v>10647</v>
      </c>
      <c r="C2978" t="s">
        <v>52</v>
      </c>
      <c r="D2978">
        <v>96.18</v>
      </c>
    </row>
    <row r="2979" spans="1:4" x14ac:dyDescent="0.2">
      <c r="A2979">
        <v>102710</v>
      </c>
      <c r="B2979" t="s">
        <v>10648</v>
      </c>
      <c r="C2979" t="s">
        <v>52</v>
      </c>
      <c r="D2979">
        <v>76.42</v>
      </c>
    </row>
    <row r="2980" spans="1:4" x14ac:dyDescent="0.2">
      <c r="A2980">
        <v>102709</v>
      </c>
      <c r="B2980" t="s">
        <v>10649</v>
      </c>
      <c r="C2980" t="s">
        <v>52</v>
      </c>
      <c r="D2980" t="s">
        <v>17527</v>
      </c>
    </row>
    <row r="2981" spans="1:4" x14ac:dyDescent="0.2">
      <c r="A2981">
        <v>102708</v>
      </c>
      <c r="B2981" t="s">
        <v>10650</v>
      </c>
      <c r="C2981" t="s">
        <v>52</v>
      </c>
      <c r="D2981">
        <v>32.17</v>
      </c>
    </row>
    <row r="2982" spans="1:4" x14ac:dyDescent="0.2">
      <c r="A2982">
        <v>102707</v>
      </c>
      <c r="B2982" t="s">
        <v>10651</v>
      </c>
      <c r="C2982" t="s">
        <v>83</v>
      </c>
      <c r="D2982">
        <v>61.05</v>
      </c>
    </row>
    <row r="2983" spans="1:4" x14ac:dyDescent="0.2">
      <c r="A2983">
        <v>102704</v>
      </c>
      <c r="B2983" t="s">
        <v>10652</v>
      </c>
      <c r="C2983" t="s">
        <v>83</v>
      </c>
      <c r="D2983">
        <v>11.69</v>
      </c>
    </row>
    <row r="2984" spans="1:4" x14ac:dyDescent="0.2">
      <c r="A2984">
        <v>102705</v>
      </c>
      <c r="B2984" t="s">
        <v>10653</v>
      </c>
      <c r="C2984" t="s">
        <v>83</v>
      </c>
      <c r="D2984">
        <v>68.42</v>
      </c>
    </row>
    <row r="2985" spans="1:4" x14ac:dyDescent="0.2">
      <c r="A2985">
        <v>98333</v>
      </c>
      <c r="B2985" t="s">
        <v>10654</v>
      </c>
      <c r="C2985" t="s">
        <v>3211</v>
      </c>
      <c r="D2985" t="s">
        <v>17527</v>
      </c>
    </row>
    <row r="2986" spans="1:4" x14ac:dyDescent="0.2">
      <c r="A2986">
        <v>98332</v>
      </c>
      <c r="B2986" t="s">
        <v>10656</v>
      </c>
      <c r="C2986" t="s">
        <v>3211</v>
      </c>
      <c r="D2986" t="s">
        <v>17527</v>
      </c>
    </row>
    <row r="2987" spans="1:4" x14ac:dyDescent="0.2">
      <c r="A2987">
        <v>98331</v>
      </c>
      <c r="B2987" t="s">
        <v>10657</v>
      </c>
      <c r="C2987" t="s">
        <v>3211</v>
      </c>
      <c r="D2987" t="s">
        <v>17527</v>
      </c>
    </row>
    <row r="2988" spans="1:4" x14ac:dyDescent="0.2">
      <c r="A2988">
        <v>98327</v>
      </c>
      <c r="B2988" t="s">
        <v>10658</v>
      </c>
      <c r="C2988" t="s">
        <v>3211</v>
      </c>
      <c r="D2988" t="s">
        <v>17527</v>
      </c>
    </row>
    <row r="2989" spans="1:4" x14ac:dyDescent="0.2">
      <c r="A2989">
        <v>98326</v>
      </c>
      <c r="B2989" t="s">
        <v>10659</v>
      </c>
      <c r="C2989" t="s">
        <v>3211</v>
      </c>
      <c r="D2989" t="s">
        <v>17527</v>
      </c>
    </row>
    <row r="2990" spans="1:4" x14ac:dyDescent="0.2">
      <c r="A2990">
        <v>98325</v>
      </c>
      <c r="B2990" t="s">
        <v>10660</v>
      </c>
      <c r="C2990" t="s">
        <v>3211</v>
      </c>
      <c r="D2990" t="s">
        <v>17527</v>
      </c>
    </row>
    <row r="2991" spans="1:4" x14ac:dyDescent="0.2">
      <c r="A2991">
        <v>98370</v>
      </c>
      <c r="B2991" t="s">
        <v>10661</v>
      </c>
      <c r="C2991" t="s">
        <v>3211</v>
      </c>
      <c r="D2991" t="s">
        <v>17527</v>
      </c>
    </row>
    <row r="2992" spans="1:4" x14ac:dyDescent="0.2">
      <c r="A2992">
        <v>98389</v>
      </c>
      <c r="B2992" t="s">
        <v>10662</v>
      </c>
      <c r="C2992" t="s">
        <v>52</v>
      </c>
      <c r="D2992" t="s">
        <v>17527</v>
      </c>
    </row>
    <row r="2993" spans="1:4" x14ac:dyDescent="0.2">
      <c r="A2993">
        <v>98390</v>
      </c>
      <c r="B2993" t="s">
        <v>10663</v>
      </c>
      <c r="C2993" t="s">
        <v>52</v>
      </c>
      <c r="D2993" t="s">
        <v>17527</v>
      </c>
    </row>
    <row r="2994" spans="1:4" x14ac:dyDescent="0.2">
      <c r="A2994">
        <v>98391</v>
      </c>
      <c r="B2994" t="s">
        <v>10664</v>
      </c>
      <c r="C2994" t="s">
        <v>52</v>
      </c>
      <c r="D2994" t="s">
        <v>17527</v>
      </c>
    </row>
    <row r="2995" spans="1:4" x14ac:dyDescent="0.2">
      <c r="A2995">
        <v>98392</v>
      </c>
      <c r="B2995" t="s">
        <v>10665</v>
      </c>
      <c r="C2995" t="s">
        <v>52</v>
      </c>
      <c r="D2995" t="s">
        <v>17527</v>
      </c>
    </row>
    <row r="2996" spans="1:4" x14ac:dyDescent="0.2">
      <c r="A2996">
        <v>98393</v>
      </c>
      <c r="B2996" t="s">
        <v>10666</v>
      </c>
      <c r="C2996" t="s">
        <v>52</v>
      </c>
      <c r="D2996" t="s">
        <v>17527</v>
      </c>
    </row>
    <row r="2997" spans="1:4" x14ac:dyDescent="0.2">
      <c r="A2997">
        <v>98394</v>
      </c>
      <c r="B2997" t="s">
        <v>10667</v>
      </c>
      <c r="C2997" t="s">
        <v>52</v>
      </c>
      <c r="D2997" t="s">
        <v>17527</v>
      </c>
    </row>
    <row r="2998" spans="1:4" x14ac:dyDescent="0.2">
      <c r="A2998">
        <v>98395</v>
      </c>
      <c r="B2998" t="s">
        <v>10668</v>
      </c>
      <c r="C2998" t="s">
        <v>52</v>
      </c>
      <c r="D2998" t="s">
        <v>17527</v>
      </c>
    </row>
    <row r="2999" spans="1:4" x14ac:dyDescent="0.2">
      <c r="A2999">
        <v>98396</v>
      </c>
      <c r="B2999" t="s">
        <v>10669</v>
      </c>
      <c r="C2999" t="s">
        <v>52</v>
      </c>
      <c r="D2999" t="s">
        <v>17527</v>
      </c>
    </row>
    <row r="3000" spans="1:4" x14ac:dyDescent="0.2">
      <c r="A3000">
        <v>98369</v>
      </c>
      <c r="B3000" t="s">
        <v>10670</v>
      </c>
      <c r="C3000" t="s">
        <v>3211</v>
      </c>
      <c r="D3000" t="s">
        <v>17527</v>
      </c>
    </row>
    <row r="3001" spans="1:4" x14ac:dyDescent="0.2">
      <c r="A3001">
        <v>98360</v>
      </c>
      <c r="B3001" t="s">
        <v>10671</v>
      </c>
      <c r="C3001" t="s">
        <v>3211</v>
      </c>
      <c r="D3001" t="s">
        <v>17527</v>
      </c>
    </row>
    <row r="3002" spans="1:4" x14ac:dyDescent="0.2">
      <c r="A3002">
        <v>98368</v>
      </c>
      <c r="B3002" t="s">
        <v>10672</v>
      </c>
      <c r="C3002" t="s">
        <v>3211</v>
      </c>
      <c r="D3002" t="s">
        <v>17527</v>
      </c>
    </row>
    <row r="3003" spans="1:4" x14ac:dyDescent="0.2">
      <c r="A3003">
        <v>98359</v>
      </c>
      <c r="B3003" t="s">
        <v>10673</v>
      </c>
      <c r="C3003" t="s">
        <v>3211</v>
      </c>
      <c r="D3003" t="s">
        <v>17527</v>
      </c>
    </row>
    <row r="3004" spans="1:4" x14ac:dyDescent="0.2">
      <c r="A3004">
        <v>98367</v>
      </c>
      <c r="B3004" t="s">
        <v>10674</v>
      </c>
      <c r="C3004" t="s">
        <v>3211</v>
      </c>
      <c r="D3004" t="s">
        <v>17527</v>
      </c>
    </row>
    <row r="3005" spans="1:4" x14ac:dyDescent="0.2">
      <c r="A3005">
        <v>98358</v>
      </c>
      <c r="B3005" t="s">
        <v>10675</v>
      </c>
      <c r="C3005" t="s">
        <v>3211</v>
      </c>
      <c r="D3005" t="s">
        <v>17527</v>
      </c>
    </row>
    <row r="3006" spans="1:4" x14ac:dyDescent="0.2">
      <c r="A3006">
        <v>98352</v>
      </c>
      <c r="B3006" t="s">
        <v>10676</v>
      </c>
      <c r="C3006" t="s">
        <v>3211</v>
      </c>
      <c r="D3006" t="s">
        <v>17527</v>
      </c>
    </row>
    <row r="3007" spans="1:4" x14ac:dyDescent="0.2">
      <c r="A3007">
        <v>98343</v>
      </c>
      <c r="B3007" t="s">
        <v>10677</v>
      </c>
      <c r="C3007" t="s">
        <v>3211</v>
      </c>
      <c r="D3007" t="s">
        <v>17527</v>
      </c>
    </row>
    <row r="3008" spans="1:4" x14ac:dyDescent="0.2">
      <c r="A3008">
        <v>98351</v>
      </c>
      <c r="B3008" t="s">
        <v>10678</v>
      </c>
      <c r="C3008" t="s">
        <v>3211</v>
      </c>
      <c r="D3008" t="s">
        <v>17527</v>
      </c>
    </row>
    <row r="3009" spans="1:4" x14ac:dyDescent="0.2">
      <c r="A3009">
        <v>98342</v>
      </c>
      <c r="B3009" t="s">
        <v>10679</v>
      </c>
      <c r="C3009" t="s">
        <v>3211</v>
      </c>
      <c r="D3009" t="s">
        <v>17527</v>
      </c>
    </row>
    <row r="3010" spans="1:4" x14ac:dyDescent="0.2">
      <c r="A3010">
        <v>98350</v>
      </c>
      <c r="B3010" t="s">
        <v>10680</v>
      </c>
      <c r="C3010" t="s">
        <v>3211</v>
      </c>
      <c r="D3010" t="s">
        <v>17527</v>
      </c>
    </row>
    <row r="3011" spans="1:4" x14ac:dyDescent="0.2">
      <c r="A3011">
        <v>98341</v>
      </c>
      <c r="B3011" t="s">
        <v>10681</v>
      </c>
      <c r="C3011" t="s">
        <v>3211</v>
      </c>
      <c r="D3011" t="s">
        <v>17527</v>
      </c>
    </row>
    <row r="3012" spans="1:4" x14ac:dyDescent="0.2">
      <c r="A3012">
        <v>98381</v>
      </c>
      <c r="B3012" t="s">
        <v>10682</v>
      </c>
      <c r="C3012" t="s">
        <v>83</v>
      </c>
      <c r="D3012" t="s">
        <v>17527</v>
      </c>
    </row>
    <row r="3013" spans="1:4" x14ac:dyDescent="0.2">
      <c r="A3013">
        <v>98382</v>
      </c>
      <c r="B3013" t="s">
        <v>10684</v>
      </c>
      <c r="C3013" t="s">
        <v>83</v>
      </c>
      <c r="D3013" t="s">
        <v>17527</v>
      </c>
    </row>
    <row r="3014" spans="1:4" x14ac:dyDescent="0.2">
      <c r="A3014">
        <v>98383</v>
      </c>
      <c r="B3014" t="s">
        <v>10685</v>
      </c>
      <c r="C3014" t="s">
        <v>83</v>
      </c>
      <c r="D3014" t="s">
        <v>17527</v>
      </c>
    </row>
    <row r="3015" spans="1:4" x14ac:dyDescent="0.2">
      <c r="A3015">
        <v>98384</v>
      </c>
      <c r="B3015" t="s">
        <v>10686</v>
      </c>
      <c r="C3015" t="s">
        <v>83</v>
      </c>
      <c r="D3015" t="s">
        <v>17527</v>
      </c>
    </row>
    <row r="3016" spans="1:4" x14ac:dyDescent="0.2">
      <c r="A3016">
        <v>98385</v>
      </c>
      <c r="B3016" t="s">
        <v>10687</v>
      </c>
      <c r="C3016" t="s">
        <v>83</v>
      </c>
      <c r="D3016" t="s">
        <v>17527</v>
      </c>
    </row>
    <row r="3017" spans="1:4" x14ac:dyDescent="0.2">
      <c r="A3017">
        <v>98386</v>
      </c>
      <c r="B3017" t="s">
        <v>10688</v>
      </c>
      <c r="C3017" t="s">
        <v>83</v>
      </c>
      <c r="D3017" t="s">
        <v>17527</v>
      </c>
    </row>
    <row r="3018" spans="1:4" x14ac:dyDescent="0.2">
      <c r="A3018">
        <v>98387</v>
      </c>
      <c r="B3018" t="s">
        <v>10689</v>
      </c>
      <c r="C3018" t="s">
        <v>83</v>
      </c>
      <c r="D3018" t="s">
        <v>17527</v>
      </c>
    </row>
    <row r="3019" spans="1:4" x14ac:dyDescent="0.2">
      <c r="A3019">
        <v>98388</v>
      </c>
      <c r="B3019" t="s">
        <v>10690</v>
      </c>
      <c r="C3019" t="s">
        <v>83</v>
      </c>
      <c r="D3019" t="s">
        <v>17527</v>
      </c>
    </row>
    <row r="3020" spans="1:4" x14ac:dyDescent="0.2">
      <c r="A3020">
        <v>98346</v>
      </c>
      <c r="B3020" t="s">
        <v>10691</v>
      </c>
      <c r="C3020" t="s">
        <v>3211</v>
      </c>
      <c r="D3020" t="s">
        <v>17527</v>
      </c>
    </row>
    <row r="3021" spans="1:4" x14ac:dyDescent="0.2">
      <c r="A3021">
        <v>98363</v>
      </c>
      <c r="B3021" t="s">
        <v>10693</v>
      </c>
      <c r="C3021" t="s">
        <v>3211</v>
      </c>
      <c r="D3021" t="s">
        <v>17527</v>
      </c>
    </row>
    <row r="3022" spans="1:4" x14ac:dyDescent="0.2">
      <c r="A3022">
        <v>98354</v>
      </c>
      <c r="B3022" t="s">
        <v>10694</v>
      </c>
      <c r="C3022" t="s">
        <v>3211</v>
      </c>
      <c r="D3022" t="s">
        <v>17527</v>
      </c>
    </row>
    <row r="3023" spans="1:4" x14ac:dyDescent="0.2">
      <c r="A3023">
        <v>98337</v>
      </c>
      <c r="B3023" t="s">
        <v>10695</v>
      </c>
      <c r="C3023" t="s">
        <v>3211</v>
      </c>
      <c r="D3023" t="s">
        <v>17527</v>
      </c>
    </row>
    <row r="3024" spans="1:4" x14ac:dyDescent="0.2">
      <c r="A3024">
        <v>98345</v>
      </c>
      <c r="B3024" t="s">
        <v>10696</v>
      </c>
      <c r="C3024" t="s">
        <v>3211</v>
      </c>
      <c r="D3024" t="s">
        <v>17527</v>
      </c>
    </row>
    <row r="3025" spans="1:4" x14ac:dyDescent="0.2">
      <c r="A3025">
        <v>98362</v>
      </c>
      <c r="B3025" t="s">
        <v>10697</v>
      </c>
      <c r="C3025" t="s">
        <v>3211</v>
      </c>
      <c r="D3025" t="s">
        <v>17527</v>
      </c>
    </row>
    <row r="3026" spans="1:4" x14ac:dyDescent="0.2">
      <c r="A3026">
        <v>98403</v>
      </c>
      <c r="B3026" t="s">
        <v>10698</v>
      </c>
      <c r="C3026" t="s">
        <v>3211</v>
      </c>
      <c r="D3026" t="s">
        <v>17527</v>
      </c>
    </row>
    <row r="3027" spans="1:4" x14ac:dyDescent="0.2">
      <c r="A3027">
        <v>98335</v>
      </c>
      <c r="B3027" t="s">
        <v>10699</v>
      </c>
      <c r="C3027" t="s">
        <v>3211</v>
      </c>
      <c r="D3027" t="s">
        <v>17527</v>
      </c>
    </row>
    <row r="3028" spans="1:4" x14ac:dyDescent="0.2">
      <c r="A3028">
        <v>98344</v>
      </c>
      <c r="B3028" t="s">
        <v>10700</v>
      </c>
      <c r="C3028" t="s">
        <v>3211</v>
      </c>
      <c r="D3028" t="s">
        <v>17527</v>
      </c>
    </row>
    <row r="3029" spans="1:4" x14ac:dyDescent="0.2">
      <c r="A3029">
        <v>98361</v>
      </c>
      <c r="B3029" t="s">
        <v>10702</v>
      </c>
      <c r="C3029" t="s">
        <v>3211</v>
      </c>
      <c r="D3029" t="s">
        <v>17527</v>
      </c>
    </row>
    <row r="3030" spans="1:4" x14ac:dyDescent="0.2">
      <c r="A3030">
        <v>98353</v>
      </c>
      <c r="B3030" t="s">
        <v>10703</v>
      </c>
      <c r="C3030" t="s">
        <v>3211</v>
      </c>
      <c r="D3030" t="s">
        <v>17527</v>
      </c>
    </row>
    <row r="3031" spans="1:4" x14ac:dyDescent="0.2">
      <c r="A3031">
        <v>98334</v>
      </c>
      <c r="B3031" t="s">
        <v>10704</v>
      </c>
      <c r="C3031" t="s">
        <v>3211</v>
      </c>
      <c r="D3031" t="s">
        <v>17527</v>
      </c>
    </row>
    <row r="3032" spans="1:4" x14ac:dyDescent="0.2">
      <c r="A3032">
        <v>98371</v>
      </c>
      <c r="B3032" t="s">
        <v>10705</v>
      </c>
      <c r="C3032" t="s">
        <v>3211</v>
      </c>
      <c r="D3032" t="s">
        <v>17527</v>
      </c>
    </row>
    <row r="3033" spans="1:4" x14ac:dyDescent="0.2">
      <c r="A3033">
        <v>98397</v>
      </c>
      <c r="B3033" t="s">
        <v>10706</v>
      </c>
      <c r="C3033" t="s">
        <v>3211</v>
      </c>
      <c r="D3033">
        <v>17.12</v>
      </c>
    </row>
    <row r="3034" spans="1:4" x14ac:dyDescent="0.2">
      <c r="A3034">
        <v>97280</v>
      </c>
      <c r="B3034" t="s">
        <v>10707</v>
      </c>
      <c r="C3034" t="s">
        <v>52</v>
      </c>
      <c r="D3034">
        <v>113.64</v>
      </c>
    </row>
    <row r="3035" spans="1:4" x14ac:dyDescent="0.2">
      <c r="A3035">
        <v>97275</v>
      </c>
      <c r="B3035" t="s">
        <v>10708</v>
      </c>
      <c r="C3035" t="s">
        <v>52</v>
      </c>
      <c r="D3035">
        <v>101.68</v>
      </c>
    </row>
    <row r="3036" spans="1:4" x14ac:dyDescent="0.2">
      <c r="A3036">
        <v>97279</v>
      </c>
      <c r="B3036" t="s">
        <v>10709</v>
      </c>
      <c r="C3036" t="s">
        <v>52</v>
      </c>
      <c r="D3036">
        <v>106.91</v>
      </c>
    </row>
    <row r="3037" spans="1:4" x14ac:dyDescent="0.2">
      <c r="A3037">
        <v>97285</v>
      </c>
      <c r="B3037" t="s">
        <v>10710</v>
      </c>
      <c r="C3037" t="s">
        <v>52</v>
      </c>
      <c r="D3037">
        <v>118.08</v>
      </c>
    </row>
    <row r="3038" spans="1:4" x14ac:dyDescent="0.2">
      <c r="A3038">
        <v>97286</v>
      </c>
      <c r="B3038" t="s">
        <v>10711</v>
      </c>
      <c r="C3038" t="s">
        <v>52</v>
      </c>
      <c r="D3038">
        <v>123.69</v>
      </c>
    </row>
    <row r="3039" spans="1:4" x14ac:dyDescent="0.2">
      <c r="A3039">
        <v>97291</v>
      </c>
      <c r="B3039" t="s">
        <v>10712</v>
      </c>
      <c r="C3039" t="s">
        <v>52</v>
      </c>
      <c r="D3039">
        <v>137.66</v>
      </c>
    </row>
    <row r="3040" spans="1:4" x14ac:dyDescent="0.2">
      <c r="A3040">
        <v>97292</v>
      </c>
      <c r="B3040" t="s">
        <v>10713</v>
      </c>
      <c r="C3040" t="s">
        <v>52</v>
      </c>
      <c r="D3040">
        <v>150.85</v>
      </c>
    </row>
    <row r="3041" spans="1:4" x14ac:dyDescent="0.2">
      <c r="A3041">
        <v>97297</v>
      </c>
      <c r="B3041" t="s">
        <v>10714</v>
      </c>
      <c r="C3041" t="s">
        <v>52</v>
      </c>
      <c r="D3041">
        <v>174.76</v>
      </c>
    </row>
    <row r="3042" spans="1:4" x14ac:dyDescent="0.2">
      <c r="A3042">
        <v>97298</v>
      </c>
      <c r="B3042" t="s">
        <v>10715</v>
      </c>
      <c r="C3042" t="s">
        <v>52</v>
      </c>
      <c r="D3042">
        <v>209.92</v>
      </c>
    </row>
    <row r="3043" spans="1:4" x14ac:dyDescent="0.2">
      <c r="A3043">
        <v>97303</v>
      </c>
      <c r="B3043" t="s">
        <v>10716</v>
      </c>
      <c r="C3043" t="s">
        <v>52</v>
      </c>
      <c r="D3043">
        <v>256.8</v>
      </c>
    </row>
    <row r="3044" spans="1:4" x14ac:dyDescent="0.2">
      <c r="A3044">
        <v>97304</v>
      </c>
      <c r="B3044" t="s">
        <v>10717</v>
      </c>
      <c r="C3044" t="s">
        <v>52</v>
      </c>
      <c r="D3044">
        <v>311.3</v>
      </c>
    </row>
    <row r="3045" spans="1:4" x14ac:dyDescent="0.2">
      <c r="A3045">
        <v>97309</v>
      </c>
      <c r="B3045" t="s">
        <v>10718</v>
      </c>
      <c r="C3045" t="s">
        <v>52</v>
      </c>
      <c r="D3045">
        <v>435.37</v>
      </c>
    </row>
    <row r="3046" spans="1:4" x14ac:dyDescent="0.2">
      <c r="A3046">
        <v>97310</v>
      </c>
      <c r="B3046" t="s">
        <v>10719</v>
      </c>
      <c r="C3046" t="s">
        <v>52</v>
      </c>
      <c r="D3046">
        <v>509.89</v>
      </c>
    </row>
    <row r="3047" spans="1:4" x14ac:dyDescent="0.2">
      <c r="A3047">
        <v>97282</v>
      </c>
      <c r="B3047" t="s">
        <v>10720</v>
      </c>
      <c r="C3047" t="s">
        <v>52</v>
      </c>
      <c r="D3047">
        <v>113.64</v>
      </c>
    </row>
    <row r="3048" spans="1:4" x14ac:dyDescent="0.2">
      <c r="A3048">
        <v>97276</v>
      </c>
      <c r="B3048" t="s">
        <v>10721</v>
      </c>
      <c r="C3048" t="s">
        <v>52</v>
      </c>
      <c r="D3048">
        <v>102.79</v>
      </c>
    </row>
    <row r="3049" spans="1:4" x14ac:dyDescent="0.2">
      <c r="A3049">
        <v>97281</v>
      </c>
      <c r="B3049" t="s">
        <v>10722</v>
      </c>
      <c r="C3049" t="s">
        <v>52</v>
      </c>
      <c r="D3049">
        <v>107.37</v>
      </c>
    </row>
    <row r="3050" spans="1:4" x14ac:dyDescent="0.2">
      <c r="A3050">
        <v>97287</v>
      </c>
      <c r="B3050" t="s">
        <v>10723</v>
      </c>
      <c r="C3050" t="s">
        <v>52</v>
      </c>
      <c r="D3050">
        <v>118.58</v>
      </c>
    </row>
    <row r="3051" spans="1:4" x14ac:dyDescent="0.2">
      <c r="A3051">
        <v>97288</v>
      </c>
      <c r="B3051" t="s">
        <v>10724</v>
      </c>
      <c r="C3051" t="s">
        <v>52</v>
      </c>
      <c r="D3051">
        <v>127.11</v>
      </c>
    </row>
    <row r="3052" spans="1:4" x14ac:dyDescent="0.2">
      <c r="A3052">
        <v>97293</v>
      </c>
      <c r="B3052" t="s">
        <v>10725</v>
      </c>
      <c r="C3052" t="s">
        <v>52</v>
      </c>
      <c r="D3052">
        <v>137.66</v>
      </c>
    </row>
    <row r="3053" spans="1:4" x14ac:dyDescent="0.2">
      <c r="A3053">
        <v>97294</v>
      </c>
      <c r="B3053" t="s">
        <v>10726</v>
      </c>
      <c r="C3053" t="s">
        <v>52</v>
      </c>
      <c r="D3053">
        <v>150.85</v>
      </c>
    </row>
    <row r="3054" spans="1:4" x14ac:dyDescent="0.2">
      <c r="A3054">
        <v>97299</v>
      </c>
      <c r="B3054" t="s">
        <v>10727</v>
      </c>
      <c r="C3054" t="s">
        <v>52</v>
      </c>
      <c r="D3054">
        <v>174.76</v>
      </c>
    </row>
    <row r="3055" spans="1:4" x14ac:dyDescent="0.2">
      <c r="A3055">
        <v>97300</v>
      </c>
      <c r="B3055" t="s">
        <v>10728</v>
      </c>
      <c r="C3055" t="s">
        <v>52</v>
      </c>
      <c r="D3055">
        <v>209.92</v>
      </c>
    </row>
    <row r="3056" spans="1:4" x14ac:dyDescent="0.2">
      <c r="A3056">
        <v>97305</v>
      </c>
      <c r="B3056" t="s">
        <v>10729</v>
      </c>
      <c r="C3056" t="s">
        <v>52</v>
      </c>
      <c r="D3056">
        <v>250.3</v>
      </c>
    </row>
    <row r="3057" spans="1:4" x14ac:dyDescent="0.2">
      <c r="A3057">
        <v>97306</v>
      </c>
      <c r="B3057" t="s">
        <v>10730</v>
      </c>
      <c r="C3057" t="s">
        <v>52</v>
      </c>
      <c r="D3057">
        <v>325.37</v>
      </c>
    </row>
    <row r="3058" spans="1:4" x14ac:dyDescent="0.2">
      <c r="A3058">
        <v>97311</v>
      </c>
      <c r="B3058" t="s">
        <v>10731</v>
      </c>
      <c r="C3058" t="s">
        <v>52</v>
      </c>
      <c r="D3058">
        <v>392.49</v>
      </c>
    </row>
    <row r="3059" spans="1:4" x14ac:dyDescent="0.2">
      <c r="A3059">
        <v>97312</v>
      </c>
      <c r="B3059" t="s">
        <v>10732</v>
      </c>
      <c r="C3059" t="s">
        <v>52</v>
      </c>
      <c r="D3059">
        <v>509.89</v>
      </c>
    </row>
    <row r="3060" spans="1:4" x14ac:dyDescent="0.2">
      <c r="A3060">
        <v>97278</v>
      </c>
      <c r="B3060" t="s">
        <v>10733</v>
      </c>
      <c r="C3060" t="s">
        <v>52</v>
      </c>
      <c r="D3060">
        <v>117.83</v>
      </c>
    </row>
    <row r="3061" spans="1:4" x14ac:dyDescent="0.2">
      <c r="A3061">
        <v>97274</v>
      </c>
      <c r="B3061" t="s">
        <v>10734</v>
      </c>
      <c r="C3061" t="s">
        <v>52</v>
      </c>
      <c r="D3061">
        <v>105.27</v>
      </c>
    </row>
    <row r="3062" spans="1:4" x14ac:dyDescent="0.2">
      <c r="A3062">
        <v>97283</v>
      </c>
      <c r="B3062" t="s">
        <v>10735</v>
      </c>
      <c r="C3062" t="s">
        <v>52</v>
      </c>
      <c r="D3062">
        <v>120.89</v>
      </c>
    </row>
    <row r="3063" spans="1:4" x14ac:dyDescent="0.2">
      <c r="A3063">
        <v>97284</v>
      </c>
      <c r="B3063" t="s">
        <v>10736</v>
      </c>
      <c r="C3063" t="s">
        <v>52</v>
      </c>
      <c r="D3063">
        <v>135.08000000000001</v>
      </c>
    </row>
    <row r="3064" spans="1:4" x14ac:dyDescent="0.2">
      <c r="A3064">
        <v>97289</v>
      </c>
      <c r="B3064" t="s">
        <v>10737</v>
      </c>
      <c r="C3064" t="s">
        <v>52</v>
      </c>
      <c r="D3064">
        <v>151.44999999999999</v>
      </c>
    </row>
    <row r="3065" spans="1:4" x14ac:dyDescent="0.2">
      <c r="A3065">
        <v>97290</v>
      </c>
      <c r="B3065" t="s">
        <v>10738</v>
      </c>
      <c r="C3065" t="s">
        <v>52</v>
      </c>
      <c r="D3065">
        <v>155.97999999999999</v>
      </c>
    </row>
    <row r="3066" spans="1:4" x14ac:dyDescent="0.2">
      <c r="A3066">
        <v>97295</v>
      </c>
      <c r="B3066" t="s">
        <v>10739</v>
      </c>
      <c r="C3066" t="s">
        <v>52</v>
      </c>
      <c r="D3066">
        <v>189.3</v>
      </c>
    </row>
    <row r="3067" spans="1:4" x14ac:dyDescent="0.2">
      <c r="A3067">
        <v>97296</v>
      </c>
      <c r="B3067" t="s">
        <v>10740</v>
      </c>
      <c r="C3067" t="s">
        <v>52</v>
      </c>
      <c r="D3067">
        <v>228.15</v>
      </c>
    </row>
    <row r="3068" spans="1:4" x14ac:dyDescent="0.2">
      <c r="A3068">
        <v>97301</v>
      </c>
      <c r="B3068" t="s">
        <v>10741</v>
      </c>
      <c r="C3068" t="s">
        <v>52</v>
      </c>
      <c r="D3068">
        <v>289.64</v>
      </c>
    </row>
    <row r="3069" spans="1:4" x14ac:dyDescent="0.2">
      <c r="A3069">
        <v>97302</v>
      </c>
      <c r="B3069" t="s">
        <v>10742</v>
      </c>
      <c r="C3069" t="s">
        <v>52</v>
      </c>
      <c r="D3069">
        <v>339.35</v>
      </c>
    </row>
    <row r="3070" spans="1:4" x14ac:dyDescent="0.2">
      <c r="A3070">
        <v>97307</v>
      </c>
      <c r="B3070" t="s">
        <v>10743</v>
      </c>
      <c r="C3070" t="s">
        <v>52</v>
      </c>
      <c r="D3070">
        <v>431.08</v>
      </c>
    </row>
    <row r="3071" spans="1:4" x14ac:dyDescent="0.2">
      <c r="A3071">
        <v>97277</v>
      </c>
      <c r="B3071" t="s">
        <v>10744</v>
      </c>
      <c r="C3071" t="s">
        <v>52</v>
      </c>
      <c r="D3071">
        <v>111.33</v>
      </c>
    </row>
    <row r="3072" spans="1:4" x14ac:dyDescent="0.2">
      <c r="A3072">
        <v>97308</v>
      </c>
      <c r="B3072" t="s">
        <v>10745</v>
      </c>
      <c r="C3072" t="s">
        <v>52</v>
      </c>
      <c r="D3072">
        <v>488.63</v>
      </c>
    </row>
    <row r="3073" spans="1:4" x14ac:dyDescent="0.2">
      <c r="A3073">
        <v>97238</v>
      </c>
      <c r="B3073" t="s">
        <v>10746</v>
      </c>
      <c r="C3073" t="s">
        <v>83</v>
      </c>
      <c r="D3073">
        <v>116.56</v>
      </c>
    </row>
    <row r="3074" spans="1:4" x14ac:dyDescent="0.2">
      <c r="A3074">
        <v>97239</v>
      </c>
      <c r="B3074" t="s">
        <v>10749</v>
      </c>
      <c r="C3074" t="s">
        <v>83</v>
      </c>
      <c r="D3074">
        <v>121.11</v>
      </c>
    </row>
    <row r="3075" spans="1:4" x14ac:dyDescent="0.2">
      <c r="A3075">
        <v>97240</v>
      </c>
      <c r="B3075" t="s">
        <v>10751</v>
      </c>
      <c r="C3075" t="s">
        <v>83</v>
      </c>
      <c r="D3075">
        <v>124.35</v>
      </c>
    </row>
    <row r="3076" spans="1:4" x14ac:dyDescent="0.2">
      <c r="A3076">
        <v>97241</v>
      </c>
      <c r="B3076" t="s">
        <v>10753</v>
      </c>
      <c r="C3076" t="s">
        <v>83</v>
      </c>
      <c r="D3076">
        <v>131.68</v>
      </c>
    </row>
    <row r="3077" spans="1:4" x14ac:dyDescent="0.2">
      <c r="A3077">
        <v>97242</v>
      </c>
      <c r="B3077" t="s">
        <v>10755</v>
      </c>
      <c r="C3077" t="s">
        <v>83</v>
      </c>
      <c r="D3077">
        <v>139.66</v>
      </c>
    </row>
    <row r="3078" spans="1:4" x14ac:dyDescent="0.2">
      <c r="A3078">
        <v>97243</v>
      </c>
      <c r="B3078" t="s">
        <v>10757</v>
      </c>
      <c r="C3078" t="s">
        <v>83</v>
      </c>
      <c r="D3078">
        <v>164.25</v>
      </c>
    </row>
    <row r="3079" spans="1:4" x14ac:dyDescent="0.2">
      <c r="A3079">
        <v>97244</v>
      </c>
      <c r="B3079" t="s">
        <v>10759</v>
      </c>
      <c r="C3079" t="s">
        <v>83</v>
      </c>
      <c r="D3079">
        <v>183.71</v>
      </c>
    </row>
    <row r="3080" spans="1:4" x14ac:dyDescent="0.2">
      <c r="A3080">
        <v>97245</v>
      </c>
      <c r="B3080" t="s">
        <v>10761</v>
      </c>
      <c r="C3080" t="s">
        <v>83</v>
      </c>
      <c r="D3080">
        <v>216.99</v>
      </c>
    </row>
    <row r="3081" spans="1:4" x14ac:dyDescent="0.2">
      <c r="A3081">
        <v>97236</v>
      </c>
      <c r="B3081" t="s">
        <v>10764</v>
      </c>
      <c r="C3081" t="s">
        <v>83</v>
      </c>
      <c r="D3081">
        <v>108.86</v>
      </c>
    </row>
    <row r="3082" spans="1:4" x14ac:dyDescent="0.2">
      <c r="A3082">
        <v>97246</v>
      </c>
      <c r="B3082" t="s">
        <v>10766</v>
      </c>
      <c r="C3082" t="s">
        <v>83</v>
      </c>
      <c r="D3082">
        <v>237.89</v>
      </c>
    </row>
    <row r="3083" spans="1:4" x14ac:dyDescent="0.2">
      <c r="A3083">
        <v>97247</v>
      </c>
      <c r="B3083" t="s">
        <v>10768</v>
      </c>
      <c r="C3083" t="s">
        <v>83</v>
      </c>
      <c r="D3083">
        <v>278.22000000000003</v>
      </c>
    </row>
    <row r="3084" spans="1:4" x14ac:dyDescent="0.2">
      <c r="A3084">
        <v>97237</v>
      </c>
      <c r="B3084" t="s">
        <v>10770</v>
      </c>
      <c r="C3084" t="s">
        <v>83</v>
      </c>
      <c r="D3084">
        <v>112.66</v>
      </c>
    </row>
    <row r="3085" spans="1:4" x14ac:dyDescent="0.2">
      <c r="A3085">
        <v>97248</v>
      </c>
      <c r="B3085" t="s">
        <v>10772</v>
      </c>
      <c r="C3085" t="s">
        <v>83</v>
      </c>
      <c r="D3085">
        <v>308.69</v>
      </c>
    </row>
    <row r="3086" spans="1:4" x14ac:dyDescent="0.2">
      <c r="A3086">
        <v>97251</v>
      </c>
      <c r="B3086" t="s">
        <v>10747</v>
      </c>
      <c r="C3086" t="s">
        <v>52</v>
      </c>
      <c r="D3086">
        <v>95.96</v>
      </c>
    </row>
    <row r="3087" spans="1:4" x14ac:dyDescent="0.2">
      <c r="A3087">
        <v>97254</v>
      </c>
      <c r="B3087" t="s">
        <v>10750</v>
      </c>
      <c r="C3087" t="s">
        <v>52</v>
      </c>
      <c r="D3087">
        <v>99.15</v>
      </c>
    </row>
    <row r="3088" spans="1:4" x14ac:dyDescent="0.2">
      <c r="A3088">
        <v>97255</v>
      </c>
      <c r="B3088" t="s">
        <v>10752</v>
      </c>
      <c r="C3088" t="s">
        <v>52</v>
      </c>
      <c r="D3088">
        <v>101.54</v>
      </c>
    </row>
    <row r="3089" spans="1:4" x14ac:dyDescent="0.2">
      <c r="A3089">
        <v>97249</v>
      </c>
      <c r="B3089" t="s">
        <v>10765</v>
      </c>
      <c r="C3089" t="s">
        <v>52</v>
      </c>
      <c r="D3089">
        <v>90.86</v>
      </c>
    </row>
    <row r="3090" spans="1:4" x14ac:dyDescent="0.2">
      <c r="A3090">
        <v>97250</v>
      </c>
      <c r="B3090" t="s">
        <v>10771</v>
      </c>
      <c r="C3090" t="s">
        <v>52</v>
      </c>
      <c r="D3090">
        <v>93.47</v>
      </c>
    </row>
    <row r="3091" spans="1:4" x14ac:dyDescent="0.2">
      <c r="A3091">
        <v>97258</v>
      </c>
      <c r="B3091" t="s">
        <v>10754</v>
      </c>
      <c r="C3091" t="s">
        <v>52</v>
      </c>
      <c r="D3091">
        <v>106.54</v>
      </c>
    </row>
    <row r="3092" spans="1:4" x14ac:dyDescent="0.2">
      <c r="A3092">
        <v>97259</v>
      </c>
      <c r="B3092" t="s">
        <v>10756</v>
      </c>
      <c r="C3092" t="s">
        <v>52</v>
      </c>
      <c r="D3092">
        <v>112.41</v>
      </c>
    </row>
    <row r="3093" spans="1:4" x14ac:dyDescent="0.2">
      <c r="A3093">
        <v>97262</v>
      </c>
      <c r="B3093" t="s">
        <v>10758</v>
      </c>
      <c r="C3093" t="s">
        <v>52</v>
      </c>
      <c r="D3093">
        <v>121.03</v>
      </c>
    </row>
    <row r="3094" spans="1:4" x14ac:dyDescent="0.2">
      <c r="A3094">
        <v>97263</v>
      </c>
      <c r="B3094" t="s">
        <v>10760</v>
      </c>
      <c r="C3094" t="s">
        <v>52</v>
      </c>
      <c r="D3094">
        <v>132.13999999999999</v>
      </c>
    </row>
    <row r="3095" spans="1:4" x14ac:dyDescent="0.2">
      <c r="A3095">
        <v>97266</v>
      </c>
      <c r="B3095" t="s">
        <v>10762</v>
      </c>
      <c r="C3095" t="s">
        <v>52</v>
      </c>
      <c r="D3095">
        <v>146.88999999999999</v>
      </c>
    </row>
    <row r="3096" spans="1:4" x14ac:dyDescent="0.2">
      <c r="A3096">
        <v>97267</v>
      </c>
      <c r="B3096" t="s">
        <v>10767</v>
      </c>
      <c r="C3096" t="s">
        <v>52</v>
      </c>
      <c r="D3096">
        <v>158.94</v>
      </c>
    </row>
    <row r="3097" spans="1:4" x14ac:dyDescent="0.2">
      <c r="A3097">
        <v>97270</v>
      </c>
      <c r="B3097" t="s">
        <v>10769</v>
      </c>
      <c r="C3097" t="s">
        <v>52</v>
      </c>
      <c r="D3097">
        <v>172.55</v>
      </c>
    </row>
    <row r="3098" spans="1:4" x14ac:dyDescent="0.2">
      <c r="A3098">
        <v>97271</v>
      </c>
      <c r="B3098" t="s">
        <v>10773</v>
      </c>
      <c r="C3098" t="s">
        <v>52</v>
      </c>
      <c r="D3098">
        <v>183.99</v>
      </c>
    </row>
    <row r="3099" spans="1:4" x14ac:dyDescent="0.2">
      <c r="A3099">
        <v>97252</v>
      </c>
      <c r="B3099" t="s">
        <v>10774</v>
      </c>
      <c r="C3099" t="s">
        <v>52</v>
      </c>
      <c r="D3099">
        <v>101.35</v>
      </c>
    </row>
    <row r="3100" spans="1:4" x14ac:dyDescent="0.2">
      <c r="A3100">
        <v>97257</v>
      </c>
      <c r="B3100" t="s">
        <v>10775</v>
      </c>
      <c r="C3100" t="s">
        <v>52</v>
      </c>
      <c r="D3100">
        <v>105.31</v>
      </c>
    </row>
    <row r="3101" spans="1:4" x14ac:dyDescent="0.2">
      <c r="A3101">
        <v>97256</v>
      </c>
      <c r="B3101" t="s">
        <v>10776</v>
      </c>
      <c r="C3101" t="s">
        <v>52</v>
      </c>
      <c r="D3101">
        <v>109</v>
      </c>
    </row>
    <row r="3102" spans="1:4" x14ac:dyDescent="0.2">
      <c r="A3102">
        <v>97253</v>
      </c>
      <c r="B3102" t="s">
        <v>10777</v>
      </c>
      <c r="C3102" t="s">
        <v>52</v>
      </c>
      <c r="D3102">
        <v>97.86</v>
      </c>
    </row>
    <row r="3103" spans="1:4" x14ac:dyDescent="0.2">
      <c r="A3103">
        <v>97261</v>
      </c>
      <c r="B3103" t="s">
        <v>10778</v>
      </c>
      <c r="C3103" t="s">
        <v>52</v>
      </c>
      <c r="D3103">
        <v>114.8</v>
      </c>
    </row>
    <row r="3104" spans="1:4" x14ac:dyDescent="0.2">
      <c r="A3104">
        <v>97260</v>
      </c>
      <c r="B3104" t="s">
        <v>10779</v>
      </c>
      <c r="C3104" t="s">
        <v>52</v>
      </c>
      <c r="D3104">
        <v>121.75</v>
      </c>
    </row>
    <row r="3105" spans="1:4" x14ac:dyDescent="0.2">
      <c r="A3105">
        <v>97265</v>
      </c>
      <c r="B3105" t="s">
        <v>10780</v>
      </c>
      <c r="C3105" t="s">
        <v>52</v>
      </c>
      <c r="D3105">
        <v>138.21</v>
      </c>
    </row>
    <row r="3106" spans="1:4" x14ac:dyDescent="0.2">
      <c r="A3106">
        <v>97264</v>
      </c>
      <c r="B3106" t="s">
        <v>10781</v>
      </c>
      <c r="C3106" t="s">
        <v>52</v>
      </c>
      <c r="D3106">
        <v>155.47999999999999</v>
      </c>
    </row>
    <row r="3107" spans="1:4" x14ac:dyDescent="0.2">
      <c r="A3107">
        <v>97269</v>
      </c>
      <c r="B3107" t="s">
        <v>10782</v>
      </c>
      <c r="C3107" t="s">
        <v>52</v>
      </c>
      <c r="D3107">
        <v>174.36</v>
      </c>
    </row>
    <row r="3108" spans="1:4" x14ac:dyDescent="0.2">
      <c r="A3108">
        <v>97268</v>
      </c>
      <c r="B3108" t="s">
        <v>10783</v>
      </c>
      <c r="C3108" t="s">
        <v>52</v>
      </c>
      <c r="D3108">
        <v>191.87</v>
      </c>
    </row>
    <row r="3109" spans="1:4" x14ac:dyDescent="0.2">
      <c r="A3109">
        <v>97273</v>
      </c>
      <c r="B3109" t="s">
        <v>10784</v>
      </c>
      <c r="C3109" t="s">
        <v>52</v>
      </c>
      <c r="D3109">
        <v>225.76</v>
      </c>
    </row>
    <row r="3110" spans="1:4" x14ac:dyDescent="0.2">
      <c r="A3110">
        <v>97272</v>
      </c>
      <c r="B3110" t="s">
        <v>10785</v>
      </c>
      <c r="C3110" t="s">
        <v>52</v>
      </c>
      <c r="D3110">
        <v>254.73</v>
      </c>
    </row>
    <row r="3111" spans="1:4" x14ac:dyDescent="0.2">
      <c r="A3111">
        <v>97315</v>
      </c>
      <c r="B3111" t="s">
        <v>10786</v>
      </c>
      <c r="C3111" t="s">
        <v>52</v>
      </c>
      <c r="D3111">
        <v>170.42</v>
      </c>
    </row>
    <row r="3112" spans="1:4" x14ac:dyDescent="0.2">
      <c r="A3112">
        <v>97316</v>
      </c>
      <c r="B3112" t="s">
        <v>10787</v>
      </c>
      <c r="C3112" t="s">
        <v>52</v>
      </c>
      <c r="D3112">
        <v>176.6</v>
      </c>
    </row>
    <row r="3113" spans="1:4" x14ac:dyDescent="0.2">
      <c r="A3113">
        <v>97317</v>
      </c>
      <c r="B3113" t="s">
        <v>10788</v>
      </c>
      <c r="C3113" t="s">
        <v>52</v>
      </c>
      <c r="D3113">
        <v>186.09</v>
      </c>
    </row>
    <row r="3114" spans="1:4" x14ac:dyDescent="0.2">
      <c r="A3114">
        <v>97318</v>
      </c>
      <c r="B3114" t="s">
        <v>10789</v>
      </c>
      <c r="C3114" t="s">
        <v>52</v>
      </c>
      <c r="D3114">
        <v>202.06</v>
      </c>
    </row>
    <row r="3115" spans="1:4" x14ac:dyDescent="0.2">
      <c r="A3115">
        <v>97319</v>
      </c>
      <c r="B3115" t="s">
        <v>10790</v>
      </c>
      <c r="C3115" t="s">
        <v>52</v>
      </c>
      <c r="D3115">
        <v>216.29</v>
      </c>
    </row>
    <row r="3116" spans="1:4" x14ac:dyDescent="0.2">
      <c r="A3116">
        <v>97320</v>
      </c>
      <c r="B3116" t="s">
        <v>10791</v>
      </c>
      <c r="C3116" t="s">
        <v>52</v>
      </c>
      <c r="D3116">
        <v>241.55</v>
      </c>
    </row>
    <row r="3117" spans="1:4" x14ac:dyDescent="0.2">
      <c r="A3117">
        <v>97321</v>
      </c>
      <c r="B3117" t="s">
        <v>10792</v>
      </c>
      <c r="C3117" t="s">
        <v>52</v>
      </c>
      <c r="D3117">
        <v>281.23</v>
      </c>
    </row>
    <row r="3118" spans="1:4" x14ac:dyDescent="0.2">
      <c r="A3118">
        <v>97322</v>
      </c>
      <c r="B3118" t="s">
        <v>10793</v>
      </c>
      <c r="C3118" t="s">
        <v>52</v>
      </c>
      <c r="D3118">
        <v>363.59</v>
      </c>
    </row>
    <row r="3119" spans="1:4" x14ac:dyDescent="0.2">
      <c r="A3119">
        <v>97313</v>
      </c>
      <c r="B3119" t="s">
        <v>10794</v>
      </c>
      <c r="C3119" t="s">
        <v>52</v>
      </c>
      <c r="D3119">
        <v>155</v>
      </c>
    </row>
    <row r="3120" spans="1:4" x14ac:dyDescent="0.2">
      <c r="A3120">
        <v>97323</v>
      </c>
      <c r="B3120" t="s">
        <v>10795</v>
      </c>
      <c r="C3120" t="s">
        <v>52</v>
      </c>
      <c r="D3120">
        <v>420.47</v>
      </c>
    </row>
    <row r="3121" spans="1:4" x14ac:dyDescent="0.2">
      <c r="A3121">
        <v>97324</v>
      </c>
      <c r="B3121" t="s">
        <v>10796</v>
      </c>
      <c r="C3121" t="s">
        <v>52</v>
      </c>
      <c r="D3121">
        <v>496.19</v>
      </c>
    </row>
    <row r="3122" spans="1:4" x14ac:dyDescent="0.2">
      <c r="A3122">
        <v>97314</v>
      </c>
      <c r="B3122" t="s">
        <v>10797</v>
      </c>
      <c r="C3122" t="s">
        <v>52</v>
      </c>
      <c r="D3122">
        <v>163.29</v>
      </c>
    </row>
    <row r="3123" spans="1:4" x14ac:dyDescent="0.2">
      <c r="A3123">
        <v>97325</v>
      </c>
      <c r="B3123" t="s">
        <v>10798</v>
      </c>
      <c r="C3123" t="s">
        <v>52</v>
      </c>
      <c r="D3123">
        <v>579.57000000000005</v>
      </c>
    </row>
    <row r="3124" spans="1:4" x14ac:dyDescent="0.2">
      <c r="A3124">
        <v>103518</v>
      </c>
      <c r="B3124" t="s">
        <v>10799</v>
      </c>
      <c r="C3124" t="s">
        <v>52</v>
      </c>
      <c r="D3124" t="s">
        <v>17527</v>
      </c>
    </row>
    <row r="3125" spans="1:4" x14ac:dyDescent="0.2">
      <c r="A3125">
        <v>103517</v>
      </c>
      <c r="B3125" t="s">
        <v>10800</v>
      </c>
      <c r="C3125" t="s">
        <v>52</v>
      </c>
      <c r="D3125" s="335">
        <v>3348.28</v>
      </c>
    </row>
    <row r="3126" spans="1:4" x14ac:dyDescent="0.2">
      <c r="A3126">
        <v>103519</v>
      </c>
      <c r="B3126" t="s">
        <v>10801</v>
      </c>
      <c r="C3126" t="s">
        <v>52</v>
      </c>
      <c r="D3126">
        <v>13.28</v>
      </c>
    </row>
    <row r="3127" spans="1:4" x14ac:dyDescent="0.2">
      <c r="A3127">
        <v>103515</v>
      </c>
      <c r="B3127" t="s">
        <v>10803</v>
      </c>
      <c r="C3127" t="s">
        <v>52</v>
      </c>
      <c r="D3127" t="s">
        <v>17527</v>
      </c>
    </row>
    <row r="3128" spans="1:4" x14ac:dyDescent="0.2">
      <c r="A3128">
        <v>103502</v>
      </c>
      <c r="B3128" t="s">
        <v>10804</v>
      </c>
      <c r="C3128" t="s">
        <v>83</v>
      </c>
      <c r="D3128" t="s">
        <v>17527</v>
      </c>
    </row>
    <row r="3129" spans="1:4" x14ac:dyDescent="0.2">
      <c r="A3129">
        <v>103503</v>
      </c>
      <c r="B3129" t="s">
        <v>10805</v>
      </c>
      <c r="C3129" t="s">
        <v>83</v>
      </c>
      <c r="D3129" t="s">
        <v>17527</v>
      </c>
    </row>
    <row r="3130" spans="1:4" x14ac:dyDescent="0.2">
      <c r="A3130">
        <v>103499</v>
      </c>
      <c r="B3130" t="s">
        <v>10806</v>
      </c>
      <c r="C3130" t="s">
        <v>52</v>
      </c>
      <c r="D3130" t="s">
        <v>17527</v>
      </c>
    </row>
    <row r="3131" spans="1:4" x14ac:dyDescent="0.2">
      <c r="A3131">
        <v>103501</v>
      </c>
      <c r="B3131" t="s">
        <v>10807</v>
      </c>
      <c r="C3131" t="s">
        <v>52</v>
      </c>
      <c r="D3131" t="s">
        <v>17527</v>
      </c>
    </row>
    <row r="3132" spans="1:4" x14ac:dyDescent="0.2">
      <c r="A3132">
        <v>103500</v>
      </c>
      <c r="B3132" t="s">
        <v>10808</v>
      </c>
      <c r="C3132" t="s">
        <v>52</v>
      </c>
      <c r="D3132" t="s">
        <v>17527</v>
      </c>
    </row>
    <row r="3133" spans="1:4" x14ac:dyDescent="0.2">
      <c r="A3133">
        <v>106678</v>
      </c>
      <c r="B3133" t="s">
        <v>10809</v>
      </c>
      <c r="C3133" t="s">
        <v>52</v>
      </c>
      <c r="D3133" t="s">
        <v>17527</v>
      </c>
    </row>
    <row r="3134" spans="1:4" x14ac:dyDescent="0.2">
      <c r="A3134">
        <v>106680</v>
      </c>
      <c r="B3134" t="s">
        <v>10811</v>
      </c>
      <c r="C3134" t="s">
        <v>52</v>
      </c>
      <c r="D3134" t="s">
        <v>17527</v>
      </c>
    </row>
    <row r="3135" spans="1:4" x14ac:dyDescent="0.2">
      <c r="A3135">
        <v>106679</v>
      </c>
      <c r="B3135" t="s">
        <v>10813</v>
      </c>
      <c r="C3135" t="s">
        <v>52</v>
      </c>
      <c r="D3135" t="s">
        <v>17527</v>
      </c>
    </row>
    <row r="3136" spans="1:4" x14ac:dyDescent="0.2">
      <c r="A3136">
        <v>103496</v>
      </c>
      <c r="B3136" t="s">
        <v>10815</v>
      </c>
      <c r="C3136" t="s">
        <v>52</v>
      </c>
      <c r="D3136" t="s">
        <v>17527</v>
      </c>
    </row>
    <row r="3137" spans="1:4" x14ac:dyDescent="0.2">
      <c r="A3137">
        <v>103498</v>
      </c>
      <c r="B3137" t="s">
        <v>10816</v>
      </c>
      <c r="C3137" t="s">
        <v>52</v>
      </c>
      <c r="D3137" t="s">
        <v>17527</v>
      </c>
    </row>
    <row r="3138" spans="1:4" x14ac:dyDescent="0.2">
      <c r="A3138">
        <v>103497</v>
      </c>
      <c r="B3138" t="s">
        <v>10817</v>
      </c>
      <c r="C3138" t="s">
        <v>52</v>
      </c>
      <c r="D3138" t="s">
        <v>17527</v>
      </c>
    </row>
    <row r="3139" spans="1:4" x14ac:dyDescent="0.2">
      <c r="A3139">
        <v>103516</v>
      </c>
      <c r="B3139" t="s">
        <v>10818</v>
      </c>
      <c r="C3139" t="s">
        <v>52</v>
      </c>
      <c r="D3139" t="s">
        <v>17527</v>
      </c>
    </row>
    <row r="3140" spans="1:4" x14ac:dyDescent="0.2">
      <c r="A3140">
        <v>103506</v>
      </c>
      <c r="B3140" t="s">
        <v>10819</v>
      </c>
      <c r="C3140" t="s">
        <v>52</v>
      </c>
      <c r="D3140" t="s">
        <v>17527</v>
      </c>
    </row>
    <row r="3141" spans="1:4" x14ac:dyDescent="0.2">
      <c r="A3141">
        <v>106681</v>
      </c>
      <c r="B3141" t="s">
        <v>10820</v>
      </c>
      <c r="C3141" t="s">
        <v>52</v>
      </c>
      <c r="D3141" t="s">
        <v>17527</v>
      </c>
    </row>
    <row r="3142" spans="1:4" x14ac:dyDescent="0.2">
      <c r="A3142">
        <v>103507</v>
      </c>
      <c r="B3142" t="s">
        <v>10821</v>
      </c>
      <c r="C3142" t="s">
        <v>52</v>
      </c>
      <c r="D3142" t="s">
        <v>17527</v>
      </c>
    </row>
    <row r="3143" spans="1:4" x14ac:dyDescent="0.2">
      <c r="A3143">
        <v>103493</v>
      </c>
      <c r="B3143" t="s">
        <v>10822</v>
      </c>
      <c r="C3143" t="s">
        <v>52</v>
      </c>
      <c r="D3143" t="s">
        <v>17527</v>
      </c>
    </row>
    <row r="3144" spans="1:4" x14ac:dyDescent="0.2">
      <c r="A3144">
        <v>103495</v>
      </c>
      <c r="B3144" t="s">
        <v>10823</v>
      </c>
      <c r="C3144" t="s">
        <v>52</v>
      </c>
      <c r="D3144" t="s">
        <v>17527</v>
      </c>
    </row>
    <row r="3145" spans="1:4" x14ac:dyDescent="0.2">
      <c r="A3145">
        <v>103494</v>
      </c>
      <c r="B3145" t="s">
        <v>10824</v>
      </c>
      <c r="C3145" t="s">
        <v>52</v>
      </c>
      <c r="D3145" t="s">
        <v>17527</v>
      </c>
    </row>
    <row r="3146" spans="1:4" x14ac:dyDescent="0.2">
      <c r="A3146">
        <v>103513</v>
      </c>
      <c r="B3146" t="s">
        <v>10825</v>
      </c>
      <c r="C3146" t="s">
        <v>52</v>
      </c>
      <c r="D3146" t="s">
        <v>17527</v>
      </c>
    </row>
    <row r="3147" spans="1:4" x14ac:dyDescent="0.2">
      <c r="A3147">
        <v>103523</v>
      </c>
      <c r="B3147" t="s">
        <v>10826</v>
      </c>
      <c r="C3147" t="s">
        <v>52</v>
      </c>
      <c r="D3147" s="335">
        <v>11213.98</v>
      </c>
    </row>
    <row r="3148" spans="1:4" x14ac:dyDescent="0.2">
      <c r="A3148">
        <v>103509</v>
      </c>
      <c r="B3148" t="s">
        <v>10827</v>
      </c>
      <c r="C3148" t="s">
        <v>52</v>
      </c>
      <c r="D3148" t="s">
        <v>17527</v>
      </c>
    </row>
    <row r="3149" spans="1:4" x14ac:dyDescent="0.2">
      <c r="A3149">
        <v>103514</v>
      </c>
      <c r="B3149" t="s">
        <v>10828</v>
      </c>
      <c r="C3149" t="s">
        <v>52</v>
      </c>
      <c r="D3149" t="s">
        <v>17527</v>
      </c>
    </row>
    <row r="3150" spans="1:4" x14ac:dyDescent="0.2">
      <c r="A3150">
        <v>103510</v>
      </c>
      <c r="B3150" t="s">
        <v>10829</v>
      </c>
      <c r="C3150" t="s">
        <v>52</v>
      </c>
      <c r="D3150" t="s">
        <v>17527</v>
      </c>
    </row>
    <row r="3151" spans="1:4" x14ac:dyDescent="0.2">
      <c r="A3151">
        <v>103520</v>
      </c>
      <c r="B3151" t="s">
        <v>10830</v>
      </c>
      <c r="C3151" t="s">
        <v>52</v>
      </c>
      <c r="D3151" s="335">
        <v>5520.58</v>
      </c>
    </row>
    <row r="3152" spans="1:4" x14ac:dyDescent="0.2">
      <c r="A3152">
        <v>103511</v>
      </c>
      <c r="B3152" t="s">
        <v>10831</v>
      </c>
      <c r="C3152" t="s">
        <v>52</v>
      </c>
      <c r="D3152" t="s">
        <v>17527</v>
      </c>
    </row>
    <row r="3153" spans="1:4" x14ac:dyDescent="0.2">
      <c r="A3153">
        <v>103521</v>
      </c>
      <c r="B3153" t="s">
        <v>10832</v>
      </c>
      <c r="C3153" t="s">
        <v>52</v>
      </c>
      <c r="D3153" s="335">
        <v>7329.18</v>
      </c>
    </row>
    <row r="3154" spans="1:4" x14ac:dyDescent="0.2">
      <c r="A3154">
        <v>103512</v>
      </c>
      <c r="B3154" t="s">
        <v>10833</v>
      </c>
      <c r="C3154" t="s">
        <v>52</v>
      </c>
      <c r="D3154" t="s">
        <v>17527</v>
      </c>
    </row>
    <row r="3155" spans="1:4" x14ac:dyDescent="0.2">
      <c r="A3155">
        <v>103522</v>
      </c>
      <c r="B3155" t="s">
        <v>10834</v>
      </c>
      <c r="C3155" t="s">
        <v>52</v>
      </c>
      <c r="D3155" s="335">
        <v>7482.4</v>
      </c>
    </row>
    <row r="3156" spans="1:4" x14ac:dyDescent="0.2">
      <c r="A3156">
        <v>103508</v>
      </c>
      <c r="B3156" t="s">
        <v>10835</v>
      </c>
      <c r="C3156" t="s">
        <v>52</v>
      </c>
      <c r="D3156" t="s">
        <v>17527</v>
      </c>
    </row>
    <row r="3157" spans="1:4" x14ac:dyDescent="0.2">
      <c r="A3157">
        <v>103524</v>
      </c>
      <c r="B3157" t="s">
        <v>10810</v>
      </c>
      <c r="C3157" t="s">
        <v>52</v>
      </c>
      <c r="D3157" t="s">
        <v>17527</v>
      </c>
    </row>
    <row r="3158" spans="1:4" x14ac:dyDescent="0.2">
      <c r="A3158">
        <v>103526</v>
      </c>
      <c r="B3158" t="s">
        <v>10812</v>
      </c>
      <c r="C3158" t="s">
        <v>52</v>
      </c>
      <c r="D3158" t="s">
        <v>17527</v>
      </c>
    </row>
    <row r="3159" spans="1:4" x14ac:dyDescent="0.2">
      <c r="A3159">
        <v>103525</v>
      </c>
      <c r="B3159" t="s">
        <v>10814</v>
      </c>
      <c r="C3159" t="s">
        <v>52</v>
      </c>
      <c r="D3159" t="s">
        <v>17527</v>
      </c>
    </row>
    <row r="3160" spans="1:4" x14ac:dyDescent="0.2">
      <c r="A3160">
        <v>97062</v>
      </c>
      <c r="B3160" t="s">
        <v>10836</v>
      </c>
      <c r="C3160" t="s">
        <v>3211</v>
      </c>
      <c r="D3160">
        <v>8.01</v>
      </c>
    </row>
    <row r="3161" spans="1:4" x14ac:dyDescent="0.2">
      <c r="A3161">
        <v>97061</v>
      </c>
      <c r="B3161" t="s">
        <v>10837</v>
      </c>
      <c r="C3161" t="s">
        <v>3211</v>
      </c>
      <c r="D3161" t="s">
        <v>17527</v>
      </c>
    </row>
    <row r="3162" spans="1:4" x14ac:dyDescent="0.2">
      <c r="A3162">
        <v>104988</v>
      </c>
      <c r="B3162" t="s">
        <v>10838</v>
      </c>
      <c r="C3162" t="s">
        <v>3211</v>
      </c>
      <c r="D3162" t="s">
        <v>17527</v>
      </c>
    </row>
    <row r="3163" spans="1:4" x14ac:dyDescent="0.2">
      <c r="A3163">
        <v>104979</v>
      </c>
      <c r="B3163" t="s">
        <v>10839</v>
      </c>
      <c r="C3163" t="s">
        <v>3211</v>
      </c>
      <c r="D3163" t="s">
        <v>17527</v>
      </c>
    </row>
    <row r="3164" spans="1:4" x14ac:dyDescent="0.2">
      <c r="A3164">
        <v>97040</v>
      </c>
      <c r="B3164" t="s">
        <v>10840</v>
      </c>
      <c r="C3164" t="s">
        <v>3211</v>
      </c>
      <c r="D3164">
        <v>23.05</v>
      </c>
    </row>
    <row r="3165" spans="1:4" x14ac:dyDescent="0.2">
      <c r="A3165">
        <v>97041</v>
      </c>
      <c r="B3165" t="s">
        <v>10841</v>
      </c>
      <c r="C3165" t="s">
        <v>3211</v>
      </c>
      <c r="D3165">
        <v>160.85</v>
      </c>
    </row>
    <row r="3166" spans="1:4" x14ac:dyDescent="0.2">
      <c r="A3166">
        <v>97039</v>
      </c>
      <c r="B3166" t="s">
        <v>10842</v>
      </c>
      <c r="C3166" t="s">
        <v>3211</v>
      </c>
      <c r="D3166">
        <v>85.87</v>
      </c>
    </row>
    <row r="3167" spans="1:4" x14ac:dyDescent="0.2">
      <c r="A3167">
        <v>102655</v>
      </c>
      <c r="B3167" t="s">
        <v>10843</v>
      </c>
      <c r="C3167" t="s">
        <v>83</v>
      </c>
      <c r="D3167" t="s">
        <v>17527</v>
      </c>
    </row>
    <row r="3168" spans="1:4" x14ac:dyDescent="0.2">
      <c r="A3168">
        <v>104987</v>
      </c>
      <c r="B3168" t="s">
        <v>10844</v>
      </c>
      <c r="C3168" t="s">
        <v>83</v>
      </c>
      <c r="D3168" t="s">
        <v>17527</v>
      </c>
    </row>
    <row r="3169" spans="1:4" x14ac:dyDescent="0.2">
      <c r="A3169">
        <v>104986</v>
      </c>
      <c r="B3169" t="s">
        <v>10845</v>
      </c>
      <c r="C3169" t="s">
        <v>83</v>
      </c>
      <c r="D3169" t="s">
        <v>17527</v>
      </c>
    </row>
    <row r="3170" spans="1:4" x14ac:dyDescent="0.2">
      <c r="A3170">
        <v>104984</v>
      </c>
      <c r="B3170" t="s">
        <v>10846</v>
      </c>
      <c r="C3170" t="s">
        <v>83</v>
      </c>
      <c r="D3170" t="s">
        <v>17527</v>
      </c>
    </row>
    <row r="3171" spans="1:4" x14ac:dyDescent="0.2">
      <c r="A3171">
        <v>104985</v>
      </c>
      <c r="B3171" t="s">
        <v>10847</v>
      </c>
      <c r="C3171" t="s">
        <v>83</v>
      </c>
      <c r="D3171" t="s">
        <v>17527</v>
      </c>
    </row>
    <row r="3172" spans="1:4" x14ac:dyDescent="0.2">
      <c r="A3172">
        <v>97026</v>
      </c>
      <c r="B3172" t="s">
        <v>10848</v>
      </c>
      <c r="C3172" t="s">
        <v>83</v>
      </c>
      <c r="D3172" t="s">
        <v>17527</v>
      </c>
    </row>
    <row r="3173" spans="1:4" x14ac:dyDescent="0.2">
      <c r="A3173">
        <v>97025</v>
      </c>
      <c r="B3173" t="s">
        <v>10849</v>
      </c>
      <c r="C3173" t="s">
        <v>83</v>
      </c>
      <c r="D3173" t="s">
        <v>17527</v>
      </c>
    </row>
    <row r="3174" spans="1:4" x14ac:dyDescent="0.2">
      <c r="A3174">
        <v>97032</v>
      </c>
      <c r="B3174" t="s">
        <v>10850</v>
      </c>
      <c r="C3174" t="s">
        <v>83</v>
      </c>
      <c r="D3174">
        <v>69.08</v>
      </c>
    </row>
    <row r="3175" spans="1:4" x14ac:dyDescent="0.2">
      <c r="A3175">
        <v>97031</v>
      </c>
      <c r="B3175" t="s">
        <v>10851</v>
      </c>
      <c r="C3175" t="s">
        <v>83</v>
      </c>
      <c r="D3175">
        <v>110.68</v>
      </c>
    </row>
    <row r="3176" spans="1:4" x14ac:dyDescent="0.2">
      <c r="A3176">
        <v>97036</v>
      </c>
      <c r="B3176" t="s">
        <v>10852</v>
      </c>
      <c r="C3176" t="s">
        <v>83</v>
      </c>
      <c r="D3176" t="s">
        <v>17527</v>
      </c>
    </row>
    <row r="3177" spans="1:4" x14ac:dyDescent="0.2">
      <c r="A3177">
        <v>97035</v>
      </c>
      <c r="B3177" t="s">
        <v>10853</v>
      </c>
      <c r="C3177" t="s">
        <v>83</v>
      </c>
      <c r="D3177" t="s">
        <v>17527</v>
      </c>
    </row>
    <row r="3178" spans="1:4" x14ac:dyDescent="0.2">
      <c r="A3178">
        <v>97034</v>
      </c>
      <c r="B3178" t="s">
        <v>10854</v>
      </c>
      <c r="C3178" t="s">
        <v>83</v>
      </c>
      <c r="D3178">
        <v>71.099999999999994</v>
      </c>
    </row>
    <row r="3179" spans="1:4" x14ac:dyDescent="0.2">
      <c r="A3179">
        <v>97033</v>
      </c>
      <c r="B3179" t="s">
        <v>10855</v>
      </c>
      <c r="C3179" t="s">
        <v>83</v>
      </c>
      <c r="D3179">
        <v>107.08</v>
      </c>
    </row>
    <row r="3180" spans="1:4" x14ac:dyDescent="0.2">
      <c r="A3180">
        <v>97030</v>
      </c>
      <c r="B3180" t="s">
        <v>10856</v>
      </c>
      <c r="C3180" t="s">
        <v>83</v>
      </c>
      <c r="D3180" t="s">
        <v>17527</v>
      </c>
    </row>
    <row r="3181" spans="1:4" x14ac:dyDescent="0.2">
      <c r="A3181">
        <v>97029</v>
      </c>
      <c r="B3181" t="s">
        <v>10857</v>
      </c>
      <c r="C3181" t="s">
        <v>83</v>
      </c>
      <c r="D3181" t="s">
        <v>17527</v>
      </c>
    </row>
    <row r="3182" spans="1:4" x14ac:dyDescent="0.2">
      <c r="A3182">
        <v>97028</v>
      </c>
      <c r="B3182" t="s">
        <v>10858</v>
      </c>
      <c r="C3182" t="s">
        <v>83</v>
      </c>
      <c r="D3182" t="s">
        <v>17527</v>
      </c>
    </row>
    <row r="3183" spans="1:4" x14ac:dyDescent="0.2">
      <c r="A3183">
        <v>97027</v>
      </c>
      <c r="B3183" t="s">
        <v>10859</v>
      </c>
      <c r="C3183" t="s">
        <v>83</v>
      </c>
      <c r="D3183" t="s">
        <v>17527</v>
      </c>
    </row>
    <row r="3184" spans="1:4" x14ac:dyDescent="0.2">
      <c r="A3184">
        <v>97038</v>
      </c>
      <c r="B3184" t="s">
        <v>10860</v>
      </c>
      <c r="C3184" t="s">
        <v>83</v>
      </c>
      <c r="D3184" t="s">
        <v>17527</v>
      </c>
    </row>
    <row r="3185" spans="1:4" x14ac:dyDescent="0.2">
      <c r="A3185">
        <v>97037</v>
      </c>
      <c r="B3185" t="s">
        <v>10861</v>
      </c>
      <c r="C3185" t="s">
        <v>83</v>
      </c>
      <c r="D3185" t="s">
        <v>17527</v>
      </c>
    </row>
    <row r="3186" spans="1:4" x14ac:dyDescent="0.2">
      <c r="A3186">
        <v>97014</v>
      </c>
      <c r="B3186" t="s">
        <v>10862</v>
      </c>
      <c r="C3186" t="s">
        <v>83</v>
      </c>
      <c r="D3186">
        <v>72.27</v>
      </c>
    </row>
    <row r="3187" spans="1:4" x14ac:dyDescent="0.2">
      <c r="A3187">
        <v>97015</v>
      </c>
      <c r="B3187" t="s">
        <v>10863</v>
      </c>
      <c r="C3187" t="s">
        <v>83</v>
      </c>
      <c r="D3187">
        <v>60.7</v>
      </c>
    </row>
    <row r="3188" spans="1:4" x14ac:dyDescent="0.2">
      <c r="A3188">
        <v>97013</v>
      </c>
      <c r="B3188" t="s">
        <v>10864</v>
      </c>
      <c r="C3188" t="s">
        <v>83</v>
      </c>
      <c r="D3188">
        <v>95.45</v>
      </c>
    </row>
    <row r="3189" spans="1:4" x14ac:dyDescent="0.2">
      <c r="A3189">
        <v>97017</v>
      </c>
      <c r="B3189" t="s">
        <v>10865</v>
      </c>
      <c r="C3189" t="s">
        <v>83</v>
      </c>
      <c r="D3189">
        <v>56.82</v>
      </c>
    </row>
    <row r="3190" spans="1:4" x14ac:dyDescent="0.2">
      <c r="A3190">
        <v>97018</v>
      </c>
      <c r="B3190" t="s">
        <v>10866</v>
      </c>
      <c r="C3190" t="s">
        <v>83</v>
      </c>
      <c r="D3190">
        <v>47.69</v>
      </c>
    </row>
    <row r="3191" spans="1:4" x14ac:dyDescent="0.2">
      <c r="A3191">
        <v>97016</v>
      </c>
      <c r="B3191" t="s">
        <v>10867</v>
      </c>
      <c r="C3191" t="s">
        <v>83</v>
      </c>
      <c r="D3191">
        <v>75.239999999999995</v>
      </c>
    </row>
    <row r="3192" spans="1:4" x14ac:dyDescent="0.2">
      <c r="A3192">
        <v>97024</v>
      </c>
      <c r="B3192" t="s">
        <v>10868</v>
      </c>
      <c r="C3192" t="s">
        <v>83</v>
      </c>
      <c r="D3192" t="s">
        <v>17527</v>
      </c>
    </row>
    <row r="3193" spans="1:4" x14ac:dyDescent="0.2">
      <c r="A3193">
        <v>97023</v>
      </c>
      <c r="B3193" t="s">
        <v>10869</v>
      </c>
      <c r="C3193" t="s">
        <v>83</v>
      </c>
      <c r="D3193" t="s">
        <v>17527</v>
      </c>
    </row>
    <row r="3194" spans="1:4" x14ac:dyDescent="0.2">
      <c r="A3194">
        <v>105804</v>
      </c>
      <c r="B3194" t="s">
        <v>10870</v>
      </c>
      <c r="C3194" t="s">
        <v>83</v>
      </c>
      <c r="D3194" t="s">
        <v>17527</v>
      </c>
    </row>
    <row r="3195" spans="1:4" x14ac:dyDescent="0.2">
      <c r="A3195">
        <v>104990</v>
      </c>
      <c r="B3195" t="s">
        <v>10871</v>
      </c>
      <c r="C3195" t="s">
        <v>83</v>
      </c>
      <c r="D3195">
        <v>14</v>
      </c>
    </row>
    <row r="3196" spans="1:4" x14ac:dyDescent="0.2">
      <c r="A3196">
        <v>97052</v>
      </c>
      <c r="B3196" t="s">
        <v>10872</v>
      </c>
      <c r="C3196" t="s">
        <v>52</v>
      </c>
      <c r="D3196" t="s">
        <v>17527</v>
      </c>
    </row>
    <row r="3197" spans="1:4" x14ac:dyDescent="0.2">
      <c r="A3197">
        <v>97054</v>
      </c>
      <c r="B3197" t="s">
        <v>10873</v>
      </c>
      <c r="C3197" t="s">
        <v>52</v>
      </c>
      <c r="D3197">
        <v>30.12</v>
      </c>
    </row>
    <row r="3198" spans="1:4" x14ac:dyDescent="0.2">
      <c r="A3198">
        <v>104981</v>
      </c>
      <c r="B3198" t="s">
        <v>10874</v>
      </c>
      <c r="C3198" t="s">
        <v>83</v>
      </c>
      <c r="D3198" t="s">
        <v>17527</v>
      </c>
    </row>
    <row r="3199" spans="1:4" x14ac:dyDescent="0.2">
      <c r="A3199">
        <v>104980</v>
      </c>
      <c r="B3199" t="s">
        <v>10875</v>
      </c>
      <c r="C3199" t="s">
        <v>83</v>
      </c>
      <c r="D3199" t="s">
        <v>17527</v>
      </c>
    </row>
    <row r="3200" spans="1:4" x14ac:dyDescent="0.2">
      <c r="A3200">
        <v>97042</v>
      </c>
      <c r="B3200" t="s">
        <v>10876</v>
      </c>
      <c r="C3200" t="s">
        <v>83</v>
      </c>
      <c r="D3200" t="s">
        <v>17527</v>
      </c>
    </row>
    <row r="3201" spans="1:4" x14ac:dyDescent="0.2">
      <c r="A3201">
        <v>97045</v>
      </c>
      <c r="B3201" t="s">
        <v>10877</v>
      </c>
      <c r="C3201" t="s">
        <v>83</v>
      </c>
      <c r="D3201" t="s">
        <v>17527</v>
      </c>
    </row>
    <row r="3202" spans="1:4" x14ac:dyDescent="0.2">
      <c r="A3202">
        <v>97044</v>
      </c>
      <c r="B3202" t="s">
        <v>10878</v>
      </c>
      <c r="C3202" t="s">
        <v>83</v>
      </c>
      <c r="D3202" t="s">
        <v>17527</v>
      </c>
    </row>
    <row r="3203" spans="1:4" x14ac:dyDescent="0.2">
      <c r="A3203">
        <v>97043</v>
      </c>
      <c r="B3203" t="s">
        <v>10879</v>
      </c>
      <c r="C3203" t="s">
        <v>83</v>
      </c>
      <c r="D3203" t="s">
        <v>17527</v>
      </c>
    </row>
    <row r="3204" spans="1:4" x14ac:dyDescent="0.2">
      <c r="A3204">
        <v>97063</v>
      </c>
      <c r="B3204" t="s">
        <v>553</v>
      </c>
      <c r="C3204" t="s">
        <v>3211</v>
      </c>
      <c r="D3204">
        <v>29.29</v>
      </c>
    </row>
    <row r="3205" spans="1:4" x14ac:dyDescent="0.2">
      <c r="A3205">
        <v>97065</v>
      </c>
      <c r="B3205" t="s">
        <v>10882</v>
      </c>
      <c r="C3205" t="s">
        <v>2968</v>
      </c>
      <c r="D3205">
        <v>19.260000000000002</v>
      </c>
    </row>
    <row r="3206" spans="1:4" x14ac:dyDescent="0.2">
      <c r="A3206">
        <v>97064</v>
      </c>
      <c r="B3206" t="s">
        <v>10883</v>
      </c>
      <c r="C3206" t="s">
        <v>83</v>
      </c>
      <c r="D3206">
        <v>40.43</v>
      </c>
    </row>
    <row r="3207" spans="1:4" x14ac:dyDescent="0.2">
      <c r="A3207">
        <v>97049</v>
      </c>
      <c r="B3207" t="s">
        <v>10884</v>
      </c>
      <c r="C3207" t="s">
        <v>3211</v>
      </c>
      <c r="D3207" t="s">
        <v>17527</v>
      </c>
    </row>
    <row r="3208" spans="1:4" x14ac:dyDescent="0.2">
      <c r="A3208">
        <v>96997</v>
      </c>
      <c r="B3208" t="s">
        <v>10885</v>
      </c>
      <c r="C3208" t="s">
        <v>83</v>
      </c>
      <c r="D3208" t="s">
        <v>17527</v>
      </c>
    </row>
    <row r="3209" spans="1:4" x14ac:dyDescent="0.2">
      <c r="A3209">
        <v>96999</v>
      </c>
      <c r="B3209" t="s">
        <v>10886</v>
      </c>
      <c r="C3209" t="s">
        <v>83</v>
      </c>
      <c r="D3209" t="s">
        <v>17527</v>
      </c>
    </row>
    <row r="3210" spans="1:4" x14ac:dyDescent="0.2">
      <c r="A3210">
        <v>96996</v>
      </c>
      <c r="B3210" t="s">
        <v>10887</v>
      </c>
      <c r="C3210" t="s">
        <v>83</v>
      </c>
      <c r="D3210" t="s">
        <v>17527</v>
      </c>
    </row>
    <row r="3211" spans="1:4" x14ac:dyDescent="0.2">
      <c r="A3211">
        <v>96998</v>
      </c>
      <c r="B3211" t="s">
        <v>10888</v>
      </c>
      <c r="C3211" t="s">
        <v>83</v>
      </c>
      <c r="D3211" t="s">
        <v>17527</v>
      </c>
    </row>
    <row r="3212" spans="1:4" x14ac:dyDescent="0.2">
      <c r="A3212">
        <v>97067</v>
      </c>
      <c r="B3212" t="s">
        <v>10889</v>
      </c>
      <c r="C3212" t="s">
        <v>83</v>
      </c>
      <c r="D3212">
        <v>791.94</v>
      </c>
    </row>
    <row r="3213" spans="1:4" x14ac:dyDescent="0.2">
      <c r="A3213">
        <v>97001</v>
      </c>
      <c r="B3213" t="s">
        <v>10890</v>
      </c>
      <c r="C3213" t="s">
        <v>83</v>
      </c>
      <c r="D3213" t="s">
        <v>17527</v>
      </c>
    </row>
    <row r="3214" spans="1:4" x14ac:dyDescent="0.2">
      <c r="A3214">
        <v>97003</v>
      </c>
      <c r="B3214" t="s">
        <v>10891</v>
      </c>
      <c r="C3214" t="s">
        <v>83</v>
      </c>
      <c r="D3214" t="s">
        <v>17527</v>
      </c>
    </row>
    <row r="3215" spans="1:4" x14ac:dyDescent="0.2">
      <c r="A3215">
        <v>97005</v>
      </c>
      <c r="B3215" t="s">
        <v>10892</v>
      </c>
      <c r="C3215" t="s">
        <v>83</v>
      </c>
      <c r="D3215" t="s">
        <v>17527</v>
      </c>
    </row>
    <row r="3216" spans="1:4" x14ac:dyDescent="0.2">
      <c r="A3216">
        <v>97000</v>
      </c>
      <c r="B3216" t="s">
        <v>10893</v>
      </c>
      <c r="C3216" t="s">
        <v>83</v>
      </c>
      <c r="D3216" t="s">
        <v>17527</v>
      </c>
    </row>
    <row r="3217" spans="1:4" x14ac:dyDescent="0.2">
      <c r="A3217">
        <v>97002</v>
      </c>
      <c r="B3217" t="s">
        <v>10894</v>
      </c>
      <c r="C3217" t="s">
        <v>83</v>
      </c>
      <c r="D3217" t="s">
        <v>17527</v>
      </c>
    </row>
    <row r="3218" spans="1:4" x14ac:dyDescent="0.2">
      <c r="A3218">
        <v>97004</v>
      </c>
      <c r="B3218" t="s">
        <v>10895</v>
      </c>
      <c r="C3218" t="s">
        <v>83</v>
      </c>
      <c r="D3218" t="s">
        <v>17527</v>
      </c>
    </row>
    <row r="3219" spans="1:4" x14ac:dyDescent="0.2">
      <c r="A3219">
        <v>97007</v>
      </c>
      <c r="B3219" t="s">
        <v>10896</v>
      </c>
      <c r="C3219" t="s">
        <v>83</v>
      </c>
      <c r="D3219" t="s">
        <v>17527</v>
      </c>
    </row>
    <row r="3220" spans="1:4" x14ac:dyDescent="0.2">
      <c r="A3220">
        <v>97009</v>
      </c>
      <c r="B3220" t="s">
        <v>10897</v>
      </c>
      <c r="C3220" t="s">
        <v>83</v>
      </c>
      <c r="D3220" t="s">
        <v>17527</v>
      </c>
    </row>
    <row r="3221" spans="1:4" x14ac:dyDescent="0.2">
      <c r="A3221">
        <v>97006</v>
      </c>
      <c r="B3221" t="s">
        <v>10898</v>
      </c>
      <c r="C3221" t="s">
        <v>83</v>
      </c>
      <c r="D3221" t="s">
        <v>17527</v>
      </c>
    </row>
    <row r="3222" spans="1:4" x14ac:dyDescent="0.2">
      <c r="A3222">
        <v>97008</v>
      </c>
      <c r="B3222" t="s">
        <v>10899</v>
      </c>
      <c r="C3222" t="s">
        <v>83</v>
      </c>
      <c r="D3222" t="s">
        <v>17527</v>
      </c>
    </row>
    <row r="3223" spans="1:4" x14ac:dyDescent="0.2">
      <c r="A3223">
        <v>97048</v>
      </c>
      <c r="B3223" t="s">
        <v>10900</v>
      </c>
      <c r="C3223" t="s">
        <v>3211</v>
      </c>
      <c r="D3223">
        <v>0.1</v>
      </c>
    </row>
    <row r="3224" spans="1:4" x14ac:dyDescent="0.2">
      <c r="A3224">
        <v>97047</v>
      </c>
      <c r="B3224" t="s">
        <v>10901</v>
      </c>
      <c r="C3224" t="s">
        <v>3211</v>
      </c>
      <c r="D3224">
        <v>0.14000000000000001</v>
      </c>
    </row>
    <row r="3225" spans="1:4" x14ac:dyDescent="0.2">
      <c r="A3225">
        <v>97046</v>
      </c>
      <c r="B3225" t="s">
        <v>10902</v>
      </c>
      <c r="C3225" t="s">
        <v>3211</v>
      </c>
      <c r="D3225">
        <v>0.36</v>
      </c>
    </row>
    <row r="3226" spans="1:4" x14ac:dyDescent="0.2">
      <c r="A3226">
        <v>104989</v>
      </c>
      <c r="B3226" t="s">
        <v>10903</v>
      </c>
      <c r="C3226" t="s">
        <v>52</v>
      </c>
      <c r="D3226">
        <v>51.54</v>
      </c>
    </row>
    <row r="3227" spans="1:4" x14ac:dyDescent="0.2">
      <c r="A3227">
        <v>97066</v>
      </c>
      <c r="B3227" t="s">
        <v>10904</v>
      </c>
      <c r="C3227" t="s">
        <v>3211</v>
      </c>
      <c r="D3227">
        <v>379.97</v>
      </c>
    </row>
    <row r="3228" spans="1:4" x14ac:dyDescent="0.2">
      <c r="A3228">
        <v>104982</v>
      </c>
      <c r="B3228" t="s">
        <v>10905</v>
      </c>
      <c r="C3228" t="s">
        <v>83</v>
      </c>
      <c r="D3228" t="s">
        <v>17527</v>
      </c>
    </row>
    <row r="3229" spans="1:4" x14ac:dyDescent="0.2">
      <c r="A3229">
        <v>97060</v>
      </c>
      <c r="B3229" t="s">
        <v>10906</v>
      </c>
      <c r="C3229" t="s">
        <v>83</v>
      </c>
      <c r="D3229" t="s">
        <v>17527</v>
      </c>
    </row>
    <row r="3230" spans="1:4" x14ac:dyDescent="0.2">
      <c r="A3230">
        <v>97059</v>
      </c>
      <c r="B3230" t="s">
        <v>10907</v>
      </c>
      <c r="C3230" t="s">
        <v>83</v>
      </c>
      <c r="D3230" t="s">
        <v>17527</v>
      </c>
    </row>
    <row r="3231" spans="1:4" x14ac:dyDescent="0.2">
      <c r="A3231">
        <v>97058</v>
      </c>
      <c r="B3231" t="s">
        <v>10908</v>
      </c>
      <c r="C3231" t="s">
        <v>83</v>
      </c>
      <c r="D3231" t="s">
        <v>17527</v>
      </c>
    </row>
    <row r="3232" spans="1:4" x14ac:dyDescent="0.2">
      <c r="A3232">
        <v>97056</v>
      </c>
      <c r="B3232" t="s">
        <v>10909</v>
      </c>
      <c r="C3232" t="s">
        <v>83</v>
      </c>
      <c r="D3232" t="s">
        <v>17527</v>
      </c>
    </row>
    <row r="3233" spans="1:4" x14ac:dyDescent="0.2">
      <c r="A3233">
        <v>97057</v>
      </c>
      <c r="B3233" t="s">
        <v>10910</v>
      </c>
      <c r="C3233" t="s">
        <v>83</v>
      </c>
      <c r="D3233" t="s">
        <v>17527</v>
      </c>
    </row>
    <row r="3234" spans="1:4" x14ac:dyDescent="0.2">
      <c r="A3234">
        <v>97055</v>
      </c>
      <c r="B3234" t="s">
        <v>10911</v>
      </c>
      <c r="C3234" t="s">
        <v>83</v>
      </c>
      <c r="D3234" t="s">
        <v>17527</v>
      </c>
    </row>
    <row r="3235" spans="1:4" x14ac:dyDescent="0.2">
      <c r="A3235">
        <v>102656</v>
      </c>
      <c r="B3235" t="s">
        <v>10912</v>
      </c>
      <c r="C3235" t="s">
        <v>83</v>
      </c>
      <c r="D3235" t="s">
        <v>17527</v>
      </c>
    </row>
    <row r="3236" spans="1:4" x14ac:dyDescent="0.2">
      <c r="A3236">
        <v>104983</v>
      </c>
      <c r="B3236" t="s">
        <v>10913</v>
      </c>
      <c r="C3236" t="s">
        <v>52</v>
      </c>
      <c r="D3236" t="s">
        <v>17527</v>
      </c>
    </row>
    <row r="3237" spans="1:4" x14ac:dyDescent="0.2">
      <c r="A3237">
        <v>97050</v>
      </c>
      <c r="B3237" t="s">
        <v>10914</v>
      </c>
      <c r="C3237" t="s">
        <v>3211</v>
      </c>
      <c r="D3237" t="s">
        <v>17527</v>
      </c>
    </row>
    <row r="3238" spans="1:4" x14ac:dyDescent="0.2">
      <c r="A3238">
        <v>95946</v>
      </c>
      <c r="B3238" t="s">
        <v>10915</v>
      </c>
      <c r="C3238" t="s">
        <v>94</v>
      </c>
      <c r="D3238">
        <v>13.31</v>
      </c>
    </row>
    <row r="3239" spans="1:4" x14ac:dyDescent="0.2">
      <c r="A3239">
        <v>95947</v>
      </c>
      <c r="B3239" t="s">
        <v>10916</v>
      </c>
      <c r="C3239" t="s">
        <v>94</v>
      </c>
      <c r="D3239">
        <v>9.77</v>
      </c>
    </row>
    <row r="3240" spans="1:4" x14ac:dyDescent="0.2">
      <c r="A3240">
        <v>95948</v>
      </c>
      <c r="B3240" t="s">
        <v>10917</v>
      </c>
      <c r="C3240" t="s">
        <v>94</v>
      </c>
      <c r="D3240">
        <v>8.1300000000000008</v>
      </c>
    </row>
    <row r="3241" spans="1:4" x14ac:dyDescent="0.2">
      <c r="A3241">
        <v>95944</v>
      </c>
      <c r="B3241" t="s">
        <v>10918</v>
      </c>
      <c r="C3241" t="s">
        <v>94</v>
      </c>
      <c r="D3241">
        <v>23.17</v>
      </c>
    </row>
    <row r="3242" spans="1:4" x14ac:dyDescent="0.2">
      <c r="A3242">
        <v>95945</v>
      </c>
      <c r="B3242" t="s">
        <v>10919</v>
      </c>
      <c r="C3242" t="s">
        <v>94</v>
      </c>
      <c r="D3242">
        <v>17.63</v>
      </c>
    </row>
    <row r="3243" spans="1:4" x14ac:dyDescent="0.2">
      <c r="A3243">
        <v>95943</v>
      </c>
      <c r="B3243" t="s">
        <v>10920</v>
      </c>
      <c r="C3243" t="s">
        <v>94</v>
      </c>
      <c r="D3243">
        <v>26.45</v>
      </c>
    </row>
    <row r="3244" spans="1:4" x14ac:dyDescent="0.2">
      <c r="A3244">
        <v>102077</v>
      </c>
      <c r="B3244" t="s">
        <v>10921</v>
      </c>
      <c r="C3244" t="s">
        <v>2968</v>
      </c>
      <c r="D3244" s="335">
        <v>5825.67</v>
      </c>
    </row>
    <row r="3245" spans="1:4" x14ac:dyDescent="0.2">
      <c r="A3245">
        <v>102073</v>
      </c>
      <c r="B3245" t="s">
        <v>10923</v>
      </c>
      <c r="C3245" t="s">
        <v>2968</v>
      </c>
      <c r="D3245" s="335">
        <v>4253.34</v>
      </c>
    </row>
    <row r="3246" spans="1:4" x14ac:dyDescent="0.2">
      <c r="A3246">
        <v>102079</v>
      </c>
      <c r="B3246" t="s">
        <v>10925</v>
      </c>
      <c r="C3246" t="s">
        <v>2968</v>
      </c>
      <c r="D3246" s="335">
        <v>5713.28</v>
      </c>
    </row>
    <row r="3247" spans="1:4" x14ac:dyDescent="0.2">
      <c r="A3247">
        <v>102075</v>
      </c>
      <c r="B3247" t="s">
        <v>10927</v>
      </c>
      <c r="C3247" t="s">
        <v>2968</v>
      </c>
      <c r="D3247" s="335">
        <v>5182.53</v>
      </c>
    </row>
    <row r="3248" spans="1:4" x14ac:dyDescent="0.2">
      <c r="A3248">
        <v>102078</v>
      </c>
      <c r="B3248" t="s">
        <v>10929</v>
      </c>
      <c r="C3248" t="s">
        <v>2968</v>
      </c>
      <c r="D3248" s="335">
        <v>5986.39</v>
      </c>
    </row>
    <row r="3249" spans="1:4" x14ac:dyDescent="0.2">
      <c r="A3249">
        <v>102074</v>
      </c>
      <c r="B3249" t="s">
        <v>10931</v>
      </c>
      <c r="C3249" t="s">
        <v>2968</v>
      </c>
      <c r="D3249" s="335">
        <v>5020.51</v>
      </c>
    </row>
    <row r="3250" spans="1:4" x14ac:dyDescent="0.2">
      <c r="A3250">
        <v>102080</v>
      </c>
      <c r="B3250" t="s">
        <v>10933</v>
      </c>
      <c r="C3250" t="s">
        <v>2968</v>
      </c>
      <c r="D3250" s="335">
        <v>4932.32</v>
      </c>
    </row>
    <row r="3251" spans="1:4" x14ac:dyDescent="0.2">
      <c r="A3251">
        <v>102076</v>
      </c>
      <c r="B3251" t="s">
        <v>10935</v>
      </c>
      <c r="C3251" t="s">
        <v>2968</v>
      </c>
      <c r="D3251" s="335">
        <v>5299.83</v>
      </c>
    </row>
    <row r="3252" spans="1:4" x14ac:dyDescent="0.2">
      <c r="A3252">
        <v>102084</v>
      </c>
      <c r="B3252" t="s">
        <v>10937</v>
      </c>
      <c r="C3252" t="s">
        <v>83</v>
      </c>
      <c r="D3252" t="s">
        <v>17527</v>
      </c>
    </row>
    <row r="3253" spans="1:4" x14ac:dyDescent="0.2">
      <c r="A3253">
        <v>102082</v>
      </c>
      <c r="B3253" t="s">
        <v>10938</v>
      </c>
      <c r="C3253" t="s">
        <v>83</v>
      </c>
      <c r="D3253" t="s">
        <v>17527</v>
      </c>
    </row>
    <row r="3254" spans="1:4" x14ac:dyDescent="0.2">
      <c r="A3254">
        <v>102081</v>
      </c>
      <c r="B3254" t="s">
        <v>10939</v>
      </c>
      <c r="C3254" t="s">
        <v>83</v>
      </c>
      <c r="D3254" t="s">
        <v>17527</v>
      </c>
    </row>
    <row r="3255" spans="1:4" x14ac:dyDescent="0.2">
      <c r="A3255">
        <v>102092</v>
      </c>
      <c r="B3255" t="s">
        <v>10940</v>
      </c>
      <c r="C3255" t="s">
        <v>83</v>
      </c>
      <c r="D3255" t="s">
        <v>17527</v>
      </c>
    </row>
    <row r="3256" spans="1:4" x14ac:dyDescent="0.2">
      <c r="A3256">
        <v>102089</v>
      </c>
      <c r="B3256" t="s">
        <v>10941</v>
      </c>
      <c r="C3256" t="s">
        <v>3211</v>
      </c>
      <c r="D3256">
        <v>195.16</v>
      </c>
    </row>
    <row r="3257" spans="1:4" x14ac:dyDescent="0.2">
      <c r="A3257">
        <v>102090</v>
      </c>
      <c r="B3257" t="s">
        <v>10942</v>
      </c>
      <c r="C3257" t="s">
        <v>3211</v>
      </c>
      <c r="D3257">
        <v>150.31</v>
      </c>
    </row>
    <row r="3258" spans="1:4" x14ac:dyDescent="0.2">
      <c r="A3258">
        <v>102086</v>
      </c>
      <c r="B3258" t="s">
        <v>10943</v>
      </c>
      <c r="C3258" t="s">
        <v>3211</v>
      </c>
      <c r="D3258">
        <v>208.57</v>
      </c>
    </row>
    <row r="3259" spans="1:4" x14ac:dyDescent="0.2">
      <c r="A3259">
        <v>102087</v>
      </c>
      <c r="B3259" t="s">
        <v>10944</v>
      </c>
      <c r="C3259" t="s">
        <v>3211</v>
      </c>
      <c r="D3259">
        <v>169.03</v>
      </c>
    </row>
    <row r="3260" spans="1:4" x14ac:dyDescent="0.2">
      <c r="A3260">
        <v>102091</v>
      </c>
      <c r="B3260" t="s">
        <v>10945</v>
      </c>
      <c r="C3260" t="s">
        <v>3211</v>
      </c>
      <c r="D3260">
        <v>313.23</v>
      </c>
    </row>
    <row r="3261" spans="1:4" x14ac:dyDescent="0.2">
      <c r="A3261">
        <v>102088</v>
      </c>
      <c r="B3261" t="s">
        <v>10946</v>
      </c>
      <c r="C3261" t="s">
        <v>3211</v>
      </c>
      <c r="D3261">
        <v>269.45999999999998</v>
      </c>
    </row>
    <row r="3262" spans="1:4" x14ac:dyDescent="0.2">
      <c r="A3262">
        <v>101997</v>
      </c>
      <c r="B3262" t="s">
        <v>10947</v>
      </c>
      <c r="C3262" t="s">
        <v>3211</v>
      </c>
      <c r="D3262">
        <v>206.13</v>
      </c>
    </row>
    <row r="3263" spans="1:4" x14ac:dyDescent="0.2">
      <c r="A3263">
        <v>101998</v>
      </c>
      <c r="B3263" t="s">
        <v>10948</v>
      </c>
      <c r="C3263" t="s">
        <v>3211</v>
      </c>
      <c r="D3263">
        <v>158.74</v>
      </c>
    </row>
    <row r="3264" spans="1:4" x14ac:dyDescent="0.2">
      <c r="A3264">
        <v>101999</v>
      </c>
      <c r="B3264" t="s">
        <v>10949</v>
      </c>
      <c r="C3264" t="s">
        <v>3211</v>
      </c>
      <c r="D3264">
        <v>368.9</v>
      </c>
    </row>
    <row r="3265" spans="1:4" x14ac:dyDescent="0.2">
      <c r="A3265">
        <v>101994</v>
      </c>
      <c r="B3265" t="s">
        <v>10950</v>
      </c>
      <c r="C3265" t="s">
        <v>3211</v>
      </c>
      <c r="D3265">
        <v>216.53</v>
      </c>
    </row>
    <row r="3266" spans="1:4" x14ac:dyDescent="0.2">
      <c r="A3266">
        <v>101995</v>
      </c>
      <c r="B3266" t="s">
        <v>10951</v>
      </c>
      <c r="C3266" t="s">
        <v>3211</v>
      </c>
      <c r="D3266">
        <v>174.26</v>
      </c>
    </row>
    <row r="3267" spans="1:4" x14ac:dyDescent="0.2">
      <c r="A3267">
        <v>101996</v>
      </c>
      <c r="B3267" t="s">
        <v>10952</v>
      </c>
      <c r="C3267" t="s">
        <v>3211</v>
      </c>
      <c r="D3267">
        <v>288.83999999999997</v>
      </c>
    </row>
    <row r="3268" spans="1:4" x14ac:dyDescent="0.2">
      <c r="A3268">
        <v>101991</v>
      </c>
      <c r="B3268" t="s">
        <v>10953</v>
      </c>
      <c r="C3268" t="s">
        <v>3211</v>
      </c>
      <c r="D3268">
        <v>206.93</v>
      </c>
    </row>
    <row r="3269" spans="1:4" x14ac:dyDescent="0.2">
      <c r="A3269">
        <v>101992</v>
      </c>
      <c r="B3269" t="s">
        <v>10954</v>
      </c>
      <c r="C3269" t="s">
        <v>3211</v>
      </c>
      <c r="D3269">
        <v>160.59</v>
      </c>
    </row>
    <row r="3270" spans="1:4" x14ac:dyDescent="0.2">
      <c r="A3270">
        <v>101993</v>
      </c>
      <c r="B3270" t="s">
        <v>10955</v>
      </c>
      <c r="C3270" t="s">
        <v>3211</v>
      </c>
      <c r="D3270">
        <v>344.65</v>
      </c>
    </row>
    <row r="3271" spans="1:4" x14ac:dyDescent="0.2">
      <c r="A3271">
        <v>101988</v>
      </c>
      <c r="B3271" t="s">
        <v>10956</v>
      </c>
      <c r="C3271" t="s">
        <v>3211</v>
      </c>
      <c r="D3271">
        <v>206.53</v>
      </c>
    </row>
    <row r="3272" spans="1:4" x14ac:dyDescent="0.2">
      <c r="A3272">
        <v>101989</v>
      </c>
      <c r="B3272" t="s">
        <v>10957</v>
      </c>
      <c r="C3272" t="s">
        <v>3211</v>
      </c>
      <c r="D3272">
        <v>168.87</v>
      </c>
    </row>
    <row r="3273" spans="1:4" x14ac:dyDescent="0.2">
      <c r="A3273">
        <v>101990</v>
      </c>
      <c r="B3273" t="s">
        <v>10958</v>
      </c>
      <c r="C3273" t="s">
        <v>3211</v>
      </c>
      <c r="D3273">
        <v>269.37</v>
      </c>
    </row>
    <row r="3274" spans="1:4" x14ac:dyDescent="0.2">
      <c r="A3274">
        <v>101985</v>
      </c>
      <c r="B3274" t="s">
        <v>10959</v>
      </c>
      <c r="C3274" t="s">
        <v>3211</v>
      </c>
      <c r="D3274">
        <v>203.92</v>
      </c>
    </row>
    <row r="3275" spans="1:4" x14ac:dyDescent="0.2">
      <c r="A3275">
        <v>101986</v>
      </c>
      <c r="B3275" t="s">
        <v>10960</v>
      </c>
      <c r="C3275" t="s">
        <v>3211</v>
      </c>
      <c r="D3275">
        <v>155.44</v>
      </c>
    </row>
    <row r="3276" spans="1:4" x14ac:dyDescent="0.2">
      <c r="A3276">
        <v>101987</v>
      </c>
      <c r="B3276" t="s">
        <v>10961</v>
      </c>
      <c r="C3276" t="s">
        <v>3211</v>
      </c>
      <c r="D3276">
        <v>294.19</v>
      </c>
    </row>
    <row r="3277" spans="1:4" x14ac:dyDescent="0.2">
      <c r="A3277">
        <v>101969</v>
      </c>
      <c r="B3277" t="s">
        <v>10962</v>
      </c>
      <c r="C3277" t="s">
        <v>3211</v>
      </c>
      <c r="D3277">
        <v>196.37</v>
      </c>
    </row>
    <row r="3278" spans="1:4" x14ac:dyDescent="0.2">
      <c r="A3278">
        <v>101971</v>
      </c>
      <c r="B3278" t="s">
        <v>10963</v>
      </c>
      <c r="C3278" t="s">
        <v>3211</v>
      </c>
      <c r="D3278">
        <v>158.22999999999999</v>
      </c>
    </row>
    <row r="3279" spans="1:4" x14ac:dyDescent="0.2">
      <c r="A3279">
        <v>101973</v>
      </c>
      <c r="B3279" t="s">
        <v>10964</v>
      </c>
      <c r="C3279" t="s">
        <v>3211</v>
      </c>
      <c r="D3279">
        <v>250.16</v>
      </c>
    </row>
    <row r="3280" spans="1:4" x14ac:dyDescent="0.2">
      <c r="A3280">
        <v>102072</v>
      </c>
      <c r="B3280" t="s">
        <v>10965</v>
      </c>
      <c r="C3280" t="s">
        <v>3211</v>
      </c>
      <c r="D3280">
        <v>220.35</v>
      </c>
    </row>
    <row r="3281" spans="1:4" x14ac:dyDescent="0.2">
      <c r="A3281">
        <v>102070</v>
      </c>
      <c r="B3281" t="s">
        <v>10966</v>
      </c>
      <c r="C3281" t="s">
        <v>3211</v>
      </c>
      <c r="D3281">
        <v>258.91000000000003</v>
      </c>
    </row>
    <row r="3282" spans="1:4" x14ac:dyDescent="0.2">
      <c r="A3282">
        <v>102071</v>
      </c>
      <c r="B3282" t="s">
        <v>10967</v>
      </c>
      <c r="C3282" t="s">
        <v>3211</v>
      </c>
      <c r="D3282">
        <v>231.02</v>
      </c>
    </row>
    <row r="3283" spans="1:4" x14ac:dyDescent="0.2">
      <c r="A3283">
        <v>102068</v>
      </c>
      <c r="B3283" t="s">
        <v>10968</v>
      </c>
      <c r="C3283" t="s">
        <v>3211</v>
      </c>
      <c r="D3283">
        <v>327.86</v>
      </c>
    </row>
    <row r="3284" spans="1:4" x14ac:dyDescent="0.2">
      <c r="A3284">
        <v>102069</v>
      </c>
      <c r="B3284" t="s">
        <v>10934</v>
      </c>
      <c r="C3284" t="s">
        <v>3211</v>
      </c>
      <c r="D3284">
        <v>299.25</v>
      </c>
    </row>
    <row r="3285" spans="1:4" x14ac:dyDescent="0.2">
      <c r="A3285">
        <v>102066</v>
      </c>
      <c r="B3285" t="s">
        <v>10969</v>
      </c>
      <c r="C3285" t="s">
        <v>3211</v>
      </c>
      <c r="D3285">
        <v>614.98</v>
      </c>
    </row>
    <row r="3286" spans="1:4" x14ac:dyDescent="0.2">
      <c r="A3286">
        <v>102067</v>
      </c>
      <c r="B3286" t="s">
        <v>10971</v>
      </c>
      <c r="C3286" t="s">
        <v>3211</v>
      </c>
      <c r="D3286">
        <v>523.04999999999995</v>
      </c>
    </row>
    <row r="3287" spans="1:4" x14ac:dyDescent="0.2">
      <c r="A3287">
        <v>102065</v>
      </c>
      <c r="B3287" t="s">
        <v>10972</v>
      </c>
      <c r="C3287" t="s">
        <v>3211</v>
      </c>
      <c r="D3287">
        <v>232.3</v>
      </c>
    </row>
    <row r="3288" spans="1:4" x14ac:dyDescent="0.2">
      <c r="A3288">
        <v>102063</v>
      </c>
      <c r="B3288" t="s">
        <v>10973</v>
      </c>
      <c r="C3288" t="s">
        <v>3211</v>
      </c>
      <c r="D3288">
        <v>278.02999999999997</v>
      </c>
    </row>
    <row r="3289" spans="1:4" x14ac:dyDescent="0.2">
      <c r="A3289">
        <v>102064</v>
      </c>
      <c r="B3289" t="s">
        <v>10974</v>
      </c>
      <c r="C3289" t="s">
        <v>3211</v>
      </c>
      <c r="D3289">
        <v>248.66</v>
      </c>
    </row>
    <row r="3290" spans="1:4" x14ac:dyDescent="0.2">
      <c r="A3290">
        <v>102061</v>
      </c>
      <c r="B3290" t="s">
        <v>10975</v>
      </c>
      <c r="C3290" t="s">
        <v>3211</v>
      </c>
      <c r="D3290">
        <v>352.49</v>
      </c>
    </row>
    <row r="3291" spans="1:4" x14ac:dyDescent="0.2">
      <c r="A3291">
        <v>102062</v>
      </c>
      <c r="B3291" t="s">
        <v>10936</v>
      </c>
      <c r="C3291" t="s">
        <v>3211</v>
      </c>
      <c r="D3291">
        <v>325.3</v>
      </c>
    </row>
    <row r="3292" spans="1:4" x14ac:dyDescent="0.2">
      <c r="A3292">
        <v>102059</v>
      </c>
      <c r="B3292" t="s">
        <v>10976</v>
      </c>
      <c r="C3292" t="s">
        <v>3211</v>
      </c>
      <c r="D3292">
        <v>588.36</v>
      </c>
    </row>
    <row r="3293" spans="1:4" x14ac:dyDescent="0.2">
      <c r="A3293">
        <v>102060</v>
      </c>
      <c r="B3293" t="s">
        <v>10977</v>
      </c>
      <c r="C3293" t="s">
        <v>3211</v>
      </c>
      <c r="D3293">
        <v>491.05</v>
      </c>
    </row>
    <row r="3294" spans="1:4" x14ac:dyDescent="0.2">
      <c r="A3294">
        <v>102052</v>
      </c>
      <c r="B3294" t="s">
        <v>10978</v>
      </c>
      <c r="C3294" t="s">
        <v>3211</v>
      </c>
      <c r="D3294">
        <v>227.61</v>
      </c>
    </row>
    <row r="3295" spans="1:4" x14ac:dyDescent="0.2">
      <c r="A3295">
        <v>102050</v>
      </c>
      <c r="B3295" t="s">
        <v>10979</v>
      </c>
      <c r="C3295" t="s">
        <v>3211</v>
      </c>
      <c r="D3295">
        <v>274.91000000000003</v>
      </c>
    </row>
    <row r="3296" spans="1:4" x14ac:dyDescent="0.2">
      <c r="A3296">
        <v>102051</v>
      </c>
      <c r="B3296" t="s">
        <v>10980</v>
      </c>
      <c r="C3296" t="s">
        <v>3211</v>
      </c>
      <c r="D3296">
        <v>244.58</v>
      </c>
    </row>
    <row r="3297" spans="1:4" x14ac:dyDescent="0.2">
      <c r="A3297">
        <v>102048</v>
      </c>
      <c r="B3297" t="s">
        <v>10981</v>
      </c>
      <c r="C3297" t="s">
        <v>3211</v>
      </c>
      <c r="D3297">
        <v>358.99</v>
      </c>
    </row>
    <row r="3298" spans="1:4" x14ac:dyDescent="0.2">
      <c r="A3298">
        <v>102049</v>
      </c>
      <c r="B3298" t="s">
        <v>10922</v>
      </c>
      <c r="C3298" t="s">
        <v>3211</v>
      </c>
      <c r="D3298">
        <v>318.16000000000003</v>
      </c>
    </row>
    <row r="3299" spans="1:4" x14ac:dyDescent="0.2">
      <c r="A3299">
        <v>102046</v>
      </c>
      <c r="B3299" t="s">
        <v>10982</v>
      </c>
      <c r="C3299" t="s">
        <v>3211</v>
      </c>
      <c r="D3299">
        <v>691.74</v>
      </c>
    </row>
    <row r="3300" spans="1:4" x14ac:dyDescent="0.2">
      <c r="A3300">
        <v>102047</v>
      </c>
      <c r="B3300" t="s">
        <v>10983</v>
      </c>
      <c r="C3300" t="s">
        <v>3211</v>
      </c>
      <c r="D3300">
        <v>585.35</v>
      </c>
    </row>
    <row r="3301" spans="1:4" x14ac:dyDescent="0.2">
      <c r="A3301">
        <v>102045</v>
      </c>
      <c r="B3301" t="s">
        <v>10984</v>
      </c>
      <c r="C3301" t="s">
        <v>3211</v>
      </c>
      <c r="D3301">
        <v>248.04</v>
      </c>
    </row>
    <row r="3302" spans="1:4" x14ac:dyDescent="0.2">
      <c r="A3302">
        <v>102043</v>
      </c>
      <c r="B3302" t="s">
        <v>10985</v>
      </c>
      <c r="C3302" t="s">
        <v>3211</v>
      </c>
      <c r="D3302">
        <v>294.93</v>
      </c>
    </row>
    <row r="3303" spans="1:4" x14ac:dyDescent="0.2">
      <c r="A3303">
        <v>102044</v>
      </c>
      <c r="B3303" t="s">
        <v>10986</v>
      </c>
      <c r="C3303" t="s">
        <v>3211</v>
      </c>
      <c r="D3303">
        <v>265.63</v>
      </c>
    </row>
    <row r="3304" spans="1:4" x14ac:dyDescent="0.2">
      <c r="A3304">
        <v>102041</v>
      </c>
      <c r="B3304" t="s">
        <v>10987</v>
      </c>
      <c r="C3304" t="s">
        <v>3211</v>
      </c>
      <c r="D3304">
        <v>382.2</v>
      </c>
    </row>
    <row r="3305" spans="1:4" x14ac:dyDescent="0.2">
      <c r="A3305">
        <v>102042</v>
      </c>
      <c r="B3305" t="s">
        <v>10924</v>
      </c>
      <c r="C3305" t="s">
        <v>3211</v>
      </c>
      <c r="D3305">
        <v>344.06</v>
      </c>
    </row>
    <row r="3306" spans="1:4" x14ac:dyDescent="0.2">
      <c r="A3306">
        <v>102039</v>
      </c>
      <c r="B3306" t="s">
        <v>10988</v>
      </c>
      <c r="C3306" t="s">
        <v>3211</v>
      </c>
      <c r="D3306">
        <v>634.62</v>
      </c>
    </row>
    <row r="3307" spans="1:4" x14ac:dyDescent="0.2">
      <c r="A3307">
        <v>102040</v>
      </c>
      <c r="B3307" t="s">
        <v>10989</v>
      </c>
      <c r="C3307" t="s">
        <v>3211</v>
      </c>
      <c r="D3307">
        <v>525.21</v>
      </c>
    </row>
    <row r="3308" spans="1:4" x14ac:dyDescent="0.2">
      <c r="A3308">
        <v>102038</v>
      </c>
      <c r="B3308" t="s">
        <v>10990</v>
      </c>
      <c r="C3308" t="s">
        <v>3211</v>
      </c>
      <c r="D3308">
        <v>240.21</v>
      </c>
    </row>
    <row r="3309" spans="1:4" x14ac:dyDescent="0.2">
      <c r="A3309">
        <v>102036</v>
      </c>
      <c r="B3309" t="s">
        <v>10991</v>
      </c>
      <c r="C3309" t="s">
        <v>3211</v>
      </c>
      <c r="D3309">
        <v>287.64</v>
      </c>
    </row>
    <row r="3310" spans="1:4" x14ac:dyDescent="0.2">
      <c r="A3310">
        <v>102037</v>
      </c>
      <c r="B3310" t="s">
        <v>10992</v>
      </c>
      <c r="C3310" t="s">
        <v>3211</v>
      </c>
      <c r="D3310">
        <v>257.22000000000003</v>
      </c>
    </row>
    <row r="3311" spans="1:4" x14ac:dyDescent="0.2">
      <c r="A3311">
        <v>102016</v>
      </c>
      <c r="B3311" t="s">
        <v>10993</v>
      </c>
      <c r="C3311" t="s">
        <v>3211</v>
      </c>
      <c r="D3311">
        <v>369.31</v>
      </c>
    </row>
    <row r="3312" spans="1:4" x14ac:dyDescent="0.2">
      <c r="A3312">
        <v>102017</v>
      </c>
      <c r="B3312" t="s">
        <v>10926</v>
      </c>
      <c r="C3312" t="s">
        <v>3211</v>
      </c>
      <c r="D3312">
        <v>333.24</v>
      </c>
    </row>
    <row r="3313" spans="1:4" x14ac:dyDescent="0.2">
      <c r="A3313">
        <v>102014</v>
      </c>
      <c r="B3313" t="s">
        <v>10994</v>
      </c>
      <c r="C3313" t="s">
        <v>3211</v>
      </c>
      <c r="D3313">
        <v>679.24</v>
      </c>
    </row>
    <row r="3314" spans="1:4" x14ac:dyDescent="0.2">
      <c r="A3314">
        <v>102015</v>
      </c>
      <c r="B3314" t="s">
        <v>10995</v>
      </c>
      <c r="C3314" t="s">
        <v>3211</v>
      </c>
      <c r="D3314">
        <v>565.89</v>
      </c>
    </row>
    <row r="3315" spans="1:4" x14ac:dyDescent="0.2">
      <c r="A3315">
        <v>102013</v>
      </c>
      <c r="B3315" t="s">
        <v>10996</v>
      </c>
      <c r="C3315" t="s">
        <v>3211</v>
      </c>
      <c r="D3315">
        <v>251.67</v>
      </c>
    </row>
    <row r="3316" spans="1:4" x14ac:dyDescent="0.2">
      <c r="A3316">
        <v>102011</v>
      </c>
      <c r="B3316" t="s">
        <v>10997</v>
      </c>
      <c r="C3316" t="s">
        <v>3211</v>
      </c>
      <c r="D3316">
        <v>299.02999999999997</v>
      </c>
    </row>
    <row r="3317" spans="1:4" x14ac:dyDescent="0.2">
      <c r="A3317">
        <v>102012</v>
      </c>
      <c r="B3317" t="s">
        <v>10998</v>
      </c>
      <c r="C3317" t="s">
        <v>3211</v>
      </c>
      <c r="D3317">
        <v>268.66000000000003</v>
      </c>
    </row>
    <row r="3318" spans="1:4" x14ac:dyDescent="0.2">
      <c r="A3318">
        <v>102009</v>
      </c>
      <c r="B3318" t="s">
        <v>10999</v>
      </c>
      <c r="C3318" t="s">
        <v>3211</v>
      </c>
      <c r="D3318">
        <v>384.42</v>
      </c>
    </row>
    <row r="3319" spans="1:4" x14ac:dyDescent="0.2">
      <c r="A3319">
        <v>102010</v>
      </c>
      <c r="B3319" t="s">
        <v>10928</v>
      </c>
      <c r="C3319" t="s">
        <v>3211</v>
      </c>
      <c r="D3319">
        <v>349.77</v>
      </c>
    </row>
    <row r="3320" spans="1:4" x14ac:dyDescent="0.2">
      <c r="A3320">
        <v>102007</v>
      </c>
      <c r="B3320" t="s">
        <v>11000</v>
      </c>
      <c r="C3320" t="s">
        <v>3211</v>
      </c>
      <c r="D3320">
        <v>608.80999999999995</v>
      </c>
    </row>
    <row r="3321" spans="1:4" x14ac:dyDescent="0.2">
      <c r="A3321">
        <v>102008</v>
      </c>
      <c r="B3321" t="s">
        <v>11001</v>
      </c>
      <c r="C3321" t="s">
        <v>3211</v>
      </c>
      <c r="D3321">
        <v>505.15</v>
      </c>
    </row>
    <row r="3322" spans="1:4" x14ac:dyDescent="0.2">
      <c r="A3322">
        <v>102006</v>
      </c>
      <c r="B3322" t="s">
        <v>11002</v>
      </c>
      <c r="C3322" t="s">
        <v>3211</v>
      </c>
      <c r="D3322">
        <v>244.02</v>
      </c>
    </row>
    <row r="3323" spans="1:4" x14ac:dyDescent="0.2">
      <c r="A3323">
        <v>102004</v>
      </c>
      <c r="B3323" t="s">
        <v>11003</v>
      </c>
      <c r="C3323" t="s">
        <v>3211</v>
      </c>
      <c r="D3323">
        <v>292.98</v>
      </c>
    </row>
    <row r="3324" spans="1:4" x14ac:dyDescent="0.2">
      <c r="A3324">
        <v>102005</v>
      </c>
      <c r="B3324" t="s">
        <v>11004</v>
      </c>
      <c r="C3324" t="s">
        <v>3211</v>
      </c>
      <c r="D3324">
        <v>262.89999999999998</v>
      </c>
    </row>
    <row r="3325" spans="1:4" x14ac:dyDescent="0.2">
      <c r="A3325">
        <v>102002</v>
      </c>
      <c r="B3325" t="s">
        <v>11005</v>
      </c>
      <c r="C3325" t="s">
        <v>3211</v>
      </c>
      <c r="D3325">
        <v>369.74</v>
      </c>
    </row>
    <row r="3326" spans="1:4" x14ac:dyDescent="0.2">
      <c r="A3326">
        <v>102003</v>
      </c>
      <c r="B3326" t="s">
        <v>10930</v>
      </c>
      <c r="C3326" t="s">
        <v>3211</v>
      </c>
      <c r="D3326">
        <v>336.17</v>
      </c>
    </row>
    <row r="3327" spans="1:4" x14ac:dyDescent="0.2">
      <c r="A3327">
        <v>102000</v>
      </c>
      <c r="B3327" t="s">
        <v>11006</v>
      </c>
      <c r="C3327" t="s">
        <v>3211</v>
      </c>
      <c r="D3327">
        <v>628.78</v>
      </c>
    </row>
    <row r="3328" spans="1:4" x14ac:dyDescent="0.2">
      <c r="A3328">
        <v>102001</v>
      </c>
      <c r="B3328" t="s">
        <v>11007</v>
      </c>
      <c r="C3328" t="s">
        <v>3211</v>
      </c>
      <c r="D3328">
        <v>537.09</v>
      </c>
    </row>
    <row r="3329" spans="1:4" x14ac:dyDescent="0.2">
      <c r="A3329">
        <v>101983</v>
      </c>
      <c r="B3329" t="s">
        <v>11008</v>
      </c>
      <c r="C3329" t="s">
        <v>3211</v>
      </c>
      <c r="D3329">
        <v>255.32</v>
      </c>
    </row>
    <row r="3330" spans="1:4" x14ac:dyDescent="0.2">
      <c r="A3330">
        <v>101981</v>
      </c>
      <c r="B3330" t="s">
        <v>11009</v>
      </c>
      <c r="C3330" t="s">
        <v>3211</v>
      </c>
      <c r="D3330">
        <v>302.91000000000003</v>
      </c>
    </row>
    <row r="3331" spans="1:4" x14ac:dyDescent="0.2">
      <c r="A3331">
        <v>101982</v>
      </c>
      <c r="B3331" t="s">
        <v>11010</v>
      </c>
      <c r="C3331" t="s">
        <v>3211</v>
      </c>
      <c r="D3331">
        <v>273.66000000000003</v>
      </c>
    </row>
    <row r="3332" spans="1:4" x14ac:dyDescent="0.2">
      <c r="A3332">
        <v>101977</v>
      </c>
      <c r="B3332" t="s">
        <v>11011</v>
      </c>
      <c r="C3332" t="s">
        <v>3211</v>
      </c>
      <c r="D3332">
        <v>381.86</v>
      </c>
    </row>
    <row r="3333" spans="1:4" x14ac:dyDescent="0.2">
      <c r="A3333">
        <v>101980</v>
      </c>
      <c r="B3333" t="s">
        <v>10932</v>
      </c>
      <c r="C3333" t="s">
        <v>3211</v>
      </c>
      <c r="D3333">
        <v>350.7</v>
      </c>
    </row>
    <row r="3334" spans="1:4" x14ac:dyDescent="0.2">
      <c r="A3334">
        <v>101974</v>
      </c>
      <c r="B3334" t="s">
        <v>11012</v>
      </c>
      <c r="C3334" t="s">
        <v>3211</v>
      </c>
      <c r="D3334">
        <v>614.35</v>
      </c>
    </row>
    <row r="3335" spans="1:4" x14ac:dyDescent="0.2">
      <c r="A3335">
        <v>101975</v>
      </c>
      <c r="B3335" t="s">
        <v>11013</v>
      </c>
      <c r="C3335" t="s">
        <v>3211</v>
      </c>
      <c r="D3335">
        <v>518.37</v>
      </c>
    </row>
    <row r="3336" spans="1:4" x14ac:dyDescent="0.2">
      <c r="A3336">
        <v>101114</v>
      </c>
      <c r="B3336" t="s">
        <v>11014</v>
      </c>
      <c r="C3336" t="s">
        <v>2968</v>
      </c>
      <c r="D3336">
        <v>4.9800000000000004</v>
      </c>
    </row>
    <row r="3337" spans="1:4" x14ac:dyDescent="0.2">
      <c r="A3337">
        <v>101118</v>
      </c>
      <c r="B3337" t="s">
        <v>11015</v>
      </c>
      <c r="C3337" t="s">
        <v>2968</v>
      </c>
      <c r="D3337">
        <v>4.25</v>
      </c>
    </row>
    <row r="3338" spans="1:4" x14ac:dyDescent="0.2">
      <c r="A3338">
        <v>101115</v>
      </c>
      <c r="B3338" t="s">
        <v>11016</v>
      </c>
      <c r="C3338" t="s">
        <v>2968</v>
      </c>
      <c r="D3338">
        <v>4.07</v>
      </c>
    </row>
    <row r="3339" spans="1:4" x14ac:dyDescent="0.2">
      <c r="A3339">
        <v>101116</v>
      </c>
      <c r="B3339" t="s">
        <v>11017</v>
      </c>
      <c r="C3339" t="s">
        <v>2968</v>
      </c>
      <c r="D3339">
        <v>2.5299999999999998</v>
      </c>
    </row>
    <row r="3340" spans="1:4" x14ac:dyDescent="0.2">
      <c r="A3340">
        <v>101117</v>
      </c>
      <c r="B3340" t="s">
        <v>11018</v>
      </c>
      <c r="C3340" t="s">
        <v>2968</v>
      </c>
      <c r="D3340">
        <v>3.33</v>
      </c>
    </row>
    <row r="3341" spans="1:4" x14ac:dyDescent="0.2">
      <c r="A3341">
        <v>101124</v>
      </c>
      <c r="B3341" t="s">
        <v>11019</v>
      </c>
      <c r="C3341" t="s">
        <v>2968</v>
      </c>
      <c r="D3341">
        <v>17.54</v>
      </c>
    </row>
    <row r="3342" spans="1:4" x14ac:dyDescent="0.2">
      <c r="A3342">
        <v>101128</v>
      </c>
      <c r="B3342" t="s">
        <v>11021</v>
      </c>
      <c r="C3342" t="s">
        <v>2968</v>
      </c>
      <c r="D3342">
        <v>16.809999999999999</v>
      </c>
    </row>
    <row r="3343" spans="1:4" x14ac:dyDescent="0.2">
      <c r="A3343">
        <v>101125</v>
      </c>
      <c r="B3343" t="s">
        <v>11022</v>
      </c>
      <c r="C3343" t="s">
        <v>2968</v>
      </c>
      <c r="D3343">
        <v>16.63</v>
      </c>
    </row>
    <row r="3344" spans="1:4" x14ac:dyDescent="0.2">
      <c r="A3344">
        <v>101126</v>
      </c>
      <c r="B3344" t="s">
        <v>11023</v>
      </c>
      <c r="C3344" t="s">
        <v>2968</v>
      </c>
      <c r="D3344">
        <v>15.09</v>
      </c>
    </row>
    <row r="3345" spans="1:4" x14ac:dyDescent="0.2">
      <c r="A3345">
        <v>101127</v>
      </c>
      <c r="B3345" t="s">
        <v>11024</v>
      </c>
      <c r="C3345" t="s">
        <v>2968</v>
      </c>
      <c r="D3345">
        <v>15.89</v>
      </c>
    </row>
    <row r="3346" spans="1:4" x14ac:dyDescent="0.2">
      <c r="A3346">
        <v>101134</v>
      </c>
      <c r="B3346" t="s">
        <v>11025</v>
      </c>
      <c r="C3346" t="s">
        <v>2968</v>
      </c>
      <c r="D3346">
        <v>18.309999999999999</v>
      </c>
    </row>
    <row r="3347" spans="1:4" x14ac:dyDescent="0.2">
      <c r="A3347">
        <v>101144</v>
      </c>
      <c r="B3347" t="s">
        <v>11027</v>
      </c>
      <c r="C3347" t="s">
        <v>2968</v>
      </c>
      <c r="D3347">
        <v>18.13</v>
      </c>
    </row>
    <row r="3348" spans="1:4" x14ac:dyDescent="0.2">
      <c r="A3348">
        <v>101138</v>
      </c>
      <c r="B3348" t="s">
        <v>11030</v>
      </c>
      <c r="C3348" t="s">
        <v>2968</v>
      </c>
      <c r="D3348">
        <v>17.579999999999998</v>
      </c>
    </row>
    <row r="3349" spans="1:4" x14ac:dyDescent="0.2">
      <c r="A3349">
        <v>101148</v>
      </c>
      <c r="B3349" t="s">
        <v>11031</v>
      </c>
      <c r="C3349" t="s">
        <v>2968</v>
      </c>
      <c r="D3349">
        <v>17.399999999999999</v>
      </c>
    </row>
    <row r="3350" spans="1:4" x14ac:dyDescent="0.2">
      <c r="A3350">
        <v>101135</v>
      </c>
      <c r="B3350" t="s">
        <v>11032</v>
      </c>
      <c r="C3350" t="s">
        <v>2968</v>
      </c>
      <c r="D3350">
        <v>17.399999999999999</v>
      </c>
    </row>
    <row r="3351" spans="1:4" x14ac:dyDescent="0.2">
      <c r="A3351">
        <v>101145</v>
      </c>
      <c r="B3351" t="s">
        <v>11033</v>
      </c>
      <c r="C3351" t="s">
        <v>2968</v>
      </c>
      <c r="D3351">
        <v>17.22</v>
      </c>
    </row>
    <row r="3352" spans="1:4" x14ac:dyDescent="0.2">
      <c r="A3352">
        <v>101136</v>
      </c>
      <c r="B3352" t="s">
        <v>11034</v>
      </c>
      <c r="C3352" t="s">
        <v>2968</v>
      </c>
      <c r="D3352">
        <v>15.86</v>
      </c>
    </row>
    <row r="3353" spans="1:4" x14ac:dyDescent="0.2">
      <c r="A3353">
        <v>101146</v>
      </c>
      <c r="B3353" t="s">
        <v>11035</v>
      </c>
      <c r="C3353" t="s">
        <v>2968</v>
      </c>
      <c r="D3353">
        <v>15.68</v>
      </c>
    </row>
    <row r="3354" spans="1:4" x14ac:dyDescent="0.2">
      <c r="A3354">
        <v>101137</v>
      </c>
      <c r="B3354" t="s">
        <v>11036</v>
      </c>
      <c r="C3354" t="s">
        <v>2968</v>
      </c>
      <c r="D3354">
        <v>16.66</v>
      </c>
    </row>
    <row r="3355" spans="1:4" x14ac:dyDescent="0.2">
      <c r="A3355">
        <v>101147</v>
      </c>
      <c r="B3355" t="s">
        <v>11037</v>
      </c>
      <c r="C3355" t="s">
        <v>2968</v>
      </c>
      <c r="D3355">
        <v>16.48</v>
      </c>
    </row>
    <row r="3356" spans="1:4" x14ac:dyDescent="0.2">
      <c r="A3356">
        <v>101119</v>
      </c>
      <c r="B3356" t="s">
        <v>11038</v>
      </c>
      <c r="C3356" t="s">
        <v>2968</v>
      </c>
      <c r="D3356">
        <v>9.49</v>
      </c>
    </row>
    <row r="3357" spans="1:4" x14ac:dyDescent="0.2">
      <c r="A3357">
        <v>101123</v>
      </c>
      <c r="B3357" t="s">
        <v>11039</v>
      </c>
      <c r="C3357" t="s">
        <v>2968</v>
      </c>
      <c r="D3357">
        <v>8.1199999999999992</v>
      </c>
    </row>
    <row r="3358" spans="1:4" x14ac:dyDescent="0.2">
      <c r="A3358">
        <v>101120</v>
      </c>
      <c r="B3358" t="s">
        <v>11040</v>
      </c>
      <c r="C3358" t="s">
        <v>2968</v>
      </c>
      <c r="D3358">
        <v>7.8</v>
      </c>
    </row>
    <row r="3359" spans="1:4" x14ac:dyDescent="0.2">
      <c r="A3359">
        <v>101121</v>
      </c>
      <c r="B3359" t="s">
        <v>11041</v>
      </c>
      <c r="C3359" t="s">
        <v>2968</v>
      </c>
      <c r="D3359">
        <v>4.8600000000000003</v>
      </c>
    </row>
    <row r="3360" spans="1:4" x14ac:dyDescent="0.2">
      <c r="A3360">
        <v>101122</v>
      </c>
      <c r="B3360" t="s">
        <v>11042</v>
      </c>
      <c r="C3360" t="s">
        <v>2968</v>
      </c>
      <c r="D3360">
        <v>6.38</v>
      </c>
    </row>
    <row r="3361" spans="1:4" x14ac:dyDescent="0.2">
      <c r="A3361">
        <v>101129</v>
      </c>
      <c r="B3361" t="s">
        <v>11043</v>
      </c>
      <c r="C3361" t="s">
        <v>2968</v>
      </c>
      <c r="D3361">
        <v>22.55</v>
      </c>
    </row>
    <row r="3362" spans="1:4" x14ac:dyDescent="0.2">
      <c r="A3362">
        <v>101133</v>
      </c>
      <c r="B3362" t="s">
        <v>11044</v>
      </c>
      <c r="C3362" t="s">
        <v>2968</v>
      </c>
      <c r="D3362">
        <v>21.18</v>
      </c>
    </row>
    <row r="3363" spans="1:4" x14ac:dyDescent="0.2">
      <c r="A3363">
        <v>101130</v>
      </c>
      <c r="B3363" t="s">
        <v>11045</v>
      </c>
      <c r="C3363" t="s">
        <v>2968</v>
      </c>
      <c r="D3363">
        <v>20.86</v>
      </c>
    </row>
    <row r="3364" spans="1:4" x14ac:dyDescent="0.2">
      <c r="A3364">
        <v>101131</v>
      </c>
      <c r="B3364" t="s">
        <v>11046</v>
      </c>
      <c r="C3364" t="s">
        <v>2968</v>
      </c>
      <c r="D3364">
        <v>17.920000000000002</v>
      </c>
    </row>
    <row r="3365" spans="1:4" x14ac:dyDescent="0.2">
      <c r="A3365">
        <v>101132</v>
      </c>
      <c r="B3365" t="s">
        <v>11047</v>
      </c>
      <c r="C3365" t="s">
        <v>2968</v>
      </c>
      <c r="D3365">
        <v>19.440000000000001</v>
      </c>
    </row>
    <row r="3366" spans="1:4" x14ac:dyDescent="0.2">
      <c r="A3366">
        <v>101139</v>
      </c>
      <c r="B3366" t="s">
        <v>11048</v>
      </c>
      <c r="C3366" t="s">
        <v>2968</v>
      </c>
      <c r="D3366">
        <v>23.35</v>
      </c>
    </row>
    <row r="3367" spans="1:4" x14ac:dyDescent="0.2">
      <c r="A3367">
        <v>101149</v>
      </c>
      <c r="B3367" t="s">
        <v>11049</v>
      </c>
      <c r="C3367" t="s">
        <v>2968</v>
      </c>
      <c r="D3367">
        <v>23.17</v>
      </c>
    </row>
    <row r="3368" spans="1:4" x14ac:dyDescent="0.2">
      <c r="A3368">
        <v>101143</v>
      </c>
      <c r="B3368" t="s">
        <v>11050</v>
      </c>
      <c r="C3368" t="s">
        <v>2968</v>
      </c>
      <c r="D3368">
        <v>21.98</v>
      </c>
    </row>
    <row r="3369" spans="1:4" x14ac:dyDescent="0.2">
      <c r="A3369">
        <v>101153</v>
      </c>
      <c r="B3369" t="s">
        <v>11051</v>
      </c>
      <c r="C3369" t="s">
        <v>2968</v>
      </c>
      <c r="D3369">
        <v>21.8</v>
      </c>
    </row>
    <row r="3370" spans="1:4" x14ac:dyDescent="0.2">
      <c r="A3370">
        <v>101140</v>
      </c>
      <c r="B3370" t="s">
        <v>11052</v>
      </c>
      <c r="C3370" t="s">
        <v>2968</v>
      </c>
      <c r="D3370">
        <v>21.66</v>
      </c>
    </row>
    <row r="3371" spans="1:4" x14ac:dyDescent="0.2">
      <c r="A3371">
        <v>101150</v>
      </c>
      <c r="B3371" t="s">
        <v>11053</v>
      </c>
      <c r="C3371" t="s">
        <v>2968</v>
      </c>
      <c r="D3371">
        <v>21.48</v>
      </c>
    </row>
    <row r="3372" spans="1:4" x14ac:dyDescent="0.2">
      <c r="A3372">
        <v>101141</v>
      </c>
      <c r="B3372" t="s">
        <v>11054</v>
      </c>
      <c r="C3372" t="s">
        <v>2968</v>
      </c>
      <c r="D3372">
        <v>18.72</v>
      </c>
    </row>
    <row r="3373" spans="1:4" x14ac:dyDescent="0.2">
      <c r="A3373">
        <v>101151</v>
      </c>
      <c r="B3373" t="s">
        <v>11055</v>
      </c>
      <c r="C3373" t="s">
        <v>2968</v>
      </c>
      <c r="D3373">
        <v>18.54</v>
      </c>
    </row>
    <row r="3374" spans="1:4" x14ac:dyDescent="0.2">
      <c r="A3374">
        <v>101142</v>
      </c>
      <c r="B3374" t="s">
        <v>11056</v>
      </c>
      <c r="C3374" t="s">
        <v>2968</v>
      </c>
      <c r="D3374">
        <v>20.239999999999998</v>
      </c>
    </row>
    <row r="3375" spans="1:4" x14ac:dyDescent="0.2">
      <c r="A3375">
        <v>101152</v>
      </c>
      <c r="B3375" t="s">
        <v>11057</v>
      </c>
      <c r="C3375" t="s">
        <v>2968</v>
      </c>
      <c r="D3375">
        <v>20.059999999999999</v>
      </c>
    </row>
    <row r="3376" spans="1:4" x14ac:dyDescent="0.2">
      <c r="A3376">
        <v>101207</v>
      </c>
      <c r="B3376" t="s">
        <v>11058</v>
      </c>
      <c r="C3376" t="s">
        <v>2968</v>
      </c>
      <c r="D3376">
        <v>12.32</v>
      </c>
    </row>
    <row r="3377" spans="1:4" x14ac:dyDescent="0.2">
      <c r="A3377">
        <v>101206</v>
      </c>
      <c r="B3377" t="s">
        <v>11059</v>
      </c>
      <c r="C3377" t="s">
        <v>2968</v>
      </c>
      <c r="D3377">
        <v>14.58</v>
      </c>
    </row>
    <row r="3378" spans="1:4" x14ac:dyDescent="0.2">
      <c r="A3378">
        <v>101210</v>
      </c>
      <c r="B3378" t="s">
        <v>11060</v>
      </c>
      <c r="C3378" t="s">
        <v>2968</v>
      </c>
      <c r="D3378">
        <v>20.059999999999999</v>
      </c>
    </row>
    <row r="3379" spans="1:4" x14ac:dyDescent="0.2">
      <c r="A3379">
        <v>101211</v>
      </c>
      <c r="B3379" t="s">
        <v>11061</v>
      </c>
      <c r="C3379" t="s">
        <v>2968</v>
      </c>
      <c r="D3379">
        <v>21.51</v>
      </c>
    </row>
    <row r="3380" spans="1:4" x14ac:dyDescent="0.2">
      <c r="A3380">
        <v>101215</v>
      </c>
      <c r="B3380" t="s">
        <v>11062</v>
      </c>
      <c r="C3380" t="s">
        <v>2968</v>
      </c>
      <c r="D3380">
        <v>19.32</v>
      </c>
    </row>
    <row r="3381" spans="1:4" x14ac:dyDescent="0.2">
      <c r="A3381">
        <v>101216</v>
      </c>
      <c r="B3381" t="s">
        <v>11063</v>
      </c>
      <c r="C3381" t="s">
        <v>2968</v>
      </c>
      <c r="D3381">
        <v>20.18</v>
      </c>
    </row>
    <row r="3382" spans="1:4" x14ac:dyDescent="0.2">
      <c r="A3382">
        <v>101212</v>
      </c>
      <c r="B3382" t="s">
        <v>11064</v>
      </c>
      <c r="C3382" t="s">
        <v>2968</v>
      </c>
      <c r="D3382">
        <v>25.18</v>
      </c>
    </row>
    <row r="3383" spans="1:4" x14ac:dyDescent="0.2">
      <c r="A3383">
        <v>101217</v>
      </c>
      <c r="B3383" t="s">
        <v>11065</v>
      </c>
      <c r="C3383" t="s">
        <v>2968</v>
      </c>
      <c r="D3383">
        <v>23.57</v>
      </c>
    </row>
    <row r="3384" spans="1:4" x14ac:dyDescent="0.2">
      <c r="A3384">
        <v>101218</v>
      </c>
      <c r="B3384" t="s">
        <v>11066</v>
      </c>
      <c r="C3384" t="s">
        <v>2968</v>
      </c>
      <c r="D3384">
        <v>24.82</v>
      </c>
    </row>
    <row r="3385" spans="1:4" x14ac:dyDescent="0.2">
      <c r="A3385">
        <v>101213</v>
      </c>
      <c r="B3385" t="s">
        <v>11067</v>
      </c>
      <c r="C3385" t="s">
        <v>2968</v>
      </c>
      <c r="D3385">
        <v>28.29</v>
      </c>
    </row>
    <row r="3386" spans="1:4" x14ac:dyDescent="0.2">
      <c r="A3386">
        <v>101219</v>
      </c>
      <c r="B3386" t="s">
        <v>11068</v>
      </c>
      <c r="C3386" t="s">
        <v>2968</v>
      </c>
      <c r="D3386">
        <v>30.01</v>
      </c>
    </row>
    <row r="3387" spans="1:4" x14ac:dyDescent="0.2">
      <c r="A3387">
        <v>101214</v>
      </c>
      <c r="B3387" t="s">
        <v>11069</v>
      </c>
      <c r="C3387" t="s">
        <v>2968</v>
      </c>
      <c r="D3387">
        <v>34.020000000000003</v>
      </c>
    </row>
    <row r="3388" spans="1:4" x14ac:dyDescent="0.2">
      <c r="A3388">
        <v>101254</v>
      </c>
      <c r="B3388" t="s">
        <v>11070</v>
      </c>
      <c r="C3388" t="s">
        <v>2968</v>
      </c>
      <c r="D3388">
        <v>14.85</v>
      </c>
    </row>
    <row r="3389" spans="1:4" x14ac:dyDescent="0.2">
      <c r="A3389">
        <v>101256</v>
      </c>
      <c r="B3389" t="s">
        <v>11071</v>
      </c>
      <c r="C3389" t="s">
        <v>2968</v>
      </c>
      <c r="D3389">
        <v>22.87</v>
      </c>
    </row>
    <row r="3390" spans="1:4" x14ac:dyDescent="0.2">
      <c r="A3390">
        <v>101257</v>
      </c>
      <c r="B3390" t="s">
        <v>11072</v>
      </c>
      <c r="C3390" t="s">
        <v>2968</v>
      </c>
      <c r="D3390">
        <v>23.97</v>
      </c>
    </row>
    <row r="3391" spans="1:4" x14ac:dyDescent="0.2">
      <c r="A3391">
        <v>101258</v>
      </c>
      <c r="B3391" t="s">
        <v>11073</v>
      </c>
      <c r="C3391" t="s">
        <v>2968</v>
      </c>
      <c r="D3391">
        <v>27.84</v>
      </c>
    </row>
    <row r="3392" spans="1:4" x14ac:dyDescent="0.2">
      <c r="A3392">
        <v>101259</v>
      </c>
      <c r="B3392" t="s">
        <v>11074</v>
      </c>
      <c r="C3392" t="s">
        <v>2968</v>
      </c>
      <c r="D3392">
        <v>31.02</v>
      </c>
    </row>
    <row r="3393" spans="1:4" x14ac:dyDescent="0.2">
      <c r="A3393">
        <v>101260</v>
      </c>
      <c r="B3393" t="s">
        <v>11075</v>
      </c>
      <c r="C3393" t="s">
        <v>2968</v>
      </c>
      <c r="D3393">
        <v>38.799999999999997</v>
      </c>
    </row>
    <row r="3394" spans="1:4" x14ac:dyDescent="0.2">
      <c r="A3394">
        <v>101208</v>
      </c>
      <c r="B3394" t="s">
        <v>11076</v>
      </c>
      <c r="C3394" t="s">
        <v>2968</v>
      </c>
      <c r="D3394">
        <v>12.2</v>
      </c>
    </row>
    <row r="3395" spans="1:4" x14ac:dyDescent="0.2">
      <c r="A3395">
        <v>101209</v>
      </c>
      <c r="B3395" t="s">
        <v>11077</v>
      </c>
      <c r="C3395" t="s">
        <v>2968</v>
      </c>
      <c r="D3395">
        <v>11.28</v>
      </c>
    </row>
    <row r="3396" spans="1:4" x14ac:dyDescent="0.2">
      <c r="A3396">
        <v>101220</v>
      </c>
      <c r="B3396" t="s">
        <v>11078</v>
      </c>
      <c r="C3396" t="s">
        <v>2968</v>
      </c>
      <c r="D3396">
        <v>18.989999999999998</v>
      </c>
    </row>
    <row r="3397" spans="1:4" x14ac:dyDescent="0.2">
      <c r="A3397">
        <v>101221</v>
      </c>
      <c r="B3397" t="s">
        <v>11079</v>
      </c>
      <c r="C3397" t="s">
        <v>2968</v>
      </c>
      <c r="D3397">
        <v>19.97</v>
      </c>
    </row>
    <row r="3398" spans="1:4" x14ac:dyDescent="0.2">
      <c r="A3398">
        <v>101225</v>
      </c>
      <c r="B3398" t="s">
        <v>11080</v>
      </c>
      <c r="C3398" t="s">
        <v>2968</v>
      </c>
      <c r="D3398">
        <v>17.39</v>
      </c>
    </row>
    <row r="3399" spans="1:4" x14ac:dyDescent="0.2">
      <c r="A3399">
        <v>101226</v>
      </c>
      <c r="B3399" t="s">
        <v>11081</v>
      </c>
      <c r="C3399" t="s">
        <v>2968</v>
      </c>
      <c r="D3399">
        <v>18.239999999999998</v>
      </c>
    </row>
    <row r="3400" spans="1:4" x14ac:dyDescent="0.2">
      <c r="A3400">
        <v>101222</v>
      </c>
      <c r="B3400" t="s">
        <v>11082</v>
      </c>
      <c r="C3400" t="s">
        <v>2968</v>
      </c>
      <c r="D3400">
        <v>23.24</v>
      </c>
    </row>
    <row r="3401" spans="1:4" x14ac:dyDescent="0.2">
      <c r="A3401">
        <v>101227</v>
      </c>
      <c r="B3401" t="s">
        <v>11083</v>
      </c>
      <c r="C3401" t="s">
        <v>2968</v>
      </c>
      <c r="D3401">
        <v>21.17</v>
      </c>
    </row>
    <row r="3402" spans="1:4" x14ac:dyDescent="0.2">
      <c r="A3402">
        <v>101228</v>
      </c>
      <c r="B3402" t="s">
        <v>11084</v>
      </c>
      <c r="C3402" t="s">
        <v>2968</v>
      </c>
      <c r="D3402">
        <v>22.46</v>
      </c>
    </row>
    <row r="3403" spans="1:4" x14ac:dyDescent="0.2">
      <c r="A3403">
        <v>101223</v>
      </c>
      <c r="B3403" t="s">
        <v>11085</v>
      </c>
      <c r="C3403" t="s">
        <v>2968</v>
      </c>
      <c r="D3403">
        <v>25.93</v>
      </c>
    </row>
    <row r="3404" spans="1:4" x14ac:dyDescent="0.2">
      <c r="A3404">
        <v>101229</v>
      </c>
      <c r="B3404" t="s">
        <v>11086</v>
      </c>
      <c r="C3404" t="s">
        <v>2968</v>
      </c>
      <c r="D3404">
        <v>28.38</v>
      </c>
    </row>
    <row r="3405" spans="1:4" x14ac:dyDescent="0.2">
      <c r="A3405">
        <v>101224</v>
      </c>
      <c r="B3405" t="s">
        <v>11087</v>
      </c>
      <c r="C3405" t="s">
        <v>2968</v>
      </c>
      <c r="D3405">
        <v>32.520000000000003</v>
      </c>
    </row>
    <row r="3406" spans="1:4" x14ac:dyDescent="0.2">
      <c r="A3406">
        <v>101265</v>
      </c>
      <c r="B3406" t="s">
        <v>11088</v>
      </c>
      <c r="C3406" t="s">
        <v>2968</v>
      </c>
      <c r="D3406">
        <v>36.22</v>
      </c>
    </row>
    <row r="3407" spans="1:4" x14ac:dyDescent="0.2">
      <c r="A3407">
        <v>101255</v>
      </c>
      <c r="B3407" t="s">
        <v>11089</v>
      </c>
      <c r="C3407" t="s">
        <v>2968</v>
      </c>
      <c r="D3407">
        <v>13</v>
      </c>
    </row>
    <row r="3408" spans="1:4" x14ac:dyDescent="0.2">
      <c r="A3408">
        <v>101261</v>
      </c>
      <c r="B3408" t="s">
        <v>11090</v>
      </c>
      <c r="C3408" t="s">
        <v>2968</v>
      </c>
      <c r="D3408">
        <v>21.64</v>
      </c>
    </row>
    <row r="3409" spans="1:4" x14ac:dyDescent="0.2">
      <c r="A3409">
        <v>101262</v>
      </c>
      <c r="B3409" t="s">
        <v>11091</v>
      </c>
      <c r="C3409" t="s">
        <v>2968</v>
      </c>
      <c r="D3409">
        <v>22.71</v>
      </c>
    </row>
    <row r="3410" spans="1:4" x14ac:dyDescent="0.2">
      <c r="A3410">
        <v>101263</v>
      </c>
      <c r="B3410" t="s">
        <v>11092</v>
      </c>
      <c r="C3410" t="s">
        <v>2968</v>
      </c>
      <c r="D3410">
        <v>26.23</v>
      </c>
    </row>
    <row r="3411" spans="1:4" x14ac:dyDescent="0.2">
      <c r="A3411">
        <v>101264</v>
      </c>
      <c r="B3411" t="s">
        <v>11093</v>
      </c>
      <c r="C3411" t="s">
        <v>2968</v>
      </c>
      <c r="D3411">
        <v>29.13</v>
      </c>
    </row>
    <row r="3412" spans="1:4" x14ac:dyDescent="0.2">
      <c r="A3412">
        <v>101230</v>
      </c>
      <c r="B3412" t="s">
        <v>11094</v>
      </c>
      <c r="C3412" t="s">
        <v>2968</v>
      </c>
      <c r="D3412">
        <v>12.8</v>
      </c>
    </row>
    <row r="3413" spans="1:4" x14ac:dyDescent="0.2">
      <c r="A3413">
        <v>101231</v>
      </c>
      <c r="B3413" t="s">
        <v>11095</v>
      </c>
      <c r="C3413" t="s">
        <v>2968</v>
      </c>
      <c r="D3413">
        <v>12.13</v>
      </c>
    </row>
    <row r="3414" spans="1:4" x14ac:dyDescent="0.2">
      <c r="A3414">
        <v>101272</v>
      </c>
      <c r="B3414" t="s">
        <v>11096</v>
      </c>
      <c r="C3414" t="s">
        <v>2968</v>
      </c>
      <c r="D3414">
        <v>36.950000000000003</v>
      </c>
    </row>
    <row r="3415" spans="1:4" x14ac:dyDescent="0.2">
      <c r="A3415">
        <v>101266</v>
      </c>
      <c r="B3415" t="s">
        <v>11097</v>
      </c>
      <c r="C3415" t="s">
        <v>2968</v>
      </c>
      <c r="D3415">
        <v>13.12</v>
      </c>
    </row>
    <row r="3416" spans="1:4" x14ac:dyDescent="0.2">
      <c r="A3416">
        <v>101239</v>
      </c>
      <c r="B3416" t="s">
        <v>11098</v>
      </c>
      <c r="C3416" t="s">
        <v>2968</v>
      </c>
      <c r="D3416">
        <v>17.22</v>
      </c>
    </row>
    <row r="3417" spans="1:4" x14ac:dyDescent="0.2">
      <c r="A3417">
        <v>101240</v>
      </c>
      <c r="B3417" t="s">
        <v>11099</v>
      </c>
      <c r="C3417" t="s">
        <v>2968</v>
      </c>
      <c r="D3417">
        <v>18.079999999999998</v>
      </c>
    </row>
    <row r="3418" spans="1:4" x14ac:dyDescent="0.2">
      <c r="A3418">
        <v>101268</v>
      </c>
      <c r="B3418" t="s">
        <v>11100</v>
      </c>
      <c r="C3418" t="s">
        <v>2968</v>
      </c>
      <c r="D3418">
        <v>20.62</v>
      </c>
    </row>
    <row r="3419" spans="1:4" x14ac:dyDescent="0.2">
      <c r="A3419">
        <v>101234</v>
      </c>
      <c r="B3419" t="s">
        <v>11101</v>
      </c>
      <c r="C3419" t="s">
        <v>2968</v>
      </c>
      <c r="D3419">
        <v>19.86</v>
      </c>
    </row>
    <row r="3420" spans="1:4" x14ac:dyDescent="0.2">
      <c r="A3420">
        <v>101235</v>
      </c>
      <c r="B3420" t="s">
        <v>11102</v>
      </c>
      <c r="C3420" t="s">
        <v>2968</v>
      </c>
      <c r="D3420">
        <v>20.81</v>
      </c>
    </row>
    <row r="3421" spans="1:4" x14ac:dyDescent="0.2">
      <c r="A3421">
        <v>101241</v>
      </c>
      <c r="B3421" t="s">
        <v>11103</v>
      </c>
      <c r="C3421" t="s">
        <v>2968</v>
      </c>
      <c r="D3421">
        <v>21.2</v>
      </c>
    </row>
    <row r="3422" spans="1:4" x14ac:dyDescent="0.2">
      <c r="A3422">
        <v>101269</v>
      </c>
      <c r="B3422" t="s">
        <v>11104</v>
      </c>
      <c r="C3422" t="s">
        <v>2968</v>
      </c>
      <c r="D3422">
        <v>23.07</v>
      </c>
    </row>
    <row r="3423" spans="1:4" x14ac:dyDescent="0.2">
      <c r="A3423">
        <v>101236</v>
      </c>
      <c r="B3423" t="s">
        <v>11105</v>
      </c>
      <c r="C3423" t="s">
        <v>2968</v>
      </c>
      <c r="D3423">
        <v>24.26</v>
      </c>
    </row>
    <row r="3424" spans="1:4" x14ac:dyDescent="0.2">
      <c r="A3424">
        <v>101237</v>
      </c>
      <c r="B3424" t="s">
        <v>11106</v>
      </c>
      <c r="C3424" t="s">
        <v>2968</v>
      </c>
      <c r="D3424">
        <v>25.7</v>
      </c>
    </row>
    <row r="3425" spans="1:4" x14ac:dyDescent="0.2">
      <c r="A3425">
        <v>101242</v>
      </c>
      <c r="B3425" t="s">
        <v>11107</v>
      </c>
      <c r="C3425" t="s">
        <v>2968</v>
      </c>
      <c r="D3425">
        <v>23.79</v>
      </c>
    </row>
    <row r="3426" spans="1:4" x14ac:dyDescent="0.2">
      <c r="A3426">
        <v>101270</v>
      </c>
      <c r="B3426" t="s">
        <v>11108</v>
      </c>
      <c r="C3426" t="s">
        <v>2968</v>
      </c>
      <c r="D3426">
        <v>26.7</v>
      </c>
    </row>
    <row r="3427" spans="1:4" x14ac:dyDescent="0.2">
      <c r="A3427">
        <v>101243</v>
      </c>
      <c r="B3427" t="s">
        <v>11109</v>
      </c>
      <c r="C3427" t="s">
        <v>2968</v>
      </c>
      <c r="D3427">
        <v>28.7</v>
      </c>
    </row>
    <row r="3428" spans="1:4" x14ac:dyDescent="0.2">
      <c r="A3428">
        <v>101271</v>
      </c>
      <c r="B3428" t="s">
        <v>11110</v>
      </c>
      <c r="C3428" t="s">
        <v>2968</v>
      </c>
      <c r="D3428">
        <v>29.67</v>
      </c>
    </row>
    <row r="3429" spans="1:4" x14ac:dyDescent="0.2">
      <c r="A3429">
        <v>101238</v>
      </c>
      <c r="B3429" t="s">
        <v>11111</v>
      </c>
      <c r="C3429" t="s">
        <v>2968</v>
      </c>
      <c r="D3429">
        <v>32.58</v>
      </c>
    </row>
    <row r="3430" spans="1:4" x14ac:dyDescent="0.2">
      <c r="A3430">
        <v>101232</v>
      </c>
      <c r="B3430" t="s">
        <v>11112</v>
      </c>
      <c r="C3430" t="s">
        <v>2968</v>
      </c>
      <c r="D3430">
        <v>10.84</v>
      </c>
    </row>
    <row r="3431" spans="1:4" x14ac:dyDescent="0.2">
      <c r="A3431">
        <v>101233</v>
      </c>
      <c r="B3431" t="s">
        <v>11113</v>
      </c>
      <c r="C3431" t="s">
        <v>2968</v>
      </c>
      <c r="D3431">
        <v>9.9700000000000006</v>
      </c>
    </row>
    <row r="3432" spans="1:4" x14ac:dyDescent="0.2">
      <c r="A3432">
        <v>101248</v>
      </c>
      <c r="B3432" t="s">
        <v>11114</v>
      </c>
      <c r="C3432" t="s">
        <v>2968</v>
      </c>
      <c r="D3432">
        <v>31.07</v>
      </c>
    </row>
    <row r="3433" spans="1:4" x14ac:dyDescent="0.2">
      <c r="A3433">
        <v>101277</v>
      </c>
      <c r="B3433" t="s">
        <v>11115</v>
      </c>
      <c r="C3433" t="s">
        <v>2968</v>
      </c>
      <c r="D3433">
        <v>35.72</v>
      </c>
    </row>
    <row r="3434" spans="1:4" x14ac:dyDescent="0.2">
      <c r="A3434">
        <v>101267</v>
      </c>
      <c r="B3434" t="s">
        <v>11116</v>
      </c>
      <c r="C3434" t="s">
        <v>2968</v>
      </c>
      <c r="D3434">
        <v>12.71</v>
      </c>
    </row>
    <row r="3435" spans="1:4" x14ac:dyDescent="0.2">
      <c r="A3435">
        <v>101249</v>
      </c>
      <c r="B3435" t="s">
        <v>11117</v>
      </c>
      <c r="C3435" t="s">
        <v>2968</v>
      </c>
      <c r="D3435">
        <v>15.74</v>
      </c>
    </row>
    <row r="3436" spans="1:4" x14ac:dyDescent="0.2">
      <c r="A3436">
        <v>101273</v>
      </c>
      <c r="B3436" t="s">
        <v>11118</v>
      </c>
      <c r="C3436" t="s">
        <v>2968</v>
      </c>
      <c r="D3436">
        <v>19.690000000000001</v>
      </c>
    </row>
    <row r="3437" spans="1:4" x14ac:dyDescent="0.2">
      <c r="A3437">
        <v>101245</v>
      </c>
      <c r="B3437" t="s">
        <v>11119</v>
      </c>
      <c r="C3437" t="s">
        <v>2968</v>
      </c>
      <c r="D3437">
        <v>19.260000000000002</v>
      </c>
    </row>
    <row r="3438" spans="1:4" x14ac:dyDescent="0.2">
      <c r="A3438">
        <v>101250</v>
      </c>
      <c r="B3438" t="s">
        <v>11120</v>
      </c>
      <c r="C3438" t="s">
        <v>2968</v>
      </c>
      <c r="D3438">
        <v>17.55</v>
      </c>
    </row>
    <row r="3439" spans="1:4" x14ac:dyDescent="0.2">
      <c r="A3439">
        <v>101251</v>
      </c>
      <c r="B3439" t="s">
        <v>11121</v>
      </c>
      <c r="C3439" t="s">
        <v>2968</v>
      </c>
      <c r="D3439">
        <v>19.82</v>
      </c>
    </row>
    <row r="3440" spans="1:4" x14ac:dyDescent="0.2">
      <c r="A3440">
        <v>101274</v>
      </c>
      <c r="B3440" t="s">
        <v>11122</v>
      </c>
      <c r="C3440" t="s">
        <v>2968</v>
      </c>
      <c r="D3440">
        <v>21.85</v>
      </c>
    </row>
    <row r="3441" spans="1:4" x14ac:dyDescent="0.2">
      <c r="A3441">
        <v>101246</v>
      </c>
      <c r="B3441" t="s">
        <v>11123</v>
      </c>
      <c r="C3441" t="s">
        <v>2968</v>
      </c>
      <c r="D3441">
        <v>22.37</v>
      </c>
    </row>
    <row r="3442" spans="1:4" x14ac:dyDescent="0.2">
      <c r="A3442">
        <v>101252</v>
      </c>
      <c r="B3442" t="s">
        <v>11124</v>
      </c>
      <c r="C3442" t="s">
        <v>2968</v>
      </c>
      <c r="D3442">
        <v>21.56</v>
      </c>
    </row>
    <row r="3443" spans="1:4" x14ac:dyDescent="0.2">
      <c r="A3443">
        <v>101275</v>
      </c>
      <c r="B3443" t="s">
        <v>11125</v>
      </c>
      <c r="C3443" t="s">
        <v>2968</v>
      </c>
      <c r="D3443">
        <v>25.23</v>
      </c>
    </row>
    <row r="3444" spans="1:4" x14ac:dyDescent="0.2">
      <c r="A3444">
        <v>101247</v>
      </c>
      <c r="B3444" t="s">
        <v>11126</v>
      </c>
      <c r="C3444" t="s">
        <v>2968</v>
      </c>
      <c r="D3444">
        <v>24.86</v>
      </c>
    </row>
    <row r="3445" spans="1:4" x14ac:dyDescent="0.2">
      <c r="A3445">
        <v>101276</v>
      </c>
      <c r="B3445" t="s">
        <v>11127</v>
      </c>
      <c r="C3445" t="s">
        <v>2968</v>
      </c>
      <c r="D3445">
        <v>27.89</v>
      </c>
    </row>
    <row r="3446" spans="1:4" x14ac:dyDescent="0.2">
      <c r="A3446">
        <v>101253</v>
      </c>
      <c r="B3446" t="s">
        <v>11128</v>
      </c>
      <c r="C3446" t="s">
        <v>2968</v>
      </c>
      <c r="D3446">
        <v>27.14</v>
      </c>
    </row>
    <row r="3447" spans="1:4" x14ac:dyDescent="0.2">
      <c r="A3447">
        <v>101244</v>
      </c>
      <c r="B3447" t="s">
        <v>11129</v>
      </c>
      <c r="C3447" t="s">
        <v>2968</v>
      </c>
      <c r="D3447">
        <v>18.3</v>
      </c>
    </row>
    <row r="3448" spans="1:4" x14ac:dyDescent="0.2">
      <c r="A3448">
        <v>93358</v>
      </c>
      <c r="B3448" t="s">
        <v>1244</v>
      </c>
      <c r="C3448" t="s">
        <v>2968</v>
      </c>
      <c r="D3448">
        <v>120.69</v>
      </c>
    </row>
    <row r="3449" spans="1:4" x14ac:dyDescent="0.2">
      <c r="A3449">
        <v>90082</v>
      </c>
      <c r="B3449" t="s">
        <v>11130</v>
      </c>
      <c r="C3449" t="s">
        <v>2968</v>
      </c>
      <c r="D3449">
        <v>11</v>
      </c>
    </row>
    <row r="3450" spans="1:4" x14ac:dyDescent="0.2">
      <c r="A3450">
        <v>90091</v>
      </c>
      <c r="B3450" t="s">
        <v>11131</v>
      </c>
      <c r="C3450" t="s">
        <v>2968</v>
      </c>
      <c r="D3450">
        <v>6.93</v>
      </c>
    </row>
    <row r="3451" spans="1:4" x14ac:dyDescent="0.2">
      <c r="A3451">
        <v>102307</v>
      </c>
      <c r="B3451" t="s">
        <v>11132</v>
      </c>
      <c r="C3451" t="s">
        <v>2968</v>
      </c>
      <c r="D3451">
        <v>13.74</v>
      </c>
    </row>
    <row r="3452" spans="1:4" x14ac:dyDescent="0.2">
      <c r="A3452">
        <v>102315</v>
      </c>
      <c r="B3452" t="s">
        <v>11133</v>
      </c>
      <c r="C3452" t="s">
        <v>2968</v>
      </c>
      <c r="D3452">
        <v>8.65</v>
      </c>
    </row>
    <row r="3453" spans="1:4" x14ac:dyDescent="0.2">
      <c r="A3453">
        <v>102283</v>
      </c>
      <c r="B3453" t="s">
        <v>11134</v>
      </c>
      <c r="C3453" t="s">
        <v>2968</v>
      </c>
      <c r="D3453">
        <v>14.38</v>
      </c>
    </row>
    <row r="3454" spans="1:4" x14ac:dyDescent="0.2">
      <c r="A3454">
        <v>102291</v>
      </c>
      <c r="B3454" t="s">
        <v>11135</v>
      </c>
      <c r="C3454" t="s">
        <v>2968</v>
      </c>
      <c r="D3454">
        <v>9.0500000000000007</v>
      </c>
    </row>
    <row r="3455" spans="1:4" x14ac:dyDescent="0.2">
      <c r="A3455">
        <v>102276</v>
      </c>
      <c r="B3455" t="s">
        <v>11136</v>
      </c>
      <c r="C3455" t="s">
        <v>2968</v>
      </c>
      <c r="D3455">
        <v>12.37</v>
      </c>
    </row>
    <row r="3456" spans="1:4" x14ac:dyDescent="0.2">
      <c r="A3456">
        <v>102306</v>
      </c>
      <c r="B3456" t="s">
        <v>11137</v>
      </c>
      <c r="C3456" t="s">
        <v>2968</v>
      </c>
      <c r="D3456">
        <v>15.47</v>
      </c>
    </row>
    <row r="3457" spans="1:4" x14ac:dyDescent="0.2">
      <c r="A3457">
        <v>102279</v>
      </c>
      <c r="B3457" t="s">
        <v>11138</v>
      </c>
      <c r="C3457" t="s">
        <v>2968</v>
      </c>
      <c r="D3457">
        <v>7.79</v>
      </c>
    </row>
    <row r="3458" spans="1:4" x14ac:dyDescent="0.2">
      <c r="A3458">
        <v>102282</v>
      </c>
      <c r="B3458" t="s">
        <v>11139</v>
      </c>
      <c r="C3458" t="s">
        <v>2968</v>
      </c>
      <c r="D3458">
        <v>16.2</v>
      </c>
    </row>
    <row r="3459" spans="1:4" x14ac:dyDescent="0.2">
      <c r="A3459">
        <v>102290</v>
      </c>
      <c r="B3459" t="s">
        <v>11140</v>
      </c>
      <c r="C3459" t="s">
        <v>2968</v>
      </c>
      <c r="D3459">
        <v>10.199999999999999</v>
      </c>
    </row>
    <row r="3460" spans="1:4" x14ac:dyDescent="0.2">
      <c r="A3460">
        <v>90100</v>
      </c>
      <c r="B3460" t="s">
        <v>1245</v>
      </c>
      <c r="C3460" t="s">
        <v>2968</v>
      </c>
      <c r="D3460">
        <v>15.19</v>
      </c>
    </row>
    <row r="3461" spans="1:4" x14ac:dyDescent="0.2">
      <c r="A3461">
        <v>102323</v>
      </c>
      <c r="B3461" t="s">
        <v>11141</v>
      </c>
      <c r="C3461" t="s">
        <v>2968</v>
      </c>
      <c r="D3461">
        <v>19</v>
      </c>
    </row>
    <row r="3462" spans="1:4" x14ac:dyDescent="0.2">
      <c r="A3462">
        <v>102327</v>
      </c>
      <c r="B3462" t="s">
        <v>11142</v>
      </c>
      <c r="C3462" t="s">
        <v>2968</v>
      </c>
      <c r="D3462">
        <v>11.97</v>
      </c>
    </row>
    <row r="3463" spans="1:4" x14ac:dyDescent="0.2">
      <c r="A3463">
        <v>102299</v>
      </c>
      <c r="B3463" t="s">
        <v>11143</v>
      </c>
      <c r="C3463" t="s">
        <v>2968</v>
      </c>
      <c r="D3463">
        <v>19.87</v>
      </c>
    </row>
    <row r="3464" spans="1:4" x14ac:dyDescent="0.2">
      <c r="A3464">
        <v>102303</v>
      </c>
      <c r="B3464" t="s">
        <v>11144</v>
      </c>
      <c r="C3464" t="s">
        <v>2968</v>
      </c>
      <c r="D3464">
        <v>12.52</v>
      </c>
    </row>
    <row r="3465" spans="1:4" x14ac:dyDescent="0.2">
      <c r="A3465">
        <v>90099</v>
      </c>
      <c r="B3465" t="s">
        <v>11145</v>
      </c>
      <c r="C3465" t="s">
        <v>2968</v>
      </c>
      <c r="D3465">
        <v>17.72</v>
      </c>
    </row>
    <row r="3466" spans="1:4" x14ac:dyDescent="0.2">
      <c r="A3466">
        <v>102322</v>
      </c>
      <c r="B3466" t="s">
        <v>11146</v>
      </c>
      <c r="C3466" t="s">
        <v>2968</v>
      </c>
      <c r="D3466">
        <v>22.17</v>
      </c>
    </row>
    <row r="3467" spans="1:4" x14ac:dyDescent="0.2">
      <c r="A3467">
        <v>102298</v>
      </c>
      <c r="B3467" t="s">
        <v>11147</v>
      </c>
      <c r="C3467" t="s">
        <v>2968</v>
      </c>
      <c r="D3467">
        <v>23.19</v>
      </c>
    </row>
    <row r="3468" spans="1:4" x14ac:dyDescent="0.2">
      <c r="A3468">
        <v>102302</v>
      </c>
      <c r="B3468" t="s">
        <v>11148</v>
      </c>
      <c r="C3468" t="s">
        <v>2968</v>
      </c>
      <c r="D3468">
        <v>14.62</v>
      </c>
    </row>
    <row r="3469" spans="1:4" x14ac:dyDescent="0.2">
      <c r="A3469">
        <v>102326</v>
      </c>
      <c r="B3469" t="s">
        <v>11149</v>
      </c>
      <c r="C3469" t="s">
        <v>2968</v>
      </c>
      <c r="D3469">
        <v>13.96</v>
      </c>
    </row>
    <row r="3470" spans="1:4" x14ac:dyDescent="0.2">
      <c r="A3470">
        <v>102314</v>
      </c>
      <c r="B3470" t="s">
        <v>11150</v>
      </c>
      <c r="C3470" t="s">
        <v>2968</v>
      </c>
      <c r="D3470">
        <v>9.74</v>
      </c>
    </row>
    <row r="3471" spans="1:4" x14ac:dyDescent="0.2">
      <c r="A3471">
        <v>102312</v>
      </c>
      <c r="B3471" t="s">
        <v>11151</v>
      </c>
      <c r="C3471" t="s">
        <v>2968</v>
      </c>
      <c r="D3471">
        <v>12.26</v>
      </c>
    </row>
    <row r="3472" spans="1:4" x14ac:dyDescent="0.2">
      <c r="A3472">
        <v>102288</v>
      </c>
      <c r="B3472" t="s">
        <v>11152</v>
      </c>
      <c r="C3472" t="s">
        <v>2968</v>
      </c>
      <c r="D3472">
        <v>12.84</v>
      </c>
    </row>
    <row r="3473" spans="1:4" x14ac:dyDescent="0.2">
      <c r="A3473">
        <v>90087</v>
      </c>
      <c r="B3473" t="s">
        <v>11153</v>
      </c>
      <c r="C3473" t="s">
        <v>2968</v>
      </c>
      <c r="D3473">
        <v>9.81</v>
      </c>
    </row>
    <row r="3474" spans="1:4" x14ac:dyDescent="0.2">
      <c r="A3474">
        <v>102308</v>
      </c>
      <c r="B3474" t="s">
        <v>11154</v>
      </c>
      <c r="C3474" t="s">
        <v>2968</v>
      </c>
      <c r="D3474">
        <v>13.3</v>
      </c>
    </row>
    <row r="3475" spans="1:4" x14ac:dyDescent="0.2">
      <c r="A3475">
        <v>90084</v>
      </c>
      <c r="B3475" t="s">
        <v>11155</v>
      </c>
      <c r="C3475" t="s">
        <v>2968</v>
      </c>
      <c r="D3475">
        <v>10.64</v>
      </c>
    </row>
    <row r="3476" spans="1:4" x14ac:dyDescent="0.2">
      <c r="A3476">
        <v>102284</v>
      </c>
      <c r="B3476" t="s">
        <v>11156</v>
      </c>
      <c r="C3476" t="s">
        <v>2968</v>
      </c>
      <c r="D3476">
        <v>13.93</v>
      </c>
    </row>
    <row r="3477" spans="1:4" x14ac:dyDescent="0.2">
      <c r="A3477">
        <v>102325</v>
      </c>
      <c r="B3477" t="s">
        <v>11157</v>
      </c>
      <c r="C3477" t="s">
        <v>2968</v>
      </c>
      <c r="D3477">
        <v>17.18</v>
      </c>
    </row>
    <row r="3478" spans="1:4" x14ac:dyDescent="0.2">
      <c r="A3478">
        <v>102329</v>
      </c>
      <c r="B3478" t="s">
        <v>11158</v>
      </c>
      <c r="C3478" t="s">
        <v>2968</v>
      </c>
      <c r="D3478">
        <v>10.83</v>
      </c>
    </row>
    <row r="3479" spans="1:4" x14ac:dyDescent="0.2">
      <c r="A3479">
        <v>102301</v>
      </c>
      <c r="B3479" t="s">
        <v>11159</v>
      </c>
      <c r="C3479" t="s">
        <v>2968</v>
      </c>
      <c r="D3479">
        <v>17.98</v>
      </c>
    </row>
    <row r="3480" spans="1:4" x14ac:dyDescent="0.2">
      <c r="A3480">
        <v>102305</v>
      </c>
      <c r="B3480" t="s">
        <v>11160</v>
      </c>
      <c r="C3480" t="s">
        <v>2968</v>
      </c>
      <c r="D3480">
        <v>11.33</v>
      </c>
    </row>
    <row r="3481" spans="1:4" x14ac:dyDescent="0.2">
      <c r="A3481">
        <v>90101</v>
      </c>
      <c r="B3481" t="s">
        <v>11161</v>
      </c>
      <c r="C3481" t="s">
        <v>2968</v>
      </c>
      <c r="D3481">
        <v>15</v>
      </c>
    </row>
    <row r="3482" spans="1:4" x14ac:dyDescent="0.2">
      <c r="A3482">
        <v>102324</v>
      </c>
      <c r="B3482" t="s">
        <v>11162</v>
      </c>
      <c r="C3482" t="s">
        <v>2968</v>
      </c>
      <c r="D3482">
        <v>18.760000000000002</v>
      </c>
    </row>
    <row r="3483" spans="1:4" x14ac:dyDescent="0.2">
      <c r="A3483">
        <v>102300</v>
      </c>
      <c r="B3483" t="s">
        <v>11163</v>
      </c>
      <c r="C3483" t="s">
        <v>2968</v>
      </c>
      <c r="D3483">
        <v>19.63</v>
      </c>
    </row>
    <row r="3484" spans="1:4" x14ac:dyDescent="0.2">
      <c r="A3484">
        <v>90102</v>
      </c>
      <c r="B3484" t="s">
        <v>11164</v>
      </c>
      <c r="C3484" t="s">
        <v>2968</v>
      </c>
      <c r="D3484">
        <v>13.75</v>
      </c>
    </row>
    <row r="3485" spans="1:4" x14ac:dyDescent="0.2">
      <c r="A3485">
        <v>102328</v>
      </c>
      <c r="B3485" t="s">
        <v>11165</v>
      </c>
      <c r="C3485" t="s">
        <v>2968</v>
      </c>
      <c r="D3485">
        <v>11.82</v>
      </c>
    </row>
    <row r="3486" spans="1:4" x14ac:dyDescent="0.2">
      <c r="A3486">
        <v>102304</v>
      </c>
      <c r="B3486" t="s">
        <v>11166</v>
      </c>
      <c r="C3486" t="s">
        <v>2968</v>
      </c>
      <c r="D3486">
        <v>12.37</v>
      </c>
    </row>
    <row r="3487" spans="1:4" x14ac:dyDescent="0.2">
      <c r="A3487">
        <v>102295</v>
      </c>
      <c r="B3487" t="s">
        <v>11167</v>
      </c>
      <c r="C3487" t="s">
        <v>2968</v>
      </c>
      <c r="D3487">
        <v>8.4</v>
      </c>
    </row>
    <row r="3488" spans="1:4" x14ac:dyDescent="0.2">
      <c r="A3488">
        <v>102281</v>
      </c>
      <c r="B3488" t="s">
        <v>11168</v>
      </c>
      <c r="C3488" t="s">
        <v>2968</v>
      </c>
      <c r="D3488">
        <v>6.43</v>
      </c>
    </row>
    <row r="3489" spans="1:4" x14ac:dyDescent="0.2">
      <c r="A3489">
        <v>102311</v>
      </c>
      <c r="B3489" t="s">
        <v>11169</v>
      </c>
      <c r="C3489" t="s">
        <v>2968</v>
      </c>
      <c r="D3489">
        <v>12.74</v>
      </c>
    </row>
    <row r="3490" spans="1:4" x14ac:dyDescent="0.2">
      <c r="A3490">
        <v>102319</v>
      </c>
      <c r="B3490" t="s">
        <v>11170</v>
      </c>
      <c r="C3490" t="s">
        <v>2968</v>
      </c>
      <c r="D3490">
        <v>8.0299999999999994</v>
      </c>
    </row>
    <row r="3491" spans="1:4" x14ac:dyDescent="0.2">
      <c r="A3491">
        <v>102287</v>
      </c>
      <c r="B3491" t="s">
        <v>11171</v>
      </c>
      <c r="C3491" t="s">
        <v>2968</v>
      </c>
      <c r="D3491">
        <v>13.34</v>
      </c>
    </row>
    <row r="3492" spans="1:4" x14ac:dyDescent="0.2">
      <c r="A3492">
        <v>102316</v>
      </c>
      <c r="B3492" t="s">
        <v>11172</v>
      </c>
      <c r="C3492" t="s">
        <v>2968</v>
      </c>
      <c r="D3492">
        <v>8.3800000000000008</v>
      </c>
    </row>
    <row r="3493" spans="1:4" x14ac:dyDescent="0.2">
      <c r="A3493">
        <v>102292</v>
      </c>
      <c r="B3493" t="s">
        <v>11173</v>
      </c>
      <c r="C3493" t="s">
        <v>2968</v>
      </c>
      <c r="D3493">
        <v>8.77</v>
      </c>
    </row>
    <row r="3494" spans="1:4" x14ac:dyDescent="0.2">
      <c r="A3494">
        <v>90092</v>
      </c>
      <c r="B3494" t="s">
        <v>11174</v>
      </c>
      <c r="C3494" t="s">
        <v>2968</v>
      </c>
      <c r="D3494">
        <v>6.71</v>
      </c>
    </row>
    <row r="3495" spans="1:4" x14ac:dyDescent="0.2">
      <c r="A3495">
        <v>102278</v>
      </c>
      <c r="B3495" t="s">
        <v>11175</v>
      </c>
      <c r="C3495" t="s">
        <v>2968</v>
      </c>
      <c r="D3495">
        <v>10.19</v>
      </c>
    </row>
    <row r="3496" spans="1:4" x14ac:dyDescent="0.2">
      <c r="A3496">
        <v>90094</v>
      </c>
      <c r="B3496" t="s">
        <v>11176</v>
      </c>
      <c r="C3496" t="s">
        <v>2968</v>
      </c>
      <c r="D3496">
        <v>6.34</v>
      </c>
    </row>
    <row r="3497" spans="1:4" x14ac:dyDescent="0.2">
      <c r="A3497">
        <v>102309</v>
      </c>
      <c r="B3497" t="s">
        <v>11177</v>
      </c>
      <c r="C3497" t="s">
        <v>2968</v>
      </c>
      <c r="D3497">
        <v>12.58</v>
      </c>
    </row>
    <row r="3498" spans="1:4" x14ac:dyDescent="0.2">
      <c r="A3498">
        <v>102285</v>
      </c>
      <c r="B3498" t="s">
        <v>11178</v>
      </c>
      <c r="C3498" t="s">
        <v>2968</v>
      </c>
      <c r="D3498">
        <v>13.17</v>
      </c>
    </row>
    <row r="3499" spans="1:4" x14ac:dyDescent="0.2">
      <c r="A3499">
        <v>90095</v>
      </c>
      <c r="B3499" t="s">
        <v>11179</v>
      </c>
      <c r="C3499" t="s">
        <v>2968</v>
      </c>
      <c r="D3499">
        <v>6.17</v>
      </c>
    </row>
    <row r="3500" spans="1:4" x14ac:dyDescent="0.2">
      <c r="A3500">
        <v>102320</v>
      </c>
      <c r="B3500" t="s">
        <v>11180</v>
      </c>
      <c r="C3500" t="s">
        <v>2968</v>
      </c>
      <c r="D3500">
        <v>7.71</v>
      </c>
    </row>
    <row r="3501" spans="1:4" x14ac:dyDescent="0.2">
      <c r="A3501">
        <v>102296</v>
      </c>
      <c r="B3501" t="s">
        <v>11181</v>
      </c>
      <c r="C3501" t="s">
        <v>2968</v>
      </c>
      <c r="D3501">
        <v>8.08</v>
      </c>
    </row>
    <row r="3502" spans="1:4" x14ac:dyDescent="0.2">
      <c r="A3502">
        <v>90086</v>
      </c>
      <c r="B3502" t="s">
        <v>11182</v>
      </c>
      <c r="C3502" t="s">
        <v>2968</v>
      </c>
      <c r="D3502">
        <v>10.07</v>
      </c>
    </row>
    <row r="3503" spans="1:4" x14ac:dyDescent="0.2">
      <c r="A3503">
        <v>102277</v>
      </c>
      <c r="B3503" t="s">
        <v>11183</v>
      </c>
      <c r="C3503" t="s">
        <v>2968</v>
      </c>
      <c r="D3503">
        <v>9.7799999999999994</v>
      </c>
    </row>
    <row r="3504" spans="1:4" x14ac:dyDescent="0.2">
      <c r="A3504">
        <v>102286</v>
      </c>
      <c r="B3504" t="s">
        <v>11184</v>
      </c>
      <c r="C3504" t="s">
        <v>2968</v>
      </c>
      <c r="D3504">
        <v>12.8</v>
      </c>
    </row>
    <row r="3505" spans="1:4" x14ac:dyDescent="0.2">
      <c r="A3505">
        <v>90098</v>
      </c>
      <c r="B3505" t="s">
        <v>11185</v>
      </c>
      <c r="C3505" t="s">
        <v>2968</v>
      </c>
      <c r="D3505">
        <v>6.06</v>
      </c>
    </row>
    <row r="3506" spans="1:4" x14ac:dyDescent="0.2">
      <c r="A3506">
        <v>102313</v>
      </c>
      <c r="B3506" t="s">
        <v>11186</v>
      </c>
      <c r="C3506" t="s">
        <v>2968</v>
      </c>
      <c r="D3506">
        <v>12.02</v>
      </c>
    </row>
    <row r="3507" spans="1:4" x14ac:dyDescent="0.2">
      <c r="A3507">
        <v>102321</v>
      </c>
      <c r="B3507" t="s">
        <v>11187</v>
      </c>
      <c r="C3507" t="s">
        <v>2968</v>
      </c>
      <c r="D3507">
        <v>7.56</v>
      </c>
    </row>
    <row r="3508" spans="1:4" x14ac:dyDescent="0.2">
      <c r="A3508">
        <v>102289</v>
      </c>
      <c r="B3508" t="s">
        <v>11188</v>
      </c>
      <c r="C3508" t="s">
        <v>2968</v>
      </c>
      <c r="D3508">
        <v>12.58</v>
      </c>
    </row>
    <row r="3509" spans="1:4" x14ac:dyDescent="0.2">
      <c r="A3509">
        <v>102297</v>
      </c>
      <c r="B3509" t="s">
        <v>11189</v>
      </c>
      <c r="C3509" t="s">
        <v>2968</v>
      </c>
      <c r="D3509">
        <v>7.93</v>
      </c>
    </row>
    <row r="3510" spans="1:4" x14ac:dyDescent="0.2">
      <c r="A3510">
        <v>102280</v>
      </c>
      <c r="B3510" t="s">
        <v>11190</v>
      </c>
      <c r="C3510" t="s">
        <v>2968</v>
      </c>
      <c r="D3510">
        <v>6.15</v>
      </c>
    </row>
    <row r="3511" spans="1:4" x14ac:dyDescent="0.2">
      <c r="A3511">
        <v>102294</v>
      </c>
      <c r="B3511" t="s">
        <v>11191</v>
      </c>
      <c r="C3511" t="s">
        <v>2968</v>
      </c>
      <c r="D3511">
        <v>8.06</v>
      </c>
    </row>
    <row r="3512" spans="1:4" x14ac:dyDescent="0.2">
      <c r="A3512">
        <v>90090</v>
      </c>
      <c r="B3512" t="s">
        <v>11192</v>
      </c>
      <c r="C3512" t="s">
        <v>2968</v>
      </c>
      <c r="D3512">
        <v>9.6199999999999992</v>
      </c>
    </row>
    <row r="3513" spans="1:4" x14ac:dyDescent="0.2">
      <c r="A3513">
        <v>102317</v>
      </c>
      <c r="B3513" t="s">
        <v>11193</v>
      </c>
      <c r="C3513" t="s">
        <v>2968</v>
      </c>
      <c r="D3513">
        <v>7.93</v>
      </c>
    </row>
    <row r="3514" spans="1:4" x14ac:dyDescent="0.2">
      <c r="A3514">
        <v>102293</v>
      </c>
      <c r="B3514" t="s">
        <v>11194</v>
      </c>
      <c r="C3514" t="s">
        <v>2968</v>
      </c>
      <c r="D3514">
        <v>8.2899999999999991</v>
      </c>
    </row>
    <row r="3515" spans="1:4" x14ac:dyDescent="0.2">
      <c r="A3515">
        <v>102310</v>
      </c>
      <c r="B3515" t="s">
        <v>11195</v>
      </c>
      <c r="C3515" t="s">
        <v>2968</v>
      </c>
      <c r="D3515">
        <v>12.23</v>
      </c>
    </row>
    <row r="3516" spans="1:4" x14ac:dyDescent="0.2">
      <c r="A3516">
        <v>102318</v>
      </c>
      <c r="B3516" t="s">
        <v>11196</v>
      </c>
      <c r="C3516" t="s">
        <v>2968</v>
      </c>
      <c r="D3516">
        <v>7.7</v>
      </c>
    </row>
    <row r="3517" spans="1:4" x14ac:dyDescent="0.2">
      <c r="A3517">
        <v>90106</v>
      </c>
      <c r="B3517" t="s">
        <v>10608</v>
      </c>
      <c r="C3517" t="s">
        <v>2968</v>
      </c>
      <c r="D3517">
        <v>9.57</v>
      </c>
    </row>
    <row r="3518" spans="1:4" x14ac:dyDescent="0.2">
      <c r="A3518">
        <v>90105</v>
      </c>
      <c r="B3518" t="s">
        <v>11197</v>
      </c>
      <c r="C3518" t="s">
        <v>2968</v>
      </c>
      <c r="D3518">
        <v>10.53</v>
      </c>
    </row>
    <row r="3519" spans="1:4" x14ac:dyDescent="0.2">
      <c r="A3519">
        <v>90108</v>
      </c>
      <c r="B3519" t="s">
        <v>11198</v>
      </c>
      <c r="C3519" t="s">
        <v>2968</v>
      </c>
      <c r="D3519">
        <v>8.65</v>
      </c>
    </row>
    <row r="3520" spans="1:4" x14ac:dyDescent="0.2">
      <c r="A3520">
        <v>90107</v>
      </c>
      <c r="B3520" t="s">
        <v>11199</v>
      </c>
      <c r="C3520" t="s">
        <v>2968</v>
      </c>
      <c r="D3520">
        <v>9.4499999999999993</v>
      </c>
    </row>
    <row r="3521" spans="1:4" x14ac:dyDescent="0.2">
      <c r="A3521">
        <v>102354</v>
      </c>
      <c r="B3521" t="s">
        <v>11200</v>
      </c>
      <c r="C3521" t="s">
        <v>2968</v>
      </c>
      <c r="D3521">
        <v>190.56</v>
      </c>
    </row>
    <row r="3522" spans="1:4" x14ac:dyDescent="0.2">
      <c r="A3522">
        <v>102355</v>
      </c>
      <c r="B3522" t="s">
        <v>11201</v>
      </c>
      <c r="C3522" t="s">
        <v>2968</v>
      </c>
      <c r="D3522">
        <v>229.39</v>
      </c>
    </row>
    <row r="3523" spans="1:4" x14ac:dyDescent="0.2">
      <c r="A3523">
        <v>102356</v>
      </c>
      <c r="B3523" t="s">
        <v>11202</v>
      </c>
      <c r="C3523" t="s">
        <v>2968</v>
      </c>
      <c r="D3523" t="s">
        <v>17527</v>
      </c>
    </row>
    <row r="3524" spans="1:4" x14ac:dyDescent="0.2">
      <c r="A3524">
        <v>102357</v>
      </c>
      <c r="B3524" t="s">
        <v>11203</v>
      </c>
      <c r="C3524" t="s">
        <v>2968</v>
      </c>
      <c r="D3524" t="s">
        <v>17527</v>
      </c>
    </row>
    <row r="3525" spans="1:4" x14ac:dyDescent="0.2">
      <c r="A3525">
        <v>102358</v>
      </c>
      <c r="B3525" t="s">
        <v>11204</v>
      </c>
      <c r="C3525" t="s">
        <v>2968</v>
      </c>
      <c r="D3525" t="s">
        <v>17527</v>
      </c>
    </row>
    <row r="3526" spans="1:4" x14ac:dyDescent="0.2">
      <c r="A3526">
        <v>102359</v>
      </c>
      <c r="B3526" t="s">
        <v>11206</v>
      </c>
      <c r="C3526" t="s">
        <v>2968</v>
      </c>
      <c r="D3526" t="s">
        <v>17527</v>
      </c>
    </row>
    <row r="3527" spans="1:4" x14ac:dyDescent="0.2">
      <c r="A3527">
        <v>102348</v>
      </c>
      <c r="B3527" t="s">
        <v>11207</v>
      </c>
      <c r="C3527" t="s">
        <v>2968</v>
      </c>
      <c r="D3527" t="s">
        <v>17527</v>
      </c>
    </row>
    <row r="3528" spans="1:4" x14ac:dyDescent="0.2">
      <c r="A3528">
        <v>102346</v>
      </c>
      <c r="B3528" t="s">
        <v>11208</v>
      </c>
      <c r="C3528" t="s">
        <v>2968</v>
      </c>
      <c r="D3528" t="s">
        <v>17527</v>
      </c>
    </row>
    <row r="3529" spans="1:4" x14ac:dyDescent="0.2">
      <c r="A3529">
        <v>102347</v>
      </c>
      <c r="B3529" t="s">
        <v>11209</v>
      </c>
      <c r="C3529" t="s">
        <v>2968</v>
      </c>
      <c r="D3529" t="s">
        <v>17527</v>
      </c>
    </row>
    <row r="3530" spans="1:4" x14ac:dyDescent="0.2">
      <c r="A3530">
        <v>102350</v>
      </c>
      <c r="B3530" t="s">
        <v>11210</v>
      </c>
      <c r="C3530" t="s">
        <v>2968</v>
      </c>
      <c r="D3530" t="s">
        <v>17527</v>
      </c>
    </row>
    <row r="3531" spans="1:4" x14ac:dyDescent="0.2">
      <c r="A3531">
        <v>102351</v>
      </c>
      <c r="B3531" t="s">
        <v>11211</v>
      </c>
      <c r="C3531" t="s">
        <v>2968</v>
      </c>
      <c r="D3531" t="s">
        <v>17527</v>
      </c>
    </row>
    <row r="3532" spans="1:4" x14ac:dyDescent="0.2">
      <c r="A3532">
        <v>102352</v>
      </c>
      <c r="B3532" t="s">
        <v>11212</v>
      </c>
      <c r="C3532" t="s">
        <v>2968</v>
      </c>
      <c r="D3532" t="s">
        <v>17527</v>
      </c>
    </row>
    <row r="3533" spans="1:4" x14ac:dyDescent="0.2">
      <c r="A3533">
        <v>102353</v>
      </c>
      <c r="B3533" t="s">
        <v>11213</v>
      </c>
      <c r="C3533" t="s">
        <v>2968</v>
      </c>
      <c r="D3533" t="s">
        <v>17527</v>
      </c>
    </row>
    <row r="3534" spans="1:4" x14ac:dyDescent="0.2">
      <c r="A3534">
        <v>102349</v>
      </c>
      <c r="B3534" t="s">
        <v>11214</v>
      </c>
      <c r="C3534" t="s">
        <v>2968</v>
      </c>
      <c r="D3534" t="s">
        <v>17527</v>
      </c>
    </row>
    <row r="3535" spans="1:4" x14ac:dyDescent="0.2">
      <c r="A3535">
        <v>102360</v>
      </c>
      <c r="B3535" t="s">
        <v>11215</v>
      </c>
      <c r="C3535" t="s">
        <v>2968</v>
      </c>
      <c r="D3535">
        <v>28.55</v>
      </c>
    </row>
    <row r="3536" spans="1:4" x14ac:dyDescent="0.2">
      <c r="A3536">
        <v>102361</v>
      </c>
      <c r="B3536" t="s">
        <v>11216</v>
      </c>
      <c r="C3536" t="s">
        <v>2968</v>
      </c>
      <c r="D3536">
        <v>43.32</v>
      </c>
    </row>
    <row r="3537" spans="1:4" x14ac:dyDescent="0.2">
      <c r="A3537">
        <v>101595</v>
      </c>
      <c r="B3537" t="s">
        <v>11217</v>
      </c>
      <c r="C3537" t="s">
        <v>3211</v>
      </c>
      <c r="D3537" t="s">
        <v>17527</v>
      </c>
    </row>
    <row r="3538" spans="1:4" x14ac:dyDescent="0.2">
      <c r="A3538">
        <v>101601</v>
      </c>
      <c r="B3538" t="s">
        <v>11218</v>
      </c>
      <c r="C3538" t="s">
        <v>3211</v>
      </c>
      <c r="D3538">
        <v>27.82</v>
      </c>
    </row>
    <row r="3539" spans="1:4" x14ac:dyDescent="0.2">
      <c r="A3539">
        <v>101594</v>
      </c>
      <c r="B3539" t="s">
        <v>11219</v>
      </c>
      <c r="C3539" t="s">
        <v>3211</v>
      </c>
      <c r="D3539" t="s">
        <v>17527</v>
      </c>
    </row>
    <row r="3540" spans="1:4" x14ac:dyDescent="0.2">
      <c r="A3540">
        <v>101600</v>
      </c>
      <c r="B3540" t="s">
        <v>11220</v>
      </c>
      <c r="C3540" t="s">
        <v>3211</v>
      </c>
      <c r="D3540">
        <v>19.62</v>
      </c>
    </row>
    <row r="3541" spans="1:4" x14ac:dyDescent="0.2">
      <c r="A3541">
        <v>101597</v>
      </c>
      <c r="B3541" t="s">
        <v>11221</v>
      </c>
      <c r="C3541" t="s">
        <v>3211</v>
      </c>
      <c r="D3541" t="s">
        <v>17527</v>
      </c>
    </row>
    <row r="3542" spans="1:4" x14ac:dyDescent="0.2">
      <c r="A3542">
        <v>101603</v>
      </c>
      <c r="B3542" t="s">
        <v>11222</v>
      </c>
      <c r="C3542" t="s">
        <v>3211</v>
      </c>
      <c r="D3542">
        <v>23.22</v>
      </c>
    </row>
    <row r="3543" spans="1:4" x14ac:dyDescent="0.2">
      <c r="A3543">
        <v>101596</v>
      </c>
      <c r="B3543" t="s">
        <v>11223</v>
      </c>
      <c r="C3543" t="s">
        <v>3211</v>
      </c>
      <c r="D3543" t="s">
        <v>17527</v>
      </c>
    </row>
    <row r="3544" spans="1:4" x14ac:dyDescent="0.2">
      <c r="A3544">
        <v>101602</v>
      </c>
      <c r="B3544" t="s">
        <v>11224</v>
      </c>
      <c r="C3544" t="s">
        <v>3211</v>
      </c>
      <c r="D3544">
        <v>15.02</v>
      </c>
    </row>
    <row r="3545" spans="1:4" x14ac:dyDescent="0.2">
      <c r="A3545">
        <v>101599</v>
      </c>
      <c r="B3545" t="s">
        <v>11225</v>
      </c>
      <c r="C3545" t="s">
        <v>3211</v>
      </c>
      <c r="D3545" t="s">
        <v>17527</v>
      </c>
    </row>
    <row r="3546" spans="1:4" x14ac:dyDescent="0.2">
      <c r="A3546">
        <v>101605</v>
      </c>
      <c r="B3546" t="s">
        <v>11226</v>
      </c>
      <c r="C3546" t="s">
        <v>3211</v>
      </c>
      <c r="D3546">
        <v>18.64</v>
      </c>
    </row>
    <row r="3547" spans="1:4" x14ac:dyDescent="0.2">
      <c r="A3547">
        <v>101598</v>
      </c>
      <c r="B3547" t="s">
        <v>11227</v>
      </c>
      <c r="C3547" t="s">
        <v>3211</v>
      </c>
      <c r="D3547" t="s">
        <v>17527</v>
      </c>
    </row>
    <row r="3548" spans="1:4" x14ac:dyDescent="0.2">
      <c r="A3548">
        <v>101604</v>
      </c>
      <c r="B3548" t="s">
        <v>11228</v>
      </c>
      <c r="C3548" t="s">
        <v>3211</v>
      </c>
      <c r="D3548">
        <v>10.44</v>
      </c>
    </row>
    <row r="3549" spans="1:4" x14ac:dyDescent="0.2">
      <c r="A3549">
        <v>101588</v>
      </c>
      <c r="B3549" t="s">
        <v>11229</v>
      </c>
      <c r="C3549" t="s">
        <v>3211</v>
      </c>
      <c r="D3549">
        <v>125.93</v>
      </c>
    </row>
    <row r="3550" spans="1:4" x14ac:dyDescent="0.2">
      <c r="A3550">
        <v>101591</v>
      </c>
      <c r="B3550" t="s">
        <v>11230</v>
      </c>
      <c r="C3550" t="s">
        <v>3211</v>
      </c>
      <c r="D3550">
        <v>148.43</v>
      </c>
    </row>
    <row r="3551" spans="1:4" x14ac:dyDescent="0.2">
      <c r="A3551">
        <v>101590</v>
      </c>
      <c r="B3551" t="s">
        <v>11231</v>
      </c>
      <c r="C3551" t="s">
        <v>3211</v>
      </c>
      <c r="D3551">
        <v>98.11</v>
      </c>
    </row>
    <row r="3552" spans="1:4" x14ac:dyDescent="0.2">
      <c r="A3552">
        <v>101593</v>
      </c>
      <c r="B3552" t="s">
        <v>11232</v>
      </c>
      <c r="C3552" t="s">
        <v>3211</v>
      </c>
      <c r="D3552">
        <v>123.22</v>
      </c>
    </row>
    <row r="3553" spans="1:4" x14ac:dyDescent="0.2">
      <c r="A3553">
        <v>101592</v>
      </c>
      <c r="B3553" t="s">
        <v>11233</v>
      </c>
      <c r="C3553" t="s">
        <v>3211</v>
      </c>
      <c r="D3553">
        <v>72.650000000000006</v>
      </c>
    </row>
    <row r="3554" spans="1:4" x14ac:dyDescent="0.2">
      <c r="A3554">
        <v>101583</v>
      </c>
      <c r="B3554" t="s">
        <v>11234</v>
      </c>
      <c r="C3554" t="s">
        <v>3211</v>
      </c>
      <c r="D3554">
        <v>109.21</v>
      </c>
    </row>
    <row r="3555" spans="1:4" x14ac:dyDescent="0.2">
      <c r="A3555">
        <v>101582</v>
      </c>
      <c r="B3555" t="s">
        <v>11235</v>
      </c>
      <c r="C3555" t="s">
        <v>3211</v>
      </c>
      <c r="D3555">
        <v>88.16</v>
      </c>
    </row>
    <row r="3556" spans="1:4" x14ac:dyDescent="0.2">
      <c r="A3556">
        <v>101585</v>
      </c>
      <c r="B3556" t="s">
        <v>11236</v>
      </c>
      <c r="C3556" t="s">
        <v>3211</v>
      </c>
      <c r="D3556">
        <v>93.83</v>
      </c>
    </row>
    <row r="3557" spans="1:4" x14ac:dyDescent="0.2">
      <c r="A3557">
        <v>101584</v>
      </c>
      <c r="B3557" t="s">
        <v>11237</v>
      </c>
      <c r="C3557" t="s">
        <v>3211</v>
      </c>
      <c r="D3557">
        <v>72.790000000000006</v>
      </c>
    </row>
    <row r="3558" spans="1:4" x14ac:dyDescent="0.2">
      <c r="A3558">
        <v>101587</v>
      </c>
      <c r="B3558" t="s">
        <v>11238</v>
      </c>
      <c r="C3558" t="s">
        <v>3211</v>
      </c>
      <c r="D3558">
        <v>83.91</v>
      </c>
    </row>
    <row r="3559" spans="1:4" x14ac:dyDescent="0.2">
      <c r="A3559">
        <v>101586</v>
      </c>
      <c r="B3559" t="s">
        <v>11239</v>
      </c>
      <c r="C3559" t="s">
        <v>3211</v>
      </c>
      <c r="D3559">
        <v>62.62</v>
      </c>
    </row>
    <row r="3560" spans="1:4" x14ac:dyDescent="0.2">
      <c r="A3560">
        <v>101577</v>
      </c>
      <c r="B3560" t="s">
        <v>11240</v>
      </c>
      <c r="C3560" t="s">
        <v>3211</v>
      </c>
      <c r="D3560">
        <v>67.540000000000006</v>
      </c>
    </row>
    <row r="3561" spans="1:4" x14ac:dyDescent="0.2">
      <c r="A3561">
        <v>101576</v>
      </c>
      <c r="B3561" t="s">
        <v>11241</v>
      </c>
      <c r="C3561" t="s">
        <v>3211</v>
      </c>
      <c r="D3561">
        <v>53.99</v>
      </c>
    </row>
    <row r="3562" spans="1:4" x14ac:dyDescent="0.2">
      <c r="A3562">
        <v>101579</v>
      </c>
      <c r="B3562" t="s">
        <v>11242</v>
      </c>
      <c r="C3562" t="s">
        <v>3211</v>
      </c>
      <c r="D3562">
        <v>58.36</v>
      </c>
    </row>
    <row r="3563" spans="1:4" x14ac:dyDescent="0.2">
      <c r="A3563">
        <v>101578</v>
      </c>
      <c r="B3563" t="s">
        <v>11243</v>
      </c>
      <c r="C3563" t="s">
        <v>3211</v>
      </c>
      <c r="D3563">
        <v>44.8</v>
      </c>
    </row>
    <row r="3564" spans="1:4" x14ac:dyDescent="0.2">
      <c r="A3564">
        <v>101581</v>
      </c>
      <c r="B3564" t="s">
        <v>11244</v>
      </c>
      <c r="C3564" t="s">
        <v>3211</v>
      </c>
      <c r="D3564">
        <v>53.18</v>
      </c>
    </row>
    <row r="3565" spans="1:4" x14ac:dyDescent="0.2">
      <c r="A3565">
        <v>101580</v>
      </c>
      <c r="B3565" t="s">
        <v>11245</v>
      </c>
      <c r="C3565" t="s">
        <v>3211</v>
      </c>
      <c r="D3565">
        <v>39.380000000000003</v>
      </c>
    </row>
    <row r="3566" spans="1:4" x14ac:dyDescent="0.2">
      <c r="A3566">
        <v>101606</v>
      </c>
      <c r="B3566" t="s">
        <v>11246</v>
      </c>
      <c r="C3566" t="s">
        <v>3211</v>
      </c>
      <c r="D3566" t="s">
        <v>17527</v>
      </c>
    </row>
    <row r="3567" spans="1:4" x14ac:dyDescent="0.2">
      <c r="A3567">
        <v>101607</v>
      </c>
      <c r="B3567" t="s">
        <v>11247</v>
      </c>
      <c r="C3567" t="s">
        <v>3211</v>
      </c>
      <c r="D3567" t="s">
        <v>17527</v>
      </c>
    </row>
    <row r="3568" spans="1:4" x14ac:dyDescent="0.2">
      <c r="A3568">
        <v>101608</v>
      </c>
      <c r="B3568" t="s">
        <v>11248</v>
      </c>
      <c r="C3568" t="s">
        <v>3211</v>
      </c>
      <c r="D3568" t="s">
        <v>17527</v>
      </c>
    </row>
    <row r="3569" spans="1:4" x14ac:dyDescent="0.2">
      <c r="A3569">
        <v>101571</v>
      </c>
      <c r="B3569" t="s">
        <v>11249</v>
      </c>
      <c r="C3569" t="s">
        <v>3211</v>
      </c>
      <c r="D3569">
        <v>41.07</v>
      </c>
    </row>
    <row r="3570" spans="1:4" x14ac:dyDescent="0.2">
      <c r="A3570">
        <v>101570</v>
      </c>
      <c r="B3570" t="s">
        <v>11250</v>
      </c>
      <c r="C3570" t="s">
        <v>3211</v>
      </c>
      <c r="D3570">
        <v>30.81</v>
      </c>
    </row>
    <row r="3571" spans="1:4" x14ac:dyDescent="0.2">
      <c r="A3571">
        <v>101573</v>
      </c>
      <c r="B3571" t="s">
        <v>11251</v>
      </c>
      <c r="C3571" t="s">
        <v>3211</v>
      </c>
      <c r="D3571">
        <v>34.840000000000003</v>
      </c>
    </row>
    <row r="3572" spans="1:4" x14ac:dyDescent="0.2">
      <c r="A3572">
        <v>101572</v>
      </c>
      <c r="B3572" t="s">
        <v>11252</v>
      </c>
      <c r="C3572" t="s">
        <v>3211</v>
      </c>
      <c r="D3572">
        <v>24.58</v>
      </c>
    </row>
    <row r="3573" spans="1:4" x14ac:dyDescent="0.2">
      <c r="A3573">
        <v>101575</v>
      </c>
      <c r="B3573" t="s">
        <v>11253</v>
      </c>
      <c r="C3573" t="s">
        <v>3211</v>
      </c>
      <c r="D3573">
        <v>29.73</v>
      </c>
    </row>
    <row r="3574" spans="1:4" x14ac:dyDescent="0.2">
      <c r="A3574">
        <v>101574</v>
      </c>
      <c r="B3574" t="s">
        <v>11254</v>
      </c>
      <c r="C3574" t="s">
        <v>3211</v>
      </c>
      <c r="D3574">
        <v>19.23</v>
      </c>
    </row>
    <row r="3575" spans="1:4" x14ac:dyDescent="0.2">
      <c r="A3575">
        <v>101589</v>
      </c>
      <c r="B3575" t="s">
        <v>11255</v>
      </c>
      <c r="C3575" t="s">
        <v>3211</v>
      </c>
      <c r="D3575">
        <v>176.25</v>
      </c>
    </row>
    <row r="3576" spans="1:4" x14ac:dyDescent="0.2">
      <c r="A3576">
        <v>106673</v>
      </c>
      <c r="B3576" t="s">
        <v>11256</v>
      </c>
      <c r="C3576" t="s">
        <v>3211</v>
      </c>
      <c r="D3576">
        <v>8.23</v>
      </c>
    </row>
    <row r="3577" spans="1:4" x14ac:dyDescent="0.2">
      <c r="A3577">
        <v>101617</v>
      </c>
      <c r="B3577" t="s">
        <v>8804</v>
      </c>
      <c r="C3577" t="s">
        <v>3211</v>
      </c>
      <c r="D3577">
        <v>4.76</v>
      </c>
    </row>
    <row r="3578" spans="1:4" x14ac:dyDescent="0.2">
      <c r="A3578">
        <v>101620</v>
      </c>
      <c r="B3578" t="s">
        <v>11257</v>
      </c>
      <c r="C3578" t="s">
        <v>2968</v>
      </c>
      <c r="D3578">
        <v>251.11</v>
      </c>
    </row>
    <row r="3579" spans="1:4" x14ac:dyDescent="0.2">
      <c r="A3579">
        <v>101625</v>
      </c>
      <c r="B3579" t="s">
        <v>11258</v>
      </c>
      <c r="C3579" t="s">
        <v>2968</v>
      </c>
      <c r="D3579">
        <v>221.98</v>
      </c>
    </row>
    <row r="3580" spans="1:4" x14ac:dyDescent="0.2">
      <c r="A3580">
        <v>101621</v>
      </c>
      <c r="B3580" t="s">
        <v>11259</v>
      </c>
      <c r="C3580" t="s">
        <v>2968</v>
      </c>
      <c r="D3580">
        <v>301.44</v>
      </c>
    </row>
    <row r="3581" spans="1:4" x14ac:dyDescent="0.2">
      <c r="A3581">
        <v>101624</v>
      </c>
      <c r="B3581" t="s">
        <v>11260</v>
      </c>
      <c r="C3581" t="s">
        <v>2968</v>
      </c>
      <c r="D3581">
        <v>267.27999999999997</v>
      </c>
    </row>
    <row r="3582" spans="1:4" x14ac:dyDescent="0.2">
      <c r="A3582">
        <v>106672</v>
      </c>
      <c r="B3582" t="s">
        <v>11261</v>
      </c>
      <c r="C3582" t="s">
        <v>3211</v>
      </c>
      <c r="D3582">
        <v>13.96</v>
      </c>
    </row>
    <row r="3583" spans="1:4" x14ac:dyDescent="0.2">
      <c r="A3583">
        <v>101616</v>
      </c>
      <c r="B3583" t="s">
        <v>8794</v>
      </c>
      <c r="C3583" t="s">
        <v>3211</v>
      </c>
      <c r="D3583">
        <v>10.49</v>
      </c>
    </row>
    <row r="3584" spans="1:4" x14ac:dyDescent="0.2">
      <c r="A3584">
        <v>101618</v>
      </c>
      <c r="B3584" t="s">
        <v>8807</v>
      </c>
      <c r="C3584" t="s">
        <v>2968</v>
      </c>
      <c r="D3584">
        <v>285.76</v>
      </c>
    </row>
    <row r="3585" spans="1:4" x14ac:dyDescent="0.2">
      <c r="A3585">
        <v>101622</v>
      </c>
      <c r="B3585" t="s">
        <v>8850</v>
      </c>
      <c r="C3585" t="s">
        <v>2968</v>
      </c>
      <c r="D3585">
        <v>287.39999999999998</v>
      </c>
    </row>
    <row r="3586" spans="1:4" x14ac:dyDescent="0.2">
      <c r="A3586">
        <v>101619</v>
      </c>
      <c r="B3586" t="s">
        <v>8813</v>
      </c>
      <c r="C3586" t="s">
        <v>2968</v>
      </c>
      <c r="D3586">
        <v>336.09</v>
      </c>
    </row>
    <row r="3587" spans="1:4" x14ac:dyDescent="0.2">
      <c r="A3587">
        <v>101623</v>
      </c>
      <c r="B3587" t="s">
        <v>8818</v>
      </c>
      <c r="C3587" t="s">
        <v>2968</v>
      </c>
      <c r="D3587">
        <v>337.97</v>
      </c>
    </row>
    <row r="3588" spans="1:4" x14ac:dyDescent="0.2">
      <c r="A3588">
        <v>104482</v>
      </c>
      <c r="B3588" t="s">
        <v>11262</v>
      </c>
      <c r="C3588" t="s">
        <v>533</v>
      </c>
      <c r="D3588">
        <v>39.65</v>
      </c>
    </row>
    <row r="3589" spans="1:4" x14ac:dyDescent="0.2">
      <c r="A3589">
        <v>104189</v>
      </c>
      <c r="B3589" t="s">
        <v>11263</v>
      </c>
      <c r="C3589" t="s">
        <v>2968</v>
      </c>
      <c r="D3589">
        <v>172.23</v>
      </c>
    </row>
    <row r="3590" spans="1:4" x14ac:dyDescent="0.2">
      <c r="A3590">
        <v>104465</v>
      </c>
      <c r="B3590" t="s">
        <v>11264</v>
      </c>
      <c r="C3590" t="s">
        <v>83</v>
      </c>
      <c r="D3590" t="s">
        <v>17527</v>
      </c>
    </row>
    <row r="3591" spans="1:4" x14ac:dyDescent="0.2">
      <c r="A3591">
        <v>104188</v>
      </c>
      <c r="B3591" t="s">
        <v>11266</v>
      </c>
      <c r="C3591" t="s">
        <v>83</v>
      </c>
      <c r="D3591" t="s">
        <v>17527</v>
      </c>
    </row>
    <row r="3592" spans="1:4" x14ac:dyDescent="0.2">
      <c r="A3592">
        <v>104185</v>
      </c>
      <c r="B3592" t="s">
        <v>11269</v>
      </c>
      <c r="C3592" t="s">
        <v>52</v>
      </c>
      <c r="D3592">
        <v>33.82</v>
      </c>
    </row>
    <row r="3593" spans="1:4" x14ac:dyDescent="0.2">
      <c r="A3593">
        <v>104182</v>
      </c>
      <c r="B3593" t="s">
        <v>11270</v>
      </c>
      <c r="C3593" t="s">
        <v>83</v>
      </c>
      <c r="D3593" t="s">
        <v>17527</v>
      </c>
    </row>
    <row r="3594" spans="1:4" x14ac:dyDescent="0.2">
      <c r="A3594">
        <v>104184</v>
      </c>
      <c r="B3594" t="s">
        <v>11271</v>
      </c>
      <c r="C3594" t="s">
        <v>52</v>
      </c>
      <c r="D3594">
        <v>46.92</v>
      </c>
    </row>
    <row r="3595" spans="1:4" x14ac:dyDescent="0.2">
      <c r="A3595">
        <v>104190</v>
      </c>
      <c r="B3595" t="s">
        <v>11265</v>
      </c>
      <c r="C3595" t="s">
        <v>52</v>
      </c>
      <c r="D3595">
        <v>909.54</v>
      </c>
    </row>
    <row r="3596" spans="1:4" x14ac:dyDescent="0.2">
      <c r="A3596">
        <v>104463</v>
      </c>
      <c r="B3596" t="s">
        <v>11272</v>
      </c>
      <c r="C3596" t="s">
        <v>52</v>
      </c>
      <c r="D3596" t="s">
        <v>17527</v>
      </c>
    </row>
    <row r="3597" spans="1:4" x14ac:dyDescent="0.2">
      <c r="A3597">
        <v>104464</v>
      </c>
      <c r="B3597" t="s">
        <v>11275</v>
      </c>
      <c r="C3597" t="s">
        <v>52</v>
      </c>
      <c r="D3597" t="s">
        <v>17527</v>
      </c>
    </row>
    <row r="3598" spans="1:4" x14ac:dyDescent="0.2">
      <c r="A3598">
        <v>104183</v>
      </c>
      <c r="B3598" t="s">
        <v>11273</v>
      </c>
      <c r="C3598" t="s">
        <v>83</v>
      </c>
      <c r="D3598">
        <v>247.17</v>
      </c>
    </row>
    <row r="3599" spans="1:4" x14ac:dyDescent="0.2">
      <c r="A3599">
        <v>104187</v>
      </c>
      <c r="B3599" t="s">
        <v>11267</v>
      </c>
      <c r="C3599" t="s">
        <v>83</v>
      </c>
      <c r="D3599" s="335">
        <v>1615.02</v>
      </c>
    </row>
    <row r="3600" spans="1:4" x14ac:dyDescent="0.2">
      <c r="A3600">
        <v>104186</v>
      </c>
      <c r="B3600" t="s">
        <v>11268</v>
      </c>
      <c r="C3600" t="s">
        <v>83</v>
      </c>
      <c r="D3600">
        <v>311.74</v>
      </c>
    </row>
    <row r="3601" spans="1:4" x14ac:dyDescent="0.2">
      <c r="A3601">
        <v>104180</v>
      </c>
      <c r="B3601" t="s">
        <v>11274</v>
      </c>
      <c r="C3601" t="s">
        <v>83</v>
      </c>
      <c r="D3601" t="s">
        <v>17527</v>
      </c>
    </row>
    <row r="3602" spans="1:4" x14ac:dyDescent="0.2">
      <c r="A3602">
        <v>104181</v>
      </c>
      <c r="B3602" t="s">
        <v>11276</v>
      </c>
      <c r="C3602" t="s">
        <v>83</v>
      </c>
      <c r="D3602" t="s">
        <v>17527</v>
      </c>
    </row>
    <row r="3603" spans="1:4" x14ac:dyDescent="0.2">
      <c r="A3603">
        <v>100674</v>
      </c>
      <c r="B3603" t="s">
        <v>1395</v>
      </c>
      <c r="C3603" t="s">
        <v>3211</v>
      </c>
      <c r="D3603" s="335">
        <v>1530.15</v>
      </c>
    </row>
    <row r="3604" spans="1:4" x14ac:dyDescent="0.2">
      <c r="A3604">
        <v>100664</v>
      </c>
      <c r="B3604" t="s">
        <v>11277</v>
      </c>
      <c r="C3604" t="s">
        <v>3211</v>
      </c>
      <c r="D3604" t="s">
        <v>17527</v>
      </c>
    </row>
    <row r="3605" spans="1:4" x14ac:dyDescent="0.2">
      <c r="A3605">
        <v>94589</v>
      </c>
      <c r="B3605" t="s">
        <v>11278</v>
      </c>
      <c r="C3605" t="s">
        <v>83</v>
      </c>
      <c r="D3605">
        <v>33.020000000000003</v>
      </c>
    </row>
    <row r="3606" spans="1:4" x14ac:dyDescent="0.2">
      <c r="A3606">
        <v>94590</v>
      </c>
      <c r="B3606" t="s">
        <v>11279</v>
      </c>
      <c r="C3606" t="s">
        <v>83</v>
      </c>
      <c r="D3606">
        <v>40.46</v>
      </c>
    </row>
    <row r="3607" spans="1:4" x14ac:dyDescent="0.2">
      <c r="A3607">
        <v>94587</v>
      </c>
      <c r="B3607" t="s">
        <v>11280</v>
      </c>
      <c r="C3607" t="s">
        <v>83</v>
      </c>
      <c r="D3607">
        <v>75.349999999999994</v>
      </c>
    </row>
    <row r="3608" spans="1:4" x14ac:dyDescent="0.2">
      <c r="A3608">
        <v>94588</v>
      </c>
      <c r="B3608" t="s">
        <v>11281</v>
      </c>
      <c r="C3608" t="s">
        <v>83</v>
      </c>
      <c r="D3608">
        <v>88.73</v>
      </c>
    </row>
    <row r="3609" spans="1:4" x14ac:dyDescent="0.2">
      <c r="A3609">
        <v>105812</v>
      </c>
      <c r="B3609" t="s">
        <v>11282</v>
      </c>
      <c r="C3609" t="s">
        <v>83</v>
      </c>
      <c r="D3609">
        <v>62.36</v>
      </c>
    </row>
    <row r="3610" spans="1:4" x14ac:dyDescent="0.2">
      <c r="A3610">
        <v>94571</v>
      </c>
      <c r="B3610" t="s">
        <v>11283</v>
      </c>
      <c r="C3610" t="s">
        <v>3211</v>
      </c>
      <c r="D3610" t="s">
        <v>17527</v>
      </c>
    </row>
    <row r="3611" spans="1:4" x14ac:dyDescent="0.2">
      <c r="A3611">
        <v>94570</v>
      </c>
      <c r="B3611" t="s">
        <v>1397</v>
      </c>
      <c r="C3611" t="s">
        <v>3211</v>
      </c>
      <c r="D3611">
        <v>700.47</v>
      </c>
    </row>
    <row r="3612" spans="1:4" x14ac:dyDescent="0.2">
      <c r="A3612">
        <v>105811</v>
      </c>
      <c r="B3612" t="s">
        <v>11284</v>
      </c>
      <c r="C3612" t="s">
        <v>3211</v>
      </c>
      <c r="D3612" t="s">
        <v>17527</v>
      </c>
    </row>
    <row r="3613" spans="1:4" x14ac:dyDescent="0.2">
      <c r="A3613">
        <v>94572</v>
      </c>
      <c r="B3613" t="s">
        <v>11285</v>
      </c>
      <c r="C3613" t="s">
        <v>3211</v>
      </c>
      <c r="D3613" s="335">
        <v>1010.65</v>
      </c>
    </row>
    <row r="3614" spans="1:4" x14ac:dyDescent="0.2">
      <c r="A3614">
        <v>94573</v>
      </c>
      <c r="B3614" t="s">
        <v>11286</v>
      </c>
      <c r="C3614" t="s">
        <v>3211</v>
      </c>
      <c r="D3614">
        <v>785.97</v>
      </c>
    </row>
    <row r="3615" spans="1:4" x14ac:dyDescent="0.2">
      <c r="A3615">
        <v>105809</v>
      </c>
      <c r="B3615" t="s">
        <v>11287</v>
      </c>
      <c r="C3615" t="s">
        <v>3211</v>
      </c>
      <c r="D3615" t="s">
        <v>17527</v>
      </c>
    </row>
    <row r="3616" spans="1:4" x14ac:dyDescent="0.2">
      <c r="A3616">
        <v>94569</v>
      </c>
      <c r="B3616" t="s">
        <v>1393</v>
      </c>
      <c r="C3616" t="s">
        <v>3211</v>
      </c>
      <c r="D3616" s="335">
        <v>1313.64</v>
      </c>
    </row>
    <row r="3617" spans="1:4" x14ac:dyDescent="0.2">
      <c r="A3617">
        <v>105810</v>
      </c>
      <c r="B3617" t="s">
        <v>11288</v>
      </c>
      <c r="C3617" t="s">
        <v>3211</v>
      </c>
      <c r="D3617" t="s">
        <v>17527</v>
      </c>
    </row>
    <row r="3618" spans="1:4" x14ac:dyDescent="0.2">
      <c r="A3618">
        <v>94561</v>
      </c>
      <c r="B3618" t="s">
        <v>11289</v>
      </c>
      <c r="C3618" t="s">
        <v>3211</v>
      </c>
      <c r="D3618" t="s">
        <v>17527</v>
      </c>
    </row>
    <row r="3619" spans="1:4" x14ac:dyDescent="0.2">
      <c r="A3619">
        <v>94562</v>
      </c>
      <c r="B3619" t="s">
        <v>11290</v>
      </c>
      <c r="C3619" t="s">
        <v>3211</v>
      </c>
      <c r="D3619">
        <v>606.96</v>
      </c>
    </row>
    <row r="3620" spans="1:4" x14ac:dyDescent="0.2">
      <c r="A3620">
        <v>105813</v>
      </c>
      <c r="B3620" t="s">
        <v>11291</v>
      </c>
      <c r="C3620" t="s">
        <v>3211</v>
      </c>
      <c r="D3620" s="335">
        <v>1067.68</v>
      </c>
    </row>
    <row r="3621" spans="1:4" x14ac:dyDescent="0.2">
      <c r="A3621">
        <v>94559</v>
      </c>
      <c r="B3621" t="s">
        <v>11292</v>
      </c>
      <c r="C3621" t="s">
        <v>3211</v>
      </c>
      <c r="D3621">
        <v>767.53</v>
      </c>
    </row>
    <row r="3622" spans="1:4" x14ac:dyDescent="0.2">
      <c r="A3622">
        <v>100668</v>
      </c>
      <c r="B3622" t="s">
        <v>11293</v>
      </c>
      <c r="C3622" t="s">
        <v>3211</v>
      </c>
      <c r="D3622" s="335">
        <v>1274.19</v>
      </c>
    </row>
    <row r="3623" spans="1:4" x14ac:dyDescent="0.2">
      <c r="A3623">
        <v>100670</v>
      </c>
      <c r="B3623" t="s">
        <v>11294</v>
      </c>
      <c r="C3623" t="s">
        <v>3211</v>
      </c>
      <c r="D3623">
        <v>922.55</v>
      </c>
    </row>
    <row r="3624" spans="1:4" x14ac:dyDescent="0.2">
      <c r="A3624">
        <v>100665</v>
      </c>
      <c r="B3624" t="s">
        <v>11295</v>
      </c>
      <c r="C3624" t="s">
        <v>3211</v>
      </c>
      <c r="D3624">
        <v>782.53</v>
      </c>
    </row>
    <row r="3625" spans="1:4" x14ac:dyDescent="0.2">
      <c r="A3625">
        <v>100924</v>
      </c>
      <c r="B3625" t="s">
        <v>11296</v>
      </c>
      <c r="C3625" t="s">
        <v>3211</v>
      </c>
      <c r="D3625" t="s">
        <v>17527</v>
      </c>
    </row>
    <row r="3626" spans="1:4" x14ac:dyDescent="0.2">
      <c r="A3626">
        <v>100671</v>
      </c>
      <c r="B3626" t="s">
        <v>11297</v>
      </c>
      <c r="C3626" t="s">
        <v>3211</v>
      </c>
      <c r="D3626" s="335">
        <v>1128.18</v>
      </c>
    </row>
    <row r="3627" spans="1:4" x14ac:dyDescent="0.2">
      <c r="A3627">
        <v>100667</v>
      </c>
      <c r="B3627" t="s">
        <v>11298</v>
      </c>
      <c r="C3627" t="s">
        <v>3211</v>
      </c>
      <c r="D3627">
        <v>984.97</v>
      </c>
    </row>
    <row r="3628" spans="1:4" x14ac:dyDescent="0.2">
      <c r="A3628">
        <v>100669</v>
      </c>
      <c r="B3628" t="s">
        <v>11299</v>
      </c>
      <c r="C3628" t="s">
        <v>3211</v>
      </c>
      <c r="D3628">
        <v>966.16</v>
      </c>
    </row>
    <row r="3629" spans="1:4" x14ac:dyDescent="0.2">
      <c r="A3629">
        <v>100672</v>
      </c>
      <c r="B3629" t="s">
        <v>11300</v>
      </c>
      <c r="C3629" t="s">
        <v>3211</v>
      </c>
      <c r="D3629">
        <v>752.75</v>
      </c>
    </row>
    <row r="3630" spans="1:4" x14ac:dyDescent="0.2">
      <c r="A3630">
        <v>100666</v>
      </c>
      <c r="B3630" t="s">
        <v>11301</v>
      </c>
      <c r="C3630" t="s">
        <v>3211</v>
      </c>
      <c r="D3630">
        <v>639.34</v>
      </c>
    </row>
    <row r="3631" spans="1:4" x14ac:dyDescent="0.2">
      <c r="A3631">
        <v>100663</v>
      </c>
      <c r="B3631" t="s">
        <v>11302</v>
      </c>
      <c r="C3631" t="s">
        <v>3211</v>
      </c>
      <c r="D3631" t="s">
        <v>17527</v>
      </c>
    </row>
    <row r="3632" spans="1:4" x14ac:dyDescent="0.2">
      <c r="A3632">
        <v>100662</v>
      </c>
      <c r="B3632" t="s">
        <v>11303</v>
      </c>
      <c r="C3632" t="s">
        <v>3211</v>
      </c>
      <c r="D3632" t="s">
        <v>17527</v>
      </c>
    </row>
    <row r="3633" spans="1:4" x14ac:dyDescent="0.2">
      <c r="A3633">
        <v>100661</v>
      </c>
      <c r="B3633" t="s">
        <v>11304</v>
      </c>
      <c r="C3633" t="s">
        <v>3211</v>
      </c>
      <c r="D3633" t="s">
        <v>17527</v>
      </c>
    </row>
    <row r="3634" spans="1:4" x14ac:dyDescent="0.2">
      <c r="A3634">
        <v>105925</v>
      </c>
      <c r="B3634" t="s">
        <v>11305</v>
      </c>
      <c r="C3634" t="s">
        <v>83</v>
      </c>
      <c r="D3634">
        <v>3.59</v>
      </c>
    </row>
    <row r="3635" spans="1:4" x14ac:dyDescent="0.2">
      <c r="A3635">
        <v>100659</v>
      </c>
      <c r="B3635" t="s">
        <v>11306</v>
      </c>
      <c r="C3635" t="s">
        <v>83</v>
      </c>
      <c r="D3635">
        <v>12.6</v>
      </c>
    </row>
    <row r="3636" spans="1:4" x14ac:dyDescent="0.2">
      <c r="A3636">
        <v>100660</v>
      </c>
      <c r="B3636" t="s">
        <v>11307</v>
      </c>
      <c r="C3636" t="s">
        <v>83</v>
      </c>
      <c r="D3636">
        <v>8.9600000000000009</v>
      </c>
    </row>
    <row r="3637" spans="1:4" x14ac:dyDescent="0.2">
      <c r="A3637">
        <v>100711</v>
      </c>
      <c r="B3637" t="s">
        <v>11308</v>
      </c>
      <c r="C3637" t="s">
        <v>83</v>
      </c>
      <c r="D3637" t="s">
        <v>17527</v>
      </c>
    </row>
    <row r="3638" spans="1:4" x14ac:dyDescent="0.2">
      <c r="A3638">
        <v>100676</v>
      </c>
      <c r="B3638" t="s">
        <v>11309</v>
      </c>
      <c r="C3638" t="s">
        <v>52</v>
      </c>
      <c r="D3638">
        <v>269.82</v>
      </c>
    </row>
    <row r="3639" spans="1:4" x14ac:dyDescent="0.2">
      <c r="A3639">
        <v>90806</v>
      </c>
      <c r="B3639" t="s">
        <v>11310</v>
      </c>
      <c r="C3639" t="s">
        <v>52</v>
      </c>
      <c r="D3639">
        <v>551.45000000000005</v>
      </c>
    </row>
    <row r="3640" spans="1:4" x14ac:dyDescent="0.2">
      <c r="A3640">
        <v>91292</v>
      </c>
      <c r="B3640" t="s">
        <v>11312</v>
      </c>
      <c r="C3640" t="s">
        <v>52</v>
      </c>
      <c r="D3640">
        <v>470.3</v>
      </c>
    </row>
    <row r="3641" spans="1:4" x14ac:dyDescent="0.2">
      <c r="A3641">
        <v>90801</v>
      </c>
      <c r="B3641" t="s">
        <v>11311</v>
      </c>
      <c r="C3641" t="s">
        <v>52</v>
      </c>
      <c r="D3641">
        <v>407.97</v>
      </c>
    </row>
    <row r="3642" spans="1:4" x14ac:dyDescent="0.2">
      <c r="A3642">
        <v>91287</v>
      </c>
      <c r="B3642" t="s">
        <v>11313</v>
      </c>
      <c r="C3642" t="s">
        <v>52</v>
      </c>
      <c r="D3642">
        <v>326.82</v>
      </c>
    </row>
    <row r="3643" spans="1:4" x14ac:dyDescent="0.2">
      <c r="A3643">
        <v>100706</v>
      </c>
      <c r="B3643" t="s">
        <v>11314</v>
      </c>
      <c r="C3643" t="s">
        <v>52</v>
      </c>
      <c r="D3643">
        <v>114.86</v>
      </c>
    </row>
    <row r="3644" spans="1:4" x14ac:dyDescent="0.2">
      <c r="A3644">
        <v>100709</v>
      </c>
      <c r="B3644" t="s">
        <v>11315</v>
      </c>
      <c r="C3644" t="s">
        <v>52</v>
      </c>
      <c r="D3644">
        <v>83.24</v>
      </c>
    </row>
    <row r="3645" spans="1:4" x14ac:dyDescent="0.2">
      <c r="A3645">
        <v>100710</v>
      </c>
      <c r="B3645" t="s">
        <v>11316</v>
      </c>
      <c r="C3645" t="s">
        <v>52</v>
      </c>
      <c r="D3645">
        <v>181.35</v>
      </c>
    </row>
    <row r="3646" spans="1:4" x14ac:dyDescent="0.2">
      <c r="A3646">
        <v>90830</v>
      </c>
      <c r="B3646" t="s">
        <v>11317</v>
      </c>
      <c r="C3646" t="s">
        <v>52</v>
      </c>
      <c r="D3646">
        <v>239.57</v>
      </c>
    </row>
    <row r="3647" spans="1:4" x14ac:dyDescent="0.2">
      <c r="A3647">
        <v>91304</v>
      </c>
      <c r="B3647" t="s">
        <v>11318</v>
      </c>
      <c r="C3647" t="s">
        <v>52</v>
      </c>
      <c r="D3647">
        <v>156.5</v>
      </c>
    </row>
    <row r="3648" spans="1:4" x14ac:dyDescent="0.2">
      <c r="A3648">
        <v>90831</v>
      </c>
      <c r="B3648" t="s">
        <v>11319</v>
      </c>
      <c r="C3648" t="s">
        <v>52</v>
      </c>
      <c r="D3648">
        <v>207.05</v>
      </c>
    </row>
    <row r="3649" spans="1:4" x14ac:dyDescent="0.2">
      <c r="A3649">
        <v>91305</v>
      </c>
      <c r="B3649" t="s">
        <v>11320</v>
      </c>
      <c r="C3649" t="s">
        <v>52</v>
      </c>
      <c r="D3649">
        <v>149.9</v>
      </c>
    </row>
    <row r="3650" spans="1:4" x14ac:dyDescent="0.2">
      <c r="A3650">
        <v>91306</v>
      </c>
      <c r="B3650" t="s">
        <v>11321</v>
      </c>
      <c r="C3650" t="s">
        <v>52</v>
      </c>
      <c r="D3650">
        <v>207.05</v>
      </c>
    </row>
    <row r="3651" spans="1:4" x14ac:dyDescent="0.2">
      <c r="A3651">
        <v>91307</v>
      </c>
      <c r="B3651" t="s">
        <v>11322</v>
      </c>
      <c r="C3651" t="s">
        <v>52</v>
      </c>
      <c r="D3651">
        <v>130.62</v>
      </c>
    </row>
    <row r="3652" spans="1:4" x14ac:dyDescent="0.2">
      <c r="A3652">
        <v>100707</v>
      </c>
      <c r="B3652" t="s">
        <v>11323</v>
      </c>
      <c r="C3652" t="s">
        <v>52</v>
      </c>
      <c r="D3652">
        <v>194.42</v>
      </c>
    </row>
    <row r="3653" spans="1:4" x14ac:dyDescent="0.2">
      <c r="A3653">
        <v>100708</v>
      </c>
      <c r="B3653" t="s">
        <v>11324</v>
      </c>
      <c r="C3653" t="s">
        <v>52</v>
      </c>
      <c r="D3653">
        <v>238.25</v>
      </c>
    </row>
    <row r="3654" spans="1:4" x14ac:dyDescent="0.2">
      <c r="A3654">
        <v>91328</v>
      </c>
      <c r="B3654" t="s">
        <v>11325</v>
      </c>
      <c r="C3654" t="s">
        <v>52</v>
      </c>
      <c r="D3654" s="335">
        <v>1117.8800000000001</v>
      </c>
    </row>
    <row r="3655" spans="1:4" x14ac:dyDescent="0.2">
      <c r="A3655">
        <v>100687</v>
      </c>
      <c r="B3655" t="s">
        <v>11327</v>
      </c>
      <c r="C3655" t="s">
        <v>52</v>
      </c>
      <c r="D3655" s="335">
        <v>1324.93</v>
      </c>
    </row>
    <row r="3656" spans="1:4" x14ac:dyDescent="0.2">
      <c r="A3656">
        <v>100681</v>
      </c>
      <c r="B3656" t="s">
        <v>11328</v>
      </c>
      <c r="C3656" t="s">
        <v>52</v>
      </c>
      <c r="D3656" s="335">
        <v>1359.46</v>
      </c>
    </row>
    <row r="3657" spans="1:4" x14ac:dyDescent="0.2">
      <c r="A3657">
        <v>91330</v>
      </c>
      <c r="B3657" t="s">
        <v>11330</v>
      </c>
      <c r="C3657" t="s">
        <v>52</v>
      </c>
      <c r="D3657" s="335">
        <v>1152.4100000000001</v>
      </c>
    </row>
    <row r="3658" spans="1:4" x14ac:dyDescent="0.2">
      <c r="A3658">
        <v>100689</v>
      </c>
      <c r="B3658" t="s">
        <v>11331</v>
      </c>
      <c r="C3658" t="s">
        <v>52</v>
      </c>
      <c r="D3658" s="335">
        <v>1440.43</v>
      </c>
    </row>
    <row r="3659" spans="1:4" x14ac:dyDescent="0.2">
      <c r="A3659">
        <v>91332</v>
      </c>
      <c r="B3659" t="s">
        <v>11333</v>
      </c>
      <c r="C3659" t="s">
        <v>52</v>
      </c>
      <c r="D3659" s="335">
        <v>1200.8599999999999</v>
      </c>
    </row>
    <row r="3660" spans="1:4" x14ac:dyDescent="0.2">
      <c r="A3660">
        <v>100688</v>
      </c>
      <c r="B3660" t="s">
        <v>11334</v>
      </c>
      <c r="C3660" t="s">
        <v>52</v>
      </c>
      <c r="D3660" s="335">
        <v>1151.68</v>
      </c>
    </row>
    <row r="3661" spans="1:4" x14ac:dyDescent="0.2">
      <c r="A3661">
        <v>91329</v>
      </c>
      <c r="B3661" t="s">
        <v>11335</v>
      </c>
      <c r="C3661" t="s">
        <v>52</v>
      </c>
      <c r="D3661" s="335">
        <v>1001.78</v>
      </c>
    </row>
    <row r="3662" spans="1:4" x14ac:dyDescent="0.2">
      <c r="A3662">
        <v>100682</v>
      </c>
      <c r="B3662" t="s">
        <v>11336</v>
      </c>
      <c r="C3662" t="s">
        <v>52</v>
      </c>
      <c r="D3662" s="335">
        <v>1166.2</v>
      </c>
    </row>
    <row r="3663" spans="1:4" x14ac:dyDescent="0.2">
      <c r="A3663">
        <v>91331</v>
      </c>
      <c r="B3663" t="s">
        <v>11337</v>
      </c>
      <c r="C3663" t="s">
        <v>52</v>
      </c>
      <c r="D3663" s="335">
        <v>1035.58</v>
      </c>
    </row>
    <row r="3664" spans="1:4" x14ac:dyDescent="0.2">
      <c r="A3664">
        <v>100690</v>
      </c>
      <c r="B3664" t="s">
        <v>11338</v>
      </c>
      <c r="C3664" t="s">
        <v>52</v>
      </c>
      <c r="D3664" s="335">
        <v>1239.81</v>
      </c>
    </row>
    <row r="3665" spans="1:4" x14ac:dyDescent="0.2">
      <c r="A3665">
        <v>91333</v>
      </c>
      <c r="B3665" t="s">
        <v>11339</v>
      </c>
      <c r="C3665" t="s">
        <v>52</v>
      </c>
      <c r="D3665" s="335">
        <v>1083.31</v>
      </c>
    </row>
    <row r="3666" spans="1:4" x14ac:dyDescent="0.2">
      <c r="A3666">
        <v>90841</v>
      </c>
      <c r="B3666" t="s">
        <v>11340</v>
      </c>
      <c r="C3666" t="s">
        <v>52</v>
      </c>
      <c r="D3666" s="335">
        <v>1301.07</v>
      </c>
    </row>
    <row r="3667" spans="1:4" x14ac:dyDescent="0.2">
      <c r="A3667">
        <v>90847</v>
      </c>
      <c r="B3667" t="s">
        <v>11342</v>
      </c>
      <c r="C3667" t="s">
        <v>52</v>
      </c>
      <c r="D3667" s="335">
        <v>1094.02</v>
      </c>
    </row>
    <row r="3668" spans="1:4" x14ac:dyDescent="0.2">
      <c r="A3668">
        <v>90842</v>
      </c>
      <c r="B3668" t="s">
        <v>11343</v>
      </c>
      <c r="C3668" t="s">
        <v>52</v>
      </c>
      <c r="D3668" s="335">
        <v>1315.12</v>
      </c>
    </row>
    <row r="3669" spans="1:4" x14ac:dyDescent="0.2">
      <c r="A3669">
        <v>90848</v>
      </c>
      <c r="B3669" t="s">
        <v>11345</v>
      </c>
      <c r="C3669" t="s">
        <v>52</v>
      </c>
      <c r="D3669" s="335">
        <v>1108.07</v>
      </c>
    </row>
    <row r="3670" spans="1:4" x14ac:dyDescent="0.2">
      <c r="A3670">
        <v>90843</v>
      </c>
      <c r="B3670" t="s">
        <v>11346</v>
      </c>
      <c r="C3670" t="s">
        <v>52</v>
      </c>
      <c r="D3670" s="335">
        <v>1381.11</v>
      </c>
    </row>
    <row r="3671" spans="1:4" x14ac:dyDescent="0.2">
      <c r="A3671">
        <v>90849</v>
      </c>
      <c r="B3671" t="s">
        <v>11348</v>
      </c>
      <c r="C3671" t="s">
        <v>52</v>
      </c>
      <c r="D3671" s="335">
        <v>1141.54</v>
      </c>
    </row>
    <row r="3672" spans="1:4" x14ac:dyDescent="0.2">
      <c r="A3672">
        <v>90844</v>
      </c>
      <c r="B3672" t="s">
        <v>11349</v>
      </c>
      <c r="C3672" t="s">
        <v>52</v>
      </c>
      <c r="D3672" s="335">
        <v>1478.47</v>
      </c>
    </row>
    <row r="3673" spans="1:4" x14ac:dyDescent="0.2">
      <c r="A3673">
        <v>90850</v>
      </c>
      <c r="B3673" t="s">
        <v>11351</v>
      </c>
      <c r="C3673" t="s">
        <v>52</v>
      </c>
      <c r="D3673" s="335">
        <v>1238.9000000000001</v>
      </c>
    </row>
    <row r="3674" spans="1:4" x14ac:dyDescent="0.2">
      <c r="A3674">
        <v>91312</v>
      </c>
      <c r="B3674" t="s">
        <v>11352</v>
      </c>
      <c r="C3674" t="s">
        <v>52</v>
      </c>
      <c r="D3674" s="335">
        <v>1127.82</v>
      </c>
    </row>
    <row r="3675" spans="1:4" x14ac:dyDescent="0.2">
      <c r="A3675">
        <v>91318</v>
      </c>
      <c r="B3675" t="s">
        <v>11353</v>
      </c>
      <c r="C3675" t="s">
        <v>52</v>
      </c>
      <c r="D3675">
        <v>977.92</v>
      </c>
    </row>
    <row r="3676" spans="1:4" x14ac:dyDescent="0.2">
      <c r="A3676">
        <v>91313</v>
      </c>
      <c r="B3676" t="s">
        <v>11354</v>
      </c>
      <c r="C3676" t="s">
        <v>52</v>
      </c>
      <c r="D3676" s="335">
        <v>1121.8599999999999</v>
      </c>
    </row>
    <row r="3677" spans="1:4" x14ac:dyDescent="0.2">
      <c r="A3677">
        <v>91319</v>
      </c>
      <c r="B3677" t="s">
        <v>11355</v>
      </c>
      <c r="C3677" t="s">
        <v>52</v>
      </c>
      <c r="D3677">
        <v>991.24</v>
      </c>
    </row>
    <row r="3678" spans="1:4" x14ac:dyDescent="0.2">
      <c r="A3678">
        <v>91314</v>
      </c>
      <c r="B3678" t="s">
        <v>11356</v>
      </c>
      <c r="C3678" t="s">
        <v>52</v>
      </c>
      <c r="D3678" s="335">
        <v>1180.49</v>
      </c>
    </row>
    <row r="3679" spans="1:4" x14ac:dyDescent="0.2">
      <c r="A3679">
        <v>91320</v>
      </c>
      <c r="B3679" t="s">
        <v>11357</v>
      </c>
      <c r="C3679" t="s">
        <v>52</v>
      </c>
      <c r="D3679" s="335">
        <v>1023.99</v>
      </c>
    </row>
    <row r="3680" spans="1:4" x14ac:dyDescent="0.2">
      <c r="A3680">
        <v>91315</v>
      </c>
      <c r="B3680" t="s">
        <v>11358</v>
      </c>
      <c r="C3680" t="s">
        <v>52</v>
      </c>
      <c r="D3680" s="335">
        <v>1277.1199999999999</v>
      </c>
    </row>
    <row r="3681" spans="1:4" x14ac:dyDescent="0.2">
      <c r="A3681">
        <v>91321</v>
      </c>
      <c r="B3681" t="s">
        <v>11359</v>
      </c>
      <c r="C3681" t="s">
        <v>52</v>
      </c>
      <c r="D3681" s="335">
        <v>1120.6199999999999</v>
      </c>
    </row>
    <row r="3682" spans="1:4" x14ac:dyDescent="0.2">
      <c r="A3682">
        <v>90845</v>
      </c>
      <c r="B3682" t="s">
        <v>11360</v>
      </c>
      <c r="C3682" t="s">
        <v>52</v>
      </c>
      <c r="D3682" s="335">
        <v>1699.84</v>
      </c>
    </row>
    <row r="3683" spans="1:4" x14ac:dyDescent="0.2">
      <c r="A3683">
        <v>90851</v>
      </c>
      <c r="B3683" t="s">
        <v>11362</v>
      </c>
      <c r="C3683" t="s">
        <v>52</v>
      </c>
      <c r="D3683" s="335">
        <v>1460.27</v>
      </c>
    </row>
    <row r="3684" spans="1:4" x14ac:dyDescent="0.2">
      <c r="A3684">
        <v>90846</v>
      </c>
      <c r="B3684" t="s">
        <v>11363</v>
      </c>
      <c r="C3684" t="s">
        <v>52</v>
      </c>
      <c r="D3684" s="335">
        <v>1787.23</v>
      </c>
    </row>
    <row r="3685" spans="1:4" x14ac:dyDescent="0.2">
      <c r="A3685">
        <v>90852</v>
      </c>
      <c r="B3685" t="s">
        <v>11365</v>
      </c>
      <c r="C3685" t="s">
        <v>52</v>
      </c>
      <c r="D3685" s="335">
        <v>1547.66</v>
      </c>
    </row>
    <row r="3686" spans="1:4" x14ac:dyDescent="0.2">
      <c r="A3686">
        <v>91316</v>
      </c>
      <c r="B3686" t="s">
        <v>11366</v>
      </c>
      <c r="C3686" t="s">
        <v>52</v>
      </c>
      <c r="D3686" s="335">
        <v>1499.22</v>
      </c>
    </row>
    <row r="3687" spans="1:4" x14ac:dyDescent="0.2">
      <c r="A3687">
        <v>91322</v>
      </c>
      <c r="B3687" t="s">
        <v>11367</v>
      </c>
      <c r="C3687" t="s">
        <v>52</v>
      </c>
      <c r="D3687" s="335">
        <v>1342.72</v>
      </c>
    </row>
    <row r="3688" spans="1:4" x14ac:dyDescent="0.2">
      <c r="A3688">
        <v>91317</v>
      </c>
      <c r="B3688" t="s">
        <v>11368</v>
      </c>
      <c r="C3688" t="s">
        <v>52</v>
      </c>
      <c r="D3688" s="335">
        <v>1585.88</v>
      </c>
    </row>
    <row r="3689" spans="1:4" x14ac:dyDescent="0.2">
      <c r="A3689">
        <v>91323</v>
      </c>
      <c r="B3689" t="s">
        <v>11369</v>
      </c>
      <c r="C3689" t="s">
        <v>52</v>
      </c>
      <c r="D3689" s="335">
        <v>1429.38</v>
      </c>
    </row>
    <row r="3690" spans="1:4" x14ac:dyDescent="0.2">
      <c r="A3690">
        <v>100678</v>
      </c>
      <c r="B3690" t="s">
        <v>11370</v>
      </c>
      <c r="C3690" t="s">
        <v>52</v>
      </c>
      <c r="D3690" s="335">
        <v>1313.86</v>
      </c>
    </row>
    <row r="3691" spans="1:4" x14ac:dyDescent="0.2">
      <c r="A3691">
        <v>91013</v>
      </c>
      <c r="B3691" t="s">
        <v>11372</v>
      </c>
      <c r="C3691" t="s">
        <v>52</v>
      </c>
      <c r="D3691" s="335">
        <v>1106.81</v>
      </c>
    </row>
    <row r="3692" spans="1:4" x14ac:dyDescent="0.2">
      <c r="A3692">
        <v>100680</v>
      </c>
      <c r="B3692" t="s">
        <v>11373</v>
      </c>
      <c r="C3692" t="s">
        <v>52</v>
      </c>
      <c r="D3692" s="335">
        <v>1328.52</v>
      </c>
    </row>
    <row r="3693" spans="1:4" x14ac:dyDescent="0.2">
      <c r="A3693">
        <v>91014</v>
      </c>
      <c r="B3693" t="s">
        <v>11375</v>
      </c>
      <c r="C3693" t="s">
        <v>52</v>
      </c>
      <c r="D3693" s="335">
        <v>1121.47</v>
      </c>
    </row>
    <row r="3694" spans="1:4" x14ac:dyDescent="0.2">
      <c r="A3694">
        <v>100683</v>
      </c>
      <c r="B3694" t="s">
        <v>11376</v>
      </c>
      <c r="C3694" t="s">
        <v>52</v>
      </c>
      <c r="D3694" s="335">
        <v>1433.05</v>
      </c>
    </row>
    <row r="3695" spans="1:4" x14ac:dyDescent="0.2">
      <c r="A3695">
        <v>91015</v>
      </c>
      <c r="B3695" t="s">
        <v>11378</v>
      </c>
      <c r="C3695" t="s">
        <v>52</v>
      </c>
      <c r="D3695" s="335">
        <v>1193.48</v>
      </c>
    </row>
    <row r="3696" spans="1:4" x14ac:dyDescent="0.2">
      <c r="A3696">
        <v>100685</v>
      </c>
      <c r="B3696" t="s">
        <v>11379</v>
      </c>
      <c r="C3696" t="s">
        <v>52</v>
      </c>
      <c r="D3696" s="335">
        <v>1489.81</v>
      </c>
    </row>
    <row r="3697" spans="1:4" x14ac:dyDescent="0.2">
      <c r="A3697">
        <v>91016</v>
      </c>
      <c r="B3697" t="s">
        <v>11381</v>
      </c>
      <c r="C3697" t="s">
        <v>52</v>
      </c>
      <c r="D3697" s="335">
        <v>1250.24</v>
      </c>
    </row>
    <row r="3698" spans="1:4" x14ac:dyDescent="0.2">
      <c r="A3698">
        <v>100679</v>
      </c>
      <c r="B3698" t="s">
        <v>11382</v>
      </c>
      <c r="C3698" t="s">
        <v>52</v>
      </c>
      <c r="D3698" s="335">
        <v>1140.6099999999999</v>
      </c>
    </row>
    <row r="3699" spans="1:4" x14ac:dyDescent="0.2">
      <c r="A3699">
        <v>91324</v>
      </c>
      <c r="B3699" t="s">
        <v>11383</v>
      </c>
      <c r="C3699" t="s">
        <v>52</v>
      </c>
      <c r="D3699">
        <v>990.71</v>
      </c>
    </row>
    <row r="3700" spans="1:4" x14ac:dyDescent="0.2">
      <c r="A3700">
        <v>100712</v>
      </c>
      <c r="B3700" t="s">
        <v>11384</v>
      </c>
      <c r="C3700" t="s">
        <v>52</v>
      </c>
      <c r="D3700" s="335">
        <v>1135.26</v>
      </c>
    </row>
    <row r="3701" spans="1:4" x14ac:dyDescent="0.2">
      <c r="A3701">
        <v>91325</v>
      </c>
      <c r="B3701" t="s">
        <v>11385</v>
      </c>
      <c r="C3701" t="s">
        <v>52</v>
      </c>
      <c r="D3701" s="335">
        <v>1004.64</v>
      </c>
    </row>
    <row r="3702" spans="1:4" x14ac:dyDescent="0.2">
      <c r="A3702">
        <v>100684</v>
      </c>
      <c r="B3702" t="s">
        <v>11386</v>
      </c>
      <c r="C3702" t="s">
        <v>52</v>
      </c>
      <c r="D3702" s="335">
        <v>1232.43</v>
      </c>
    </row>
    <row r="3703" spans="1:4" x14ac:dyDescent="0.2">
      <c r="A3703">
        <v>91326</v>
      </c>
      <c r="B3703" t="s">
        <v>11387</v>
      </c>
      <c r="C3703" t="s">
        <v>52</v>
      </c>
      <c r="D3703" s="335">
        <v>1075.93</v>
      </c>
    </row>
    <row r="3704" spans="1:4" x14ac:dyDescent="0.2">
      <c r="A3704">
        <v>91327</v>
      </c>
      <c r="B3704" t="s">
        <v>11388</v>
      </c>
      <c r="C3704" t="s">
        <v>52</v>
      </c>
      <c r="D3704" s="335">
        <v>1131.96</v>
      </c>
    </row>
    <row r="3705" spans="1:4" x14ac:dyDescent="0.2">
      <c r="A3705">
        <v>100686</v>
      </c>
      <c r="B3705" t="s">
        <v>11389</v>
      </c>
      <c r="C3705" t="s">
        <v>52</v>
      </c>
      <c r="D3705" s="335">
        <v>1288.46</v>
      </c>
    </row>
    <row r="3706" spans="1:4" x14ac:dyDescent="0.2">
      <c r="A3706">
        <v>100693</v>
      </c>
      <c r="B3706" t="s">
        <v>11390</v>
      </c>
      <c r="C3706" t="s">
        <v>52</v>
      </c>
      <c r="D3706" s="335">
        <v>2428.83</v>
      </c>
    </row>
    <row r="3707" spans="1:4" x14ac:dyDescent="0.2">
      <c r="A3707">
        <v>91336</v>
      </c>
      <c r="B3707" t="s">
        <v>11392</v>
      </c>
      <c r="C3707" t="s">
        <v>52</v>
      </c>
      <c r="D3707" s="335">
        <v>2189.2600000000002</v>
      </c>
    </row>
    <row r="3708" spans="1:4" x14ac:dyDescent="0.2">
      <c r="A3708">
        <v>100694</v>
      </c>
      <c r="B3708" t="s">
        <v>11393</v>
      </c>
      <c r="C3708" t="s">
        <v>52</v>
      </c>
      <c r="D3708" s="335">
        <v>2228.21</v>
      </c>
    </row>
    <row r="3709" spans="1:4" x14ac:dyDescent="0.2">
      <c r="A3709">
        <v>91337</v>
      </c>
      <c r="B3709" t="s">
        <v>11394</v>
      </c>
      <c r="C3709" t="s">
        <v>52</v>
      </c>
      <c r="D3709" s="335">
        <v>2071.71</v>
      </c>
    </row>
    <row r="3710" spans="1:4" x14ac:dyDescent="0.2">
      <c r="A3710">
        <v>100691</v>
      </c>
      <c r="B3710" t="s">
        <v>11395</v>
      </c>
      <c r="C3710" t="s">
        <v>52</v>
      </c>
      <c r="D3710" s="335">
        <v>2001.68</v>
      </c>
    </row>
    <row r="3711" spans="1:4" x14ac:dyDescent="0.2">
      <c r="A3711">
        <v>100692</v>
      </c>
      <c r="B3711" t="s">
        <v>11397</v>
      </c>
      <c r="C3711" t="s">
        <v>52</v>
      </c>
      <c r="D3711" s="335">
        <v>1801.06</v>
      </c>
    </row>
    <row r="3712" spans="1:4" x14ac:dyDescent="0.2">
      <c r="A3712">
        <v>91334</v>
      </c>
      <c r="B3712" t="s">
        <v>11398</v>
      </c>
      <c r="C3712" t="s">
        <v>52</v>
      </c>
      <c r="D3712" s="335">
        <v>1762.11</v>
      </c>
    </row>
    <row r="3713" spans="1:4" x14ac:dyDescent="0.2">
      <c r="A3713">
        <v>91335</v>
      </c>
      <c r="B3713" t="s">
        <v>11399</v>
      </c>
      <c r="C3713" t="s">
        <v>52</v>
      </c>
      <c r="D3713" s="335">
        <v>1644.56</v>
      </c>
    </row>
    <row r="3714" spans="1:4" x14ac:dyDescent="0.2">
      <c r="A3714">
        <v>90788</v>
      </c>
      <c r="B3714" t="s">
        <v>11400</v>
      </c>
      <c r="C3714" t="s">
        <v>52</v>
      </c>
      <c r="D3714">
        <v>953.71</v>
      </c>
    </row>
    <row r="3715" spans="1:4" x14ac:dyDescent="0.2">
      <c r="A3715">
        <v>90789</v>
      </c>
      <c r="B3715" t="s">
        <v>11401</v>
      </c>
      <c r="C3715" t="s">
        <v>52</v>
      </c>
      <c r="D3715">
        <v>955.54</v>
      </c>
    </row>
    <row r="3716" spans="1:4" x14ac:dyDescent="0.2">
      <c r="A3716">
        <v>90790</v>
      </c>
      <c r="B3716" t="s">
        <v>11402</v>
      </c>
      <c r="C3716" t="s">
        <v>52</v>
      </c>
      <c r="D3716">
        <v>985.02</v>
      </c>
    </row>
    <row r="3717" spans="1:4" x14ac:dyDescent="0.2">
      <c r="A3717">
        <v>100675</v>
      </c>
      <c r="B3717" t="s">
        <v>11403</v>
      </c>
      <c r="C3717" t="s">
        <v>52</v>
      </c>
      <c r="D3717" s="335">
        <v>1065.8499999999999</v>
      </c>
    </row>
    <row r="3718" spans="1:4" x14ac:dyDescent="0.2">
      <c r="A3718">
        <v>90794</v>
      </c>
      <c r="B3718" t="s">
        <v>11404</v>
      </c>
      <c r="C3718" t="s">
        <v>52</v>
      </c>
      <c r="D3718">
        <v>849.88</v>
      </c>
    </row>
    <row r="3719" spans="1:4" x14ac:dyDescent="0.2">
      <c r="A3719">
        <v>90796</v>
      </c>
      <c r="B3719" t="s">
        <v>11405</v>
      </c>
      <c r="C3719" t="s">
        <v>52</v>
      </c>
      <c r="D3719">
        <v>862.63</v>
      </c>
    </row>
    <row r="3720" spans="1:4" x14ac:dyDescent="0.2">
      <c r="A3720">
        <v>90797</v>
      </c>
      <c r="B3720" t="s">
        <v>11406</v>
      </c>
      <c r="C3720" t="s">
        <v>52</v>
      </c>
      <c r="D3720">
        <v>868.99</v>
      </c>
    </row>
    <row r="3721" spans="1:4" x14ac:dyDescent="0.2">
      <c r="A3721">
        <v>90791</v>
      </c>
      <c r="B3721" t="s">
        <v>11407</v>
      </c>
      <c r="C3721" t="s">
        <v>52</v>
      </c>
      <c r="D3721" s="335">
        <v>1158.78</v>
      </c>
    </row>
    <row r="3722" spans="1:4" x14ac:dyDescent="0.2">
      <c r="A3722">
        <v>90793</v>
      </c>
      <c r="B3722" t="s">
        <v>11408</v>
      </c>
      <c r="C3722" t="s">
        <v>52</v>
      </c>
      <c r="D3722" s="335">
        <v>1213.67</v>
      </c>
    </row>
    <row r="3723" spans="1:4" x14ac:dyDescent="0.2">
      <c r="A3723">
        <v>90798</v>
      </c>
      <c r="B3723" t="s">
        <v>11409</v>
      </c>
      <c r="C3723" t="s">
        <v>52</v>
      </c>
      <c r="D3723" s="335">
        <v>1253.05</v>
      </c>
    </row>
    <row r="3724" spans="1:4" x14ac:dyDescent="0.2">
      <c r="A3724">
        <v>90799</v>
      </c>
      <c r="B3724" t="s">
        <v>11410</v>
      </c>
      <c r="C3724" t="s">
        <v>52</v>
      </c>
      <c r="D3724" s="335">
        <v>1289.8800000000001</v>
      </c>
    </row>
    <row r="3725" spans="1:4" x14ac:dyDescent="0.2">
      <c r="A3725">
        <v>100704</v>
      </c>
      <c r="B3725" t="s">
        <v>11411</v>
      </c>
      <c r="C3725" t="s">
        <v>52</v>
      </c>
      <c r="D3725">
        <v>91.85</v>
      </c>
    </row>
    <row r="3726" spans="1:4" x14ac:dyDescent="0.2">
      <c r="A3726">
        <v>106141</v>
      </c>
      <c r="B3726" t="s">
        <v>11412</v>
      </c>
      <c r="C3726" t="s">
        <v>52</v>
      </c>
      <c r="D3726" t="s">
        <v>17527</v>
      </c>
    </row>
    <row r="3727" spans="1:4" x14ac:dyDescent="0.2">
      <c r="A3727">
        <v>106139</v>
      </c>
      <c r="B3727" t="s">
        <v>11413</v>
      </c>
      <c r="C3727" t="s">
        <v>52</v>
      </c>
      <c r="D3727" t="s">
        <v>17527</v>
      </c>
    </row>
    <row r="3728" spans="1:4" x14ac:dyDescent="0.2">
      <c r="A3728">
        <v>106140</v>
      </c>
      <c r="B3728" t="s">
        <v>11414</v>
      </c>
      <c r="C3728" t="s">
        <v>52</v>
      </c>
      <c r="D3728" t="s">
        <v>17527</v>
      </c>
    </row>
    <row r="3729" spans="1:4" x14ac:dyDescent="0.2">
      <c r="A3729">
        <v>90838</v>
      </c>
      <c r="B3729" t="s">
        <v>11415</v>
      </c>
      <c r="C3729" t="s">
        <v>52</v>
      </c>
      <c r="D3729" s="335">
        <v>1916.7</v>
      </c>
    </row>
    <row r="3730" spans="1:4" x14ac:dyDescent="0.2">
      <c r="A3730">
        <v>94805</v>
      </c>
      <c r="B3730" t="s">
        <v>11416</v>
      </c>
      <c r="C3730" t="s">
        <v>52</v>
      </c>
      <c r="D3730">
        <v>906.04</v>
      </c>
    </row>
    <row r="3731" spans="1:4" x14ac:dyDescent="0.2">
      <c r="A3731">
        <v>106145</v>
      </c>
      <c r="B3731" t="s">
        <v>11417</v>
      </c>
      <c r="C3731" t="s">
        <v>52</v>
      </c>
      <c r="D3731">
        <v>925.31</v>
      </c>
    </row>
    <row r="3732" spans="1:4" x14ac:dyDescent="0.2">
      <c r="A3732">
        <v>106146</v>
      </c>
      <c r="B3732" t="s">
        <v>11418</v>
      </c>
      <c r="C3732" t="s">
        <v>52</v>
      </c>
      <c r="D3732">
        <v>884.89</v>
      </c>
    </row>
    <row r="3733" spans="1:4" x14ac:dyDescent="0.2">
      <c r="A3733">
        <v>106148</v>
      </c>
      <c r="B3733" t="s">
        <v>11419</v>
      </c>
      <c r="C3733" t="s">
        <v>52</v>
      </c>
      <c r="D3733" t="s">
        <v>17527</v>
      </c>
    </row>
    <row r="3734" spans="1:4" x14ac:dyDescent="0.2">
      <c r="A3734">
        <v>100702</v>
      </c>
      <c r="B3734" t="s">
        <v>11420</v>
      </c>
      <c r="C3734" t="s">
        <v>3211</v>
      </c>
      <c r="D3734">
        <v>574.70000000000005</v>
      </c>
    </row>
    <row r="3735" spans="1:4" x14ac:dyDescent="0.2">
      <c r="A3735">
        <v>100701</v>
      </c>
      <c r="B3735" t="s">
        <v>11421</v>
      </c>
      <c r="C3735" t="s">
        <v>3211</v>
      </c>
      <c r="D3735">
        <v>782.88</v>
      </c>
    </row>
    <row r="3736" spans="1:4" x14ac:dyDescent="0.2">
      <c r="A3736">
        <v>100700</v>
      </c>
      <c r="B3736" t="s">
        <v>11422</v>
      </c>
      <c r="C3736" t="s">
        <v>52</v>
      </c>
      <c r="D3736" s="335">
        <v>1059.2</v>
      </c>
    </row>
    <row r="3737" spans="1:4" x14ac:dyDescent="0.2">
      <c r="A3737">
        <v>91295</v>
      </c>
      <c r="B3737" t="s">
        <v>11326</v>
      </c>
      <c r="C3737" t="s">
        <v>52</v>
      </c>
      <c r="D3737">
        <v>445.47</v>
      </c>
    </row>
    <row r="3738" spans="1:4" x14ac:dyDescent="0.2">
      <c r="A3738">
        <v>91296</v>
      </c>
      <c r="B3738" t="s">
        <v>11329</v>
      </c>
      <c r="C3738" t="s">
        <v>52</v>
      </c>
      <c r="D3738">
        <v>477.48</v>
      </c>
    </row>
    <row r="3739" spans="1:4" x14ac:dyDescent="0.2">
      <c r="A3739">
        <v>91297</v>
      </c>
      <c r="B3739" t="s">
        <v>11332</v>
      </c>
      <c r="C3739" t="s">
        <v>52</v>
      </c>
      <c r="D3739">
        <v>523.41</v>
      </c>
    </row>
    <row r="3740" spans="1:4" x14ac:dyDescent="0.2">
      <c r="A3740">
        <v>90820</v>
      </c>
      <c r="B3740" t="s">
        <v>11341</v>
      </c>
      <c r="C3740" t="s">
        <v>52</v>
      </c>
      <c r="D3740">
        <v>421.61</v>
      </c>
    </row>
    <row r="3741" spans="1:4" x14ac:dyDescent="0.2">
      <c r="A3741">
        <v>90821</v>
      </c>
      <c r="B3741" t="s">
        <v>11344</v>
      </c>
      <c r="C3741" t="s">
        <v>52</v>
      </c>
      <c r="D3741">
        <v>433.14</v>
      </c>
    </row>
    <row r="3742" spans="1:4" x14ac:dyDescent="0.2">
      <c r="A3742">
        <v>90822</v>
      </c>
      <c r="B3742" t="s">
        <v>11347</v>
      </c>
      <c r="C3742" t="s">
        <v>52</v>
      </c>
      <c r="D3742">
        <v>464.09</v>
      </c>
    </row>
    <row r="3743" spans="1:4" x14ac:dyDescent="0.2">
      <c r="A3743">
        <v>90823</v>
      </c>
      <c r="B3743" t="s">
        <v>11350</v>
      </c>
      <c r="C3743" t="s">
        <v>52</v>
      </c>
      <c r="D3743">
        <v>558.92999999999995</v>
      </c>
    </row>
    <row r="3744" spans="1:4" x14ac:dyDescent="0.2">
      <c r="A3744">
        <v>90824</v>
      </c>
      <c r="B3744" t="s">
        <v>11361</v>
      </c>
      <c r="C3744" t="s">
        <v>52</v>
      </c>
      <c r="D3744">
        <v>782.82</v>
      </c>
    </row>
    <row r="3745" spans="1:4" x14ac:dyDescent="0.2">
      <c r="A3745">
        <v>91009</v>
      </c>
      <c r="B3745" t="s">
        <v>11371</v>
      </c>
      <c r="C3745" t="s">
        <v>52</v>
      </c>
      <c r="D3745">
        <v>434.4</v>
      </c>
    </row>
    <row r="3746" spans="1:4" x14ac:dyDescent="0.2">
      <c r="A3746">
        <v>91010</v>
      </c>
      <c r="B3746" t="s">
        <v>11374</v>
      </c>
      <c r="C3746" t="s">
        <v>52</v>
      </c>
      <c r="D3746">
        <v>446.54</v>
      </c>
    </row>
    <row r="3747" spans="1:4" x14ac:dyDescent="0.2">
      <c r="A3747">
        <v>91011</v>
      </c>
      <c r="B3747" t="s">
        <v>11377</v>
      </c>
      <c r="C3747" t="s">
        <v>52</v>
      </c>
      <c r="D3747">
        <v>516.03</v>
      </c>
    </row>
    <row r="3748" spans="1:4" x14ac:dyDescent="0.2">
      <c r="A3748">
        <v>91012</v>
      </c>
      <c r="B3748" t="s">
        <v>11380</v>
      </c>
      <c r="C3748" t="s">
        <v>52</v>
      </c>
      <c r="D3748">
        <v>570.27</v>
      </c>
    </row>
    <row r="3749" spans="1:4" x14ac:dyDescent="0.2">
      <c r="A3749">
        <v>91298</v>
      </c>
      <c r="B3749" t="s">
        <v>11396</v>
      </c>
      <c r="C3749" t="s">
        <v>52</v>
      </c>
      <c r="D3749" s="335">
        <v>1084.6600000000001</v>
      </c>
    </row>
    <row r="3750" spans="1:4" x14ac:dyDescent="0.2">
      <c r="A3750">
        <v>90825</v>
      </c>
      <c r="B3750" t="s">
        <v>11364</v>
      </c>
      <c r="C3750" t="s">
        <v>52</v>
      </c>
      <c r="D3750">
        <v>867.69</v>
      </c>
    </row>
    <row r="3751" spans="1:4" x14ac:dyDescent="0.2">
      <c r="A3751">
        <v>91299</v>
      </c>
      <c r="B3751" t="s">
        <v>11391</v>
      </c>
      <c r="C3751" t="s">
        <v>52</v>
      </c>
      <c r="D3751" s="335">
        <v>1511.81</v>
      </c>
    </row>
    <row r="3752" spans="1:4" x14ac:dyDescent="0.2">
      <c r="A3752">
        <v>91341</v>
      </c>
      <c r="B3752" t="s">
        <v>11423</v>
      </c>
      <c r="C3752" t="s">
        <v>3211</v>
      </c>
      <c r="D3752">
        <v>912.31</v>
      </c>
    </row>
    <row r="3753" spans="1:4" x14ac:dyDescent="0.2">
      <c r="A3753">
        <v>94806</v>
      </c>
      <c r="B3753" t="s">
        <v>11424</v>
      </c>
      <c r="C3753" t="s">
        <v>52</v>
      </c>
      <c r="D3753">
        <v>873.15</v>
      </c>
    </row>
    <row r="3754" spans="1:4" x14ac:dyDescent="0.2">
      <c r="A3754">
        <v>94807</v>
      </c>
      <c r="B3754" t="s">
        <v>11425</v>
      </c>
      <c r="C3754" t="s">
        <v>52</v>
      </c>
      <c r="D3754">
        <v>797.34</v>
      </c>
    </row>
    <row r="3755" spans="1:4" x14ac:dyDescent="0.2">
      <c r="A3755">
        <v>106142</v>
      </c>
      <c r="B3755" t="s">
        <v>11426</v>
      </c>
      <c r="C3755" t="s">
        <v>52</v>
      </c>
      <c r="D3755">
        <v>974.38</v>
      </c>
    </row>
    <row r="3756" spans="1:4" x14ac:dyDescent="0.2">
      <c r="A3756">
        <v>106143</v>
      </c>
      <c r="B3756" t="s">
        <v>11427</v>
      </c>
      <c r="C3756" t="s">
        <v>52</v>
      </c>
      <c r="D3756" s="335">
        <v>1004.24</v>
      </c>
    </row>
    <row r="3757" spans="1:4" x14ac:dyDescent="0.2">
      <c r="A3757">
        <v>106144</v>
      </c>
      <c r="B3757" t="s">
        <v>11428</v>
      </c>
      <c r="C3757" t="s">
        <v>52</v>
      </c>
      <c r="D3757" s="335">
        <v>1181.02</v>
      </c>
    </row>
    <row r="3758" spans="1:4" x14ac:dyDescent="0.2">
      <c r="A3758">
        <v>100703</v>
      </c>
      <c r="B3758" t="s">
        <v>11429</v>
      </c>
      <c r="C3758" t="s">
        <v>52</v>
      </c>
      <c r="D3758">
        <v>39.24</v>
      </c>
    </row>
    <row r="3759" spans="1:4" x14ac:dyDescent="0.2">
      <c r="A3759">
        <v>106147</v>
      </c>
      <c r="B3759" t="s">
        <v>11430</v>
      </c>
      <c r="C3759" t="s">
        <v>52</v>
      </c>
      <c r="D3759">
        <v>157.71</v>
      </c>
    </row>
    <row r="3760" spans="1:4" x14ac:dyDescent="0.2">
      <c r="A3760">
        <v>100695</v>
      </c>
      <c r="B3760" t="s">
        <v>11431</v>
      </c>
      <c r="C3760" t="s">
        <v>52</v>
      </c>
      <c r="D3760">
        <v>111.72</v>
      </c>
    </row>
    <row r="3761" spans="1:4" x14ac:dyDescent="0.2">
      <c r="A3761">
        <v>100696</v>
      </c>
      <c r="B3761" t="s">
        <v>11432</v>
      </c>
      <c r="C3761" t="s">
        <v>52</v>
      </c>
      <c r="D3761">
        <v>124.03</v>
      </c>
    </row>
    <row r="3762" spans="1:4" x14ac:dyDescent="0.2">
      <c r="A3762">
        <v>100697</v>
      </c>
      <c r="B3762" t="s">
        <v>11433</v>
      </c>
      <c r="C3762" t="s">
        <v>52</v>
      </c>
      <c r="D3762">
        <v>136.33000000000001</v>
      </c>
    </row>
    <row r="3763" spans="1:4" x14ac:dyDescent="0.2">
      <c r="A3763">
        <v>100698</v>
      </c>
      <c r="B3763" t="s">
        <v>11434</v>
      </c>
      <c r="C3763" t="s">
        <v>52</v>
      </c>
      <c r="D3763">
        <v>148.61000000000001</v>
      </c>
    </row>
    <row r="3764" spans="1:4" x14ac:dyDescent="0.2">
      <c r="A3764">
        <v>100699</v>
      </c>
      <c r="B3764" t="s">
        <v>11435</v>
      </c>
      <c r="C3764" t="s">
        <v>52</v>
      </c>
      <c r="D3764">
        <v>179.18</v>
      </c>
    </row>
    <row r="3765" spans="1:4" x14ac:dyDescent="0.2">
      <c r="A3765">
        <v>100705</v>
      </c>
      <c r="B3765" t="s">
        <v>11436</v>
      </c>
      <c r="C3765" t="s">
        <v>52</v>
      </c>
      <c r="D3765">
        <v>88.08</v>
      </c>
    </row>
    <row r="3766" spans="1:4" x14ac:dyDescent="0.2">
      <c r="A3766">
        <v>101173</v>
      </c>
      <c r="B3766" t="s">
        <v>11437</v>
      </c>
      <c r="C3766" t="s">
        <v>83</v>
      </c>
      <c r="D3766">
        <v>71.2</v>
      </c>
    </row>
    <row r="3767" spans="1:4" x14ac:dyDescent="0.2">
      <c r="A3767">
        <v>101174</v>
      </c>
      <c r="B3767" t="s">
        <v>11438</v>
      </c>
      <c r="C3767" t="s">
        <v>83</v>
      </c>
      <c r="D3767">
        <v>102.33</v>
      </c>
    </row>
    <row r="3768" spans="1:4" x14ac:dyDescent="0.2">
      <c r="A3768">
        <v>101175</v>
      </c>
      <c r="B3768" t="s">
        <v>11439</v>
      </c>
      <c r="C3768" t="s">
        <v>83</v>
      </c>
      <c r="D3768">
        <v>139.63</v>
      </c>
    </row>
    <row r="3769" spans="1:4" x14ac:dyDescent="0.2">
      <c r="A3769">
        <v>101176</v>
      </c>
      <c r="B3769" t="s">
        <v>11440</v>
      </c>
      <c r="C3769" t="s">
        <v>83</v>
      </c>
      <c r="D3769">
        <v>168.58</v>
      </c>
    </row>
    <row r="3770" spans="1:4" x14ac:dyDescent="0.2">
      <c r="A3770">
        <v>101183</v>
      </c>
      <c r="B3770" t="s">
        <v>11441</v>
      </c>
      <c r="C3770" t="s">
        <v>83</v>
      </c>
      <c r="D3770" t="s">
        <v>17527</v>
      </c>
    </row>
    <row r="3771" spans="1:4" x14ac:dyDescent="0.2">
      <c r="A3771">
        <v>101184</v>
      </c>
      <c r="B3771" t="s">
        <v>11444</v>
      </c>
      <c r="C3771" t="s">
        <v>83</v>
      </c>
      <c r="D3771" t="s">
        <v>17527</v>
      </c>
    </row>
    <row r="3772" spans="1:4" x14ac:dyDescent="0.2">
      <c r="A3772">
        <v>101182</v>
      </c>
      <c r="B3772" t="s">
        <v>11445</v>
      </c>
      <c r="C3772" t="s">
        <v>83</v>
      </c>
      <c r="D3772" t="s">
        <v>17527</v>
      </c>
    </row>
    <row r="3773" spans="1:4" x14ac:dyDescent="0.2">
      <c r="A3773">
        <v>101185</v>
      </c>
      <c r="B3773" t="s">
        <v>11446</v>
      </c>
      <c r="C3773" t="s">
        <v>83</v>
      </c>
      <c r="D3773" t="s">
        <v>17527</v>
      </c>
    </row>
    <row r="3774" spans="1:4" x14ac:dyDescent="0.2">
      <c r="A3774">
        <v>101186</v>
      </c>
      <c r="B3774" t="s">
        <v>11448</v>
      </c>
      <c r="C3774" t="s">
        <v>83</v>
      </c>
      <c r="D3774" t="s">
        <v>17527</v>
      </c>
    </row>
    <row r="3775" spans="1:4" x14ac:dyDescent="0.2">
      <c r="A3775">
        <v>101187</v>
      </c>
      <c r="B3775" t="s">
        <v>11449</v>
      </c>
      <c r="C3775" t="s">
        <v>83</v>
      </c>
      <c r="D3775" t="s">
        <v>17527</v>
      </c>
    </row>
    <row r="3776" spans="1:4" x14ac:dyDescent="0.2">
      <c r="A3776">
        <v>101177</v>
      </c>
      <c r="B3776" t="s">
        <v>11450</v>
      </c>
      <c r="C3776" t="s">
        <v>83</v>
      </c>
      <c r="D3776" t="s">
        <v>17527</v>
      </c>
    </row>
    <row r="3777" spans="1:4" x14ac:dyDescent="0.2">
      <c r="A3777">
        <v>101178</v>
      </c>
      <c r="B3777" t="s">
        <v>11451</v>
      </c>
      <c r="C3777" t="s">
        <v>83</v>
      </c>
      <c r="D3777" t="s">
        <v>17527</v>
      </c>
    </row>
    <row r="3778" spans="1:4" x14ac:dyDescent="0.2">
      <c r="A3778">
        <v>101180</v>
      </c>
      <c r="B3778" t="s">
        <v>11452</v>
      </c>
      <c r="C3778" t="s">
        <v>83</v>
      </c>
      <c r="D3778" t="s">
        <v>17527</v>
      </c>
    </row>
    <row r="3779" spans="1:4" x14ac:dyDescent="0.2">
      <c r="A3779">
        <v>101179</v>
      </c>
      <c r="B3779" t="s">
        <v>11453</v>
      </c>
      <c r="C3779" t="s">
        <v>83</v>
      </c>
      <c r="D3779" t="s">
        <v>17527</v>
      </c>
    </row>
    <row r="3780" spans="1:4" x14ac:dyDescent="0.2">
      <c r="A3780">
        <v>101181</v>
      </c>
      <c r="B3780" t="s">
        <v>11454</v>
      </c>
      <c r="C3780" t="s">
        <v>83</v>
      </c>
      <c r="D3780" t="s">
        <v>17527</v>
      </c>
    </row>
    <row r="3781" spans="1:4" x14ac:dyDescent="0.2">
      <c r="A3781">
        <v>100899</v>
      </c>
      <c r="B3781" t="s">
        <v>11455</v>
      </c>
      <c r="C3781" t="s">
        <v>83</v>
      </c>
      <c r="D3781">
        <v>100.34</v>
      </c>
    </row>
    <row r="3782" spans="1:4" x14ac:dyDescent="0.2">
      <c r="A3782">
        <v>100896</v>
      </c>
      <c r="B3782" t="s">
        <v>11456</v>
      </c>
      <c r="C3782" t="s">
        <v>83</v>
      </c>
      <c r="D3782">
        <v>65.48</v>
      </c>
    </row>
    <row r="3783" spans="1:4" x14ac:dyDescent="0.2">
      <c r="A3783">
        <v>100897</v>
      </c>
      <c r="B3783" t="s">
        <v>11457</v>
      </c>
      <c r="C3783" t="s">
        <v>83</v>
      </c>
      <c r="D3783">
        <v>125.37</v>
      </c>
    </row>
    <row r="3784" spans="1:4" x14ac:dyDescent="0.2">
      <c r="A3784">
        <v>100900</v>
      </c>
      <c r="B3784" t="s">
        <v>11458</v>
      </c>
      <c r="C3784" t="s">
        <v>83</v>
      </c>
      <c r="D3784">
        <v>275.57</v>
      </c>
    </row>
    <row r="3785" spans="1:4" x14ac:dyDescent="0.2">
      <c r="A3785">
        <v>100898</v>
      </c>
      <c r="B3785" t="s">
        <v>11459</v>
      </c>
      <c r="C3785" t="s">
        <v>83</v>
      </c>
      <c r="D3785">
        <v>238.66</v>
      </c>
    </row>
    <row r="3786" spans="1:4" x14ac:dyDescent="0.2">
      <c r="A3786">
        <v>100892</v>
      </c>
      <c r="B3786" t="s">
        <v>11460</v>
      </c>
      <c r="C3786" t="s">
        <v>94</v>
      </c>
      <c r="D3786">
        <v>12.88</v>
      </c>
    </row>
    <row r="3787" spans="1:4" x14ac:dyDescent="0.2">
      <c r="A3787">
        <v>100893</v>
      </c>
      <c r="B3787" t="s">
        <v>11461</v>
      </c>
      <c r="C3787" t="s">
        <v>94</v>
      </c>
      <c r="D3787">
        <v>12.63</v>
      </c>
    </row>
    <row r="3788" spans="1:4" x14ac:dyDescent="0.2">
      <c r="A3788">
        <v>100894</v>
      </c>
      <c r="B3788" t="s">
        <v>11462</v>
      </c>
      <c r="C3788" t="s">
        <v>94</v>
      </c>
      <c r="D3788">
        <v>12.46</v>
      </c>
    </row>
    <row r="3789" spans="1:4" x14ac:dyDescent="0.2">
      <c r="A3789">
        <v>100889</v>
      </c>
      <c r="B3789" t="s">
        <v>11463</v>
      </c>
      <c r="C3789" t="s">
        <v>94</v>
      </c>
      <c r="D3789">
        <v>12.25</v>
      </c>
    </row>
    <row r="3790" spans="1:4" x14ac:dyDescent="0.2">
      <c r="A3790">
        <v>100891</v>
      </c>
      <c r="B3790" t="s">
        <v>11464</v>
      </c>
      <c r="C3790" t="s">
        <v>94</v>
      </c>
      <c r="D3790" t="s">
        <v>17527</v>
      </c>
    </row>
    <row r="3791" spans="1:4" x14ac:dyDescent="0.2">
      <c r="A3791">
        <v>100890</v>
      </c>
      <c r="B3791" t="s">
        <v>11465</v>
      </c>
      <c r="C3791" t="s">
        <v>94</v>
      </c>
      <c r="D3791">
        <v>12.02</v>
      </c>
    </row>
    <row r="3792" spans="1:4" x14ac:dyDescent="0.2">
      <c r="A3792">
        <v>100658</v>
      </c>
      <c r="B3792" t="s">
        <v>11466</v>
      </c>
      <c r="C3792" t="s">
        <v>83</v>
      </c>
      <c r="D3792">
        <v>379.71</v>
      </c>
    </row>
    <row r="3793" spans="1:4" x14ac:dyDescent="0.2">
      <c r="A3793">
        <v>100657</v>
      </c>
      <c r="B3793" t="s">
        <v>11467</v>
      </c>
      <c r="C3793" t="s">
        <v>83</v>
      </c>
      <c r="D3793">
        <v>167.18</v>
      </c>
    </row>
    <row r="3794" spans="1:4" x14ac:dyDescent="0.2">
      <c r="A3794">
        <v>100656</v>
      </c>
      <c r="B3794" t="s">
        <v>11468</v>
      </c>
      <c r="C3794" t="s">
        <v>83</v>
      </c>
      <c r="D3794">
        <v>130.56</v>
      </c>
    </row>
    <row r="3795" spans="1:4" x14ac:dyDescent="0.2">
      <c r="A3795">
        <v>102649</v>
      </c>
      <c r="B3795" t="s">
        <v>11469</v>
      </c>
      <c r="C3795" t="s">
        <v>83</v>
      </c>
      <c r="D3795">
        <v>397.52</v>
      </c>
    </row>
    <row r="3796" spans="1:4" x14ac:dyDescent="0.2">
      <c r="A3796">
        <v>102645</v>
      </c>
      <c r="B3796" t="s">
        <v>11470</v>
      </c>
      <c r="C3796" t="s">
        <v>83</v>
      </c>
      <c r="D3796">
        <v>268.04000000000002</v>
      </c>
    </row>
    <row r="3797" spans="1:4" x14ac:dyDescent="0.2">
      <c r="A3797">
        <v>102650</v>
      </c>
      <c r="B3797" t="s">
        <v>11471</v>
      </c>
      <c r="C3797" t="s">
        <v>83</v>
      </c>
      <c r="D3797">
        <v>558.71</v>
      </c>
    </row>
    <row r="3798" spans="1:4" x14ac:dyDescent="0.2">
      <c r="A3798">
        <v>102646</v>
      </c>
      <c r="B3798" t="s">
        <v>11472</v>
      </c>
      <c r="C3798" t="s">
        <v>83</v>
      </c>
      <c r="D3798">
        <v>396.76</v>
      </c>
    </row>
    <row r="3799" spans="1:4" x14ac:dyDescent="0.2">
      <c r="A3799">
        <v>102651</v>
      </c>
      <c r="B3799" t="s">
        <v>11473</v>
      </c>
      <c r="C3799" t="s">
        <v>83</v>
      </c>
      <c r="D3799">
        <v>718.07</v>
      </c>
    </row>
    <row r="3800" spans="1:4" x14ac:dyDescent="0.2">
      <c r="A3800">
        <v>102647</v>
      </c>
      <c r="B3800" t="s">
        <v>11474</v>
      </c>
      <c r="C3800" t="s">
        <v>83</v>
      </c>
      <c r="D3800">
        <v>514.41</v>
      </c>
    </row>
    <row r="3801" spans="1:4" x14ac:dyDescent="0.2">
      <c r="A3801">
        <v>102652</v>
      </c>
      <c r="B3801" t="s">
        <v>11475</v>
      </c>
      <c r="C3801" t="s">
        <v>83</v>
      </c>
      <c r="D3801">
        <v>916.8</v>
      </c>
    </row>
    <row r="3802" spans="1:4" x14ac:dyDescent="0.2">
      <c r="A3802">
        <v>102648</v>
      </c>
      <c r="B3802" t="s">
        <v>11476</v>
      </c>
      <c r="C3802" t="s">
        <v>83</v>
      </c>
      <c r="D3802">
        <v>678.18</v>
      </c>
    </row>
    <row r="3803" spans="1:4" x14ac:dyDescent="0.2">
      <c r="A3803">
        <v>100651</v>
      </c>
      <c r="B3803" t="s">
        <v>11477</v>
      </c>
      <c r="C3803" t="s">
        <v>83</v>
      </c>
      <c r="D3803">
        <v>149.46</v>
      </c>
    </row>
    <row r="3804" spans="1:4" x14ac:dyDescent="0.2">
      <c r="A3804">
        <v>100652</v>
      </c>
      <c r="B3804" t="s">
        <v>11478</v>
      </c>
      <c r="C3804" t="s">
        <v>83</v>
      </c>
      <c r="D3804">
        <v>279.2</v>
      </c>
    </row>
    <row r="3805" spans="1:4" x14ac:dyDescent="0.2">
      <c r="A3805">
        <v>100653</v>
      </c>
      <c r="B3805" t="s">
        <v>11479</v>
      </c>
      <c r="C3805" t="s">
        <v>83</v>
      </c>
      <c r="D3805">
        <v>457.77</v>
      </c>
    </row>
    <row r="3806" spans="1:4" x14ac:dyDescent="0.2">
      <c r="A3806">
        <v>100654</v>
      </c>
      <c r="B3806" t="s">
        <v>11480</v>
      </c>
      <c r="C3806" t="s">
        <v>83</v>
      </c>
      <c r="D3806">
        <v>605.52</v>
      </c>
    </row>
    <row r="3807" spans="1:4" x14ac:dyDescent="0.2">
      <c r="A3807">
        <v>100655</v>
      </c>
      <c r="B3807" t="s">
        <v>11481</v>
      </c>
      <c r="C3807" t="s">
        <v>83</v>
      </c>
      <c r="D3807">
        <v>701.09</v>
      </c>
    </row>
    <row r="3808" spans="1:4" x14ac:dyDescent="0.2">
      <c r="A3808">
        <v>100364</v>
      </c>
      <c r="B3808" t="s">
        <v>11482</v>
      </c>
      <c r="C3808" t="s">
        <v>52</v>
      </c>
      <c r="D3808" s="335">
        <v>3993.45</v>
      </c>
    </row>
    <row r="3809" spans="1:4" x14ac:dyDescent="0.2">
      <c r="A3809">
        <v>100374</v>
      </c>
      <c r="B3809" t="s">
        <v>11484</v>
      </c>
      <c r="C3809" t="s">
        <v>52</v>
      </c>
      <c r="D3809" s="335">
        <v>3736.64</v>
      </c>
    </row>
    <row r="3810" spans="1:4" x14ac:dyDescent="0.2">
      <c r="A3810">
        <v>100365</v>
      </c>
      <c r="B3810" t="s">
        <v>11485</v>
      </c>
      <c r="C3810" t="s">
        <v>52</v>
      </c>
      <c r="D3810" s="335">
        <v>4645.84</v>
      </c>
    </row>
    <row r="3811" spans="1:4" x14ac:dyDescent="0.2">
      <c r="A3811">
        <v>100375</v>
      </c>
      <c r="B3811" t="s">
        <v>11486</v>
      </c>
      <c r="C3811" t="s">
        <v>52</v>
      </c>
      <c r="D3811" s="335">
        <v>4274.3999999999996</v>
      </c>
    </row>
    <row r="3812" spans="1:4" x14ac:dyDescent="0.2">
      <c r="A3812">
        <v>100366</v>
      </c>
      <c r="B3812" t="s">
        <v>11487</v>
      </c>
      <c r="C3812" t="s">
        <v>52</v>
      </c>
      <c r="D3812" s="335">
        <v>4927.2700000000004</v>
      </c>
    </row>
    <row r="3813" spans="1:4" x14ac:dyDescent="0.2">
      <c r="A3813">
        <v>100376</v>
      </c>
      <c r="B3813" t="s">
        <v>11488</v>
      </c>
      <c r="C3813" t="s">
        <v>52</v>
      </c>
      <c r="D3813" s="335">
        <v>4387.03</v>
      </c>
    </row>
    <row r="3814" spans="1:4" x14ac:dyDescent="0.2">
      <c r="A3814">
        <v>100357</v>
      </c>
      <c r="B3814" t="s">
        <v>11489</v>
      </c>
      <c r="C3814" t="s">
        <v>52</v>
      </c>
      <c r="D3814" s="335">
        <v>1362.06</v>
      </c>
    </row>
    <row r="3815" spans="1:4" x14ac:dyDescent="0.2">
      <c r="A3815">
        <v>100367</v>
      </c>
      <c r="B3815" t="s">
        <v>11491</v>
      </c>
      <c r="C3815" t="s">
        <v>52</v>
      </c>
      <c r="D3815" s="335">
        <v>1325.71</v>
      </c>
    </row>
    <row r="3816" spans="1:4" x14ac:dyDescent="0.2">
      <c r="A3816">
        <v>100358</v>
      </c>
      <c r="B3816" t="s">
        <v>11492</v>
      </c>
      <c r="C3816" t="s">
        <v>52</v>
      </c>
      <c r="D3816" s="335">
        <v>1911.12</v>
      </c>
    </row>
    <row r="3817" spans="1:4" x14ac:dyDescent="0.2">
      <c r="A3817">
        <v>100368</v>
      </c>
      <c r="B3817" t="s">
        <v>11493</v>
      </c>
      <c r="C3817" t="s">
        <v>52</v>
      </c>
      <c r="D3817" s="335">
        <v>1865.99</v>
      </c>
    </row>
    <row r="3818" spans="1:4" x14ac:dyDescent="0.2">
      <c r="A3818">
        <v>100359</v>
      </c>
      <c r="B3818" t="s">
        <v>11494</v>
      </c>
      <c r="C3818" t="s">
        <v>52</v>
      </c>
      <c r="D3818" s="335">
        <v>1998.88</v>
      </c>
    </row>
    <row r="3819" spans="1:4" x14ac:dyDescent="0.2">
      <c r="A3819">
        <v>100369</v>
      </c>
      <c r="B3819" t="s">
        <v>11495</v>
      </c>
      <c r="C3819" t="s">
        <v>52</v>
      </c>
      <c r="D3819" s="335">
        <v>1952.78</v>
      </c>
    </row>
    <row r="3820" spans="1:4" x14ac:dyDescent="0.2">
      <c r="A3820">
        <v>100360</v>
      </c>
      <c r="B3820" t="s">
        <v>11496</v>
      </c>
      <c r="C3820" t="s">
        <v>52</v>
      </c>
      <c r="D3820" s="335">
        <v>2226.59</v>
      </c>
    </row>
    <row r="3821" spans="1:4" x14ac:dyDescent="0.2">
      <c r="A3821">
        <v>100370</v>
      </c>
      <c r="B3821" t="s">
        <v>11498</v>
      </c>
      <c r="C3821" t="s">
        <v>52</v>
      </c>
      <c r="D3821" s="335">
        <v>2307.2199999999998</v>
      </c>
    </row>
    <row r="3822" spans="1:4" x14ac:dyDescent="0.2">
      <c r="A3822">
        <v>100361</v>
      </c>
      <c r="B3822" t="s">
        <v>11499</v>
      </c>
      <c r="C3822" t="s">
        <v>52</v>
      </c>
      <c r="D3822" s="335">
        <v>2812.74</v>
      </c>
    </row>
    <row r="3823" spans="1:4" x14ac:dyDescent="0.2">
      <c r="A3823">
        <v>100371</v>
      </c>
      <c r="B3823" t="s">
        <v>11500</v>
      </c>
      <c r="C3823" t="s">
        <v>52</v>
      </c>
      <c r="D3823" s="335">
        <v>2695.97</v>
      </c>
    </row>
    <row r="3824" spans="1:4" x14ac:dyDescent="0.2">
      <c r="A3824">
        <v>100362</v>
      </c>
      <c r="B3824" t="s">
        <v>11501</v>
      </c>
      <c r="C3824" t="s">
        <v>52</v>
      </c>
      <c r="D3824" s="335">
        <v>3548.39</v>
      </c>
    </row>
    <row r="3825" spans="1:4" x14ac:dyDescent="0.2">
      <c r="A3825">
        <v>100372</v>
      </c>
      <c r="B3825" t="s">
        <v>11503</v>
      </c>
      <c r="C3825" t="s">
        <v>52</v>
      </c>
      <c r="D3825" s="335">
        <v>3352.24</v>
      </c>
    </row>
    <row r="3826" spans="1:4" x14ac:dyDescent="0.2">
      <c r="A3826">
        <v>100363</v>
      </c>
      <c r="B3826" t="s">
        <v>11504</v>
      </c>
      <c r="C3826" t="s">
        <v>52</v>
      </c>
      <c r="D3826" s="335">
        <v>3658.04</v>
      </c>
    </row>
    <row r="3827" spans="1:4" x14ac:dyDescent="0.2">
      <c r="A3827">
        <v>100373</v>
      </c>
      <c r="B3827" t="s">
        <v>11505</v>
      </c>
      <c r="C3827" t="s">
        <v>52</v>
      </c>
      <c r="D3827" s="335">
        <v>3457.43</v>
      </c>
    </row>
    <row r="3828" spans="1:4" x14ac:dyDescent="0.2">
      <c r="A3828">
        <v>106154</v>
      </c>
      <c r="B3828" t="s">
        <v>11506</v>
      </c>
      <c r="C3828" t="s">
        <v>3211</v>
      </c>
      <c r="D3828" t="s">
        <v>17527</v>
      </c>
    </row>
    <row r="3829" spans="1:4" x14ac:dyDescent="0.2">
      <c r="A3829">
        <v>106153</v>
      </c>
      <c r="B3829" t="s">
        <v>11508</v>
      </c>
      <c r="C3829" t="s">
        <v>3211</v>
      </c>
      <c r="D3829" t="s">
        <v>17527</v>
      </c>
    </row>
    <row r="3830" spans="1:4" x14ac:dyDescent="0.2">
      <c r="A3830">
        <v>106152</v>
      </c>
      <c r="B3830" t="s">
        <v>11509</v>
      </c>
      <c r="C3830" t="s">
        <v>3211</v>
      </c>
      <c r="D3830" t="s">
        <v>17527</v>
      </c>
    </row>
    <row r="3831" spans="1:4" x14ac:dyDescent="0.2">
      <c r="A3831">
        <v>106157</v>
      </c>
      <c r="B3831" t="s">
        <v>11510</v>
      </c>
      <c r="C3831" t="s">
        <v>3211</v>
      </c>
      <c r="D3831" t="s">
        <v>17527</v>
      </c>
    </row>
    <row r="3832" spans="1:4" x14ac:dyDescent="0.2">
      <c r="A3832">
        <v>106156</v>
      </c>
      <c r="B3832" t="s">
        <v>11511</v>
      </c>
      <c r="C3832" t="s">
        <v>3211</v>
      </c>
      <c r="D3832" t="s">
        <v>17527</v>
      </c>
    </row>
    <row r="3833" spans="1:4" x14ac:dyDescent="0.2">
      <c r="A3833">
        <v>106155</v>
      </c>
      <c r="B3833" t="s">
        <v>11512</v>
      </c>
      <c r="C3833" t="s">
        <v>3211</v>
      </c>
      <c r="D3833" t="s">
        <v>17527</v>
      </c>
    </row>
    <row r="3834" spans="1:4" x14ac:dyDescent="0.2">
      <c r="A3834">
        <v>106160</v>
      </c>
      <c r="B3834" t="s">
        <v>11513</v>
      </c>
      <c r="C3834" t="s">
        <v>3211</v>
      </c>
      <c r="D3834" t="s">
        <v>17527</v>
      </c>
    </row>
    <row r="3835" spans="1:4" x14ac:dyDescent="0.2">
      <c r="A3835">
        <v>106159</v>
      </c>
      <c r="B3835" t="s">
        <v>11514</v>
      </c>
      <c r="C3835" t="s">
        <v>3211</v>
      </c>
      <c r="D3835" t="s">
        <v>17527</v>
      </c>
    </row>
    <row r="3836" spans="1:4" x14ac:dyDescent="0.2">
      <c r="A3836">
        <v>106158</v>
      </c>
      <c r="B3836" t="s">
        <v>11515</v>
      </c>
      <c r="C3836" t="s">
        <v>3211</v>
      </c>
      <c r="D3836" t="s">
        <v>17527</v>
      </c>
    </row>
    <row r="3837" spans="1:4" x14ac:dyDescent="0.2">
      <c r="A3837">
        <v>106163</v>
      </c>
      <c r="B3837" t="s">
        <v>11516</v>
      </c>
      <c r="C3837" t="s">
        <v>3211</v>
      </c>
      <c r="D3837" t="s">
        <v>17527</v>
      </c>
    </row>
    <row r="3838" spans="1:4" x14ac:dyDescent="0.2">
      <c r="A3838">
        <v>106162</v>
      </c>
      <c r="B3838" t="s">
        <v>11517</v>
      </c>
      <c r="C3838" t="s">
        <v>3211</v>
      </c>
      <c r="D3838" t="s">
        <v>17527</v>
      </c>
    </row>
    <row r="3839" spans="1:4" x14ac:dyDescent="0.2">
      <c r="A3839">
        <v>106161</v>
      </c>
      <c r="B3839" t="s">
        <v>11518</v>
      </c>
      <c r="C3839" t="s">
        <v>3211</v>
      </c>
      <c r="D3839" t="s">
        <v>17527</v>
      </c>
    </row>
    <row r="3840" spans="1:4" x14ac:dyDescent="0.2">
      <c r="A3840">
        <v>100381</v>
      </c>
      <c r="B3840" t="s">
        <v>11519</v>
      </c>
      <c r="C3840" t="s">
        <v>3211</v>
      </c>
      <c r="D3840">
        <v>78.930000000000007</v>
      </c>
    </row>
    <row r="3841" spans="1:4" x14ac:dyDescent="0.2">
      <c r="A3841">
        <v>100380</v>
      </c>
      <c r="B3841" t="s">
        <v>11520</v>
      </c>
      <c r="C3841" t="s">
        <v>3211</v>
      </c>
      <c r="D3841">
        <v>68.430000000000007</v>
      </c>
    </row>
    <row r="3842" spans="1:4" x14ac:dyDescent="0.2">
      <c r="A3842">
        <v>100379</v>
      </c>
      <c r="B3842" t="s">
        <v>11521</v>
      </c>
      <c r="C3842" t="s">
        <v>3211</v>
      </c>
      <c r="D3842">
        <v>50.82</v>
      </c>
    </row>
    <row r="3843" spans="1:4" x14ac:dyDescent="0.2">
      <c r="A3843">
        <v>100384</v>
      </c>
      <c r="B3843" t="s">
        <v>11522</v>
      </c>
      <c r="C3843" t="s">
        <v>3211</v>
      </c>
      <c r="D3843">
        <v>35.619999999999997</v>
      </c>
    </row>
    <row r="3844" spans="1:4" x14ac:dyDescent="0.2">
      <c r="A3844">
        <v>100383</v>
      </c>
      <c r="B3844" t="s">
        <v>11523</v>
      </c>
      <c r="C3844" t="s">
        <v>3211</v>
      </c>
      <c r="D3844">
        <v>32.74</v>
      </c>
    </row>
    <row r="3845" spans="1:4" x14ac:dyDescent="0.2">
      <c r="A3845">
        <v>100382</v>
      </c>
      <c r="B3845" t="s">
        <v>11524</v>
      </c>
      <c r="C3845" t="s">
        <v>3211</v>
      </c>
      <c r="D3845">
        <v>30.34</v>
      </c>
    </row>
    <row r="3846" spans="1:4" x14ac:dyDescent="0.2">
      <c r="A3846">
        <v>100387</v>
      </c>
      <c r="B3846" t="s">
        <v>11525</v>
      </c>
      <c r="C3846" t="s">
        <v>3211</v>
      </c>
      <c r="D3846">
        <v>72.930000000000007</v>
      </c>
    </row>
    <row r="3847" spans="1:4" x14ac:dyDescent="0.2">
      <c r="A3847">
        <v>100386</v>
      </c>
      <c r="B3847" t="s">
        <v>11526</v>
      </c>
      <c r="C3847" t="s">
        <v>3211</v>
      </c>
      <c r="D3847">
        <v>58.29</v>
      </c>
    </row>
    <row r="3848" spans="1:4" x14ac:dyDescent="0.2">
      <c r="A3848">
        <v>100385</v>
      </c>
      <c r="B3848" t="s">
        <v>11527</v>
      </c>
      <c r="C3848" t="s">
        <v>3211</v>
      </c>
      <c r="D3848">
        <v>44.84</v>
      </c>
    </row>
    <row r="3849" spans="1:4" x14ac:dyDescent="0.2">
      <c r="A3849">
        <v>100377</v>
      </c>
      <c r="B3849" t="s">
        <v>11528</v>
      </c>
      <c r="C3849" t="s">
        <v>94</v>
      </c>
      <c r="D3849">
        <v>15.09</v>
      </c>
    </row>
    <row r="3850" spans="1:4" x14ac:dyDescent="0.2">
      <c r="A3850">
        <v>100378</v>
      </c>
      <c r="B3850" t="s">
        <v>11530</v>
      </c>
      <c r="C3850" t="s">
        <v>94</v>
      </c>
      <c r="D3850">
        <v>13.47</v>
      </c>
    </row>
    <row r="3851" spans="1:4" x14ac:dyDescent="0.2">
      <c r="A3851">
        <v>92596</v>
      </c>
      <c r="B3851" t="s">
        <v>11532</v>
      </c>
      <c r="C3851" t="s">
        <v>52</v>
      </c>
      <c r="D3851" s="335">
        <v>2335.11</v>
      </c>
    </row>
    <row r="3852" spans="1:4" x14ac:dyDescent="0.2">
      <c r="A3852">
        <v>92616</v>
      </c>
      <c r="B3852" t="s">
        <v>11534</v>
      </c>
      <c r="C3852" t="s">
        <v>52</v>
      </c>
      <c r="D3852" s="335">
        <v>2170.84</v>
      </c>
    </row>
    <row r="3853" spans="1:4" x14ac:dyDescent="0.2">
      <c r="A3853">
        <v>92598</v>
      </c>
      <c r="B3853" t="s">
        <v>11535</v>
      </c>
      <c r="C3853" t="s">
        <v>52</v>
      </c>
      <c r="D3853" s="335">
        <v>2477.1799999999998</v>
      </c>
    </row>
    <row r="3854" spans="1:4" x14ac:dyDescent="0.2">
      <c r="A3854">
        <v>92618</v>
      </c>
      <c r="B3854" t="s">
        <v>11536</v>
      </c>
      <c r="C3854" t="s">
        <v>52</v>
      </c>
      <c r="D3854" s="335">
        <v>2350.2800000000002</v>
      </c>
    </row>
    <row r="3855" spans="1:4" x14ac:dyDescent="0.2">
      <c r="A3855">
        <v>92600</v>
      </c>
      <c r="B3855" t="s">
        <v>11537</v>
      </c>
      <c r="C3855" t="s">
        <v>52</v>
      </c>
      <c r="D3855" s="335">
        <v>2621.81</v>
      </c>
    </row>
    <row r="3856" spans="1:4" x14ac:dyDescent="0.2">
      <c r="A3856">
        <v>92620</v>
      </c>
      <c r="B3856" t="s">
        <v>11538</v>
      </c>
      <c r="C3856" t="s">
        <v>52</v>
      </c>
      <c r="D3856" s="335">
        <v>2430.4299999999998</v>
      </c>
    </row>
    <row r="3857" spans="1:4" x14ac:dyDescent="0.2">
      <c r="A3857">
        <v>92582</v>
      </c>
      <c r="B3857" t="s">
        <v>11539</v>
      </c>
      <c r="C3857" t="s">
        <v>52</v>
      </c>
      <c r="D3857">
        <v>746.23</v>
      </c>
    </row>
    <row r="3858" spans="1:4" x14ac:dyDescent="0.2">
      <c r="A3858">
        <v>92602</v>
      </c>
      <c r="B3858" t="s">
        <v>11540</v>
      </c>
      <c r="C3858" t="s">
        <v>52</v>
      </c>
      <c r="D3858">
        <v>724.64</v>
      </c>
    </row>
    <row r="3859" spans="1:4" x14ac:dyDescent="0.2">
      <c r="A3859">
        <v>92584</v>
      </c>
      <c r="B3859" t="s">
        <v>11541</v>
      </c>
      <c r="C3859" t="s">
        <v>52</v>
      </c>
      <c r="D3859">
        <v>869.46</v>
      </c>
    </row>
    <row r="3860" spans="1:4" x14ac:dyDescent="0.2">
      <c r="A3860">
        <v>92604</v>
      </c>
      <c r="B3860" t="s">
        <v>11542</v>
      </c>
      <c r="C3860" t="s">
        <v>52</v>
      </c>
      <c r="D3860">
        <v>839.25</v>
      </c>
    </row>
    <row r="3861" spans="1:4" x14ac:dyDescent="0.2">
      <c r="A3861">
        <v>92586</v>
      </c>
      <c r="B3861" t="s">
        <v>11543</v>
      </c>
      <c r="C3861" t="s">
        <v>52</v>
      </c>
      <c r="D3861">
        <v>989.18</v>
      </c>
    </row>
    <row r="3862" spans="1:4" x14ac:dyDescent="0.2">
      <c r="A3862">
        <v>92606</v>
      </c>
      <c r="B3862" t="s">
        <v>11544</v>
      </c>
      <c r="C3862" t="s">
        <v>52</v>
      </c>
      <c r="D3862">
        <v>954.48</v>
      </c>
    </row>
    <row r="3863" spans="1:4" x14ac:dyDescent="0.2">
      <c r="A3863">
        <v>92588</v>
      </c>
      <c r="B3863" t="s">
        <v>11545</v>
      </c>
      <c r="C3863" t="s">
        <v>52</v>
      </c>
      <c r="D3863" s="335">
        <v>1343.21</v>
      </c>
    </row>
    <row r="3864" spans="1:4" x14ac:dyDescent="0.2">
      <c r="A3864">
        <v>92608</v>
      </c>
      <c r="B3864" t="s">
        <v>11547</v>
      </c>
      <c r="C3864" t="s">
        <v>52</v>
      </c>
      <c r="D3864" s="335">
        <v>1279.0999999999999</v>
      </c>
    </row>
    <row r="3865" spans="1:4" x14ac:dyDescent="0.2">
      <c r="A3865">
        <v>92590</v>
      </c>
      <c r="B3865" t="s">
        <v>11548</v>
      </c>
      <c r="C3865" t="s">
        <v>52</v>
      </c>
      <c r="D3865" s="335">
        <v>1474.75</v>
      </c>
    </row>
    <row r="3866" spans="1:4" x14ac:dyDescent="0.2">
      <c r="A3866">
        <v>92610</v>
      </c>
      <c r="B3866" t="s">
        <v>11549</v>
      </c>
      <c r="C3866" t="s">
        <v>52</v>
      </c>
      <c r="D3866" s="335">
        <v>1402.02</v>
      </c>
    </row>
    <row r="3867" spans="1:4" x14ac:dyDescent="0.2">
      <c r="A3867">
        <v>92592</v>
      </c>
      <c r="B3867" t="s">
        <v>11550</v>
      </c>
      <c r="C3867" t="s">
        <v>52</v>
      </c>
      <c r="D3867" s="335">
        <v>1718.55</v>
      </c>
    </row>
    <row r="3868" spans="1:4" x14ac:dyDescent="0.2">
      <c r="A3868">
        <v>92612</v>
      </c>
      <c r="B3868" t="s">
        <v>11551</v>
      </c>
      <c r="C3868" t="s">
        <v>52</v>
      </c>
      <c r="D3868" s="335">
        <v>1674.17</v>
      </c>
    </row>
    <row r="3869" spans="1:4" x14ac:dyDescent="0.2">
      <c r="A3869">
        <v>92594</v>
      </c>
      <c r="B3869" t="s">
        <v>11552</v>
      </c>
      <c r="C3869" t="s">
        <v>52</v>
      </c>
      <c r="D3869" s="335">
        <v>1991.06</v>
      </c>
    </row>
    <row r="3870" spans="1:4" x14ac:dyDescent="0.2">
      <c r="A3870">
        <v>92614</v>
      </c>
      <c r="B3870" t="s">
        <v>11553</v>
      </c>
      <c r="C3870" t="s">
        <v>52</v>
      </c>
      <c r="D3870" s="335">
        <v>1856.31</v>
      </c>
    </row>
    <row r="3871" spans="1:4" x14ac:dyDescent="0.2">
      <c r="A3871">
        <v>92552</v>
      </c>
      <c r="B3871" t="s">
        <v>11554</v>
      </c>
      <c r="C3871" t="s">
        <v>52</v>
      </c>
      <c r="D3871" s="335">
        <v>3356.02</v>
      </c>
    </row>
    <row r="3872" spans="1:4" x14ac:dyDescent="0.2">
      <c r="A3872">
        <v>92562</v>
      </c>
      <c r="B3872" t="s">
        <v>11555</v>
      </c>
      <c r="C3872" t="s">
        <v>52</v>
      </c>
      <c r="D3872" s="335">
        <v>3275.75</v>
      </c>
    </row>
    <row r="3873" spans="1:4" x14ac:dyDescent="0.2">
      <c r="A3873">
        <v>92553</v>
      </c>
      <c r="B3873" t="s">
        <v>11556</v>
      </c>
      <c r="C3873" t="s">
        <v>52</v>
      </c>
      <c r="D3873" s="335">
        <v>3908.53</v>
      </c>
    </row>
    <row r="3874" spans="1:4" x14ac:dyDescent="0.2">
      <c r="A3874">
        <v>92563</v>
      </c>
      <c r="B3874" t="s">
        <v>11557</v>
      </c>
      <c r="C3874" t="s">
        <v>52</v>
      </c>
      <c r="D3874" s="335">
        <v>3826.09</v>
      </c>
    </row>
    <row r="3875" spans="1:4" x14ac:dyDescent="0.2">
      <c r="A3875">
        <v>92554</v>
      </c>
      <c r="B3875" t="s">
        <v>11558</v>
      </c>
      <c r="C3875" t="s">
        <v>52</v>
      </c>
      <c r="D3875" s="335">
        <v>4033.73</v>
      </c>
    </row>
    <row r="3876" spans="1:4" x14ac:dyDescent="0.2">
      <c r="A3876">
        <v>92564</v>
      </c>
      <c r="B3876" t="s">
        <v>11559</v>
      </c>
      <c r="C3876" t="s">
        <v>52</v>
      </c>
      <c r="D3876" s="335">
        <v>3932.75</v>
      </c>
    </row>
    <row r="3877" spans="1:4" x14ac:dyDescent="0.2">
      <c r="A3877">
        <v>92545</v>
      </c>
      <c r="B3877" t="s">
        <v>11560</v>
      </c>
      <c r="C3877" t="s">
        <v>52</v>
      </c>
      <c r="D3877" s="335">
        <v>1295.07</v>
      </c>
    </row>
    <row r="3878" spans="1:4" x14ac:dyDescent="0.2">
      <c r="A3878">
        <v>92555</v>
      </c>
      <c r="B3878" t="s">
        <v>11561</v>
      </c>
      <c r="C3878" t="s">
        <v>52</v>
      </c>
      <c r="D3878" s="335">
        <v>1292.1400000000001</v>
      </c>
    </row>
    <row r="3879" spans="1:4" x14ac:dyDescent="0.2">
      <c r="A3879">
        <v>92546</v>
      </c>
      <c r="B3879" t="s">
        <v>11562</v>
      </c>
      <c r="C3879" t="s">
        <v>52</v>
      </c>
      <c r="D3879" s="335">
        <v>1639.83</v>
      </c>
    </row>
    <row r="3880" spans="1:4" x14ac:dyDescent="0.2">
      <c r="A3880">
        <v>92556</v>
      </c>
      <c r="B3880" t="s">
        <v>11563</v>
      </c>
      <c r="C3880" t="s">
        <v>52</v>
      </c>
      <c r="D3880" s="335">
        <v>1606.64</v>
      </c>
    </row>
    <row r="3881" spans="1:4" x14ac:dyDescent="0.2">
      <c r="A3881">
        <v>92547</v>
      </c>
      <c r="B3881" t="s">
        <v>11564</v>
      </c>
      <c r="C3881" t="s">
        <v>52</v>
      </c>
      <c r="D3881" s="335">
        <v>1724.61</v>
      </c>
    </row>
    <row r="3882" spans="1:4" x14ac:dyDescent="0.2">
      <c r="A3882">
        <v>92557</v>
      </c>
      <c r="B3882" t="s">
        <v>11565</v>
      </c>
      <c r="C3882" t="s">
        <v>52</v>
      </c>
      <c r="D3882" s="335">
        <v>1690.45</v>
      </c>
    </row>
    <row r="3883" spans="1:4" x14ac:dyDescent="0.2">
      <c r="A3883">
        <v>92548</v>
      </c>
      <c r="B3883" t="s">
        <v>11566</v>
      </c>
      <c r="C3883" t="s">
        <v>52</v>
      </c>
      <c r="D3883" s="335">
        <v>1933.78</v>
      </c>
    </row>
    <row r="3884" spans="1:4" x14ac:dyDescent="0.2">
      <c r="A3884">
        <v>92558</v>
      </c>
      <c r="B3884" t="s">
        <v>11567</v>
      </c>
      <c r="C3884" t="s">
        <v>52</v>
      </c>
      <c r="D3884" s="335">
        <v>1911.21</v>
      </c>
    </row>
    <row r="3885" spans="1:4" x14ac:dyDescent="0.2">
      <c r="A3885">
        <v>92549</v>
      </c>
      <c r="B3885" t="s">
        <v>11568</v>
      </c>
      <c r="C3885" t="s">
        <v>52</v>
      </c>
      <c r="D3885" s="335">
        <v>2475.71</v>
      </c>
    </row>
    <row r="3886" spans="1:4" x14ac:dyDescent="0.2">
      <c r="A3886">
        <v>92559</v>
      </c>
      <c r="B3886" t="s">
        <v>11569</v>
      </c>
      <c r="C3886" t="s">
        <v>52</v>
      </c>
      <c r="D3886" s="335">
        <v>2437.7600000000002</v>
      </c>
    </row>
    <row r="3887" spans="1:4" x14ac:dyDescent="0.2">
      <c r="A3887">
        <v>92550</v>
      </c>
      <c r="B3887" t="s">
        <v>11570</v>
      </c>
      <c r="C3887" t="s">
        <v>52</v>
      </c>
      <c r="D3887" s="335">
        <v>2952.95</v>
      </c>
    </row>
    <row r="3888" spans="1:4" x14ac:dyDescent="0.2">
      <c r="A3888">
        <v>92560</v>
      </c>
      <c r="B3888" t="s">
        <v>11571</v>
      </c>
      <c r="C3888" t="s">
        <v>52</v>
      </c>
      <c r="D3888" s="335">
        <v>2902.76</v>
      </c>
    </row>
    <row r="3889" spans="1:4" x14ac:dyDescent="0.2">
      <c r="A3889">
        <v>92551</v>
      </c>
      <c r="B3889" t="s">
        <v>11572</v>
      </c>
      <c r="C3889" t="s">
        <v>52</v>
      </c>
      <c r="D3889" s="335">
        <v>3062.1</v>
      </c>
    </row>
    <row r="3890" spans="1:4" x14ac:dyDescent="0.2">
      <c r="A3890">
        <v>92561</v>
      </c>
      <c r="B3890" t="s">
        <v>11573</v>
      </c>
      <c r="C3890" t="s">
        <v>52</v>
      </c>
      <c r="D3890" s="335">
        <v>3012.09</v>
      </c>
    </row>
    <row r="3891" spans="1:4" x14ac:dyDescent="0.2">
      <c r="A3891">
        <v>92262</v>
      </c>
      <c r="B3891" t="s">
        <v>11483</v>
      </c>
      <c r="C3891" t="s">
        <v>52</v>
      </c>
      <c r="D3891">
        <v>932.12</v>
      </c>
    </row>
    <row r="3892" spans="1:4" x14ac:dyDescent="0.2">
      <c r="A3892">
        <v>106149</v>
      </c>
      <c r="B3892" t="s">
        <v>11574</v>
      </c>
      <c r="C3892" t="s">
        <v>52</v>
      </c>
      <c r="D3892" s="335">
        <v>1095.27</v>
      </c>
    </row>
    <row r="3893" spans="1:4" x14ac:dyDescent="0.2">
      <c r="A3893">
        <v>106150</v>
      </c>
      <c r="B3893" t="s">
        <v>11575</v>
      </c>
      <c r="C3893" t="s">
        <v>52</v>
      </c>
      <c r="D3893" s="335">
        <v>1284.51</v>
      </c>
    </row>
    <row r="3894" spans="1:4" x14ac:dyDescent="0.2">
      <c r="A3894">
        <v>106151</v>
      </c>
      <c r="B3894" t="s">
        <v>11576</v>
      </c>
      <c r="C3894" t="s">
        <v>52</v>
      </c>
      <c r="D3894" s="335">
        <v>1499.87</v>
      </c>
    </row>
    <row r="3895" spans="1:4" x14ac:dyDescent="0.2">
      <c r="A3895">
        <v>92259</v>
      </c>
      <c r="B3895" t="s">
        <v>11490</v>
      </c>
      <c r="C3895" t="s">
        <v>52</v>
      </c>
      <c r="D3895">
        <v>551.98</v>
      </c>
    </row>
    <row r="3896" spans="1:4" x14ac:dyDescent="0.2">
      <c r="A3896">
        <v>92260</v>
      </c>
      <c r="B3896" t="s">
        <v>11497</v>
      </c>
      <c r="C3896" t="s">
        <v>52</v>
      </c>
      <c r="D3896">
        <v>659.66</v>
      </c>
    </row>
    <row r="3897" spans="1:4" x14ac:dyDescent="0.2">
      <c r="A3897">
        <v>92261</v>
      </c>
      <c r="B3897" t="s">
        <v>11502</v>
      </c>
      <c r="C3897" t="s">
        <v>52</v>
      </c>
      <c r="D3897">
        <v>764.07</v>
      </c>
    </row>
    <row r="3898" spans="1:4" x14ac:dyDescent="0.2">
      <c r="A3898">
        <v>92258</v>
      </c>
      <c r="B3898" t="s">
        <v>11533</v>
      </c>
      <c r="C3898" t="s">
        <v>52</v>
      </c>
      <c r="D3898">
        <v>673.73</v>
      </c>
    </row>
    <row r="3899" spans="1:4" x14ac:dyDescent="0.2">
      <c r="A3899">
        <v>92255</v>
      </c>
      <c r="B3899" t="s">
        <v>11529</v>
      </c>
      <c r="C3899" t="s">
        <v>52</v>
      </c>
      <c r="D3899">
        <v>270.7</v>
      </c>
    </row>
    <row r="3900" spans="1:4" x14ac:dyDescent="0.2">
      <c r="A3900">
        <v>92256</v>
      </c>
      <c r="B3900" t="s">
        <v>11546</v>
      </c>
      <c r="C3900" t="s">
        <v>52</v>
      </c>
      <c r="D3900">
        <v>384.87</v>
      </c>
    </row>
    <row r="3901" spans="1:4" x14ac:dyDescent="0.2">
      <c r="A3901">
        <v>92257</v>
      </c>
      <c r="B3901" t="s">
        <v>11531</v>
      </c>
      <c r="C3901" t="s">
        <v>52</v>
      </c>
      <c r="D3901">
        <v>495.56</v>
      </c>
    </row>
    <row r="3902" spans="1:4" x14ac:dyDescent="0.2">
      <c r="A3902">
        <v>100393</v>
      </c>
      <c r="B3902" t="s">
        <v>11577</v>
      </c>
      <c r="C3902" t="s">
        <v>3211</v>
      </c>
      <c r="D3902">
        <v>26.26</v>
      </c>
    </row>
    <row r="3903" spans="1:4" x14ac:dyDescent="0.2">
      <c r="A3903">
        <v>100389</v>
      </c>
      <c r="B3903" t="s">
        <v>11578</v>
      </c>
      <c r="C3903" t="s">
        <v>3211</v>
      </c>
      <c r="D3903">
        <v>21.87</v>
      </c>
    </row>
    <row r="3904" spans="1:4" x14ac:dyDescent="0.2">
      <c r="A3904">
        <v>100395</v>
      </c>
      <c r="B3904" t="s">
        <v>11579</v>
      </c>
      <c r="C3904" t="s">
        <v>3211</v>
      </c>
      <c r="D3904">
        <v>29.06</v>
      </c>
    </row>
    <row r="3905" spans="1:4" x14ac:dyDescent="0.2">
      <c r="A3905">
        <v>100391</v>
      </c>
      <c r="B3905" t="s">
        <v>11580</v>
      </c>
      <c r="C3905" t="s">
        <v>3211</v>
      </c>
      <c r="D3905">
        <v>24.26</v>
      </c>
    </row>
    <row r="3906" spans="1:4" x14ac:dyDescent="0.2">
      <c r="A3906">
        <v>100392</v>
      </c>
      <c r="B3906" t="s">
        <v>11581</v>
      </c>
      <c r="C3906" t="s">
        <v>3211</v>
      </c>
      <c r="D3906">
        <v>20.92</v>
      </c>
    </row>
    <row r="3907" spans="1:4" x14ac:dyDescent="0.2">
      <c r="A3907">
        <v>100388</v>
      </c>
      <c r="B3907" t="s">
        <v>11582</v>
      </c>
      <c r="C3907" t="s">
        <v>3211</v>
      </c>
      <c r="D3907">
        <v>26.59</v>
      </c>
    </row>
    <row r="3908" spans="1:4" x14ac:dyDescent="0.2">
      <c r="A3908">
        <v>100394</v>
      </c>
      <c r="B3908" t="s">
        <v>11583</v>
      </c>
      <c r="C3908" t="s">
        <v>3211</v>
      </c>
      <c r="D3908">
        <v>24.88</v>
      </c>
    </row>
    <row r="3909" spans="1:4" x14ac:dyDescent="0.2">
      <c r="A3909">
        <v>100390</v>
      </c>
      <c r="B3909" t="s">
        <v>11584</v>
      </c>
      <c r="C3909" t="s">
        <v>3211</v>
      </c>
      <c r="D3909">
        <v>31.67</v>
      </c>
    </row>
    <row r="3910" spans="1:4" x14ac:dyDescent="0.2">
      <c r="A3910">
        <v>92575</v>
      </c>
      <c r="B3910" t="s">
        <v>11585</v>
      </c>
      <c r="C3910" t="s">
        <v>3211</v>
      </c>
      <c r="D3910">
        <v>68.010000000000005</v>
      </c>
    </row>
    <row r="3911" spans="1:4" x14ac:dyDescent="0.2">
      <c r="A3911">
        <v>92569</v>
      </c>
      <c r="B3911" t="s">
        <v>11586</v>
      </c>
      <c r="C3911" t="s">
        <v>3211</v>
      </c>
      <c r="D3911">
        <v>73.88</v>
      </c>
    </row>
    <row r="3912" spans="1:4" x14ac:dyDescent="0.2">
      <c r="A3912">
        <v>92578</v>
      </c>
      <c r="B3912" t="s">
        <v>11587</v>
      </c>
      <c r="C3912" t="s">
        <v>3211</v>
      </c>
      <c r="D3912">
        <v>72.010000000000005</v>
      </c>
    </row>
    <row r="3913" spans="1:4" x14ac:dyDescent="0.2">
      <c r="A3913">
        <v>92572</v>
      </c>
      <c r="B3913" t="s">
        <v>11588</v>
      </c>
      <c r="C3913" t="s">
        <v>3211</v>
      </c>
      <c r="D3913">
        <v>77.989999999999995</v>
      </c>
    </row>
    <row r="3914" spans="1:4" x14ac:dyDescent="0.2">
      <c r="A3914">
        <v>92576</v>
      </c>
      <c r="B3914" t="s">
        <v>11589</v>
      </c>
      <c r="C3914" t="s">
        <v>3211</v>
      </c>
      <c r="D3914">
        <v>36.57</v>
      </c>
    </row>
    <row r="3915" spans="1:4" x14ac:dyDescent="0.2">
      <c r="A3915">
        <v>92570</v>
      </c>
      <c r="B3915" t="s">
        <v>11590</v>
      </c>
      <c r="C3915" t="s">
        <v>3211</v>
      </c>
      <c r="D3915">
        <v>46.16</v>
      </c>
    </row>
    <row r="3916" spans="1:4" x14ac:dyDescent="0.2">
      <c r="A3916">
        <v>92579</v>
      </c>
      <c r="B3916" t="s">
        <v>11591</v>
      </c>
      <c r="C3916" t="s">
        <v>3211</v>
      </c>
      <c r="D3916">
        <v>38.99</v>
      </c>
    </row>
    <row r="3917" spans="1:4" x14ac:dyDescent="0.2">
      <c r="A3917">
        <v>92573</v>
      </c>
      <c r="B3917" t="s">
        <v>11592</v>
      </c>
      <c r="C3917" t="s">
        <v>3211</v>
      </c>
      <c r="D3917">
        <v>49.2</v>
      </c>
    </row>
    <row r="3918" spans="1:4" x14ac:dyDescent="0.2">
      <c r="A3918">
        <v>92574</v>
      </c>
      <c r="B3918" t="s">
        <v>11593</v>
      </c>
      <c r="C3918" t="s">
        <v>3211</v>
      </c>
      <c r="D3918">
        <v>138.61000000000001</v>
      </c>
    </row>
    <row r="3919" spans="1:4" x14ac:dyDescent="0.2">
      <c r="A3919">
        <v>92568</v>
      </c>
      <c r="B3919" t="s">
        <v>11594</v>
      </c>
      <c r="C3919" t="s">
        <v>3211</v>
      </c>
      <c r="D3919">
        <v>146.65</v>
      </c>
    </row>
    <row r="3920" spans="1:4" x14ac:dyDescent="0.2">
      <c r="A3920">
        <v>92577</v>
      </c>
      <c r="B3920" t="s">
        <v>11595</v>
      </c>
      <c r="C3920" t="s">
        <v>3211</v>
      </c>
      <c r="D3920">
        <v>156.13999999999999</v>
      </c>
    </row>
    <row r="3921" spans="1:4" x14ac:dyDescent="0.2">
      <c r="A3921">
        <v>92571</v>
      </c>
      <c r="B3921" t="s">
        <v>11596</v>
      </c>
      <c r="C3921" t="s">
        <v>3211</v>
      </c>
      <c r="D3921">
        <v>152.74</v>
      </c>
    </row>
    <row r="3922" spans="1:4" x14ac:dyDescent="0.2">
      <c r="A3922">
        <v>92581</v>
      </c>
      <c r="B3922" t="s">
        <v>11597</v>
      </c>
      <c r="C3922" t="s">
        <v>3211</v>
      </c>
      <c r="D3922">
        <v>55.63</v>
      </c>
    </row>
    <row r="3923" spans="1:4" x14ac:dyDescent="0.2">
      <c r="A3923">
        <v>104314</v>
      </c>
      <c r="B3923" t="s">
        <v>11598</v>
      </c>
      <c r="C3923" t="s">
        <v>94</v>
      </c>
      <c r="D3923">
        <v>12.52</v>
      </c>
    </row>
    <row r="3924" spans="1:4" x14ac:dyDescent="0.2">
      <c r="A3924">
        <v>92580</v>
      </c>
      <c r="B3924" t="s">
        <v>11599</v>
      </c>
      <c r="C3924" t="s">
        <v>3211</v>
      </c>
      <c r="D3924">
        <v>54.34</v>
      </c>
    </row>
    <row r="3925" spans="1:4" x14ac:dyDescent="0.2">
      <c r="A3925">
        <v>92539</v>
      </c>
      <c r="B3925" t="s">
        <v>11600</v>
      </c>
      <c r="C3925" t="s">
        <v>3211</v>
      </c>
      <c r="D3925">
        <v>107.51</v>
      </c>
    </row>
    <row r="3926" spans="1:4" x14ac:dyDescent="0.2">
      <c r="A3926">
        <v>92540</v>
      </c>
      <c r="B3926" t="s">
        <v>11601</v>
      </c>
      <c r="C3926" t="s">
        <v>3211</v>
      </c>
      <c r="D3926">
        <v>121.08</v>
      </c>
    </row>
    <row r="3927" spans="1:4" x14ac:dyDescent="0.2">
      <c r="A3927">
        <v>92544</v>
      </c>
      <c r="B3927" t="s">
        <v>11602</v>
      </c>
      <c r="C3927" t="s">
        <v>3211</v>
      </c>
      <c r="D3927">
        <v>26.26</v>
      </c>
    </row>
    <row r="3928" spans="1:4" x14ac:dyDescent="0.2">
      <c r="A3928">
        <v>92543</v>
      </c>
      <c r="B3928" t="s">
        <v>11603</v>
      </c>
      <c r="C3928" t="s">
        <v>3211</v>
      </c>
      <c r="D3928">
        <v>32.81</v>
      </c>
    </row>
    <row r="3929" spans="1:4" x14ac:dyDescent="0.2">
      <c r="A3929">
        <v>97725</v>
      </c>
      <c r="B3929" t="s">
        <v>11604</v>
      </c>
      <c r="C3929" t="s">
        <v>2968</v>
      </c>
      <c r="D3929" t="s">
        <v>17527</v>
      </c>
    </row>
    <row r="3930" spans="1:4" x14ac:dyDescent="0.2">
      <c r="A3930">
        <v>97721</v>
      </c>
      <c r="B3930" t="s">
        <v>11605</v>
      </c>
      <c r="C3930" t="s">
        <v>2968</v>
      </c>
      <c r="D3930" t="s">
        <v>17527</v>
      </c>
    </row>
    <row r="3931" spans="1:4" x14ac:dyDescent="0.2">
      <c r="A3931">
        <v>97722</v>
      </c>
      <c r="B3931" t="s">
        <v>11606</v>
      </c>
      <c r="C3931" t="s">
        <v>2968</v>
      </c>
      <c r="D3931" t="s">
        <v>17527</v>
      </c>
    </row>
    <row r="3932" spans="1:4" x14ac:dyDescent="0.2">
      <c r="A3932">
        <v>97724</v>
      </c>
      <c r="B3932" t="s">
        <v>11607</v>
      </c>
      <c r="C3932" t="s">
        <v>2968</v>
      </c>
      <c r="D3932" t="s">
        <v>17527</v>
      </c>
    </row>
    <row r="3933" spans="1:4" x14ac:dyDescent="0.2">
      <c r="A3933">
        <v>97719</v>
      </c>
      <c r="B3933" t="s">
        <v>11610</v>
      </c>
      <c r="C3933" t="s">
        <v>2968</v>
      </c>
      <c r="D3933" t="s">
        <v>17527</v>
      </c>
    </row>
    <row r="3934" spans="1:4" x14ac:dyDescent="0.2">
      <c r="A3934">
        <v>97723</v>
      </c>
      <c r="B3934" t="s">
        <v>11611</v>
      </c>
      <c r="C3934" t="s">
        <v>2968</v>
      </c>
      <c r="D3934" t="s">
        <v>17527</v>
      </c>
    </row>
    <row r="3935" spans="1:4" x14ac:dyDescent="0.2">
      <c r="A3935">
        <v>104946</v>
      </c>
      <c r="B3935" t="s">
        <v>11612</v>
      </c>
      <c r="C3935" t="s">
        <v>2968</v>
      </c>
      <c r="D3935" t="s">
        <v>17527</v>
      </c>
    </row>
    <row r="3936" spans="1:4" x14ac:dyDescent="0.2">
      <c r="A3936">
        <v>104944</v>
      </c>
      <c r="B3936" t="s">
        <v>11613</v>
      </c>
      <c r="C3936" t="s">
        <v>2968</v>
      </c>
      <c r="D3936" t="s">
        <v>17527</v>
      </c>
    </row>
    <row r="3937" spans="1:4" x14ac:dyDescent="0.2">
      <c r="A3937">
        <v>104945</v>
      </c>
      <c r="B3937" t="s">
        <v>11614</v>
      </c>
      <c r="C3937" t="s">
        <v>2968</v>
      </c>
      <c r="D3937" t="s">
        <v>17527</v>
      </c>
    </row>
    <row r="3938" spans="1:4" x14ac:dyDescent="0.2">
      <c r="A3938">
        <v>97720</v>
      </c>
      <c r="B3938" t="s">
        <v>11615</v>
      </c>
      <c r="C3938" t="s">
        <v>2968</v>
      </c>
      <c r="D3938" t="s">
        <v>17527</v>
      </c>
    </row>
    <row r="3939" spans="1:4" x14ac:dyDescent="0.2">
      <c r="A3939">
        <v>97740</v>
      </c>
      <c r="B3939" t="s">
        <v>11616</v>
      </c>
      <c r="C3939" t="s">
        <v>2968</v>
      </c>
      <c r="D3939" s="335">
        <v>2278.85</v>
      </c>
    </row>
    <row r="3940" spans="1:4" x14ac:dyDescent="0.2">
      <c r="A3940">
        <v>97738</v>
      </c>
      <c r="B3940" t="s">
        <v>11618</v>
      </c>
      <c r="C3940" t="s">
        <v>2968</v>
      </c>
      <c r="D3940" s="335">
        <v>4864.43</v>
      </c>
    </row>
    <row r="3941" spans="1:4" x14ac:dyDescent="0.2">
      <c r="A3941">
        <v>97739</v>
      </c>
      <c r="B3941" t="s">
        <v>11620</v>
      </c>
      <c r="C3941" t="s">
        <v>2968</v>
      </c>
      <c r="D3941" s="335">
        <v>3424.25</v>
      </c>
    </row>
    <row r="3942" spans="1:4" x14ac:dyDescent="0.2">
      <c r="A3942">
        <v>97736</v>
      </c>
      <c r="B3942" t="s">
        <v>8819</v>
      </c>
      <c r="C3942" t="s">
        <v>2968</v>
      </c>
      <c r="D3942" s="335">
        <v>1658.42</v>
      </c>
    </row>
    <row r="3943" spans="1:4" x14ac:dyDescent="0.2">
      <c r="A3943">
        <v>97734</v>
      </c>
      <c r="B3943" t="s">
        <v>8800</v>
      </c>
      <c r="C3943" t="s">
        <v>2968</v>
      </c>
      <c r="D3943" s="335">
        <v>3712.17</v>
      </c>
    </row>
    <row r="3944" spans="1:4" x14ac:dyDescent="0.2">
      <c r="A3944">
        <v>97735</v>
      </c>
      <c r="B3944" t="s">
        <v>8815</v>
      </c>
      <c r="C3944" t="s">
        <v>2968</v>
      </c>
      <c r="D3944" s="335">
        <v>2964.49</v>
      </c>
    </row>
    <row r="3945" spans="1:4" x14ac:dyDescent="0.2">
      <c r="A3945">
        <v>97737</v>
      </c>
      <c r="B3945" t="s">
        <v>11621</v>
      </c>
      <c r="C3945" t="s">
        <v>2968</v>
      </c>
      <c r="D3945" s="335">
        <v>3805.56</v>
      </c>
    </row>
    <row r="3946" spans="1:4" x14ac:dyDescent="0.2">
      <c r="A3946">
        <v>97733</v>
      </c>
      <c r="B3946" t="s">
        <v>8801</v>
      </c>
      <c r="C3946" t="s">
        <v>2968</v>
      </c>
      <c r="D3946" s="335">
        <v>4218.79</v>
      </c>
    </row>
    <row r="3947" spans="1:4" x14ac:dyDescent="0.2">
      <c r="A3947">
        <v>98616</v>
      </c>
      <c r="B3947" t="s">
        <v>11622</v>
      </c>
      <c r="C3947" t="s">
        <v>3211</v>
      </c>
      <c r="D3947">
        <v>270.62</v>
      </c>
    </row>
    <row r="3948" spans="1:4" x14ac:dyDescent="0.2">
      <c r="A3948">
        <v>98619</v>
      </c>
      <c r="B3948" t="s">
        <v>11623</v>
      </c>
      <c r="C3948" t="s">
        <v>3211</v>
      </c>
      <c r="D3948">
        <v>291.73</v>
      </c>
    </row>
    <row r="3949" spans="1:4" x14ac:dyDescent="0.2">
      <c r="A3949">
        <v>98622</v>
      </c>
      <c r="B3949" t="s">
        <v>11624</v>
      </c>
      <c r="C3949" t="s">
        <v>3211</v>
      </c>
      <c r="D3949">
        <v>449.48</v>
      </c>
    </row>
    <row r="3950" spans="1:4" x14ac:dyDescent="0.2">
      <c r="A3950">
        <v>98625</v>
      </c>
      <c r="B3950" t="s">
        <v>11625</v>
      </c>
      <c r="C3950" t="s">
        <v>3211</v>
      </c>
      <c r="D3950">
        <v>467.63</v>
      </c>
    </row>
    <row r="3951" spans="1:4" x14ac:dyDescent="0.2">
      <c r="A3951">
        <v>105918</v>
      </c>
      <c r="B3951" t="s">
        <v>11626</v>
      </c>
      <c r="C3951" t="s">
        <v>3211</v>
      </c>
      <c r="D3951" t="s">
        <v>17527</v>
      </c>
    </row>
    <row r="3952" spans="1:4" x14ac:dyDescent="0.2">
      <c r="A3952">
        <v>98631</v>
      </c>
      <c r="B3952" t="s">
        <v>11627</v>
      </c>
      <c r="C3952" t="s">
        <v>3211</v>
      </c>
      <c r="D3952" t="s">
        <v>17527</v>
      </c>
    </row>
    <row r="3953" spans="1:4" x14ac:dyDescent="0.2">
      <c r="A3953">
        <v>98637</v>
      </c>
      <c r="B3953" t="s">
        <v>11628</v>
      </c>
      <c r="C3953" t="s">
        <v>2968</v>
      </c>
      <c r="D3953" t="s">
        <v>17527</v>
      </c>
    </row>
    <row r="3954" spans="1:4" x14ac:dyDescent="0.2">
      <c r="A3954">
        <v>98641</v>
      </c>
      <c r="B3954" t="s">
        <v>11629</v>
      </c>
      <c r="C3954" t="s">
        <v>2968</v>
      </c>
      <c r="D3954" t="s">
        <v>17527</v>
      </c>
    </row>
    <row r="3955" spans="1:4" x14ac:dyDescent="0.2">
      <c r="A3955">
        <v>98645</v>
      </c>
      <c r="B3955" t="s">
        <v>11630</v>
      </c>
      <c r="C3955" t="s">
        <v>2968</v>
      </c>
      <c r="D3955" t="s">
        <v>17527</v>
      </c>
    </row>
    <row r="3956" spans="1:4" x14ac:dyDescent="0.2">
      <c r="A3956">
        <v>98649</v>
      </c>
      <c r="B3956" t="s">
        <v>11631</v>
      </c>
      <c r="C3956" t="s">
        <v>2968</v>
      </c>
      <c r="D3956" t="s">
        <v>17527</v>
      </c>
    </row>
    <row r="3957" spans="1:4" x14ac:dyDescent="0.2">
      <c r="A3957">
        <v>98653</v>
      </c>
      <c r="B3957" t="s">
        <v>11632</v>
      </c>
      <c r="C3957" t="s">
        <v>2968</v>
      </c>
      <c r="D3957" t="s">
        <v>17527</v>
      </c>
    </row>
    <row r="3958" spans="1:4" x14ac:dyDescent="0.2">
      <c r="A3958">
        <v>98657</v>
      </c>
      <c r="B3958" t="s">
        <v>11447</v>
      </c>
      <c r="C3958" t="s">
        <v>83</v>
      </c>
      <c r="D3958">
        <v>767.85</v>
      </c>
    </row>
    <row r="3959" spans="1:4" x14ac:dyDescent="0.2">
      <c r="A3959">
        <v>100344</v>
      </c>
      <c r="B3959" t="s">
        <v>11634</v>
      </c>
      <c r="C3959" t="s">
        <v>94</v>
      </c>
      <c r="D3959">
        <v>12.82</v>
      </c>
    </row>
    <row r="3960" spans="1:4" x14ac:dyDescent="0.2">
      <c r="A3960">
        <v>100345</v>
      </c>
      <c r="B3960" t="s">
        <v>11635</v>
      </c>
      <c r="C3960" t="s">
        <v>94</v>
      </c>
      <c r="D3960">
        <v>9.68</v>
      </c>
    </row>
    <row r="3961" spans="1:4" x14ac:dyDescent="0.2">
      <c r="A3961">
        <v>100346</v>
      </c>
      <c r="B3961" t="s">
        <v>11636</v>
      </c>
      <c r="C3961" t="s">
        <v>94</v>
      </c>
      <c r="D3961">
        <v>9.1199999999999992</v>
      </c>
    </row>
    <row r="3962" spans="1:4" x14ac:dyDescent="0.2">
      <c r="A3962">
        <v>100347</v>
      </c>
      <c r="B3962" t="s">
        <v>11637</v>
      </c>
      <c r="C3962" t="s">
        <v>94</v>
      </c>
      <c r="D3962">
        <v>10.09</v>
      </c>
    </row>
    <row r="3963" spans="1:4" x14ac:dyDescent="0.2">
      <c r="A3963">
        <v>100348</v>
      </c>
      <c r="B3963" t="s">
        <v>11638</v>
      </c>
      <c r="C3963" t="s">
        <v>94</v>
      </c>
      <c r="D3963">
        <v>9.8699999999999992</v>
      </c>
    </row>
    <row r="3964" spans="1:4" x14ac:dyDescent="0.2">
      <c r="A3964">
        <v>100342</v>
      </c>
      <c r="B3964" t="s">
        <v>11639</v>
      </c>
      <c r="C3964" t="s">
        <v>94</v>
      </c>
      <c r="D3964">
        <v>18.899999999999999</v>
      </c>
    </row>
    <row r="3965" spans="1:4" x14ac:dyDescent="0.2">
      <c r="A3965">
        <v>100343</v>
      </c>
      <c r="B3965" t="s">
        <v>11640</v>
      </c>
      <c r="C3965" t="s">
        <v>94</v>
      </c>
      <c r="D3965">
        <v>16.149999999999999</v>
      </c>
    </row>
    <row r="3966" spans="1:4" x14ac:dyDescent="0.2">
      <c r="A3966">
        <v>100349</v>
      </c>
      <c r="B3966" t="s">
        <v>11641</v>
      </c>
      <c r="C3966" t="s">
        <v>2968</v>
      </c>
      <c r="D3966">
        <v>674.73</v>
      </c>
    </row>
    <row r="3967" spans="1:4" x14ac:dyDescent="0.2">
      <c r="A3967">
        <v>100336</v>
      </c>
      <c r="B3967" t="s">
        <v>11642</v>
      </c>
      <c r="C3967" t="s">
        <v>3211</v>
      </c>
      <c r="D3967" t="s">
        <v>17527</v>
      </c>
    </row>
    <row r="3968" spans="1:4" x14ac:dyDescent="0.2">
      <c r="A3968">
        <v>100337</v>
      </c>
      <c r="B3968" t="s">
        <v>11644</v>
      </c>
      <c r="C3968" t="s">
        <v>3211</v>
      </c>
      <c r="D3968" t="s">
        <v>17527</v>
      </c>
    </row>
    <row r="3969" spans="1:4" x14ac:dyDescent="0.2">
      <c r="A3969">
        <v>100339</v>
      </c>
      <c r="B3969" t="s">
        <v>11645</v>
      </c>
      <c r="C3969" t="s">
        <v>3211</v>
      </c>
      <c r="D3969" t="s">
        <v>17527</v>
      </c>
    </row>
    <row r="3970" spans="1:4" x14ac:dyDescent="0.2">
      <c r="A3970">
        <v>100340</v>
      </c>
      <c r="B3970" t="s">
        <v>11646</v>
      </c>
      <c r="C3970" t="s">
        <v>3211</v>
      </c>
      <c r="D3970" t="s">
        <v>17527</v>
      </c>
    </row>
    <row r="3971" spans="1:4" x14ac:dyDescent="0.2">
      <c r="A3971">
        <v>105805</v>
      </c>
      <c r="B3971" t="s">
        <v>11647</v>
      </c>
      <c r="C3971" t="s">
        <v>3211</v>
      </c>
      <c r="D3971">
        <v>895.54</v>
      </c>
    </row>
    <row r="3972" spans="1:4" x14ac:dyDescent="0.2">
      <c r="A3972">
        <v>105806</v>
      </c>
      <c r="B3972" t="s">
        <v>11648</v>
      </c>
      <c r="C3972" t="s">
        <v>3211</v>
      </c>
      <c r="D3972">
        <v>567.95000000000005</v>
      </c>
    </row>
    <row r="3973" spans="1:4" x14ac:dyDescent="0.2">
      <c r="A3973">
        <v>105807</v>
      </c>
      <c r="B3973" t="s">
        <v>11649</v>
      </c>
      <c r="C3973" t="s">
        <v>3211</v>
      </c>
      <c r="D3973">
        <v>715.17</v>
      </c>
    </row>
    <row r="3974" spans="1:4" x14ac:dyDescent="0.2">
      <c r="A3974">
        <v>105808</v>
      </c>
      <c r="B3974" t="s">
        <v>11650</v>
      </c>
      <c r="C3974" t="s">
        <v>3211</v>
      </c>
      <c r="D3974">
        <v>469.48</v>
      </c>
    </row>
    <row r="3975" spans="1:4" x14ac:dyDescent="0.2">
      <c r="A3975">
        <v>100341</v>
      </c>
      <c r="B3975" t="s">
        <v>11651</v>
      </c>
      <c r="C3975" t="s">
        <v>3211</v>
      </c>
      <c r="D3975">
        <v>49.56</v>
      </c>
    </row>
    <row r="3976" spans="1:4" x14ac:dyDescent="0.2">
      <c r="A3976">
        <v>100351</v>
      </c>
      <c r="B3976" t="s">
        <v>11652</v>
      </c>
      <c r="C3976" t="s">
        <v>3211</v>
      </c>
      <c r="D3976" t="s">
        <v>17527</v>
      </c>
    </row>
    <row r="3977" spans="1:4" x14ac:dyDescent="0.2">
      <c r="A3977">
        <v>100353</v>
      </c>
      <c r="B3977" t="s">
        <v>11658</v>
      </c>
      <c r="C3977" t="s">
        <v>3211</v>
      </c>
      <c r="D3977" t="s">
        <v>17527</v>
      </c>
    </row>
    <row r="3978" spans="1:4" x14ac:dyDescent="0.2">
      <c r="A3978">
        <v>100350</v>
      </c>
      <c r="B3978" t="s">
        <v>11660</v>
      </c>
      <c r="C3978" t="s">
        <v>3211</v>
      </c>
      <c r="D3978" t="s">
        <v>17527</v>
      </c>
    </row>
    <row r="3979" spans="1:4" x14ac:dyDescent="0.2">
      <c r="A3979">
        <v>105043</v>
      </c>
      <c r="B3979" t="s">
        <v>11663</v>
      </c>
      <c r="C3979" t="s">
        <v>83</v>
      </c>
      <c r="D3979" t="s">
        <v>17527</v>
      </c>
    </row>
    <row r="3980" spans="1:4" x14ac:dyDescent="0.2">
      <c r="A3980">
        <v>105047</v>
      </c>
      <c r="B3980" t="s">
        <v>11664</v>
      </c>
      <c r="C3980" t="s">
        <v>83</v>
      </c>
      <c r="D3980" t="s">
        <v>17527</v>
      </c>
    </row>
    <row r="3981" spans="1:4" x14ac:dyDescent="0.2">
      <c r="A3981">
        <v>105044</v>
      </c>
      <c r="B3981" t="s">
        <v>11665</v>
      </c>
      <c r="C3981" t="s">
        <v>83</v>
      </c>
      <c r="D3981" t="s">
        <v>17527</v>
      </c>
    </row>
    <row r="3982" spans="1:4" x14ac:dyDescent="0.2">
      <c r="A3982">
        <v>105094</v>
      </c>
      <c r="B3982" t="s">
        <v>11666</v>
      </c>
      <c r="C3982" t="s">
        <v>83</v>
      </c>
      <c r="D3982" t="s">
        <v>17527</v>
      </c>
    </row>
    <row r="3983" spans="1:4" x14ac:dyDescent="0.2">
      <c r="A3983">
        <v>105096</v>
      </c>
      <c r="B3983" t="s">
        <v>11667</v>
      </c>
      <c r="C3983" t="s">
        <v>83</v>
      </c>
      <c r="D3983" t="s">
        <v>17527</v>
      </c>
    </row>
    <row r="3984" spans="1:4" x14ac:dyDescent="0.2">
      <c r="A3984">
        <v>105048</v>
      </c>
      <c r="B3984" t="s">
        <v>11668</v>
      </c>
      <c r="C3984" t="s">
        <v>83</v>
      </c>
      <c r="D3984" t="s">
        <v>17527</v>
      </c>
    </row>
    <row r="3985" spans="1:4" x14ac:dyDescent="0.2">
      <c r="A3985">
        <v>105097</v>
      </c>
      <c r="B3985" t="s">
        <v>11669</v>
      </c>
      <c r="C3985" t="s">
        <v>83</v>
      </c>
      <c r="D3985" t="s">
        <v>17527</v>
      </c>
    </row>
    <row r="3986" spans="1:4" x14ac:dyDescent="0.2">
      <c r="A3986">
        <v>105049</v>
      </c>
      <c r="B3986" t="s">
        <v>11670</v>
      </c>
      <c r="C3986" t="s">
        <v>83</v>
      </c>
      <c r="D3986" t="s">
        <v>17527</v>
      </c>
    </row>
    <row r="3987" spans="1:4" x14ac:dyDescent="0.2">
      <c r="A3987">
        <v>105051</v>
      </c>
      <c r="B3987" t="s">
        <v>11671</v>
      </c>
      <c r="C3987" t="s">
        <v>83</v>
      </c>
      <c r="D3987" t="s">
        <v>17527</v>
      </c>
    </row>
    <row r="3988" spans="1:4" x14ac:dyDescent="0.2">
      <c r="A3988">
        <v>105054</v>
      </c>
      <c r="B3988" t="s">
        <v>11672</v>
      </c>
      <c r="C3988" t="s">
        <v>83</v>
      </c>
      <c r="D3988" t="s">
        <v>17527</v>
      </c>
    </row>
    <row r="3989" spans="1:4" x14ac:dyDescent="0.2">
      <c r="A3989">
        <v>105052</v>
      </c>
      <c r="B3989" t="s">
        <v>11673</v>
      </c>
      <c r="C3989" t="s">
        <v>83</v>
      </c>
      <c r="D3989" t="s">
        <v>17527</v>
      </c>
    </row>
    <row r="3990" spans="1:4" x14ac:dyDescent="0.2">
      <c r="A3990">
        <v>105055</v>
      </c>
      <c r="B3990" t="s">
        <v>11674</v>
      </c>
      <c r="C3990" t="s">
        <v>83</v>
      </c>
      <c r="D3990" t="s">
        <v>17527</v>
      </c>
    </row>
    <row r="3991" spans="1:4" x14ac:dyDescent="0.2">
      <c r="A3991">
        <v>105065</v>
      </c>
      <c r="B3991" t="s">
        <v>11675</v>
      </c>
      <c r="C3991" t="s">
        <v>83</v>
      </c>
      <c r="D3991" t="s">
        <v>17527</v>
      </c>
    </row>
    <row r="3992" spans="1:4" x14ac:dyDescent="0.2">
      <c r="A3992">
        <v>105059</v>
      </c>
      <c r="B3992" t="s">
        <v>11676</v>
      </c>
      <c r="C3992" t="s">
        <v>83</v>
      </c>
      <c r="D3992" t="s">
        <v>17527</v>
      </c>
    </row>
    <row r="3993" spans="1:4" x14ac:dyDescent="0.2">
      <c r="A3993">
        <v>105057</v>
      </c>
      <c r="B3993" t="s">
        <v>11677</v>
      </c>
      <c r="C3993" t="s">
        <v>83</v>
      </c>
      <c r="D3993" t="s">
        <v>17527</v>
      </c>
    </row>
    <row r="3994" spans="1:4" x14ac:dyDescent="0.2">
      <c r="A3994">
        <v>105060</v>
      </c>
      <c r="B3994" t="s">
        <v>11678</v>
      </c>
      <c r="C3994" t="s">
        <v>83</v>
      </c>
      <c r="D3994" t="s">
        <v>17527</v>
      </c>
    </row>
    <row r="3995" spans="1:4" x14ac:dyDescent="0.2">
      <c r="A3995">
        <v>105042</v>
      </c>
      <c r="B3995" t="s">
        <v>11679</v>
      </c>
      <c r="C3995" t="s">
        <v>83</v>
      </c>
      <c r="D3995">
        <v>83.33</v>
      </c>
    </row>
    <row r="3996" spans="1:4" x14ac:dyDescent="0.2">
      <c r="A3996">
        <v>105046</v>
      </c>
      <c r="B3996" t="s">
        <v>11680</v>
      </c>
      <c r="C3996" t="s">
        <v>83</v>
      </c>
      <c r="D3996">
        <v>69.87</v>
      </c>
    </row>
    <row r="3997" spans="1:4" x14ac:dyDescent="0.2">
      <c r="A3997">
        <v>105095</v>
      </c>
      <c r="B3997" t="s">
        <v>11681</v>
      </c>
      <c r="C3997" t="s">
        <v>83</v>
      </c>
      <c r="D3997">
        <v>123.94</v>
      </c>
    </row>
    <row r="3998" spans="1:4" x14ac:dyDescent="0.2">
      <c r="A3998">
        <v>105098</v>
      </c>
      <c r="B3998" t="s">
        <v>11682</v>
      </c>
      <c r="C3998" t="s">
        <v>83</v>
      </c>
      <c r="D3998">
        <v>110.51</v>
      </c>
    </row>
    <row r="3999" spans="1:4" x14ac:dyDescent="0.2">
      <c r="A3999">
        <v>105050</v>
      </c>
      <c r="B3999" t="s">
        <v>11683</v>
      </c>
      <c r="C3999" t="s">
        <v>83</v>
      </c>
      <c r="D3999">
        <v>256.83</v>
      </c>
    </row>
    <row r="4000" spans="1:4" x14ac:dyDescent="0.2">
      <c r="A4000">
        <v>105053</v>
      </c>
      <c r="B4000" t="s">
        <v>11684</v>
      </c>
      <c r="C4000" t="s">
        <v>83</v>
      </c>
      <c r="D4000">
        <v>243.56</v>
      </c>
    </row>
    <row r="4001" spans="1:4" x14ac:dyDescent="0.2">
      <c r="A4001">
        <v>105056</v>
      </c>
      <c r="B4001" t="s">
        <v>11685</v>
      </c>
      <c r="C4001" t="s">
        <v>83</v>
      </c>
      <c r="D4001">
        <v>354.59</v>
      </c>
    </row>
    <row r="4002" spans="1:4" x14ac:dyDescent="0.2">
      <c r="A4002">
        <v>105058</v>
      </c>
      <c r="B4002" t="s">
        <v>11686</v>
      </c>
      <c r="C4002" t="s">
        <v>83</v>
      </c>
      <c r="D4002">
        <v>342.28</v>
      </c>
    </row>
    <row r="4003" spans="1:4" x14ac:dyDescent="0.2">
      <c r="A4003">
        <v>105062</v>
      </c>
      <c r="B4003" t="s">
        <v>11687</v>
      </c>
      <c r="C4003" t="s">
        <v>83</v>
      </c>
      <c r="D4003" t="s">
        <v>17527</v>
      </c>
    </row>
    <row r="4004" spans="1:4" x14ac:dyDescent="0.2">
      <c r="A4004">
        <v>105066</v>
      </c>
      <c r="B4004" t="s">
        <v>11688</v>
      </c>
      <c r="C4004" t="s">
        <v>83</v>
      </c>
      <c r="D4004" t="s">
        <v>17527</v>
      </c>
    </row>
    <row r="4005" spans="1:4" x14ac:dyDescent="0.2">
      <c r="A4005">
        <v>105063</v>
      </c>
      <c r="B4005" t="s">
        <v>11689</v>
      </c>
      <c r="C4005" t="s">
        <v>83</v>
      </c>
      <c r="D4005" t="s">
        <v>17527</v>
      </c>
    </row>
    <row r="4006" spans="1:4" x14ac:dyDescent="0.2">
      <c r="A4006">
        <v>105067</v>
      </c>
      <c r="B4006" t="s">
        <v>11690</v>
      </c>
      <c r="C4006" t="s">
        <v>83</v>
      </c>
      <c r="D4006" t="s">
        <v>17527</v>
      </c>
    </row>
    <row r="4007" spans="1:4" x14ac:dyDescent="0.2">
      <c r="A4007">
        <v>105069</v>
      </c>
      <c r="B4007" t="s">
        <v>11691</v>
      </c>
      <c r="C4007" t="s">
        <v>83</v>
      </c>
      <c r="D4007" t="s">
        <v>17527</v>
      </c>
    </row>
    <row r="4008" spans="1:4" x14ac:dyDescent="0.2">
      <c r="A4008">
        <v>105072</v>
      </c>
      <c r="B4008" t="s">
        <v>11692</v>
      </c>
      <c r="C4008" t="s">
        <v>83</v>
      </c>
      <c r="D4008" t="s">
        <v>17527</v>
      </c>
    </row>
    <row r="4009" spans="1:4" x14ac:dyDescent="0.2">
      <c r="A4009">
        <v>105070</v>
      </c>
      <c r="B4009" t="s">
        <v>11693</v>
      </c>
      <c r="C4009" t="s">
        <v>83</v>
      </c>
      <c r="D4009" t="s">
        <v>17527</v>
      </c>
    </row>
    <row r="4010" spans="1:4" x14ac:dyDescent="0.2">
      <c r="A4010">
        <v>105073</v>
      </c>
      <c r="B4010" t="s">
        <v>11694</v>
      </c>
      <c r="C4010" t="s">
        <v>83</v>
      </c>
      <c r="D4010" t="s">
        <v>17527</v>
      </c>
    </row>
    <row r="4011" spans="1:4" x14ac:dyDescent="0.2">
      <c r="A4011">
        <v>105075</v>
      </c>
      <c r="B4011" t="s">
        <v>11695</v>
      </c>
      <c r="C4011" t="s">
        <v>83</v>
      </c>
      <c r="D4011" t="s">
        <v>17527</v>
      </c>
    </row>
    <row r="4012" spans="1:4" x14ac:dyDescent="0.2">
      <c r="A4012">
        <v>105078</v>
      </c>
      <c r="B4012" t="s">
        <v>11696</v>
      </c>
      <c r="C4012" t="s">
        <v>83</v>
      </c>
      <c r="D4012" t="s">
        <v>17527</v>
      </c>
    </row>
    <row r="4013" spans="1:4" x14ac:dyDescent="0.2">
      <c r="A4013">
        <v>105076</v>
      </c>
      <c r="B4013" t="s">
        <v>11697</v>
      </c>
      <c r="C4013" t="s">
        <v>83</v>
      </c>
      <c r="D4013" t="s">
        <v>17527</v>
      </c>
    </row>
    <row r="4014" spans="1:4" x14ac:dyDescent="0.2">
      <c r="A4014">
        <v>105079</v>
      </c>
      <c r="B4014" t="s">
        <v>11698</v>
      </c>
      <c r="C4014" t="s">
        <v>83</v>
      </c>
      <c r="D4014" t="s">
        <v>17527</v>
      </c>
    </row>
    <row r="4015" spans="1:4" x14ac:dyDescent="0.2">
      <c r="A4015">
        <v>105061</v>
      </c>
      <c r="B4015" t="s">
        <v>11699</v>
      </c>
      <c r="C4015" t="s">
        <v>83</v>
      </c>
      <c r="D4015">
        <v>116.94</v>
      </c>
    </row>
    <row r="4016" spans="1:4" x14ac:dyDescent="0.2">
      <c r="A4016">
        <v>105064</v>
      </c>
      <c r="B4016" t="s">
        <v>11700</v>
      </c>
      <c r="C4016" t="s">
        <v>83</v>
      </c>
      <c r="D4016">
        <v>99.61</v>
      </c>
    </row>
    <row r="4017" spans="1:4" x14ac:dyDescent="0.2">
      <c r="A4017">
        <v>105068</v>
      </c>
      <c r="B4017" t="s">
        <v>11701</v>
      </c>
      <c r="C4017" t="s">
        <v>83</v>
      </c>
      <c r="D4017">
        <v>190.77</v>
      </c>
    </row>
    <row r="4018" spans="1:4" x14ac:dyDescent="0.2">
      <c r="A4018">
        <v>105071</v>
      </c>
      <c r="B4018" t="s">
        <v>11702</v>
      </c>
      <c r="C4018" t="s">
        <v>83</v>
      </c>
      <c r="D4018">
        <v>173.46</v>
      </c>
    </row>
    <row r="4019" spans="1:4" x14ac:dyDescent="0.2">
      <c r="A4019">
        <v>105074</v>
      </c>
      <c r="B4019" t="s">
        <v>11703</v>
      </c>
      <c r="C4019" t="s">
        <v>83</v>
      </c>
      <c r="D4019">
        <v>294.11</v>
      </c>
    </row>
    <row r="4020" spans="1:4" x14ac:dyDescent="0.2">
      <c r="A4020">
        <v>105077</v>
      </c>
      <c r="B4020" t="s">
        <v>11704</v>
      </c>
      <c r="C4020" t="s">
        <v>83</v>
      </c>
      <c r="D4020">
        <v>276.89</v>
      </c>
    </row>
    <row r="4021" spans="1:4" x14ac:dyDescent="0.2">
      <c r="A4021">
        <v>105090</v>
      </c>
      <c r="B4021" t="s">
        <v>11705</v>
      </c>
      <c r="C4021" t="s">
        <v>3211</v>
      </c>
      <c r="D4021">
        <v>409.17</v>
      </c>
    </row>
    <row r="4022" spans="1:4" x14ac:dyDescent="0.2">
      <c r="A4022">
        <v>105099</v>
      </c>
      <c r="B4022" t="s">
        <v>11706</v>
      </c>
      <c r="C4022" t="s">
        <v>83</v>
      </c>
      <c r="D4022">
        <v>101.71</v>
      </c>
    </row>
    <row r="4023" spans="1:4" x14ac:dyDescent="0.2">
      <c r="A4023">
        <v>105100</v>
      </c>
      <c r="B4023" t="s">
        <v>11707</v>
      </c>
      <c r="C4023" t="s">
        <v>83</v>
      </c>
      <c r="D4023">
        <v>146.07</v>
      </c>
    </row>
    <row r="4024" spans="1:4" x14ac:dyDescent="0.2">
      <c r="A4024">
        <v>105101</v>
      </c>
      <c r="B4024" t="s">
        <v>11708</v>
      </c>
      <c r="C4024" t="s">
        <v>83</v>
      </c>
      <c r="D4024">
        <v>286.77999999999997</v>
      </c>
    </row>
    <row r="4025" spans="1:4" x14ac:dyDescent="0.2">
      <c r="A4025">
        <v>105102</v>
      </c>
      <c r="B4025" t="s">
        <v>11709</v>
      </c>
      <c r="C4025" t="s">
        <v>83</v>
      </c>
      <c r="D4025">
        <v>394.72</v>
      </c>
    </row>
    <row r="4026" spans="1:4" x14ac:dyDescent="0.2">
      <c r="A4026">
        <v>105080</v>
      </c>
      <c r="B4026" t="s">
        <v>11710</v>
      </c>
      <c r="C4026" t="s">
        <v>83</v>
      </c>
      <c r="D4026">
        <v>77.3</v>
      </c>
    </row>
    <row r="4027" spans="1:4" x14ac:dyDescent="0.2">
      <c r="A4027">
        <v>105081</v>
      </c>
      <c r="B4027" t="s">
        <v>11711</v>
      </c>
      <c r="C4027" t="s">
        <v>83</v>
      </c>
      <c r="D4027">
        <v>89.11</v>
      </c>
    </row>
    <row r="4028" spans="1:4" x14ac:dyDescent="0.2">
      <c r="A4028">
        <v>105091</v>
      </c>
      <c r="B4028" t="s">
        <v>11712</v>
      </c>
      <c r="C4028" t="s">
        <v>83</v>
      </c>
      <c r="D4028">
        <v>153.5</v>
      </c>
    </row>
    <row r="4029" spans="1:4" x14ac:dyDescent="0.2">
      <c r="A4029">
        <v>105089</v>
      </c>
      <c r="B4029" t="s">
        <v>11713</v>
      </c>
      <c r="C4029" t="s">
        <v>83</v>
      </c>
      <c r="D4029">
        <v>193.11</v>
      </c>
    </row>
    <row r="4030" spans="1:4" x14ac:dyDescent="0.2">
      <c r="A4030">
        <v>105082</v>
      </c>
      <c r="B4030" t="s">
        <v>11714</v>
      </c>
      <c r="C4030" t="s">
        <v>83</v>
      </c>
      <c r="D4030">
        <v>80.459999999999994</v>
      </c>
    </row>
    <row r="4031" spans="1:4" x14ac:dyDescent="0.2">
      <c r="A4031">
        <v>105083</v>
      </c>
      <c r="B4031" t="s">
        <v>11715</v>
      </c>
      <c r="C4031" t="s">
        <v>83</v>
      </c>
      <c r="D4031">
        <v>90.55</v>
      </c>
    </row>
    <row r="4032" spans="1:4" x14ac:dyDescent="0.2">
      <c r="A4032">
        <v>105084</v>
      </c>
      <c r="B4032" t="s">
        <v>11716</v>
      </c>
      <c r="C4032" t="s">
        <v>83</v>
      </c>
      <c r="D4032">
        <v>111.84</v>
      </c>
    </row>
    <row r="4033" spans="1:4" x14ac:dyDescent="0.2">
      <c r="A4033">
        <v>105086</v>
      </c>
      <c r="B4033" t="s">
        <v>11717</v>
      </c>
      <c r="C4033" t="s">
        <v>83</v>
      </c>
      <c r="D4033">
        <v>104.31</v>
      </c>
    </row>
    <row r="4034" spans="1:4" x14ac:dyDescent="0.2">
      <c r="A4034">
        <v>105087</v>
      </c>
      <c r="B4034" t="s">
        <v>11718</v>
      </c>
      <c r="C4034" t="s">
        <v>83</v>
      </c>
      <c r="D4034">
        <v>116.91</v>
      </c>
    </row>
    <row r="4035" spans="1:4" x14ac:dyDescent="0.2">
      <c r="A4035">
        <v>105088</v>
      </c>
      <c r="B4035" t="s">
        <v>11719</v>
      </c>
      <c r="C4035" t="s">
        <v>83</v>
      </c>
      <c r="D4035">
        <v>208.93</v>
      </c>
    </row>
    <row r="4036" spans="1:4" x14ac:dyDescent="0.2">
      <c r="A4036">
        <v>105092</v>
      </c>
      <c r="B4036" t="s">
        <v>11720</v>
      </c>
      <c r="C4036" t="s">
        <v>83</v>
      </c>
      <c r="D4036">
        <v>166.67</v>
      </c>
    </row>
    <row r="4037" spans="1:4" x14ac:dyDescent="0.2">
      <c r="A4037">
        <v>105085</v>
      </c>
      <c r="B4037" t="s">
        <v>11721</v>
      </c>
      <c r="C4037" t="s">
        <v>83</v>
      </c>
      <c r="D4037">
        <v>116.8</v>
      </c>
    </row>
    <row r="4038" spans="1:4" x14ac:dyDescent="0.2">
      <c r="A4038">
        <v>105093</v>
      </c>
      <c r="B4038" t="s">
        <v>11722</v>
      </c>
      <c r="C4038" t="s">
        <v>83</v>
      </c>
      <c r="D4038">
        <v>169.4</v>
      </c>
    </row>
    <row r="4039" spans="1:4" x14ac:dyDescent="0.2">
      <c r="A4039">
        <v>105041</v>
      </c>
      <c r="B4039" t="s">
        <v>11723</v>
      </c>
      <c r="C4039" t="s">
        <v>83</v>
      </c>
      <c r="D4039">
        <v>61.99</v>
      </c>
    </row>
    <row r="4040" spans="1:4" x14ac:dyDescent="0.2">
      <c r="A4040">
        <v>105045</v>
      </c>
      <c r="B4040" t="s">
        <v>11724</v>
      </c>
      <c r="C4040" t="s">
        <v>83</v>
      </c>
      <c r="D4040">
        <v>70.239999999999995</v>
      </c>
    </row>
    <row r="4041" spans="1:4" x14ac:dyDescent="0.2">
      <c r="A4041">
        <v>93961</v>
      </c>
      <c r="B4041" t="s">
        <v>11725</v>
      </c>
      <c r="C4041" t="s">
        <v>83</v>
      </c>
      <c r="D4041">
        <v>262.38</v>
      </c>
    </row>
    <row r="4042" spans="1:4" x14ac:dyDescent="0.2">
      <c r="A4042">
        <v>93971</v>
      </c>
      <c r="B4042" t="s">
        <v>11728</v>
      </c>
      <c r="C4042" t="s">
        <v>83</v>
      </c>
      <c r="D4042">
        <v>220.13</v>
      </c>
    </row>
    <row r="4043" spans="1:4" x14ac:dyDescent="0.2">
      <c r="A4043">
        <v>93959</v>
      </c>
      <c r="B4043" t="s">
        <v>11729</v>
      </c>
      <c r="C4043" t="s">
        <v>83</v>
      </c>
      <c r="D4043">
        <v>293.45999999999998</v>
      </c>
    </row>
    <row r="4044" spans="1:4" x14ac:dyDescent="0.2">
      <c r="A4044">
        <v>93969</v>
      </c>
      <c r="B4044" t="s">
        <v>11730</v>
      </c>
      <c r="C4044" t="s">
        <v>83</v>
      </c>
      <c r="D4044">
        <v>245.09</v>
      </c>
    </row>
    <row r="4045" spans="1:4" x14ac:dyDescent="0.2">
      <c r="A4045">
        <v>93957</v>
      </c>
      <c r="B4045" t="s">
        <v>11731</v>
      </c>
      <c r="C4045" t="s">
        <v>83</v>
      </c>
      <c r="D4045">
        <v>367.13</v>
      </c>
    </row>
    <row r="4046" spans="1:4" x14ac:dyDescent="0.2">
      <c r="A4046">
        <v>93967</v>
      </c>
      <c r="B4046" t="s">
        <v>11732</v>
      </c>
      <c r="C4046" t="s">
        <v>83</v>
      </c>
      <c r="D4046">
        <v>306.27999999999997</v>
      </c>
    </row>
    <row r="4047" spans="1:4" x14ac:dyDescent="0.2">
      <c r="A4047">
        <v>104878</v>
      </c>
      <c r="B4047" t="s">
        <v>11733</v>
      </c>
      <c r="C4047" t="s">
        <v>52</v>
      </c>
      <c r="D4047" s="335">
        <v>2380.5500000000002</v>
      </c>
    </row>
    <row r="4048" spans="1:4" x14ac:dyDescent="0.2">
      <c r="A4048">
        <v>104877</v>
      </c>
      <c r="B4048" t="s">
        <v>11734</v>
      </c>
      <c r="C4048" t="s">
        <v>52</v>
      </c>
      <c r="D4048">
        <v>678.15</v>
      </c>
    </row>
    <row r="4049" spans="1:4" x14ac:dyDescent="0.2">
      <c r="A4049">
        <v>104841</v>
      </c>
      <c r="B4049" t="s">
        <v>11735</v>
      </c>
      <c r="C4049" t="s">
        <v>83</v>
      </c>
      <c r="D4049">
        <v>103.41</v>
      </c>
    </row>
    <row r="4050" spans="1:4" x14ac:dyDescent="0.2">
      <c r="A4050">
        <v>104849</v>
      </c>
      <c r="B4050" t="s">
        <v>11736</v>
      </c>
      <c r="C4050" t="s">
        <v>83</v>
      </c>
      <c r="D4050">
        <v>71.77</v>
      </c>
    </row>
    <row r="4051" spans="1:4" x14ac:dyDescent="0.2">
      <c r="A4051">
        <v>104887</v>
      </c>
      <c r="B4051" t="s">
        <v>11737</v>
      </c>
      <c r="C4051" t="s">
        <v>83</v>
      </c>
      <c r="D4051">
        <v>55.16</v>
      </c>
    </row>
    <row r="4052" spans="1:4" x14ac:dyDescent="0.2">
      <c r="A4052">
        <v>104844</v>
      </c>
      <c r="B4052" t="s">
        <v>11738</v>
      </c>
      <c r="C4052" t="s">
        <v>83</v>
      </c>
      <c r="D4052">
        <v>114.09</v>
      </c>
    </row>
    <row r="4053" spans="1:4" x14ac:dyDescent="0.2">
      <c r="A4053">
        <v>104852</v>
      </c>
      <c r="B4053" t="s">
        <v>11739</v>
      </c>
      <c r="C4053" t="s">
        <v>83</v>
      </c>
      <c r="D4053">
        <v>79.02</v>
      </c>
    </row>
    <row r="4054" spans="1:4" x14ac:dyDescent="0.2">
      <c r="A4054">
        <v>104846</v>
      </c>
      <c r="B4054" t="s">
        <v>11740</v>
      </c>
      <c r="C4054" t="s">
        <v>83</v>
      </c>
      <c r="D4054">
        <v>129.99</v>
      </c>
    </row>
    <row r="4055" spans="1:4" x14ac:dyDescent="0.2">
      <c r="A4055">
        <v>104854</v>
      </c>
      <c r="B4055" t="s">
        <v>11741</v>
      </c>
      <c r="C4055" t="s">
        <v>83</v>
      </c>
      <c r="D4055">
        <v>89.78</v>
      </c>
    </row>
    <row r="4056" spans="1:4" x14ac:dyDescent="0.2">
      <c r="A4056">
        <v>104890</v>
      </c>
      <c r="B4056" t="s">
        <v>11742</v>
      </c>
      <c r="C4056" t="s">
        <v>83</v>
      </c>
      <c r="D4056">
        <v>63.21</v>
      </c>
    </row>
    <row r="4057" spans="1:4" x14ac:dyDescent="0.2">
      <c r="A4057">
        <v>104842</v>
      </c>
      <c r="B4057" t="s">
        <v>11743</v>
      </c>
      <c r="C4057" t="s">
        <v>83</v>
      </c>
      <c r="D4057">
        <v>88.41</v>
      </c>
    </row>
    <row r="4058" spans="1:4" x14ac:dyDescent="0.2">
      <c r="A4058">
        <v>104850</v>
      </c>
      <c r="B4058" t="s">
        <v>11744</v>
      </c>
      <c r="C4058" t="s">
        <v>83</v>
      </c>
      <c r="D4058">
        <v>63.93</v>
      </c>
    </row>
    <row r="4059" spans="1:4" x14ac:dyDescent="0.2">
      <c r="A4059">
        <v>104888</v>
      </c>
      <c r="B4059" t="s">
        <v>11745</v>
      </c>
      <c r="C4059" t="s">
        <v>83</v>
      </c>
      <c r="D4059">
        <v>50.13</v>
      </c>
    </row>
    <row r="4060" spans="1:4" x14ac:dyDescent="0.2">
      <c r="A4060">
        <v>104879</v>
      </c>
      <c r="B4060" t="s">
        <v>11746</v>
      </c>
      <c r="C4060" t="s">
        <v>83</v>
      </c>
      <c r="D4060">
        <v>97.34</v>
      </c>
    </row>
    <row r="4061" spans="1:4" x14ac:dyDescent="0.2">
      <c r="A4061">
        <v>104853</v>
      </c>
      <c r="B4061" t="s">
        <v>11747</v>
      </c>
      <c r="C4061" t="s">
        <v>83</v>
      </c>
      <c r="D4061">
        <v>69.989999999999995</v>
      </c>
    </row>
    <row r="4062" spans="1:4" x14ac:dyDescent="0.2">
      <c r="A4062">
        <v>104847</v>
      </c>
      <c r="B4062" t="s">
        <v>11748</v>
      </c>
      <c r="C4062" t="s">
        <v>83</v>
      </c>
      <c r="D4062">
        <v>110.57</v>
      </c>
    </row>
    <row r="4063" spans="1:4" x14ac:dyDescent="0.2">
      <c r="A4063">
        <v>104855</v>
      </c>
      <c r="B4063" t="s">
        <v>11749</v>
      </c>
      <c r="C4063" t="s">
        <v>83</v>
      </c>
      <c r="D4063">
        <v>78.95</v>
      </c>
    </row>
    <row r="4064" spans="1:4" x14ac:dyDescent="0.2">
      <c r="A4064">
        <v>104891</v>
      </c>
      <c r="B4064" t="s">
        <v>11750</v>
      </c>
      <c r="C4064" t="s">
        <v>83</v>
      </c>
      <c r="D4064">
        <v>56.89</v>
      </c>
    </row>
    <row r="4065" spans="1:4" x14ac:dyDescent="0.2">
      <c r="A4065">
        <v>104892</v>
      </c>
      <c r="B4065" t="s">
        <v>11751</v>
      </c>
      <c r="C4065" t="s">
        <v>83</v>
      </c>
      <c r="D4065">
        <v>128.41999999999999</v>
      </c>
    </row>
    <row r="4066" spans="1:4" x14ac:dyDescent="0.2">
      <c r="A4066">
        <v>104848</v>
      </c>
      <c r="B4066" t="s">
        <v>11752</v>
      </c>
      <c r="C4066" t="s">
        <v>83</v>
      </c>
      <c r="D4066">
        <v>83.45</v>
      </c>
    </row>
    <row r="4067" spans="1:4" x14ac:dyDescent="0.2">
      <c r="A4067">
        <v>104886</v>
      </c>
      <c r="B4067" t="s">
        <v>11753</v>
      </c>
      <c r="C4067" t="s">
        <v>83</v>
      </c>
      <c r="D4067">
        <v>62.66</v>
      </c>
    </row>
    <row r="4068" spans="1:4" x14ac:dyDescent="0.2">
      <c r="A4068">
        <v>104843</v>
      </c>
      <c r="B4068" t="s">
        <v>11754</v>
      </c>
      <c r="C4068" t="s">
        <v>83</v>
      </c>
      <c r="D4068">
        <v>141.76</v>
      </c>
    </row>
    <row r="4069" spans="1:4" x14ac:dyDescent="0.2">
      <c r="A4069">
        <v>104851</v>
      </c>
      <c r="B4069" t="s">
        <v>11755</v>
      </c>
      <c r="C4069" t="s">
        <v>83</v>
      </c>
      <c r="D4069">
        <v>92.49</v>
      </c>
    </row>
    <row r="4070" spans="1:4" x14ac:dyDescent="0.2">
      <c r="A4070">
        <v>104845</v>
      </c>
      <c r="B4070" t="s">
        <v>11756</v>
      </c>
      <c r="C4070" t="s">
        <v>83</v>
      </c>
      <c r="D4070">
        <v>161.54</v>
      </c>
    </row>
    <row r="4071" spans="1:4" x14ac:dyDescent="0.2">
      <c r="A4071">
        <v>104880</v>
      </c>
      <c r="B4071" t="s">
        <v>11757</v>
      </c>
      <c r="C4071" t="s">
        <v>83</v>
      </c>
      <c r="D4071">
        <v>105.92</v>
      </c>
    </row>
    <row r="4072" spans="1:4" x14ac:dyDescent="0.2">
      <c r="A4072">
        <v>104889</v>
      </c>
      <c r="B4072" t="s">
        <v>11758</v>
      </c>
      <c r="C4072" t="s">
        <v>83</v>
      </c>
      <c r="D4072">
        <v>72.63</v>
      </c>
    </row>
    <row r="4073" spans="1:4" x14ac:dyDescent="0.2">
      <c r="A4073">
        <v>95108</v>
      </c>
      <c r="B4073" t="s">
        <v>11759</v>
      </c>
      <c r="C4073" t="s">
        <v>52</v>
      </c>
      <c r="D4073">
        <v>48.49</v>
      </c>
    </row>
    <row r="4074" spans="1:4" x14ac:dyDescent="0.2">
      <c r="A4074">
        <v>104857</v>
      </c>
      <c r="B4074" t="s">
        <v>11761</v>
      </c>
      <c r="C4074" t="s">
        <v>83</v>
      </c>
      <c r="D4074" t="s">
        <v>17527</v>
      </c>
    </row>
    <row r="4075" spans="1:4" x14ac:dyDescent="0.2">
      <c r="A4075">
        <v>104859</v>
      </c>
      <c r="B4075" t="s">
        <v>11762</v>
      </c>
      <c r="C4075" t="s">
        <v>83</v>
      </c>
      <c r="D4075" t="s">
        <v>17527</v>
      </c>
    </row>
    <row r="4076" spans="1:4" x14ac:dyDescent="0.2">
      <c r="A4076">
        <v>104861</v>
      </c>
      <c r="B4076" t="s">
        <v>11763</v>
      </c>
      <c r="C4076" t="s">
        <v>83</v>
      </c>
      <c r="D4076" t="s">
        <v>17527</v>
      </c>
    </row>
    <row r="4077" spans="1:4" x14ac:dyDescent="0.2">
      <c r="A4077">
        <v>104856</v>
      </c>
      <c r="B4077" t="s">
        <v>11764</v>
      </c>
      <c r="C4077" t="s">
        <v>83</v>
      </c>
      <c r="D4077" t="s">
        <v>17527</v>
      </c>
    </row>
    <row r="4078" spans="1:4" x14ac:dyDescent="0.2">
      <c r="A4078">
        <v>104858</v>
      </c>
      <c r="B4078" t="s">
        <v>11765</v>
      </c>
      <c r="C4078" t="s">
        <v>83</v>
      </c>
      <c r="D4078" t="s">
        <v>17527</v>
      </c>
    </row>
    <row r="4079" spans="1:4" x14ac:dyDescent="0.2">
      <c r="A4079">
        <v>104860</v>
      </c>
      <c r="B4079" t="s">
        <v>11766</v>
      </c>
      <c r="C4079" t="s">
        <v>83</v>
      </c>
      <c r="D4079" t="s">
        <v>17527</v>
      </c>
    </row>
    <row r="4080" spans="1:4" x14ac:dyDescent="0.2">
      <c r="A4080">
        <v>104871</v>
      </c>
      <c r="B4080" t="s">
        <v>11767</v>
      </c>
      <c r="C4080" t="s">
        <v>83</v>
      </c>
      <c r="D4080" t="s">
        <v>17527</v>
      </c>
    </row>
    <row r="4081" spans="1:4" x14ac:dyDescent="0.2">
      <c r="A4081">
        <v>104883</v>
      </c>
      <c r="B4081" t="s">
        <v>11769</v>
      </c>
      <c r="C4081" t="s">
        <v>83</v>
      </c>
      <c r="D4081" t="s">
        <v>17527</v>
      </c>
    </row>
    <row r="4082" spans="1:4" x14ac:dyDescent="0.2">
      <c r="A4082">
        <v>104865</v>
      </c>
      <c r="B4082" t="s">
        <v>11770</v>
      </c>
      <c r="C4082" t="s">
        <v>83</v>
      </c>
      <c r="D4082" t="s">
        <v>17527</v>
      </c>
    </row>
    <row r="4083" spans="1:4" x14ac:dyDescent="0.2">
      <c r="A4083">
        <v>104872</v>
      </c>
      <c r="B4083" t="s">
        <v>11771</v>
      </c>
      <c r="C4083" t="s">
        <v>83</v>
      </c>
      <c r="D4083" t="s">
        <v>17527</v>
      </c>
    </row>
    <row r="4084" spans="1:4" x14ac:dyDescent="0.2">
      <c r="A4084">
        <v>104884</v>
      </c>
      <c r="B4084" t="s">
        <v>11772</v>
      </c>
      <c r="C4084" t="s">
        <v>83</v>
      </c>
      <c r="D4084" t="s">
        <v>17527</v>
      </c>
    </row>
    <row r="4085" spans="1:4" x14ac:dyDescent="0.2">
      <c r="A4085">
        <v>104866</v>
      </c>
      <c r="B4085" t="s">
        <v>11773</v>
      </c>
      <c r="C4085" t="s">
        <v>83</v>
      </c>
      <c r="D4085" t="s">
        <v>17527</v>
      </c>
    </row>
    <row r="4086" spans="1:4" x14ac:dyDescent="0.2">
      <c r="A4086">
        <v>104873</v>
      </c>
      <c r="B4086" t="s">
        <v>11774</v>
      </c>
      <c r="C4086" t="s">
        <v>83</v>
      </c>
      <c r="D4086" t="s">
        <v>17527</v>
      </c>
    </row>
    <row r="4087" spans="1:4" x14ac:dyDescent="0.2">
      <c r="A4087">
        <v>104885</v>
      </c>
      <c r="B4087" t="s">
        <v>11775</v>
      </c>
      <c r="C4087" t="s">
        <v>83</v>
      </c>
      <c r="D4087" t="s">
        <v>17527</v>
      </c>
    </row>
    <row r="4088" spans="1:4" x14ac:dyDescent="0.2">
      <c r="A4088">
        <v>104867</v>
      </c>
      <c r="B4088" t="s">
        <v>11776</v>
      </c>
      <c r="C4088" t="s">
        <v>83</v>
      </c>
      <c r="D4088" t="s">
        <v>17527</v>
      </c>
    </row>
    <row r="4089" spans="1:4" x14ac:dyDescent="0.2">
      <c r="A4089">
        <v>104868</v>
      </c>
      <c r="B4089" t="s">
        <v>11777</v>
      </c>
      <c r="C4089" t="s">
        <v>83</v>
      </c>
      <c r="D4089" t="s">
        <v>17527</v>
      </c>
    </row>
    <row r="4090" spans="1:4" x14ac:dyDescent="0.2">
      <c r="A4090">
        <v>104874</v>
      </c>
      <c r="B4090" t="s">
        <v>11778</v>
      </c>
      <c r="C4090" t="s">
        <v>83</v>
      </c>
      <c r="D4090" t="s">
        <v>17527</v>
      </c>
    </row>
    <row r="4091" spans="1:4" x14ac:dyDescent="0.2">
      <c r="A4091">
        <v>104862</v>
      </c>
      <c r="B4091" t="s">
        <v>11779</v>
      </c>
      <c r="C4091" t="s">
        <v>83</v>
      </c>
      <c r="D4091" t="s">
        <v>17527</v>
      </c>
    </row>
    <row r="4092" spans="1:4" x14ac:dyDescent="0.2">
      <c r="A4092">
        <v>104869</v>
      </c>
      <c r="B4092" t="s">
        <v>11780</v>
      </c>
      <c r="C4092" t="s">
        <v>83</v>
      </c>
      <c r="D4092" t="s">
        <v>17527</v>
      </c>
    </row>
    <row r="4093" spans="1:4" x14ac:dyDescent="0.2">
      <c r="A4093">
        <v>104881</v>
      </c>
      <c r="B4093" t="s">
        <v>11781</v>
      </c>
      <c r="C4093" t="s">
        <v>83</v>
      </c>
      <c r="D4093" t="s">
        <v>17527</v>
      </c>
    </row>
    <row r="4094" spans="1:4" x14ac:dyDescent="0.2">
      <c r="A4094">
        <v>104863</v>
      </c>
      <c r="B4094" t="s">
        <v>11782</v>
      </c>
      <c r="C4094" t="s">
        <v>83</v>
      </c>
      <c r="D4094" t="s">
        <v>17527</v>
      </c>
    </row>
    <row r="4095" spans="1:4" x14ac:dyDescent="0.2">
      <c r="A4095">
        <v>104870</v>
      </c>
      <c r="B4095" t="s">
        <v>11783</v>
      </c>
      <c r="C4095" t="s">
        <v>83</v>
      </c>
      <c r="D4095" t="s">
        <v>17527</v>
      </c>
    </row>
    <row r="4096" spans="1:4" x14ac:dyDescent="0.2">
      <c r="A4096">
        <v>104882</v>
      </c>
      <c r="B4096" t="s">
        <v>11784</v>
      </c>
      <c r="C4096" t="s">
        <v>83</v>
      </c>
      <c r="D4096" t="s">
        <v>17527</v>
      </c>
    </row>
    <row r="4097" spans="1:4" x14ac:dyDescent="0.2">
      <c r="A4097">
        <v>104864</v>
      </c>
      <c r="B4097" t="s">
        <v>11785</v>
      </c>
      <c r="C4097" t="s">
        <v>83</v>
      </c>
      <c r="D4097" t="s">
        <v>17527</v>
      </c>
    </row>
    <row r="4098" spans="1:4" x14ac:dyDescent="0.2">
      <c r="A4098">
        <v>104876</v>
      </c>
      <c r="B4098" t="s">
        <v>11786</v>
      </c>
      <c r="C4098" t="s">
        <v>52</v>
      </c>
      <c r="D4098">
        <v>34.380000000000003</v>
      </c>
    </row>
    <row r="4099" spans="1:4" x14ac:dyDescent="0.2">
      <c r="A4099">
        <v>104875</v>
      </c>
      <c r="B4099" t="s">
        <v>11787</v>
      </c>
      <c r="C4099" t="s">
        <v>83</v>
      </c>
      <c r="D4099">
        <v>174.8</v>
      </c>
    </row>
    <row r="4100" spans="1:4" x14ac:dyDescent="0.2">
      <c r="A4100">
        <v>105942</v>
      </c>
      <c r="B4100" t="s">
        <v>11788</v>
      </c>
      <c r="C4100" t="s">
        <v>83</v>
      </c>
      <c r="D4100" t="s">
        <v>17527</v>
      </c>
    </row>
    <row r="4101" spans="1:4" x14ac:dyDescent="0.2">
      <c r="A4101">
        <v>105943</v>
      </c>
      <c r="B4101" t="s">
        <v>11789</v>
      </c>
      <c r="C4101" t="s">
        <v>83</v>
      </c>
      <c r="D4101" t="s">
        <v>17527</v>
      </c>
    </row>
    <row r="4102" spans="1:4" x14ac:dyDescent="0.2">
      <c r="A4102">
        <v>105941</v>
      </c>
      <c r="B4102" t="s">
        <v>11790</v>
      </c>
      <c r="C4102" t="s">
        <v>3211</v>
      </c>
      <c r="D4102" t="s">
        <v>17527</v>
      </c>
    </row>
    <row r="4103" spans="1:4" x14ac:dyDescent="0.2">
      <c r="A4103">
        <v>105940</v>
      </c>
      <c r="B4103" t="s">
        <v>11791</v>
      </c>
      <c r="C4103" t="s">
        <v>3211</v>
      </c>
      <c r="D4103" t="s">
        <v>17527</v>
      </c>
    </row>
    <row r="4104" spans="1:4" x14ac:dyDescent="0.2">
      <c r="A4104">
        <v>105938</v>
      </c>
      <c r="B4104" t="s">
        <v>11792</v>
      </c>
      <c r="C4104" t="s">
        <v>3211</v>
      </c>
      <c r="D4104" t="s">
        <v>17527</v>
      </c>
    </row>
    <row r="4105" spans="1:4" x14ac:dyDescent="0.2">
      <c r="A4105">
        <v>105939</v>
      </c>
      <c r="B4105" t="s">
        <v>11793</v>
      </c>
      <c r="C4105" t="s">
        <v>3211</v>
      </c>
      <c r="D4105" t="s">
        <v>17527</v>
      </c>
    </row>
    <row r="4106" spans="1:4" x14ac:dyDescent="0.2">
      <c r="A4106">
        <v>96120</v>
      </c>
      <c r="B4106" t="s">
        <v>11794</v>
      </c>
      <c r="C4106" t="s">
        <v>83</v>
      </c>
      <c r="D4106">
        <v>3.66</v>
      </c>
    </row>
    <row r="4107" spans="1:4" x14ac:dyDescent="0.2">
      <c r="A4107">
        <v>96123</v>
      </c>
      <c r="B4107" t="s">
        <v>11795</v>
      </c>
      <c r="C4107" t="s">
        <v>83</v>
      </c>
      <c r="D4107">
        <v>32.5</v>
      </c>
    </row>
    <row r="4108" spans="1:4" x14ac:dyDescent="0.2">
      <c r="A4108">
        <v>96122</v>
      </c>
      <c r="B4108" t="s">
        <v>11797</v>
      </c>
      <c r="C4108" t="s">
        <v>83</v>
      </c>
      <c r="D4108">
        <v>56.37</v>
      </c>
    </row>
    <row r="4109" spans="1:4" x14ac:dyDescent="0.2">
      <c r="A4109">
        <v>96121</v>
      </c>
      <c r="B4109" t="s">
        <v>11798</v>
      </c>
      <c r="C4109" t="s">
        <v>83</v>
      </c>
      <c r="D4109">
        <v>17.5</v>
      </c>
    </row>
    <row r="4110" spans="1:4" x14ac:dyDescent="0.2">
      <c r="A4110">
        <v>99054</v>
      </c>
      <c r="B4110" t="s">
        <v>11799</v>
      </c>
      <c r="C4110" t="s">
        <v>3211</v>
      </c>
      <c r="D4110">
        <v>75.5</v>
      </c>
    </row>
    <row r="4111" spans="1:4" x14ac:dyDescent="0.2">
      <c r="A4111">
        <v>96110</v>
      </c>
      <c r="B4111" t="s">
        <v>11800</v>
      </c>
      <c r="C4111" t="s">
        <v>3211</v>
      </c>
      <c r="D4111">
        <v>84.4</v>
      </c>
    </row>
    <row r="4112" spans="1:4" x14ac:dyDescent="0.2">
      <c r="A4112">
        <v>96114</v>
      </c>
      <c r="B4112" t="s">
        <v>274</v>
      </c>
      <c r="C4112" t="s">
        <v>3211</v>
      </c>
      <c r="D4112">
        <v>82.96</v>
      </c>
    </row>
    <row r="4113" spans="1:4" x14ac:dyDescent="0.2">
      <c r="A4113">
        <v>104757</v>
      </c>
      <c r="B4113" t="s">
        <v>11801</v>
      </c>
      <c r="C4113" t="s">
        <v>3211</v>
      </c>
      <c r="D4113">
        <v>130.72999999999999</v>
      </c>
    </row>
    <row r="4114" spans="1:4" x14ac:dyDescent="0.2">
      <c r="A4114">
        <v>104756</v>
      </c>
      <c r="B4114" t="s">
        <v>11802</v>
      </c>
      <c r="C4114" t="s">
        <v>3211</v>
      </c>
      <c r="D4114">
        <v>240.9</v>
      </c>
    </row>
    <row r="4115" spans="1:4" x14ac:dyDescent="0.2">
      <c r="A4115">
        <v>96112</v>
      </c>
      <c r="B4115" t="s">
        <v>11803</v>
      </c>
      <c r="C4115" t="s">
        <v>3211</v>
      </c>
      <c r="D4115">
        <v>185.47</v>
      </c>
    </row>
    <row r="4116" spans="1:4" x14ac:dyDescent="0.2">
      <c r="A4116">
        <v>96113</v>
      </c>
      <c r="B4116" t="s">
        <v>11804</v>
      </c>
      <c r="C4116" t="s">
        <v>3211</v>
      </c>
      <c r="D4116">
        <v>58.31</v>
      </c>
    </row>
    <row r="4117" spans="1:4" x14ac:dyDescent="0.2">
      <c r="A4117">
        <v>96109</v>
      </c>
      <c r="B4117" t="s">
        <v>11805</v>
      </c>
      <c r="C4117" t="s">
        <v>3211</v>
      </c>
      <c r="D4117">
        <v>65.260000000000005</v>
      </c>
    </row>
    <row r="4118" spans="1:4" x14ac:dyDescent="0.2">
      <c r="A4118">
        <v>96116</v>
      </c>
      <c r="B4118" t="s">
        <v>11806</v>
      </c>
      <c r="C4118" t="s">
        <v>3211</v>
      </c>
      <c r="D4118">
        <v>82.82</v>
      </c>
    </row>
    <row r="4119" spans="1:4" x14ac:dyDescent="0.2">
      <c r="A4119">
        <v>96111</v>
      </c>
      <c r="B4119" t="s">
        <v>11807</v>
      </c>
      <c r="C4119" t="s">
        <v>3211</v>
      </c>
      <c r="D4119">
        <v>82.57</v>
      </c>
    </row>
    <row r="4120" spans="1:4" x14ac:dyDescent="0.2">
      <c r="A4120">
        <v>96486</v>
      </c>
      <c r="B4120" t="s">
        <v>11808</v>
      </c>
      <c r="C4120" t="s">
        <v>3211</v>
      </c>
      <c r="D4120">
        <v>97.11</v>
      </c>
    </row>
    <row r="4121" spans="1:4" x14ac:dyDescent="0.2">
      <c r="A4121">
        <v>96485</v>
      </c>
      <c r="B4121" t="s">
        <v>11809</v>
      </c>
      <c r="C4121" t="s">
        <v>3211</v>
      </c>
      <c r="D4121">
        <v>96.86</v>
      </c>
    </row>
    <row r="4122" spans="1:4" x14ac:dyDescent="0.2">
      <c r="A4122">
        <v>97557</v>
      </c>
      <c r="B4122" t="s">
        <v>11810</v>
      </c>
      <c r="C4122" t="s">
        <v>3211</v>
      </c>
      <c r="D4122" t="s">
        <v>17527</v>
      </c>
    </row>
    <row r="4123" spans="1:4" x14ac:dyDescent="0.2">
      <c r="A4123">
        <v>101807</v>
      </c>
      <c r="B4123" t="s">
        <v>11811</v>
      </c>
      <c r="C4123" t="s">
        <v>52</v>
      </c>
      <c r="D4123">
        <v>601.83000000000004</v>
      </c>
    </row>
    <row r="4124" spans="1:4" x14ac:dyDescent="0.2">
      <c r="A4124">
        <v>101806</v>
      </c>
      <c r="B4124" t="s">
        <v>11812</v>
      </c>
      <c r="C4124" t="s">
        <v>52</v>
      </c>
      <c r="D4124">
        <v>663.23</v>
      </c>
    </row>
    <row r="4125" spans="1:4" x14ac:dyDescent="0.2">
      <c r="A4125">
        <v>101808</v>
      </c>
      <c r="B4125" t="s">
        <v>11813</v>
      </c>
      <c r="C4125" t="s">
        <v>52</v>
      </c>
      <c r="D4125">
        <v>668.91</v>
      </c>
    </row>
    <row r="4126" spans="1:4" x14ac:dyDescent="0.2">
      <c r="A4126">
        <v>98058</v>
      </c>
      <c r="B4126" t="s">
        <v>11814</v>
      </c>
      <c r="C4126" t="s">
        <v>52</v>
      </c>
      <c r="D4126" s="335">
        <v>2119.69</v>
      </c>
    </row>
    <row r="4127" spans="1:4" x14ac:dyDescent="0.2">
      <c r="A4127">
        <v>98059</v>
      </c>
      <c r="B4127" t="s">
        <v>11815</v>
      </c>
      <c r="C4127" t="s">
        <v>52</v>
      </c>
      <c r="D4127" s="335">
        <v>4500.04</v>
      </c>
    </row>
    <row r="4128" spans="1:4" x14ac:dyDescent="0.2">
      <c r="A4128">
        <v>98060</v>
      </c>
      <c r="B4128" t="s">
        <v>11816</v>
      </c>
      <c r="C4128" t="s">
        <v>52</v>
      </c>
      <c r="D4128" s="335">
        <v>6260.01</v>
      </c>
    </row>
    <row r="4129" spans="1:4" x14ac:dyDescent="0.2">
      <c r="A4129">
        <v>98061</v>
      </c>
      <c r="B4129" t="s">
        <v>11817</v>
      </c>
      <c r="C4129" t="s">
        <v>52</v>
      </c>
      <c r="D4129" s="335">
        <v>8722.7000000000007</v>
      </c>
    </row>
    <row r="4130" spans="1:4" x14ac:dyDescent="0.2">
      <c r="A4130">
        <v>98088</v>
      </c>
      <c r="B4130" t="s">
        <v>11818</v>
      </c>
      <c r="C4130" t="s">
        <v>52</v>
      </c>
      <c r="D4130" s="335">
        <v>3613.27</v>
      </c>
    </row>
    <row r="4131" spans="1:4" x14ac:dyDescent="0.2">
      <c r="A4131">
        <v>98089</v>
      </c>
      <c r="B4131" t="s">
        <v>11820</v>
      </c>
      <c r="C4131" t="s">
        <v>52</v>
      </c>
      <c r="D4131" s="335">
        <v>5745.85</v>
      </c>
    </row>
    <row r="4132" spans="1:4" x14ac:dyDescent="0.2">
      <c r="A4132">
        <v>98090</v>
      </c>
      <c r="B4132" t="s">
        <v>11821</v>
      </c>
      <c r="C4132" t="s">
        <v>52</v>
      </c>
      <c r="D4132" s="335">
        <v>9067.39</v>
      </c>
    </row>
    <row r="4133" spans="1:4" x14ac:dyDescent="0.2">
      <c r="A4133">
        <v>98091</v>
      </c>
      <c r="B4133" t="s">
        <v>11822</v>
      </c>
      <c r="C4133" t="s">
        <v>52</v>
      </c>
      <c r="D4133" s="335">
        <v>11865.37</v>
      </c>
    </row>
    <row r="4134" spans="1:4" x14ac:dyDescent="0.2">
      <c r="A4134">
        <v>98092</v>
      </c>
      <c r="B4134" t="s">
        <v>11823</v>
      </c>
      <c r="C4134" t="s">
        <v>52</v>
      </c>
      <c r="D4134" s="335">
        <v>13805.08</v>
      </c>
    </row>
    <row r="4135" spans="1:4" x14ac:dyDescent="0.2">
      <c r="A4135">
        <v>98093</v>
      </c>
      <c r="B4135" t="s">
        <v>11824</v>
      </c>
      <c r="C4135" t="s">
        <v>52</v>
      </c>
      <c r="D4135" s="335">
        <v>16309.82</v>
      </c>
    </row>
    <row r="4136" spans="1:4" x14ac:dyDescent="0.2">
      <c r="A4136">
        <v>98072</v>
      </c>
      <c r="B4136" t="s">
        <v>11825</v>
      </c>
      <c r="C4136" t="s">
        <v>52</v>
      </c>
      <c r="D4136" s="335">
        <v>4479.1499999999996</v>
      </c>
    </row>
    <row r="4137" spans="1:4" x14ac:dyDescent="0.2">
      <c r="A4137">
        <v>98073</v>
      </c>
      <c r="B4137" t="s">
        <v>11826</v>
      </c>
      <c r="C4137" t="s">
        <v>52</v>
      </c>
      <c r="D4137" s="335">
        <v>7054.27</v>
      </c>
    </row>
    <row r="4138" spans="1:4" x14ac:dyDescent="0.2">
      <c r="A4138">
        <v>98074</v>
      </c>
      <c r="B4138" t="s">
        <v>11827</v>
      </c>
      <c r="C4138" t="s">
        <v>52</v>
      </c>
      <c r="D4138" s="335">
        <v>11015.23</v>
      </c>
    </row>
    <row r="4139" spans="1:4" x14ac:dyDescent="0.2">
      <c r="A4139">
        <v>98075</v>
      </c>
      <c r="B4139" t="s">
        <v>11828</v>
      </c>
      <c r="C4139" t="s">
        <v>52</v>
      </c>
      <c r="D4139" s="335">
        <v>14354.52</v>
      </c>
    </row>
    <row r="4140" spans="1:4" x14ac:dyDescent="0.2">
      <c r="A4140">
        <v>98076</v>
      </c>
      <c r="B4140" t="s">
        <v>11829</v>
      </c>
      <c r="C4140" t="s">
        <v>52</v>
      </c>
      <c r="D4140" s="335">
        <v>16580.47</v>
      </c>
    </row>
    <row r="4141" spans="1:4" x14ac:dyDescent="0.2">
      <c r="A4141">
        <v>98077</v>
      </c>
      <c r="B4141" t="s">
        <v>11830</v>
      </c>
      <c r="C4141" t="s">
        <v>52</v>
      </c>
      <c r="D4141" s="335">
        <v>19541.53</v>
      </c>
    </row>
    <row r="4142" spans="1:4" x14ac:dyDescent="0.2">
      <c r="A4142">
        <v>98062</v>
      </c>
      <c r="B4142" t="s">
        <v>11831</v>
      </c>
      <c r="C4142" t="s">
        <v>52</v>
      </c>
      <c r="D4142" s="335">
        <v>3657.96</v>
      </c>
    </row>
    <row r="4143" spans="1:4" x14ac:dyDescent="0.2">
      <c r="A4143">
        <v>98063</v>
      </c>
      <c r="B4143" t="s">
        <v>11832</v>
      </c>
      <c r="C4143" t="s">
        <v>52</v>
      </c>
      <c r="D4143" s="335">
        <v>5587.45</v>
      </c>
    </row>
    <row r="4144" spans="1:4" x14ac:dyDescent="0.2">
      <c r="A4144">
        <v>98064</v>
      </c>
      <c r="B4144" t="s">
        <v>11833</v>
      </c>
      <c r="C4144" t="s">
        <v>52</v>
      </c>
      <c r="D4144" s="335">
        <v>6483.92</v>
      </c>
    </row>
    <row r="4145" spans="1:4" x14ac:dyDescent="0.2">
      <c r="A4145">
        <v>98065</v>
      </c>
      <c r="B4145" t="s">
        <v>11834</v>
      </c>
      <c r="C4145" t="s">
        <v>52</v>
      </c>
      <c r="D4145" s="335">
        <v>9009.59</v>
      </c>
    </row>
    <row r="4146" spans="1:4" x14ac:dyDescent="0.2">
      <c r="A4146">
        <v>98094</v>
      </c>
      <c r="B4146" t="s">
        <v>11835</v>
      </c>
      <c r="C4146" t="s">
        <v>52</v>
      </c>
      <c r="D4146" s="335">
        <v>2967.21</v>
      </c>
    </row>
    <row r="4147" spans="1:4" x14ac:dyDescent="0.2">
      <c r="A4147">
        <v>98099</v>
      </c>
      <c r="B4147" t="s">
        <v>11836</v>
      </c>
      <c r="C4147" t="s">
        <v>52</v>
      </c>
      <c r="D4147" s="335">
        <v>5084.58</v>
      </c>
    </row>
    <row r="4148" spans="1:4" x14ac:dyDescent="0.2">
      <c r="A4148">
        <v>98100</v>
      </c>
      <c r="B4148" t="s">
        <v>11837</v>
      </c>
      <c r="C4148" t="s">
        <v>52</v>
      </c>
      <c r="D4148" s="335">
        <v>6692.56</v>
      </c>
    </row>
    <row r="4149" spans="1:4" x14ac:dyDescent="0.2">
      <c r="A4149">
        <v>98101</v>
      </c>
      <c r="B4149" t="s">
        <v>11838</v>
      </c>
      <c r="C4149" t="s">
        <v>52</v>
      </c>
      <c r="D4149" s="335">
        <v>9919.66</v>
      </c>
    </row>
    <row r="4150" spans="1:4" x14ac:dyDescent="0.2">
      <c r="A4150">
        <v>98078</v>
      </c>
      <c r="B4150" t="s">
        <v>11839</v>
      </c>
      <c r="C4150" t="s">
        <v>52</v>
      </c>
      <c r="D4150" s="335">
        <v>4823.5600000000004</v>
      </c>
    </row>
    <row r="4151" spans="1:4" x14ac:dyDescent="0.2">
      <c r="A4151">
        <v>98079</v>
      </c>
      <c r="B4151" t="s">
        <v>11840</v>
      </c>
      <c r="C4151" t="s">
        <v>52</v>
      </c>
      <c r="D4151" s="335">
        <v>8467.32</v>
      </c>
    </row>
    <row r="4152" spans="1:4" x14ac:dyDescent="0.2">
      <c r="A4152">
        <v>98080</v>
      </c>
      <c r="B4152" t="s">
        <v>11841</v>
      </c>
      <c r="C4152" t="s">
        <v>52</v>
      </c>
      <c r="D4152" s="335">
        <v>10923.37</v>
      </c>
    </row>
    <row r="4153" spans="1:4" x14ac:dyDescent="0.2">
      <c r="A4153">
        <v>98081</v>
      </c>
      <c r="B4153" t="s">
        <v>11842</v>
      </c>
      <c r="C4153" t="s">
        <v>52</v>
      </c>
      <c r="D4153" s="335">
        <v>16210.02</v>
      </c>
    </row>
    <row r="4154" spans="1:4" x14ac:dyDescent="0.2">
      <c r="A4154">
        <v>98052</v>
      </c>
      <c r="B4154" t="s">
        <v>11843</v>
      </c>
      <c r="C4154" t="s">
        <v>52</v>
      </c>
      <c r="D4154" s="335">
        <v>2499.11</v>
      </c>
    </row>
    <row r="4155" spans="1:4" x14ac:dyDescent="0.2">
      <c r="A4155">
        <v>98053</v>
      </c>
      <c r="B4155" t="s">
        <v>11844</v>
      </c>
      <c r="C4155" t="s">
        <v>52</v>
      </c>
      <c r="D4155" s="335">
        <v>3436.5</v>
      </c>
    </row>
    <row r="4156" spans="1:4" x14ac:dyDescent="0.2">
      <c r="A4156">
        <v>98054</v>
      </c>
      <c r="B4156" t="s">
        <v>11845</v>
      </c>
      <c r="C4156" t="s">
        <v>52</v>
      </c>
      <c r="D4156" s="335">
        <v>5557.11</v>
      </c>
    </row>
    <row r="4157" spans="1:4" x14ac:dyDescent="0.2">
      <c r="A4157">
        <v>98055</v>
      </c>
      <c r="B4157" t="s">
        <v>11846</v>
      </c>
      <c r="C4157" t="s">
        <v>52</v>
      </c>
      <c r="D4157" s="335">
        <v>7542.88</v>
      </c>
    </row>
    <row r="4158" spans="1:4" x14ac:dyDescent="0.2">
      <c r="A4158">
        <v>98056</v>
      </c>
      <c r="B4158" t="s">
        <v>11847</v>
      </c>
      <c r="C4158" t="s">
        <v>52</v>
      </c>
      <c r="D4158" s="335">
        <v>8829.2199999999993</v>
      </c>
    </row>
    <row r="4159" spans="1:4" x14ac:dyDescent="0.2">
      <c r="A4159">
        <v>98057</v>
      </c>
      <c r="B4159" t="s">
        <v>11848</v>
      </c>
      <c r="C4159" t="s">
        <v>52</v>
      </c>
      <c r="D4159" s="335">
        <v>10482.36</v>
      </c>
    </row>
    <row r="4160" spans="1:4" x14ac:dyDescent="0.2">
      <c r="A4160">
        <v>98082</v>
      </c>
      <c r="B4160" t="s">
        <v>11849</v>
      </c>
      <c r="C4160" t="s">
        <v>52</v>
      </c>
      <c r="D4160" s="335">
        <v>4174.3999999999996</v>
      </c>
    </row>
    <row r="4161" spans="1:4" x14ac:dyDescent="0.2">
      <c r="A4161">
        <v>98083</v>
      </c>
      <c r="B4161" t="s">
        <v>11850</v>
      </c>
      <c r="C4161" t="s">
        <v>52</v>
      </c>
      <c r="D4161" s="335">
        <v>5510.59</v>
      </c>
    </row>
    <row r="4162" spans="1:4" x14ac:dyDescent="0.2">
      <c r="A4162">
        <v>98084</v>
      </c>
      <c r="B4162" t="s">
        <v>11851</v>
      </c>
      <c r="C4162" t="s">
        <v>52</v>
      </c>
      <c r="D4162" s="335">
        <v>7737.14</v>
      </c>
    </row>
    <row r="4163" spans="1:4" x14ac:dyDescent="0.2">
      <c r="A4163">
        <v>98085</v>
      </c>
      <c r="B4163" t="s">
        <v>11852</v>
      </c>
      <c r="C4163" t="s">
        <v>52</v>
      </c>
      <c r="D4163" s="335">
        <v>10515.96</v>
      </c>
    </row>
    <row r="4164" spans="1:4" x14ac:dyDescent="0.2">
      <c r="A4164">
        <v>98087</v>
      </c>
      <c r="B4164" t="s">
        <v>11853</v>
      </c>
      <c r="C4164" t="s">
        <v>52</v>
      </c>
      <c r="D4164" s="335">
        <v>12636.34</v>
      </c>
    </row>
    <row r="4165" spans="1:4" x14ac:dyDescent="0.2">
      <c r="A4165">
        <v>98086</v>
      </c>
      <c r="B4165" t="s">
        <v>11854</v>
      </c>
      <c r="C4165" t="s">
        <v>52</v>
      </c>
      <c r="D4165" s="335">
        <v>11862.26</v>
      </c>
    </row>
    <row r="4166" spans="1:4" x14ac:dyDescent="0.2">
      <c r="A4166">
        <v>98066</v>
      </c>
      <c r="B4166" t="s">
        <v>11855</v>
      </c>
      <c r="C4166" t="s">
        <v>52</v>
      </c>
      <c r="D4166" s="335">
        <v>5305.32</v>
      </c>
    </row>
    <row r="4167" spans="1:4" x14ac:dyDescent="0.2">
      <c r="A4167">
        <v>98067</v>
      </c>
      <c r="B4167" t="s">
        <v>11856</v>
      </c>
      <c r="C4167" t="s">
        <v>52</v>
      </c>
      <c r="D4167" s="335">
        <v>7075.1</v>
      </c>
    </row>
    <row r="4168" spans="1:4" x14ac:dyDescent="0.2">
      <c r="A4168">
        <v>98068</v>
      </c>
      <c r="B4168" t="s">
        <v>11857</v>
      </c>
      <c r="C4168" t="s">
        <v>52</v>
      </c>
      <c r="D4168" s="335">
        <v>10002.07</v>
      </c>
    </row>
    <row r="4169" spans="1:4" x14ac:dyDescent="0.2">
      <c r="A4169">
        <v>98069</v>
      </c>
      <c r="B4169" t="s">
        <v>11858</v>
      </c>
      <c r="C4169" t="s">
        <v>52</v>
      </c>
      <c r="D4169" s="335">
        <v>13474.05</v>
      </c>
    </row>
    <row r="4170" spans="1:4" x14ac:dyDescent="0.2">
      <c r="A4170">
        <v>98071</v>
      </c>
      <c r="B4170" t="s">
        <v>11859</v>
      </c>
      <c r="C4170" t="s">
        <v>52</v>
      </c>
      <c r="D4170" s="335">
        <v>16753.97</v>
      </c>
    </row>
    <row r="4171" spans="1:4" x14ac:dyDescent="0.2">
      <c r="A4171">
        <v>98070</v>
      </c>
      <c r="B4171" t="s">
        <v>11860</v>
      </c>
      <c r="C4171" t="s">
        <v>52</v>
      </c>
      <c r="D4171" s="335">
        <v>15383.3</v>
      </c>
    </row>
    <row r="4172" spans="1:4" x14ac:dyDescent="0.2">
      <c r="A4172">
        <v>104915</v>
      </c>
      <c r="B4172" t="s">
        <v>11861</v>
      </c>
      <c r="C4172" t="s">
        <v>94</v>
      </c>
      <c r="D4172">
        <v>9.69</v>
      </c>
    </row>
    <row r="4173" spans="1:4" x14ac:dyDescent="0.2">
      <c r="A4173">
        <v>96546</v>
      </c>
      <c r="B4173" t="s">
        <v>98</v>
      </c>
      <c r="C4173" t="s">
        <v>94</v>
      </c>
      <c r="D4173">
        <v>15.06</v>
      </c>
    </row>
    <row r="4174" spans="1:4" x14ac:dyDescent="0.2">
      <c r="A4174">
        <v>96544</v>
      </c>
      <c r="B4174" t="s">
        <v>864</v>
      </c>
      <c r="C4174" t="s">
        <v>94</v>
      </c>
      <c r="D4174">
        <v>20.23</v>
      </c>
    </row>
    <row r="4175" spans="1:4" x14ac:dyDescent="0.2">
      <c r="A4175">
        <v>96545</v>
      </c>
      <c r="B4175" t="s">
        <v>96</v>
      </c>
      <c r="C4175" t="s">
        <v>94</v>
      </c>
      <c r="D4175">
        <v>17.600000000000001</v>
      </c>
    </row>
    <row r="4176" spans="1:4" x14ac:dyDescent="0.2">
      <c r="A4176">
        <v>96543</v>
      </c>
      <c r="B4176" t="s">
        <v>93</v>
      </c>
      <c r="C4176" t="s">
        <v>94</v>
      </c>
      <c r="D4176">
        <v>23.4</v>
      </c>
    </row>
    <row r="4177" spans="1:4" x14ac:dyDescent="0.2">
      <c r="A4177">
        <v>104922</v>
      </c>
      <c r="B4177" t="s">
        <v>1247</v>
      </c>
      <c r="C4177" t="s">
        <v>94</v>
      </c>
      <c r="D4177">
        <v>11.06</v>
      </c>
    </row>
    <row r="4178" spans="1:4" x14ac:dyDescent="0.2">
      <c r="A4178">
        <v>104920</v>
      </c>
      <c r="B4178" t="s">
        <v>100</v>
      </c>
      <c r="C4178" t="s">
        <v>94</v>
      </c>
      <c r="D4178">
        <v>11.18</v>
      </c>
    </row>
    <row r="4179" spans="1:4" x14ac:dyDescent="0.2">
      <c r="A4179">
        <v>104921</v>
      </c>
      <c r="B4179" t="s">
        <v>102</v>
      </c>
      <c r="C4179" t="s">
        <v>94</v>
      </c>
      <c r="D4179">
        <v>10.3</v>
      </c>
    </row>
    <row r="4180" spans="1:4" x14ac:dyDescent="0.2">
      <c r="A4180">
        <v>104919</v>
      </c>
      <c r="B4180" t="s">
        <v>11862</v>
      </c>
      <c r="C4180" t="s">
        <v>94</v>
      </c>
      <c r="D4180">
        <v>13.31</v>
      </c>
    </row>
    <row r="4181" spans="1:4" x14ac:dyDescent="0.2">
      <c r="A4181">
        <v>104917</v>
      </c>
      <c r="B4181" t="s">
        <v>11863</v>
      </c>
      <c r="C4181" t="s">
        <v>94</v>
      </c>
      <c r="D4181">
        <v>16.940000000000001</v>
      </c>
    </row>
    <row r="4182" spans="1:4" x14ac:dyDescent="0.2">
      <c r="A4182">
        <v>104918</v>
      </c>
      <c r="B4182" t="s">
        <v>11864</v>
      </c>
      <c r="C4182" t="s">
        <v>94</v>
      </c>
      <c r="D4182">
        <v>15.2</v>
      </c>
    </row>
    <row r="4183" spans="1:4" x14ac:dyDescent="0.2">
      <c r="A4183">
        <v>104916</v>
      </c>
      <c r="B4183" t="s">
        <v>11865</v>
      </c>
      <c r="C4183" t="s">
        <v>94</v>
      </c>
      <c r="D4183">
        <v>19.03</v>
      </c>
    </row>
    <row r="4184" spans="1:4" x14ac:dyDescent="0.2">
      <c r="A4184">
        <v>96557</v>
      </c>
      <c r="B4184" t="s">
        <v>11866</v>
      </c>
      <c r="C4184" t="s">
        <v>2968</v>
      </c>
      <c r="D4184">
        <v>734.52</v>
      </c>
    </row>
    <row r="4185" spans="1:4" x14ac:dyDescent="0.2">
      <c r="A4185">
        <v>96555</v>
      </c>
      <c r="B4185" t="s">
        <v>11867</v>
      </c>
      <c r="C4185" t="s">
        <v>2968</v>
      </c>
      <c r="D4185">
        <v>770.95</v>
      </c>
    </row>
    <row r="4186" spans="1:4" x14ac:dyDescent="0.2">
      <c r="A4186">
        <v>104924</v>
      </c>
      <c r="B4186" t="s">
        <v>11868</v>
      </c>
      <c r="C4186" t="s">
        <v>2968</v>
      </c>
      <c r="D4186">
        <v>760.78</v>
      </c>
    </row>
    <row r="4187" spans="1:4" x14ac:dyDescent="0.2">
      <c r="A4187">
        <v>104923</v>
      </c>
      <c r="B4187" t="s">
        <v>11869</v>
      </c>
      <c r="C4187" t="s">
        <v>2968</v>
      </c>
      <c r="D4187">
        <v>841.79</v>
      </c>
    </row>
    <row r="4188" spans="1:4" x14ac:dyDescent="0.2">
      <c r="A4188">
        <v>96558</v>
      </c>
      <c r="B4188" t="s">
        <v>11870</v>
      </c>
      <c r="C4188" t="s">
        <v>2968</v>
      </c>
      <c r="D4188">
        <v>773.31</v>
      </c>
    </row>
    <row r="4189" spans="1:4" x14ac:dyDescent="0.2">
      <c r="A4189">
        <v>96556</v>
      </c>
      <c r="B4189" t="s">
        <v>11871</v>
      </c>
      <c r="C4189" t="s">
        <v>2968</v>
      </c>
      <c r="D4189">
        <v>977.16</v>
      </c>
    </row>
    <row r="4190" spans="1:4" x14ac:dyDescent="0.2">
      <c r="A4190">
        <v>96523</v>
      </c>
      <c r="B4190" t="s">
        <v>11872</v>
      </c>
      <c r="C4190" t="s">
        <v>2968</v>
      </c>
      <c r="D4190">
        <v>132.93</v>
      </c>
    </row>
    <row r="4191" spans="1:4" x14ac:dyDescent="0.2">
      <c r="A4191">
        <v>96522</v>
      </c>
      <c r="B4191" t="s">
        <v>11873</v>
      </c>
      <c r="C4191" t="s">
        <v>2968</v>
      </c>
      <c r="D4191">
        <v>200.94</v>
      </c>
    </row>
    <row r="4192" spans="1:4" x14ac:dyDescent="0.2">
      <c r="A4192">
        <v>96527</v>
      </c>
      <c r="B4192" t="s">
        <v>11874</v>
      </c>
      <c r="C4192" t="s">
        <v>2968</v>
      </c>
      <c r="D4192">
        <v>146.28</v>
      </c>
    </row>
    <row r="4193" spans="1:4" x14ac:dyDescent="0.2">
      <c r="A4193">
        <v>96526</v>
      </c>
      <c r="B4193" t="s">
        <v>11875</v>
      </c>
      <c r="C4193" t="s">
        <v>2968</v>
      </c>
      <c r="D4193">
        <v>287.39999999999998</v>
      </c>
    </row>
    <row r="4194" spans="1:4" x14ac:dyDescent="0.2">
      <c r="A4194">
        <v>96521</v>
      </c>
      <c r="B4194" t="s">
        <v>11876</v>
      </c>
      <c r="C4194" t="s">
        <v>2968</v>
      </c>
      <c r="D4194">
        <v>47.45</v>
      </c>
    </row>
    <row r="4195" spans="1:4" x14ac:dyDescent="0.2">
      <c r="A4195">
        <v>96520</v>
      </c>
      <c r="B4195" t="s">
        <v>11877</v>
      </c>
      <c r="C4195" t="s">
        <v>2968</v>
      </c>
      <c r="D4195">
        <v>114.28</v>
      </c>
    </row>
    <row r="4196" spans="1:4" x14ac:dyDescent="0.2">
      <c r="A4196">
        <v>96525</v>
      </c>
      <c r="B4196" t="s">
        <v>11633</v>
      </c>
      <c r="C4196" t="s">
        <v>2968</v>
      </c>
      <c r="D4196">
        <v>66.069999999999993</v>
      </c>
    </row>
    <row r="4197" spans="1:4" x14ac:dyDescent="0.2">
      <c r="A4197">
        <v>96524</v>
      </c>
      <c r="B4197" t="s">
        <v>11878</v>
      </c>
      <c r="C4197" t="s">
        <v>2968</v>
      </c>
      <c r="D4197">
        <v>198.61</v>
      </c>
    </row>
    <row r="4198" spans="1:4" x14ac:dyDescent="0.2">
      <c r="A4198">
        <v>96537</v>
      </c>
      <c r="B4198" t="s">
        <v>11879</v>
      </c>
      <c r="C4198" t="s">
        <v>3211</v>
      </c>
      <c r="D4198">
        <v>217.37</v>
      </c>
    </row>
    <row r="4199" spans="1:4" x14ac:dyDescent="0.2">
      <c r="A4199">
        <v>96540</v>
      </c>
      <c r="B4199" t="s">
        <v>11880</v>
      </c>
      <c r="C4199" t="s">
        <v>3211</v>
      </c>
      <c r="D4199">
        <v>158.91</v>
      </c>
    </row>
    <row r="4200" spans="1:4" x14ac:dyDescent="0.2">
      <c r="A4200">
        <v>96528</v>
      </c>
      <c r="B4200" t="s">
        <v>11881</v>
      </c>
      <c r="C4200" t="s">
        <v>3211</v>
      </c>
      <c r="D4200">
        <v>183.85</v>
      </c>
    </row>
    <row r="4201" spans="1:4" x14ac:dyDescent="0.2">
      <c r="A4201">
        <v>96531</v>
      </c>
      <c r="B4201" t="s">
        <v>11882</v>
      </c>
      <c r="C4201" t="s">
        <v>3211</v>
      </c>
      <c r="D4201">
        <v>127.11</v>
      </c>
    </row>
    <row r="4202" spans="1:4" x14ac:dyDescent="0.2">
      <c r="A4202">
        <v>96534</v>
      </c>
      <c r="B4202" t="s">
        <v>91</v>
      </c>
      <c r="C4202" t="s">
        <v>3211</v>
      </c>
      <c r="D4202">
        <v>97.58</v>
      </c>
    </row>
    <row r="4203" spans="1:4" x14ac:dyDescent="0.2">
      <c r="A4203">
        <v>104928</v>
      </c>
      <c r="B4203" t="s">
        <v>11883</v>
      </c>
      <c r="C4203" t="s">
        <v>3211</v>
      </c>
      <c r="D4203">
        <v>178.29</v>
      </c>
    </row>
    <row r="4204" spans="1:4" x14ac:dyDescent="0.2">
      <c r="A4204">
        <v>104929</v>
      </c>
      <c r="B4204" t="s">
        <v>11884</v>
      </c>
      <c r="C4204" t="s">
        <v>3211</v>
      </c>
      <c r="D4204">
        <v>111.16</v>
      </c>
    </row>
    <row r="4205" spans="1:4" x14ac:dyDescent="0.2">
      <c r="A4205">
        <v>104925</v>
      </c>
      <c r="B4205" t="s">
        <v>11885</v>
      </c>
      <c r="C4205" t="s">
        <v>3211</v>
      </c>
      <c r="D4205">
        <v>187.11</v>
      </c>
    </row>
    <row r="4206" spans="1:4" x14ac:dyDescent="0.2">
      <c r="A4206">
        <v>104926</v>
      </c>
      <c r="B4206" t="s">
        <v>11886</v>
      </c>
      <c r="C4206" t="s">
        <v>3211</v>
      </c>
      <c r="D4206">
        <v>123.15</v>
      </c>
    </row>
    <row r="4207" spans="1:4" x14ac:dyDescent="0.2">
      <c r="A4207">
        <v>104927</v>
      </c>
      <c r="B4207" t="s">
        <v>11887</v>
      </c>
      <c r="C4207" t="s">
        <v>3211</v>
      </c>
      <c r="D4207">
        <v>89.89</v>
      </c>
    </row>
    <row r="4208" spans="1:4" x14ac:dyDescent="0.2">
      <c r="A4208">
        <v>96538</v>
      </c>
      <c r="B4208" t="s">
        <v>11888</v>
      </c>
      <c r="C4208" t="s">
        <v>3211</v>
      </c>
      <c r="D4208">
        <v>303.2</v>
      </c>
    </row>
    <row r="4209" spans="1:4" x14ac:dyDescent="0.2">
      <c r="A4209">
        <v>96541</v>
      </c>
      <c r="B4209" t="s">
        <v>11889</v>
      </c>
      <c r="C4209" t="s">
        <v>3211</v>
      </c>
      <c r="D4209">
        <v>228.39</v>
      </c>
    </row>
    <row r="4210" spans="1:4" x14ac:dyDescent="0.2">
      <c r="A4210">
        <v>96529</v>
      </c>
      <c r="B4210" t="s">
        <v>11890</v>
      </c>
      <c r="C4210" t="s">
        <v>3211</v>
      </c>
      <c r="D4210">
        <v>320.5</v>
      </c>
    </row>
    <row r="4211" spans="1:4" x14ac:dyDescent="0.2">
      <c r="A4211">
        <v>96532</v>
      </c>
      <c r="B4211" t="s">
        <v>11891</v>
      </c>
      <c r="C4211" t="s">
        <v>3211</v>
      </c>
      <c r="D4211">
        <v>221.79</v>
      </c>
    </row>
    <row r="4212" spans="1:4" x14ac:dyDescent="0.2">
      <c r="A4212">
        <v>96535</v>
      </c>
      <c r="B4212" t="s">
        <v>11892</v>
      </c>
      <c r="C4212" t="s">
        <v>3211</v>
      </c>
      <c r="D4212">
        <v>170.44</v>
      </c>
    </row>
    <row r="4213" spans="1:4" x14ac:dyDescent="0.2">
      <c r="A4213">
        <v>96539</v>
      </c>
      <c r="B4213" t="s">
        <v>11893</v>
      </c>
      <c r="C4213" t="s">
        <v>3211</v>
      </c>
      <c r="D4213">
        <v>154.69</v>
      </c>
    </row>
    <row r="4214" spans="1:4" x14ac:dyDescent="0.2">
      <c r="A4214">
        <v>96542</v>
      </c>
      <c r="B4214" t="s">
        <v>11894</v>
      </c>
      <c r="C4214" t="s">
        <v>3211</v>
      </c>
      <c r="D4214">
        <v>119.32</v>
      </c>
    </row>
    <row r="4215" spans="1:4" x14ac:dyDescent="0.2">
      <c r="A4215">
        <v>96530</v>
      </c>
      <c r="B4215" t="s">
        <v>11895</v>
      </c>
      <c r="C4215" t="s">
        <v>3211</v>
      </c>
      <c r="D4215">
        <v>167.32</v>
      </c>
    </row>
    <row r="4216" spans="1:4" x14ac:dyDescent="0.2">
      <c r="A4216">
        <v>96533</v>
      </c>
      <c r="B4216" t="s">
        <v>11896</v>
      </c>
      <c r="C4216" t="s">
        <v>3211</v>
      </c>
      <c r="D4216">
        <v>112.53</v>
      </c>
    </row>
    <row r="4217" spans="1:4" x14ac:dyDescent="0.2">
      <c r="A4217">
        <v>96536</v>
      </c>
      <c r="B4217" t="s">
        <v>1116</v>
      </c>
      <c r="C4217" t="s">
        <v>3211</v>
      </c>
      <c r="D4217">
        <v>83.99</v>
      </c>
    </row>
    <row r="4218" spans="1:4" x14ac:dyDescent="0.2">
      <c r="A4218">
        <v>105518</v>
      </c>
      <c r="B4218" t="s">
        <v>11897</v>
      </c>
      <c r="C4218" t="s">
        <v>3211</v>
      </c>
      <c r="D4218" t="s">
        <v>17527</v>
      </c>
    </row>
    <row r="4219" spans="1:4" x14ac:dyDescent="0.2">
      <c r="A4219">
        <v>105517</v>
      </c>
      <c r="B4219" t="s">
        <v>11898</v>
      </c>
      <c r="C4219" t="s">
        <v>3211</v>
      </c>
      <c r="D4219" t="s">
        <v>17527</v>
      </c>
    </row>
    <row r="4220" spans="1:4" x14ac:dyDescent="0.2">
      <c r="A4220">
        <v>105520</v>
      </c>
      <c r="B4220" t="s">
        <v>11899</v>
      </c>
      <c r="C4220" t="s">
        <v>3211</v>
      </c>
      <c r="D4220" t="s">
        <v>17527</v>
      </c>
    </row>
    <row r="4221" spans="1:4" x14ac:dyDescent="0.2">
      <c r="A4221">
        <v>105519</v>
      </c>
      <c r="B4221" t="s">
        <v>11900</v>
      </c>
      <c r="C4221" t="s">
        <v>3211</v>
      </c>
      <c r="D4221" t="s">
        <v>17527</v>
      </c>
    </row>
    <row r="4222" spans="1:4" x14ac:dyDescent="0.2">
      <c r="A4222">
        <v>101793</v>
      </c>
      <c r="B4222" t="s">
        <v>2441</v>
      </c>
      <c r="C4222" t="s">
        <v>2968</v>
      </c>
      <c r="D4222">
        <v>30.54</v>
      </c>
    </row>
    <row r="4223" spans="1:4" x14ac:dyDescent="0.2">
      <c r="A4223">
        <v>101792</v>
      </c>
      <c r="B4223" t="s">
        <v>11902</v>
      </c>
      <c r="C4223" t="s">
        <v>2968</v>
      </c>
      <c r="D4223">
        <v>20.52</v>
      </c>
    </row>
    <row r="4224" spans="1:4" x14ac:dyDescent="0.2">
      <c r="A4224">
        <v>92272</v>
      </c>
      <c r="B4224" t="s">
        <v>11903</v>
      </c>
      <c r="C4224" t="s">
        <v>83</v>
      </c>
      <c r="D4224">
        <v>39.53</v>
      </c>
    </row>
    <row r="4225" spans="1:4" x14ac:dyDescent="0.2">
      <c r="A4225">
        <v>101791</v>
      </c>
      <c r="B4225" t="s">
        <v>11901</v>
      </c>
      <c r="C4225" t="s">
        <v>83</v>
      </c>
      <c r="D4225">
        <v>27.77</v>
      </c>
    </row>
    <row r="4226" spans="1:4" x14ac:dyDescent="0.2">
      <c r="A4226">
        <v>92273</v>
      </c>
      <c r="B4226" t="s">
        <v>10970</v>
      </c>
      <c r="C4226" t="s">
        <v>83</v>
      </c>
      <c r="D4226">
        <v>17.27</v>
      </c>
    </row>
    <row r="4227" spans="1:4" x14ac:dyDescent="0.2">
      <c r="A4227">
        <v>92268</v>
      </c>
      <c r="B4227" t="s">
        <v>11904</v>
      </c>
      <c r="C4227" t="s">
        <v>3211</v>
      </c>
      <c r="D4227">
        <v>83.08</v>
      </c>
    </row>
    <row r="4228" spans="1:4" x14ac:dyDescent="0.2">
      <c r="A4228">
        <v>92267</v>
      </c>
      <c r="B4228" t="s">
        <v>11905</v>
      </c>
      <c r="C4228" t="s">
        <v>3211</v>
      </c>
      <c r="D4228">
        <v>49.66</v>
      </c>
    </row>
    <row r="4229" spans="1:4" x14ac:dyDescent="0.2">
      <c r="A4229">
        <v>92271</v>
      </c>
      <c r="B4229" t="s">
        <v>11906</v>
      </c>
      <c r="C4229" t="s">
        <v>3211</v>
      </c>
      <c r="D4229">
        <v>126.35</v>
      </c>
    </row>
    <row r="4230" spans="1:4" x14ac:dyDescent="0.2">
      <c r="A4230">
        <v>92264</v>
      </c>
      <c r="B4230" t="s">
        <v>11907</v>
      </c>
      <c r="C4230" t="s">
        <v>3211</v>
      </c>
      <c r="D4230">
        <v>221.51</v>
      </c>
    </row>
    <row r="4231" spans="1:4" x14ac:dyDescent="0.2">
      <c r="A4231">
        <v>92263</v>
      </c>
      <c r="B4231" t="s">
        <v>11908</v>
      </c>
      <c r="C4231" t="s">
        <v>3211</v>
      </c>
      <c r="D4231">
        <v>178.99</v>
      </c>
    </row>
    <row r="4232" spans="1:4" x14ac:dyDescent="0.2">
      <c r="A4232">
        <v>92269</v>
      </c>
      <c r="B4232" t="s">
        <v>11909</v>
      </c>
      <c r="C4232" t="s">
        <v>3211</v>
      </c>
      <c r="D4232">
        <v>145.28</v>
      </c>
    </row>
    <row r="4233" spans="1:4" x14ac:dyDescent="0.2">
      <c r="A4233">
        <v>92270</v>
      </c>
      <c r="B4233" t="s">
        <v>11910</v>
      </c>
      <c r="C4233" t="s">
        <v>3211</v>
      </c>
      <c r="D4233">
        <v>207.8</v>
      </c>
    </row>
    <row r="4234" spans="1:4" x14ac:dyDescent="0.2">
      <c r="A4234">
        <v>92266</v>
      </c>
      <c r="B4234" t="s">
        <v>11911</v>
      </c>
      <c r="C4234" t="s">
        <v>3211</v>
      </c>
      <c r="D4234">
        <v>167.64</v>
      </c>
    </row>
    <row r="4235" spans="1:4" x14ac:dyDescent="0.2">
      <c r="A4235">
        <v>92265</v>
      </c>
      <c r="B4235" t="s">
        <v>11912</v>
      </c>
      <c r="C4235" t="s">
        <v>3211</v>
      </c>
      <c r="D4235">
        <v>131.16999999999999</v>
      </c>
    </row>
    <row r="4236" spans="1:4" x14ac:dyDescent="0.2">
      <c r="A4236">
        <v>92524</v>
      </c>
      <c r="B4236" t="s">
        <v>11913</v>
      </c>
      <c r="C4236" t="s">
        <v>3211</v>
      </c>
      <c r="D4236">
        <v>95.87</v>
      </c>
    </row>
    <row r="4237" spans="1:4" x14ac:dyDescent="0.2">
      <c r="A4237">
        <v>92528</v>
      </c>
      <c r="B4237" t="s">
        <v>11914</v>
      </c>
      <c r="C4237" t="s">
        <v>3211</v>
      </c>
      <c r="D4237">
        <v>91.81</v>
      </c>
    </row>
    <row r="4238" spans="1:4" x14ac:dyDescent="0.2">
      <c r="A4238">
        <v>92532</v>
      </c>
      <c r="B4238" t="s">
        <v>11915</v>
      </c>
      <c r="C4238" t="s">
        <v>3211</v>
      </c>
      <c r="D4238">
        <v>88.26</v>
      </c>
    </row>
    <row r="4239" spans="1:4" x14ac:dyDescent="0.2">
      <c r="A4239">
        <v>92536</v>
      </c>
      <c r="B4239" t="s">
        <v>11916</v>
      </c>
      <c r="C4239" t="s">
        <v>3211</v>
      </c>
      <c r="D4239">
        <v>81.489999999999995</v>
      </c>
    </row>
    <row r="4240" spans="1:4" x14ac:dyDescent="0.2">
      <c r="A4240">
        <v>92508</v>
      </c>
      <c r="B4240" t="s">
        <v>11917</v>
      </c>
      <c r="C4240" t="s">
        <v>3211</v>
      </c>
      <c r="D4240">
        <v>127.39</v>
      </c>
    </row>
    <row r="4241" spans="1:4" x14ac:dyDescent="0.2">
      <c r="A4241">
        <v>92512</v>
      </c>
      <c r="B4241" t="s">
        <v>11918</v>
      </c>
      <c r="C4241" t="s">
        <v>3211</v>
      </c>
      <c r="D4241">
        <v>111.72</v>
      </c>
    </row>
    <row r="4242" spans="1:4" x14ac:dyDescent="0.2">
      <c r="A4242">
        <v>92515</v>
      </c>
      <c r="B4242" t="s">
        <v>11919</v>
      </c>
      <c r="C4242" t="s">
        <v>3211</v>
      </c>
      <c r="D4242">
        <v>103.3</v>
      </c>
    </row>
    <row r="4243" spans="1:4" x14ac:dyDescent="0.2">
      <c r="A4243">
        <v>92520</v>
      </c>
      <c r="B4243" t="s">
        <v>2439</v>
      </c>
      <c r="C4243" t="s">
        <v>3211</v>
      </c>
      <c r="D4243">
        <v>97.42</v>
      </c>
    </row>
    <row r="4244" spans="1:4" x14ac:dyDescent="0.2">
      <c r="A4244">
        <v>92526</v>
      </c>
      <c r="B4244" t="s">
        <v>11920</v>
      </c>
      <c r="C4244" t="s">
        <v>3211</v>
      </c>
      <c r="D4244">
        <v>50.11</v>
      </c>
    </row>
    <row r="4245" spans="1:4" x14ac:dyDescent="0.2">
      <c r="A4245">
        <v>92530</v>
      </c>
      <c r="B4245" t="s">
        <v>11921</v>
      </c>
      <c r="C4245" t="s">
        <v>3211</v>
      </c>
      <c r="D4245">
        <v>47.27</v>
      </c>
    </row>
    <row r="4246" spans="1:4" x14ac:dyDescent="0.2">
      <c r="A4246">
        <v>92534</v>
      </c>
      <c r="B4246" t="s">
        <v>11922</v>
      </c>
      <c r="C4246" t="s">
        <v>3211</v>
      </c>
      <c r="D4246">
        <v>44.83</v>
      </c>
    </row>
    <row r="4247" spans="1:4" x14ac:dyDescent="0.2">
      <c r="A4247">
        <v>92538</v>
      </c>
      <c r="B4247" t="s">
        <v>11923</v>
      </c>
      <c r="C4247" t="s">
        <v>3211</v>
      </c>
      <c r="D4247">
        <v>40.03</v>
      </c>
    </row>
    <row r="4248" spans="1:4" x14ac:dyDescent="0.2">
      <c r="A4248">
        <v>103760</v>
      </c>
      <c r="B4248" t="s">
        <v>11924</v>
      </c>
      <c r="C4248" t="s">
        <v>3211</v>
      </c>
      <c r="D4248">
        <v>135.80000000000001</v>
      </c>
    </row>
    <row r="4249" spans="1:4" x14ac:dyDescent="0.2">
      <c r="A4249">
        <v>103761</v>
      </c>
      <c r="B4249" t="s">
        <v>11925</v>
      </c>
      <c r="C4249" t="s">
        <v>3211</v>
      </c>
      <c r="D4249">
        <v>94.51</v>
      </c>
    </row>
    <row r="4250" spans="1:4" x14ac:dyDescent="0.2">
      <c r="A4250">
        <v>103762</v>
      </c>
      <c r="B4250" t="s">
        <v>11926</v>
      </c>
      <c r="C4250" t="s">
        <v>3211</v>
      </c>
      <c r="D4250">
        <v>81.7</v>
      </c>
    </row>
    <row r="4251" spans="1:4" x14ac:dyDescent="0.2">
      <c r="A4251">
        <v>103763</v>
      </c>
      <c r="B4251" t="s">
        <v>11927</v>
      </c>
      <c r="C4251" t="s">
        <v>3211</v>
      </c>
      <c r="D4251">
        <v>72.48</v>
      </c>
    </row>
    <row r="4252" spans="1:4" x14ac:dyDescent="0.2">
      <c r="A4252">
        <v>92510</v>
      </c>
      <c r="B4252" t="s">
        <v>11928</v>
      </c>
      <c r="C4252" t="s">
        <v>3211</v>
      </c>
      <c r="D4252">
        <v>75.66</v>
      </c>
    </row>
    <row r="4253" spans="1:4" x14ac:dyDescent="0.2">
      <c r="A4253">
        <v>92514</v>
      </c>
      <c r="B4253" t="s">
        <v>11929</v>
      </c>
      <c r="C4253" t="s">
        <v>3211</v>
      </c>
      <c r="D4253">
        <v>61.64</v>
      </c>
    </row>
    <row r="4254" spans="1:4" x14ac:dyDescent="0.2">
      <c r="A4254">
        <v>92518</v>
      </c>
      <c r="B4254" t="s">
        <v>11930</v>
      </c>
      <c r="C4254" t="s">
        <v>3211</v>
      </c>
      <c r="D4254">
        <v>54.77</v>
      </c>
    </row>
    <row r="4255" spans="1:4" x14ac:dyDescent="0.2">
      <c r="A4255">
        <v>92522</v>
      </c>
      <c r="B4255" t="s">
        <v>11931</v>
      </c>
      <c r="C4255" t="s">
        <v>3211</v>
      </c>
      <c r="D4255">
        <v>50.32</v>
      </c>
    </row>
    <row r="4256" spans="1:4" x14ac:dyDescent="0.2">
      <c r="A4256">
        <v>92482</v>
      </c>
      <c r="B4256" t="s">
        <v>11932</v>
      </c>
      <c r="C4256" t="s">
        <v>3211</v>
      </c>
      <c r="D4256">
        <v>415.09</v>
      </c>
    </row>
    <row r="4257" spans="1:4" x14ac:dyDescent="0.2">
      <c r="A4257">
        <v>92484</v>
      </c>
      <c r="B4257" t="s">
        <v>11933</v>
      </c>
      <c r="C4257" t="s">
        <v>3211</v>
      </c>
      <c r="D4257">
        <v>290.27</v>
      </c>
    </row>
    <row r="4258" spans="1:4" x14ac:dyDescent="0.2">
      <c r="A4258">
        <v>92486</v>
      </c>
      <c r="B4258" t="s">
        <v>11934</v>
      </c>
      <c r="C4258" t="s">
        <v>3211</v>
      </c>
      <c r="D4258">
        <v>209.69</v>
      </c>
    </row>
    <row r="4259" spans="1:4" x14ac:dyDescent="0.2">
      <c r="A4259">
        <v>92492</v>
      </c>
      <c r="B4259" t="s">
        <v>11935</v>
      </c>
      <c r="C4259" t="s">
        <v>3211</v>
      </c>
      <c r="D4259">
        <v>132.78</v>
      </c>
    </row>
    <row r="4260" spans="1:4" x14ac:dyDescent="0.2">
      <c r="A4260">
        <v>92496</v>
      </c>
      <c r="B4260" t="s">
        <v>11936</v>
      </c>
      <c r="C4260" t="s">
        <v>3211</v>
      </c>
      <c r="D4260">
        <v>126.83</v>
      </c>
    </row>
    <row r="4261" spans="1:4" x14ac:dyDescent="0.2">
      <c r="A4261">
        <v>92500</v>
      </c>
      <c r="B4261" t="s">
        <v>11937</v>
      </c>
      <c r="C4261" t="s">
        <v>3211</v>
      </c>
      <c r="D4261">
        <v>121.86</v>
      </c>
    </row>
    <row r="4262" spans="1:4" x14ac:dyDescent="0.2">
      <c r="A4262">
        <v>92504</v>
      </c>
      <c r="B4262" t="s">
        <v>11938</v>
      </c>
      <c r="C4262" t="s">
        <v>3211</v>
      </c>
      <c r="D4262">
        <v>112.87</v>
      </c>
    </row>
    <row r="4263" spans="1:4" x14ac:dyDescent="0.2">
      <c r="A4263">
        <v>92488</v>
      </c>
      <c r="B4263" t="s">
        <v>11939</v>
      </c>
      <c r="C4263" t="s">
        <v>3211</v>
      </c>
      <c r="D4263">
        <v>139.72999999999999</v>
      </c>
    </row>
    <row r="4264" spans="1:4" x14ac:dyDescent="0.2">
      <c r="A4264">
        <v>92494</v>
      </c>
      <c r="B4264" t="s">
        <v>11940</v>
      </c>
      <c r="C4264" t="s">
        <v>3211</v>
      </c>
      <c r="D4264">
        <v>85.22</v>
      </c>
    </row>
    <row r="4265" spans="1:4" x14ac:dyDescent="0.2">
      <c r="A4265">
        <v>92498</v>
      </c>
      <c r="B4265" t="s">
        <v>11941</v>
      </c>
      <c r="C4265" t="s">
        <v>3211</v>
      </c>
      <c r="D4265">
        <v>80.569999999999993</v>
      </c>
    </row>
    <row r="4266" spans="1:4" x14ac:dyDescent="0.2">
      <c r="A4266">
        <v>92502</v>
      </c>
      <c r="B4266" t="s">
        <v>11942</v>
      </c>
      <c r="C4266" t="s">
        <v>3211</v>
      </c>
      <c r="D4266">
        <v>76.87</v>
      </c>
    </row>
    <row r="4267" spans="1:4" x14ac:dyDescent="0.2">
      <c r="A4267">
        <v>92506</v>
      </c>
      <c r="B4267" t="s">
        <v>11943</v>
      </c>
      <c r="C4267" t="s">
        <v>3211</v>
      </c>
      <c r="D4267">
        <v>70.09</v>
      </c>
    </row>
    <row r="4268" spans="1:4" x14ac:dyDescent="0.2">
      <c r="A4268">
        <v>92490</v>
      </c>
      <c r="B4268" t="s">
        <v>11944</v>
      </c>
      <c r="C4268" t="s">
        <v>3211</v>
      </c>
      <c r="D4268">
        <v>90.65</v>
      </c>
    </row>
    <row r="4269" spans="1:4" x14ac:dyDescent="0.2">
      <c r="A4269">
        <v>92433</v>
      </c>
      <c r="B4269" t="s">
        <v>11945</v>
      </c>
      <c r="C4269" t="s">
        <v>3211</v>
      </c>
      <c r="D4269">
        <v>94.63</v>
      </c>
    </row>
    <row r="4270" spans="1:4" x14ac:dyDescent="0.2">
      <c r="A4270">
        <v>92437</v>
      </c>
      <c r="B4270" t="s">
        <v>11946</v>
      </c>
      <c r="C4270" t="s">
        <v>3211</v>
      </c>
      <c r="D4270">
        <v>90.56</v>
      </c>
    </row>
    <row r="4271" spans="1:4" x14ac:dyDescent="0.2">
      <c r="A4271">
        <v>92441</v>
      </c>
      <c r="B4271" t="s">
        <v>11947</v>
      </c>
      <c r="C4271" t="s">
        <v>3211</v>
      </c>
      <c r="D4271">
        <v>87.62</v>
      </c>
    </row>
    <row r="4272" spans="1:4" x14ac:dyDescent="0.2">
      <c r="A4272">
        <v>92445</v>
      </c>
      <c r="B4272" t="s">
        <v>11948</v>
      </c>
      <c r="C4272" t="s">
        <v>3211</v>
      </c>
      <c r="D4272">
        <v>81.81</v>
      </c>
    </row>
    <row r="4273" spans="1:4" x14ac:dyDescent="0.2">
      <c r="A4273">
        <v>92417</v>
      </c>
      <c r="B4273" t="s">
        <v>11949</v>
      </c>
      <c r="C4273" t="s">
        <v>3211</v>
      </c>
      <c r="D4273">
        <v>199.09</v>
      </c>
    </row>
    <row r="4274" spans="1:4" x14ac:dyDescent="0.2">
      <c r="A4274">
        <v>92421</v>
      </c>
      <c r="B4274" t="s">
        <v>11659</v>
      </c>
      <c r="C4274" t="s">
        <v>3211</v>
      </c>
      <c r="D4274">
        <v>133.31</v>
      </c>
    </row>
    <row r="4275" spans="1:4" x14ac:dyDescent="0.2">
      <c r="A4275">
        <v>92425</v>
      </c>
      <c r="B4275" t="s">
        <v>11950</v>
      </c>
      <c r="C4275" t="s">
        <v>3211</v>
      </c>
      <c r="D4275">
        <v>111.65</v>
      </c>
    </row>
    <row r="4276" spans="1:4" x14ac:dyDescent="0.2">
      <c r="A4276">
        <v>92429</v>
      </c>
      <c r="B4276" t="s">
        <v>2435</v>
      </c>
      <c r="C4276" t="s">
        <v>3211</v>
      </c>
      <c r="D4276">
        <v>100.74</v>
      </c>
    </row>
    <row r="4277" spans="1:4" x14ac:dyDescent="0.2">
      <c r="A4277">
        <v>92431</v>
      </c>
      <c r="B4277" t="s">
        <v>11951</v>
      </c>
      <c r="C4277" t="s">
        <v>3211</v>
      </c>
      <c r="D4277">
        <v>75.8</v>
      </c>
    </row>
    <row r="4278" spans="1:4" x14ac:dyDescent="0.2">
      <c r="A4278">
        <v>92435</v>
      </c>
      <c r="B4278" t="s">
        <v>11952</v>
      </c>
      <c r="C4278" t="s">
        <v>3211</v>
      </c>
      <c r="D4278">
        <v>72.37</v>
      </c>
    </row>
    <row r="4279" spans="1:4" x14ac:dyDescent="0.2">
      <c r="A4279">
        <v>92439</v>
      </c>
      <c r="B4279" t="s">
        <v>11953</v>
      </c>
      <c r="C4279" t="s">
        <v>3211</v>
      </c>
      <c r="D4279">
        <v>69.88</v>
      </c>
    </row>
    <row r="4280" spans="1:4" x14ac:dyDescent="0.2">
      <c r="A4280">
        <v>92443</v>
      </c>
      <c r="B4280" t="s">
        <v>10802</v>
      </c>
      <c r="C4280" t="s">
        <v>3211</v>
      </c>
      <c r="D4280">
        <v>64.709999999999994</v>
      </c>
    </row>
    <row r="4281" spans="1:4" x14ac:dyDescent="0.2">
      <c r="A4281">
        <v>92415</v>
      </c>
      <c r="B4281" t="s">
        <v>11954</v>
      </c>
      <c r="C4281" t="s">
        <v>3211</v>
      </c>
      <c r="D4281">
        <v>167.01</v>
      </c>
    </row>
    <row r="4282" spans="1:4" x14ac:dyDescent="0.2">
      <c r="A4282">
        <v>92419</v>
      </c>
      <c r="B4282" t="s">
        <v>11656</v>
      </c>
      <c r="C4282" t="s">
        <v>3211</v>
      </c>
      <c r="D4282">
        <v>108.71</v>
      </c>
    </row>
    <row r="4283" spans="1:4" x14ac:dyDescent="0.2">
      <c r="A4283">
        <v>92423</v>
      </c>
      <c r="B4283" t="s">
        <v>11955</v>
      </c>
      <c r="C4283" t="s">
        <v>3211</v>
      </c>
      <c r="D4283">
        <v>90.26</v>
      </c>
    </row>
    <row r="4284" spans="1:4" x14ac:dyDescent="0.2">
      <c r="A4284">
        <v>92427</v>
      </c>
      <c r="B4284" t="s">
        <v>11956</v>
      </c>
      <c r="C4284" t="s">
        <v>3211</v>
      </c>
      <c r="D4284">
        <v>80.92</v>
      </c>
    </row>
    <row r="4285" spans="1:4" x14ac:dyDescent="0.2">
      <c r="A4285">
        <v>92409</v>
      </c>
      <c r="B4285" t="s">
        <v>11957</v>
      </c>
      <c r="C4285" t="s">
        <v>3211</v>
      </c>
      <c r="D4285">
        <v>282.22000000000003</v>
      </c>
    </row>
    <row r="4286" spans="1:4" x14ac:dyDescent="0.2">
      <c r="A4286">
        <v>92411</v>
      </c>
      <c r="B4286" t="s">
        <v>8855</v>
      </c>
      <c r="C4286" t="s">
        <v>3211</v>
      </c>
      <c r="D4286">
        <v>195.37</v>
      </c>
    </row>
    <row r="4287" spans="1:4" x14ac:dyDescent="0.2">
      <c r="A4287">
        <v>92413</v>
      </c>
      <c r="B4287" t="s">
        <v>11608</v>
      </c>
      <c r="C4287" t="s">
        <v>3211</v>
      </c>
      <c r="D4287">
        <v>131.16999999999999</v>
      </c>
    </row>
    <row r="4288" spans="1:4" x14ac:dyDescent="0.2">
      <c r="A4288">
        <v>92465</v>
      </c>
      <c r="B4288" t="s">
        <v>2437</v>
      </c>
      <c r="C4288" t="s">
        <v>3211</v>
      </c>
      <c r="D4288">
        <v>175.03</v>
      </c>
    </row>
    <row r="4289" spans="1:4" x14ac:dyDescent="0.2">
      <c r="A4289">
        <v>92469</v>
      </c>
      <c r="B4289" t="s">
        <v>11958</v>
      </c>
      <c r="C4289" t="s">
        <v>3211</v>
      </c>
      <c r="D4289">
        <v>159.66</v>
      </c>
    </row>
    <row r="4290" spans="1:4" x14ac:dyDescent="0.2">
      <c r="A4290">
        <v>92473</v>
      </c>
      <c r="B4290" t="s">
        <v>11959</v>
      </c>
      <c r="C4290" t="s">
        <v>3211</v>
      </c>
      <c r="D4290">
        <v>147.11000000000001</v>
      </c>
    </row>
    <row r="4291" spans="1:4" x14ac:dyDescent="0.2">
      <c r="A4291">
        <v>92477</v>
      </c>
      <c r="B4291" t="s">
        <v>11960</v>
      </c>
      <c r="C4291" t="s">
        <v>3211</v>
      </c>
      <c r="D4291">
        <v>120.62</v>
      </c>
    </row>
    <row r="4292" spans="1:4" x14ac:dyDescent="0.2">
      <c r="A4292">
        <v>92449</v>
      </c>
      <c r="B4292" t="s">
        <v>11961</v>
      </c>
      <c r="C4292" t="s">
        <v>3211</v>
      </c>
      <c r="D4292">
        <v>315.55</v>
      </c>
    </row>
    <row r="4293" spans="1:4" x14ac:dyDescent="0.2">
      <c r="A4293">
        <v>92453</v>
      </c>
      <c r="B4293" t="s">
        <v>11962</v>
      </c>
      <c r="C4293" t="s">
        <v>3211</v>
      </c>
      <c r="D4293">
        <v>270.57</v>
      </c>
    </row>
    <row r="4294" spans="1:4" x14ac:dyDescent="0.2">
      <c r="A4294">
        <v>92457</v>
      </c>
      <c r="B4294" t="s">
        <v>11963</v>
      </c>
      <c r="C4294" t="s">
        <v>3211</v>
      </c>
      <c r="D4294">
        <v>236.01</v>
      </c>
    </row>
    <row r="4295" spans="1:4" x14ac:dyDescent="0.2">
      <c r="A4295">
        <v>92461</v>
      </c>
      <c r="B4295" t="s">
        <v>11964</v>
      </c>
      <c r="C4295" t="s">
        <v>3211</v>
      </c>
      <c r="D4295">
        <v>217.85</v>
      </c>
    </row>
    <row r="4296" spans="1:4" x14ac:dyDescent="0.2">
      <c r="A4296">
        <v>92467</v>
      </c>
      <c r="B4296" t="s">
        <v>11965</v>
      </c>
      <c r="C4296" t="s">
        <v>3211</v>
      </c>
      <c r="D4296">
        <v>113.24</v>
      </c>
    </row>
    <row r="4297" spans="1:4" x14ac:dyDescent="0.2">
      <c r="A4297">
        <v>92471</v>
      </c>
      <c r="B4297" t="s">
        <v>11966</v>
      </c>
      <c r="C4297" t="s">
        <v>3211</v>
      </c>
      <c r="D4297">
        <v>103.43</v>
      </c>
    </row>
    <row r="4298" spans="1:4" x14ac:dyDescent="0.2">
      <c r="A4298">
        <v>92475</v>
      </c>
      <c r="B4298" t="s">
        <v>11967</v>
      </c>
      <c r="C4298" t="s">
        <v>3211</v>
      </c>
      <c r="D4298">
        <v>95.41</v>
      </c>
    </row>
    <row r="4299" spans="1:4" x14ac:dyDescent="0.2">
      <c r="A4299">
        <v>92479</v>
      </c>
      <c r="B4299" t="s">
        <v>11968</v>
      </c>
      <c r="C4299" t="s">
        <v>3211</v>
      </c>
      <c r="D4299">
        <v>78.44</v>
      </c>
    </row>
    <row r="4300" spans="1:4" x14ac:dyDescent="0.2">
      <c r="A4300">
        <v>92451</v>
      </c>
      <c r="B4300" t="s">
        <v>11969</v>
      </c>
      <c r="C4300" t="s">
        <v>3211</v>
      </c>
      <c r="D4300">
        <v>215.07</v>
      </c>
    </row>
    <row r="4301" spans="1:4" x14ac:dyDescent="0.2">
      <c r="A4301">
        <v>92455</v>
      </c>
      <c r="B4301" t="s">
        <v>11970</v>
      </c>
      <c r="C4301" t="s">
        <v>3211</v>
      </c>
      <c r="D4301">
        <v>176.83</v>
      </c>
    </row>
    <row r="4302" spans="1:4" x14ac:dyDescent="0.2">
      <c r="A4302">
        <v>92459</v>
      </c>
      <c r="B4302" t="s">
        <v>11971</v>
      </c>
      <c r="C4302" t="s">
        <v>3211</v>
      </c>
      <c r="D4302">
        <v>150.99</v>
      </c>
    </row>
    <row r="4303" spans="1:4" x14ac:dyDescent="0.2">
      <c r="A4303">
        <v>92463</v>
      </c>
      <c r="B4303" t="s">
        <v>11972</v>
      </c>
      <c r="C4303" t="s">
        <v>3211</v>
      </c>
      <c r="D4303">
        <v>137.05000000000001</v>
      </c>
    </row>
    <row r="4304" spans="1:4" x14ac:dyDescent="0.2">
      <c r="A4304">
        <v>92446</v>
      </c>
      <c r="B4304" t="s">
        <v>11973</v>
      </c>
      <c r="C4304" t="s">
        <v>3211</v>
      </c>
      <c r="D4304">
        <v>372.47</v>
      </c>
    </row>
    <row r="4305" spans="1:4" x14ac:dyDescent="0.2">
      <c r="A4305">
        <v>92447</v>
      </c>
      <c r="B4305" t="s">
        <v>11974</v>
      </c>
      <c r="C4305" t="s">
        <v>3211</v>
      </c>
      <c r="D4305">
        <v>260.18</v>
      </c>
    </row>
    <row r="4306" spans="1:4" x14ac:dyDescent="0.2">
      <c r="A4306">
        <v>92448</v>
      </c>
      <c r="B4306" t="s">
        <v>11975</v>
      </c>
      <c r="C4306" t="s">
        <v>3211</v>
      </c>
      <c r="D4306">
        <v>202.85</v>
      </c>
    </row>
    <row r="4307" spans="1:4" x14ac:dyDescent="0.2">
      <c r="A4307">
        <v>92466</v>
      </c>
      <c r="B4307" t="s">
        <v>11976</v>
      </c>
      <c r="C4307" t="s">
        <v>3211</v>
      </c>
      <c r="D4307">
        <v>318.18</v>
      </c>
    </row>
    <row r="4308" spans="1:4" x14ac:dyDescent="0.2">
      <c r="A4308">
        <v>92470</v>
      </c>
      <c r="B4308" t="s">
        <v>11977</v>
      </c>
      <c r="C4308" t="s">
        <v>3211</v>
      </c>
      <c r="D4308">
        <v>309.60000000000002</v>
      </c>
    </row>
    <row r="4309" spans="1:4" x14ac:dyDescent="0.2">
      <c r="A4309">
        <v>92474</v>
      </c>
      <c r="B4309" t="s">
        <v>11978</v>
      </c>
      <c r="C4309" t="s">
        <v>3211</v>
      </c>
      <c r="D4309">
        <v>302.13</v>
      </c>
    </row>
    <row r="4310" spans="1:4" x14ac:dyDescent="0.2">
      <c r="A4310">
        <v>92478</v>
      </c>
      <c r="B4310" t="s">
        <v>11979</v>
      </c>
      <c r="C4310" t="s">
        <v>3211</v>
      </c>
      <c r="D4310">
        <v>287.58999999999997</v>
      </c>
    </row>
    <row r="4311" spans="1:4" x14ac:dyDescent="0.2">
      <c r="A4311">
        <v>92450</v>
      </c>
      <c r="B4311" t="s">
        <v>11980</v>
      </c>
      <c r="C4311" t="s">
        <v>3211</v>
      </c>
      <c r="D4311">
        <v>400.73</v>
      </c>
    </row>
    <row r="4312" spans="1:4" x14ac:dyDescent="0.2">
      <c r="A4312">
        <v>92454</v>
      </c>
      <c r="B4312" t="s">
        <v>11981</v>
      </c>
      <c r="C4312" t="s">
        <v>3211</v>
      </c>
      <c r="D4312">
        <v>365.09</v>
      </c>
    </row>
    <row r="4313" spans="1:4" x14ac:dyDescent="0.2">
      <c r="A4313">
        <v>92458</v>
      </c>
      <c r="B4313" t="s">
        <v>11982</v>
      </c>
      <c r="C4313" t="s">
        <v>3211</v>
      </c>
      <c r="D4313">
        <v>342.44</v>
      </c>
    </row>
    <row r="4314" spans="1:4" x14ac:dyDescent="0.2">
      <c r="A4314">
        <v>92462</v>
      </c>
      <c r="B4314" t="s">
        <v>11983</v>
      </c>
      <c r="C4314" t="s">
        <v>3211</v>
      </c>
      <c r="D4314">
        <v>327.7</v>
      </c>
    </row>
    <row r="4315" spans="1:4" x14ac:dyDescent="0.2">
      <c r="A4315">
        <v>92468</v>
      </c>
      <c r="B4315" t="s">
        <v>11984</v>
      </c>
      <c r="C4315" t="s">
        <v>3211</v>
      </c>
      <c r="D4315">
        <v>146.37</v>
      </c>
    </row>
    <row r="4316" spans="1:4" x14ac:dyDescent="0.2">
      <c r="A4316">
        <v>92472</v>
      </c>
      <c r="B4316" t="s">
        <v>11985</v>
      </c>
      <c r="C4316" t="s">
        <v>3211</v>
      </c>
      <c r="D4316">
        <v>139.02000000000001</v>
      </c>
    </row>
    <row r="4317" spans="1:4" x14ac:dyDescent="0.2">
      <c r="A4317">
        <v>92476</v>
      </c>
      <c r="B4317" t="s">
        <v>11986</v>
      </c>
      <c r="C4317" t="s">
        <v>3211</v>
      </c>
      <c r="D4317">
        <v>132.71</v>
      </c>
    </row>
    <row r="4318" spans="1:4" x14ac:dyDescent="0.2">
      <c r="A4318">
        <v>92480</v>
      </c>
      <c r="B4318" t="s">
        <v>11987</v>
      </c>
      <c r="C4318" t="s">
        <v>3211</v>
      </c>
      <c r="D4318">
        <v>120.28</v>
      </c>
    </row>
    <row r="4319" spans="1:4" x14ac:dyDescent="0.2">
      <c r="A4319">
        <v>92452</v>
      </c>
      <c r="B4319" t="s">
        <v>11988</v>
      </c>
      <c r="C4319" t="s">
        <v>3211</v>
      </c>
      <c r="D4319">
        <v>226.32</v>
      </c>
    </row>
    <row r="4320" spans="1:4" x14ac:dyDescent="0.2">
      <c r="A4320">
        <v>92456</v>
      </c>
      <c r="B4320" t="s">
        <v>11989</v>
      </c>
      <c r="C4320" t="s">
        <v>3211</v>
      </c>
      <c r="D4320">
        <v>190.87</v>
      </c>
    </row>
    <row r="4321" spans="1:4" x14ac:dyDescent="0.2">
      <c r="A4321">
        <v>92460</v>
      </c>
      <c r="B4321" t="s">
        <v>11990</v>
      </c>
      <c r="C4321" t="s">
        <v>3211</v>
      </c>
      <c r="D4321">
        <v>161.77000000000001</v>
      </c>
    </row>
    <row r="4322" spans="1:4" x14ac:dyDescent="0.2">
      <c r="A4322">
        <v>92464</v>
      </c>
      <c r="B4322" t="s">
        <v>11991</v>
      </c>
      <c r="C4322" t="s">
        <v>3211</v>
      </c>
      <c r="D4322">
        <v>155.1</v>
      </c>
    </row>
    <row r="4323" spans="1:4" x14ac:dyDescent="0.2">
      <c r="A4323">
        <v>105403</v>
      </c>
      <c r="B4323" t="s">
        <v>11992</v>
      </c>
      <c r="C4323" t="s">
        <v>3211</v>
      </c>
      <c r="D4323">
        <v>193.11</v>
      </c>
    </row>
    <row r="4324" spans="1:4" x14ac:dyDescent="0.2">
      <c r="A4324">
        <v>96252</v>
      </c>
      <c r="B4324" t="s">
        <v>11993</v>
      </c>
      <c r="C4324" t="s">
        <v>3211</v>
      </c>
      <c r="D4324">
        <v>160.81</v>
      </c>
    </row>
    <row r="4325" spans="1:4" x14ac:dyDescent="0.2">
      <c r="A4325">
        <v>96254</v>
      </c>
      <c r="B4325" t="s">
        <v>11994</v>
      </c>
      <c r="C4325" t="s">
        <v>83</v>
      </c>
      <c r="D4325" t="s">
        <v>17527</v>
      </c>
    </row>
    <row r="4326" spans="1:4" x14ac:dyDescent="0.2">
      <c r="A4326">
        <v>96253</v>
      </c>
      <c r="B4326" t="s">
        <v>11995</v>
      </c>
      <c r="C4326" t="s">
        <v>83</v>
      </c>
      <c r="D4326" t="s">
        <v>17527</v>
      </c>
    </row>
    <row r="4327" spans="1:4" x14ac:dyDescent="0.2">
      <c r="A4327">
        <v>105406</v>
      </c>
      <c r="B4327" t="s">
        <v>11996</v>
      </c>
      <c r="C4327" t="s">
        <v>3211</v>
      </c>
      <c r="D4327">
        <v>233.47</v>
      </c>
    </row>
    <row r="4328" spans="1:4" x14ac:dyDescent="0.2">
      <c r="A4328">
        <v>96264</v>
      </c>
      <c r="B4328" t="s">
        <v>11997</v>
      </c>
      <c r="C4328" t="s">
        <v>3211</v>
      </c>
      <c r="D4328" t="s">
        <v>17527</v>
      </c>
    </row>
    <row r="4329" spans="1:4" x14ac:dyDescent="0.2">
      <c r="A4329">
        <v>105405</v>
      </c>
      <c r="B4329" t="s">
        <v>11998</v>
      </c>
      <c r="C4329" t="s">
        <v>3211</v>
      </c>
      <c r="D4329" t="s">
        <v>17527</v>
      </c>
    </row>
    <row r="4330" spans="1:4" x14ac:dyDescent="0.2">
      <c r="A4330">
        <v>96258</v>
      </c>
      <c r="B4330" t="s">
        <v>11999</v>
      </c>
      <c r="C4330" t="s">
        <v>3211</v>
      </c>
      <c r="D4330">
        <v>168.05</v>
      </c>
    </row>
    <row r="4331" spans="1:4" x14ac:dyDescent="0.2">
      <c r="A4331">
        <v>96262</v>
      </c>
      <c r="B4331" t="s">
        <v>12000</v>
      </c>
      <c r="C4331" t="s">
        <v>3211</v>
      </c>
      <c r="D4331" t="s">
        <v>17527</v>
      </c>
    </row>
    <row r="4332" spans="1:4" x14ac:dyDescent="0.2">
      <c r="A4332">
        <v>105404</v>
      </c>
      <c r="B4332" t="s">
        <v>12001</v>
      </c>
      <c r="C4332" t="s">
        <v>3211</v>
      </c>
      <c r="D4332" t="s">
        <v>17527</v>
      </c>
    </row>
    <row r="4333" spans="1:4" x14ac:dyDescent="0.2">
      <c r="A4333">
        <v>92751</v>
      </c>
      <c r="B4333" t="s">
        <v>12002</v>
      </c>
      <c r="C4333" t="s">
        <v>2968</v>
      </c>
      <c r="D4333" s="335">
        <v>2090.9699999999998</v>
      </c>
    </row>
    <row r="4334" spans="1:4" x14ac:dyDescent="0.2">
      <c r="A4334">
        <v>92752</v>
      </c>
      <c r="B4334" t="s">
        <v>12003</v>
      </c>
      <c r="C4334" t="s">
        <v>2968</v>
      </c>
      <c r="D4334" s="335">
        <v>2473.4699999999998</v>
      </c>
    </row>
    <row r="4335" spans="1:4" x14ac:dyDescent="0.2">
      <c r="A4335">
        <v>92750</v>
      </c>
      <c r="B4335" t="s">
        <v>12004</v>
      </c>
      <c r="C4335" t="s">
        <v>2968</v>
      </c>
      <c r="D4335" s="335">
        <v>1705.31</v>
      </c>
    </row>
    <row r="4336" spans="1:4" x14ac:dyDescent="0.2">
      <c r="A4336">
        <v>92749</v>
      </c>
      <c r="B4336" t="s">
        <v>12005</v>
      </c>
      <c r="C4336" t="s">
        <v>2968</v>
      </c>
      <c r="D4336" s="335">
        <v>1045.1099999999999</v>
      </c>
    </row>
    <row r="4337" spans="1:4" x14ac:dyDescent="0.2">
      <c r="A4337">
        <v>92745</v>
      </c>
      <c r="B4337" t="s">
        <v>12006</v>
      </c>
      <c r="C4337" t="s">
        <v>2968</v>
      </c>
      <c r="D4337">
        <v>901.41</v>
      </c>
    </row>
    <row r="4338" spans="1:4" x14ac:dyDescent="0.2">
      <c r="A4338">
        <v>92747</v>
      </c>
      <c r="B4338" t="s">
        <v>12007</v>
      </c>
      <c r="C4338" t="s">
        <v>2968</v>
      </c>
      <c r="D4338">
        <v>997.14</v>
      </c>
    </row>
    <row r="4339" spans="1:4" x14ac:dyDescent="0.2">
      <c r="A4339">
        <v>92743</v>
      </c>
      <c r="B4339" t="s">
        <v>8695</v>
      </c>
      <c r="C4339" t="s">
        <v>2968</v>
      </c>
      <c r="D4339">
        <v>749.5</v>
      </c>
    </row>
    <row r="4340" spans="1:4" x14ac:dyDescent="0.2">
      <c r="A4340">
        <v>92746</v>
      </c>
      <c r="B4340" t="s">
        <v>12008</v>
      </c>
      <c r="C4340" t="s">
        <v>2968</v>
      </c>
      <c r="D4340">
        <v>800.66</v>
      </c>
    </row>
    <row r="4341" spans="1:4" x14ac:dyDescent="0.2">
      <c r="A4341">
        <v>92748</v>
      </c>
      <c r="B4341" t="s">
        <v>12009</v>
      </c>
      <c r="C4341" t="s">
        <v>2968</v>
      </c>
      <c r="D4341">
        <v>877.53</v>
      </c>
    </row>
    <row r="4342" spans="1:4" x14ac:dyDescent="0.2">
      <c r="A4342">
        <v>92744</v>
      </c>
      <c r="B4342" t="s">
        <v>8694</v>
      </c>
      <c r="C4342" t="s">
        <v>2968</v>
      </c>
      <c r="D4342">
        <v>673.81</v>
      </c>
    </row>
    <row r="4343" spans="1:4" x14ac:dyDescent="0.2">
      <c r="A4343">
        <v>92754</v>
      </c>
      <c r="B4343" t="s">
        <v>12010</v>
      </c>
      <c r="C4343" t="s">
        <v>2968</v>
      </c>
      <c r="D4343">
        <v>687.08</v>
      </c>
    </row>
    <row r="4344" spans="1:4" x14ac:dyDescent="0.2">
      <c r="A4344">
        <v>92753</v>
      </c>
      <c r="B4344" t="s">
        <v>12011</v>
      </c>
      <c r="C4344" t="s">
        <v>2968</v>
      </c>
      <c r="D4344">
        <v>698.04</v>
      </c>
    </row>
    <row r="4345" spans="1:4" x14ac:dyDescent="0.2">
      <c r="A4345">
        <v>92755</v>
      </c>
      <c r="B4345" t="s">
        <v>12012</v>
      </c>
      <c r="C4345" t="s">
        <v>3211</v>
      </c>
      <c r="D4345">
        <v>273.01</v>
      </c>
    </row>
    <row r="4346" spans="1:4" x14ac:dyDescent="0.2">
      <c r="A4346">
        <v>92756</v>
      </c>
      <c r="B4346" t="s">
        <v>8693</v>
      </c>
      <c r="C4346" t="s">
        <v>3211</v>
      </c>
      <c r="D4346">
        <v>314.5</v>
      </c>
    </row>
    <row r="4347" spans="1:4" x14ac:dyDescent="0.2">
      <c r="A4347">
        <v>92757</v>
      </c>
      <c r="B4347" t="s">
        <v>12013</v>
      </c>
      <c r="C4347" t="s">
        <v>3211</v>
      </c>
      <c r="D4347">
        <v>364.03</v>
      </c>
    </row>
    <row r="4348" spans="1:4" x14ac:dyDescent="0.2">
      <c r="A4348">
        <v>92758</v>
      </c>
      <c r="B4348" t="s">
        <v>12014</v>
      </c>
      <c r="C4348" t="s">
        <v>2968</v>
      </c>
      <c r="D4348">
        <v>728.13</v>
      </c>
    </row>
    <row r="4349" spans="1:4" x14ac:dyDescent="0.2">
      <c r="A4349">
        <v>104500</v>
      </c>
      <c r="B4349" t="s">
        <v>12015</v>
      </c>
      <c r="C4349" t="s">
        <v>83</v>
      </c>
      <c r="D4349" t="s">
        <v>17527</v>
      </c>
    </row>
    <row r="4350" spans="1:4" x14ac:dyDescent="0.2">
      <c r="A4350">
        <v>104503</v>
      </c>
      <c r="B4350" t="s">
        <v>12016</v>
      </c>
      <c r="C4350" t="s">
        <v>83</v>
      </c>
      <c r="D4350" t="s">
        <v>17527</v>
      </c>
    </row>
    <row r="4351" spans="1:4" x14ac:dyDescent="0.2">
      <c r="A4351">
        <v>104504</v>
      </c>
      <c r="B4351" t="s">
        <v>12017</v>
      </c>
      <c r="C4351" t="s">
        <v>83</v>
      </c>
      <c r="D4351" t="s">
        <v>17527</v>
      </c>
    </row>
    <row r="4352" spans="1:4" x14ac:dyDescent="0.2">
      <c r="A4352">
        <v>104507</v>
      </c>
      <c r="B4352" t="s">
        <v>12018</v>
      </c>
      <c r="C4352" t="s">
        <v>83</v>
      </c>
      <c r="D4352" t="s">
        <v>17527</v>
      </c>
    </row>
    <row r="4353" spans="1:4" x14ac:dyDescent="0.2">
      <c r="A4353">
        <v>104508</v>
      </c>
      <c r="B4353" t="s">
        <v>12019</v>
      </c>
      <c r="C4353" t="s">
        <v>83</v>
      </c>
      <c r="D4353" t="s">
        <v>17527</v>
      </c>
    </row>
    <row r="4354" spans="1:4" x14ac:dyDescent="0.2">
      <c r="A4354">
        <v>104509</v>
      </c>
      <c r="B4354" t="s">
        <v>12020</v>
      </c>
      <c r="C4354" t="s">
        <v>83</v>
      </c>
      <c r="D4354" t="s">
        <v>17527</v>
      </c>
    </row>
    <row r="4355" spans="1:4" x14ac:dyDescent="0.2">
      <c r="A4355">
        <v>104512</v>
      </c>
      <c r="B4355" t="s">
        <v>12021</v>
      </c>
      <c r="C4355" t="s">
        <v>83</v>
      </c>
      <c r="D4355" t="s">
        <v>17527</v>
      </c>
    </row>
    <row r="4356" spans="1:4" x14ac:dyDescent="0.2">
      <c r="A4356">
        <v>104513</v>
      </c>
      <c r="B4356" t="s">
        <v>12022</v>
      </c>
      <c r="C4356" t="s">
        <v>83</v>
      </c>
      <c r="D4356" t="s">
        <v>17527</v>
      </c>
    </row>
    <row r="4357" spans="1:4" x14ac:dyDescent="0.2">
      <c r="A4357">
        <v>104514</v>
      </c>
      <c r="B4357" t="s">
        <v>12023</v>
      </c>
      <c r="C4357" t="s">
        <v>83</v>
      </c>
      <c r="D4357" t="s">
        <v>17527</v>
      </c>
    </row>
    <row r="4358" spans="1:4" x14ac:dyDescent="0.2">
      <c r="A4358">
        <v>104501</v>
      </c>
      <c r="B4358" t="s">
        <v>12024</v>
      </c>
      <c r="C4358" t="s">
        <v>83</v>
      </c>
      <c r="D4358" t="s">
        <v>17527</v>
      </c>
    </row>
    <row r="4359" spans="1:4" x14ac:dyDescent="0.2">
      <c r="A4359">
        <v>104502</v>
      </c>
      <c r="B4359" t="s">
        <v>12025</v>
      </c>
      <c r="C4359" t="s">
        <v>83</v>
      </c>
      <c r="D4359" t="s">
        <v>17527</v>
      </c>
    </row>
    <row r="4360" spans="1:4" x14ac:dyDescent="0.2">
      <c r="A4360">
        <v>104505</v>
      </c>
      <c r="B4360" t="s">
        <v>12026</v>
      </c>
      <c r="C4360" t="s">
        <v>83</v>
      </c>
      <c r="D4360" t="s">
        <v>17527</v>
      </c>
    </row>
    <row r="4361" spans="1:4" x14ac:dyDescent="0.2">
      <c r="A4361">
        <v>104506</v>
      </c>
      <c r="B4361" t="s">
        <v>12027</v>
      </c>
      <c r="C4361" t="s">
        <v>83</v>
      </c>
      <c r="D4361" t="s">
        <v>17527</v>
      </c>
    </row>
    <row r="4362" spans="1:4" x14ac:dyDescent="0.2">
      <c r="A4362">
        <v>104510</v>
      </c>
      <c r="B4362" t="s">
        <v>12028</v>
      </c>
      <c r="C4362" t="s">
        <v>83</v>
      </c>
      <c r="D4362" t="s">
        <v>17527</v>
      </c>
    </row>
    <row r="4363" spans="1:4" x14ac:dyDescent="0.2">
      <c r="A4363">
        <v>104511</v>
      </c>
      <c r="B4363" t="s">
        <v>12029</v>
      </c>
      <c r="C4363" t="s">
        <v>83</v>
      </c>
      <c r="D4363" t="s">
        <v>17527</v>
      </c>
    </row>
    <row r="4364" spans="1:4" x14ac:dyDescent="0.2">
      <c r="A4364">
        <v>104491</v>
      </c>
      <c r="B4364" t="s">
        <v>12030</v>
      </c>
      <c r="C4364" t="s">
        <v>83</v>
      </c>
      <c r="D4364" s="335">
        <v>4910.59</v>
      </c>
    </row>
    <row r="4365" spans="1:4" x14ac:dyDescent="0.2">
      <c r="A4365">
        <v>104492</v>
      </c>
      <c r="B4365" t="s">
        <v>12031</v>
      </c>
      <c r="C4365" t="s">
        <v>83</v>
      </c>
      <c r="D4365" s="335">
        <v>6140.67</v>
      </c>
    </row>
    <row r="4366" spans="1:4" x14ac:dyDescent="0.2">
      <c r="A4366">
        <v>104493</v>
      </c>
      <c r="B4366" t="s">
        <v>12032</v>
      </c>
      <c r="C4366" t="s">
        <v>83</v>
      </c>
      <c r="D4366" t="s">
        <v>17527</v>
      </c>
    </row>
    <row r="4367" spans="1:4" x14ac:dyDescent="0.2">
      <c r="A4367">
        <v>104494</v>
      </c>
      <c r="B4367" t="s">
        <v>12033</v>
      </c>
      <c r="C4367" t="s">
        <v>83</v>
      </c>
      <c r="D4367" s="335">
        <v>8294.02</v>
      </c>
    </row>
    <row r="4368" spans="1:4" x14ac:dyDescent="0.2">
      <c r="A4368">
        <v>104495</v>
      </c>
      <c r="B4368" t="s">
        <v>12034</v>
      </c>
      <c r="C4368" t="s">
        <v>83</v>
      </c>
      <c r="D4368" t="s">
        <v>17527</v>
      </c>
    </row>
    <row r="4369" spans="1:4" x14ac:dyDescent="0.2">
      <c r="A4369">
        <v>104496</v>
      </c>
      <c r="B4369" t="s">
        <v>12035</v>
      </c>
      <c r="C4369" t="s">
        <v>83</v>
      </c>
      <c r="D4369" t="s">
        <v>17527</v>
      </c>
    </row>
    <row r="4370" spans="1:4" x14ac:dyDescent="0.2">
      <c r="A4370">
        <v>104497</v>
      </c>
      <c r="B4370" t="s">
        <v>12036</v>
      </c>
      <c r="C4370" t="s">
        <v>83</v>
      </c>
      <c r="D4370" s="335">
        <v>9928.27</v>
      </c>
    </row>
    <row r="4371" spans="1:4" x14ac:dyDescent="0.2">
      <c r="A4371">
        <v>104498</v>
      </c>
      <c r="B4371" t="s">
        <v>12037</v>
      </c>
      <c r="C4371" t="s">
        <v>83</v>
      </c>
      <c r="D4371" t="s">
        <v>17527</v>
      </c>
    </row>
    <row r="4372" spans="1:4" x14ac:dyDescent="0.2">
      <c r="A4372">
        <v>104499</v>
      </c>
      <c r="B4372" t="s">
        <v>12038</v>
      </c>
      <c r="C4372" t="s">
        <v>83</v>
      </c>
      <c r="D4372" t="s">
        <v>17527</v>
      </c>
    </row>
    <row r="4373" spans="1:4" x14ac:dyDescent="0.2">
      <c r="A4373">
        <v>104515</v>
      </c>
      <c r="B4373" t="s">
        <v>12039</v>
      </c>
      <c r="C4373" t="s">
        <v>3211</v>
      </c>
      <c r="D4373">
        <v>34.57</v>
      </c>
    </row>
    <row r="4374" spans="1:4" x14ac:dyDescent="0.2">
      <c r="A4374">
        <v>106549</v>
      </c>
      <c r="B4374" t="s">
        <v>12040</v>
      </c>
      <c r="C4374" t="s">
        <v>83</v>
      </c>
      <c r="D4374" t="s">
        <v>17527</v>
      </c>
    </row>
    <row r="4375" spans="1:4" x14ac:dyDescent="0.2">
      <c r="A4375">
        <v>106548</v>
      </c>
      <c r="B4375" t="s">
        <v>12043</v>
      </c>
      <c r="C4375" t="s">
        <v>83</v>
      </c>
      <c r="D4375" t="s">
        <v>17527</v>
      </c>
    </row>
    <row r="4376" spans="1:4" x14ac:dyDescent="0.2">
      <c r="A4376">
        <v>106550</v>
      </c>
      <c r="B4376" t="s">
        <v>12044</v>
      </c>
      <c r="C4376" t="s">
        <v>83</v>
      </c>
      <c r="D4376">
        <v>5.18</v>
      </c>
    </row>
    <row r="4377" spans="1:4" x14ac:dyDescent="0.2">
      <c r="A4377">
        <v>87430</v>
      </c>
      <c r="B4377" t="s">
        <v>12045</v>
      </c>
      <c r="C4377" t="s">
        <v>3211</v>
      </c>
      <c r="D4377">
        <v>23.53</v>
      </c>
    </row>
    <row r="4378" spans="1:4" x14ac:dyDescent="0.2">
      <c r="A4378">
        <v>87433</v>
      </c>
      <c r="B4378" t="s">
        <v>12046</v>
      </c>
      <c r="C4378" t="s">
        <v>3211</v>
      </c>
      <c r="D4378">
        <v>33.229999999999997</v>
      </c>
    </row>
    <row r="4379" spans="1:4" x14ac:dyDescent="0.2">
      <c r="A4379">
        <v>87436</v>
      </c>
      <c r="B4379" t="s">
        <v>12047</v>
      </c>
      <c r="C4379" t="s">
        <v>3211</v>
      </c>
      <c r="D4379">
        <v>38.39</v>
      </c>
    </row>
    <row r="4380" spans="1:4" x14ac:dyDescent="0.2">
      <c r="A4380">
        <v>87439</v>
      </c>
      <c r="B4380" t="s">
        <v>12048</v>
      </c>
      <c r="C4380" t="s">
        <v>3211</v>
      </c>
      <c r="D4380">
        <v>46.69</v>
      </c>
    </row>
    <row r="4381" spans="1:4" x14ac:dyDescent="0.2">
      <c r="A4381">
        <v>104633</v>
      </c>
      <c r="B4381" t="s">
        <v>12049</v>
      </c>
      <c r="C4381" t="s">
        <v>3211</v>
      </c>
      <c r="D4381">
        <v>33.21</v>
      </c>
    </row>
    <row r="4382" spans="1:4" x14ac:dyDescent="0.2">
      <c r="A4382">
        <v>104634</v>
      </c>
      <c r="B4382" t="s">
        <v>12050</v>
      </c>
      <c r="C4382" t="s">
        <v>3211</v>
      </c>
      <c r="D4382">
        <v>48.1</v>
      </c>
    </row>
    <row r="4383" spans="1:4" x14ac:dyDescent="0.2">
      <c r="A4383">
        <v>87418</v>
      </c>
      <c r="B4383" t="s">
        <v>12051</v>
      </c>
      <c r="C4383" t="s">
        <v>3211</v>
      </c>
      <c r="D4383">
        <v>23.3</v>
      </c>
    </row>
    <row r="4384" spans="1:4" x14ac:dyDescent="0.2">
      <c r="A4384">
        <v>87421</v>
      </c>
      <c r="B4384" t="s">
        <v>12052</v>
      </c>
      <c r="C4384" t="s">
        <v>3211</v>
      </c>
      <c r="D4384">
        <v>34.909999999999997</v>
      </c>
    </row>
    <row r="4385" spans="1:4" x14ac:dyDescent="0.2">
      <c r="A4385">
        <v>104628</v>
      </c>
      <c r="B4385" t="s">
        <v>12053</v>
      </c>
      <c r="C4385" t="s">
        <v>3211</v>
      </c>
      <c r="D4385">
        <v>38.06</v>
      </c>
    </row>
    <row r="4386" spans="1:4" x14ac:dyDescent="0.2">
      <c r="A4386">
        <v>104631</v>
      </c>
      <c r="B4386" t="s">
        <v>12054</v>
      </c>
      <c r="C4386" t="s">
        <v>3211</v>
      </c>
      <c r="D4386">
        <v>50.71</v>
      </c>
    </row>
    <row r="4387" spans="1:4" x14ac:dyDescent="0.2">
      <c r="A4387">
        <v>104627</v>
      </c>
      <c r="B4387" t="s">
        <v>12055</v>
      </c>
      <c r="C4387" t="s">
        <v>3211</v>
      </c>
      <c r="D4387">
        <v>23.28</v>
      </c>
    </row>
    <row r="4388" spans="1:4" x14ac:dyDescent="0.2">
      <c r="A4388">
        <v>104630</v>
      </c>
      <c r="B4388" t="s">
        <v>12056</v>
      </c>
      <c r="C4388" t="s">
        <v>3211</v>
      </c>
      <c r="D4388">
        <v>35.93</v>
      </c>
    </row>
    <row r="4389" spans="1:4" x14ac:dyDescent="0.2">
      <c r="A4389">
        <v>104629</v>
      </c>
      <c r="B4389" t="s">
        <v>12057</v>
      </c>
      <c r="C4389" t="s">
        <v>3211</v>
      </c>
      <c r="D4389">
        <v>46.56</v>
      </c>
    </row>
    <row r="4390" spans="1:4" x14ac:dyDescent="0.2">
      <c r="A4390">
        <v>104632</v>
      </c>
      <c r="B4390" t="s">
        <v>12058</v>
      </c>
      <c r="C4390" t="s">
        <v>3211</v>
      </c>
      <c r="D4390">
        <v>59.21</v>
      </c>
    </row>
    <row r="4391" spans="1:4" x14ac:dyDescent="0.2">
      <c r="A4391">
        <v>87412</v>
      </c>
      <c r="B4391" t="s">
        <v>12059</v>
      </c>
      <c r="C4391" t="s">
        <v>3211</v>
      </c>
      <c r="D4391">
        <v>31.08</v>
      </c>
    </row>
    <row r="4392" spans="1:4" x14ac:dyDescent="0.2">
      <c r="A4392">
        <v>87415</v>
      </c>
      <c r="B4392" t="s">
        <v>12060</v>
      </c>
      <c r="C4392" t="s">
        <v>3211</v>
      </c>
      <c r="D4392">
        <v>42.17</v>
      </c>
    </row>
    <row r="4393" spans="1:4" x14ac:dyDescent="0.2">
      <c r="A4393">
        <v>87411</v>
      </c>
      <c r="B4393" t="s">
        <v>12061</v>
      </c>
      <c r="C4393" t="s">
        <v>3211</v>
      </c>
      <c r="D4393">
        <v>19.690000000000001</v>
      </c>
    </row>
    <row r="4394" spans="1:4" x14ac:dyDescent="0.2">
      <c r="A4394">
        <v>87414</v>
      </c>
      <c r="B4394" t="s">
        <v>12062</v>
      </c>
      <c r="C4394" t="s">
        <v>3211</v>
      </c>
      <c r="D4394">
        <v>30.78</v>
      </c>
    </row>
    <row r="4395" spans="1:4" x14ac:dyDescent="0.2">
      <c r="A4395">
        <v>87413</v>
      </c>
      <c r="B4395" t="s">
        <v>12063</v>
      </c>
      <c r="C4395" t="s">
        <v>3211</v>
      </c>
      <c r="D4395">
        <v>37.619999999999997</v>
      </c>
    </row>
    <row r="4396" spans="1:4" x14ac:dyDescent="0.2">
      <c r="A4396">
        <v>87416</v>
      </c>
      <c r="B4396" t="s">
        <v>12064</v>
      </c>
      <c r="C4396" t="s">
        <v>3211</v>
      </c>
      <c r="D4396">
        <v>48.72</v>
      </c>
    </row>
    <row r="4397" spans="1:4" x14ac:dyDescent="0.2">
      <c r="A4397">
        <v>104635</v>
      </c>
      <c r="B4397" t="s">
        <v>12065</v>
      </c>
      <c r="C4397" t="s">
        <v>3211</v>
      </c>
      <c r="D4397">
        <v>68.69</v>
      </c>
    </row>
    <row r="4398" spans="1:4" x14ac:dyDescent="0.2">
      <c r="A4398">
        <v>104636</v>
      </c>
      <c r="B4398" t="s">
        <v>12066</v>
      </c>
      <c r="C4398" t="s">
        <v>3211</v>
      </c>
      <c r="D4398">
        <v>79.069999999999993</v>
      </c>
    </row>
    <row r="4399" spans="1:4" x14ac:dyDescent="0.2">
      <c r="A4399">
        <v>87424</v>
      </c>
      <c r="B4399" t="s">
        <v>12067</v>
      </c>
      <c r="C4399" t="s">
        <v>3211</v>
      </c>
      <c r="D4399">
        <v>47.64</v>
      </c>
    </row>
    <row r="4400" spans="1:4" x14ac:dyDescent="0.2">
      <c r="A4400">
        <v>87427</v>
      </c>
      <c r="B4400" t="s">
        <v>12068</v>
      </c>
      <c r="C4400" t="s">
        <v>3211</v>
      </c>
      <c r="D4400">
        <v>55.72</v>
      </c>
    </row>
    <row r="4401" spans="1:4" x14ac:dyDescent="0.2">
      <c r="A4401">
        <v>89998</v>
      </c>
      <c r="B4401" t="s">
        <v>8796</v>
      </c>
      <c r="C4401" t="s">
        <v>94</v>
      </c>
      <c r="D4401">
        <v>10.31</v>
      </c>
    </row>
    <row r="4402" spans="1:4" x14ac:dyDescent="0.2">
      <c r="A4402">
        <v>102920</v>
      </c>
      <c r="B4402" t="s">
        <v>11661</v>
      </c>
      <c r="C4402" t="s">
        <v>94</v>
      </c>
      <c r="D4402">
        <v>8.2899999999999991</v>
      </c>
    </row>
    <row r="4403" spans="1:4" x14ac:dyDescent="0.2">
      <c r="A4403">
        <v>102923</v>
      </c>
      <c r="B4403" t="s">
        <v>11653</v>
      </c>
      <c r="C4403" t="s">
        <v>94</v>
      </c>
      <c r="D4403">
        <v>7.57</v>
      </c>
    </row>
    <row r="4404" spans="1:4" x14ac:dyDescent="0.2">
      <c r="A4404">
        <v>90000</v>
      </c>
      <c r="B4404" t="s">
        <v>12069</v>
      </c>
      <c r="C4404" t="s">
        <v>94</v>
      </c>
      <c r="D4404">
        <v>14.18</v>
      </c>
    </row>
    <row r="4405" spans="1:4" x14ac:dyDescent="0.2">
      <c r="A4405">
        <v>103088</v>
      </c>
      <c r="B4405" t="s">
        <v>12070</v>
      </c>
      <c r="C4405" t="s">
        <v>94</v>
      </c>
      <c r="D4405">
        <v>10.76</v>
      </c>
    </row>
    <row r="4406" spans="1:4" x14ac:dyDescent="0.2">
      <c r="A4406">
        <v>102922</v>
      </c>
      <c r="B4406" t="s">
        <v>11654</v>
      </c>
      <c r="C4406" t="s">
        <v>94</v>
      </c>
      <c r="D4406">
        <v>9.08</v>
      </c>
    </row>
    <row r="4407" spans="1:4" x14ac:dyDescent="0.2">
      <c r="A4407">
        <v>89999</v>
      </c>
      <c r="B4407" t="s">
        <v>12071</v>
      </c>
      <c r="C4407" t="s">
        <v>94</v>
      </c>
      <c r="D4407">
        <v>18.420000000000002</v>
      </c>
    </row>
    <row r="4408" spans="1:4" x14ac:dyDescent="0.2">
      <c r="A4408">
        <v>89996</v>
      </c>
      <c r="B4408" t="s">
        <v>11819</v>
      </c>
      <c r="C4408" t="s">
        <v>94</v>
      </c>
      <c r="D4408">
        <v>11.06</v>
      </c>
    </row>
    <row r="4409" spans="1:4" x14ac:dyDescent="0.2">
      <c r="A4409">
        <v>89997</v>
      </c>
      <c r="B4409" t="s">
        <v>11662</v>
      </c>
      <c r="C4409" t="s">
        <v>94</v>
      </c>
      <c r="D4409">
        <v>8.77</v>
      </c>
    </row>
    <row r="4410" spans="1:4" x14ac:dyDescent="0.2">
      <c r="A4410">
        <v>102921</v>
      </c>
      <c r="B4410" t="s">
        <v>11655</v>
      </c>
      <c r="C4410" t="s">
        <v>94</v>
      </c>
      <c r="D4410">
        <v>7.87</v>
      </c>
    </row>
    <row r="4411" spans="1:4" x14ac:dyDescent="0.2">
      <c r="A4411">
        <v>90278</v>
      </c>
      <c r="B4411" t="s">
        <v>12072</v>
      </c>
      <c r="C4411" t="s">
        <v>2968</v>
      </c>
      <c r="D4411">
        <v>527.05999999999995</v>
      </c>
    </row>
    <row r="4412" spans="1:4" x14ac:dyDescent="0.2">
      <c r="A4412">
        <v>90282</v>
      </c>
      <c r="B4412" t="s">
        <v>12073</v>
      </c>
      <c r="C4412" t="s">
        <v>2968</v>
      </c>
      <c r="D4412">
        <v>508.63</v>
      </c>
    </row>
    <row r="4413" spans="1:4" x14ac:dyDescent="0.2">
      <c r="A4413">
        <v>90279</v>
      </c>
      <c r="B4413" t="s">
        <v>12074</v>
      </c>
      <c r="C4413" t="s">
        <v>2968</v>
      </c>
      <c r="D4413">
        <v>578.54</v>
      </c>
    </row>
    <row r="4414" spans="1:4" x14ac:dyDescent="0.2">
      <c r="A4414">
        <v>90283</v>
      </c>
      <c r="B4414" t="s">
        <v>12075</v>
      </c>
      <c r="C4414" t="s">
        <v>2968</v>
      </c>
      <c r="D4414">
        <v>558.49</v>
      </c>
    </row>
    <row r="4415" spans="1:4" x14ac:dyDescent="0.2">
      <c r="A4415">
        <v>90280</v>
      </c>
      <c r="B4415" t="s">
        <v>12076</v>
      </c>
      <c r="C4415" t="s">
        <v>2968</v>
      </c>
      <c r="D4415">
        <v>629.17999999999995</v>
      </c>
    </row>
    <row r="4416" spans="1:4" x14ac:dyDescent="0.2">
      <c r="A4416">
        <v>90284</v>
      </c>
      <c r="B4416" t="s">
        <v>12077</v>
      </c>
      <c r="C4416" t="s">
        <v>2968</v>
      </c>
      <c r="D4416">
        <v>614.20000000000005</v>
      </c>
    </row>
    <row r="4417" spans="1:4" x14ac:dyDescent="0.2">
      <c r="A4417">
        <v>90281</v>
      </c>
      <c r="B4417" t="s">
        <v>12078</v>
      </c>
      <c r="C4417" t="s">
        <v>2968</v>
      </c>
      <c r="D4417">
        <v>716.62</v>
      </c>
    </row>
    <row r="4418" spans="1:4" x14ac:dyDescent="0.2">
      <c r="A4418">
        <v>90285</v>
      </c>
      <c r="B4418" t="s">
        <v>12079</v>
      </c>
      <c r="C4418" t="s">
        <v>2968</v>
      </c>
      <c r="D4418">
        <v>704.93</v>
      </c>
    </row>
    <row r="4419" spans="1:4" x14ac:dyDescent="0.2">
      <c r="A4419">
        <v>89994</v>
      </c>
      <c r="B4419" t="s">
        <v>11609</v>
      </c>
      <c r="C4419" t="s">
        <v>2968</v>
      </c>
      <c r="D4419">
        <v>983.05</v>
      </c>
    </row>
    <row r="4420" spans="1:4" x14ac:dyDescent="0.2">
      <c r="A4420">
        <v>89995</v>
      </c>
      <c r="B4420" t="s">
        <v>8797</v>
      </c>
      <c r="C4420" t="s">
        <v>2968</v>
      </c>
      <c r="D4420" s="335">
        <v>1135.1500000000001</v>
      </c>
    </row>
    <row r="4421" spans="1:4" x14ac:dyDescent="0.2">
      <c r="A4421">
        <v>89993</v>
      </c>
      <c r="B4421" t="s">
        <v>11657</v>
      </c>
      <c r="C4421" t="s">
        <v>2968</v>
      </c>
      <c r="D4421" s="335">
        <v>1187.42</v>
      </c>
    </row>
    <row r="4422" spans="1:4" x14ac:dyDescent="0.2">
      <c r="A4422">
        <v>106212</v>
      </c>
      <c r="B4422" t="s">
        <v>12080</v>
      </c>
      <c r="C4422" t="s">
        <v>83</v>
      </c>
      <c r="D4422" t="s">
        <v>17527</v>
      </c>
    </row>
    <row r="4423" spans="1:4" x14ac:dyDescent="0.2">
      <c r="A4423">
        <v>106216</v>
      </c>
      <c r="B4423" t="s">
        <v>12081</v>
      </c>
      <c r="C4423" t="s">
        <v>83</v>
      </c>
      <c r="D4423" t="s">
        <v>17527</v>
      </c>
    </row>
    <row r="4424" spans="1:4" x14ac:dyDescent="0.2">
      <c r="A4424">
        <v>99860</v>
      </c>
      <c r="B4424" t="s">
        <v>12082</v>
      </c>
      <c r="C4424" t="s">
        <v>83</v>
      </c>
      <c r="D4424" t="s">
        <v>17527</v>
      </c>
    </row>
    <row r="4425" spans="1:4" x14ac:dyDescent="0.2">
      <c r="A4425">
        <v>99858</v>
      </c>
      <c r="B4425" t="s">
        <v>12083</v>
      </c>
      <c r="C4425" t="s">
        <v>83</v>
      </c>
      <c r="D4425" t="s">
        <v>17527</v>
      </c>
    </row>
    <row r="4426" spans="1:4" x14ac:dyDescent="0.2">
      <c r="A4426">
        <v>99859</v>
      </c>
      <c r="B4426" t="s">
        <v>12084</v>
      </c>
      <c r="C4426" t="s">
        <v>83</v>
      </c>
      <c r="D4426" t="s">
        <v>17527</v>
      </c>
    </row>
    <row r="4427" spans="1:4" x14ac:dyDescent="0.2">
      <c r="A4427">
        <v>106211</v>
      </c>
      <c r="B4427" t="s">
        <v>12085</v>
      </c>
      <c r="C4427" t="s">
        <v>83</v>
      </c>
      <c r="D4427" t="s">
        <v>17527</v>
      </c>
    </row>
    <row r="4428" spans="1:4" x14ac:dyDescent="0.2">
      <c r="A4428">
        <v>106215</v>
      </c>
      <c r="B4428" t="s">
        <v>12086</v>
      </c>
      <c r="C4428" t="s">
        <v>83</v>
      </c>
      <c r="D4428" t="s">
        <v>17527</v>
      </c>
    </row>
    <row r="4429" spans="1:4" x14ac:dyDescent="0.2">
      <c r="A4429">
        <v>99857</v>
      </c>
      <c r="B4429" t="s">
        <v>12087</v>
      </c>
      <c r="C4429" t="s">
        <v>83</v>
      </c>
      <c r="D4429">
        <v>72.19</v>
      </c>
    </row>
    <row r="4430" spans="1:4" x14ac:dyDescent="0.2">
      <c r="A4430">
        <v>99855</v>
      </c>
      <c r="B4430" t="s">
        <v>12088</v>
      </c>
      <c r="C4430" t="s">
        <v>83</v>
      </c>
      <c r="D4430">
        <v>98.73</v>
      </c>
    </row>
    <row r="4431" spans="1:4" x14ac:dyDescent="0.2">
      <c r="A4431">
        <v>99856</v>
      </c>
      <c r="B4431" t="s">
        <v>12089</v>
      </c>
      <c r="C4431" t="s">
        <v>83</v>
      </c>
      <c r="D4431" t="s">
        <v>17527</v>
      </c>
    </row>
    <row r="4432" spans="1:4" x14ac:dyDescent="0.2">
      <c r="A4432">
        <v>106210</v>
      </c>
      <c r="B4432" t="s">
        <v>12090</v>
      </c>
      <c r="C4432" t="s">
        <v>83</v>
      </c>
      <c r="D4432" t="s">
        <v>17527</v>
      </c>
    </row>
    <row r="4433" spans="1:4" x14ac:dyDescent="0.2">
      <c r="A4433">
        <v>106214</v>
      </c>
      <c r="B4433" t="s">
        <v>12091</v>
      </c>
      <c r="C4433" t="s">
        <v>83</v>
      </c>
      <c r="D4433" t="s">
        <v>17527</v>
      </c>
    </row>
    <row r="4434" spans="1:4" x14ac:dyDescent="0.2">
      <c r="A4434">
        <v>99862</v>
      </c>
      <c r="B4434" t="s">
        <v>12092</v>
      </c>
      <c r="C4434" t="s">
        <v>3211</v>
      </c>
      <c r="D4434">
        <v>524.5</v>
      </c>
    </row>
    <row r="4435" spans="1:4" x14ac:dyDescent="0.2">
      <c r="A4435">
        <v>99861</v>
      </c>
      <c r="B4435" t="s">
        <v>12093</v>
      </c>
      <c r="C4435" t="s">
        <v>3211</v>
      </c>
      <c r="D4435">
        <v>614.12</v>
      </c>
    </row>
    <row r="4436" spans="1:4" x14ac:dyDescent="0.2">
      <c r="A4436">
        <v>106213</v>
      </c>
      <c r="B4436" t="s">
        <v>12094</v>
      </c>
      <c r="C4436" t="s">
        <v>83</v>
      </c>
      <c r="D4436" t="s">
        <v>17527</v>
      </c>
    </row>
    <row r="4437" spans="1:4" x14ac:dyDescent="0.2">
      <c r="A4437">
        <v>106220</v>
      </c>
      <c r="B4437" t="s">
        <v>12095</v>
      </c>
      <c r="C4437" t="s">
        <v>83</v>
      </c>
      <c r="D4437" t="s">
        <v>17527</v>
      </c>
    </row>
    <row r="4438" spans="1:4" x14ac:dyDescent="0.2">
      <c r="A4438">
        <v>106221</v>
      </c>
      <c r="B4438" t="s">
        <v>12096</v>
      </c>
      <c r="C4438" t="s">
        <v>83</v>
      </c>
      <c r="D4438" t="s">
        <v>17527</v>
      </c>
    </row>
    <row r="4439" spans="1:4" x14ac:dyDescent="0.2">
      <c r="A4439">
        <v>99853</v>
      </c>
      <c r="B4439" t="s">
        <v>12097</v>
      </c>
      <c r="C4439" t="s">
        <v>83</v>
      </c>
      <c r="D4439" t="s">
        <v>17527</v>
      </c>
    </row>
    <row r="4440" spans="1:4" x14ac:dyDescent="0.2">
      <c r="A4440">
        <v>99851</v>
      </c>
      <c r="B4440" t="s">
        <v>12098</v>
      </c>
      <c r="C4440" t="s">
        <v>83</v>
      </c>
      <c r="D4440" t="s">
        <v>17527</v>
      </c>
    </row>
    <row r="4441" spans="1:4" x14ac:dyDescent="0.2">
      <c r="A4441">
        <v>99854</v>
      </c>
      <c r="B4441" t="s">
        <v>12099</v>
      </c>
      <c r="C4441" t="s">
        <v>83</v>
      </c>
      <c r="D4441" t="s">
        <v>17527</v>
      </c>
    </row>
    <row r="4442" spans="1:4" x14ac:dyDescent="0.2">
      <c r="A4442">
        <v>99852</v>
      </c>
      <c r="B4442" t="s">
        <v>12100</v>
      </c>
      <c r="C4442" t="s">
        <v>83</v>
      </c>
      <c r="D4442" t="s">
        <v>17527</v>
      </c>
    </row>
    <row r="4443" spans="1:4" x14ac:dyDescent="0.2">
      <c r="A4443">
        <v>99844</v>
      </c>
      <c r="B4443" t="s">
        <v>12101</v>
      </c>
      <c r="C4443" t="s">
        <v>83</v>
      </c>
      <c r="D4443" t="s">
        <v>17527</v>
      </c>
    </row>
    <row r="4444" spans="1:4" x14ac:dyDescent="0.2">
      <c r="A4444">
        <v>99842</v>
      </c>
      <c r="B4444" t="s">
        <v>7633</v>
      </c>
      <c r="C4444" t="s">
        <v>83</v>
      </c>
      <c r="D4444">
        <v>561.86</v>
      </c>
    </row>
    <row r="4445" spans="1:4" x14ac:dyDescent="0.2">
      <c r="A4445">
        <v>99845</v>
      </c>
      <c r="B4445" t="s">
        <v>12102</v>
      </c>
      <c r="C4445" t="s">
        <v>83</v>
      </c>
      <c r="D4445" t="s">
        <v>17527</v>
      </c>
    </row>
    <row r="4446" spans="1:4" x14ac:dyDescent="0.2">
      <c r="A4446">
        <v>99843</v>
      </c>
      <c r="B4446" t="s">
        <v>12103</v>
      </c>
      <c r="C4446" t="s">
        <v>83</v>
      </c>
      <c r="D4446" t="s">
        <v>17527</v>
      </c>
    </row>
    <row r="4447" spans="1:4" x14ac:dyDescent="0.2">
      <c r="A4447">
        <v>106217</v>
      </c>
      <c r="B4447" t="s">
        <v>12104</v>
      </c>
      <c r="C4447" t="s">
        <v>83</v>
      </c>
      <c r="D4447" t="s">
        <v>17527</v>
      </c>
    </row>
    <row r="4448" spans="1:4" x14ac:dyDescent="0.2">
      <c r="A4448">
        <v>106218</v>
      </c>
      <c r="B4448" t="s">
        <v>12105</v>
      </c>
      <c r="C4448" t="s">
        <v>83</v>
      </c>
      <c r="D4448" t="s">
        <v>17527</v>
      </c>
    </row>
    <row r="4449" spans="1:4" x14ac:dyDescent="0.2">
      <c r="A4449">
        <v>106219</v>
      </c>
      <c r="B4449" t="s">
        <v>12106</v>
      </c>
      <c r="C4449" t="s">
        <v>83</v>
      </c>
      <c r="D4449" t="s">
        <v>17527</v>
      </c>
    </row>
    <row r="4450" spans="1:4" x14ac:dyDescent="0.2">
      <c r="A4450">
        <v>99846</v>
      </c>
      <c r="B4450" t="s">
        <v>12107</v>
      </c>
      <c r="C4450" t="s">
        <v>83</v>
      </c>
      <c r="D4450" t="s">
        <v>17527</v>
      </c>
    </row>
    <row r="4451" spans="1:4" x14ac:dyDescent="0.2">
      <c r="A4451">
        <v>94276</v>
      </c>
      <c r="B4451" t="s">
        <v>12108</v>
      </c>
      <c r="C4451" t="s">
        <v>83</v>
      </c>
      <c r="D4451">
        <v>56.77</v>
      </c>
    </row>
    <row r="4452" spans="1:4" x14ac:dyDescent="0.2">
      <c r="A4452">
        <v>94274</v>
      </c>
      <c r="B4452" t="s">
        <v>12109</v>
      </c>
      <c r="C4452" t="s">
        <v>83</v>
      </c>
      <c r="D4452">
        <v>61.99</v>
      </c>
    </row>
    <row r="4453" spans="1:4" x14ac:dyDescent="0.2">
      <c r="A4453">
        <v>94280</v>
      </c>
      <c r="B4453" t="s">
        <v>12110</v>
      </c>
      <c r="C4453" t="s">
        <v>83</v>
      </c>
      <c r="D4453">
        <v>59.67</v>
      </c>
    </row>
    <row r="4454" spans="1:4" x14ac:dyDescent="0.2">
      <c r="A4454">
        <v>94278</v>
      </c>
      <c r="B4454" t="s">
        <v>12111</v>
      </c>
      <c r="C4454" t="s">
        <v>83</v>
      </c>
      <c r="D4454">
        <v>50.57</v>
      </c>
    </row>
    <row r="4455" spans="1:4" x14ac:dyDescent="0.2">
      <c r="A4455">
        <v>94275</v>
      </c>
      <c r="B4455" t="s">
        <v>12112</v>
      </c>
      <c r="C4455" t="s">
        <v>83</v>
      </c>
      <c r="D4455">
        <v>52.86</v>
      </c>
    </row>
    <row r="4456" spans="1:4" x14ac:dyDescent="0.2">
      <c r="A4456">
        <v>94273</v>
      </c>
      <c r="B4456" t="s">
        <v>12113</v>
      </c>
      <c r="C4456" t="s">
        <v>83</v>
      </c>
      <c r="D4456">
        <v>58.07</v>
      </c>
    </row>
    <row r="4457" spans="1:4" x14ac:dyDescent="0.2">
      <c r="A4457">
        <v>94279</v>
      </c>
      <c r="B4457" t="s">
        <v>12114</v>
      </c>
      <c r="C4457" t="s">
        <v>83</v>
      </c>
      <c r="D4457">
        <v>55.76</v>
      </c>
    </row>
    <row r="4458" spans="1:4" x14ac:dyDescent="0.2">
      <c r="A4458">
        <v>94277</v>
      </c>
      <c r="B4458" t="s">
        <v>12115</v>
      </c>
      <c r="C4458" t="s">
        <v>83</v>
      </c>
      <c r="D4458">
        <v>46.66</v>
      </c>
    </row>
    <row r="4459" spans="1:4" x14ac:dyDescent="0.2">
      <c r="A4459">
        <v>104930</v>
      </c>
      <c r="B4459" t="s">
        <v>12116</v>
      </c>
      <c r="C4459" t="s">
        <v>83</v>
      </c>
      <c r="D4459" t="s">
        <v>17527</v>
      </c>
    </row>
    <row r="4460" spans="1:4" x14ac:dyDescent="0.2">
      <c r="A4460">
        <v>104931</v>
      </c>
      <c r="B4460" t="s">
        <v>12117</v>
      </c>
      <c r="C4460" t="s">
        <v>83</v>
      </c>
      <c r="D4460" t="s">
        <v>17527</v>
      </c>
    </row>
    <row r="4461" spans="1:4" x14ac:dyDescent="0.2">
      <c r="A4461">
        <v>94294</v>
      </c>
      <c r="B4461" t="s">
        <v>12118</v>
      </c>
      <c r="C4461" t="s">
        <v>83</v>
      </c>
      <c r="D4461">
        <v>8.65</v>
      </c>
    </row>
    <row r="4462" spans="1:4" x14ac:dyDescent="0.2">
      <c r="A4462">
        <v>94288</v>
      </c>
      <c r="B4462" t="s">
        <v>12120</v>
      </c>
      <c r="C4462" t="s">
        <v>83</v>
      </c>
      <c r="D4462">
        <v>46.91</v>
      </c>
    </row>
    <row r="4463" spans="1:4" x14ac:dyDescent="0.2">
      <c r="A4463">
        <v>94282</v>
      </c>
      <c r="B4463" t="s">
        <v>12121</v>
      </c>
      <c r="C4463" t="s">
        <v>83</v>
      </c>
      <c r="D4463">
        <v>59.22</v>
      </c>
    </row>
    <row r="4464" spans="1:4" x14ac:dyDescent="0.2">
      <c r="A4464">
        <v>94290</v>
      </c>
      <c r="B4464" t="s">
        <v>12122</v>
      </c>
      <c r="C4464" t="s">
        <v>83</v>
      </c>
      <c r="D4464">
        <v>57.17</v>
      </c>
    </row>
    <row r="4465" spans="1:4" x14ac:dyDescent="0.2">
      <c r="A4465">
        <v>94284</v>
      </c>
      <c r="B4465" t="s">
        <v>12123</v>
      </c>
      <c r="C4465" t="s">
        <v>83</v>
      </c>
      <c r="D4465">
        <v>75.760000000000005</v>
      </c>
    </row>
    <row r="4466" spans="1:4" x14ac:dyDescent="0.2">
      <c r="A4466">
        <v>94292</v>
      </c>
      <c r="B4466" t="s">
        <v>12124</v>
      </c>
      <c r="C4466" t="s">
        <v>83</v>
      </c>
      <c r="D4466">
        <v>68.09</v>
      </c>
    </row>
    <row r="4467" spans="1:4" x14ac:dyDescent="0.2">
      <c r="A4467">
        <v>94286</v>
      </c>
      <c r="B4467" t="s">
        <v>12125</v>
      </c>
      <c r="C4467" t="s">
        <v>83</v>
      </c>
      <c r="D4467">
        <v>95.5</v>
      </c>
    </row>
    <row r="4468" spans="1:4" x14ac:dyDescent="0.2">
      <c r="A4468">
        <v>94287</v>
      </c>
      <c r="B4468" t="s">
        <v>12126</v>
      </c>
      <c r="C4468" t="s">
        <v>83</v>
      </c>
      <c r="D4468">
        <v>37.72</v>
      </c>
    </row>
    <row r="4469" spans="1:4" x14ac:dyDescent="0.2">
      <c r="A4469">
        <v>94281</v>
      </c>
      <c r="B4469" t="s">
        <v>12127</v>
      </c>
      <c r="C4469" t="s">
        <v>83</v>
      </c>
      <c r="D4469">
        <v>48.89</v>
      </c>
    </row>
    <row r="4470" spans="1:4" x14ac:dyDescent="0.2">
      <c r="A4470">
        <v>94289</v>
      </c>
      <c r="B4470" t="s">
        <v>12128</v>
      </c>
      <c r="C4470" t="s">
        <v>83</v>
      </c>
      <c r="D4470">
        <v>47.98</v>
      </c>
    </row>
    <row r="4471" spans="1:4" x14ac:dyDescent="0.2">
      <c r="A4471">
        <v>94283</v>
      </c>
      <c r="B4471" t="s">
        <v>12129</v>
      </c>
      <c r="C4471" t="s">
        <v>83</v>
      </c>
      <c r="D4471">
        <v>65.41</v>
      </c>
    </row>
    <row r="4472" spans="1:4" x14ac:dyDescent="0.2">
      <c r="A4472">
        <v>94291</v>
      </c>
      <c r="B4472" t="s">
        <v>12130</v>
      </c>
      <c r="C4472" t="s">
        <v>83</v>
      </c>
      <c r="D4472">
        <v>58.9</v>
      </c>
    </row>
    <row r="4473" spans="1:4" x14ac:dyDescent="0.2">
      <c r="A4473">
        <v>94285</v>
      </c>
      <c r="B4473" t="s">
        <v>12131</v>
      </c>
      <c r="C4473" t="s">
        <v>83</v>
      </c>
      <c r="D4473">
        <v>85.15</v>
      </c>
    </row>
    <row r="4474" spans="1:4" x14ac:dyDescent="0.2">
      <c r="A4474">
        <v>94293</v>
      </c>
      <c r="B4474" t="s">
        <v>12132</v>
      </c>
      <c r="C4474" t="s">
        <v>83</v>
      </c>
      <c r="D4474">
        <v>190.59</v>
      </c>
    </row>
    <row r="4475" spans="1:4" x14ac:dyDescent="0.2">
      <c r="A4475">
        <v>94264</v>
      </c>
      <c r="B4475" t="s">
        <v>12133</v>
      </c>
      <c r="C4475" t="s">
        <v>83</v>
      </c>
      <c r="D4475">
        <v>47.4</v>
      </c>
    </row>
    <row r="4476" spans="1:4" x14ac:dyDescent="0.2">
      <c r="A4476">
        <v>94266</v>
      </c>
      <c r="B4476" t="s">
        <v>12134</v>
      </c>
      <c r="C4476" t="s">
        <v>83</v>
      </c>
      <c r="D4476">
        <v>61.38</v>
      </c>
    </row>
    <row r="4477" spans="1:4" x14ac:dyDescent="0.2">
      <c r="A4477">
        <v>94263</v>
      </c>
      <c r="B4477" t="s">
        <v>12135</v>
      </c>
      <c r="C4477" t="s">
        <v>83</v>
      </c>
      <c r="D4477">
        <v>41.14</v>
      </c>
    </row>
    <row r="4478" spans="1:4" x14ac:dyDescent="0.2">
      <c r="A4478">
        <v>94265</v>
      </c>
      <c r="B4478" t="s">
        <v>12136</v>
      </c>
      <c r="C4478" t="s">
        <v>83</v>
      </c>
      <c r="D4478">
        <v>54.21</v>
      </c>
    </row>
    <row r="4479" spans="1:4" x14ac:dyDescent="0.2">
      <c r="A4479">
        <v>94268</v>
      </c>
      <c r="B4479" t="s">
        <v>12137</v>
      </c>
      <c r="C4479" t="s">
        <v>83</v>
      </c>
      <c r="D4479">
        <v>72.09</v>
      </c>
    </row>
    <row r="4480" spans="1:4" x14ac:dyDescent="0.2">
      <c r="A4480">
        <v>94270</v>
      </c>
      <c r="B4480" t="s">
        <v>12138</v>
      </c>
      <c r="C4480" t="s">
        <v>83</v>
      </c>
      <c r="D4480">
        <v>101.63</v>
      </c>
    </row>
    <row r="4481" spans="1:4" x14ac:dyDescent="0.2">
      <c r="A4481">
        <v>94272</v>
      </c>
      <c r="B4481" t="s">
        <v>12139</v>
      </c>
      <c r="C4481" t="s">
        <v>83</v>
      </c>
      <c r="D4481">
        <v>125.31</v>
      </c>
    </row>
    <row r="4482" spans="1:4" x14ac:dyDescent="0.2">
      <c r="A4482">
        <v>94267</v>
      </c>
      <c r="B4482" t="s">
        <v>12140</v>
      </c>
      <c r="C4482" t="s">
        <v>83</v>
      </c>
      <c r="D4482">
        <v>64.19</v>
      </c>
    </row>
    <row r="4483" spans="1:4" x14ac:dyDescent="0.2">
      <c r="A4483">
        <v>94269</v>
      </c>
      <c r="B4483" t="s">
        <v>12141</v>
      </c>
      <c r="C4483" t="s">
        <v>83</v>
      </c>
      <c r="D4483">
        <v>90.66</v>
      </c>
    </row>
    <row r="4484" spans="1:4" x14ac:dyDescent="0.2">
      <c r="A4484">
        <v>94271</v>
      </c>
      <c r="B4484" t="s">
        <v>12142</v>
      </c>
      <c r="C4484" t="s">
        <v>83</v>
      </c>
      <c r="D4484">
        <v>110.64</v>
      </c>
    </row>
    <row r="4485" spans="1:4" x14ac:dyDescent="0.2">
      <c r="A4485">
        <v>105555</v>
      </c>
      <c r="B4485" t="s">
        <v>12143</v>
      </c>
      <c r="C4485" t="s">
        <v>52</v>
      </c>
      <c r="D4485" t="s">
        <v>17527</v>
      </c>
    </row>
    <row r="4486" spans="1:4" x14ac:dyDescent="0.2">
      <c r="A4486">
        <v>97603</v>
      </c>
      <c r="B4486" t="s">
        <v>12144</v>
      </c>
      <c r="C4486" t="s">
        <v>52</v>
      </c>
      <c r="D4486" t="s">
        <v>17527</v>
      </c>
    </row>
    <row r="4487" spans="1:4" x14ac:dyDescent="0.2">
      <c r="A4487">
        <v>97602</v>
      </c>
      <c r="B4487" t="s">
        <v>12145</v>
      </c>
      <c r="C4487" t="s">
        <v>52</v>
      </c>
      <c r="D4487" t="s">
        <v>17527</v>
      </c>
    </row>
    <row r="4488" spans="1:4" x14ac:dyDescent="0.2">
      <c r="A4488">
        <v>97604</v>
      </c>
      <c r="B4488" t="s">
        <v>12146</v>
      </c>
      <c r="C4488" t="s">
        <v>52</v>
      </c>
      <c r="D4488" t="s">
        <v>17527</v>
      </c>
    </row>
    <row r="4489" spans="1:4" x14ac:dyDescent="0.2">
      <c r="A4489">
        <v>105553</v>
      </c>
      <c r="B4489" t="s">
        <v>12147</v>
      </c>
      <c r="C4489" t="s">
        <v>52</v>
      </c>
      <c r="D4489" t="s">
        <v>17527</v>
      </c>
    </row>
    <row r="4490" spans="1:4" x14ac:dyDescent="0.2">
      <c r="A4490">
        <v>105552</v>
      </c>
      <c r="B4490" t="s">
        <v>12148</v>
      </c>
      <c r="C4490" t="s">
        <v>52</v>
      </c>
      <c r="D4490" t="s">
        <v>17527</v>
      </c>
    </row>
    <row r="4491" spans="1:4" x14ac:dyDescent="0.2">
      <c r="A4491">
        <v>105550</v>
      </c>
      <c r="B4491" t="s">
        <v>12149</v>
      </c>
      <c r="C4491" t="s">
        <v>52</v>
      </c>
      <c r="D4491" t="s">
        <v>17527</v>
      </c>
    </row>
    <row r="4492" spans="1:4" x14ac:dyDescent="0.2">
      <c r="A4492">
        <v>105551</v>
      </c>
      <c r="B4492" t="s">
        <v>12150</v>
      </c>
      <c r="C4492" t="s">
        <v>52</v>
      </c>
      <c r="D4492" t="s">
        <v>17527</v>
      </c>
    </row>
    <row r="4493" spans="1:4" x14ac:dyDescent="0.2">
      <c r="A4493">
        <v>105549</v>
      </c>
      <c r="B4493" t="s">
        <v>12151</v>
      </c>
      <c r="C4493" t="s">
        <v>52</v>
      </c>
      <c r="D4493" t="s">
        <v>17527</v>
      </c>
    </row>
    <row r="4494" spans="1:4" x14ac:dyDescent="0.2">
      <c r="A4494">
        <v>105547</v>
      </c>
      <c r="B4494" t="s">
        <v>12152</v>
      </c>
      <c r="C4494" t="s">
        <v>83</v>
      </c>
      <c r="D4494" t="s">
        <v>17527</v>
      </c>
    </row>
    <row r="4495" spans="1:4" x14ac:dyDescent="0.2">
      <c r="A4495">
        <v>97605</v>
      </c>
      <c r="B4495" t="s">
        <v>12153</v>
      </c>
      <c r="C4495" t="s">
        <v>52</v>
      </c>
      <c r="D4495">
        <v>63.28</v>
      </c>
    </row>
    <row r="4496" spans="1:4" x14ac:dyDescent="0.2">
      <c r="A4496">
        <v>97607</v>
      </c>
      <c r="B4496" t="s">
        <v>1681</v>
      </c>
      <c r="C4496" t="s">
        <v>52</v>
      </c>
      <c r="D4496">
        <v>82.49</v>
      </c>
    </row>
    <row r="4497" spans="1:4" x14ac:dyDescent="0.2">
      <c r="A4497">
        <v>97599</v>
      </c>
      <c r="B4497" t="s">
        <v>2611</v>
      </c>
      <c r="C4497" t="s">
        <v>52</v>
      </c>
      <c r="D4497">
        <v>18.38</v>
      </c>
    </row>
    <row r="4498" spans="1:4" x14ac:dyDescent="0.2">
      <c r="A4498">
        <v>105542</v>
      </c>
      <c r="B4498" t="s">
        <v>12154</v>
      </c>
      <c r="C4498" t="s">
        <v>52</v>
      </c>
      <c r="D4498" t="s">
        <v>17527</v>
      </c>
    </row>
    <row r="4499" spans="1:4" x14ac:dyDescent="0.2">
      <c r="A4499">
        <v>105543</v>
      </c>
      <c r="B4499" t="s">
        <v>12155</v>
      </c>
      <c r="C4499" t="s">
        <v>52</v>
      </c>
      <c r="D4499" t="s">
        <v>17527</v>
      </c>
    </row>
    <row r="4500" spans="1:4" x14ac:dyDescent="0.2">
      <c r="A4500">
        <v>105544</v>
      </c>
      <c r="B4500" t="s">
        <v>12156</v>
      </c>
      <c r="C4500" t="s">
        <v>52</v>
      </c>
      <c r="D4500" t="s">
        <v>17527</v>
      </c>
    </row>
    <row r="4501" spans="1:4" x14ac:dyDescent="0.2">
      <c r="A4501">
        <v>100913</v>
      </c>
      <c r="B4501" t="s">
        <v>12157</v>
      </c>
      <c r="C4501" t="s">
        <v>52</v>
      </c>
      <c r="D4501" t="s">
        <v>17527</v>
      </c>
    </row>
    <row r="4502" spans="1:4" x14ac:dyDescent="0.2">
      <c r="A4502">
        <v>100916</v>
      </c>
      <c r="B4502" t="s">
        <v>12158</v>
      </c>
      <c r="C4502" t="s">
        <v>52</v>
      </c>
      <c r="D4502" t="s">
        <v>17527</v>
      </c>
    </row>
    <row r="4503" spans="1:4" x14ac:dyDescent="0.2">
      <c r="A4503">
        <v>100918</v>
      </c>
      <c r="B4503" t="s">
        <v>12159</v>
      </c>
      <c r="C4503" t="s">
        <v>52</v>
      </c>
      <c r="D4503" t="s">
        <v>17527</v>
      </c>
    </row>
    <row r="4504" spans="1:4" x14ac:dyDescent="0.2">
      <c r="A4504">
        <v>100914</v>
      </c>
      <c r="B4504" t="s">
        <v>12160</v>
      </c>
      <c r="C4504" t="s">
        <v>52</v>
      </c>
      <c r="D4504" t="s">
        <v>17527</v>
      </c>
    </row>
    <row r="4505" spans="1:4" x14ac:dyDescent="0.2">
      <c r="A4505">
        <v>100917</v>
      </c>
      <c r="B4505" t="s">
        <v>12161</v>
      </c>
      <c r="C4505" t="s">
        <v>52</v>
      </c>
      <c r="D4505" t="s">
        <v>17527</v>
      </c>
    </row>
    <row r="4506" spans="1:4" x14ac:dyDescent="0.2">
      <c r="A4506">
        <v>100907</v>
      </c>
      <c r="B4506" t="s">
        <v>12162</v>
      </c>
      <c r="C4506" t="s">
        <v>52</v>
      </c>
      <c r="D4506" t="s">
        <v>17527</v>
      </c>
    </row>
    <row r="4507" spans="1:4" x14ac:dyDescent="0.2">
      <c r="A4507">
        <v>102467</v>
      </c>
      <c r="B4507" t="s">
        <v>12163</v>
      </c>
      <c r="C4507" t="s">
        <v>52</v>
      </c>
      <c r="D4507" t="s">
        <v>17527</v>
      </c>
    </row>
    <row r="4508" spans="1:4" x14ac:dyDescent="0.2">
      <c r="A4508">
        <v>100910</v>
      </c>
      <c r="B4508" t="s">
        <v>12164</v>
      </c>
      <c r="C4508" t="s">
        <v>52</v>
      </c>
      <c r="D4508" t="s">
        <v>17527</v>
      </c>
    </row>
    <row r="4509" spans="1:4" x14ac:dyDescent="0.2">
      <c r="A4509">
        <v>105541</v>
      </c>
      <c r="B4509" t="s">
        <v>12165</v>
      </c>
      <c r="C4509" t="s">
        <v>52</v>
      </c>
      <c r="D4509" t="s">
        <v>17527</v>
      </c>
    </row>
    <row r="4510" spans="1:4" x14ac:dyDescent="0.2">
      <c r="A4510">
        <v>100908</v>
      </c>
      <c r="B4510" t="s">
        <v>12166</v>
      </c>
      <c r="C4510" t="s">
        <v>52</v>
      </c>
      <c r="D4510" t="s">
        <v>17527</v>
      </c>
    </row>
    <row r="4511" spans="1:4" x14ac:dyDescent="0.2">
      <c r="A4511">
        <v>100911</v>
      </c>
      <c r="B4511" t="s">
        <v>12167</v>
      </c>
      <c r="C4511" t="s">
        <v>52</v>
      </c>
      <c r="D4511" t="s">
        <v>17527</v>
      </c>
    </row>
    <row r="4512" spans="1:4" x14ac:dyDescent="0.2">
      <c r="A4512">
        <v>103782</v>
      </c>
      <c r="B4512" t="s">
        <v>12168</v>
      </c>
      <c r="C4512" t="s">
        <v>52</v>
      </c>
      <c r="D4512">
        <v>32.479999999999997</v>
      </c>
    </row>
    <row r="4513" spans="1:4" x14ac:dyDescent="0.2">
      <c r="A4513">
        <v>103786</v>
      </c>
      <c r="B4513" t="s">
        <v>12169</v>
      </c>
      <c r="C4513" t="s">
        <v>52</v>
      </c>
      <c r="D4513" t="s">
        <v>17527</v>
      </c>
    </row>
    <row r="4514" spans="1:4" x14ac:dyDescent="0.2">
      <c r="A4514">
        <v>103787</v>
      </c>
      <c r="B4514" t="s">
        <v>12170</v>
      </c>
      <c r="C4514" t="s">
        <v>52</v>
      </c>
      <c r="D4514" t="s">
        <v>17527</v>
      </c>
    </row>
    <row r="4515" spans="1:4" x14ac:dyDescent="0.2">
      <c r="A4515">
        <v>103788</v>
      </c>
      <c r="B4515" t="s">
        <v>12171</v>
      </c>
      <c r="C4515" t="s">
        <v>52</v>
      </c>
      <c r="D4515" t="s">
        <v>17527</v>
      </c>
    </row>
    <row r="4516" spans="1:4" x14ac:dyDescent="0.2">
      <c r="A4516">
        <v>103783</v>
      </c>
      <c r="B4516" t="s">
        <v>12172</v>
      </c>
      <c r="C4516" t="s">
        <v>52</v>
      </c>
      <c r="D4516" t="s">
        <v>17527</v>
      </c>
    </row>
    <row r="4517" spans="1:4" x14ac:dyDescent="0.2">
      <c r="A4517">
        <v>103784</v>
      </c>
      <c r="B4517" t="s">
        <v>12173</v>
      </c>
      <c r="C4517" t="s">
        <v>52</v>
      </c>
      <c r="D4517" t="s">
        <v>17527</v>
      </c>
    </row>
    <row r="4518" spans="1:4" x14ac:dyDescent="0.2">
      <c r="A4518">
        <v>103785</v>
      </c>
      <c r="B4518" t="s">
        <v>12174</v>
      </c>
      <c r="C4518" t="s">
        <v>52</v>
      </c>
      <c r="D4518" t="s">
        <v>17527</v>
      </c>
    </row>
    <row r="4519" spans="1:4" x14ac:dyDescent="0.2">
      <c r="A4519">
        <v>105546</v>
      </c>
      <c r="B4519" t="s">
        <v>12175</v>
      </c>
      <c r="C4519" t="s">
        <v>52</v>
      </c>
      <c r="D4519" t="s">
        <v>17527</v>
      </c>
    </row>
    <row r="4520" spans="1:4" x14ac:dyDescent="0.2">
      <c r="A4520">
        <v>105545</v>
      </c>
      <c r="B4520" t="s">
        <v>12176</v>
      </c>
      <c r="C4520" t="s">
        <v>52</v>
      </c>
      <c r="D4520" t="s">
        <v>17527</v>
      </c>
    </row>
    <row r="4521" spans="1:4" x14ac:dyDescent="0.2">
      <c r="A4521">
        <v>97610</v>
      </c>
      <c r="B4521" t="s">
        <v>12177</v>
      </c>
      <c r="C4521" t="s">
        <v>52</v>
      </c>
      <c r="D4521">
        <v>14.2</v>
      </c>
    </row>
    <row r="4522" spans="1:4" x14ac:dyDescent="0.2">
      <c r="A4522">
        <v>97609</v>
      </c>
      <c r="B4522" t="s">
        <v>12178</v>
      </c>
      <c r="C4522" t="s">
        <v>52</v>
      </c>
      <c r="D4522">
        <v>13.69</v>
      </c>
    </row>
    <row r="4523" spans="1:4" x14ac:dyDescent="0.2">
      <c r="A4523">
        <v>105554</v>
      </c>
      <c r="B4523" t="s">
        <v>12179</v>
      </c>
      <c r="C4523" t="s">
        <v>52</v>
      </c>
      <c r="D4523">
        <v>16.86</v>
      </c>
    </row>
    <row r="4524" spans="1:4" x14ac:dyDescent="0.2">
      <c r="A4524">
        <v>100903</v>
      </c>
      <c r="B4524" t="s">
        <v>12180</v>
      </c>
      <c r="C4524" t="s">
        <v>52</v>
      </c>
      <c r="D4524">
        <v>31.71</v>
      </c>
    </row>
    <row r="4525" spans="1:4" x14ac:dyDescent="0.2">
      <c r="A4525">
        <v>100902</v>
      </c>
      <c r="B4525" t="s">
        <v>12181</v>
      </c>
      <c r="C4525" t="s">
        <v>52</v>
      </c>
      <c r="D4525">
        <v>29.45</v>
      </c>
    </row>
    <row r="4526" spans="1:4" x14ac:dyDescent="0.2">
      <c r="A4526">
        <v>105548</v>
      </c>
      <c r="B4526" t="s">
        <v>12182</v>
      </c>
      <c r="C4526" t="s">
        <v>83</v>
      </c>
      <c r="D4526" t="s">
        <v>17527</v>
      </c>
    </row>
    <row r="4527" spans="1:4" x14ac:dyDescent="0.2">
      <c r="A4527">
        <v>97595</v>
      </c>
      <c r="B4527" t="s">
        <v>12183</v>
      </c>
      <c r="C4527" t="s">
        <v>52</v>
      </c>
      <c r="D4527">
        <v>80.06</v>
      </c>
    </row>
    <row r="4528" spans="1:4" x14ac:dyDescent="0.2">
      <c r="A4528">
        <v>97597</v>
      </c>
      <c r="B4528" t="s">
        <v>12184</v>
      </c>
      <c r="C4528" t="s">
        <v>52</v>
      </c>
      <c r="D4528">
        <v>56.89</v>
      </c>
    </row>
    <row r="4529" spans="1:4" x14ac:dyDescent="0.2">
      <c r="A4529">
        <v>97596</v>
      </c>
      <c r="B4529" t="s">
        <v>12185</v>
      </c>
      <c r="C4529" t="s">
        <v>52</v>
      </c>
      <c r="D4529">
        <v>61.18</v>
      </c>
    </row>
    <row r="4530" spans="1:4" x14ac:dyDescent="0.2">
      <c r="A4530">
        <v>97598</v>
      </c>
      <c r="B4530" t="s">
        <v>12186</v>
      </c>
      <c r="C4530" t="s">
        <v>52</v>
      </c>
      <c r="D4530">
        <v>54.48</v>
      </c>
    </row>
    <row r="4531" spans="1:4" x14ac:dyDescent="0.2">
      <c r="A4531">
        <v>98549</v>
      </c>
      <c r="B4531" t="s">
        <v>12187</v>
      </c>
      <c r="C4531" t="s">
        <v>3211</v>
      </c>
      <c r="D4531" t="s">
        <v>17527</v>
      </c>
    </row>
    <row r="4532" spans="1:4" x14ac:dyDescent="0.2">
      <c r="A4532">
        <v>98562</v>
      </c>
      <c r="B4532" t="s">
        <v>12189</v>
      </c>
      <c r="C4532" t="s">
        <v>3211</v>
      </c>
      <c r="D4532">
        <v>61.16</v>
      </c>
    </row>
    <row r="4533" spans="1:4" x14ac:dyDescent="0.2">
      <c r="A4533">
        <v>98555</v>
      </c>
      <c r="B4533" t="s">
        <v>195</v>
      </c>
      <c r="C4533" t="s">
        <v>3211</v>
      </c>
      <c r="D4533">
        <v>37.18</v>
      </c>
    </row>
    <row r="4534" spans="1:4" x14ac:dyDescent="0.2">
      <c r="A4534">
        <v>98556</v>
      </c>
      <c r="B4534" t="s">
        <v>838</v>
      </c>
      <c r="C4534" t="s">
        <v>3211</v>
      </c>
      <c r="D4534">
        <v>71.56</v>
      </c>
    </row>
    <row r="4535" spans="1:4" x14ac:dyDescent="0.2">
      <c r="A4535">
        <v>98557</v>
      </c>
      <c r="B4535" t="s">
        <v>107</v>
      </c>
      <c r="C4535" t="s">
        <v>3211</v>
      </c>
      <c r="D4535">
        <v>57.4</v>
      </c>
    </row>
    <row r="4536" spans="1:4" x14ac:dyDescent="0.2">
      <c r="A4536">
        <v>98548</v>
      </c>
      <c r="B4536" t="s">
        <v>12190</v>
      </c>
      <c r="C4536" t="s">
        <v>3211</v>
      </c>
      <c r="D4536" t="s">
        <v>17527</v>
      </c>
    </row>
    <row r="4537" spans="1:4" x14ac:dyDescent="0.2">
      <c r="A4537">
        <v>98547</v>
      </c>
      <c r="B4537" t="s">
        <v>12191</v>
      </c>
      <c r="C4537" t="s">
        <v>3211</v>
      </c>
      <c r="D4537">
        <v>279.19</v>
      </c>
    </row>
    <row r="4538" spans="1:4" x14ac:dyDescent="0.2">
      <c r="A4538">
        <v>98546</v>
      </c>
      <c r="B4538" t="s">
        <v>1380</v>
      </c>
      <c r="C4538" t="s">
        <v>3211</v>
      </c>
      <c r="D4538">
        <v>165.03</v>
      </c>
    </row>
    <row r="4539" spans="1:4" x14ac:dyDescent="0.2">
      <c r="A4539">
        <v>98552</v>
      </c>
      <c r="B4539" t="s">
        <v>12192</v>
      </c>
      <c r="C4539" t="s">
        <v>3211</v>
      </c>
      <c r="D4539" t="s">
        <v>17527</v>
      </c>
    </row>
    <row r="4540" spans="1:4" x14ac:dyDescent="0.2">
      <c r="A4540">
        <v>98553</v>
      </c>
      <c r="B4540" t="s">
        <v>12193</v>
      </c>
      <c r="C4540" t="s">
        <v>3211</v>
      </c>
      <c r="D4540">
        <v>167.2</v>
      </c>
    </row>
    <row r="4541" spans="1:4" x14ac:dyDescent="0.2">
      <c r="A4541">
        <v>98554</v>
      </c>
      <c r="B4541" t="s">
        <v>12194</v>
      </c>
      <c r="C4541" t="s">
        <v>3211</v>
      </c>
      <c r="D4541">
        <v>49.01</v>
      </c>
    </row>
    <row r="4542" spans="1:4" x14ac:dyDescent="0.2">
      <c r="A4542">
        <v>98565</v>
      </c>
      <c r="B4542" t="s">
        <v>782</v>
      </c>
      <c r="C4542" t="s">
        <v>3211</v>
      </c>
      <c r="D4542">
        <v>64.75</v>
      </c>
    </row>
    <row r="4543" spans="1:4" x14ac:dyDescent="0.2">
      <c r="A4543">
        <v>98567</v>
      </c>
      <c r="B4543" t="s">
        <v>12195</v>
      </c>
      <c r="C4543" t="s">
        <v>3211</v>
      </c>
      <c r="D4543">
        <v>83.32</v>
      </c>
    </row>
    <row r="4544" spans="1:4" x14ac:dyDescent="0.2">
      <c r="A4544">
        <v>98569</v>
      </c>
      <c r="B4544" t="s">
        <v>12196</v>
      </c>
      <c r="C4544" t="s">
        <v>3211</v>
      </c>
      <c r="D4544">
        <v>102.75</v>
      </c>
    </row>
    <row r="4545" spans="1:4" x14ac:dyDescent="0.2">
      <c r="A4545">
        <v>98571</v>
      </c>
      <c r="B4545" t="s">
        <v>12197</v>
      </c>
      <c r="C4545" t="s">
        <v>3211</v>
      </c>
      <c r="D4545">
        <v>54.66</v>
      </c>
    </row>
    <row r="4546" spans="1:4" x14ac:dyDescent="0.2">
      <c r="A4546">
        <v>98572</v>
      </c>
      <c r="B4546" t="s">
        <v>12198</v>
      </c>
      <c r="C4546" t="s">
        <v>3211</v>
      </c>
      <c r="D4546">
        <v>67.06</v>
      </c>
    </row>
    <row r="4547" spans="1:4" x14ac:dyDescent="0.2">
      <c r="A4547">
        <v>98563</v>
      </c>
      <c r="B4547" t="s">
        <v>12199</v>
      </c>
      <c r="C4547" t="s">
        <v>3211</v>
      </c>
      <c r="D4547">
        <v>45.3</v>
      </c>
    </row>
    <row r="4548" spans="1:4" x14ac:dyDescent="0.2">
      <c r="A4548">
        <v>98564</v>
      </c>
      <c r="B4548" t="s">
        <v>12200</v>
      </c>
      <c r="C4548" t="s">
        <v>3211</v>
      </c>
      <c r="D4548">
        <v>59.02</v>
      </c>
    </row>
    <row r="4549" spans="1:4" x14ac:dyDescent="0.2">
      <c r="A4549">
        <v>98566</v>
      </c>
      <c r="B4549" t="s">
        <v>12201</v>
      </c>
      <c r="C4549" t="s">
        <v>3211</v>
      </c>
      <c r="D4549">
        <v>78.459999999999994</v>
      </c>
    </row>
    <row r="4550" spans="1:4" x14ac:dyDescent="0.2">
      <c r="A4550">
        <v>98568</v>
      </c>
      <c r="B4550" t="s">
        <v>12202</v>
      </c>
      <c r="C4550" t="s">
        <v>3211</v>
      </c>
      <c r="D4550">
        <v>97.04</v>
      </c>
    </row>
    <row r="4551" spans="1:4" x14ac:dyDescent="0.2">
      <c r="A4551">
        <v>98570</v>
      </c>
      <c r="B4551" t="s">
        <v>12203</v>
      </c>
      <c r="C4551" t="s">
        <v>3211</v>
      </c>
      <c r="D4551">
        <v>116.47</v>
      </c>
    </row>
    <row r="4552" spans="1:4" x14ac:dyDescent="0.2">
      <c r="A4552">
        <v>98573</v>
      </c>
      <c r="B4552" t="s">
        <v>12204</v>
      </c>
      <c r="C4552" t="s">
        <v>3211</v>
      </c>
      <c r="D4552">
        <v>79.98</v>
      </c>
    </row>
    <row r="4553" spans="1:4" x14ac:dyDescent="0.2">
      <c r="A4553">
        <v>98576</v>
      </c>
      <c r="B4553" t="s">
        <v>10560</v>
      </c>
      <c r="C4553" t="s">
        <v>83</v>
      </c>
      <c r="D4553">
        <v>31.1</v>
      </c>
    </row>
    <row r="4554" spans="1:4" x14ac:dyDescent="0.2">
      <c r="A4554">
        <v>98575</v>
      </c>
      <c r="B4554" t="s">
        <v>12205</v>
      </c>
      <c r="C4554" t="s">
        <v>83</v>
      </c>
      <c r="D4554">
        <v>81.41</v>
      </c>
    </row>
    <row r="4555" spans="1:4" x14ac:dyDescent="0.2">
      <c r="A4555">
        <v>98577</v>
      </c>
      <c r="B4555" t="s">
        <v>12206</v>
      </c>
      <c r="C4555" t="s">
        <v>83</v>
      </c>
      <c r="D4555">
        <v>60.11</v>
      </c>
    </row>
    <row r="4556" spans="1:4" x14ac:dyDescent="0.2">
      <c r="A4556">
        <v>98558</v>
      </c>
      <c r="B4556" t="s">
        <v>12207</v>
      </c>
      <c r="C4556" t="s">
        <v>52</v>
      </c>
      <c r="D4556">
        <v>11.83</v>
      </c>
    </row>
    <row r="4557" spans="1:4" x14ac:dyDescent="0.2">
      <c r="A4557">
        <v>106110</v>
      </c>
      <c r="B4557" t="s">
        <v>12208</v>
      </c>
      <c r="C4557" t="s">
        <v>52</v>
      </c>
      <c r="D4557" t="s">
        <v>17527</v>
      </c>
    </row>
    <row r="4558" spans="1:4" x14ac:dyDescent="0.2">
      <c r="A4558">
        <v>98551</v>
      </c>
      <c r="B4558" t="s">
        <v>12209</v>
      </c>
      <c r="C4558" t="s">
        <v>83</v>
      </c>
      <c r="D4558" t="s">
        <v>17527</v>
      </c>
    </row>
    <row r="4559" spans="1:4" x14ac:dyDescent="0.2">
      <c r="A4559">
        <v>98559</v>
      </c>
      <c r="B4559" t="s">
        <v>12210</v>
      </c>
      <c r="C4559" t="s">
        <v>83</v>
      </c>
      <c r="D4559">
        <v>6.84</v>
      </c>
    </row>
    <row r="4560" spans="1:4" x14ac:dyDescent="0.2">
      <c r="A4560">
        <v>91925</v>
      </c>
      <c r="B4560" t="s">
        <v>12211</v>
      </c>
      <c r="C4560" t="s">
        <v>83</v>
      </c>
      <c r="D4560">
        <v>4.18</v>
      </c>
    </row>
    <row r="4561" spans="1:4" x14ac:dyDescent="0.2">
      <c r="A4561">
        <v>91924</v>
      </c>
      <c r="B4561" t="s">
        <v>428</v>
      </c>
      <c r="C4561" t="s">
        <v>83</v>
      </c>
      <c r="D4561">
        <v>3.53</v>
      </c>
    </row>
    <row r="4562" spans="1:4" x14ac:dyDescent="0.2">
      <c r="A4562">
        <v>91933</v>
      </c>
      <c r="B4562" t="s">
        <v>12212</v>
      </c>
      <c r="C4562" t="s">
        <v>83</v>
      </c>
      <c r="D4562">
        <v>18</v>
      </c>
    </row>
    <row r="4563" spans="1:4" x14ac:dyDescent="0.2">
      <c r="A4563">
        <v>91932</v>
      </c>
      <c r="B4563" t="s">
        <v>1620</v>
      </c>
      <c r="C4563" t="s">
        <v>83</v>
      </c>
      <c r="D4563">
        <v>18.62</v>
      </c>
    </row>
    <row r="4564" spans="1:4" x14ac:dyDescent="0.2">
      <c r="A4564">
        <v>91935</v>
      </c>
      <c r="B4564" t="s">
        <v>1611</v>
      </c>
      <c r="C4564" t="s">
        <v>83</v>
      </c>
      <c r="D4564">
        <v>28.12</v>
      </c>
    </row>
    <row r="4565" spans="1:4" x14ac:dyDescent="0.2">
      <c r="A4565">
        <v>91934</v>
      </c>
      <c r="B4565" t="s">
        <v>12213</v>
      </c>
      <c r="C4565" t="s">
        <v>83</v>
      </c>
      <c r="D4565">
        <v>26.94</v>
      </c>
    </row>
    <row r="4566" spans="1:4" x14ac:dyDescent="0.2">
      <c r="A4566">
        <v>91927</v>
      </c>
      <c r="B4566" t="s">
        <v>12214</v>
      </c>
      <c r="C4566" t="s">
        <v>83</v>
      </c>
      <c r="D4566">
        <v>5.57</v>
      </c>
    </row>
    <row r="4567" spans="1:4" x14ac:dyDescent="0.2">
      <c r="A4567">
        <v>91926</v>
      </c>
      <c r="B4567" t="s">
        <v>430</v>
      </c>
      <c r="C4567" t="s">
        <v>83</v>
      </c>
      <c r="D4567">
        <v>5.0199999999999996</v>
      </c>
    </row>
    <row r="4568" spans="1:4" x14ac:dyDescent="0.2">
      <c r="A4568">
        <v>91929</v>
      </c>
      <c r="B4568" t="s">
        <v>12215</v>
      </c>
      <c r="C4568" t="s">
        <v>83</v>
      </c>
      <c r="D4568">
        <v>8.09</v>
      </c>
    </row>
    <row r="4569" spans="1:4" x14ac:dyDescent="0.2">
      <c r="A4569">
        <v>91928</v>
      </c>
      <c r="B4569" t="s">
        <v>432</v>
      </c>
      <c r="C4569" t="s">
        <v>83</v>
      </c>
      <c r="D4569">
        <v>7.62</v>
      </c>
    </row>
    <row r="4570" spans="1:4" x14ac:dyDescent="0.2">
      <c r="A4570">
        <v>91931</v>
      </c>
      <c r="B4570" t="s">
        <v>1709</v>
      </c>
      <c r="C4570" t="s">
        <v>83</v>
      </c>
      <c r="D4570">
        <v>11.34</v>
      </c>
    </row>
    <row r="4571" spans="1:4" x14ac:dyDescent="0.2">
      <c r="A4571">
        <v>91930</v>
      </c>
      <c r="B4571" t="s">
        <v>434</v>
      </c>
      <c r="C4571" t="s">
        <v>83</v>
      </c>
      <c r="D4571">
        <v>10.57</v>
      </c>
    </row>
    <row r="4572" spans="1:4" x14ac:dyDescent="0.2">
      <c r="A4572">
        <v>104620</v>
      </c>
      <c r="B4572" t="s">
        <v>12216</v>
      </c>
      <c r="C4572" t="s">
        <v>52</v>
      </c>
      <c r="D4572" t="s">
        <v>17527</v>
      </c>
    </row>
    <row r="4573" spans="1:4" x14ac:dyDescent="0.2">
      <c r="A4573">
        <v>104624</v>
      </c>
      <c r="B4573" t="s">
        <v>12217</v>
      </c>
      <c r="C4573" t="s">
        <v>52</v>
      </c>
      <c r="D4573" t="s">
        <v>17527</v>
      </c>
    </row>
    <row r="4574" spans="1:4" x14ac:dyDescent="0.2">
      <c r="A4574">
        <v>104622</v>
      </c>
      <c r="B4574" t="s">
        <v>12218</v>
      </c>
      <c r="C4574" t="s">
        <v>52</v>
      </c>
      <c r="D4574" t="s">
        <v>17527</v>
      </c>
    </row>
    <row r="4575" spans="1:4" x14ac:dyDescent="0.2">
      <c r="A4575">
        <v>104621</v>
      </c>
      <c r="B4575" t="s">
        <v>12219</v>
      </c>
      <c r="C4575" t="s">
        <v>52</v>
      </c>
      <c r="D4575" t="s">
        <v>17527</v>
      </c>
    </row>
    <row r="4576" spans="1:4" x14ac:dyDescent="0.2">
      <c r="A4576">
        <v>104625</v>
      </c>
      <c r="B4576" t="s">
        <v>12220</v>
      </c>
      <c r="C4576" t="s">
        <v>52</v>
      </c>
      <c r="D4576" t="s">
        <v>17527</v>
      </c>
    </row>
    <row r="4577" spans="1:4" x14ac:dyDescent="0.2">
      <c r="A4577">
        <v>104623</v>
      </c>
      <c r="B4577" t="s">
        <v>12221</v>
      </c>
      <c r="C4577" t="s">
        <v>52</v>
      </c>
      <c r="D4577" t="s">
        <v>17527</v>
      </c>
    </row>
    <row r="4578" spans="1:4" x14ac:dyDescent="0.2">
      <c r="A4578">
        <v>91937</v>
      </c>
      <c r="B4578" t="s">
        <v>416</v>
      </c>
      <c r="C4578" t="s">
        <v>52</v>
      </c>
      <c r="D4578">
        <v>21.1</v>
      </c>
    </row>
    <row r="4579" spans="1:4" x14ac:dyDescent="0.2">
      <c r="A4579">
        <v>92865</v>
      </c>
      <c r="B4579" t="s">
        <v>12222</v>
      </c>
      <c r="C4579" t="s">
        <v>52</v>
      </c>
      <c r="D4579">
        <v>18.46</v>
      </c>
    </row>
    <row r="4580" spans="1:4" x14ac:dyDescent="0.2">
      <c r="A4580">
        <v>91936</v>
      </c>
      <c r="B4580" t="s">
        <v>12223</v>
      </c>
      <c r="C4580" t="s">
        <v>52</v>
      </c>
      <c r="D4580">
        <v>23.51</v>
      </c>
    </row>
    <row r="4581" spans="1:4" x14ac:dyDescent="0.2">
      <c r="A4581">
        <v>92867</v>
      </c>
      <c r="B4581" t="s">
        <v>12224</v>
      </c>
      <c r="C4581" t="s">
        <v>52</v>
      </c>
      <c r="D4581">
        <v>40.82</v>
      </c>
    </row>
    <row r="4582" spans="1:4" x14ac:dyDescent="0.2">
      <c r="A4582">
        <v>91939</v>
      </c>
      <c r="B4582" t="s">
        <v>12225</v>
      </c>
      <c r="C4582" t="s">
        <v>52</v>
      </c>
      <c r="D4582">
        <v>42.53</v>
      </c>
    </row>
    <row r="4583" spans="1:4" x14ac:dyDescent="0.2">
      <c r="A4583">
        <v>92869</v>
      </c>
      <c r="B4583" t="s">
        <v>12226</v>
      </c>
      <c r="C4583" t="s">
        <v>52</v>
      </c>
      <c r="D4583">
        <v>13.52</v>
      </c>
    </row>
    <row r="4584" spans="1:4" x14ac:dyDescent="0.2">
      <c r="A4584">
        <v>91941</v>
      </c>
      <c r="B4584" t="s">
        <v>12227</v>
      </c>
      <c r="C4584" t="s">
        <v>52</v>
      </c>
      <c r="D4584">
        <v>15.23</v>
      </c>
    </row>
    <row r="4585" spans="1:4" x14ac:dyDescent="0.2">
      <c r="A4585">
        <v>92868</v>
      </c>
      <c r="B4585" t="s">
        <v>918</v>
      </c>
      <c r="C4585" t="s">
        <v>52</v>
      </c>
      <c r="D4585">
        <v>22.5</v>
      </c>
    </row>
    <row r="4586" spans="1:4" x14ac:dyDescent="0.2">
      <c r="A4586">
        <v>91940</v>
      </c>
      <c r="B4586" t="s">
        <v>413</v>
      </c>
      <c r="C4586" t="s">
        <v>52</v>
      </c>
      <c r="D4586">
        <v>24.21</v>
      </c>
    </row>
    <row r="4587" spans="1:4" x14ac:dyDescent="0.2">
      <c r="A4587">
        <v>92870</v>
      </c>
      <c r="B4587" t="s">
        <v>12228</v>
      </c>
      <c r="C4587" t="s">
        <v>52</v>
      </c>
      <c r="D4587">
        <v>43.83</v>
      </c>
    </row>
    <row r="4588" spans="1:4" x14ac:dyDescent="0.2">
      <c r="A4588">
        <v>91942</v>
      </c>
      <c r="B4588" t="s">
        <v>12229</v>
      </c>
      <c r="C4588" t="s">
        <v>52</v>
      </c>
      <c r="D4588">
        <v>47.07</v>
      </c>
    </row>
    <row r="4589" spans="1:4" x14ac:dyDescent="0.2">
      <c r="A4589">
        <v>92872</v>
      </c>
      <c r="B4589" t="s">
        <v>12230</v>
      </c>
      <c r="C4589" t="s">
        <v>52</v>
      </c>
      <c r="D4589">
        <v>15.55</v>
      </c>
    </row>
    <row r="4590" spans="1:4" x14ac:dyDescent="0.2">
      <c r="A4590">
        <v>91944</v>
      </c>
      <c r="B4590" t="s">
        <v>12231</v>
      </c>
      <c r="C4590" t="s">
        <v>52</v>
      </c>
      <c r="D4590">
        <v>18.79</v>
      </c>
    </row>
    <row r="4591" spans="1:4" x14ac:dyDescent="0.2">
      <c r="A4591">
        <v>92871</v>
      </c>
      <c r="B4591" t="s">
        <v>12232</v>
      </c>
      <c r="C4591" t="s">
        <v>52</v>
      </c>
      <c r="D4591">
        <v>24.87</v>
      </c>
    </row>
    <row r="4592" spans="1:4" x14ac:dyDescent="0.2">
      <c r="A4592">
        <v>91943</v>
      </c>
      <c r="B4592" t="s">
        <v>12233</v>
      </c>
      <c r="C4592" t="s">
        <v>52</v>
      </c>
      <c r="D4592">
        <v>28.11</v>
      </c>
    </row>
    <row r="4593" spans="1:4" x14ac:dyDescent="0.2">
      <c r="A4593">
        <v>92866</v>
      </c>
      <c r="B4593" t="s">
        <v>12234</v>
      </c>
      <c r="C4593" t="s">
        <v>52</v>
      </c>
      <c r="D4593">
        <v>16.96</v>
      </c>
    </row>
    <row r="4594" spans="1:4" x14ac:dyDescent="0.2">
      <c r="A4594">
        <v>91987</v>
      </c>
      <c r="B4594" t="s">
        <v>1628</v>
      </c>
      <c r="C4594" t="s">
        <v>52</v>
      </c>
      <c r="D4594">
        <v>53.39</v>
      </c>
    </row>
    <row r="4595" spans="1:4" x14ac:dyDescent="0.2">
      <c r="A4595">
        <v>91986</v>
      </c>
      <c r="B4595" t="s">
        <v>12235</v>
      </c>
      <c r="C4595" t="s">
        <v>52</v>
      </c>
      <c r="D4595">
        <v>40.71</v>
      </c>
    </row>
    <row r="4596" spans="1:4" x14ac:dyDescent="0.2">
      <c r="A4596">
        <v>97559</v>
      </c>
      <c r="B4596" t="s">
        <v>12237</v>
      </c>
      <c r="C4596" t="s">
        <v>52</v>
      </c>
      <c r="D4596">
        <v>17.78</v>
      </c>
    </row>
    <row r="4597" spans="1:4" x14ac:dyDescent="0.2">
      <c r="A4597">
        <v>97562</v>
      </c>
      <c r="B4597" t="s">
        <v>12238</v>
      </c>
      <c r="C4597" t="s">
        <v>52</v>
      </c>
      <c r="D4597">
        <v>14.66</v>
      </c>
    </row>
    <row r="4598" spans="1:4" x14ac:dyDescent="0.2">
      <c r="A4598">
        <v>97564</v>
      </c>
      <c r="B4598" t="s">
        <v>12239</v>
      </c>
      <c r="C4598" t="s">
        <v>52</v>
      </c>
      <c r="D4598">
        <v>24.07</v>
      </c>
    </row>
    <row r="4599" spans="1:4" x14ac:dyDescent="0.2">
      <c r="A4599">
        <v>91889</v>
      </c>
      <c r="B4599" t="s">
        <v>12240</v>
      </c>
      <c r="C4599" t="s">
        <v>52</v>
      </c>
      <c r="D4599">
        <v>15.94</v>
      </c>
    </row>
    <row r="4600" spans="1:4" x14ac:dyDescent="0.2">
      <c r="A4600">
        <v>91901</v>
      </c>
      <c r="B4600" t="s">
        <v>12241</v>
      </c>
      <c r="C4600" t="s">
        <v>52</v>
      </c>
      <c r="D4600">
        <v>12.83</v>
      </c>
    </row>
    <row r="4601" spans="1:4" x14ac:dyDescent="0.2">
      <c r="A4601">
        <v>91913</v>
      </c>
      <c r="B4601" t="s">
        <v>12242</v>
      </c>
      <c r="C4601" t="s">
        <v>52</v>
      </c>
      <c r="D4601">
        <v>22.3</v>
      </c>
    </row>
    <row r="4602" spans="1:4" x14ac:dyDescent="0.2">
      <c r="A4602">
        <v>91892</v>
      </c>
      <c r="B4602" t="s">
        <v>12243</v>
      </c>
      <c r="C4602" t="s">
        <v>52</v>
      </c>
      <c r="D4602">
        <v>20.57</v>
      </c>
    </row>
    <row r="4603" spans="1:4" x14ac:dyDescent="0.2">
      <c r="A4603">
        <v>91904</v>
      </c>
      <c r="B4603" t="s">
        <v>12244</v>
      </c>
      <c r="C4603" t="s">
        <v>52</v>
      </c>
      <c r="D4603">
        <v>17.45</v>
      </c>
    </row>
    <row r="4604" spans="1:4" x14ac:dyDescent="0.2">
      <c r="A4604">
        <v>91916</v>
      </c>
      <c r="B4604" t="s">
        <v>12245</v>
      </c>
      <c r="C4604" t="s">
        <v>52</v>
      </c>
      <c r="D4604">
        <v>26.86</v>
      </c>
    </row>
    <row r="4605" spans="1:4" x14ac:dyDescent="0.2">
      <c r="A4605">
        <v>91895</v>
      </c>
      <c r="B4605" t="s">
        <v>12246</v>
      </c>
      <c r="C4605" t="s">
        <v>52</v>
      </c>
      <c r="D4605">
        <v>24.82</v>
      </c>
    </row>
    <row r="4606" spans="1:4" x14ac:dyDescent="0.2">
      <c r="A4606">
        <v>91907</v>
      </c>
      <c r="B4606" t="s">
        <v>12247</v>
      </c>
      <c r="C4606" t="s">
        <v>52</v>
      </c>
      <c r="D4606">
        <v>21.71</v>
      </c>
    </row>
    <row r="4607" spans="1:4" x14ac:dyDescent="0.2">
      <c r="A4607">
        <v>91919</v>
      </c>
      <c r="B4607" t="s">
        <v>12248</v>
      </c>
      <c r="C4607" t="s">
        <v>52</v>
      </c>
      <c r="D4607">
        <v>31.05</v>
      </c>
    </row>
    <row r="4608" spans="1:4" x14ac:dyDescent="0.2">
      <c r="A4608">
        <v>91898</v>
      </c>
      <c r="B4608" t="s">
        <v>12249</v>
      </c>
      <c r="C4608" t="s">
        <v>52</v>
      </c>
      <c r="D4608">
        <v>28.37</v>
      </c>
    </row>
    <row r="4609" spans="1:4" x14ac:dyDescent="0.2">
      <c r="A4609">
        <v>91910</v>
      </c>
      <c r="B4609" t="s">
        <v>12250</v>
      </c>
      <c r="C4609" t="s">
        <v>52</v>
      </c>
      <c r="D4609">
        <v>25.33</v>
      </c>
    </row>
    <row r="4610" spans="1:4" x14ac:dyDescent="0.2">
      <c r="A4610">
        <v>91922</v>
      </c>
      <c r="B4610" t="s">
        <v>12251</v>
      </c>
      <c r="C4610" t="s">
        <v>52</v>
      </c>
      <c r="D4610">
        <v>34.520000000000003</v>
      </c>
    </row>
    <row r="4611" spans="1:4" x14ac:dyDescent="0.2">
      <c r="A4611">
        <v>91887</v>
      </c>
      <c r="B4611" t="s">
        <v>12252</v>
      </c>
      <c r="C4611" t="s">
        <v>52</v>
      </c>
      <c r="D4611">
        <v>16.32</v>
      </c>
    </row>
    <row r="4612" spans="1:4" x14ac:dyDescent="0.2">
      <c r="A4612">
        <v>91899</v>
      </c>
      <c r="B4612" t="s">
        <v>12253</v>
      </c>
      <c r="C4612" t="s">
        <v>52</v>
      </c>
      <c r="D4612">
        <v>13.21</v>
      </c>
    </row>
    <row r="4613" spans="1:4" x14ac:dyDescent="0.2">
      <c r="A4613">
        <v>91911</v>
      </c>
      <c r="B4613" t="s">
        <v>12254</v>
      </c>
      <c r="C4613" t="s">
        <v>52</v>
      </c>
      <c r="D4613">
        <v>22.68</v>
      </c>
    </row>
    <row r="4614" spans="1:4" x14ac:dyDescent="0.2">
      <c r="A4614">
        <v>91890</v>
      </c>
      <c r="B4614" t="s">
        <v>12255</v>
      </c>
      <c r="C4614" t="s">
        <v>52</v>
      </c>
      <c r="D4614">
        <v>18.07</v>
      </c>
    </row>
    <row r="4615" spans="1:4" x14ac:dyDescent="0.2">
      <c r="A4615">
        <v>91902</v>
      </c>
      <c r="B4615" t="s">
        <v>12256</v>
      </c>
      <c r="C4615" t="s">
        <v>52</v>
      </c>
      <c r="D4615">
        <v>14.95</v>
      </c>
    </row>
    <row r="4616" spans="1:4" x14ac:dyDescent="0.2">
      <c r="A4616">
        <v>91914</v>
      </c>
      <c r="B4616" t="s">
        <v>12257</v>
      </c>
      <c r="C4616" t="s">
        <v>52</v>
      </c>
      <c r="D4616">
        <v>24.36</v>
      </c>
    </row>
    <row r="4617" spans="1:4" x14ac:dyDescent="0.2">
      <c r="A4617">
        <v>91893</v>
      </c>
      <c r="B4617" t="s">
        <v>12258</v>
      </c>
      <c r="C4617" t="s">
        <v>52</v>
      </c>
      <c r="D4617">
        <v>22.27</v>
      </c>
    </row>
    <row r="4618" spans="1:4" x14ac:dyDescent="0.2">
      <c r="A4618">
        <v>91905</v>
      </c>
      <c r="B4618" t="s">
        <v>12259</v>
      </c>
      <c r="C4618" t="s">
        <v>52</v>
      </c>
      <c r="D4618">
        <v>19.16</v>
      </c>
    </row>
    <row r="4619" spans="1:4" x14ac:dyDescent="0.2">
      <c r="A4619">
        <v>91917</v>
      </c>
      <c r="B4619" t="s">
        <v>12260</v>
      </c>
      <c r="C4619" t="s">
        <v>52</v>
      </c>
      <c r="D4619">
        <v>28.5</v>
      </c>
    </row>
    <row r="4620" spans="1:4" x14ac:dyDescent="0.2">
      <c r="A4620">
        <v>91896</v>
      </c>
      <c r="B4620" t="s">
        <v>12261</v>
      </c>
      <c r="C4620" t="s">
        <v>52</v>
      </c>
      <c r="D4620">
        <v>25.64</v>
      </c>
    </row>
    <row r="4621" spans="1:4" x14ac:dyDescent="0.2">
      <c r="A4621">
        <v>91908</v>
      </c>
      <c r="B4621" t="s">
        <v>12262</v>
      </c>
      <c r="C4621" t="s">
        <v>52</v>
      </c>
      <c r="D4621">
        <v>22.6</v>
      </c>
    </row>
    <row r="4622" spans="1:4" x14ac:dyDescent="0.2">
      <c r="A4622">
        <v>91920</v>
      </c>
      <c r="B4622" t="s">
        <v>418</v>
      </c>
      <c r="C4622" t="s">
        <v>52</v>
      </c>
      <c r="D4622">
        <v>31.79</v>
      </c>
    </row>
    <row r="4623" spans="1:4" x14ac:dyDescent="0.2">
      <c r="A4623">
        <v>91983</v>
      </c>
      <c r="B4623" t="s">
        <v>12263</v>
      </c>
      <c r="C4623" t="s">
        <v>52</v>
      </c>
      <c r="D4623">
        <v>92.16</v>
      </c>
    </row>
    <row r="4624" spans="1:4" x14ac:dyDescent="0.2">
      <c r="A4624">
        <v>91982</v>
      </c>
      <c r="B4624" t="s">
        <v>12264</v>
      </c>
      <c r="C4624" t="s">
        <v>52</v>
      </c>
      <c r="D4624">
        <v>79.48</v>
      </c>
    </row>
    <row r="4625" spans="1:4" x14ac:dyDescent="0.2">
      <c r="A4625">
        <v>91833</v>
      </c>
      <c r="B4625" t="s">
        <v>12265</v>
      </c>
      <c r="C4625" t="s">
        <v>83</v>
      </c>
      <c r="D4625">
        <v>21.85</v>
      </c>
    </row>
    <row r="4626" spans="1:4" x14ac:dyDescent="0.2">
      <c r="A4626">
        <v>91843</v>
      </c>
      <c r="B4626" t="s">
        <v>12267</v>
      </c>
      <c r="C4626" t="s">
        <v>83</v>
      </c>
      <c r="D4626">
        <v>7.36</v>
      </c>
    </row>
    <row r="4627" spans="1:4" x14ac:dyDescent="0.2">
      <c r="A4627">
        <v>91853</v>
      </c>
      <c r="B4627" t="s">
        <v>12268</v>
      </c>
      <c r="C4627" t="s">
        <v>83</v>
      </c>
      <c r="D4627">
        <v>11.55</v>
      </c>
    </row>
    <row r="4628" spans="1:4" x14ac:dyDescent="0.2">
      <c r="A4628">
        <v>91835</v>
      </c>
      <c r="B4628" t="s">
        <v>1669</v>
      </c>
      <c r="C4628" t="s">
        <v>83</v>
      </c>
      <c r="D4628">
        <v>23.7</v>
      </c>
    </row>
    <row r="4629" spans="1:4" x14ac:dyDescent="0.2">
      <c r="A4629">
        <v>91845</v>
      </c>
      <c r="B4629" t="s">
        <v>12269</v>
      </c>
      <c r="C4629" t="s">
        <v>83</v>
      </c>
      <c r="D4629">
        <v>9.1300000000000008</v>
      </c>
    </row>
    <row r="4630" spans="1:4" x14ac:dyDescent="0.2">
      <c r="A4630">
        <v>91855</v>
      </c>
      <c r="B4630" t="s">
        <v>12270</v>
      </c>
      <c r="C4630" t="s">
        <v>83</v>
      </c>
      <c r="D4630">
        <v>13.25</v>
      </c>
    </row>
    <row r="4631" spans="1:4" x14ac:dyDescent="0.2">
      <c r="A4631">
        <v>91837</v>
      </c>
      <c r="B4631" t="s">
        <v>1668</v>
      </c>
      <c r="C4631" t="s">
        <v>83</v>
      </c>
      <c r="D4631">
        <v>28.47</v>
      </c>
    </row>
    <row r="4632" spans="1:4" x14ac:dyDescent="0.2">
      <c r="A4632">
        <v>91847</v>
      </c>
      <c r="B4632" t="s">
        <v>12271</v>
      </c>
      <c r="C4632" t="s">
        <v>83</v>
      </c>
      <c r="D4632">
        <v>13.98</v>
      </c>
    </row>
    <row r="4633" spans="1:4" x14ac:dyDescent="0.2">
      <c r="A4633">
        <v>91857</v>
      </c>
      <c r="B4633" t="s">
        <v>12272</v>
      </c>
      <c r="C4633" t="s">
        <v>83</v>
      </c>
      <c r="D4633">
        <v>17.809999999999999</v>
      </c>
    </row>
    <row r="4634" spans="1:4" x14ac:dyDescent="0.2">
      <c r="A4634">
        <v>91838</v>
      </c>
      <c r="B4634" t="s">
        <v>12273</v>
      </c>
      <c r="C4634" t="s">
        <v>83</v>
      </c>
      <c r="D4634" t="s">
        <v>17527</v>
      </c>
    </row>
    <row r="4635" spans="1:4" x14ac:dyDescent="0.2">
      <c r="A4635">
        <v>91848</v>
      </c>
      <c r="B4635" t="s">
        <v>12274</v>
      </c>
      <c r="C4635" t="s">
        <v>83</v>
      </c>
      <c r="D4635" t="s">
        <v>17527</v>
      </c>
    </row>
    <row r="4636" spans="1:4" x14ac:dyDescent="0.2">
      <c r="A4636">
        <v>91858</v>
      </c>
      <c r="B4636" t="s">
        <v>12275</v>
      </c>
      <c r="C4636" t="s">
        <v>83</v>
      </c>
      <c r="D4636" t="s">
        <v>17527</v>
      </c>
    </row>
    <row r="4637" spans="1:4" x14ac:dyDescent="0.2">
      <c r="A4637">
        <v>91840</v>
      </c>
      <c r="B4637" t="s">
        <v>12276</v>
      </c>
      <c r="C4637" t="s">
        <v>83</v>
      </c>
      <c r="D4637">
        <v>26.31</v>
      </c>
    </row>
    <row r="4638" spans="1:4" x14ac:dyDescent="0.2">
      <c r="A4638">
        <v>91850</v>
      </c>
      <c r="B4638" t="s">
        <v>12277</v>
      </c>
      <c r="C4638" t="s">
        <v>83</v>
      </c>
      <c r="D4638">
        <v>11.76</v>
      </c>
    </row>
    <row r="4639" spans="1:4" x14ac:dyDescent="0.2">
      <c r="A4639">
        <v>91860</v>
      </c>
      <c r="B4639" t="s">
        <v>12278</v>
      </c>
      <c r="C4639" t="s">
        <v>83</v>
      </c>
      <c r="D4639">
        <v>15.83</v>
      </c>
    </row>
    <row r="4640" spans="1:4" x14ac:dyDescent="0.2">
      <c r="A4640">
        <v>91831</v>
      </c>
      <c r="B4640" t="s">
        <v>12279</v>
      </c>
      <c r="C4640" t="s">
        <v>83</v>
      </c>
      <c r="D4640">
        <v>21.3</v>
      </c>
    </row>
    <row r="4641" spans="1:4" x14ac:dyDescent="0.2">
      <c r="A4641">
        <v>91852</v>
      </c>
      <c r="B4641" t="s">
        <v>12280</v>
      </c>
      <c r="C4641" t="s">
        <v>83</v>
      </c>
      <c r="D4641">
        <v>11.04</v>
      </c>
    </row>
    <row r="4642" spans="1:4" x14ac:dyDescent="0.2">
      <c r="A4642">
        <v>91834</v>
      </c>
      <c r="B4642" t="s">
        <v>12281</v>
      </c>
      <c r="C4642" t="s">
        <v>83</v>
      </c>
      <c r="D4642">
        <v>22.29</v>
      </c>
    </row>
    <row r="4643" spans="1:4" x14ac:dyDescent="0.2">
      <c r="A4643">
        <v>91854</v>
      </c>
      <c r="B4643" t="s">
        <v>12282</v>
      </c>
      <c r="C4643" t="s">
        <v>83</v>
      </c>
      <c r="D4643">
        <v>11.95</v>
      </c>
    </row>
    <row r="4644" spans="1:4" x14ac:dyDescent="0.2">
      <c r="A4644">
        <v>91836</v>
      </c>
      <c r="B4644" t="s">
        <v>12283</v>
      </c>
      <c r="C4644" t="s">
        <v>83</v>
      </c>
      <c r="D4644">
        <v>25.19</v>
      </c>
    </row>
    <row r="4645" spans="1:4" x14ac:dyDescent="0.2">
      <c r="A4645">
        <v>91856</v>
      </c>
      <c r="B4645" t="s">
        <v>12284</v>
      </c>
      <c r="C4645" t="s">
        <v>83</v>
      </c>
      <c r="D4645">
        <v>14.78</v>
      </c>
    </row>
    <row r="4646" spans="1:4" x14ac:dyDescent="0.2">
      <c r="A4646">
        <v>91839</v>
      </c>
      <c r="B4646" t="s">
        <v>12285</v>
      </c>
      <c r="C4646" t="s">
        <v>83</v>
      </c>
      <c r="D4646">
        <v>23.52</v>
      </c>
    </row>
    <row r="4647" spans="1:4" x14ac:dyDescent="0.2">
      <c r="A4647">
        <v>91849</v>
      </c>
      <c r="B4647" t="s">
        <v>12286</v>
      </c>
      <c r="C4647" t="s">
        <v>83</v>
      </c>
      <c r="D4647">
        <v>9.0299999999999994</v>
      </c>
    </row>
    <row r="4648" spans="1:4" x14ac:dyDescent="0.2">
      <c r="A4648">
        <v>91859</v>
      </c>
      <c r="B4648" t="s">
        <v>12287</v>
      </c>
      <c r="C4648" t="s">
        <v>83</v>
      </c>
      <c r="D4648">
        <v>13.23</v>
      </c>
    </row>
    <row r="4649" spans="1:4" x14ac:dyDescent="0.2">
      <c r="A4649">
        <v>91841</v>
      </c>
      <c r="B4649" t="s">
        <v>12288</v>
      </c>
      <c r="C4649" t="s">
        <v>83</v>
      </c>
      <c r="D4649">
        <v>25.63</v>
      </c>
    </row>
    <row r="4650" spans="1:4" x14ac:dyDescent="0.2">
      <c r="A4650">
        <v>91851</v>
      </c>
      <c r="B4650" t="s">
        <v>12289</v>
      </c>
      <c r="C4650" t="s">
        <v>83</v>
      </c>
      <c r="D4650">
        <v>11.08</v>
      </c>
    </row>
    <row r="4651" spans="1:4" x14ac:dyDescent="0.2">
      <c r="A4651">
        <v>91861</v>
      </c>
      <c r="B4651" t="s">
        <v>12290</v>
      </c>
      <c r="C4651" t="s">
        <v>83</v>
      </c>
      <c r="D4651">
        <v>15.2</v>
      </c>
    </row>
    <row r="4652" spans="1:4" x14ac:dyDescent="0.2">
      <c r="A4652">
        <v>91862</v>
      </c>
      <c r="B4652" t="s">
        <v>12291</v>
      </c>
      <c r="C4652" t="s">
        <v>83</v>
      </c>
      <c r="D4652">
        <v>11.21</v>
      </c>
    </row>
    <row r="4653" spans="1:4" x14ac:dyDescent="0.2">
      <c r="A4653">
        <v>91866</v>
      </c>
      <c r="B4653" t="s">
        <v>12292</v>
      </c>
      <c r="C4653" t="s">
        <v>83</v>
      </c>
      <c r="D4653">
        <v>9.4700000000000006</v>
      </c>
    </row>
    <row r="4654" spans="1:4" x14ac:dyDescent="0.2">
      <c r="A4654">
        <v>91870</v>
      </c>
      <c r="B4654" t="s">
        <v>12293</v>
      </c>
      <c r="C4654" t="s">
        <v>83</v>
      </c>
      <c r="D4654">
        <v>15.3</v>
      </c>
    </row>
    <row r="4655" spans="1:4" x14ac:dyDescent="0.2">
      <c r="A4655">
        <v>91863</v>
      </c>
      <c r="B4655" t="s">
        <v>12294</v>
      </c>
      <c r="C4655" t="s">
        <v>83</v>
      </c>
      <c r="D4655">
        <v>13.12</v>
      </c>
    </row>
    <row r="4656" spans="1:4" x14ac:dyDescent="0.2">
      <c r="A4656">
        <v>91867</v>
      </c>
      <c r="B4656" t="s">
        <v>12295</v>
      </c>
      <c r="C4656" t="s">
        <v>83</v>
      </c>
      <c r="D4656">
        <v>11.37</v>
      </c>
    </row>
    <row r="4657" spans="1:4" x14ac:dyDescent="0.2">
      <c r="A4657">
        <v>91871</v>
      </c>
      <c r="B4657" t="s">
        <v>12296</v>
      </c>
      <c r="C4657" t="s">
        <v>83</v>
      </c>
      <c r="D4657">
        <v>17.21</v>
      </c>
    </row>
    <row r="4658" spans="1:4" x14ac:dyDescent="0.2">
      <c r="A4658">
        <v>91864</v>
      </c>
      <c r="B4658" t="s">
        <v>12297</v>
      </c>
      <c r="C4658" t="s">
        <v>83</v>
      </c>
      <c r="D4658">
        <v>17.2</v>
      </c>
    </row>
    <row r="4659" spans="1:4" x14ac:dyDescent="0.2">
      <c r="A4659">
        <v>91868</v>
      </c>
      <c r="B4659" t="s">
        <v>12298</v>
      </c>
      <c r="C4659" t="s">
        <v>83</v>
      </c>
      <c r="D4659">
        <v>15.48</v>
      </c>
    </row>
    <row r="4660" spans="1:4" x14ac:dyDescent="0.2">
      <c r="A4660">
        <v>91872</v>
      </c>
      <c r="B4660" t="s">
        <v>12299</v>
      </c>
      <c r="C4660" t="s">
        <v>83</v>
      </c>
      <c r="D4660">
        <v>21.3</v>
      </c>
    </row>
    <row r="4661" spans="1:4" x14ac:dyDescent="0.2">
      <c r="A4661">
        <v>91865</v>
      </c>
      <c r="B4661" t="s">
        <v>466</v>
      </c>
      <c r="C4661" t="s">
        <v>83</v>
      </c>
      <c r="D4661">
        <v>21.26</v>
      </c>
    </row>
    <row r="4662" spans="1:4" x14ac:dyDescent="0.2">
      <c r="A4662">
        <v>91869</v>
      </c>
      <c r="B4662" t="s">
        <v>12300</v>
      </c>
      <c r="C4662" t="s">
        <v>83</v>
      </c>
      <c r="D4662">
        <v>19.48</v>
      </c>
    </row>
    <row r="4663" spans="1:4" x14ac:dyDescent="0.2">
      <c r="A4663">
        <v>91873</v>
      </c>
      <c r="B4663" t="s">
        <v>12301</v>
      </c>
      <c r="C4663" t="s">
        <v>83</v>
      </c>
      <c r="D4663">
        <v>25.3</v>
      </c>
    </row>
    <row r="4664" spans="1:4" x14ac:dyDescent="0.2">
      <c r="A4664">
        <v>91981</v>
      </c>
      <c r="B4664" t="s">
        <v>12302</v>
      </c>
      <c r="C4664" t="s">
        <v>52</v>
      </c>
      <c r="D4664">
        <v>55.78</v>
      </c>
    </row>
    <row r="4665" spans="1:4" x14ac:dyDescent="0.2">
      <c r="A4665">
        <v>91980</v>
      </c>
      <c r="B4665" t="s">
        <v>12303</v>
      </c>
      <c r="C4665" t="s">
        <v>52</v>
      </c>
      <c r="D4665">
        <v>43.1</v>
      </c>
    </row>
    <row r="4666" spans="1:4" x14ac:dyDescent="0.2">
      <c r="A4666">
        <v>91979</v>
      </c>
      <c r="B4666" t="s">
        <v>815</v>
      </c>
      <c r="C4666" t="s">
        <v>52</v>
      </c>
      <c r="D4666">
        <v>56.78</v>
      </c>
    </row>
    <row r="4667" spans="1:4" x14ac:dyDescent="0.2">
      <c r="A4667">
        <v>91978</v>
      </c>
      <c r="B4667" t="s">
        <v>12304</v>
      </c>
      <c r="C4667" t="s">
        <v>52</v>
      </c>
      <c r="D4667">
        <v>44.1</v>
      </c>
    </row>
    <row r="4668" spans="1:4" x14ac:dyDescent="0.2">
      <c r="A4668">
        <v>92029</v>
      </c>
      <c r="B4668" t="s">
        <v>12305</v>
      </c>
      <c r="C4668" t="s">
        <v>52</v>
      </c>
      <c r="D4668">
        <v>66.95</v>
      </c>
    </row>
    <row r="4669" spans="1:4" x14ac:dyDescent="0.2">
      <c r="A4669">
        <v>92028</v>
      </c>
      <c r="B4669" t="s">
        <v>12306</v>
      </c>
      <c r="C4669" t="s">
        <v>52</v>
      </c>
      <c r="D4669">
        <v>54.27</v>
      </c>
    </row>
    <row r="4670" spans="1:4" x14ac:dyDescent="0.2">
      <c r="A4670">
        <v>92031</v>
      </c>
      <c r="B4670" t="s">
        <v>12307</v>
      </c>
      <c r="C4670" t="s">
        <v>52</v>
      </c>
      <c r="D4670">
        <v>91.36</v>
      </c>
    </row>
    <row r="4671" spans="1:4" x14ac:dyDescent="0.2">
      <c r="A4671">
        <v>92030</v>
      </c>
      <c r="B4671" t="s">
        <v>12308</v>
      </c>
      <c r="C4671" t="s">
        <v>52</v>
      </c>
      <c r="D4671">
        <v>78.680000000000007</v>
      </c>
    </row>
    <row r="4672" spans="1:4" x14ac:dyDescent="0.2">
      <c r="A4672">
        <v>91955</v>
      </c>
      <c r="B4672" t="s">
        <v>438</v>
      </c>
      <c r="C4672" t="s">
        <v>52</v>
      </c>
      <c r="D4672">
        <v>42.47</v>
      </c>
    </row>
    <row r="4673" spans="1:4" x14ac:dyDescent="0.2">
      <c r="A4673">
        <v>91954</v>
      </c>
      <c r="B4673" t="s">
        <v>12309</v>
      </c>
      <c r="C4673" t="s">
        <v>52</v>
      </c>
      <c r="D4673">
        <v>29.79</v>
      </c>
    </row>
    <row r="4674" spans="1:4" x14ac:dyDescent="0.2">
      <c r="A4674">
        <v>92033</v>
      </c>
      <c r="B4674" t="s">
        <v>12310</v>
      </c>
      <c r="C4674" t="s">
        <v>52</v>
      </c>
      <c r="D4674">
        <v>92.29</v>
      </c>
    </row>
    <row r="4675" spans="1:4" x14ac:dyDescent="0.2">
      <c r="A4675">
        <v>92032</v>
      </c>
      <c r="B4675" t="s">
        <v>12311</v>
      </c>
      <c r="C4675" t="s">
        <v>52</v>
      </c>
      <c r="D4675">
        <v>79.61</v>
      </c>
    </row>
    <row r="4676" spans="1:4" x14ac:dyDescent="0.2">
      <c r="A4676">
        <v>91961</v>
      </c>
      <c r="B4676" t="s">
        <v>1636</v>
      </c>
      <c r="C4676" t="s">
        <v>52</v>
      </c>
      <c r="D4676">
        <v>67.88</v>
      </c>
    </row>
    <row r="4677" spans="1:4" x14ac:dyDescent="0.2">
      <c r="A4677">
        <v>91960</v>
      </c>
      <c r="B4677" t="s">
        <v>12312</v>
      </c>
      <c r="C4677" t="s">
        <v>52</v>
      </c>
      <c r="D4677">
        <v>55.2</v>
      </c>
    </row>
    <row r="4678" spans="1:4" x14ac:dyDescent="0.2">
      <c r="A4678">
        <v>91969</v>
      </c>
      <c r="B4678" t="s">
        <v>12313</v>
      </c>
      <c r="C4678" t="s">
        <v>52</v>
      </c>
      <c r="D4678">
        <v>93.22</v>
      </c>
    </row>
    <row r="4679" spans="1:4" x14ac:dyDescent="0.2">
      <c r="A4679">
        <v>91968</v>
      </c>
      <c r="B4679" t="s">
        <v>12314</v>
      </c>
      <c r="C4679" t="s">
        <v>52</v>
      </c>
      <c r="D4679">
        <v>80.540000000000006</v>
      </c>
    </row>
    <row r="4680" spans="1:4" x14ac:dyDescent="0.2">
      <c r="A4680">
        <v>91985</v>
      </c>
      <c r="B4680" t="s">
        <v>1638</v>
      </c>
      <c r="C4680" t="s">
        <v>52</v>
      </c>
      <c r="D4680">
        <v>33.82</v>
      </c>
    </row>
    <row r="4681" spans="1:4" x14ac:dyDescent="0.2">
      <c r="A4681">
        <v>91984</v>
      </c>
      <c r="B4681" t="s">
        <v>12315</v>
      </c>
      <c r="C4681" t="s">
        <v>52</v>
      </c>
      <c r="D4681">
        <v>21.14</v>
      </c>
    </row>
    <row r="4682" spans="1:4" x14ac:dyDescent="0.2">
      <c r="A4682">
        <v>91989</v>
      </c>
      <c r="B4682" t="s">
        <v>12316</v>
      </c>
      <c r="C4682" t="s">
        <v>52</v>
      </c>
      <c r="D4682">
        <v>37.15</v>
      </c>
    </row>
    <row r="4683" spans="1:4" x14ac:dyDescent="0.2">
      <c r="A4683">
        <v>91988</v>
      </c>
      <c r="B4683" t="s">
        <v>12317</v>
      </c>
      <c r="C4683" t="s">
        <v>52</v>
      </c>
      <c r="D4683">
        <v>24.47</v>
      </c>
    </row>
    <row r="4684" spans="1:4" x14ac:dyDescent="0.2">
      <c r="A4684">
        <v>92023</v>
      </c>
      <c r="B4684" t="s">
        <v>12318</v>
      </c>
      <c r="C4684" t="s">
        <v>52</v>
      </c>
      <c r="D4684">
        <v>59.16</v>
      </c>
    </row>
    <row r="4685" spans="1:4" x14ac:dyDescent="0.2">
      <c r="A4685">
        <v>92022</v>
      </c>
      <c r="B4685" t="s">
        <v>448</v>
      </c>
      <c r="C4685" t="s">
        <v>52</v>
      </c>
      <c r="D4685">
        <v>46.48</v>
      </c>
    </row>
    <row r="4686" spans="1:4" x14ac:dyDescent="0.2">
      <c r="A4686">
        <v>92025</v>
      </c>
      <c r="B4686" t="s">
        <v>12319</v>
      </c>
      <c r="C4686" t="s">
        <v>52</v>
      </c>
      <c r="D4686">
        <v>83.64</v>
      </c>
    </row>
    <row r="4687" spans="1:4" x14ac:dyDescent="0.2">
      <c r="A4687">
        <v>92024</v>
      </c>
      <c r="B4687" t="s">
        <v>12320</v>
      </c>
      <c r="C4687" t="s">
        <v>52</v>
      </c>
      <c r="D4687">
        <v>70.959999999999994</v>
      </c>
    </row>
    <row r="4688" spans="1:4" x14ac:dyDescent="0.2">
      <c r="A4688">
        <v>91957</v>
      </c>
      <c r="B4688" t="s">
        <v>440</v>
      </c>
      <c r="C4688" t="s">
        <v>52</v>
      </c>
      <c r="D4688">
        <v>60.09</v>
      </c>
    </row>
    <row r="4689" spans="1:4" x14ac:dyDescent="0.2">
      <c r="A4689">
        <v>91956</v>
      </c>
      <c r="B4689" t="s">
        <v>12321</v>
      </c>
      <c r="C4689" t="s">
        <v>52</v>
      </c>
      <c r="D4689">
        <v>47.41</v>
      </c>
    </row>
    <row r="4690" spans="1:4" x14ac:dyDescent="0.2">
      <c r="A4690">
        <v>91963</v>
      </c>
      <c r="B4690" t="s">
        <v>12322</v>
      </c>
      <c r="C4690" t="s">
        <v>52</v>
      </c>
      <c r="D4690">
        <v>85.5</v>
      </c>
    </row>
    <row r="4691" spans="1:4" x14ac:dyDescent="0.2">
      <c r="A4691">
        <v>91962</v>
      </c>
      <c r="B4691" t="s">
        <v>12323</v>
      </c>
      <c r="C4691" t="s">
        <v>52</v>
      </c>
      <c r="D4691">
        <v>72.819999999999993</v>
      </c>
    </row>
    <row r="4692" spans="1:4" x14ac:dyDescent="0.2">
      <c r="A4692">
        <v>91953</v>
      </c>
      <c r="B4692" t="s">
        <v>442</v>
      </c>
      <c r="C4692" t="s">
        <v>52</v>
      </c>
      <c r="D4692">
        <v>34.74</v>
      </c>
    </row>
    <row r="4693" spans="1:4" x14ac:dyDescent="0.2">
      <c r="A4693">
        <v>91952</v>
      </c>
      <c r="B4693" t="s">
        <v>12324</v>
      </c>
      <c r="C4693" t="s">
        <v>52</v>
      </c>
      <c r="D4693">
        <v>22.06</v>
      </c>
    </row>
    <row r="4694" spans="1:4" x14ac:dyDescent="0.2">
      <c r="A4694">
        <v>92035</v>
      </c>
      <c r="B4694" t="s">
        <v>12325</v>
      </c>
      <c r="C4694" t="s">
        <v>52</v>
      </c>
      <c r="D4694">
        <v>84.57</v>
      </c>
    </row>
    <row r="4695" spans="1:4" x14ac:dyDescent="0.2">
      <c r="A4695">
        <v>92034</v>
      </c>
      <c r="B4695" t="s">
        <v>12326</v>
      </c>
      <c r="C4695" t="s">
        <v>52</v>
      </c>
      <c r="D4695">
        <v>71.89</v>
      </c>
    </row>
    <row r="4696" spans="1:4" x14ac:dyDescent="0.2">
      <c r="A4696">
        <v>92027</v>
      </c>
      <c r="B4696" t="s">
        <v>12327</v>
      </c>
      <c r="C4696" t="s">
        <v>52</v>
      </c>
      <c r="D4696">
        <v>76.849999999999994</v>
      </c>
    </row>
    <row r="4697" spans="1:4" x14ac:dyDescent="0.2">
      <c r="A4697">
        <v>92026</v>
      </c>
      <c r="B4697" t="s">
        <v>12328</v>
      </c>
      <c r="C4697" t="s">
        <v>52</v>
      </c>
      <c r="D4697">
        <v>64.17</v>
      </c>
    </row>
    <row r="4698" spans="1:4" x14ac:dyDescent="0.2">
      <c r="A4698">
        <v>91965</v>
      </c>
      <c r="B4698" t="s">
        <v>12329</v>
      </c>
      <c r="C4698" t="s">
        <v>52</v>
      </c>
      <c r="D4698">
        <v>77.78</v>
      </c>
    </row>
    <row r="4699" spans="1:4" x14ac:dyDescent="0.2">
      <c r="A4699">
        <v>91964</v>
      </c>
      <c r="B4699" t="s">
        <v>12330</v>
      </c>
      <c r="C4699" t="s">
        <v>52</v>
      </c>
      <c r="D4699">
        <v>65.099999999999994</v>
      </c>
    </row>
    <row r="4700" spans="1:4" x14ac:dyDescent="0.2">
      <c r="A4700">
        <v>91973</v>
      </c>
      <c r="B4700" t="s">
        <v>12331</v>
      </c>
      <c r="C4700" t="s">
        <v>52</v>
      </c>
      <c r="D4700">
        <v>108.6</v>
      </c>
    </row>
    <row r="4701" spans="1:4" x14ac:dyDescent="0.2">
      <c r="A4701">
        <v>91972</v>
      </c>
      <c r="B4701" t="s">
        <v>12332</v>
      </c>
      <c r="C4701" t="s">
        <v>52</v>
      </c>
      <c r="D4701">
        <v>91.08</v>
      </c>
    </row>
    <row r="4702" spans="1:4" x14ac:dyDescent="0.2">
      <c r="A4702">
        <v>91959</v>
      </c>
      <c r="B4702" t="s">
        <v>12334</v>
      </c>
      <c r="C4702" t="s">
        <v>52</v>
      </c>
      <c r="D4702">
        <v>52.44</v>
      </c>
    </row>
    <row r="4703" spans="1:4" x14ac:dyDescent="0.2">
      <c r="A4703">
        <v>91958</v>
      </c>
      <c r="B4703" t="s">
        <v>12335</v>
      </c>
      <c r="C4703" t="s">
        <v>52</v>
      </c>
      <c r="D4703">
        <v>39.76</v>
      </c>
    </row>
    <row r="4704" spans="1:4" x14ac:dyDescent="0.2">
      <c r="A4704">
        <v>91971</v>
      </c>
      <c r="B4704" t="s">
        <v>12336</v>
      </c>
      <c r="C4704" t="s">
        <v>52</v>
      </c>
      <c r="D4704">
        <v>100.81</v>
      </c>
    </row>
    <row r="4705" spans="1:4" x14ac:dyDescent="0.2">
      <c r="A4705">
        <v>91970</v>
      </c>
      <c r="B4705" t="s">
        <v>12337</v>
      </c>
      <c r="C4705" t="s">
        <v>52</v>
      </c>
      <c r="D4705">
        <v>83.29</v>
      </c>
    </row>
    <row r="4706" spans="1:4" x14ac:dyDescent="0.2">
      <c r="A4706">
        <v>91967</v>
      </c>
      <c r="B4706" t="s">
        <v>12338</v>
      </c>
      <c r="C4706" t="s">
        <v>52</v>
      </c>
      <c r="D4706">
        <v>70.13</v>
      </c>
    </row>
    <row r="4707" spans="1:4" x14ac:dyDescent="0.2">
      <c r="A4707">
        <v>91966</v>
      </c>
      <c r="B4707" t="s">
        <v>12339</v>
      </c>
      <c r="C4707" t="s">
        <v>52</v>
      </c>
      <c r="D4707">
        <v>57.45</v>
      </c>
    </row>
    <row r="4708" spans="1:4" x14ac:dyDescent="0.2">
      <c r="A4708">
        <v>91975</v>
      </c>
      <c r="B4708" t="s">
        <v>12340</v>
      </c>
      <c r="C4708" t="s">
        <v>52</v>
      </c>
      <c r="D4708">
        <v>93.09</v>
      </c>
    </row>
    <row r="4709" spans="1:4" x14ac:dyDescent="0.2">
      <c r="A4709">
        <v>91974</v>
      </c>
      <c r="B4709" t="s">
        <v>12341</v>
      </c>
      <c r="C4709" t="s">
        <v>52</v>
      </c>
      <c r="D4709">
        <v>75.569999999999993</v>
      </c>
    </row>
    <row r="4710" spans="1:4" x14ac:dyDescent="0.2">
      <c r="A4710">
        <v>91977</v>
      </c>
      <c r="B4710" t="s">
        <v>12342</v>
      </c>
      <c r="C4710" t="s">
        <v>52</v>
      </c>
      <c r="D4710">
        <v>128.54</v>
      </c>
    </row>
    <row r="4711" spans="1:4" x14ac:dyDescent="0.2">
      <c r="A4711">
        <v>91976</v>
      </c>
      <c r="B4711" t="s">
        <v>12343</v>
      </c>
      <c r="C4711" t="s">
        <v>52</v>
      </c>
      <c r="D4711">
        <v>111.02</v>
      </c>
    </row>
    <row r="4712" spans="1:4" x14ac:dyDescent="0.2">
      <c r="A4712">
        <v>91874</v>
      </c>
      <c r="B4712" t="s">
        <v>12344</v>
      </c>
      <c r="C4712" t="s">
        <v>52</v>
      </c>
      <c r="D4712">
        <v>9.58</v>
      </c>
    </row>
    <row r="4713" spans="1:4" x14ac:dyDescent="0.2">
      <c r="A4713">
        <v>91878</v>
      </c>
      <c r="B4713" t="s">
        <v>12345</v>
      </c>
      <c r="C4713" t="s">
        <v>52</v>
      </c>
      <c r="D4713">
        <v>7.53</v>
      </c>
    </row>
    <row r="4714" spans="1:4" x14ac:dyDescent="0.2">
      <c r="A4714">
        <v>91882</v>
      </c>
      <c r="B4714" t="s">
        <v>12346</v>
      </c>
      <c r="C4714" t="s">
        <v>52</v>
      </c>
      <c r="D4714">
        <v>13.82</v>
      </c>
    </row>
    <row r="4715" spans="1:4" x14ac:dyDescent="0.2">
      <c r="A4715">
        <v>91875</v>
      </c>
      <c r="B4715" t="s">
        <v>12347</v>
      </c>
      <c r="C4715" t="s">
        <v>52</v>
      </c>
      <c r="D4715">
        <v>11.2</v>
      </c>
    </row>
    <row r="4716" spans="1:4" x14ac:dyDescent="0.2">
      <c r="A4716">
        <v>91879</v>
      </c>
      <c r="B4716" t="s">
        <v>12348</v>
      </c>
      <c r="C4716" t="s">
        <v>52</v>
      </c>
      <c r="D4716">
        <v>9.14</v>
      </c>
    </row>
    <row r="4717" spans="1:4" x14ac:dyDescent="0.2">
      <c r="A4717">
        <v>91884</v>
      </c>
      <c r="B4717" t="s">
        <v>12349</v>
      </c>
      <c r="C4717" t="s">
        <v>52</v>
      </c>
      <c r="D4717">
        <v>15.44</v>
      </c>
    </row>
    <row r="4718" spans="1:4" x14ac:dyDescent="0.2">
      <c r="A4718">
        <v>91876</v>
      </c>
      <c r="B4718" t="s">
        <v>12350</v>
      </c>
      <c r="C4718" t="s">
        <v>52</v>
      </c>
      <c r="D4718">
        <v>13.43</v>
      </c>
    </row>
    <row r="4719" spans="1:4" x14ac:dyDescent="0.2">
      <c r="A4719">
        <v>91880</v>
      </c>
      <c r="B4719" t="s">
        <v>12351</v>
      </c>
      <c r="C4719" t="s">
        <v>52</v>
      </c>
      <c r="D4719">
        <v>11.37</v>
      </c>
    </row>
    <row r="4720" spans="1:4" x14ac:dyDescent="0.2">
      <c r="A4720">
        <v>91885</v>
      </c>
      <c r="B4720" t="s">
        <v>12352</v>
      </c>
      <c r="C4720" t="s">
        <v>52</v>
      </c>
      <c r="D4720">
        <v>17.600000000000001</v>
      </c>
    </row>
    <row r="4721" spans="1:4" x14ac:dyDescent="0.2">
      <c r="A4721">
        <v>91877</v>
      </c>
      <c r="B4721" t="s">
        <v>12353</v>
      </c>
      <c r="C4721" t="s">
        <v>52</v>
      </c>
      <c r="D4721">
        <v>16.43</v>
      </c>
    </row>
    <row r="4722" spans="1:4" x14ac:dyDescent="0.2">
      <c r="A4722">
        <v>91881</v>
      </c>
      <c r="B4722" t="s">
        <v>12354</v>
      </c>
      <c r="C4722" t="s">
        <v>52</v>
      </c>
      <c r="D4722">
        <v>14.38</v>
      </c>
    </row>
    <row r="4723" spans="1:4" x14ac:dyDescent="0.2">
      <c r="A4723">
        <v>91886</v>
      </c>
      <c r="B4723" t="s">
        <v>12355</v>
      </c>
      <c r="C4723" t="s">
        <v>52</v>
      </c>
      <c r="D4723">
        <v>20.54</v>
      </c>
    </row>
    <row r="4724" spans="1:4" x14ac:dyDescent="0.2">
      <c r="A4724">
        <v>91945</v>
      </c>
      <c r="B4724" t="s">
        <v>12356</v>
      </c>
      <c r="C4724" t="s">
        <v>52</v>
      </c>
      <c r="D4724">
        <v>16.850000000000001</v>
      </c>
    </row>
    <row r="4725" spans="1:4" x14ac:dyDescent="0.2">
      <c r="A4725">
        <v>91947</v>
      </c>
      <c r="B4725" t="s">
        <v>12357</v>
      </c>
      <c r="C4725" t="s">
        <v>52</v>
      </c>
      <c r="D4725">
        <v>10.07</v>
      </c>
    </row>
    <row r="4726" spans="1:4" x14ac:dyDescent="0.2">
      <c r="A4726">
        <v>91946</v>
      </c>
      <c r="B4726" t="s">
        <v>12236</v>
      </c>
      <c r="C4726" t="s">
        <v>52</v>
      </c>
      <c r="D4726">
        <v>12.68</v>
      </c>
    </row>
    <row r="4727" spans="1:4" x14ac:dyDescent="0.2">
      <c r="A4727">
        <v>91949</v>
      </c>
      <c r="B4727" t="s">
        <v>12358</v>
      </c>
      <c r="C4727" t="s">
        <v>52</v>
      </c>
      <c r="D4727">
        <v>22.61</v>
      </c>
    </row>
    <row r="4728" spans="1:4" x14ac:dyDescent="0.2">
      <c r="A4728">
        <v>91951</v>
      </c>
      <c r="B4728" t="s">
        <v>12359</v>
      </c>
      <c r="C4728" t="s">
        <v>52</v>
      </c>
      <c r="D4728">
        <v>14.48</v>
      </c>
    </row>
    <row r="4729" spans="1:4" x14ac:dyDescent="0.2">
      <c r="A4729">
        <v>91950</v>
      </c>
      <c r="B4729" t="s">
        <v>12333</v>
      </c>
      <c r="C4729" t="s">
        <v>52</v>
      </c>
      <c r="D4729">
        <v>17.52</v>
      </c>
    </row>
    <row r="4730" spans="1:4" x14ac:dyDescent="0.2">
      <c r="A4730">
        <v>91992</v>
      </c>
      <c r="B4730" t="s">
        <v>12360</v>
      </c>
      <c r="C4730" t="s">
        <v>52</v>
      </c>
      <c r="D4730">
        <v>55.26</v>
      </c>
    </row>
    <row r="4731" spans="1:4" x14ac:dyDescent="0.2">
      <c r="A4731">
        <v>91990</v>
      </c>
      <c r="B4731" t="s">
        <v>12361</v>
      </c>
      <c r="C4731" t="s">
        <v>52</v>
      </c>
      <c r="D4731">
        <v>42.58</v>
      </c>
    </row>
    <row r="4732" spans="1:4" x14ac:dyDescent="0.2">
      <c r="A4732">
        <v>91993</v>
      </c>
      <c r="B4732" t="s">
        <v>12362</v>
      </c>
      <c r="C4732" t="s">
        <v>52</v>
      </c>
      <c r="D4732">
        <v>57.06</v>
      </c>
    </row>
    <row r="4733" spans="1:4" x14ac:dyDescent="0.2">
      <c r="A4733">
        <v>91991</v>
      </c>
      <c r="B4733" t="s">
        <v>12363</v>
      </c>
      <c r="C4733" t="s">
        <v>52</v>
      </c>
      <c r="D4733">
        <v>44.38</v>
      </c>
    </row>
    <row r="4734" spans="1:4" x14ac:dyDescent="0.2">
      <c r="A4734">
        <v>92000</v>
      </c>
      <c r="B4734" t="s">
        <v>12364</v>
      </c>
      <c r="C4734" t="s">
        <v>52</v>
      </c>
      <c r="D4734">
        <v>36.229999999999997</v>
      </c>
    </row>
    <row r="4735" spans="1:4" x14ac:dyDescent="0.2">
      <c r="A4735">
        <v>91998</v>
      </c>
      <c r="B4735" t="s">
        <v>12365</v>
      </c>
      <c r="C4735" t="s">
        <v>52</v>
      </c>
      <c r="D4735">
        <v>23.55</v>
      </c>
    </row>
    <row r="4736" spans="1:4" x14ac:dyDescent="0.2">
      <c r="A4736">
        <v>92001</v>
      </c>
      <c r="B4736" t="s">
        <v>12366</v>
      </c>
      <c r="C4736" t="s">
        <v>52</v>
      </c>
      <c r="D4736">
        <v>38.03</v>
      </c>
    </row>
    <row r="4737" spans="1:4" x14ac:dyDescent="0.2">
      <c r="A4737">
        <v>91999</v>
      </c>
      <c r="B4737" t="s">
        <v>12367</v>
      </c>
      <c r="C4737" t="s">
        <v>52</v>
      </c>
      <c r="D4737">
        <v>25.35</v>
      </c>
    </row>
    <row r="4738" spans="1:4" x14ac:dyDescent="0.2">
      <c r="A4738">
        <v>92008</v>
      </c>
      <c r="B4738" t="s">
        <v>12368</v>
      </c>
      <c r="C4738" t="s">
        <v>52</v>
      </c>
      <c r="D4738">
        <v>55.35</v>
      </c>
    </row>
    <row r="4739" spans="1:4" x14ac:dyDescent="0.2">
      <c r="A4739">
        <v>92006</v>
      </c>
      <c r="B4739" t="s">
        <v>12369</v>
      </c>
      <c r="C4739" t="s">
        <v>52</v>
      </c>
      <c r="D4739">
        <v>42.67</v>
      </c>
    </row>
    <row r="4740" spans="1:4" x14ac:dyDescent="0.2">
      <c r="A4740">
        <v>92009</v>
      </c>
      <c r="B4740" t="s">
        <v>12370</v>
      </c>
      <c r="C4740" t="s">
        <v>52</v>
      </c>
      <c r="D4740">
        <v>58.95</v>
      </c>
    </row>
    <row r="4741" spans="1:4" x14ac:dyDescent="0.2">
      <c r="A4741">
        <v>92007</v>
      </c>
      <c r="B4741" t="s">
        <v>12371</v>
      </c>
      <c r="C4741" t="s">
        <v>52</v>
      </c>
      <c r="D4741">
        <v>46.27</v>
      </c>
    </row>
    <row r="4742" spans="1:4" x14ac:dyDescent="0.2">
      <c r="A4742">
        <v>92016</v>
      </c>
      <c r="B4742" t="s">
        <v>12372</v>
      </c>
      <c r="C4742" t="s">
        <v>52</v>
      </c>
      <c r="D4742">
        <v>74.459999999999994</v>
      </c>
    </row>
    <row r="4743" spans="1:4" x14ac:dyDescent="0.2">
      <c r="A4743">
        <v>92014</v>
      </c>
      <c r="B4743" t="s">
        <v>12373</v>
      </c>
      <c r="C4743" t="s">
        <v>52</v>
      </c>
      <c r="D4743">
        <v>61.78</v>
      </c>
    </row>
    <row r="4744" spans="1:4" x14ac:dyDescent="0.2">
      <c r="A4744">
        <v>92017</v>
      </c>
      <c r="B4744" t="s">
        <v>12374</v>
      </c>
      <c r="C4744" t="s">
        <v>52</v>
      </c>
      <c r="D4744">
        <v>79.86</v>
      </c>
    </row>
    <row r="4745" spans="1:4" x14ac:dyDescent="0.2">
      <c r="A4745">
        <v>92015</v>
      </c>
      <c r="B4745" t="s">
        <v>12375</v>
      </c>
      <c r="C4745" t="s">
        <v>52</v>
      </c>
      <c r="D4745">
        <v>67.180000000000007</v>
      </c>
    </row>
    <row r="4746" spans="1:4" x14ac:dyDescent="0.2">
      <c r="A4746">
        <v>92019</v>
      </c>
      <c r="B4746" t="s">
        <v>12376</v>
      </c>
      <c r="C4746" t="s">
        <v>52</v>
      </c>
      <c r="D4746">
        <v>99.18</v>
      </c>
    </row>
    <row r="4747" spans="1:4" x14ac:dyDescent="0.2">
      <c r="A4747">
        <v>92018</v>
      </c>
      <c r="B4747" t="s">
        <v>12377</v>
      </c>
      <c r="C4747" t="s">
        <v>52</v>
      </c>
      <c r="D4747">
        <v>81.66</v>
      </c>
    </row>
    <row r="4748" spans="1:4" x14ac:dyDescent="0.2">
      <c r="A4748">
        <v>92021</v>
      </c>
      <c r="B4748" t="s">
        <v>12378</v>
      </c>
      <c r="C4748" t="s">
        <v>52</v>
      </c>
      <c r="D4748">
        <v>137.75</v>
      </c>
    </row>
    <row r="4749" spans="1:4" x14ac:dyDescent="0.2">
      <c r="A4749">
        <v>92020</v>
      </c>
      <c r="B4749" t="s">
        <v>12379</v>
      </c>
      <c r="C4749" t="s">
        <v>52</v>
      </c>
      <c r="D4749">
        <v>120.23</v>
      </c>
    </row>
    <row r="4750" spans="1:4" x14ac:dyDescent="0.2">
      <c r="A4750">
        <v>91996</v>
      </c>
      <c r="B4750" t="s">
        <v>446</v>
      </c>
      <c r="C4750" t="s">
        <v>52</v>
      </c>
      <c r="D4750">
        <v>41.54</v>
      </c>
    </row>
    <row r="4751" spans="1:4" x14ac:dyDescent="0.2">
      <c r="A4751">
        <v>91994</v>
      </c>
      <c r="B4751" t="s">
        <v>454</v>
      </c>
      <c r="C4751" t="s">
        <v>52</v>
      </c>
      <c r="D4751">
        <v>28.86</v>
      </c>
    </row>
    <row r="4752" spans="1:4" x14ac:dyDescent="0.2">
      <c r="A4752">
        <v>91997</v>
      </c>
      <c r="B4752" t="s">
        <v>12380</v>
      </c>
      <c r="C4752" t="s">
        <v>52</v>
      </c>
      <c r="D4752">
        <v>43.34</v>
      </c>
    </row>
    <row r="4753" spans="1:4" x14ac:dyDescent="0.2">
      <c r="A4753">
        <v>91995</v>
      </c>
      <c r="B4753" t="s">
        <v>456</v>
      </c>
      <c r="C4753" t="s">
        <v>52</v>
      </c>
      <c r="D4753">
        <v>30.66</v>
      </c>
    </row>
    <row r="4754" spans="1:4" x14ac:dyDescent="0.2">
      <c r="A4754">
        <v>92004</v>
      </c>
      <c r="B4754" t="s">
        <v>12381</v>
      </c>
      <c r="C4754" t="s">
        <v>52</v>
      </c>
      <c r="D4754">
        <v>66.02</v>
      </c>
    </row>
    <row r="4755" spans="1:4" x14ac:dyDescent="0.2">
      <c r="A4755">
        <v>92002</v>
      </c>
      <c r="B4755" t="s">
        <v>450</v>
      </c>
      <c r="C4755" t="s">
        <v>52</v>
      </c>
      <c r="D4755">
        <v>53.34</v>
      </c>
    </row>
    <row r="4756" spans="1:4" x14ac:dyDescent="0.2">
      <c r="A4756">
        <v>92005</v>
      </c>
      <c r="B4756" t="s">
        <v>12382</v>
      </c>
      <c r="C4756" t="s">
        <v>52</v>
      </c>
      <c r="D4756">
        <v>69.62</v>
      </c>
    </row>
    <row r="4757" spans="1:4" x14ac:dyDescent="0.2">
      <c r="A4757">
        <v>92003</v>
      </c>
      <c r="B4757" t="s">
        <v>452</v>
      </c>
      <c r="C4757" t="s">
        <v>52</v>
      </c>
      <c r="D4757">
        <v>56.94</v>
      </c>
    </row>
    <row r="4758" spans="1:4" x14ac:dyDescent="0.2">
      <c r="A4758">
        <v>92012</v>
      </c>
      <c r="B4758" t="s">
        <v>12383</v>
      </c>
      <c r="C4758" t="s">
        <v>52</v>
      </c>
      <c r="D4758">
        <v>90.43</v>
      </c>
    </row>
    <row r="4759" spans="1:4" x14ac:dyDescent="0.2">
      <c r="A4759">
        <v>92010</v>
      </c>
      <c r="B4759" t="s">
        <v>12384</v>
      </c>
      <c r="C4759" t="s">
        <v>52</v>
      </c>
      <c r="D4759">
        <v>77.75</v>
      </c>
    </row>
    <row r="4760" spans="1:4" x14ac:dyDescent="0.2">
      <c r="A4760">
        <v>92013</v>
      </c>
      <c r="B4760" t="s">
        <v>12385</v>
      </c>
      <c r="C4760" t="s">
        <v>52</v>
      </c>
      <c r="D4760">
        <v>95.83</v>
      </c>
    </row>
    <row r="4761" spans="1:4" x14ac:dyDescent="0.2">
      <c r="A4761">
        <v>92011</v>
      </c>
      <c r="B4761" t="s">
        <v>12386</v>
      </c>
      <c r="C4761" t="s">
        <v>52</v>
      </c>
      <c r="D4761">
        <v>83.15</v>
      </c>
    </row>
    <row r="4762" spans="1:4" x14ac:dyDescent="0.2">
      <c r="A4762">
        <v>95777</v>
      </c>
      <c r="B4762" t="s">
        <v>12387</v>
      </c>
      <c r="C4762" t="s">
        <v>52</v>
      </c>
      <c r="D4762">
        <v>28.01</v>
      </c>
    </row>
    <row r="4763" spans="1:4" x14ac:dyDescent="0.2">
      <c r="A4763">
        <v>95780</v>
      </c>
      <c r="B4763" t="s">
        <v>12388</v>
      </c>
      <c r="C4763" t="s">
        <v>52</v>
      </c>
      <c r="D4763">
        <v>31.98</v>
      </c>
    </row>
    <row r="4764" spans="1:4" x14ac:dyDescent="0.2">
      <c r="A4764">
        <v>95783</v>
      </c>
      <c r="B4764" t="s">
        <v>12389</v>
      </c>
      <c r="C4764" t="s">
        <v>52</v>
      </c>
      <c r="D4764" t="s">
        <v>17527</v>
      </c>
    </row>
    <row r="4765" spans="1:4" x14ac:dyDescent="0.2">
      <c r="A4765">
        <v>95778</v>
      </c>
      <c r="B4765" t="s">
        <v>12390</v>
      </c>
      <c r="C4765" t="s">
        <v>52</v>
      </c>
      <c r="D4765">
        <v>32.81</v>
      </c>
    </row>
    <row r="4766" spans="1:4" x14ac:dyDescent="0.2">
      <c r="A4766">
        <v>95781</v>
      </c>
      <c r="B4766" t="s">
        <v>12391</v>
      </c>
      <c r="C4766" t="s">
        <v>52</v>
      </c>
      <c r="D4766">
        <v>36.770000000000003</v>
      </c>
    </row>
    <row r="4767" spans="1:4" x14ac:dyDescent="0.2">
      <c r="A4767">
        <v>95784</v>
      </c>
      <c r="B4767" t="s">
        <v>12392</v>
      </c>
      <c r="C4767" t="s">
        <v>52</v>
      </c>
      <c r="D4767" t="s">
        <v>17527</v>
      </c>
    </row>
    <row r="4768" spans="1:4" x14ac:dyDescent="0.2">
      <c r="A4768">
        <v>95782</v>
      </c>
      <c r="B4768" t="s">
        <v>12393</v>
      </c>
      <c r="C4768" t="s">
        <v>52</v>
      </c>
      <c r="D4768">
        <v>34.15</v>
      </c>
    </row>
    <row r="4769" spans="1:4" x14ac:dyDescent="0.2">
      <c r="A4769">
        <v>95779</v>
      </c>
      <c r="B4769" t="s">
        <v>12394</v>
      </c>
      <c r="C4769" t="s">
        <v>52</v>
      </c>
      <c r="D4769">
        <v>26.11</v>
      </c>
    </row>
    <row r="4770" spans="1:4" x14ac:dyDescent="0.2">
      <c r="A4770">
        <v>95785</v>
      </c>
      <c r="B4770" t="s">
        <v>12395</v>
      </c>
      <c r="C4770" t="s">
        <v>52</v>
      </c>
      <c r="D4770">
        <v>38.799999999999997</v>
      </c>
    </row>
    <row r="4771" spans="1:4" x14ac:dyDescent="0.2">
      <c r="A4771">
        <v>95792</v>
      </c>
      <c r="B4771" t="s">
        <v>12396</v>
      </c>
      <c r="C4771" t="s">
        <v>52</v>
      </c>
      <c r="D4771" t="s">
        <v>17527</v>
      </c>
    </row>
    <row r="4772" spans="1:4" x14ac:dyDescent="0.2">
      <c r="A4772">
        <v>95793</v>
      </c>
      <c r="B4772" t="s">
        <v>12397</v>
      </c>
      <c r="C4772" t="s">
        <v>52</v>
      </c>
      <c r="D4772" t="s">
        <v>17527</v>
      </c>
    </row>
    <row r="4773" spans="1:4" x14ac:dyDescent="0.2">
      <c r="A4773">
        <v>95794</v>
      </c>
      <c r="B4773" t="s">
        <v>12398</v>
      </c>
      <c r="C4773" t="s">
        <v>52</v>
      </c>
      <c r="D4773" t="s">
        <v>17527</v>
      </c>
    </row>
    <row r="4774" spans="1:4" x14ac:dyDescent="0.2">
      <c r="A4774">
        <v>95786</v>
      </c>
      <c r="B4774" t="s">
        <v>12399</v>
      </c>
      <c r="C4774" t="s">
        <v>52</v>
      </c>
      <c r="D4774" t="s">
        <v>17527</v>
      </c>
    </row>
    <row r="4775" spans="1:4" x14ac:dyDescent="0.2">
      <c r="A4775">
        <v>95788</v>
      </c>
      <c r="B4775" t="s">
        <v>12400</v>
      </c>
      <c r="C4775" t="s">
        <v>52</v>
      </c>
      <c r="D4775" t="s">
        <v>17527</v>
      </c>
    </row>
    <row r="4776" spans="1:4" x14ac:dyDescent="0.2">
      <c r="A4776">
        <v>95790</v>
      </c>
      <c r="B4776" t="s">
        <v>12401</v>
      </c>
      <c r="C4776" t="s">
        <v>52</v>
      </c>
      <c r="D4776" t="s">
        <v>17527</v>
      </c>
    </row>
    <row r="4777" spans="1:4" x14ac:dyDescent="0.2">
      <c r="A4777">
        <v>95787</v>
      </c>
      <c r="B4777" t="s">
        <v>12402</v>
      </c>
      <c r="C4777" t="s">
        <v>52</v>
      </c>
      <c r="D4777">
        <v>34.479999999999997</v>
      </c>
    </row>
    <row r="4778" spans="1:4" x14ac:dyDescent="0.2">
      <c r="A4778">
        <v>95789</v>
      </c>
      <c r="B4778" t="s">
        <v>12403</v>
      </c>
      <c r="C4778" t="s">
        <v>52</v>
      </c>
      <c r="D4778">
        <v>41.89</v>
      </c>
    </row>
    <row r="4779" spans="1:4" x14ac:dyDescent="0.2">
      <c r="A4779">
        <v>95791</v>
      </c>
      <c r="B4779" t="s">
        <v>12404</v>
      </c>
      <c r="C4779" t="s">
        <v>52</v>
      </c>
      <c r="D4779">
        <v>52.99</v>
      </c>
    </row>
    <row r="4780" spans="1:4" x14ac:dyDescent="0.2">
      <c r="A4780">
        <v>95795</v>
      </c>
      <c r="B4780" t="s">
        <v>12405</v>
      </c>
      <c r="C4780" t="s">
        <v>52</v>
      </c>
      <c r="D4780">
        <v>40.29</v>
      </c>
    </row>
    <row r="4781" spans="1:4" x14ac:dyDescent="0.2">
      <c r="A4781">
        <v>95796</v>
      </c>
      <c r="B4781" t="s">
        <v>12406</v>
      </c>
      <c r="C4781" t="s">
        <v>52</v>
      </c>
      <c r="D4781">
        <v>49.47</v>
      </c>
    </row>
    <row r="4782" spans="1:4" x14ac:dyDescent="0.2">
      <c r="A4782">
        <v>95797</v>
      </c>
      <c r="B4782" t="s">
        <v>12407</v>
      </c>
      <c r="C4782" t="s">
        <v>52</v>
      </c>
      <c r="D4782">
        <v>61.34</v>
      </c>
    </row>
    <row r="4783" spans="1:4" x14ac:dyDescent="0.2">
      <c r="A4783">
        <v>95798</v>
      </c>
      <c r="B4783" t="s">
        <v>12408</v>
      </c>
      <c r="C4783" t="s">
        <v>52</v>
      </c>
      <c r="D4783" t="s">
        <v>17527</v>
      </c>
    </row>
    <row r="4784" spans="1:4" x14ac:dyDescent="0.2">
      <c r="A4784">
        <v>95799</v>
      </c>
      <c r="B4784" t="s">
        <v>12409</v>
      </c>
      <c r="C4784" t="s">
        <v>52</v>
      </c>
      <c r="D4784" t="s">
        <v>17527</v>
      </c>
    </row>
    <row r="4785" spans="1:4" x14ac:dyDescent="0.2">
      <c r="A4785">
        <v>95800</v>
      </c>
      <c r="B4785" t="s">
        <v>12410</v>
      </c>
      <c r="C4785" t="s">
        <v>52</v>
      </c>
      <c r="D4785" t="s">
        <v>17527</v>
      </c>
    </row>
    <row r="4786" spans="1:4" x14ac:dyDescent="0.2">
      <c r="A4786">
        <v>95801</v>
      </c>
      <c r="B4786" t="s">
        <v>12411</v>
      </c>
      <c r="C4786" t="s">
        <v>52</v>
      </c>
      <c r="D4786">
        <v>48.67</v>
      </c>
    </row>
    <row r="4787" spans="1:4" x14ac:dyDescent="0.2">
      <c r="A4787">
        <v>95802</v>
      </c>
      <c r="B4787" t="s">
        <v>12412</v>
      </c>
      <c r="C4787" t="s">
        <v>52</v>
      </c>
      <c r="D4787">
        <v>52.73</v>
      </c>
    </row>
    <row r="4788" spans="1:4" x14ac:dyDescent="0.2">
      <c r="A4788">
        <v>95803</v>
      </c>
      <c r="B4788" t="s">
        <v>12413</v>
      </c>
      <c r="C4788" t="s">
        <v>52</v>
      </c>
      <c r="D4788">
        <v>67.709999999999994</v>
      </c>
    </row>
    <row r="4789" spans="1:4" x14ac:dyDescent="0.2">
      <c r="A4789">
        <v>95804</v>
      </c>
      <c r="B4789" t="s">
        <v>12414</v>
      </c>
      <c r="C4789" t="s">
        <v>52</v>
      </c>
      <c r="D4789">
        <v>25.18</v>
      </c>
    </row>
    <row r="4790" spans="1:4" x14ac:dyDescent="0.2">
      <c r="A4790">
        <v>95805</v>
      </c>
      <c r="B4790" t="s">
        <v>12415</v>
      </c>
      <c r="C4790" t="s">
        <v>52</v>
      </c>
      <c r="D4790">
        <v>25.38</v>
      </c>
    </row>
    <row r="4791" spans="1:4" x14ac:dyDescent="0.2">
      <c r="A4791">
        <v>95806</v>
      </c>
      <c r="B4791" t="s">
        <v>12416</v>
      </c>
      <c r="C4791" t="s">
        <v>52</v>
      </c>
      <c r="D4791">
        <v>26.24</v>
      </c>
    </row>
    <row r="4792" spans="1:4" x14ac:dyDescent="0.2">
      <c r="A4792">
        <v>104401</v>
      </c>
      <c r="B4792" t="s">
        <v>12417</v>
      </c>
      <c r="C4792" t="s">
        <v>52</v>
      </c>
      <c r="D4792">
        <v>28.31</v>
      </c>
    </row>
    <row r="4793" spans="1:4" x14ac:dyDescent="0.2">
      <c r="A4793">
        <v>104402</v>
      </c>
      <c r="B4793" t="s">
        <v>12418</v>
      </c>
      <c r="C4793" t="s">
        <v>52</v>
      </c>
      <c r="D4793">
        <v>27.17</v>
      </c>
    </row>
    <row r="4794" spans="1:4" x14ac:dyDescent="0.2">
      <c r="A4794">
        <v>104403</v>
      </c>
      <c r="B4794" t="s">
        <v>12419</v>
      </c>
      <c r="C4794" t="s">
        <v>52</v>
      </c>
      <c r="D4794">
        <v>30.93</v>
      </c>
    </row>
    <row r="4795" spans="1:4" x14ac:dyDescent="0.2">
      <c r="A4795">
        <v>104395</v>
      </c>
      <c r="B4795" t="s">
        <v>12420</v>
      </c>
      <c r="C4795" t="s">
        <v>52</v>
      </c>
      <c r="D4795">
        <v>24.6</v>
      </c>
    </row>
    <row r="4796" spans="1:4" x14ac:dyDescent="0.2">
      <c r="A4796">
        <v>104396</v>
      </c>
      <c r="B4796" t="s">
        <v>12421</v>
      </c>
      <c r="C4796" t="s">
        <v>52</v>
      </c>
      <c r="D4796">
        <v>23.83</v>
      </c>
    </row>
    <row r="4797" spans="1:4" x14ac:dyDescent="0.2">
      <c r="A4797">
        <v>104397</v>
      </c>
      <c r="B4797" t="s">
        <v>12422</v>
      </c>
      <c r="C4797" t="s">
        <v>52</v>
      </c>
      <c r="D4797">
        <v>26.99</v>
      </c>
    </row>
    <row r="4798" spans="1:4" x14ac:dyDescent="0.2">
      <c r="A4798">
        <v>95810</v>
      </c>
      <c r="B4798" t="s">
        <v>12423</v>
      </c>
      <c r="C4798" t="s">
        <v>52</v>
      </c>
      <c r="D4798">
        <v>19.579999999999998</v>
      </c>
    </row>
    <row r="4799" spans="1:4" x14ac:dyDescent="0.2">
      <c r="A4799">
        <v>95811</v>
      </c>
      <c r="B4799" t="s">
        <v>12424</v>
      </c>
      <c r="C4799" t="s">
        <v>52</v>
      </c>
      <c r="D4799">
        <v>20.18</v>
      </c>
    </row>
    <row r="4800" spans="1:4" x14ac:dyDescent="0.2">
      <c r="A4800">
        <v>95812</v>
      </c>
      <c r="B4800" t="s">
        <v>12425</v>
      </c>
      <c r="C4800" t="s">
        <v>52</v>
      </c>
      <c r="D4800">
        <v>23.32</v>
      </c>
    </row>
    <row r="4801" spans="1:4" x14ac:dyDescent="0.2">
      <c r="A4801">
        <v>95807</v>
      </c>
      <c r="B4801" t="s">
        <v>12426</v>
      </c>
      <c r="C4801" t="s">
        <v>52</v>
      </c>
      <c r="D4801">
        <v>30.19</v>
      </c>
    </row>
    <row r="4802" spans="1:4" x14ac:dyDescent="0.2">
      <c r="A4802">
        <v>95808</v>
      </c>
      <c r="B4802" t="s">
        <v>12427</v>
      </c>
      <c r="C4802" t="s">
        <v>52</v>
      </c>
      <c r="D4802">
        <v>30.79</v>
      </c>
    </row>
    <row r="4803" spans="1:4" x14ac:dyDescent="0.2">
      <c r="A4803">
        <v>95809</v>
      </c>
      <c r="B4803" t="s">
        <v>12428</v>
      </c>
      <c r="C4803" t="s">
        <v>52</v>
      </c>
      <c r="D4803">
        <v>33.93</v>
      </c>
    </row>
    <row r="4804" spans="1:4" x14ac:dyDescent="0.2">
      <c r="A4804">
        <v>104398</v>
      </c>
      <c r="B4804" t="s">
        <v>12429</v>
      </c>
      <c r="C4804" t="s">
        <v>52</v>
      </c>
      <c r="D4804">
        <v>30.17</v>
      </c>
    </row>
    <row r="4805" spans="1:4" x14ac:dyDescent="0.2">
      <c r="A4805">
        <v>104399</v>
      </c>
      <c r="B4805" t="s">
        <v>12430</v>
      </c>
      <c r="C4805" t="s">
        <v>52</v>
      </c>
      <c r="D4805">
        <v>29.22</v>
      </c>
    </row>
    <row r="4806" spans="1:4" x14ac:dyDescent="0.2">
      <c r="A4806">
        <v>104400</v>
      </c>
      <c r="B4806" t="s">
        <v>12431</v>
      </c>
      <c r="C4806" t="s">
        <v>52</v>
      </c>
      <c r="D4806">
        <v>33.26</v>
      </c>
    </row>
    <row r="4807" spans="1:4" x14ac:dyDescent="0.2">
      <c r="A4807">
        <v>104404</v>
      </c>
      <c r="B4807" t="s">
        <v>12432</v>
      </c>
      <c r="C4807" t="s">
        <v>52</v>
      </c>
      <c r="D4807">
        <v>33.81</v>
      </c>
    </row>
    <row r="4808" spans="1:4" x14ac:dyDescent="0.2">
      <c r="A4808">
        <v>104405</v>
      </c>
      <c r="B4808" t="s">
        <v>12433</v>
      </c>
      <c r="C4808" t="s">
        <v>52</v>
      </c>
      <c r="D4808">
        <v>40.35</v>
      </c>
    </row>
    <row r="4809" spans="1:4" x14ac:dyDescent="0.2">
      <c r="A4809">
        <v>95813</v>
      </c>
      <c r="B4809" t="s">
        <v>12434</v>
      </c>
      <c r="C4809" t="s">
        <v>52</v>
      </c>
      <c r="D4809">
        <v>22.87</v>
      </c>
    </row>
    <row r="4810" spans="1:4" x14ac:dyDescent="0.2">
      <c r="A4810">
        <v>95814</v>
      </c>
      <c r="B4810" t="s">
        <v>12435</v>
      </c>
      <c r="C4810" t="s">
        <v>52</v>
      </c>
      <c r="D4810">
        <v>23.68</v>
      </c>
    </row>
    <row r="4811" spans="1:4" x14ac:dyDescent="0.2">
      <c r="A4811">
        <v>95815</v>
      </c>
      <c r="B4811" t="s">
        <v>12436</v>
      </c>
      <c r="C4811" t="s">
        <v>52</v>
      </c>
      <c r="D4811">
        <v>29.73</v>
      </c>
    </row>
    <row r="4812" spans="1:4" x14ac:dyDescent="0.2">
      <c r="A4812">
        <v>95816</v>
      </c>
      <c r="B4812" t="s">
        <v>12437</v>
      </c>
      <c r="C4812" t="s">
        <v>52</v>
      </c>
      <c r="D4812">
        <v>37.090000000000003</v>
      </c>
    </row>
    <row r="4813" spans="1:4" x14ac:dyDescent="0.2">
      <c r="A4813">
        <v>95817</v>
      </c>
      <c r="B4813" t="s">
        <v>12438</v>
      </c>
      <c r="C4813" t="s">
        <v>52</v>
      </c>
      <c r="D4813">
        <v>37.54</v>
      </c>
    </row>
    <row r="4814" spans="1:4" x14ac:dyDescent="0.2">
      <c r="A4814">
        <v>95818</v>
      </c>
      <c r="B4814" t="s">
        <v>12439</v>
      </c>
      <c r="C4814" t="s">
        <v>52</v>
      </c>
      <c r="D4814">
        <v>45.6</v>
      </c>
    </row>
    <row r="4815" spans="1:4" x14ac:dyDescent="0.2">
      <c r="A4815">
        <v>106668</v>
      </c>
      <c r="B4815" t="s">
        <v>12440</v>
      </c>
      <c r="C4815" t="s">
        <v>52</v>
      </c>
      <c r="D4815" t="s">
        <v>17527</v>
      </c>
    </row>
    <row r="4816" spans="1:4" x14ac:dyDescent="0.2">
      <c r="A4816">
        <v>106667</v>
      </c>
      <c r="B4816" t="s">
        <v>12441</v>
      </c>
      <c r="C4816" t="s">
        <v>52</v>
      </c>
      <c r="D4816" t="s">
        <v>17527</v>
      </c>
    </row>
    <row r="4817" spans="1:4" x14ac:dyDescent="0.2">
      <c r="A4817">
        <v>106666</v>
      </c>
      <c r="B4817" t="s">
        <v>12442</v>
      </c>
      <c r="C4817" t="s">
        <v>52</v>
      </c>
      <c r="D4817" t="s">
        <v>17527</v>
      </c>
    </row>
    <row r="4818" spans="1:4" x14ac:dyDescent="0.2">
      <c r="A4818">
        <v>104391</v>
      </c>
      <c r="B4818" t="s">
        <v>12443</v>
      </c>
      <c r="C4818" t="s">
        <v>52</v>
      </c>
      <c r="D4818">
        <v>20.97</v>
      </c>
    </row>
    <row r="4819" spans="1:4" x14ac:dyDescent="0.2">
      <c r="A4819">
        <v>104392</v>
      </c>
      <c r="B4819" t="s">
        <v>12444</v>
      </c>
      <c r="C4819" t="s">
        <v>52</v>
      </c>
      <c r="D4819">
        <v>25.47</v>
      </c>
    </row>
    <row r="4820" spans="1:4" x14ac:dyDescent="0.2">
      <c r="A4820">
        <v>104393</v>
      </c>
      <c r="B4820" t="s">
        <v>12445</v>
      </c>
      <c r="C4820" t="s">
        <v>52</v>
      </c>
      <c r="D4820">
        <v>39.36</v>
      </c>
    </row>
    <row r="4821" spans="1:4" x14ac:dyDescent="0.2">
      <c r="A4821">
        <v>104394</v>
      </c>
      <c r="B4821" t="s">
        <v>12446</v>
      </c>
      <c r="C4821" t="s">
        <v>52</v>
      </c>
      <c r="D4821">
        <v>52.26</v>
      </c>
    </row>
    <row r="4822" spans="1:4" x14ac:dyDescent="0.2">
      <c r="A4822">
        <v>95761</v>
      </c>
      <c r="B4822" t="s">
        <v>12447</v>
      </c>
      <c r="C4822" t="s">
        <v>52</v>
      </c>
      <c r="D4822">
        <v>19.73</v>
      </c>
    </row>
    <row r="4823" spans="1:4" x14ac:dyDescent="0.2">
      <c r="A4823">
        <v>95763</v>
      </c>
      <c r="B4823" t="s">
        <v>12448</v>
      </c>
      <c r="C4823" t="s">
        <v>52</v>
      </c>
      <c r="D4823">
        <v>22.28</v>
      </c>
    </row>
    <row r="4824" spans="1:4" x14ac:dyDescent="0.2">
      <c r="A4824">
        <v>95765</v>
      </c>
      <c r="B4824" t="s">
        <v>12449</v>
      </c>
      <c r="C4824" t="s">
        <v>52</v>
      </c>
      <c r="D4824" t="s">
        <v>17527</v>
      </c>
    </row>
    <row r="4825" spans="1:4" x14ac:dyDescent="0.2">
      <c r="A4825">
        <v>95767</v>
      </c>
      <c r="B4825" t="s">
        <v>12450</v>
      </c>
      <c r="C4825" t="s">
        <v>52</v>
      </c>
      <c r="D4825">
        <v>40.78</v>
      </c>
    </row>
    <row r="4826" spans="1:4" x14ac:dyDescent="0.2">
      <c r="A4826">
        <v>95762</v>
      </c>
      <c r="B4826" t="s">
        <v>12451</v>
      </c>
      <c r="C4826" t="s">
        <v>52</v>
      </c>
      <c r="D4826">
        <v>19.79</v>
      </c>
    </row>
    <row r="4827" spans="1:4" x14ac:dyDescent="0.2">
      <c r="A4827">
        <v>95764</v>
      </c>
      <c r="B4827" t="s">
        <v>12452</v>
      </c>
      <c r="C4827" t="s">
        <v>52</v>
      </c>
      <c r="D4827">
        <v>22.56</v>
      </c>
    </row>
    <row r="4828" spans="1:4" x14ac:dyDescent="0.2">
      <c r="A4828">
        <v>95766</v>
      </c>
      <c r="B4828" t="s">
        <v>12453</v>
      </c>
      <c r="C4828" t="s">
        <v>52</v>
      </c>
      <c r="D4828">
        <v>34.22</v>
      </c>
    </row>
    <row r="4829" spans="1:4" x14ac:dyDescent="0.2">
      <c r="A4829">
        <v>95768</v>
      </c>
      <c r="B4829" t="s">
        <v>12454</v>
      </c>
      <c r="C4829" t="s">
        <v>52</v>
      </c>
      <c r="D4829">
        <v>41.33</v>
      </c>
    </row>
    <row r="4830" spans="1:4" x14ac:dyDescent="0.2">
      <c r="A4830">
        <v>95739</v>
      </c>
      <c r="B4830" t="s">
        <v>12455</v>
      </c>
      <c r="C4830" t="s">
        <v>52</v>
      </c>
      <c r="D4830" t="s">
        <v>17527</v>
      </c>
    </row>
    <row r="4831" spans="1:4" x14ac:dyDescent="0.2">
      <c r="A4831">
        <v>95740</v>
      </c>
      <c r="B4831" t="s">
        <v>12456</v>
      </c>
      <c r="C4831" t="s">
        <v>52</v>
      </c>
      <c r="D4831" t="s">
        <v>17527</v>
      </c>
    </row>
    <row r="4832" spans="1:4" x14ac:dyDescent="0.2">
      <c r="A4832">
        <v>95741</v>
      </c>
      <c r="B4832" t="s">
        <v>12457</v>
      </c>
      <c r="C4832" t="s">
        <v>52</v>
      </c>
      <c r="D4832" t="s">
        <v>17527</v>
      </c>
    </row>
    <row r="4833" spans="1:4" x14ac:dyDescent="0.2">
      <c r="A4833">
        <v>106671</v>
      </c>
      <c r="B4833" t="s">
        <v>12458</v>
      </c>
      <c r="C4833" t="s">
        <v>83</v>
      </c>
      <c r="D4833">
        <v>22.89</v>
      </c>
    </row>
    <row r="4834" spans="1:4" x14ac:dyDescent="0.2">
      <c r="A4834">
        <v>106670</v>
      </c>
      <c r="B4834" t="s">
        <v>12459</v>
      </c>
      <c r="C4834" t="s">
        <v>83</v>
      </c>
      <c r="D4834">
        <v>15.7</v>
      </c>
    </row>
    <row r="4835" spans="1:4" x14ac:dyDescent="0.2">
      <c r="A4835">
        <v>106669</v>
      </c>
      <c r="B4835" t="s">
        <v>12460</v>
      </c>
      <c r="C4835" t="s">
        <v>83</v>
      </c>
      <c r="D4835">
        <v>12.27</v>
      </c>
    </row>
    <row r="4836" spans="1:4" x14ac:dyDescent="0.2">
      <c r="A4836">
        <v>95726</v>
      </c>
      <c r="B4836" t="s">
        <v>12461</v>
      </c>
      <c r="C4836" t="s">
        <v>83</v>
      </c>
      <c r="D4836">
        <v>20.41</v>
      </c>
    </row>
    <row r="4837" spans="1:4" x14ac:dyDescent="0.2">
      <c r="A4837">
        <v>95727</v>
      </c>
      <c r="B4837" t="s">
        <v>12462</v>
      </c>
      <c r="C4837" t="s">
        <v>83</v>
      </c>
      <c r="D4837">
        <v>21.52</v>
      </c>
    </row>
    <row r="4838" spans="1:4" x14ac:dyDescent="0.2">
      <c r="A4838">
        <v>95728</v>
      </c>
      <c r="B4838" t="s">
        <v>12463</v>
      </c>
      <c r="C4838" t="s">
        <v>83</v>
      </c>
      <c r="D4838">
        <v>23.83</v>
      </c>
    </row>
    <row r="4839" spans="1:4" x14ac:dyDescent="0.2">
      <c r="A4839">
        <v>104409</v>
      </c>
      <c r="B4839" t="s">
        <v>12464</v>
      </c>
      <c r="C4839" t="s">
        <v>83</v>
      </c>
      <c r="D4839" t="s">
        <v>17527</v>
      </c>
    </row>
    <row r="4840" spans="1:4" x14ac:dyDescent="0.2">
      <c r="A4840">
        <v>104408</v>
      </c>
      <c r="B4840" t="s">
        <v>12465</v>
      </c>
      <c r="C4840" t="s">
        <v>83</v>
      </c>
      <c r="D4840" t="s">
        <v>17527</v>
      </c>
    </row>
    <row r="4841" spans="1:4" x14ac:dyDescent="0.2">
      <c r="A4841">
        <v>104407</v>
      </c>
      <c r="B4841" t="s">
        <v>12466</v>
      </c>
      <c r="C4841" t="s">
        <v>83</v>
      </c>
      <c r="D4841" t="s">
        <v>17527</v>
      </c>
    </row>
    <row r="4842" spans="1:4" x14ac:dyDescent="0.2">
      <c r="A4842">
        <v>104406</v>
      </c>
      <c r="B4842" t="s">
        <v>12467</v>
      </c>
      <c r="C4842" t="s">
        <v>83</v>
      </c>
      <c r="D4842" t="s">
        <v>17527</v>
      </c>
    </row>
    <row r="4843" spans="1:4" x14ac:dyDescent="0.2">
      <c r="A4843">
        <v>104452</v>
      </c>
      <c r="B4843" t="s">
        <v>12468</v>
      </c>
      <c r="C4843" t="s">
        <v>52</v>
      </c>
      <c r="D4843">
        <v>9.65</v>
      </c>
    </row>
    <row r="4844" spans="1:4" x14ac:dyDescent="0.2">
      <c r="A4844">
        <v>104448</v>
      </c>
      <c r="B4844" t="s">
        <v>12469</v>
      </c>
      <c r="C4844" t="s">
        <v>52</v>
      </c>
      <c r="D4844">
        <v>10.33</v>
      </c>
    </row>
    <row r="4845" spans="1:4" x14ac:dyDescent="0.2">
      <c r="A4845">
        <v>104449</v>
      </c>
      <c r="B4845" t="s">
        <v>12470</v>
      </c>
      <c r="C4845" t="s">
        <v>52</v>
      </c>
      <c r="D4845">
        <v>12.41</v>
      </c>
    </row>
    <row r="4846" spans="1:4" x14ac:dyDescent="0.2">
      <c r="A4846">
        <v>104450</v>
      </c>
      <c r="B4846" t="s">
        <v>12471</v>
      </c>
      <c r="C4846" t="s">
        <v>52</v>
      </c>
      <c r="D4846">
        <v>14.61</v>
      </c>
    </row>
    <row r="4847" spans="1:4" x14ac:dyDescent="0.2">
      <c r="A4847">
        <v>104445</v>
      </c>
      <c r="B4847" t="s">
        <v>12472</v>
      </c>
      <c r="C4847" t="s">
        <v>52</v>
      </c>
      <c r="D4847" t="s">
        <v>17527</v>
      </c>
    </row>
    <row r="4848" spans="1:4" x14ac:dyDescent="0.2">
      <c r="A4848">
        <v>104446</v>
      </c>
      <c r="B4848" t="s">
        <v>12473</v>
      </c>
      <c r="C4848" t="s">
        <v>52</v>
      </c>
      <c r="D4848" t="s">
        <v>17527</v>
      </c>
    </row>
    <row r="4849" spans="1:4" x14ac:dyDescent="0.2">
      <c r="A4849">
        <v>104447</v>
      </c>
      <c r="B4849" t="s">
        <v>12474</v>
      </c>
      <c r="C4849" t="s">
        <v>52</v>
      </c>
      <c r="D4849" t="s">
        <v>17527</v>
      </c>
    </row>
    <row r="4850" spans="1:4" x14ac:dyDescent="0.2">
      <c r="A4850">
        <v>101884</v>
      </c>
      <c r="B4850" t="s">
        <v>12475</v>
      </c>
      <c r="C4850" t="s">
        <v>83</v>
      </c>
      <c r="D4850">
        <v>11.21</v>
      </c>
    </row>
    <row r="4851" spans="1:4" x14ac:dyDescent="0.2">
      <c r="A4851">
        <v>101886</v>
      </c>
      <c r="B4851" t="s">
        <v>12476</v>
      </c>
      <c r="C4851" t="s">
        <v>83</v>
      </c>
      <c r="D4851">
        <v>16.07</v>
      </c>
    </row>
    <row r="4852" spans="1:4" x14ac:dyDescent="0.2">
      <c r="A4852">
        <v>101888</v>
      </c>
      <c r="B4852" t="s">
        <v>12477</v>
      </c>
      <c r="C4852" t="s">
        <v>83</v>
      </c>
      <c r="D4852">
        <v>25.8</v>
      </c>
    </row>
    <row r="4853" spans="1:4" x14ac:dyDescent="0.2">
      <c r="A4853">
        <v>101938</v>
      </c>
      <c r="B4853" t="s">
        <v>12478</v>
      </c>
      <c r="C4853" t="s">
        <v>52</v>
      </c>
      <c r="D4853">
        <v>196.73</v>
      </c>
    </row>
    <row r="4854" spans="1:4" x14ac:dyDescent="0.2">
      <c r="A4854">
        <v>101904</v>
      </c>
      <c r="B4854" t="s">
        <v>12479</v>
      </c>
      <c r="C4854" t="s">
        <v>52</v>
      </c>
      <c r="D4854">
        <v>968.08</v>
      </c>
    </row>
    <row r="4855" spans="1:4" x14ac:dyDescent="0.2">
      <c r="A4855">
        <v>101901</v>
      </c>
      <c r="B4855" t="s">
        <v>12480</v>
      </c>
      <c r="C4855" t="s">
        <v>52</v>
      </c>
      <c r="D4855">
        <v>103.2</v>
      </c>
    </row>
    <row r="4856" spans="1:4" x14ac:dyDescent="0.2">
      <c r="A4856">
        <v>101902</v>
      </c>
      <c r="B4856" t="s">
        <v>12481</v>
      </c>
      <c r="C4856" t="s">
        <v>52</v>
      </c>
      <c r="D4856">
        <v>127.52</v>
      </c>
    </row>
    <row r="4857" spans="1:4" x14ac:dyDescent="0.2">
      <c r="A4857">
        <v>101903</v>
      </c>
      <c r="B4857" t="s">
        <v>12482</v>
      </c>
      <c r="C4857" t="s">
        <v>52</v>
      </c>
      <c r="D4857">
        <v>262.77</v>
      </c>
    </row>
    <row r="4858" spans="1:4" x14ac:dyDescent="0.2">
      <c r="A4858">
        <v>97414</v>
      </c>
      <c r="B4858" t="s">
        <v>12483</v>
      </c>
      <c r="C4858" t="s">
        <v>52</v>
      </c>
      <c r="D4858" t="s">
        <v>17527</v>
      </c>
    </row>
    <row r="4859" spans="1:4" x14ac:dyDescent="0.2">
      <c r="A4859">
        <v>97415</v>
      </c>
      <c r="B4859" t="s">
        <v>12484</v>
      </c>
      <c r="C4859" t="s">
        <v>52</v>
      </c>
      <c r="D4859" t="s">
        <v>17527</v>
      </c>
    </row>
    <row r="4860" spans="1:4" x14ac:dyDescent="0.2">
      <c r="A4860">
        <v>97416</v>
      </c>
      <c r="B4860" t="s">
        <v>12485</v>
      </c>
      <c r="C4860" t="s">
        <v>52</v>
      </c>
      <c r="D4860" t="s">
        <v>17527</v>
      </c>
    </row>
    <row r="4861" spans="1:4" x14ac:dyDescent="0.2">
      <c r="A4861">
        <v>97417</v>
      </c>
      <c r="B4861" t="s">
        <v>12486</v>
      </c>
      <c r="C4861" t="s">
        <v>52</v>
      </c>
      <c r="D4861" t="s">
        <v>17527</v>
      </c>
    </row>
    <row r="4862" spans="1:4" x14ac:dyDescent="0.2">
      <c r="A4862">
        <v>97418</v>
      </c>
      <c r="B4862" t="s">
        <v>12487</v>
      </c>
      <c r="C4862" t="s">
        <v>52</v>
      </c>
      <c r="D4862" t="s">
        <v>17527</v>
      </c>
    </row>
    <row r="4863" spans="1:4" x14ac:dyDescent="0.2">
      <c r="A4863">
        <v>97409</v>
      </c>
      <c r="B4863" t="s">
        <v>12488</v>
      </c>
      <c r="C4863" t="s">
        <v>52</v>
      </c>
      <c r="D4863" t="s">
        <v>17527</v>
      </c>
    </row>
    <row r="4864" spans="1:4" x14ac:dyDescent="0.2">
      <c r="A4864">
        <v>97410</v>
      </c>
      <c r="B4864" t="s">
        <v>12489</v>
      </c>
      <c r="C4864" t="s">
        <v>52</v>
      </c>
      <c r="D4864" t="s">
        <v>17527</v>
      </c>
    </row>
    <row r="4865" spans="1:4" x14ac:dyDescent="0.2">
      <c r="A4865">
        <v>97411</v>
      </c>
      <c r="B4865" t="s">
        <v>12490</v>
      </c>
      <c r="C4865" t="s">
        <v>52</v>
      </c>
      <c r="D4865" t="s">
        <v>17527</v>
      </c>
    </row>
    <row r="4866" spans="1:4" x14ac:dyDescent="0.2">
      <c r="A4866">
        <v>97412</v>
      </c>
      <c r="B4866" t="s">
        <v>12491</v>
      </c>
      <c r="C4866" t="s">
        <v>52</v>
      </c>
      <c r="D4866" t="s">
        <v>17527</v>
      </c>
    </row>
    <row r="4867" spans="1:4" x14ac:dyDescent="0.2">
      <c r="A4867">
        <v>97413</v>
      </c>
      <c r="B4867" t="s">
        <v>12492</v>
      </c>
      <c r="C4867" t="s">
        <v>52</v>
      </c>
      <c r="D4867" t="s">
        <v>17527</v>
      </c>
    </row>
    <row r="4868" spans="1:4" x14ac:dyDescent="0.2">
      <c r="A4868">
        <v>101900</v>
      </c>
      <c r="B4868" t="s">
        <v>12493</v>
      </c>
      <c r="C4868" t="s">
        <v>52</v>
      </c>
      <c r="D4868" s="335">
        <v>3901.2</v>
      </c>
    </row>
    <row r="4869" spans="1:4" x14ac:dyDescent="0.2">
      <c r="A4869">
        <v>106030</v>
      </c>
      <c r="B4869" t="s">
        <v>12494</v>
      </c>
      <c r="C4869" t="s">
        <v>52</v>
      </c>
      <c r="D4869">
        <v>157.47999999999999</v>
      </c>
    </row>
    <row r="4870" spans="1:4" x14ac:dyDescent="0.2">
      <c r="A4870">
        <v>93660</v>
      </c>
      <c r="B4870" t="s">
        <v>2588</v>
      </c>
      <c r="C4870" t="s">
        <v>52</v>
      </c>
      <c r="D4870">
        <v>51.03</v>
      </c>
    </row>
    <row r="4871" spans="1:4" x14ac:dyDescent="0.2">
      <c r="A4871">
        <v>93661</v>
      </c>
      <c r="B4871" t="s">
        <v>2589</v>
      </c>
      <c r="C4871" t="s">
        <v>52</v>
      </c>
      <c r="D4871">
        <v>51.03</v>
      </c>
    </row>
    <row r="4872" spans="1:4" x14ac:dyDescent="0.2">
      <c r="A4872">
        <v>93662</v>
      </c>
      <c r="B4872" t="s">
        <v>2591</v>
      </c>
      <c r="C4872" t="s">
        <v>52</v>
      </c>
      <c r="D4872">
        <v>53.32</v>
      </c>
    </row>
    <row r="4873" spans="1:4" x14ac:dyDescent="0.2">
      <c r="A4873">
        <v>93663</v>
      </c>
      <c r="B4873" t="s">
        <v>2592</v>
      </c>
      <c r="C4873" t="s">
        <v>52</v>
      </c>
      <c r="D4873">
        <v>55.75</v>
      </c>
    </row>
    <row r="4874" spans="1:4" x14ac:dyDescent="0.2">
      <c r="A4874">
        <v>93664</v>
      </c>
      <c r="B4874" t="s">
        <v>2590</v>
      </c>
      <c r="C4874" t="s">
        <v>52</v>
      </c>
      <c r="D4874">
        <v>59.51</v>
      </c>
    </row>
    <row r="4875" spans="1:4" x14ac:dyDescent="0.2">
      <c r="A4875">
        <v>93665</v>
      </c>
      <c r="B4875" t="s">
        <v>2593</v>
      </c>
      <c r="C4875" t="s">
        <v>52</v>
      </c>
      <c r="D4875">
        <v>64.84</v>
      </c>
    </row>
    <row r="4876" spans="1:4" x14ac:dyDescent="0.2">
      <c r="A4876">
        <v>93666</v>
      </c>
      <c r="B4876" t="s">
        <v>12495</v>
      </c>
      <c r="C4876" t="s">
        <v>52</v>
      </c>
      <c r="D4876">
        <v>72.52</v>
      </c>
    </row>
    <row r="4877" spans="1:4" x14ac:dyDescent="0.2">
      <c r="A4877">
        <v>93674</v>
      </c>
      <c r="B4877" t="s">
        <v>12496</v>
      </c>
      <c r="C4877" t="s">
        <v>52</v>
      </c>
      <c r="D4877">
        <v>129.63999999999999</v>
      </c>
    </row>
    <row r="4878" spans="1:4" x14ac:dyDescent="0.2">
      <c r="A4878">
        <v>93675</v>
      </c>
      <c r="B4878" t="s">
        <v>12497</v>
      </c>
      <c r="C4878" t="s">
        <v>52</v>
      </c>
      <c r="D4878">
        <v>141.49</v>
      </c>
    </row>
    <row r="4879" spans="1:4" x14ac:dyDescent="0.2">
      <c r="A4879">
        <v>101892</v>
      </c>
      <c r="B4879" t="s">
        <v>12498</v>
      </c>
      <c r="C4879" t="s">
        <v>52</v>
      </c>
      <c r="D4879">
        <v>65.22</v>
      </c>
    </row>
    <row r="4880" spans="1:4" x14ac:dyDescent="0.2">
      <c r="A4880">
        <v>93653</v>
      </c>
      <c r="B4880" t="s">
        <v>2585</v>
      </c>
      <c r="C4880" t="s">
        <v>52</v>
      </c>
      <c r="D4880">
        <v>11.25</v>
      </c>
    </row>
    <row r="4881" spans="1:4" x14ac:dyDescent="0.2">
      <c r="A4881">
        <v>93654</v>
      </c>
      <c r="B4881" t="s">
        <v>2586</v>
      </c>
      <c r="C4881" t="s">
        <v>52</v>
      </c>
      <c r="D4881">
        <v>11.25</v>
      </c>
    </row>
    <row r="4882" spans="1:4" x14ac:dyDescent="0.2">
      <c r="A4882">
        <v>93655</v>
      </c>
      <c r="B4882" t="s">
        <v>2587</v>
      </c>
      <c r="C4882" t="s">
        <v>52</v>
      </c>
      <c r="D4882">
        <v>12.39</v>
      </c>
    </row>
    <row r="4883" spans="1:4" x14ac:dyDescent="0.2">
      <c r="A4883">
        <v>93656</v>
      </c>
      <c r="B4883" t="s">
        <v>12499</v>
      </c>
      <c r="C4883" t="s">
        <v>52</v>
      </c>
      <c r="D4883">
        <v>13.6</v>
      </c>
    </row>
    <row r="4884" spans="1:4" x14ac:dyDescent="0.2">
      <c r="A4884">
        <v>93657</v>
      </c>
      <c r="B4884" t="s">
        <v>12500</v>
      </c>
      <c r="C4884" t="s">
        <v>52</v>
      </c>
      <c r="D4884">
        <v>15.56</v>
      </c>
    </row>
    <row r="4885" spans="1:4" x14ac:dyDescent="0.2">
      <c r="A4885">
        <v>93658</v>
      </c>
      <c r="B4885" t="s">
        <v>12501</v>
      </c>
      <c r="C4885" t="s">
        <v>52</v>
      </c>
      <c r="D4885">
        <v>22.18</v>
      </c>
    </row>
    <row r="4886" spans="1:4" x14ac:dyDescent="0.2">
      <c r="A4886">
        <v>93659</v>
      </c>
      <c r="B4886" t="s">
        <v>12502</v>
      </c>
      <c r="C4886" t="s">
        <v>52</v>
      </c>
      <c r="D4886">
        <v>26.02</v>
      </c>
    </row>
    <row r="4887" spans="1:4" x14ac:dyDescent="0.2">
      <c r="A4887">
        <v>101890</v>
      </c>
      <c r="B4887" t="s">
        <v>12503</v>
      </c>
      <c r="C4887" t="s">
        <v>52</v>
      </c>
      <c r="D4887">
        <v>14.65</v>
      </c>
    </row>
    <row r="4888" spans="1:4" x14ac:dyDescent="0.2">
      <c r="A4888">
        <v>101891</v>
      </c>
      <c r="B4888" t="s">
        <v>12504</v>
      </c>
      <c r="C4888" t="s">
        <v>52</v>
      </c>
      <c r="D4888">
        <v>27.45</v>
      </c>
    </row>
    <row r="4889" spans="1:4" x14ac:dyDescent="0.2">
      <c r="A4889">
        <v>101895</v>
      </c>
      <c r="B4889" t="s">
        <v>12505</v>
      </c>
      <c r="C4889" t="s">
        <v>52</v>
      </c>
      <c r="D4889">
        <v>397.23</v>
      </c>
    </row>
    <row r="4890" spans="1:4" x14ac:dyDescent="0.2">
      <c r="A4890">
        <v>101896</v>
      </c>
      <c r="B4890" t="s">
        <v>12506</v>
      </c>
      <c r="C4890" t="s">
        <v>52</v>
      </c>
      <c r="D4890">
        <v>580.24</v>
      </c>
    </row>
    <row r="4891" spans="1:4" x14ac:dyDescent="0.2">
      <c r="A4891">
        <v>101897</v>
      </c>
      <c r="B4891" t="s">
        <v>12507</v>
      </c>
      <c r="C4891" t="s">
        <v>52</v>
      </c>
      <c r="D4891">
        <v>905.97</v>
      </c>
    </row>
    <row r="4892" spans="1:4" x14ac:dyDescent="0.2">
      <c r="A4892">
        <v>101898</v>
      </c>
      <c r="B4892" t="s">
        <v>2594</v>
      </c>
      <c r="C4892" t="s">
        <v>52</v>
      </c>
      <c r="D4892" s="335">
        <v>1197.67</v>
      </c>
    </row>
    <row r="4893" spans="1:4" x14ac:dyDescent="0.2">
      <c r="A4893">
        <v>101899</v>
      </c>
      <c r="B4893" t="s">
        <v>12508</v>
      </c>
      <c r="C4893" t="s">
        <v>52</v>
      </c>
      <c r="D4893" s="335">
        <v>1891.52</v>
      </c>
    </row>
    <row r="4894" spans="1:4" x14ac:dyDescent="0.2">
      <c r="A4894">
        <v>93676</v>
      </c>
      <c r="B4894" t="s">
        <v>12509</v>
      </c>
      <c r="C4894" t="s">
        <v>52</v>
      </c>
      <c r="D4894">
        <v>157.99</v>
      </c>
    </row>
    <row r="4895" spans="1:4" x14ac:dyDescent="0.2">
      <c r="A4895">
        <v>97711</v>
      </c>
      <c r="B4895" t="s">
        <v>12510</v>
      </c>
      <c r="C4895" t="s">
        <v>52</v>
      </c>
      <c r="D4895">
        <v>177.6</v>
      </c>
    </row>
    <row r="4896" spans="1:4" x14ac:dyDescent="0.2">
      <c r="A4896">
        <v>106020</v>
      </c>
      <c r="B4896" t="s">
        <v>12511</v>
      </c>
      <c r="C4896" t="s">
        <v>52</v>
      </c>
      <c r="D4896">
        <v>108.2</v>
      </c>
    </row>
    <row r="4897" spans="1:4" x14ac:dyDescent="0.2">
      <c r="A4897">
        <v>106031</v>
      </c>
      <c r="B4897" t="s">
        <v>12512</v>
      </c>
      <c r="C4897" t="s">
        <v>52</v>
      </c>
      <c r="D4897" t="s">
        <v>17527</v>
      </c>
    </row>
    <row r="4898" spans="1:4" x14ac:dyDescent="0.2">
      <c r="A4898">
        <v>93667</v>
      </c>
      <c r="B4898" t="s">
        <v>2583</v>
      </c>
      <c r="C4898" t="s">
        <v>52</v>
      </c>
      <c r="D4898">
        <v>64.52</v>
      </c>
    </row>
    <row r="4899" spans="1:4" x14ac:dyDescent="0.2">
      <c r="A4899">
        <v>93668</v>
      </c>
      <c r="B4899" t="s">
        <v>12513</v>
      </c>
      <c r="C4899" t="s">
        <v>52</v>
      </c>
      <c r="D4899">
        <v>64.52</v>
      </c>
    </row>
    <row r="4900" spans="1:4" x14ac:dyDescent="0.2">
      <c r="A4900">
        <v>93669</v>
      </c>
      <c r="B4900" t="s">
        <v>12514</v>
      </c>
      <c r="C4900" t="s">
        <v>52</v>
      </c>
      <c r="D4900">
        <v>67.95</v>
      </c>
    </row>
    <row r="4901" spans="1:4" x14ac:dyDescent="0.2">
      <c r="A4901">
        <v>93670</v>
      </c>
      <c r="B4901" t="s">
        <v>12515</v>
      </c>
      <c r="C4901" t="s">
        <v>52</v>
      </c>
      <c r="D4901">
        <v>71.59</v>
      </c>
    </row>
    <row r="4902" spans="1:4" x14ac:dyDescent="0.2">
      <c r="A4902">
        <v>93671</v>
      </c>
      <c r="B4902" t="s">
        <v>12516</v>
      </c>
      <c r="C4902" t="s">
        <v>52</v>
      </c>
      <c r="D4902">
        <v>77.239999999999995</v>
      </c>
    </row>
    <row r="4903" spans="1:4" x14ac:dyDescent="0.2">
      <c r="A4903">
        <v>93672</v>
      </c>
      <c r="B4903" t="s">
        <v>12517</v>
      </c>
      <c r="C4903" t="s">
        <v>52</v>
      </c>
      <c r="D4903">
        <v>86.23</v>
      </c>
    </row>
    <row r="4904" spans="1:4" x14ac:dyDescent="0.2">
      <c r="A4904">
        <v>93673</v>
      </c>
      <c r="B4904" t="s">
        <v>12518</v>
      </c>
      <c r="C4904" t="s">
        <v>52</v>
      </c>
      <c r="D4904">
        <v>97.77</v>
      </c>
    </row>
    <row r="4905" spans="1:4" x14ac:dyDescent="0.2">
      <c r="A4905">
        <v>101893</v>
      </c>
      <c r="B4905" t="s">
        <v>12519</v>
      </c>
      <c r="C4905" t="s">
        <v>52</v>
      </c>
      <c r="D4905">
        <v>84.36</v>
      </c>
    </row>
    <row r="4906" spans="1:4" x14ac:dyDescent="0.2">
      <c r="A4906">
        <v>101894</v>
      </c>
      <c r="B4906" t="s">
        <v>2584</v>
      </c>
      <c r="C4906" t="s">
        <v>52</v>
      </c>
      <c r="D4906">
        <v>154.22999999999999</v>
      </c>
    </row>
    <row r="4907" spans="1:4" x14ac:dyDescent="0.2">
      <c r="A4907">
        <v>106027</v>
      </c>
      <c r="B4907" t="s">
        <v>12520</v>
      </c>
      <c r="C4907" t="s">
        <v>52</v>
      </c>
      <c r="D4907">
        <v>68.28</v>
      </c>
    </row>
    <row r="4908" spans="1:4" x14ac:dyDescent="0.2">
      <c r="A4908">
        <v>106028</v>
      </c>
      <c r="B4908" t="s">
        <v>12521</v>
      </c>
      <c r="C4908" t="s">
        <v>52</v>
      </c>
      <c r="D4908" t="s">
        <v>17527</v>
      </c>
    </row>
    <row r="4909" spans="1:4" x14ac:dyDescent="0.2">
      <c r="A4909">
        <v>106029</v>
      </c>
      <c r="B4909" t="s">
        <v>12522</v>
      </c>
      <c r="C4909" t="s">
        <v>52</v>
      </c>
      <c r="D4909" t="s">
        <v>17527</v>
      </c>
    </row>
    <row r="4910" spans="1:4" x14ac:dyDescent="0.2">
      <c r="A4910">
        <v>97421</v>
      </c>
      <c r="B4910" t="s">
        <v>12523</v>
      </c>
      <c r="C4910" t="s">
        <v>52</v>
      </c>
      <c r="D4910" t="s">
        <v>17527</v>
      </c>
    </row>
    <row r="4911" spans="1:4" x14ac:dyDescent="0.2">
      <c r="A4911">
        <v>97373</v>
      </c>
      <c r="B4911" t="s">
        <v>12524</v>
      </c>
      <c r="C4911" t="s">
        <v>83</v>
      </c>
      <c r="D4911" t="s">
        <v>17527</v>
      </c>
    </row>
    <row r="4912" spans="1:4" x14ac:dyDescent="0.2">
      <c r="A4912">
        <v>97374</v>
      </c>
      <c r="B4912" t="s">
        <v>12525</v>
      </c>
      <c r="C4912" t="s">
        <v>83</v>
      </c>
      <c r="D4912" t="s">
        <v>17527</v>
      </c>
    </row>
    <row r="4913" spans="1:4" x14ac:dyDescent="0.2">
      <c r="A4913">
        <v>97375</v>
      </c>
      <c r="B4913" t="s">
        <v>12526</v>
      </c>
      <c r="C4913" t="s">
        <v>83</v>
      </c>
      <c r="D4913" t="s">
        <v>17527</v>
      </c>
    </row>
    <row r="4914" spans="1:4" x14ac:dyDescent="0.2">
      <c r="A4914">
        <v>97376</v>
      </c>
      <c r="B4914" t="s">
        <v>12527</v>
      </c>
      <c r="C4914" t="s">
        <v>83</v>
      </c>
      <c r="D4914" t="s">
        <v>17527</v>
      </c>
    </row>
    <row r="4915" spans="1:4" x14ac:dyDescent="0.2">
      <c r="A4915">
        <v>97377</v>
      </c>
      <c r="B4915" t="s">
        <v>12528</v>
      </c>
      <c r="C4915" t="s">
        <v>83</v>
      </c>
      <c r="D4915" t="s">
        <v>17527</v>
      </c>
    </row>
    <row r="4916" spans="1:4" x14ac:dyDescent="0.2">
      <c r="A4916">
        <v>97368</v>
      </c>
      <c r="B4916" t="s">
        <v>12529</v>
      </c>
      <c r="C4916" t="s">
        <v>83</v>
      </c>
      <c r="D4916" t="s">
        <v>17527</v>
      </c>
    </row>
    <row r="4917" spans="1:4" x14ac:dyDescent="0.2">
      <c r="A4917">
        <v>97369</v>
      </c>
      <c r="B4917" t="s">
        <v>12530</v>
      </c>
      <c r="C4917" t="s">
        <v>83</v>
      </c>
      <c r="D4917" t="s">
        <v>17527</v>
      </c>
    </row>
    <row r="4918" spans="1:4" x14ac:dyDescent="0.2">
      <c r="A4918">
        <v>97370</v>
      </c>
      <c r="B4918" t="s">
        <v>12531</v>
      </c>
      <c r="C4918" t="s">
        <v>83</v>
      </c>
      <c r="D4918" t="s">
        <v>17527</v>
      </c>
    </row>
    <row r="4919" spans="1:4" x14ac:dyDescent="0.2">
      <c r="A4919">
        <v>97371</v>
      </c>
      <c r="B4919" t="s">
        <v>12532</v>
      </c>
      <c r="C4919" t="s">
        <v>83</v>
      </c>
      <c r="D4919" t="s">
        <v>17527</v>
      </c>
    </row>
    <row r="4920" spans="1:4" x14ac:dyDescent="0.2">
      <c r="A4920">
        <v>97372</v>
      </c>
      <c r="B4920" t="s">
        <v>12533</v>
      </c>
      <c r="C4920" t="s">
        <v>83</v>
      </c>
      <c r="D4920" t="s">
        <v>17527</v>
      </c>
    </row>
    <row r="4921" spans="1:4" x14ac:dyDescent="0.2">
      <c r="A4921">
        <v>101875</v>
      </c>
      <c r="B4921" t="s">
        <v>12534</v>
      </c>
      <c r="C4921" t="s">
        <v>52</v>
      </c>
      <c r="D4921">
        <v>409.33</v>
      </c>
    </row>
    <row r="4922" spans="1:4" x14ac:dyDescent="0.2">
      <c r="A4922">
        <v>101883</v>
      </c>
      <c r="B4922" t="s">
        <v>2597</v>
      </c>
      <c r="C4922" t="s">
        <v>52</v>
      </c>
      <c r="D4922">
        <v>544.26</v>
      </c>
    </row>
    <row r="4923" spans="1:4" x14ac:dyDescent="0.2">
      <c r="A4923">
        <v>101879</v>
      </c>
      <c r="B4923" t="s">
        <v>2598</v>
      </c>
      <c r="C4923" t="s">
        <v>52</v>
      </c>
      <c r="D4923">
        <v>566.55999999999995</v>
      </c>
    </row>
    <row r="4924" spans="1:4" x14ac:dyDescent="0.2">
      <c r="A4924">
        <v>106021</v>
      </c>
      <c r="B4924" t="s">
        <v>12535</v>
      </c>
      <c r="C4924" t="s">
        <v>52</v>
      </c>
      <c r="D4924" t="s">
        <v>17527</v>
      </c>
    </row>
    <row r="4925" spans="1:4" x14ac:dyDescent="0.2">
      <c r="A4925">
        <v>101880</v>
      </c>
      <c r="B4925" t="s">
        <v>12536</v>
      </c>
      <c r="C4925" t="s">
        <v>52</v>
      </c>
      <c r="D4925">
        <v>661.63</v>
      </c>
    </row>
    <row r="4926" spans="1:4" x14ac:dyDescent="0.2">
      <c r="A4926">
        <v>101882</v>
      </c>
      <c r="B4926" t="s">
        <v>12537</v>
      </c>
      <c r="C4926" t="s">
        <v>52</v>
      </c>
      <c r="D4926" s="335">
        <v>1219.8</v>
      </c>
    </row>
    <row r="4927" spans="1:4" x14ac:dyDescent="0.2">
      <c r="A4927">
        <v>106022</v>
      </c>
      <c r="B4927" t="s">
        <v>12538</v>
      </c>
      <c r="C4927" t="s">
        <v>52</v>
      </c>
      <c r="D4927" t="s">
        <v>17527</v>
      </c>
    </row>
    <row r="4928" spans="1:4" x14ac:dyDescent="0.2">
      <c r="A4928">
        <v>101881</v>
      </c>
      <c r="B4928" t="s">
        <v>2599</v>
      </c>
      <c r="C4928" t="s">
        <v>52</v>
      </c>
      <c r="D4928">
        <v>897.28</v>
      </c>
    </row>
    <row r="4929" spans="1:4" x14ac:dyDescent="0.2">
      <c r="A4929">
        <v>106023</v>
      </c>
      <c r="B4929" t="s">
        <v>12539</v>
      </c>
      <c r="C4929" t="s">
        <v>52</v>
      </c>
      <c r="D4929" t="s">
        <v>17527</v>
      </c>
    </row>
    <row r="4930" spans="1:4" x14ac:dyDescent="0.2">
      <c r="A4930">
        <v>101878</v>
      </c>
      <c r="B4930" t="s">
        <v>12540</v>
      </c>
      <c r="C4930" t="s">
        <v>52</v>
      </c>
      <c r="D4930">
        <v>407.9</v>
      </c>
    </row>
    <row r="4931" spans="1:4" x14ac:dyDescent="0.2">
      <c r="A4931">
        <v>106024</v>
      </c>
      <c r="B4931" t="s">
        <v>12541</v>
      </c>
      <c r="C4931" t="s">
        <v>52</v>
      </c>
      <c r="D4931" t="s">
        <v>17527</v>
      </c>
    </row>
    <row r="4932" spans="1:4" x14ac:dyDescent="0.2">
      <c r="A4932">
        <v>106025</v>
      </c>
      <c r="B4932" t="s">
        <v>12542</v>
      </c>
      <c r="C4932" t="s">
        <v>52</v>
      </c>
      <c r="D4932" t="s">
        <v>17527</v>
      </c>
    </row>
    <row r="4933" spans="1:4" x14ac:dyDescent="0.2">
      <c r="A4933">
        <v>106026</v>
      </c>
      <c r="B4933" t="s">
        <v>12543</v>
      </c>
      <c r="C4933" t="s">
        <v>52</v>
      </c>
      <c r="D4933" t="s">
        <v>17527</v>
      </c>
    </row>
    <row r="4934" spans="1:4" x14ac:dyDescent="0.2">
      <c r="A4934">
        <v>101877</v>
      </c>
      <c r="B4934" t="s">
        <v>12544</v>
      </c>
      <c r="C4934" t="s">
        <v>52</v>
      </c>
      <c r="D4934">
        <v>105.82</v>
      </c>
    </row>
    <row r="4935" spans="1:4" x14ac:dyDescent="0.2">
      <c r="A4935">
        <v>101876</v>
      </c>
      <c r="B4935" t="s">
        <v>12545</v>
      </c>
      <c r="C4935" t="s">
        <v>52</v>
      </c>
      <c r="D4935">
        <v>146.1</v>
      </c>
    </row>
    <row r="4936" spans="1:4" x14ac:dyDescent="0.2">
      <c r="A4936">
        <v>101873</v>
      </c>
      <c r="B4936" t="s">
        <v>12546</v>
      </c>
      <c r="C4936" t="s">
        <v>52</v>
      </c>
      <c r="D4936" t="s">
        <v>17527</v>
      </c>
    </row>
    <row r="4937" spans="1:4" x14ac:dyDescent="0.2">
      <c r="A4937">
        <v>101874</v>
      </c>
      <c r="B4937" t="s">
        <v>12547</v>
      </c>
      <c r="C4937" t="s">
        <v>52</v>
      </c>
      <c r="D4937" t="s">
        <v>17527</v>
      </c>
    </row>
    <row r="4938" spans="1:4" x14ac:dyDescent="0.2">
      <c r="A4938">
        <v>101871</v>
      </c>
      <c r="B4938" t="s">
        <v>12548</v>
      </c>
      <c r="C4938" t="s">
        <v>52</v>
      </c>
      <c r="D4938" t="s">
        <v>17527</v>
      </c>
    </row>
    <row r="4939" spans="1:4" x14ac:dyDescent="0.2">
      <c r="A4939">
        <v>101872</v>
      </c>
      <c r="B4939" t="s">
        <v>12549</v>
      </c>
      <c r="C4939" t="s">
        <v>52</v>
      </c>
      <c r="D4939" t="s">
        <v>17527</v>
      </c>
    </row>
    <row r="4940" spans="1:4" x14ac:dyDescent="0.2">
      <c r="A4940">
        <v>97360</v>
      </c>
      <c r="B4940" t="s">
        <v>12550</v>
      </c>
      <c r="C4940" t="s">
        <v>52</v>
      </c>
      <c r="D4940" s="335">
        <v>9216.2099999999991</v>
      </c>
    </row>
    <row r="4941" spans="1:4" x14ac:dyDescent="0.2">
      <c r="A4941">
        <v>97361</v>
      </c>
      <c r="B4941" t="s">
        <v>2596</v>
      </c>
      <c r="C4941" t="s">
        <v>52</v>
      </c>
      <c r="D4941" s="335">
        <v>12288.29</v>
      </c>
    </row>
    <row r="4942" spans="1:4" x14ac:dyDescent="0.2">
      <c r="A4942">
        <v>97359</v>
      </c>
      <c r="B4942" t="s">
        <v>12551</v>
      </c>
      <c r="C4942" t="s">
        <v>52</v>
      </c>
      <c r="D4942" s="335">
        <v>4783.08</v>
      </c>
    </row>
    <row r="4943" spans="1:4" x14ac:dyDescent="0.2">
      <c r="A4943">
        <v>101946</v>
      </c>
      <c r="B4943" t="s">
        <v>12552</v>
      </c>
      <c r="C4943" t="s">
        <v>52</v>
      </c>
      <c r="D4943">
        <v>148.27000000000001</v>
      </c>
    </row>
    <row r="4944" spans="1:4" x14ac:dyDescent="0.2">
      <c r="A4944">
        <v>97362</v>
      </c>
      <c r="B4944" t="s">
        <v>12553</v>
      </c>
      <c r="C4944" t="s">
        <v>52</v>
      </c>
      <c r="D4944" s="335">
        <v>1524.01</v>
      </c>
    </row>
    <row r="4945" spans="1:4" x14ac:dyDescent="0.2">
      <c r="A4945">
        <v>101553</v>
      </c>
      <c r="B4945" t="s">
        <v>12554</v>
      </c>
      <c r="C4945" t="s">
        <v>52</v>
      </c>
      <c r="D4945">
        <v>24.75</v>
      </c>
    </row>
    <row r="4946" spans="1:4" x14ac:dyDescent="0.2">
      <c r="A4946">
        <v>101554</v>
      </c>
      <c r="B4946" t="s">
        <v>12555</v>
      </c>
      <c r="C4946" t="s">
        <v>52</v>
      </c>
      <c r="D4946">
        <v>17.46</v>
      </c>
    </row>
    <row r="4947" spans="1:4" x14ac:dyDescent="0.2">
      <c r="A4947">
        <v>101555</v>
      </c>
      <c r="B4947" t="s">
        <v>12556</v>
      </c>
      <c r="C4947" t="s">
        <v>52</v>
      </c>
      <c r="D4947">
        <v>10.81</v>
      </c>
    </row>
    <row r="4948" spans="1:4" x14ac:dyDescent="0.2">
      <c r="A4948">
        <v>101556</v>
      </c>
      <c r="B4948" t="s">
        <v>12557</v>
      </c>
      <c r="C4948" t="s">
        <v>52</v>
      </c>
      <c r="D4948">
        <v>9.75</v>
      </c>
    </row>
    <row r="4949" spans="1:4" x14ac:dyDescent="0.2">
      <c r="A4949">
        <v>101537</v>
      </c>
      <c r="B4949" t="s">
        <v>12558</v>
      </c>
      <c r="C4949" t="s">
        <v>52</v>
      </c>
      <c r="D4949">
        <v>97.17</v>
      </c>
    </row>
    <row r="4950" spans="1:4" x14ac:dyDescent="0.2">
      <c r="A4950">
        <v>101538</v>
      </c>
      <c r="B4950" t="s">
        <v>12559</v>
      </c>
      <c r="C4950" t="s">
        <v>52</v>
      </c>
      <c r="D4950">
        <v>69.39</v>
      </c>
    </row>
    <row r="4951" spans="1:4" x14ac:dyDescent="0.2">
      <c r="A4951">
        <v>101542</v>
      </c>
      <c r="B4951" t="s">
        <v>12560</v>
      </c>
      <c r="C4951" t="s">
        <v>52</v>
      </c>
      <c r="D4951">
        <v>51.82</v>
      </c>
    </row>
    <row r="4952" spans="1:4" x14ac:dyDescent="0.2">
      <c r="A4952">
        <v>101539</v>
      </c>
      <c r="B4952" t="s">
        <v>12561</v>
      </c>
      <c r="C4952" t="s">
        <v>52</v>
      </c>
      <c r="D4952">
        <v>113.07</v>
      </c>
    </row>
    <row r="4953" spans="1:4" x14ac:dyDescent="0.2">
      <c r="A4953">
        <v>101543</v>
      </c>
      <c r="B4953" t="s">
        <v>12562</v>
      </c>
      <c r="C4953" t="s">
        <v>52</v>
      </c>
      <c r="D4953">
        <v>91.2</v>
      </c>
    </row>
    <row r="4954" spans="1:4" x14ac:dyDescent="0.2">
      <c r="A4954">
        <v>101540</v>
      </c>
      <c r="B4954" t="s">
        <v>12563</v>
      </c>
      <c r="C4954" t="s">
        <v>52</v>
      </c>
      <c r="D4954">
        <v>192.45</v>
      </c>
    </row>
    <row r="4955" spans="1:4" x14ac:dyDescent="0.2">
      <c r="A4955">
        <v>101544</v>
      </c>
      <c r="B4955" t="s">
        <v>12564</v>
      </c>
      <c r="C4955" t="s">
        <v>52</v>
      </c>
      <c r="D4955">
        <v>146.71</v>
      </c>
    </row>
    <row r="4956" spans="1:4" x14ac:dyDescent="0.2">
      <c r="A4956">
        <v>101541</v>
      </c>
      <c r="B4956" t="s">
        <v>12565</v>
      </c>
      <c r="C4956" t="s">
        <v>52</v>
      </c>
      <c r="D4956">
        <v>250.58</v>
      </c>
    </row>
    <row r="4957" spans="1:4" x14ac:dyDescent="0.2">
      <c r="A4957">
        <v>101545</v>
      </c>
      <c r="B4957" t="s">
        <v>12566</v>
      </c>
      <c r="C4957" t="s">
        <v>52</v>
      </c>
      <c r="D4957">
        <v>214.34</v>
      </c>
    </row>
    <row r="4958" spans="1:4" x14ac:dyDescent="0.2">
      <c r="A4958">
        <v>106502</v>
      </c>
      <c r="B4958" t="s">
        <v>12567</v>
      </c>
      <c r="C4958" t="s">
        <v>83</v>
      </c>
      <c r="D4958">
        <v>11.68</v>
      </c>
    </row>
    <row r="4959" spans="1:4" x14ac:dyDescent="0.2">
      <c r="A4959">
        <v>106503</v>
      </c>
      <c r="B4959" t="s">
        <v>12568</v>
      </c>
      <c r="C4959" t="s">
        <v>83</v>
      </c>
      <c r="D4959">
        <v>7.36</v>
      </c>
    </row>
    <row r="4960" spans="1:4" x14ac:dyDescent="0.2">
      <c r="A4960">
        <v>106504</v>
      </c>
      <c r="B4960" t="s">
        <v>12569</v>
      </c>
      <c r="C4960" t="s">
        <v>83</v>
      </c>
      <c r="D4960">
        <v>14.73</v>
      </c>
    </row>
    <row r="4961" spans="1:4" x14ac:dyDescent="0.2">
      <c r="A4961">
        <v>106505</v>
      </c>
      <c r="B4961" t="s">
        <v>12570</v>
      </c>
      <c r="C4961" t="s">
        <v>83</v>
      </c>
      <c r="D4961">
        <v>4.78</v>
      </c>
    </row>
    <row r="4962" spans="1:4" x14ac:dyDescent="0.2">
      <c r="A4962">
        <v>106526</v>
      </c>
      <c r="B4962" t="s">
        <v>12571</v>
      </c>
      <c r="C4962" t="s">
        <v>83</v>
      </c>
      <c r="D4962" t="s">
        <v>17527</v>
      </c>
    </row>
    <row r="4963" spans="1:4" x14ac:dyDescent="0.2">
      <c r="A4963">
        <v>106506</v>
      </c>
      <c r="B4963" t="s">
        <v>12572</v>
      </c>
      <c r="C4963" t="s">
        <v>83</v>
      </c>
      <c r="D4963">
        <v>9.02</v>
      </c>
    </row>
    <row r="4964" spans="1:4" x14ac:dyDescent="0.2">
      <c r="A4964">
        <v>106507</v>
      </c>
      <c r="B4964" t="s">
        <v>12573</v>
      </c>
      <c r="C4964" t="s">
        <v>83</v>
      </c>
      <c r="D4964">
        <v>5.78</v>
      </c>
    </row>
    <row r="4965" spans="1:4" x14ac:dyDescent="0.2">
      <c r="A4965">
        <v>106508</v>
      </c>
      <c r="B4965" t="s">
        <v>12574</v>
      </c>
      <c r="C4965" t="s">
        <v>83</v>
      </c>
      <c r="D4965">
        <v>11.39</v>
      </c>
    </row>
    <row r="4966" spans="1:4" x14ac:dyDescent="0.2">
      <c r="A4966">
        <v>106509</v>
      </c>
      <c r="B4966" t="s">
        <v>12575</v>
      </c>
      <c r="C4966" t="s">
        <v>83</v>
      </c>
      <c r="D4966">
        <v>3.77</v>
      </c>
    </row>
    <row r="4967" spans="1:4" x14ac:dyDescent="0.2">
      <c r="A4967">
        <v>106527</v>
      </c>
      <c r="B4967" t="s">
        <v>12576</v>
      </c>
      <c r="C4967" t="s">
        <v>83</v>
      </c>
      <c r="D4967" t="s">
        <v>17527</v>
      </c>
    </row>
    <row r="4968" spans="1:4" x14ac:dyDescent="0.2">
      <c r="A4968">
        <v>106499</v>
      </c>
      <c r="B4968" t="s">
        <v>12577</v>
      </c>
      <c r="C4968" t="s">
        <v>83</v>
      </c>
      <c r="D4968" t="s">
        <v>17527</v>
      </c>
    </row>
    <row r="4969" spans="1:4" x14ac:dyDescent="0.2">
      <c r="A4969">
        <v>106500</v>
      </c>
      <c r="B4969" t="s">
        <v>12578</v>
      </c>
      <c r="C4969" t="s">
        <v>83</v>
      </c>
      <c r="D4969" t="s">
        <v>17527</v>
      </c>
    </row>
    <row r="4970" spans="1:4" x14ac:dyDescent="0.2">
      <c r="A4970">
        <v>106501</v>
      </c>
      <c r="B4970" t="s">
        <v>12579</v>
      </c>
      <c r="C4970" t="s">
        <v>83</v>
      </c>
      <c r="D4970" t="s">
        <v>17527</v>
      </c>
    </row>
    <row r="4971" spans="1:4" x14ac:dyDescent="0.2">
      <c r="A4971">
        <v>101560</v>
      </c>
      <c r="B4971" t="s">
        <v>12580</v>
      </c>
      <c r="C4971" t="s">
        <v>83</v>
      </c>
      <c r="D4971">
        <v>10.59</v>
      </c>
    </row>
    <row r="4972" spans="1:4" x14ac:dyDescent="0.2">
      <c r="A4972">
        <v>101568</v>
      </c>
      <c r="B4972" t="s">
        <v>12581</v>
      </c>
      <c r="C4972" t="s">
        <v>83</v>
      </c>
      <c r="D4972">
        <v>128.66999999999999</v>
      </c>
    </row>
    <row r="4973" spans="1:4" x14ac:dyDescent="0.2">
      <c r="A4973">
        <v>101561</v>
      </c>
      <c r="B4973" t="s">
        <v>12582</v>
      </c>
      <c r="C4973" t="s">
        <v>83</v>
      </c>
      <c r="D4973">
        <v>16.809999999999999</v>
      </c>
    </row>
    <row r="4974" spans="1:4" x14ac:dyDescent="0.2">
      <c r="A4974">
        <v>101562</v>
      </c>
      <c r="B4974" t="s">
        <v>12583</v>
      </c>
      <c r="C4974" t="s">
        <v>83</v>
      </c>
      <c r="D4974">
        <v>26</v>
      </c>
    </row>
    <row r="4975" spans="1:4" x14ac:dyDescent="0.2">
      <c r="A4975">
        <v>101563</v>
      </c>
      <c r="B4975" t="s">
        <v>12584</v>
      </c>
      <c r="C4975" t="s">
        <v>83</v>
      </c>
      <c r="D4975">
        <v>36.71</v>
      </c>
    </row>
    <row r="4976" spans="1:4" x14ac:dyDescent="0.2">
      <c r="A4976">
        <v>101564</v>
      </c>
      <c r="B4976" t="s">
        <v>12585</v>
      </c>
      <c r="C4976" t="s">
        <v>83</v>
      </c>
      <c r="D4976">
        <v>54.22</v>
      </c>
    </row>
    <row r="4977" spans="1:4" x14ac:dyDescent="0.2">
      <c r="A4977">
        <v>101565</v>
      </c>
      <c r="B4977" t="s">
        <v>12586</v>
      </c>
      <c r="C4977" t="s">
        <v>83</v>
      </c>
      <c r="D4977">
        <v>75.81</v>
      </c>
    </row>
    <row r="4978" spans="1:4" x14ac:dyDescent="0.2">
      <c r="A4978">
        <v>101567</v>
      </c>
      <c r="B4978" t="s">
        <v>12587</v>
      </c>
      <c r="C4978" t="s">
        <v>83</v>
      </c>
      <c r="D4978">
        <v>98.41</v>
      </c>
    </row>
    <row r="4979" spans="1:4" x14ac:dyDescent="0.2">
      <c r="A4979">
        <v>106524</v>
      </c>
      <c r="B4979" t="s">
        <v>12588</v>
      </c>
      <c r="C4979" t="s">
        <v>83</v>
      </c>
      <c r="D4979" t="s">
        <v>17527</v>
      </c>
    </row>
    <row r="4980" spans="1:4" x14ac:dyDescent="0.2">
      <c r="A4980">
        <v>106525</v>
      </c>
      <c r="B4980" t="s">
        <v>12589</v>
      </c>
      <c r="C4980" t="s">
        <v>52</v>
      </c>
      <c r="D4980" t="s">
        <v>17527</v>
      </c>
    </row>
    <row r="4981" spans="1:4" x14ac:dyDescent="0.2">
      <c r="A4981">
        <v>101551</v>
      </c>
      <c r="B4981" t="s">
        <v>12590</v>
      </c>
      <c r="C4981" t="s">
        <v>52</v>
      </c>
      <c r="D4981" t="s">
        <v>17527</v>
      </c>
    </row>
    <row r="4982" spans="1:4" x14ac:dyDescent="0.2">
      <c r="A4982">
        <v>101552</v>
      </c>
      <c r="B4982" t="s">
        <v>12591</v>
      </c>
      <c r="C4982" t="s">
        <v>52</v>
      </c>
      <c r="D4982" t="s">
        <v>17527</v>
      </c>
    </row>
    <row r="4983" spans="1:4" x14ac:dyDescent="0.2">
      <c r="A4983">
        <v>101550</v>
      </c>
      <c r="B4983" t="s">
        <v>12592</v>
      </c>
      <c r="C4983" t="s">
        <v>52</v>
      </c>
      <c r="D4983" t="s">
        <v>17527</v>
      </c>
    </row>
    <row r="4984" spans="1:4" x14ac:dyDescent="0.2">
      <c r="A4984">
        <v>101501</v>
      </c>
      <c r="B4984" t="s">
        <v>12593</v>
      </c>
      <c r="C4984" t="s">
        <v>52</v>
      </c>
      <c r="D4984" s="335">
        <v>2028.85</v>
      </c>
    </row>
    <row r="4985" spans="1:4" x14ac:dyDescent="0.2">
      <c r="A4985">
        <v>101502</v>
      </c>
      <c r="B4985" t="s">
        <v>12597</v>
      </c>
      <c r="C4985" t="s">
        <v>52</v>
      </c>
      <c r="D4985" s="335">
        <v>2197.34</v>
      </c>
    </row>
    <row r="4986" spans="1:4" x14ac:dyDescent="0.2">
      <c r="A4986">
        <v>101503</v>
      </c>
      <c r="B4986" t="s">
        <v>12598</v>
      </c>
      <c r="C4986" t="s">
        <v>52</v>
      </c>
      <c r="D4986" s="335">
        <v>2222.8200000000002</v>
      </c>
    </row>
    <row r="4987" spans="1:4" x14ac:dyDescent="0.2">
      <c r="A4987">
        <v>101504</v>
      </c>
      <c r="B4987" t="s">
        <v>12599</v>
      </c>
      <c r="C4987" t="s">
        <v>52</v>
      </c>
      <c r="D4987" s="335">
        <v>2441.0300000000002</v>
      </c>
    </row>
    <row r="4988" spans="1:4" x14ac:dyDescent="0.2">
      <c r="A4988">
        <v>101497</v>
      </c>
      <c r="B4988" t="s">
        <v>12600</v>
      </c>
      <c r="C4988" t="s">
        <v>52</v>
      </c>
      <c r="D4988" s="335">
        <v>2040.43</v>
      </c>
    </row>
    <row r="4989" spans="1:4" x14ac:dyDescent="0.2">
      <c r="A4989">
        <v>101498</v>
      </c>
      <c r="B4989" t="s">
        <v>12601</v>
      </c>
      <c r="C4989" t="s">
        <v>52</v>
      </c>
      <c r="D4989" s="335">
        <v>2208.92</v>
      </c>
    </row>
    <row r="4990" spans="1:4" x14ac:dyDescent="0.2">
      <c r="A4990">
        <v>101499</v>
      </c>
      <c r="B4990" t="s">
        <v>12602</v>
      </c>
      <c r="C4990" t="s">
        <v>52</v>
      </c>
      <c r="D4990" s="335">
        <v>2234.4</v>
      </c>
    </row>
    <row r="4991" spans="1:4" x14ac:dyDescent="0.2">
      <c r="A4991">
        <v>101500</v>
      </c>
      <c r="B4991" t="s">
        <v>12603</v>
      </c>
      <c r="C4991" t="s">
        <v>52</v>
      </c>
      <c r="D4991" s="335">
        <v>2452.61</v>
      </c>
    </row>
    <row r="4992" spans="1:4" x14ac:dyDescent="0.2">
      <c r="A4992">
        <v>101493</v>
      </c>
      <c r="B4992" t="s">
        <v>12604</v>
      </c>
      <c r="C4992" t="s">
        <v>52</v>
      </c>
      <c r="D4992" s="335">
        <v>1719.37</v>
      </c>
    </row>
    <row r="4993" spans="1:4" x14ac:dyDescent="0.2">
      <c r="A4993">
        <v>101494</v>
      </c>
      <c r="B4993" t="s">
        <v>12605</v>
      </c>
      <c r="C4993" t="s">
        <v>52</v>
      </c>
      <c r="D4993" s="335">
        <v>1830.69</v>
      </c>
    </row>
    <row r="4994" spans="1:4" x14ac:dyDescent="0.2">
      <c r="A4994">
        <v>101495</v>
      </c>
      <c r="B4994" t="s">
        <v>12606</v>
      </c>
      <c r="C4994" t="s">
        <v>52</v>
      </c>
      <c r="D4994" s="335">
        <v>1847.52</v>
      </c>
    </row>
    <row r="4995" spans="1:4" x14ac:dyDescent="0.2">
      <c r="A4995">
        <v>101496</v>
      </c>
      <c r="B4995" t="s">
        <v>12607</v>
      </c>
      <c r="C4995" t="s">
        <v>52</v>
      </c>
      <c r="D4995" s="335">
        <v>2003.19</v>
      </c>
    </row>
    <row r="4996" spans="1:4" x14ac:dyDescent="0.2">
      <c r="A4996">
        <v>101489</v>
      </c>
      <c r="B4996" t="s">
        <v>12608</v>
      </c>
      <c r="C4996" t="s">
        <v>52</v>
      </c>
      <c r="D4996" s="335">
        <v>1740.53</v>
      </c>
    </row>
    <row r="4997" spans="1:4" x14ac:dyDescent="0.2">
      <c r="A4997">
        <v>101490</v>
      </c>
      <c r="B4997" t="s">
        <v>12609</v>
      </c>
      <c r="C4997" t="s">
        <v>52</v>
      </c>
      <c r="D4997" s="335">
        <v>1851.85</v>
      </c>
    </row>
    <row r="4998" spans="1:4" x14ac:dyDescent="0.2">
      <c r="A4998">
        <v>101491</v>
      </c>
      <c r="B4998" t="s">
        <v>12610</v>
      </c>
      <c r="C4998" t="s">
        <v>52</v>
      </c>
      <c r="D4998" s="335">
        <v>1868.68</v>
      </c>
    </row>
    <row r="4999" spans="1:4" x14ac:dyDescent="0.2">
      <c r="A4999">
        <v>101492</v>
      </c>
      <c r="B4999" t="s">
        <v>12611</v>
      </c>
      <c r="C4999" t="s">
        <v>52</v>
      </c>
      <c r="D4999" s="335">
        <v>2024.35</v>
      </c>
    </row>
    <row r="5000" spans="1:4" x14ac:dyDescent="0.2">
      <c r="A5000">
        <v>101509</v>
      </c>
      <c r="B5000" t="s">
        <v>12612</v>
      </c>
      <c r="C5000" t="s">
        <v>52</v>
      </c>
      <c r="D5000" s="335">
        <v>2116.4</v>
      </c>
    </row>
    <row r="5001" spans="1:4" x14ac:dyDescent="0.2">
      <c r="A5001">
        <v>101510</v>
      </c>
      <c r="B5001" t="s">
        <v>12613</v>
      </c>
      <c r="C5001" t="s">
        <v>52</v>
      </c>
      <c r="D5001" s="335">
        <v>2341.06</v>
      </c>
    </row>
    <row r="5002" spans="1:4" x14ac:dyDescent="0.2">
      <c r="A5002">
        <v>101511</v>
      </c>
      <c r="B5002" t="s">
        <v>12614</v>
      </c>
      <c r="C5002" t="s">
        <v>52</v>
      </c>
      <c r="D5002" s="335">
        <v>2375.0300000000002</v>
      </c>
    </row>
    <row r="5003" spans="1:4" x14ac:dyDescent="0.2">
      <c r="A5003">
        <v>101512</v>
      </c>
      <c r="B5003" t="s">
        <v>12615</v>
      </c>
      <c r="C5003" t="s">
        <v>52</v>
      </c>
      <c r="D5003" s="335">
        <v>2654.68</v>
      </c>
    </row>
    <row r="5004" spans="1:4" x14ac:dyDescent="0.2">
      <c r="A5004">
        <v>101505</v>
      </c>
      <c r="B5004" t="s">
        <v>12616</v>
      </c>
      <c r="C5004" t="s">
        <v>52</v>
      </c>
      <c r="D5004" s="335">
        <v>2165.58</v>
      </c>
    </row>
    <row r="5005" spans="1:4" x14ac:dyDescent="0.2">
      <c r="A5005">
        <v>101506</v>
      </c>
      <c r="B5005" t="s">
        <v>12617</v>
      </c>
      <c r="C5005" t="s">
        <v>52</v>
      </c>
      <c r="D5005" s="335">
        <v>2390.2399999999998</v>
      </c>
    </row>
    <row r="5006" spans="1:4" x14ac:dyDescent="0.2">
      <c r="A5006">
        <v>101507</v>
      </c>
      <c r="B5006" t="s">
        <v>12618</v>
      </c>
      <c r="C5006" t="s">
        <v>52</v>
      </c>
      <c r="D5006" s="335">
        <v>2424.21</v>
      </c>
    </row>
    <row r="5007" spans="1:4" x14ac:dyDescent="0.2">
      <c r="A5007">
        <v>101508</v>
      </c>
      <c r="B5007" t="s">
        <v>12619</v>
      </c>
      <c r="C5007" t="s">
        <v>52</v>
      </c>
      <c r="D5007" s="335">
        <v>2703.86</v>
      </c>
    </row>
    <row r="5008" spans="1:4" x14ac:dyDescent="0.2">
      <c r="A5008">
        <v>101525</v>
      </c>
      <c r="B5008" t="s">
        <v>12620</v>
      </c>
      <c r="C5008" t="s">
        <v>52</v>
      </c>
      <c r="D5008" s="335">
        <v>1187.3800000000001</v>
      </c>
    </row>
    <row r="5009" spans="1:4" x14ac:dyDescent="0.2">
      <c r="A5009">
        <v>101526</v>
      </c>
      <c r="B5009" t="s">
        <v>12622</v>
      </c>
      <c r="C5009" t="s">
        <v>52</v>
      </c>
      <c r="D5009" s="335">
        <v>1387.75</v>
      </c>
    </row>
    <row r="5010" spans="1:4" x14ac:dyDescent="0.2">
      <c r="A5010">
        <v>101527</v>
      </c>
      <c r="B5010" t="s">
        <v>12623</v>
      </c>
      <c r="C5010" t="s">
        <v>52</v>
      </c>
      <c r="D5010" s="335">
        <v>1418.05</v>
      </c>
    </row>
    <row r="5011" spans="1:4" x14ac:dyDescent="0.2">
      <c r="A5011">
        <v>101528</v>
      </c>
      <c r="B5011" t="s">
        <v>12624</v>
      </c>
      <c r="C5011" t="s">
        <v>52</v>
      </c>
      <c r="D5011" s="335">
        <v>1637.23</v>
      </c>
    </row>
    <row r="5012" spans="1:4" x14ac:dyDescent="0.2">
      <c r="A5012">
        <v>101521</v>
      </c>
      <c r="B5012" t="s">
        <v>12625</v>
      </c>
      <c r="C5012" t="s">
        <v>52</v>
      </c>
      <c r="D5012" s="335">
        <v>1198.96</v>
      </c>
    </row>
    <row r="5013" spans="1:4" x14ac:dyDescent="0.2">
      <c r="A5013">
        <v>101522</v>
      </c>
      <c r="B5013" t="s">
        <v>12626</v>
      </c>
      <c r="C5013" t="s">
        <v>52</v>
      </c>
      <c r="D5013" s="335">
        <v>1399.33</v>
      </c>
    </row>
    <row r="5014" spans="1:4" x14ac:dyDescent="0.2">
      <c r="A5014">
        <v>101523</v>
      </c>
      <c r="B5014" t="s">
        <v>12627</v>
      </c>
      <c r="C5014" t="s">
        <v>52</v>
      </c>
      <c r="D5014" s="335">
        <v>1429.63</v>
      </c>
    </row>
    <row r="5015" spans="1:4" x14ac:dyDescent="0.2">
      <c r="A5015">
        <v>101524</v>
      </c>
      <c r="B5015" t="s">
        <v>12628</v>
      </c>
      <c r="C5015" t="s">
        <v>52</v>
      </c>
      <c r="D5015" s="335">
        <v>1648.81</v>
      </c>
    </row>
    <row r="5016" spans="1:4" x14ac:dyDescent="0.2">
      <c r="A5016">
        <v>101517</v>
      </c>
      <c r="B5016" t="s">
        <v>12629</v>
      </c>
      <c r="C5016" t="s">
        <v>52</v>
      </c>
      <c r="D5016">
        <v>860.8</v>
      </c>
    </row>
    <row r="5017" spans="1:4" x14ac:dyDescent="0.2">
      <c r="A5017">
        <v>101518</v>
      </c>
      <c r="B5017" t="s">
        <v>12630</v>
      </c>
      <c r="C5017" t="s">
        <v>52</v>
      </c>
      <c r="D5017">
        <v>994.38</v>
      </c>
    </row>
    <row r="5018" spans="1:4" x14ac:dyDescent="0.2">
      <c r="A5018">
        <v>101519</v>
      </c>
      <c r="B5018" t="s">
        <v>12631</v>
      </c>
      <c r="C5018" t="s">
        <v>52</v>
      </c>
      <c r="D5018" s="335">
        <v>1014.58</v>
      </c>
    </row>
    <row r="5019" spans="1:4" x14ac:dyDescent="0.2">
      <c r="A5019">
        <v>101520</v>
      </c>
      <c r="B5019" t="s">
        <v>12632</v>
      </c>
      <c r="C5019" t="s">
        <v>52</v>
      </c>
      <c r="D5019" s="335">
        <v>1160.7</v>
      </c>
    </row>
    <row r="5020" spans="1:4" x14ac:dyDescent="0.2">
      <c r="A5020">
        <v>101513</v>
      </c>
      <c r="B5020" t="s">
        <v>12633</v>
      </c>
      <c r="C5020" t="s">
        <v>52</v>
      </c>
      <c r="D5020">
        <v>881.96</v>
      </c>
    </row>
    <row r="5021" spans="1:4" x14ac:dyDescent="0.2">
      <c r="A5021">
        <v>101514</v>
      </c>
      <c r="B5021" t="s">
        <v>12634</v>
      </c>
      <c r="C5021" t="s">
        <v>52</v>
      </c>
      <c r="D5021" s="335">
        <v>1015.54</v>
      </c>
    </row>
    <row r="5022" spans="1:4" x14ac:dyDescent="0.2">
      <c r="A5022">
        <v>101515</v>
      </c>
      <c r="B5022" t="s">
        <v>12635</v>
      </c>
      <c r="C5022" t="s">
        <v>52</v>
      </c>
      <c r="D5022" s="335">
        <v>1035.74</v>
      </c>
    </row>
    <row r="5023" spans="1:4" x14ac:dyDescent="0.2">
      <c r="A5023">
        <v>101516</v>
      </c>
      <c r="B5023" t="s">
        <v>12636</v>
      </c>
      <c r="C5023" t="s">
        <v>52</v>
      </c>
      <c r="D5023" s="335">
        <v>1181.8599999999999</v>
      </c>
    </row>
    <row r="5024" spans="1:4" x14ac:dyDescent="0.2">
      <c r="A5024">
        <v>101533</v>
      </c>
      <c r="B5024" t="s">
        <v>12637</v>
      </c>
      <c r="C5024" t="s">
        <v>52</v>
      </c>
      <c r="D5024" s="335">
        <v>1293.83</v>
      </c>
    </row>
    <row r="5025" spans="1:4" x14ac:dyDescent="0.2">
      <c r="A5025">
        <v>101534</v>
      </c>
      <c r="B5025" t="s">
        <v>12638</v>
      </c>
      <c r="C5025" t="s">
        <v>52</v>
      </c>
      <c r="D5025" s="335">
        <v>1560.99</v>
      </c>
    </row>
    <row r="5026" spans="1:4" x14ac:dyDescent="0.2">
      <c r="A5026">
        <v>101535</v>
      </c>
      <c r="B5026" t="s">
        <v>12639</v>
      </c>
      <c r="C5026" t="s">
        <v>52</v>
      </c>
      <c r="D5026" s="335">
        <v>1601.39</v>
      </c>
    </row>
    <row r="5027" spans="1:4" x14ac:dyDescent="0.2">
      <c r="A5027">
        <v>101536</v>
      </c>
      <c r="B5027" t="s">
        <v>12640</v>
      </c>
      <c r="C5027" t="s">
        <v>52</v>
      </c>
      <c r="D5027" s="335">
        <v>1893.63</v>
      </c>
    </row>
    <row r="5028" spans="1:4" x14ac:dyDescent="0.2">
      <c r="A5028">
        <v>101529</v>
      </c>
      <c r="B5028" t="s">
        <v>12641</v>
      </c>
      <c r="C5028" t="s">
        <v>52</v>
      </c>
      <c r="D5028" s="335">
        <v>1343.01</v>
      </c>
    </row>
    <row r="5029" spans="1:4" x14ac:dyDescent="0.2">
      <c r="A5029">
        <v>101530</v>
      </c>
      <c r="B5029" t="s">
        <v>12642</v>
      </c>
      <c r="C5029" t="s">
        <v>52</v>
      </c>
      <c r="D5029" s="335">
        <v>1610.17</v>
      </c>
    </row>
    <row r="5030" spans="1:4" x14ac:dyDescent="0.2">
      <c r="A5030">
        <v>101531</v>
      </c>
      <c r="B5030" t="s">
        <v>12643</v>
      </c>
      <c r="C5030" t="s">
        <v>52</v>
      </c>
      <c r="D5030" s="335">
        <v>1650.57</v>
      </c>
    </row>
    <row r="5031" spans="1:4" x14ac:dyDescent="0.2">
      <c r="A5031">
        <v>101532</v>
      </c>
      <c r="B5031" t="s">
        <v>12644</v>
      </c>
      <c r="C5031" t="s">
        <v>52</v>
      </c>
      <c r="D5031" s="335">
        <v>1942.81</v>
      </c>
    </row>
    <row r="5032" spans="1:4" x14ac:dyDescent="0.2">
      <c r="A5032">
        <v>106510</v>
      </c>
      <c r="B5032" t="s">
        <v>12645</v>
      </c>
      <c r="C5032" t="s">
        <v>52</v>
      </c>
      <c r="D5032" t="s">
        <v>17527</v>
      </c>
    </row>
    <row r="5033" spans="1:4" x14ac:dyDescent="0.2">
      <c r="A5033">
        <v>106514</v>
      </c>
      <c r="B5033" t="s">
        <v>12646</v>
      </c>
      <c r="C5033" t="s">
        <v>52</v>
      </c>
      <c r="D5033" t="s">
        <v>17527</v>
      </c>
    </row>
    <row r="5034" spans="1:4" x14ac:dyDescent="0.2">
      <c r="A5034">
        <v>106511</v>
      </c>
      <c r="B5034" t="s">
        <v>12647</v>
      </c>
      <c r="C5034" t="s">
        <v>52</v>
      </c>
      <c r="D5034" t="s">
        <v>17527</v>
      </c>
    </row>
    <row r="5035" spans="1:4" x14ac:dyDescent="0.2">
      <c r="A5035">
        <v>106515</v>
      </c>
      <c r="B5035" t="s">
        <v>12648</v>
      </c>
      <c r="C5035" t="s">
        <v>52</v>
      </c>
      <c r="D5035" t="s">
        <v>17527</v>
      </c>
    </row>
    <row r="5036" spans="1:4" x14ac:dyDescent="0.2">
      <c r="A5036">
        <v>106512</v>
      </c>
      <c r="B5036" t="s">
        <v>12649</v>
      </c>
      <c r="C5036" t="s">
        <v>52</v>
      </c>
      <c r="D5036" t="s">
        <v>17527</v>
      </c>
    </row>
    <row r="5037" spans="1:4" x14ac:dyDescent="0.2">
      <c r="A5037">
        <v>106516</v>
      </c>
      <c r="B5037" t="s">
        <v>12650</v>
      </c>
      <c r="C5037" t="s">
        <v>52</v>
      </c>
      <c r="D5037" t="s">
        <v>17527</v>
      </c>
    </row>
    <row r="5038" spans="1:4" x14ac:dyDescent="0.2">
      <c r="A5038">
        <v>106513</v>
      </c>
      <c r="B5038" t="s">
        <v>12651</v>
      </c>
      <c r="C5038" t="s">
        <v>52</v>
      </c>
      <c r="D5038" t="s">
        <v>17527</v>
      </c>
    </row>
    <row r="5039" spans="1:4" x14ac:dyDescent="0.2">
      <c r="A5039">
        <v>106517</v>
      </c>
      <c r="B5039" t="s">
        <v>12652</v>
      </c>
      <c r="C5039" t="s">
        <v>52</v>
      </c>
      <c r="D5039" t="s">
        <v>17527</v>
      </c>
    </row>
    <row r="5040" spans="1:4" x14ac:dyDescent="0.2">
      <c r="A5040">
        <v>106518</v>
      </c>
      <c r="B5040" t="s">
        <v>12653</v>
      </c>
      <c r="C5040" t="s">
        <v>52</v>
      </c>
      <c r="D5040" t="s">
        <v>17527</v>
      </c>
    </row>
    <row r="5041" spans="1:4" x14ac:dyDescent="0.2">
      <c r="A5041">
        <v>106519</v>
      </c>
      <c r="B5041" t="s">
        <v>12654</v>
      </c>
      <c r="C5041" t="s">
        <v>52</v>
      </c>
      <c r="D5041" t="s">
        <v>17527</v>
      </c>
    </row>
    <row r="5042" spans="1:4" x14ac:dyDescent="0.2">
      <c r="A5042">
        <v>106520</v>
      </c>
      <c r="B5042" t="s">
        <v>12655</v>
      </c>
      <c r="C5042" t="s">
        <v>52</v>
      </c>
      <c r="D5042" t="s">
        <v>17527</v>
      </c>
    </row>
    <row r="5043" spans="1:4" x14ac:dyDescent="0.2">
      <c r="A5043">
        <v>106521</v>
      </c>
      <c r="B5043" t="s">
        <v>12656</v>
      </c>
      <c r="C5043" t="s">
        <v>52</v>
      </c>
      <c r="D5043" t="s">
        <v>17527</v>
      </c>
    </row>
    <row r="5044" spans="1:4" x14ac:dyDescent="0.2">
      <c r="A5044">
        <v>106522</v>
      </c>
      <c r="B5044" t="s">
        <v>12657</v>
      </c>
      <c r="C5044" t="s">
        <v>52</v>
      </c>
      <c r="D5044" t="s">
        <v>17527</v>
      </c>
    </row>
    <row r="5045" spans="1:4" x14ac:dyDescent="0.2">
      <c r="A5045">
        <v>106523</v>
      </c>
      <c r="B5045" t="s">
        <v>12658</v>
      </c>
      <c r="C5045" t="s">
        <v>52</v>
      </c>
      <c r="D5045" t="s">
        <v>17527</v>
      </c>
    </row>
    <row r="5046" spans="1:4" x14ac:dyDescent="0.2">
      <c r="A5046">
        <v>101549</v>
      </c>
      <c r="B5046" t="s">
        <v>12659</v>
      </c>
      <c r="C5046" t="s">
        <v>52</v>
      </c>
      <c r="D5046">
        <v>19.62</v>
      </c>
    </row>
    <row r="5047" spans="1:4" x14ac:dyDescent="0.2">
      <c r="A5047">
        <v>101547</v>
      </c>
      <c r="B5047" t="s">
        <v>12660</v>
      </c>
      <c r="C5047" t="s">
        <v>52</v>
      </c>
      <c r="D5047">
        <v>91.36</v>
      </c>
    </row>
    <row r="5048" spans="1:4" x14ac:dyDescent="0.2">
      <c r="A5048">
        <v>101546</v>
      </c>
      <c r="B5048" t="s">
        <v>12661</v>
      </c>
      <c r="C5048" t="s">
        <v>52</v>
      </c>
      <c r="D5048">
        <v>29.7</v>
      </c>
    </row>
    <row r="5049" spans="1:4" x14ac:dyDescent="0.2">
      <c r="A5049">
        <v>101548</v>
      </c>
      <c r="B5049" t="s">
        <v>12662</v>
      </c>
      <c r="C5049" t="s">
        <v>52</v>
      </c>
      <c r="D5049">
        <v>7.95</v>
      </c>
    </row>
    <row r="5050" spans="1:4" x14ac:dyDescent="0.2">
      <c r="A5050">
        <v>106528</v>
      </c>
      <c r="B5050" t="s">
        <v>12663</v>
      </c>
      <c r="C5050" t="s">
        <v>52</v>
      </c>
      <c r="D5050" t="s">
        <v>17527</v>
      </c>
    </row>
    <row r="5051" spans="1:4" x14ac:dyDescent="0.2">
      <c r="A5051">
        <v>94764</v>
      </c>
      <c r="B5051" t="s">
        <v>12664</v>
      </c>
      <c r="C5051" t="s">
        <v>52</v>
      </c>
      <c r="D5051">
        <v>40.06</v>
      </c>
    </row>
    <row r="5052" spans="1:4" x14ac:dyDescent="0.2">
      <c r="A5052">
        <v>94765</v>
      </c>
      <c r="B5052" t="s">
        <v>12665</v>
      </c>
      <c r="C5052" t="s">
        <v>52</v>
      </c>
      <c r="D5052">
        <v>44.04</v>
      </c>
    </row>
    <row r="5053" spans="1:4" x14ac:dyDescent="0.2">
      <c r="A5053">
        <v>94766</v>
      </c>
      <c r="B5053" t="s">
        <v>12666</v>
      </c>
      <c r="C5053" t="s">
        <v>52</v>
      </c>
      <c r="D5053">
        <v>49.09</v>
      </c>
    </row>
    <row r="5054" spans="1:4" x14ac:dyDescent="0.2">
      <c r="A5054">
        <v>94767</v>
      </c>
      <c r="B5054" t="s">
        <v>12667</v>
      </c>
      <c r="C5054" t="s">
        <v>52</v>
      </c>
      <c r="D5054">
        <v>71.92</v>
      </c>
    </row>
    <row r="5055" spans="1:4" x14ac:dyDescent="0.2">
      <c r="A5055">
        <v>94768</v>
      </c>
      <c r="B5055" t="s">
        <v>12668</v>
      </c>
      <c r="C5055" t="s">
        <v>52</v>
      </c>
      <c r="D5055">
        <v>81.3</v>
      </c>
    </row>
    <row r="5056" spans="1:4" x14ac:dyDescent="0.2">
      <c r="A5056">
        <v>94769</v>
      </c>
      <c r="B5056" t="s">
        <v>12669</v>
      </c>
      <c r="C5056" t="s">
        <v>52</v>
      </c>
      <c r="D5056">
        <v>107.99</v>
      </c>
    </row>
    <row r="5057" spans="1:4" x14ac:dyDescent="0.2">
      <c r="A5057">
        <v>94783</v>
      </c>
      <c r="B5057" t="s">
        <v>12670</v>
      </c>
      <c r="C5057" t="s">
        <v>52</v>
      </c>
      <c r="D5057">
        <v>21.84</v>
      </c>
    </row>
    <row r="5058" spans="1:4" x14ac:dyDescent="0.2">
      <c r="A5058">
        <v>94703</v>
      </c>
      <c r="B5058" t="s">
        <v>8870</v>
      </c>
      <c r="C5058" t="s">
        <v>52</v>
      </c>
      <c r="D5058">
        <v>23.3</v>
      </c>
    </row>
    <row r="5059" spans="1:4" x14ac:dyDescent="0.2">
      <c r="A5059">
        <v>94704</v>
      </c>
      <c r="B5059" t="s">
        <v>8885</v>
      </c>
      <c r="C5059" t="s">
        <v>52</v>
      </c>
      <c r="D5059">
        <v>30.63</v>
      </c>
    </row>
    <row r="5060" spans="1:4" x14ac:dyDescent="0.2">
      <c r="A5060">
        <v>94705</v>
      </c>
      <c r="B5060" t="s">
        <v>8869</v>
      </c>
      <c r="C5060" t="s">
        <v>52</v>
      </c>
      <c r="D5060">
        <v>41.31</v>
      </c>
    </row>
    <row r="5061" spans="1:4" x14ac:dyDescent="0.2">
      <c r="A5061">
        <v>94706</v>
      </c>
      <c r="B5061" t="s">
        <v>12671</v>
      </c>
      <c r="C5061" t="s">
        <v>52</v>
      </c>
      <c r="D5061">
        <v>40.53</v>
      </c>
    </row>
    <row r="5062" spans="1:4" x14ac:dyDescent="0.2">
      <c r="A5062">
        <v>94707</v>
      </c>
      <c r="B5062" t="s">
        <v>12672</v>
      </c>
      <c r="C5062" t="s">
        <v>52</v>
      </c>
      <c r="D5062">
        <v>63.06</v>
      </c>
    </row>
    <row r="5063" spans="1:4" x14ac:dyDescent="0.2">
      <c r="A5063">
        <v>94715</v>
      </c>
      <c r="B5063" t="s">
        <v>12673</v>
      </c>
      <c r="C5063" t="s">
        <v>52</v>
      </c>
      <c r="D5063">
        <v>320.7</v>
      </c>
    </row>
    <row r="5064" spans="1:4" x14ac:dyDescent="0.2">
      <c r="A5064">
        <v>94713</v>
      </c>
      <c r="B5064" t="s">
        <v>12674</v>
      </c>
      <c r="C5064" t="s">
        <v>52</v>
      </c>
      <c r="D5064">
        <v>257.29000000000002</v>
      </c>
    </row>
    <row r="5065" spans="1:4" x14ac:dyDescent="0.2">
      <c r="A5065">
        <v>94714</v>
      </c>
      <c r="B5065" t="s">
        <v>12675</v>
      </c>
      <c r="C5065" t="s">
        <v>52</v>
      </c>
      <c r="D5065">
        <v>359.92</v>
      </c>
    </row>
    <row r="5066" spans="1:4" x14ac:dyDescent="0.2">
      <c r="A5066">
        <v>94670</v>
      </c>
      <c r="B5066" t="s">
        <v>12676</v>
      </c>
      <c r="C5066" t="s">
        <v>52</v>
      </c>
      <c r="D5066">
        <v>78.91</v>
      </c>
    </row>
    <row r="5067" spans="1:4" x14ac:dyDescent="0.2">
      <c r="A5067">
        <v>94656</v>
      </c>
      <c r="B5067" t="s">
        <v>1458</v>
      </c>
      <c r="C5067" t="s">
        <v>52</v>
      </c>
      <c r="D5067">
        <v>4.2699999999999996</v>
      </c>
    </row>
    <row r="5068" spans="1:4" x14ac:dyDescent="0.2">
      <c r="A5068">
        <v>94658</v>
      </c>
      <c r="B5068" t="s">
        <v>12677</v>
      </c>
      <c r="C5068" t="s">
        <v>52</v>
      </c>
      <c r="D5068">
        <v>6.3</v>
      </c>
    </row>
    <row r="5069" spans="1:4" x14ac:dyDescent="0.2">
      <c r="A5069">
        <v>94660</v>
      </c>
      <c r="B5069" t="s">
        <v>12678</v>
      </c>
      <c r="C5069" t="s">
        <v>52</v>
      </c>
      <c r="D5069">
        <v>9.81</v>
      </c>
    </row>
    <row r="5070" spans="1:4" x14ac:dyDescent="0.2">
      <c r="A5070">
        <v>94662</v>
      </c>
      <c r="B5070" t="s">
        <v>798</v>
      </c>
      <c r="C5070" t="s">
        <v>52</v>
      </c>
      <c r="D5070">
        <v>12.99</v>
      </c>
    </row>
    <row r="5071" spans="1:4" x14ac:dyDescent="0.2">
      <c r="A5071">
        <v>94664</v>
      </c>
      <c r="B5071" t="s">
        <v>12679</v>
      </c>
      <c r="C5071" t="s">
        <v>52</v>
      </c>
      <c r="D5071">
        <v>23.17</v>
      </c>
    </row>
    <row r="5072" spans="1:4" x14ac:dyDescent="0.2">
      <c r="A5072">
        <v>94666</v>
      </c>
      <c r="B5072" t="s">
        <v>12680</v>
      </c>
      <c r="C5072" t="s">
        <v>52</v>
      </c>
      <c r="D5072">
        <v>37.44</v>
      </c>
    </row>
    <row r="5073" spans="1:4" x14ac:dyDescent="0.2">
      <c r="A5073">
        <v>94668</v>
      </c>
      <c r="B5073" t="s">
        <v>12681</v>
      </c>
      <c r="C5073" t="s">
        <v>52</v>
      </c>
      <c r="D5073">
        <v>49.61</v>
      </c>
    </row>
    <row r="5074" spans="1:4" x14ac:dyDescent="0.2">
      <c r="A5074">
        <v>105215</v>
      </c>
      <c r="B5074" t="s">
        <v>12682</v>
      </c>
      <c r="C5074" t="s">
        <v>52</v>
      </c>
      <c r="D5074">
        <v>10.65</v>
      </c>
    </row>
    <row r="5075" spans="1:4" x14ac:dyDescent="0.2">
      <c r="A5075">
        <v>105216</v>
      </c>
      <c r="B5075" t="s">
        <v>12683</v>
      </c>
      <c r="C5075" t="s">
        <v>52</v>
      </c>
      <c r="D5075">
        <v>37.6</v>
      </c>
    </row>
    <row r="5076" spans="1:4" x14ac:dyDescent="0.2">
      <c r="A5076">
        <v>105217</v>
      </c>
      <c r="B5076" t="s">
        <v>12684</v>
      </c>
      <c r="C5076" t="s">
        <v>52</v>
      </c>
      <c r="D5076">
        <v>42.26</v>
      </c>
    </row>
    <row r="5077" spans="1:4" x14ac:dyDescent="0.2">
      <c r="A5077">
        <v>105214</v>
      </c>
      <c r="B5077" t="s">
        <v>12685</v>
      </c>
      <c r="C5077" t="s">
        <v>52</v>
      </c>
      <c r="D5077">
        <v>44.57</v>
      </c>
    </row>
    <row r="5078" spans="1:4" x14ac:dyDescent="0.2">
      <c r="A5078">
        <v>105218</v>
      </c>
      <c r="B5078" t="s">
        <v>12686</v>
      </c>
      <c r="C5078" t="s">
        <v>52</v>
      </c>
      <c r="D5078">
        <v>72.959999999999994</v>
      </c>
    </row>
    <row r="5079" spans="1:4" x14ac:dyDescent="0.2">
      <c r="A5079">
        <v>105213</v>
      </c>
      <c r="B5079" t="s">
        <v>12687</v>
      </c>
      <c r="C5079" t="s">
        <v>52</v>
      </c>
      <c r="D5079">
        <v>199.51</v>
      </c>
    </row>
    <row r="5080" spans="1:4" x14ac:dyDescent="0.2">
      <c r="A5080">
        <v>105233</v>
      </c>
      <c r="B5080" t="s">
        <v>12688</v>
      </c>
      <c r="C5080" t="s">
        <v>52</v>
      </c>
      <c r="D5080">
        <v>9.3000000000000007</v>
      </c>
    </row>
    <row r="5081" spans="1:4" x14ac:dyDescent="0.2">
      <c r="A5081">
        <v>105234</v>
      </c>
      <c r="B5081" t="s">
        <v>12689</v>
      </c>
      <c r="C5081" t="s">
        <v>52</v>
      </c>
      <c r="D5081">
        <v>11.41</v>
      </c>
    </row>
    <row r="5082" spans="1:4" x14ac:dyDescent="0.2">
      <c r="A5082">
        <v>105228</v>
      </c>
      <c r="B5082" t="s">
        <v>12690</v>
      </c>
      <c r="C5082" t="s">
        <v>52</v>
      </c>
      <c r="D5082">
        <v>13.66</v>
      </c>
    </row>
    <row r="5083" spans="1:4" x14ac:dyDescent="0.2">
      <c r="A5083">
        <v>105138</v>
      </c>
      <c r="B5083" t="s">
        <v>12691</v>
      </c>
      <c r="C5083" t="s">
        <v>52</v>
      </c>
      <c r="D5083">
        <v>19.579999999999998</v>
      </c>
    </row>
    <row r="5084" spans="1:4" x14ac:dyDescent="0.2">
      <c r="A5084">
        <v>105139</v>
      </c>
      <c r="B5084" t="s">
        <v>12692</v>
      </c>
      <c r="C5084" t="s">
        <v>52</v>
      </c>
      <c r="D5084">
        <v>22.91</v>
      </c>
    </row>
    <row r="5085" spans="1:4" x14ac:dyDescent="0.2">
      <c r="A5085">
        <v>105140</v>
      </c>
      <c r="B5085" t="s">
        <v>12693</v>
      </c>
      <c r="C5085" t="s">
        <v>52</v>
      </c>
      <c r="D5085">
        <v>29.41</v>
      </c>
    </row>
    <row r="5086" spans="1:4" x14ac:dyDescent="0.2">
      <c r="A5086">
        <v>105141</v>
      </c>
      <c r="B5086" t="s">
        <v>12694</v>
      </c>
      <c r="C5086" t="s">
        <v>52</v>
      </c>
      <c r="D5086">
        <v>35.119999999999997</v>
      </c>
    </row>
    <row r="5087" spans="1:4" x14ac:dyDescent="0.2">
      <c r="A5087">
        <v>105172</v>
      </c>
      <c r="B5087" t="s">
        <v>12695</v>
      </c>
      <c r="C5087" t="s">
        <v>52</v>
      </c>
      <c r="D5087">
        <v>94.79</v>
      </c>
    </row>
    <row r="5088" spans="1:4" x14ac:dyDescent="0.2">
      <c r="A5088">
        <v>105169</v>
      </c>
      <c r="B5088" t="s">
        <v>12696</v>
      </c>
      <c r="C5088" t="s">
        <v>52</v>
      </c>
      <c r="D5088">
        <v>95.08</v>
      </c>
    </row>
    <row r="5089" spans="1:4" x14ac:dyDescent="0.2">
      <c r="A5089">
        <v>105230</v>
      </c>
      <c r="B5089" t="s">
        <v>12697</v>
      </c>
      <c r="C5089" t="s">
        <v>52</v>
      </c>
      <c r="D5089">
        <v>9.4</v>
      </c>
    </row>
    <row r="5090" spans="1:4" x14ac:dyDescent="0.2">
      <c r="A5090">
        <v>105231</v>
      </c>
      <c r="B5090" t="s">
        <v>12698</v>
      </c>
      <c r="C5090" t="s">
        <v>52</v>
      </c>
      <c r="D5090">
        <v>11.02</v>
      </c>
    </row>
    <row r="5091" spans="1:4" x14ac:dyDescent="0.2">
      <c r="A5091">
        <v>105232</v>
      </c>
      <c r="B5091" t="s">
        <v>12699</v>
      </c>
      <c r="C5091" t="s">
        <v>52</v>
      </c>
      <c r="D5091">
        <v>20.49</v>
      </c>
    </row>
    <row r="5092" spans="1:4" x14ac:dyDescent="0.2">
      <c r="A5092">
        <v>105229</v>
      </c>
      <c r="B5092" t="s">
        <v>12700</v>
      </c>
      <c r="C5092" t="s">
        <v>52</v>
      </c>
      <c r="D5092">
        <v>32.15</v>
      </c>
    </row>
    <row r="5093" spans="1:4" x14ac:dyDescent="0.2">
      <c r="A5093">
        <v>105146</v>
      </c>
      <c r="B5093" t="s">
        <v>12701</v>
      </c>
      <c r="C5093" t="s">
        <v>52</v>
      </c>
      <c r="D5093">
        <v>26.19</v>
      </c>
    </row>
    <row r="5094" spans="1:4" x14ac:dyDescent="0.2">
      <c r="A5094">
        <v>94613</v>
      </c>
      <c r="B5094" t="s">
        <v>12702</v>
      </c>
      <c r="C5094" t="s">
        <v>52</v>
      </c>
      <c r="D5094" t="s">
        <v>17527</v>
      </c>
    </row>
    <row r="5095" spans="1:4" x14ac:dyDescent="0.2">
      <c r="A5095">
        <v>94607</v>
      </c>
      <c r="B5095" t="s">
        <v>12703</v>
      </c>
      <c r="C5095" t="s">
        <v>52</v>
      </c>
      <c r="D5095" t="s">
        <v>17527</v>
      </c>
    </row>
    <row r="5096" spans="1:4" x14ac:dyDescent="0.2">
      <c r="A5096">
        <v>94609</v>
      </c>
      <c r="B5096" t="s">
        <v>12704</v>
      </c>
      <c r="C5096" t="s">
        <v>52</v>
      </c>
      <c r="D5096" t="s">
        <v>17527</v>
      </c>
    </row>
    <row r="5097" spans="1:4" x14ac:dyDescent="0.2">
      <c r="A5097">
        <v>94611</v>
      </c>
      <c r="B5097" t="s">
        <v>12705</v>
      </c>
      <c r="C5097" t="s">
        <v>52</v>
      </c>
      <c r="D5097" t="s">
        <v>17527</v>
      </c>
    </row>
    <row r="5098" spans="1:4" x14ac:dyDescent="0.2">
      <c r="A5098">
        <v>96738</v>
      </c>
      <c r="B5098" t="s">
        <v>12706</v>
      </c>
      <c r="C5098" t="s">
        <v>52</v>
      </c>
      <c r="D5098">
        <v>26.8</v>
      </c>
    </row>
    <row r="5099" spans="1:4" x14ac:dyDescent="0.2">
      <c r="A5099">
        <v>96740</v>
      </c>
      <c r="B5099" t="s">
        <v>12707</v>
      </c>
      <c r="C5099" t="s">
        <v>52</v>
      </c>
      <c r="D5099">
        <v>36.96</v>
      </c>
    </row>
    <row r="5100" spans="1:4" x14ac:dyDescent="0.2">
      <c r="A5100">
        <v>94738</v>
      </c>
      <c r="B5100" t="s">
        <v>12708</v>
      </c>
      <c r="C5100" t="s">
        <v>52</v>
      </c>
      <c r="D5100" s="335">
        <v>1702.61</v>
      </c>
    </row>
    <row r="5101" spans="1:4" x14ac:dyDescent="0.2">
      <c r="A5101">
        <v>94724</v>
      </c>
      <c r="B5101" t="s">
        <v>12709</v>
      </c>
      <c r="C5101" t="s">
        <v>52</v>
      </c>
      <c r="D5101">
        <v>27.48</v>
      </c>
    </row>
    <row r="5102" spans="1:4" x14ac:dyDescent="0.2">
      <c r="A5102">
        <v>94726</v>
      </c>
      <c r="B5102" t="s">
        <v>12710</v>
      </c>
      <c r="C5102" t="s">
        <v>52</v>
      </c>
      <c r="D5102">
        <v>35.409999999999997</v>
      </c>
    </row>
    <row r="5103" spans="1:4" x14ac:dyDescent="0.2">
      <c r="A5103">
        <v>94728</v>
      </c>
      <c r="B5103" t="s">
        <v>12711</v>
      </c>
      <c r="C5103" t="s">
        <v>52</v>
      </c>
      <c r="D5103">
        <v>55.02</v>
      </c>
    </row>
    <row r="5104" spans="1:4" x14ac:dyDescent="0.2">
      <c r="A5104">
        <v>94730</v>
      </c>
      <c r="B5104" t="s">
        <v>12712</v>
      </c>
      <c r="C5104" t="s">
        <v>52</v>
      </c>
      <c r="D5104">
        <v>67.52</v>
      </c>
    </row>
    <row r="5105" spans="1:4" x14ac:dyDescent="0.2">
      <c r="A5105">
        <v>94732</v>
      </c>
      <c r="B5105" t="s">
        <v>12713</v>
      </c>
      <c r="C5105" t="s">
        <v>52</v>
      </c>
      <c r="D5105">
        <v>108.04</v>
      </c>
    </row>
    <row r="5106" spans="1:4" x14ac:dyDescent="0.2">
      <c r="A5106">
        <v>94734</v>
      </c>
      <c r="B5106" t="s">
        <v>12714</v>
      </c>
      <c r="C5106" t="s">
        <v>52</v>
      </c>
      <c r="D5106">
        <v>390.17</v>
      </c>
    </row>
    <row r="5107" spans="1:4" x14ac:dyDescent="0.2">
      <c r="A5107">
        <v>94736</v>
      </c>
      <c r="B5107" t="s">
        <v>12715</v>
      </c>
      <c r="C5107" t="s">
        <v>52</v>
      </c>
      <c r="D5107">
        <v>567.34</v>
      </c>
    </row>
    <row r="5108" spans="1:4" x14ac:dyDescent="0.2">
      <c r="A5108">
        <v>94483</v>
      </c>
      <c r="B5108" t="s">
        <v>12716</v>
      </c>
      <c r="C5108" t="s">
        <v>52</v>
      </c>
      <c r="D5108" s="335">
        <v>1477.55</v>
      </c>
    </row>
    <row r="5109" spans="1:4" x14ac:dyDescent="0.2">
      <c r="A5109">
        <v>94482</v>
      </c>
      <c r="B5109" t="s">
        <v>12717</v>
      </c>
      <c r="C5109" t="s">
        <v>52</v>
      </c>
      <c r="D5109" s="335">
        <v>1746.04</v>
      </c>
    </row>
    <row r="5110" spans="1:4" x14ac:dyDescent="0.2">
      <c r="A5110">
        <v>94481</v>
      </c>
      <c r="B5110" t="s">
        <v>12718</v>
      </c>
      <c r="C5110" t="s">
        <v>52</v>
      </c>
      <c r="D5110" s="335">
        <v>2202.67</v>
      </c>
    </row>
    <row r="5111" spans="1:4" x14ac:dyDescent="0.2">
      <c r="A5111">
        <v>94480</v>
      </c>
      <c r="B5111" t="s">
        <v>12719</v>
      </c>
      <c r="C5111" t="s">
        <v>52</v>
      </c>
      <c r="D5111" s="335">
        <v>3066.7</v>
      </c>
    </row>
    <row r="5112" spans="1:4" x14ac:dyDescent="0.2">
      <c r="A5112">
        <v>94472</v>
      </c>
      <c r="B5112" t="s">
        <v>12720</v>
      </c>
      <c r="C5112" t="s">
        <v>52</v>
      </c>
      <c r="D5112">
        <v>86.97</v>
      </c>
    </row>
    <row r="5113" spans="1:4" x14ac:dyDescent="0.2">
      <c r="A5113">
        <v>94474</v>
      </c>
      <c r="B5113" t="s">
        <v>12721</v>
      </c>
      <c r="C5113" t="s">
        <v>52</v>
      </c>
      <c r="D5113">
        <v>143.27000000000001</v>
      </c>
    </row>
    <row r="5114" spans="1:4" x14ac:dyDescent="0.2">
      <c r="A5114">
        <v>94476</v>
      </c>
      <c r="B5114" t="s">
        <v>12722</v>
      </c>
      <c r="C5114" t="s">
        <v>52</v>
      </c>
      <c r="D5114">
        <v>198.71</v>
      </c>
    </row>
    <row r="5115" spans="1:4" x14ac:dyDescent="0.2">
      <c r="A5115">
        <v>94471</v>
      </c>
      <c r="B5115" t="s">
        <v>12723</v>
      </c>
      <c r="C5115" t="s">
        <v>52</v>
      </c>
      <c r="D5115">
        <v>84.59</v>
      </c>
    </row>
    <row r="5116" spans="1:4" x14ac:dyDescent="0.2">
      <c r="A5116">
        <v>94473</v>
      </c>
      <c r="B5116" t="s">
        <v>12724</v>
      </c>
      <c r="C5116" t="s">
        <v>52</v>
      </c>
      <c r="D5116">
        <v>132.78</v>
      </c>
    </row>
    <row r="5117" spans="1:4" x14ac:dyDescent="0.2">
      <c r="A5117">
        <v>94475</v>
      </c>
      <c r="B5117" t="s">
        <v>12725</v>
      </c>
      <c r="C5117" t="s">
        <v>52</v>
      </c>
      <c r="D5117">
        <v>178.51</v>
      </c>
    </row>
    <row r="5118" spans="1:4" x14ac:dyDescent="0.2">
      <c r="A5118">
        <v>105194</v>
      </c>
      <c r="B5118" t="s">
        <v>12726</v>
      </c>
      <c r="C5118" t="s">
        <v>52</v>
      </c>
      <c r="D5118">
        <v>93.51</v>
      </c>
    </row>
    <row r="5119" spans="1:4" x14ac:dyDescent="0.2">
      <c r="A5119">
        <v>105195</v>
      </c>
      <c r="B5119" t="s">
        <v>12727</v>
      </c>
      <c r="C5119" t="s">
        <v>52</v>
      </c>
      <c r="D5119">
        <v>232.75</v>
      </c>
    </row>
    <row r="5120" spans="1:4" x14ac:dyDescent="0.2">
      <c r="A5120">
        <v>105178</v>
      </c>
      <c r="B5120" t="s">
        <v>12728</v>
      </c>
      <c r="C5120" t="s">
        <v>52</v>
      </c>
      <c r="D5120">
        <v>147.69999999999999</v>
      </c>
    </row>
    <row r="5121" spans="1:4" x14ac:dyDescent="0.2">
      <c r="A5121">
        <v>94620</v>
      </c>
      <c r="B5121" t="s">
        <v>12729</v>
      </c>
      <c r="C5121" t="s">
        <v>52</v>
      </c>
      <c r="D5121">
        <v>903.5</v>
      </c>
    </row>
    <row r="5122" spans="1:4" x14ac:dyDescent="0.2">
      <c r="A5122">
        <v>94614</v>
      </c>
      <c r="B5122" t="s">
        <v>12730</v>
      </c>
      <c r="C5122" t="s">
        <v>52</v>
      </c>
      <c r="D5122">
        <v>151.31</v>
      </c>
    </row>
    <row r="5123" spans="1:4" x14ac:dyDescent="0.2">
      <c r="A5123">
        <v>94616</v>
      </c>
      <c r="B5123" t="s">
        <v>12731</v>
      </c>
      <c r="C5123" t="s">
        <v>52</v>
      </c>
      <c r="D5123">
        <v>407.64</v>
      </c>
    </row>
    <row r="5124" spans="1:4" x14ac:dyDescent="0.2">
      <c r="A5124">
        <v>94618</v>
      </c>
      <c r="B5124" t="s">
        <v>12732</v>
      </c>
      <c r="C5124" t="s">
        <v>52</v>
      </c>
      <c r="D5124">
        <v>396.92</v>
      </c>
    </row>
    <row r="5125" spans="1:4" x14ac:dyDescent="0.2">
      <c r="A5125">
        <v>105193</v>
      </c>
      <c r="B5125" t="s">
        <v>12733</v>
      </c>
      <c r="C5125" t="s">
        <v>52</v>
      </c>
      <c r="D5125">
        <v>161.57</v>
      </c>
    </row>
    <row r="5126" spans="1:4" x14ac:dyDescent="0.2">
      <c r="A5126">
        <v>105197</v>
      </c>
      <c r="B5126" t="s">
        <v>12734</v>
      </c>
      <c r="C5126" t="s">
        <v>52</v>
      </c>
      <c r="D5126">
        <v>171.07</v>
      </c>
    </row>
    <row r="5127" spans="1:4" x14ac:dyDescent="0.2">
      <c r="A5127">
        <v>105196</v>
      </c>
      <c r="B5127" t="s">
        <v>12735</v>
      </c>
      <c r="C5127" t="s">
        <v>52</v>
      </c>
      <c r="D5127">
        <v>246.77</v>
      </c>
    </row>
    <row r="5128" spans="1:4" x14ac:dyDescent="0.2">
      <c r="A5128">
        <v>105198</v>
      </c>
      <c r="B5128" t="s">
        <v>12736</v>
      </c>
      <c r="C5128" t="s">
        <v>52</v>
      </c>
      <c r="D5128">
        <v>348.43</v>
      </c>
    </row>
    <row r="5129" spans="1:4" x14ac:dyDescent="0.2">
      <c r="A5129">
        <v>105200</v>
      </c>
      <c r="B5129" t="s">
        <v>12737</v>
      </c>
      <c r="C5129" t="s">
        <v>52</v>
      </c>
      <c r="D5129">
        <v>136.16999999999999</v>
      </c>
    </row>
    <row r="5130" spans="1:4" x14ac:dyDescent="0.2">
      <c r="A5130">
        <v>105199</v>
      </c>
      <c r="B5130" t="s">
        <v>12738</v>
      </c>
      <c r="C5130" t="s">
        <v>52</v>
      </c>
      <c r="D5130">
        <v>224.89</v>
      </c>
    </row>
    <row r="5131" spans="1:4" x14ac:dyDescent="0.2">
      <c r="A5131">
        <v>105201</v>
      </c>
      <c r="B5131" t="s">
        <v>12739</v>
      </c>
      <c r="C5131" t="s">
        <v>52</v>
      </c>
      <c r="D5131">
        <v>306.49</v>
      </c>
    </row>
    <row r="5132" spans="1:4" x14ac:dyDescent="0.2">
      <c r="A5132">
        <v>94755</v>
      </c>
      <c r="B5132" t="s">
        <v>12740</v>
      </c>
      <c r="C5132" t="s">
        <v>52</v>
      </c>
      <c r="D5132" t="s">
        <v>17527</v>
      </c>
    </row>
    <row r="5133" spans="1:4" x14ac:dyDescent="0.2">
      <c r="A5133">
        <v>94741</v>
      </c>
      <c r="B5133" t="s">
        <v>12741</v>
      </c>
      <c r="C5133" t="s">
        <v>52</v>
      </c>
      <c r="D5133">
        <v>14.29</v>
      </c>
    </row>
    <row r="5134" spans="1:4" x14ac:dyDescent="0.2">
      <c r="A5134">
        <v>94743</v>
      </c>
      <c r="B5134" t="s">
        <v>12742</v>
      </c>
      <c r="C5134" t="s">
        <v>52</v>
      </c>
      <c r="D5134">
        <v>22.95</v>
      </c>
    </row>
    <row r="5135" spans="1:4" x14ac:dyDescent="0.2">
      <c r="A5135">
        <v>94745</v>
      </c>
      <c r="B5135" t="s">
        <v>12743</v>
      </c>
      <c r="C5135" t="s">
        <v>52</v>
      </c>
      <c r="D5135" t="s">
        <v>17527</v>
      </c>
    </row>
    <row r="5136" spans="1:4" x14ac:dyDescent="0.2">
      <c r="A5136">
        <v>94747</v>
      </c>
      <c r="B5136" t="s">
        <v>12744</v>
      </c>
      <c r="C5136" t="s">
        <v>52</v>
      </c>
      <c r="D5136" t="s">
        <v>17527</v>
      </c>
    </row>
    <row r="5137" spans="1:4" x14ac:dyDescent="0.2">
      <c r="A5137">
        <v>94749</v>
      </c>
      <c r="B5137" t="s">
        <v>12745</v>
      </c>
      <c r="C5137" t="s">
        <v>52</v>
      </c>
      <c r="D5137" t="s">
        <v>17527</v>
      </c>
    </row>
    <row r="5138" spans="1:4" x14ac:dyDescent="0.2">
      <c r="A5138">
        <v>94751</v>
      </c>
      <c r="B5138" t="s">
        <v>12746</v>
      </c>
      <c r="C5138" t="s">
        <v>52</v>
      </c>
      <c r="D5138" t="s">
        <v>17527</v>
      </c>
    </row>
    <row r="5139" spans="1:4" x14ac:dyDescent="0.2">
      <c r="A5139">
        <v>94753</v>
      </c>
      <c r="B5139" t="s">
        <v>12747</v>
      </c>
      <c r="C5139" t="s">
        <v>52</v>
      </c>
      <c r="D5139" t="s">
        <v>17527</v>
      </c>
    </row>
    <row r="5140" spans="1:4" x14ac:dyDescent="0.2">
      <c r="A5140">
        <v>105209</v>
      </c>
      <c r="B5140" t="s">
        <v>12748</v>
      </c>
      <c r="C5140" t="s">
        <v>52</v>
      </c>
      <c r="D5140">
        <v>165.85</v>
      </c>
    </row>
    <row r="5141" spans="1:4" x14ac:dyDescent="0.2">
      <c r="A5141">
        <v>105208</v>
      </c>
      <c r="B5141" t="s">
        <v>12749</v>
      </c>
      <c r="C5141" t="s">
        <v>52</v>
      </c>
      <c r="D5141">
        <v>335.96</v>
      </c>
    </row>
    <row r="5142" spans="1:4" x14ac:dyDescent="0.2">
      <c r="A5142">
        <v>105210</v>
      </c>
      <c r="B5142" t="s">
        <v>12750</v>
      </c>
      <c r="C5142" t="s">
        <v>52</v>
      </c>
      <c r="D5142">
        <v>432.9</v>
      </c>
    </row>
    <row r="5143" spans="1:4" x14ac:dyDescent="0.2">
      <c r="A5143">
        <v>105203</v>
      </c>
      <c r="B5143" t="s">
        <v>12751</v>
      </c>
      <c r="C5143" t="s">
        <v>52</v>
      </c>
      <c r="D5143">
        <v>170.35</v>
      </c>
    </row>
    <row r="5144" spans="1:4" x14ac:dyDescent="0.2">
      <c r="A5144">
        <v>105202</v>
      </c>
      <c r="B5144" t="s">
        <v>12752</v>
      </c>
      <c r="C5144" t="s">
        <v>52</v>
      </c>
      <c r="D5144">
        <v>277.20999999999998</v>
      </c>
    </row>
    <row r="5145" spans="1:4" x14ac:dyDescent="0.2">
      <c r="A5145">
        <v>105204</v>
      </c>
      <c r="B5145" t="s">
        <v>12753</v>
      </c>
      <c r="C5145" t="s">
        <v>52</v>
      </c>
      <c r="D5145">
        <v>367.72</v>
      </c>
    </row>
    <row r="5146" spans="1:4" x14ac:dyDescent="0.2">
      <c r="A5146">
        <v>105206</v>
      </c>
      <c r="B5146" t="s">
        <v>12754</v>
      </c>
      <c r="C5146" t="s">
        <v>52</v>
      </c>
      <c r="D5146">
        <v>162.6</v>
      </c>
    </row>
    <row r="5147" spans="1:4" x14ac:dyDescent="0.2">
      <c r="A5147">
        <v>105205</v>
      </c>
      <c r="B5147" t="s">
        <v>12755</v>
      </c>
      <c r="C5147" t="s">
        <v>52</v>
      </c>
      <c r="D5147">
        <v>256.57</v>
      </c>
    </row>
    <row r="5148" spans="1:4" x14ac:dyDescent="0.2">
      <c r="A5148">
        <v>105207</v>
      </c>
      <c r="B5148" t="s">
        <v>12756</v>
      </c>
      <c r="C5148" t="s">
        <v>52</v>
      </c>
      <c r="D5148">
        <v>357.4</v>
      </c>
    </row>
    <row r="5149" spans="1:4" x14ac:dyDescent="0.2">
      <c r="A5149">
        <v>94687</v>
      </c>
      <c r="B5149" t="s">
        <v>12757</v>
      </c>
      <c r="C5149" t="s">
        <v>52</v>
      </c>
      <c r="D5149">
        <v>251.57</v>
      </c>
    </row>
    <row r="5150" spans="1:4" x14ac:dyDescent="0.2">
      <c r="A5150">
        <v>94673</v>
      </c>
      <c r="B5150" t="s">
        <v>12758</v>
      </c>
      <c r="C5150" t="s">
        <v>52</v>
      </c>
      <c r="D5150">
        <v>8.4600000000000009</v>
      </c>
    </row>
    <row r="5151" spans="1:4" x14ac:dyDescent="0.2">
      <c r="A5151">
        <v>94675</v>
      </c>
      <c r="B5151" t="s">
        <v>12759</v>
      </c>
      <c r="C5151" t="s">
        <v>52</v>
      </c>
      <c r="D5151">
        <v>13.92</v>
      </c>
    </row>
    <row r="5152" spans="1:4" x14ac:dyDescent="0.2">
      <c r="A5152">
        <v>94677</v>
      </c>
      <c r="B5152" t="s">
        <v>12760</v>
      </c>
      <c r="C5152" t="s">
        <v>52</v>
      </c>
      <c r="D5152">
        <v>22.25</v>
      </c>
    </row>
    <row r="5153" spans="1:4" x14ac:dyDescent="0.2">
      <c r="A5153">
        <v>94679</v>
      </c>
      <c r="B5153" t="s">
        <v>12761</v>
      </c>
      <c r="C5153" t="s">
        <v>52</v>
      </c>
      <c r="D5153">
        <v>27.15</v>
      </c>
    </row>
    <row r="5154" spans="1:4" x14ac:dyDescent="0.2">
      <c r="A5154">
        <v>94681</v>
      </c>
      <c r="B5154" t="s">
        <v>2338</v>
      </c>
      <c r="C5154" t="s">
        <v>52</v>
      </c>
      <c r="D5154">
        <v>54.74</v>
      </c>
    </row>
    <row r="5155" spans="1:4" x14ac:dyDescent="0.2">
      <c r="A5155">
        <v>94683</v>
      </c>
      <c r="B5155" t="s">
        <v>12762</v>
      </c>
      <c r="C5155" t="s">
        <v>52</v>
      </c>
      <c r="D5155">
        <v>83.09</v>
      </c>
    </row>
    <row r="5156" spans="1:4" x14ac:dyDescent="0.2">
      <c r="A5156">
        <v>94685</v>
      </c>
      <c r="B5156" t="s">
        <v>12763</v>
      </c>
      <c r="C5156" t="s">
        <v>52</v>
      </c>
      <c r="D5156">
        <v>105.74</v>
      </c>
    </row>
    <row r="5157" spans="1:4" x14ac:dyDescent="0.2">
      <c r="A5157">
        <v>94621</v>
      </c>
      <c r="B5157" t="s">
        <v>12764</v>
      </c>
      <c r="C5157" t="s">
        <v>52</v>
      </c>
      <c r="D5157" t="s">
        <v>17527</v>
      </c>
    </row>
    <row r="5158" spans="1:4" x14ac:dyDescent="0.2">
      <c r="A5158">
        <v>94615</v>
      </c>
      <c r="B5158" t="s">
        <v>12765</v>
      </c>
      <c r="C5158" t="s">
        <v>52</v>
      </c>
      <c r="D5158">
        <v>170.53</v>
      </c>
    </row>
    <row r="5159" spans="1:4" x14ac:dyDescent="0.2">
      <c r="A5159">
        <v>94617</v>
      </c>
      <c r="B5159" t="s">
        <v>12766</v>
      </c>
      <c r="C5159" t="s">
        <v>52</v>
      </c>
      <c r="D5159">
        <v>340.81</v>
      </c>
    </row>
    <row r="5160" spans="1:4" x14ac:dyDescent="0.2">
      <c r="A5160">
        <v>94619</v>
      </c>
      <c r="B5160" t="s">
        <v>12767</v>
      </c>
      <c r="C5160" t="s">
        <v>52</v>
      </c>
      <c r="D5160" t="s">
        <v>17527</v>
      </c>
    </row>
    <row r="5161" spans="1:4" x14ac:dyDescent="0.2">
      <c r="A5161">
        <v>105147</v>
      </c>
      <c r="B5161" t="s">
        <v>12768</v>
      </c>
      <c r="C5161" t="s">
        <v>52</v>
      </c>
      <c r="D5161">
        <v>18.45</v>
      </c>
    </row>
    <row r="5162" spans="1:4" x14ac:dyDescent="0.2">
      <c r="A5162">
        <v>105148</v>
      </c>
      <c r="B5162" t="s">
        <v>12769</v>
      </c>
      <c r="C5162" t="s">
        <v>52</v>
      </c>
      <c r="D5162">
        <v>26.14</v>
      </c>
    </row>
    <row r="5163" spans="1:4" x14ac:dyDescent="0.2">
      <c r="A5163">
        <v>105154</v>
      </c>
      <c r="B5163" t="s">
        <v>12770</v>
      </c>
      <c r="C5163" t="s">
        <v>52</v>
      </c>
      <c r="D5163">
        <v>7.87</v>
      </c>
    </row>
    <row r="5164" spans="1:4" x14ac:dyDescent="0.2">
      <c r="A5164">
        <v>105155</v>
      </c>
      <c r="B5164" t="s">
        <v>12771</v>
      </c>
      <c r="C5164" t="s">
        <v>52</v>
      </c>
      <c r="D5164">
        <v>11.73</v>
      </c>
    </row>
    <row r="5165" spans="1:4" x14ac:dyDescent="0.2">
      <c r="A5165">
        <v>105156</v>
      </c>
      <c r="B5165" t="s">
        <v>12772</v>
      </c>
      <c r="C5165" t="s">
        <v>52</v>
      </c>
      <c r="D5165">
        <v>14.97</v>
      </c>
    </row>
    <row r="5166" spans="1:4" x14ac:dyDescent="0.2">
      <c r="A5166">
        <v>105157</v>
      </c>
      <c r="B5166" t="s">
        <v>12773</v>
      </c>
      <c r="C5166" t="s">
        <v>52</v>
      </c>
      <c r="D5166">
        <v>23</v>
      </c>
    </row>
    <row r="5167" spans="1:4" x14ac:dyDescent="0.2">
      <c r="A5167">
        <v>105158</v>
      </c>
      <c r="B5167" t="s">
        <v>12774</v>
      </c>
      <c r="C5167" t="s">
        <v>52</v>
      </c>
      <c r="D5167">
        <v>33.65</v>
      </c>
    </row>
    <row r="5168" spans="1:4" x14ac:dyDescent="0.2">
      <c r="A5168">
        <v>105159</v>
      </c>
      <c r="B5168" t="s">
        <v>12775</v>
      </c>
      <c r="C5168" t="s">
        <v>52</v>
      </c>
      <c r="D5168">
        <v>59.5</v>
      </c>
    </row>
    <row r="5169" spans="1:4" x14ac:dyDescent="0.2">
      <c r="A5169">
        <v>105160</v>
      </c>
      <c r="B5169" t="s">
        <v>12776</v>
      </c>
      <c r="C5169" t="s">
        <v>52</v>
      </c>
      <c r="D5169">
        <v>73.45</v>
      </c>
    </row>
    <row r="5170" spans="1:4" x14ac:dyDescent="0.2">
      <c r="A5170">
        <v>94634</v>
      </c>
      <c r="B5170" t="s">
        <v>12777</v>
      </c>
      <c r="C5170" t="s">
        <v>52</v>
      </c>
      <c r="D5170" t="s">
        <v>17527</v>
      </c>
    </row>
    <row r="5171" spans="1:4" x14ac:dyDescent="0.2">
      <c r="A5171">
        <v>94631</v>
      </c>
      <c r="B5171" t="s">
        <v>12778</v>
      </c>
      <c r="C5171" t="s">
        <v>52</v>
      </c>
      <c r="D5171" t="s">
        <v>17527</v>
      </c>
    </row>
    <row r="5172" spans="1:4" x14ac:dyDescent="0.2">
      <c r="A5172">
        <v>94632</v>
      </c>
      <c r="B5172" t="s">
        <v>12779</v>
      </c>
      <c r="C5172" t="s">
        <v>52</v>
      </c>
      <c r="D5172" t="s">
        <v>17527</v>
      </c>
    </row>
    <row r="5173" spans="1:4" x14ac:dyDescent="0.2">
      <c r="A5173">
        <v>94633</v>
      </c>
      <c r="B5173" t="s">
        <v>12780</v>
      </c>
      <c r="C5173" t="s">
        <v>52</v>
      </c>
      <c r="D5173" t="s">
        <v>17527</v>
      </c>
    </row>
    <row r="5174" spans="1:4" x14ac:dyDescent="0.2">
      <c r="A5174">
        <v>94672</v>
      </c>
      <c r="B5174" t="s">
        <v>8874</v>
      </c>
      <c r="C5174" t="s">
        <v>52</v>
      </c>
      <c r="D5174">
        <v>7.27</v>
      </c>
    </row>
    <row r="5175" spans="1:4" x14ac:dyDescent="0.2">
      <c r="A5175">
        <v>94754</v>
      </c>
      <c r="B5175" t="s">
        <v>12781</v>
      </c>
      <c r="C5175" t="s">
        <v>52</v>
      </c>
      <c r="D5175">
        <v>306.75</v>
      </c>
    </row>
    <row r="5176" spans="1:4" x14ac:dyDescent="0.2">
      <c r="A5176">
        <v>94740</v>
      </c>
      <c r="B5176" t="s">
        <v>12782</v>
      </c>
      <c r="C5176" t="s">
        <v>52</v>
      </c>
      <c r="D5176">
        <v>11.25</v>
      </c>
    </row>
    <row r="5177" spans="1:4" x14ac:dyDescent="0.2">
      <c r="A5177">
        <v>94742</v>
      </c>
      <c r="B5177" t="s">
        <v>12783</v>
      </c>
      <c r="C5177" t="s">
        <v>52</v>
      </c>
      <c r="D5177">
        <v>18.38</v>
      </c>
    </row>
    <row r="5178" spans="1:4" x14ac:dyDescent="0.2">
      <c r="A5178">
        <v>94744</v>
      </c>
      <c r="B5178" t="s">
        <v>12784</v>
      </c>
      <c r="C5178" t="s">
        <v>52</v>
      </c>
      <c r="D5178">
        <v>28.63</v>
      </c>
    </row>
    <row r="5179" spans="1:4" x14ac:dyDescent="0.2">
      <c r="A5179">
        <v>94746</v>
      </c>
      <c r="B5179" t="s">
        <v>12785</v>
      </c>
      <c r="C5179" t="s">
        <v>52</v>
      </c>
      <c r="D5179">
        <v>40.799999999999997</v>
      </c>
    </row>
    <row r="5180" spans="1:4" x14ac:dyDescent="0.2">
      <c r="A5180">
        <v>94748</v>
      </c>
      <c r="B5180" t="s">
        <v>12786</v>
      </c>
      <c r="C5180" t="s">
        <v>52</v>
      </c>
      <c r="D5180">
        <v>88.01</v>
      </c>
    </row>
    <row r="5181" spans="1:4" x14ac:dyDescent="0.2">
      <c r="A5181">
        <v>94750</v>
      </c>
      <c r="B5181" t="s">
        <v>12787</v>
      </c>
      <c r="C5181" t="s">
        <v>52</v>
      </c>
      <c r="D5181">
        <v>176.41</v>
      </c>
    </row>
    <row r="5182" spans="1:4" x14ac:dyDescent="0.2">
      <c r="A5182">
        <v>94752</v>
      </c>
      <c r="B5182" t="s">
        <v>12788</v>
      </c>
      <c r="C5182" t="s">
        <v>52</v>
      </c>
      <c r="D5182">
        <v>213.31</v>
      </c>
    </row>
    <row r="5183" spans="1:4" x14ac:dyDescent="0.2">
      <c r="A5183">
        <v>96755</v>
      </c>
      <c r="B5183" t="s">
        <v>12789</v>
      </c>
      <c r="C5183" t="s">
        <v>52</v>
      </c>
      <c r="D5183">
        <v>382.46</v>
      </c>
    </row>
    <row r="5184" spans="1:4" x14ac:dyDescent="0.2">
      <c r="A5184">
        <v>96747</v>
      </c>
      <c r="B5184" t="s">
        <v>12790</v>
      </c>
      <c r="C5184" t="s">
        <v>52</v>
      </c>
      <c r="D5184">
        <v>9.0299999999999994</v>
      </c>
    </row>
    <row r="5185" spans="1:4" x14ac:dyDescent="0.2">
      <c r="A5185">
        <v>96748</v>
      </c>
      <c r="B5185" t="s">
        <v>12791</v>
      </c>
      <c r="C5185" t="s">
        <v>52</v>
      </c>
      <c r="D5185">
        <v>10.44</v>
      </c>
    </row>
    <row r="5186" spans="1:4" x14ac:dyDescent="0.2">
      <c r="A5186">
        <v>96749</v>
      </c>
      <c r="B5186" t="s">
        <v>12792</v>
      </c>
      <c r="C5186" t="s">
        <v>52</v>
      </c>
      <c r="D5186">
        <v>13.14</v>
      </c>
    </row>
    <row r="5187" spans="1:4" x14ac:dyDescent="0.2">
      <c r="A5187">
        <v>96750</v>
      </c>
      <c r="B5187" t="s">
        <v>12793</v>
      </c>
      <c r="C5187" t="s">
        <v>52</v>
      </c>
      <c r="D5187">
        <v>20.32</v>
      </c>
    </row>
    <row r="5188" spans="1:4" x14ac:dyDescent="0.2">
      <c r="A5188">
        <v>96751</v>
      </c>
      <c r="B5188" t="s">
        <v>12794</v>
      </c>
      <c r="C5188" t="s">
        <v>52</v>
      </c>
      <c r="D5188">
        <v>29.47</v>
      </c>
    </row>
    <row r="5189" spans="1:4" x14ac:dyDescent="0.2">
      <c r="A5189">
        <v>96752</v>
      </c>
      <c r="B5189" t="s">
        <v>12795</v>
      </c>
      <c r="C5189" t="s">
        <v>52</v>
      </c>
      <c r="D5189">
        <v>44</v>
      </c>
    </row>
    <row r="5190" spans="1:4" x14ac:dyDescent="0.2">
      <c r="A5190">
        <v>96753</v>
      </c>
      <c r="B5190" t="s">
        <v>12796</v>
      </c>
      <c r="C5190" t="s">
        <v>52</v>
      </c>
      <c r="D5190">
        <v>99.06</v>
      </c>
    </row>
    <row r="5191" spans="1:4" x14ac:dyDescent="0.2">
      <c r="A5191">
        <v>96754</v>
      </c>
      <c r="B5191" t="s">
        <v>12797</v>
      </c>
      <c r="C5191" t="s">
        <v>52</v>
      </c>
      <c r="D5191">
        <v>127.22</v>
      </c>
    </row>
    <row r="5192" spans="1:4" x14ac:dyDescent="0.2">
      <c r="A5192">
        <v>94686</v>
      </c>
      <c r="B5192" t="s">
        <v>12798</v>
      </c>
      <c r="C5192" t="s">
        <v>52</v>
      </c>
      <c r="D5192">
        <v>277.19</v>
      </c>
    </row>
    <row r="5193" spans="1:4" x14ac:dyDescent="0.2">
      <c r="A5193">
        <v>94674</v>
      </c>
      <c r="B5193" t="s">
        <v>8886</v>
      </c>
      <c r="C5193" t="s">
        <v>52</v>
      </c>
      <c r="D5193">
        <v>9.4700000000000006</v>
      </c>
    </row>
    <row r="5194" spans="1:4" x14ac:dyDescent="0.2">
      <c r="A5194">
        <v>94676</v>
      </c>
      <c r="B5194" t="s">
        <v>8873</v>
      </c>
      <c r="C5194" t="s">
        <v>52</v>
      </c>
      <c r="D5194">
        <v>15.5</v>
      </c>
    </row>
    <row r="5195" spans="1:4" x14ac:dyDescent="0.2">
      <c r="A5195">
        <v>94678</v>
      </c>
      <c r="B5195" t="s">
        <v>12799</v>
      </c>
      <c r="C5195" t="s">
        <v>52</v>
      </c>
      <c r="D5195">
        <v>18.28</v>
      </c>
    </row>
    <row r="5196" spans="1:4" x14ac:dyDescent="0.2">
      <c r="A5196">
        <v>94680</v>
      </c>
      <c r="B5196" t="s">
        <v>12800</v>
      </c>
      <c r="C5196" t="s">
        <v>52</v>
      </c>
      <c r="D5196">
        <v>49.06</v>
      </c>
    </row>
    <row r="5197" spans="1:4" x14ac:dyDescent="0.2">
      <c r="A5197">
        <v>94682</v>
      </c>
      <c r="B5197" t="s">
        <v>12801</v>
      </c>
      <c r="C5197" t="s">
        <v>52</v>
      </c>
      <c r="D5197">
        <v>119.51</v>
      </c>
    </row>
    <row r="5198" spans="1:4" x14ac:dyDescent="0.2">
      <c r="A5198">
        <v>94684</v>
      </c>
      <c r="B5198" t="s">
        <v>12802</v>
      </c>
      <c r="C5198" t="s">
        <v>52</v>
      </c>
      <c r="D5198">
        <v>144.34</v>
      </c>
    </row>
    <row r="5199" spans="1:4" x14ac:dyDescent="0.2">
      <c r="A5199">
        <v>105219</v>
      </c>
      <c r="B5199" t="s">
        <v>12803</v>
      </c>
      <c r="C5199" t="s">
        <v>52</v>
      </c>
      <c r="D5199">
        <v>12.94</v>
      </c>
    </row>
    <row r="5200" spans="1:4" x14ac:dyDescent="0.2">
      <c r="A5200">
        <v>105220</v>
      </c>
      <c r="B5200" t="s">
        <v>12804</v>
      </c>
      <c r="C5200" t="s">
        <v>52</v>
      </c>
      <c r="D5200">
        <v>17.68</v>
      </c>
    </row>
    <row r="5201" spans="1:4" x14ac:dyDescent="0.2">
      <c r="A5201">
        <v>105221</v>
      </c>
      <c r="B5201" t="s">
        <v>12805</v>
      </c>
      <c r="C5201" t="s">
        <v>52</v>
      </c>
      <c r="D5201">
        <v>26.9</v>
      </c>
    </row>
    <row r="5202" spans="1:4" x14ac:dyDescent="0.2">
      <c r="A5202">
        <v>105166</v>
      </c>
      <c r="B5202" t="s">
        <v>12806</v>
      </c>
      <c r="C5202" t="s">
        <v>52</v>
      </c>
      <c r="D5202">
        <v>40.369999999999997</v>
      </c>
    </row>
    <row r="5203" spans="1:4" x14ac:dyDescent="0.2">
      <c r="A5203">
        <v>105222</v>
      </c>
      <c r="B5203" t="s">
        <v>12807</v>
      </c>
      <c r="C5203" t="s">
        <v>52</v>
      </c>
      <c r="D5203">
        <v>75.400000000000006</v>
      </c>
    </row>
    <row r="5204" spans="1:4" x14ac:dyDescent="0.2">
      <c r="A5204">
        <v>105223</v>
      </c>
      <c r="B5204" t="s">
        <v>12808</v>
      </c>
      <c r="C5204" t="s">
        <v>52</v>
      </c>
      <c r="D5204">
        <v>170.71</v>
      </c>
    </row>
    <row r="5205" spans="1:4" x14ac:dyDescent="0.2">
      <c r="A5205">
        <v>105224</v>
      </c>
      <c r="B5205" t="s">
        <v>12809</v>
      </c>
      <c r="C5205" t="s">
        <v>52</v>
      </c>
      <c r="D5205">
        <v>248.81</v>
      </c>
    </row>
    <row r="5206" spans="1:4" x14ac:dyDescent="0.2">
      <c r="A5206">
        <v>105149</v>
      </c>
      <c r="B5206" t="s">
        <v>12810</v>
      </c>
      <c r="C5206" t="s">
        <v>52</v>
      </c>
      <c r="D5206">
        <v>9.3000000000000007</v>
      </c>
    </row>
    <row r="5207" spans="1:4" x14ac:dyDescent="0.2">
      <c r="A5207">
        <v>105150</v>
      </c>
      <c r="B5207" t="s">
        <v>12811</v>
      </c>
      <c r="C5207" t="s">
        <v>52</v>
      </c>
      <c r="D5207">
        <v>10.88</v>
      </c>
    </row>
    <row r="5208" spans="1:4" x14ac:dyDescent="0.2">
      <c r="A5208">
        <v>105151</v>
      </c>
      <c r="B5208" t="s">
        <v>12812</v>
      </c>
      <c r="C5208" t="s">
        <v>52</v>
      </c>
      <c r="D5208">
        <v>26.37</v>
      </c>
    </row>
    <row r="5209" spans="1:4" x14ac:dyDescent="0.2">
      <c r="A5209">
        <v>105152</v>
      </c>
      <c r="B5209" t="s">
        <v>12813</v>
      </c>
      <c r="C5209" t="s">
        <v>52</v>
      </c>
      <c r="D5209">
        <v>39.049999999999997</v>
      </c>
    </row>
    <row r="5210" spans="1:4" x14ac:dyDescent="0.2">
      <c r="A5210">
        <v>105153</v>
      </c>
      <c r="B5210" t="s">
        <v>12814</v>
      </c>
      <c r="C5210" t="s">
        <v>52</v>
      </c>
      <c r="D5210">
        <v>61.09</v>
      </c>
    </row>
    <row r="5211" spans="1:4" x14ac:dyDescent="0.2">
      <c r="A5211">
        <v>105161</v>
      </c>
      <c r="B5211" t="s">
        <v>12815</v>
      </c>
      <c r="C5211" t="s">
        <v>52</v>
      </c>
      <c r="D5211">
        <v>109.49</v>
      </c>
    </row>
    <row r="5212" spans="1:4" x14ac:dyDescent="0.2">
      <c r="A5212">
        <v>105162</v>
      </c>
      <c r="B5212" t="s">
        <v>12816</v>
      </c>
      <c r="C5212" t="s">
        <v>52</v>
      </c>
      <c r="D5212">
        <v>186.31</v>
      </c>
    </row>
    <row r="5213" spans="1:4" x14ac:dyDescent="0.2">
      <c r="A5213">
        <v>105163</v>
      </c>
      <c r="B5213" t="s">
        <v>12817</v>
      </c>
      <c r="C5213" t="s">
        <v>52</v>
      </c>
      <c r="D5213">
        <v>16.86</v>
      </c>
    </row>
    <row r="5214" spans="1:4" x14ac:dyDescent="0.2">
      <c r="A5214">
        <v>105170</v>
      </c>
      <c r="B5214" t="s">
        <v>12818</v>
      </c>
      <c r="C5214" t="s">
        <v>52</v>
      </c>
      <c r="D5214">
        <v>6.82</v>
      </c>
    </row>
    <row r="5215" spans="1:4" x14ac:dyDescent="0.2">
      <c r="A5215">
        <v>105179</v>
      </c>
      <c r="B5215" t="s">
        <v>12819</v>
      </c>
      <c r="C5215" t="s">
        <v>52</v>
      </c>
      <c r="D5215">
        <v>11.37</v>
      </c>
    </row>
    <row r="5216" spans="1:4" x14ac:dyDescent="0.2">
      <c r="A5216">
        <v>105180</v>
      </c>
      <c r="B5216" t="s">
        <v>12820</v>
      </c>
      <c r="C5216" t="s">
        <v>52</v>
      </c>
      <c r="D5216">
        <v>15.56</v>
      </c>
    </row>
    <row r="5217" spans="1:4" x14ac:dyDescent="0.2">
      <c r="A5217">
        <v>105181</v>
      </c>
      <c r="B5217" t="s">
        <v>12821</v>
      </c>
      <c r="C5217" t="s">
        <v>52</v>
      </c>
      <c r="D5217">
        <v>21.02</v>
      </c>
    </row>
    <row r="5218" spans="1:4" x14ac:dyDescent="0.2">
      <c r="A5218">
        <v>105182</v>
      </c>
      <c r="B5218" t="s">
        <v>12822</v>
      </c>
      <c r="C5218" t="s">
        <v>52</v>
      </c>
      <c r="D5218">
        <v>47.14</v>
      </c>
    </row>
    <row r="5219" spans="1:4" x14ac:dyDescent="0.2">
      <c r="A5219">
        <v>105183</v>
      </c>
      <c r="B5219" t="s">
        <v>12823</v>
      </c>
      <c r="C5219" t="s">
        <v>52</v>
      </c>
      <c r="D5219">
        <v>97.28</v>
      </c>
    </row>
    <row r="5220" spans="1:4" x14ac:dyDescent="0.2">
      <c r="A5220">
        <v>105184</v>
      </c>
      <c r="B5220" t="s">
        <v>12824</v>
      </c>
      <c r="C5220" t="s">
        <v>52</v>
      </c>
      <c r="D5220">
        <v>120.54</v>
      </c>
    </row>
    <row r="5221" spans="1:4" x14ac:dyDescent="0.2">
      <c r="A5221">
        <v>94612</v>
      </c>
      <c r="B5221" t="s">
        <v>12825</v>
      </c>
      <c r="C5221" t="s">
        <v>52</v>
      </c>
      <c r="D5221">
        <v>440.76</v>
      </c>
    </row>
    <row r="5222" spans="1:4" x14ac:dyDescent="0.2">
      <c r="A5222">
        <v>105142</v>
      </c>
      <c r="B5222" t="s">
        <v>12826</v>
      </c>
      <c r="C5222" t="s">
        <v>52</v>
      </c>
      <c r="D5222">
        <v>7.91</v>
      </c>
    </row>
    <row r="5223" spans="1:4" x14ac:dyDescent="0.2">
      <c r="A5223">
        <v>105143</v>
      </c>
      <c r="B5223" t="s">
        <v>12827</v>
      </c>
      <c r="C5223" t="s">
        <v>52</v>
      </c>
      <c r="D5223">
        <v>11.75</v>
      </c>
    </row>
    <row r="5224" spans="1:4" x14ac:dyDescent="0.2">
      <c r="A5224">
        <v>105144</v>
      </c>
      <c r="B5224" t="s">
        <v>12828</v>
      </c>
      <c r="C5224" t="s">
        <v>52</v>
      </c>
      <c r="D5224">
        <v>24.69</v>
      </c>
    </row>
    <row r="5225" spans="1:4" x14ac:dyDescent="0.2">
      <c r="A5225">
        <v>105173</v>
      </c>
      <c r="B5225" t="s">
        <v>12829</v>
      </c>
      <c r="C5225" t="s">
        <v>52</v>
      </c>
      <c r="D5225">
        <v>95.12</v>
      </c>
    </row>
    <row r="5226" spans="1:4" x14ac:dyDescent="0.2">
      <c r="A5226">
        <v>105175</v>
      </c>
      <c r="B5226" t="s">
        <v>12830</v>
      </c>
      <c r="C5226" t="s">
        <v>52</v>
      </c>
      <c r="D5226">
        <v>134.77000000000001</v>
      </c>
    </row>
    <row r="5227" spans="1:4" x14ac:dyDescent="0.2">
      <c r="A5227">
        <v>105174</v>
      </c>
      <c r="B5227" t="s">
        <v>12831</v>
      </c>
      <c r="C5227" t="s">
        <v>52</v>
      </c>
      <c r="D5227">
        <v>136.63999999999999</v>
      </c>
    </row>
    <row r="5228" spans="1:4" x14ac:dyDescent="0.2">
      <c r="A5228">
        <v>105145</v>
      </c>
      <c r="B5228" t="s">
        <v>12832</v>
      </c>
      <c r="C5228" t="s">
        <v>52</v>
      </c>
      <c r="D5228">
        <v>13.59</v>
      </c>
    </row>
    <row r="5229" spans="1:4" x14ac:dyDescent="0.2">
      <c r="A5229">
        <v>94606</v>
      </c>
      <c r="B5229" t="s">
        <v>12833</v>
      </c>
      <c r="C5229" t="s">
        <v>52</v>
      </c>
      <c r="D5229">
        <v>89.42</v>
      </c>
    </row>
    <row r="5230" spans="1:4" x14ac:dyDescent="0.2">
      <c r="A5230">
        <v>94608</v>
      </c>
      <c r="B5230" t="s">
        <v>12834</v>
      </c>
      <c r="C5230" t="s">
        <v>52</v>
      </c>
      <c r="D5230">
        <v>214.97</v>
      </c>
    </row>
    <row r="5231" spans="1:4" x14ac:dyDescent="0.2">
      <c r="A5231">
        <v>94610</v>
      </c>
      <c r="B5231" t="s">
        <v>12835</v>
      </c>
      <c r="C5231" t="s">
        <v>52</v>
      </c>
      <c r="D5231">
        <v>311.74</v>
      </c>
    </row>
    <row r="5232" spans="1:4" x14ac:dyDescent="0.2">
      <c r="A5232">
        <v>94657</v>
      </c>
      <c r="B5232" t="s">
        <v>12836</v>
      </c>
      <c r="C5232" t="s">
        <v>52</v>
      </c>
      <c r="D5232">
        <v>4.7699999999999996</v>
      </c>
    </row>
    <row r="5233" spans="1:4" x14ac:dyDescent="0.2">
      <c r="A5233">
        <v>94659</v>
      </c>
      <c r="B5233" t="s">
        <v>12837</v>
      </c>
      <c r="C5233" t="s">
        <v>52</v>
      </c>
      <c r="D5233">
        <v>7.3</v>
      </c>
    </row>
    <row r="5234" spans="1:4" x14ac:dyDescent="0.2">
      <c r="A5234">
        <v>94739</v>
      </c>
      <c r="B5234" t="s">
        <v>12838</v>
      </c>
      <c r="C5234" t="s">
        <v>52</v>
      </c>
      <c r="D5234">
        <v>249.65</v>
      </c>
    </row>
    <row r="5235" spans="1:4" x14ac:dyDescent="0.2">
      <c r="A5235">
        <v>94725</v>
      </c>
      <c r="B5235" t="s">
        <v>12839</v>
      </c>
      <c r="C5235" t="s">
        <v>52</v>
      </c>
      <c r="D5235">
        <v>8.0399999999999991</v>
      </c>
    </row>
    <row r="5236" spans="1:4" x14ac:dyDescent="0.2">
      <c r="A5236">
        <v>94727</v>
      </c>
      <c r="B5236" t="s">
        <v>12840</v>
      </c>
      <c r="C5236" t="s">
        <v>52</v>
      </c>
      <c r="D5236">
        <v>12.82</v>
      </c>
    </row>
    <row r="5237" spans="1:4" x14ac:dyDescent="0.2">
      <c r="A5237">
        <v>94729</v>
      </c>
      <c r="B5237" t="s">
        <v>12841</v>
      </c>
      <c r="C5237" t="s">
        <v>52</v>
      </c>
      <c r="D5237">
        <v>21.7</v>
      </c>
    </row>
    <row r="5238" spans="1:4" x14ac:dyDescent="0.2">
      <c r="A5238">
        <v>94731</v>
      </c>
      <c r="B5238" t="s">
        <v>12842</v>
      </c>
      <c r="C5238" t="s">
        <v>52</v>
      </c>
      <c r="D5238">
        <v>28.67</v>
      </c>
    </row>
    <row r="5239" spans="1:4" x14ac:dyDescent="0.2">
      <c r="A5239">
        <v>94733</v>
      </c>
      <c r="B5239" t="s">
        <v>12843</v>
      </c>
      <c r="C5239" t="s">
        <v>52</v>
      </c>
      <c r="D5239">
        <v>49.69</v>
      </c>
    </row>
    <row r="5240" spans="1:4" x14ac:dyDescent="0.2">
      <c r="A5240">
        <v>94863</v>
      </c>
      <c r="B5240" t="s">
        <v>12844</v>
      </c>
      <c r="C5240" t="s">
        <v>52</v>
      </c>
      <c r="D5240">
        <v>168.13</v>
      </c>
    </row>
    <row r="5241" spans="1:4" x14ac:dyDescent="0.2">
      <c r="A5241">
        <v>94737</v>
      </c>
      <c r="B5241" t="s">
        <v>12845</v>
      </c>
      <c r="C5241" t="s">
        <v>52</v>
      </c>
      <c r="D5241">
        <v>201.47</v>
      </c>
    </row>
    <row r="5242" spans="1:4" x14ac:dyDescent="0.2">
      <c r="A5242">
        <v>94465</v>
      </c>
      <c r="B5242" t="s">
        <v>12846</v>
      </c>
      <c r="C5242" t="s">
        <v>52</v>
      </c>
      <c r="D5242">
        <v>58.54</v>
      </c>
    </row>
    <row r="5243" spans="1:4" x14ac:dyDescent="0.2">
      <c r="A5243">
        <v>94467</v>
      </c>
      <c r="B5243" t="s">
        <v>12847</v>
      </c>
      <c r="C5243" t="s">
        <v>52</v>
      </c>
      <c r="D5243">
        <v>92.46</v>
      </c>
    </row>
    <row r="5244" spans="1:4" x14ac:dyDescent="0.2">
      <c r="A5244">
        <v>94469</v>
      </c>
      <c r="B5244" t="s">
        <v>12848</v>
      </c>
      <c r="C5244" t="s">
        <v>52</v>
      </c>
      <c r="D5244">
        <v>131.07</v>
      </c>
    </row>
    <row r="5245" spans="1:4" x14ac:dyDescent="0.2">
      <c r="A5245">
        <v>96746</v>
      </c>
      <c r="B5245" t="s">
        <v>12849</v>
      </c>
      <c r="C5245" t="s">
        <v>52</v>
      </c>
      <c r="D5245">
        <v>127.81</v>
      </c>
    </row>
    <row r="5246" spans="1:4" x14ac:dyDescent="0.2">
      <c r="A5246">
        <v>96736</v>
      </c>
      <c r="B5246" t="s">
        <v>12850</v>
      </c>
      <c r="C5246" t="s">
        <v>52</v>
      </c>
      <c r="D5246">
        <v>7.27</v>
      </c>
    </row>
    <row r="5247" spans="1:4" x14ac:dyDescent="0.2">
      <c r="A5247">
        <v>96737</v>
      </c>
      <c r="B5247" t="s">
        <v>12851</v>
      </c>
      <c r="C5247" t="s">
        <v>52</v>
      </c>
      <c r="D5247">
        <v>7.49</v>
      </c>
    </row>
    <row r="5248" spans="1:4" x14ac:dyDescent="0.2">
      <c r="A5248">
        <v>96739</v>
      </c>
      <c r="B5248" t="s">
        <v>12852</v>
      </c>
      <c r="C5248" t="s">
        <v>52</v>
      </c>
      <c r="D5248">
        <v>10.23</v>
      </c>
    </row>
    <row r="5249" spans="1:4" x14ac:dyDescent="0.2">
      <c r="A5249">
        <v>96741</v>
      </c>
      <c r="B5249" t="s">
        <v>12853</v>
      </c>
      <c r="C5249" t="s">
        <v>52</v>
      </c>
      <c r="D5249">
        <v>19.46</v>
      </c>
    </row>
    <row r="5250" spans="1:4" x14ac:dyDescent="0.2">
      <c r="A5250">
        <v>96742</v>
      </c>
      <c r="B5250" t="s">
        <v>12854</v>
      </c>
      <c r="C5250" t="s">
        <v>52</v>
      </c>
      <c r="D5250">
        <v>23.92</v>
      </c>
    </row>
    <row r="5251" spans="1:4" x14ac:dyDescent="0.2">
      <c r="A5251">
        <v>96743</v>
      </c>
      <c r="B5251" t="s">
        <v>12855</v>
      </c>
      <c r="C5251" t="s">
        <v>52</v>
      </c>
      <c r="D5251">
        <v>37.14</v>
      </c>
    </row>
    <row r="5252" spans="1:4" x14ac:dyDescent="0.2">
      <c r="A5252">
        <v>96744</v>
      </c>
      <c r="B5252" t="s">
        <v>12856</v>
      </c>
      <c r="C5252" t="s">
        <v>52</v>
      </c>
      <c r="D5252">
        <v>62.18</v>
      </c>
    </row>
    <row r="5253" spans="1:4" x14ac:dyDescent="0.2">
      <c r="A5253">
        <v>96745</v>
      </c>
      <c r="B5253" t="s">
        <v>12857</v>
      </c>
      <c r="C5253" t="s">
        <v>52</v>
      </c>
      <c r="D5253">
        <v>97.09</v>
      </c>
    </row>
    <row r="5254" spans="1:4" x14ac:dyDescent="0.2">
      <c r="A5254">
        <v>94671</v>
      </c>
      <c r="B5254" t="s">
        <v>12858</v>
      </c>
      <c r="C5254" t="s">
        <v>52</v>
      </c>
      <c r="D5254">
        <v>118.46</v>
      </c>
    </row>
    <row r="5255" spans="1:4" x14ac:dyDescent="0.2">
      <c r="A5255">
        <v>94661</v>
      </c>
      <c r="B5255" t="s">
        <v>12859</v>
      </c>
      <c r="C5255" t="s">
        <v>52</v>
      </c>
      <c r="D5255">
        <v>11.4</v>
      </c>
    </row>
    <row r="5256" spans="1:4" x14ac:dyDescent="0.2">
      <c r="A5256">
        <v>94663</v>
      </c>
      <c r="B5256" t="s">
        <v>12860</v>
      </c>
      <c r="C5256" t="s">
        <v>52</v>
      </c>
      <c r="D5256">
        <v>14.4</v>
      </c>
    </row>
    <row r="5257" spans="1:4" x14ac:dyDescent="0.2">
      <c r="A5257">
        <v>94665</v>
      </c>
      <c r="B5257" t="s">
        <v>12861</v>
      </c>
      <c r="C5257" t="s">
        <v>52</v>
      </c>
      <c r="D5257">
        <v>27.59</v>
      </c>
    </row>
    <row r="5258" spans="1:4" x14ac:dyDescent="0.2">
      <c r="A5258">
        <v>94667</v>
      </c>
      <c r="B5258" t="s">
        <v>12862</v>
      </c>
      <c r="C5258" t="s">
        <v>52</v>
      </c>
      <c r="D5258">
        <v>40.590000000000003</v>
      </c>
    </row>
    <row r="5259" spans="1:4" x14ac:dyDescent="0.2">
      <c r="A5259">
        <v>94669</v>
      </c>
      <c r="B5259" t="s">
        <v>12863</v>
      </c>
      <c r="C5259" t="s">
        <v>52</v>
      </c>
      <c r="D5259">
        <v>72.239999999999995</v>
      </c>
    </row>
    <row r="5260" spans="1:4" x14ac:dyDescent="0.2">
      <c r="A5260">
        <v>105177</v>
      </c>
      <c r="B5260" t="s">
        <v>12864</v>
      </c>
      <c r="C5260" t="s">
        <v>52</v>
      </c>
      <c r="D5260">
        <v>151.4</v>
      </c>
    </row>
    <row r="5261" spans="1:4" x14ac:dyDescent="0.2">
      <c r="A5261">
        <v>105176</v>
      </c>
      <c r="B5261" t="s">
        <v>12865</v>
      </c>
      <c r="C5261" t="s">
        <v>52</v>
      </c>
      <c r="D5261">
        <v>169.84</v>
      </c>
    </row>
    <row r="5262" spans="1:4" x14ac:dyDescent="0.2">
      <c r="A5262">
        <v>94466</v>
      </c>
      <c r="B5262" t="s">
        <v>12866</v>
      </c>
      <c r="C5262" t="s">
        <v>52</v>
      </c>
      <c r="D5262">
        <v>58.57</v>
      </c>
    </row>
    <row r="5263" spans="1:4" x14ac:dyDescent="0.2">
      <c r="A5263">
        <v>94468</v>
      </c>
      <c r="B5263" t="s">
        <v>12867</v>
      </c>
      <c r="C5263" t="s">
        <v>52</v>
      </c>
      <c r="D5263">
        <v>81.75</v>
      </c>
    </row>
    <row r="5264" spans="1:4" x14ac:dyDescent="0.2">
      <c r="A5264">
        <v>94470</v>
      </c>
      <c r="B5264" t="s">
        <v>12868</v>
      </c>
      <c r="C5264" t="s">
        <v>52</v>
      </c>
      <c r="D5264">
        <v>121.54</v>
      </c>
    </row>
    <row r="5265" spans="1:4" x14ac:dyDescent="0.2">
      <c r="A5265">
        <v>105225</v>
      </c>
      <c r="B5265" t="s">
        <v>12869</v>
      </c>
      <c r="C5265" t="s">
        <v>52</v>
      </c>
      <c r="D5265">
        <v>19.420000000000002</v>
      </c>
    </row>
    <row r="5266" spans="1:4" x14ac:dyDescent="0.2">
      <c r="A5266">
        <v>105226</v>
      </c>
      <c r="B5266" t="s">
        <v>12870</v>
      </c>
      <c r="C5266" t="s">
        <v>52</v>
      </c>
      <c r="D5266">
        <v>43.64</v>
      </c>
    </row>
    <row r="5267" spans="1:4" x14ac:dyDescent="0.2">
      <c r="A5267">
        <v>105227</v>
      </c>
      <c r="B5267" t="s">
        <v>12871</v>
      </c>
      <c r="C5267" t="s">
        <v>52</v>
      </c>
      <c r="D5267">
        <v>62.13</v>
      </c>
    </row>
    <row r="5268" spans="1:4" x14ac:dyDescent="0.2">
      <c r="A5268">
        <v>105212</v>
      </c>
      <c r="B5268" t="s">
        <v>12872</v>
      </c>
      <c r="C5268" t="s">
        <v>52</v>
      </c>
      <c r="D5268">
        <v>258.77</v>
      </c>
    </row>
    <row r="5269" spans="1:4" x14ac:dyDescent="0.2">
      <c r="A5269">
        <v>105211</v>
      </c>
      <c r="B5269" t="s">
        <v>12873</v>
      </c>
      <c r="C5269" t="s">
        <v>52</v>
      </c>
      <c r="D5269">
        <v>261.24</v>
      </c>
    </row>
    <row r="5270" spans="1:4" x14ac:dyDescent="0.2">
      <c r="A5270">
        <v>105189</v>
      </c>
      <c r="B5270" t="s">
        <v>12874</v>
      </c>
      <c r="C5270" t="s">
        <v>52</v>
      </c>
      <c r="D5270">
        <v>25.3</v>
      </c>
    </row>
    <row r="5271" spans="1:4" x14ac:dyDescent="0.2">
      <c r="A5271">
        <v>105190</v>
      </c>
      <c r="B5271" t="s">
        <v>12875</v>
      </c>
      <c r="C5271" t="s">
        <v>52</v>
      </c>
      <c r="D5271">
        <v>31.14</v>
      </c>
    </row>
    <row r="5272" spans="1:4" x14ac:dyDescent="0.2">
      <c r="A5272">
        <v>94625</v>
      </c>
      <c r="B5272" t="s">
        <v>12876</v>
      </c>
      <c r="C5272" t="s">
        <v>52</v>
      </c>
      <c r="D5272" s="335">
        <v>1569.24</v>
      </c>
    </row>
    <row r="5273" spans="1:4" x14ac:dyDescent="0.2">
      <c r="A5273">
        <v>94622</v>
      </c>
      <c r="B5273" t="s">
        <v>12877</v>
      </c>
      <c r="C5273" t="s">
        <v>52</v>
      </c>
      <c r="D5273">
        <v>219.54</v>
      </c>
    </row>
    <row r="5274" spans="1:4" x14ac:dyDescent="0.2">
      <c r="A5274">
        <v>94623</v>
      </c>
      <c r="B5274" t="s">
        <v>12878</v>
      </c>
      <c r="C5274" t="s">
        <v>52</v>
      </c>
      <c r="D5274">
        <v>505.8</v>
      </c>
    </row>
    <row r="5275" spans="1:4" x14ac:dyDescent="0.2">
      <c r="A5275">
        <v>94624</v>
      </c>
      <c r="B5275" t="s">
        <v>12879</v>
      </c>
      <c r="C5275" t="s">
        <v>52</v>
      </c>
      <c r="D5275">
        <v>755.8</v>
      </c>
    </row>
    <row r="5276" spans="1:4" x14ac:dyDescent="0.2">
      <c r="A5276">
        <v>94763</v>
      </c>
      <c r="B5276" t="s">
        <v>12880</v>
      </c>
      <c r="C5276" t="s">
        <v>52</v>
      </c>
      <c r="D5276">
        <v>383.67</v>
      </c>
    </row>
    <row r="5277" spans="1:4" x14ac:dyDescent="0.2">
      <c r="A5277">
        <v>94756</v>
      </c>
      <c r="B5277" t="s">
        <v>12881</v>
      </c>
      <c r="C5277" t="s">
        <v>52</v>
      </c>
      <c r="D5277">
        <v>14.59</v>
      </c>
    </row>
    <row r="5278" spans="1:4" x14ac:dyDescent="0.2">
      <c r="A5278">
        <v>94757</v>
      </c>
      <c r="B5278" t="s">
        <v>12882</v>
      </c>
      <c r="C5278" t="s">
        <v>52</v>
      </c>
      <c r="D5278">
        <v>22.57</v>
      </c>
    </row>
    <row r="5279" spans="1:4" x14ac:dyDescent="0.2">
      <c r="A5279">
        <v>94758</v>
      </c>
      <c r="B5279" t="s">
        <v>12883</v>
      </c>
      <c r="C5279" t="s">
        <v>52</v>
      </c>
      <c r="D5279">
        <v>55.06</v>
      </c>
    </row>
    <row r="5280" spans="1:4" x14ac:dyDescent="0.2">
      <c r="A5280">
        <v>94759</v>
      </c>
      <c r="B5280" t="s">
        <v>12884</v>
      </c>
      <c r="C5280" t="s">
        <v>52</v>
      </c>
      <c r="D5280">
        <v>70.05</v>
      </c>
    </row>
    <row r="5281" spans="1:4" x14ac:dyDescent="0.2">
      <c r="A5281">
        <v>94760</v>
      </c>
      <c r="B5281" t="s">
        <v>12885</v>
      </c>
      <c r="C5281" t="s">
        <v>52</v>
      </c>
      <c r="D5281">
        <v>111</v>
      </c>
    </row>
    <row r="5282" spans="1:4" x14ac:dyDescent="0.2">
      <c r="A5282">
        <v>94761</v>
      </c>
      <c r="B5282" t="s">
        <v>12886</v>
      </c>
      <c r="C5282" t="s">
        <v>52</v>
      </c>
      <c r="D5282">
        <v>237.45</v>
      </c>
    </row>
    <row r="5283" spans="1:4" x14ac:dyDescent="0.2">
      <c r="A5283">
        <v>94762</v>
      </c>
      <c r="B5283" t="s">
        <v>12887</v>
      </c>
      <c r="C5283" t="s">
        <v>52</v>
      </c>
      <c r="D5283">
        <v>289.82</v>
      </c>
    </row>
    <row r="5284" spans="1:4" x14ac:dyDescent="0.2">
      <c r="A5284">
        <v>94462</v>
      </c>
      <c r="B5284" t="s">
        <v>12888</v>
      </c>
      <c r="C5284" t="s">
        <v>83</v>
      </c>
      <c r="D5284">
        <v>102.23</v>
      </c>
    </row>
    <row r="5285" spans="1:4" x14ac:dyDescent="0.2">
      <c r="A5285">
        <v>94463</v>
      </c>
      <c r="B5285" t="s">
        <v>12889</v>
      </c>
      <c r="C5285" t="s">
        <v>83</v>
      </c>
      <c r="D5285">
        <v>125.02</v>
      </c>
    </row>
    <row r="5286" spans="1:4" x14ac:dyDescent="0.2">
      <c r="A5286">
        <v>94464</v>
      </c>
      <c r="B5286" t="s">
        <v>12890</v>
      </c>
      <c r="C5286" t="s">
        <v>83</v>
      </c>
      <c r="D5286">
        <v>163.26</v>
      </c>
    </row>
    <row r="5287" spans="1:4" x14ac:dyDescent="0.2">
      <c r="A5287">
        <v>94605</v>
      </c>
      <c r="B5287" t="s">
        <v>12891</v>
      </c>
      <c r="C5287" t="s">
        <v>83</v>
      </c>
      <c r="D5287">
        <v>668.98</v>
      </c>
    </row>
    <row r="5288" spans="1:4" x14ac:dyDescent="0.2">
      <c r="A5288">
        <v>94602</v>
      </c>
      <c r="B5288" t="s">
        <v>12892</v>
      </c>
      <c r="C5288" t="s">
        <v>83</v>
      </c>
      <c r="D5288">
        <v>240.85</v>
      </c>
    </row>
    <row r="5289" spans="1:4" x14ac:dyDescent="0.2">
      <c r="A5289">
        <v>94603</v>
      </c>
      <c r="B5289" t="s">
        <v>12893</v>
      </c>
      <c r="C5289" t="s">
        <v>83</v>
      </c>
      <c r="D5289">
        <v>327.01</v>
      </c>
    </row>
    <row r="5290" spans="1:4" x14ac:dyDescent="0.2">
      <c r="A5290">
        <v>94604</v>
      </c>
      <c r="B5290" t="s">
        <v>12894</v>
      </c>
      <c r="C5290" t="s">
        <v>83</v>
      </c>
      <c r="D5290">
        <v>463.43</v>
      </c>
    </row>
    <row r="5291" spans="1:4" x14ac:dyDescent="0.2">
      <c r="A5291">
        <v>94723</v>
      </c>
      <c r="B5291" t="s">
        <v>12895</v>
      </c>
      <c r="C5291" t="s">
        <v>83</v>
      </c>
      <c r="D5291">
        <v>479.78</v>
      </c>
    </row>
    <row r="5292" spans="1:4" x14ac:dyDescent="0.2">
      <c r="A5292">
        <v>94716</v>
      </c>
      <c r="B5292" t="s">
        <v>12896</v>
      </c>
      <c r="C5292" t="s">
        <v>83</v>
      </c>
      <c r="D5292">
        <v>23.79</v>
      </c>
    </row>
    <row r="5293" spans="1:4" x14ac:dyDescent="0.2">
      <c r="A5293">
        <v>94717</v>
      </c>
      <c r="B5293" t="s">
        <v>12897</v>
      </c>
      <c r="C5293" t="s">
        <v>83</v>
      </c>
      <c r="D5293">
        <v>39.67</v>
      </c>
    </row>
    <row r="5294" spans="1:4" x14ac:dyDescent="0.2">
      <c r="A5294">
        <v>94718</v>
      </c>
      <c r="B5294" t="s">
        <v>12898</v>
      </c>
      <c r="C5294" t="s">
        <v>83</v>
      </c>
      <c r="D5294">
        <v>51.79</v>
      </c>
    </row>
    <row r="5295" spans="1:4" x14ac:dyDescent="0.2">
      <c r="A5295">
        <v>94719</v>
      </c>
      <c r="B5295" t="s">
        <v>12899</v>
      </c>
      <c r="C5295" t="s">
        <v>83</v>
      </c>
      <c r="D5295">
        <v>69.08</v>
      </c>
    </row>
    <row r="5296" spans="1:4" x14ac:dyDescent="0.2">
      <c r="A5296">
        <v>94720</v>
      </c>
      <c r="B5296" t="s">
        <v>12900</v>
      </c>
      <c r="C5296" t="s">
        <v>83</v>
      </c>
      <c r="D5296">
        <v>101.16</v>
      </c>
    </row>
    <row r="5297" spans="1:4" x14ac:dyDescent="0.2">
      <c r="A5297">
        <v>94721</v>
      </c>
      <c r="B5297" t="s">
        <v>12901</v>
      </c>
      <c r="C5297" t="s">
        <v>83</v>
      </c>
      <c r="D5297">
        <v>164.06</v>
      </c>
    </row>
    <row r="5298" spans="1:4" x14ac:dyDescent="0.2">
      <c r="A5298">
        <v>94722</v>
      </c>
      <c r="B5298" t="s">
        <v>12902</v>
      </c>
      <c r="C5298" t="s">
        <v>83</v>
      </c>
      <c r="D5298">
        <v>255.51</v>
      </c>
    </row>
    <row r="5299" spans="1:4" x14ac:dyDescent="0.2">
      <c r="A5299">
        <v>96726</v>
      </c>
      <c r="B5299" t="s">
        <v>12903</v>
      </c>
      <c r="C5299" t="s">
        <v>83</v>
      </c>
      <c r="D5299">
        <v>188.38</v>
      </c>
    </row>
    <row r="5300" spans="1:4" x14ac:dyDescent="0.2">
      <c r="A5300">
        <v>96735</v>
      </c>
      <c r="B5300" t="s">
        <v>12904</v>
      </c>
      <c r="C5300" t="s">
        <v>83</v>
      </c>
      <c r="D5300">
        <v>353.6</v>
      </c>
    </row>
    <row r="5301" spans="1:4" x14ac:dyDescent="0.2">
      <c r="A5301">
        <v>96718</v>
      </c>
      <c r="B5301" t="s">
        <v>12905</v>
      </c>
      <c r="C5301" t="s">
        <v>83</v>
      </c>
      <c r="D5301">
        <v>17.18</v>
      </c>
    </row>
    <row r="5302" spans="1:4" x14ac:dyDescent="0.2">
      <c r="A5302">
        <v>96727</v>
      </c>
      <c r="B5302" t="s">
        <v>12906</v>
      </c>
      <c r="C5302" t="s">
        <v>83</v>
      </c>
      <c r="D5302">
        <v>19.600000000000001</v>
      </c>
    </row>
    <row r="5303" spans="1:4" x14ac:dyDescent="0.2">
      <c r="A5303">
        <v>96719</v>
      </c>
      <c r="B5303" t="s">
        <v>12907</v>
      </c>
      <c r="C5303" t="s">
        <v>83</v>
      </c>
      <c r="D5303">
        <v>21.87</v>
      </c>
    </row>
    <row r="5304" spans="1:4" x14ac:dyDescent="0.2">
      <c r="A5304">
        <v>96728</v>
      </c>
      <c r="B5304" t="s">
        <v>12908</v>
      </c>
      <c r="C5304" t="s">
        <v>83</v>
      </c>
      <c r="D5304">
        <v>25.18</v>
      </c>
    </row>
    <row r="5305" spans="1:4" x14ac:dyDescent="0.2">
      <c r="A5305">
        <v>96720</v>
      </c>
      <c r="B5305" t="s">
        <v>12909</v>
      </c>
      <c r="C5305" t="s">
        <v>83</v>
      </c>
      <c r="D5305">
        <v>20.010000000000002</v>
      </c>
    </row>
    <row r="5306" spans="1:4" x14ac:dyDescent="0.2">
      <c r="A5306">
        <v>96729</v>
      </c>
      <c r="B5306" t="s">
        <v>12910</v>
      </c>
      <c r="C5306" t="s">
        <v>83</v>
      </c>
      <c r="D5306">
        <v>32.340000000000003</v>
      </c>
    </row>
    <row r="5307" spans="1:4" x14ac:dyDescent="0.2">
      <c r="A5307">
        <v>96721</v>
      </c>
      <c r="B5307" t="s">
        <v>12911</v>
      </c>
      <c r="C5307" t="s">
        <v>83</v>
      </c>
      <c r="D5307">
        <v>25.93</v>
      </c>
    </row>
    <row r="5308" spans="1:4" x14ac:dyDescent="0.2">
      <c r="A5308">
        <v>96730</v>
      </c>
      <c r="B5308" t="s">
        <v>12912</v>
      </c>
      <c r="C5308" t="s">
        <v>83</v>
      </c>
      <c r="D5308">
        <v>44.55</v>
      </c>
    </row>
    <row r="5309" spans="1:4" x14ac:dyDescent="0.2">
      <c r="A5309">
        <v>96722</v>
      </c>
      <c r="B5309" t="s">
        <v>12913</v>
      </c>
      <c r="C5309" t="s">
        <v>83</v>
      </c>
      <c r="D5309">
        <v>39.51</v>
      </c>
    </row>
    <row r="5310" spans="1:4" x14ac:dyDescent="0.2">
      <c r="A5310">
        <v>96731</v>
      </c>
      <c r="B5310" t="s">
        <v>12914</v>
      </c>
      <c r="C5310" t="s">
        <v>83</v>
      </c>
      <c r="D5310">
        <v>67.040000000000006</v>
      </c>
    </row>
    <row r="5311" spans="1:4" x14ac:dyDescent="0.2">
      <c r="A5311">
        <v>96723</v>
      </c>
      <c r="B5311" t="s">
        <v>12915</v>
      </c>
      <c r="C5311" t="s">
        <v>83</v>
      </c>
      <c r="D5311">
        <v>61.06</v>
      </c>
    </row>
    <row r="5312" spans="1:4" x14ac:dyDescent="0.2">
      <c r="A5312">
        <v>96732</v>
      </c>
      <c r="B5312" t="s">
        <v>12916</v>
      </c>
      <c r="C5312" t="s">
        <v>83</v>
      </c>
      <c r="D5312">
        <v>112.41</v>
      </c>
    </row>
    <row r="5313" spans="1:4" x14ac:dyDescent="0.2">
      <c r="A5313">
        <v>96724</v>
      </c>
      <c r="B5313" t="s">
        <v>12917</v>
      </c>
      <c r="C5313" t="s">
        <v>83</v>
      </c>
      <c r="D5313">
        <v>78.38</v>
      </c>
    </row>
    <row r="5314" spans="1:4" x14ac:dyDescent="0.2">
      <c r="A5314">
        <v>96733</v>
      </c>
      <c r="B5314" t="s">
        <v>12918</v>
      </c>
      <c r="C5314" t="s">
        <v>83</v>
      </c>
      <c r="D5314">
        <v>152.97</v>
      </c>
    </row>
    <row r="5315" spans="1:4" x14ac:dyDescent="0.2">
      <c r="A5315">
        <v>96725</v>
      </c>
      <c r="B5315" t="s">
        <v>12919</v>
      </c>
      <c r="C5315" t="s">
        <v>83</v>
      </c>
      <c r="D5315">
        <v>127.61</v>
      </c>
    </row>
    <row r="5316" spans="1:4" x14ac:dyDescent="0.2">
      <c r="A5316">
        <v>96734</v>
      </c>
      <c r="B5316" t="s">
        <v>12920</v>
      </c>
      <c r="C5316" t="s">
        <v>83</v>
      </c>
      <c r="D5316">
        <v>254.22</v>
      </c>
    </row>
    <row r="5317" spans="1:4" x14ac:dyDescent="0.2">
      <c r="A5317">
        <v>94655</v>
      </c>
      <c r="B5317" t="s">
        <v>12921</v>
      </c>
      <c r="C5317" t="s">
        <v>83</v>
      </c>
      <c r="D5317">
        <v>136.93</v>
      </c>
    </row>
    <row r="5318" spans="1:4" x14ac:dyDescent="0.2">
      <c r="A5318">
        <v>94648</v>
      </c>
      <c r="B5318" t="s">
        <v>8876</v>
      </c>
      <c r="C5318" t="s">
        <v>83</v>
      </c>
      <c r="D5318">
        <v>7.95</v>
      </c>
    </row>
    <row r="5319" spans="1:4" x14ac:dyDescent="0.2">
      <c r="A5319">
        <v>94649</v>
      </c>
      <c r="B5319" t="s">
        <v>8887</v>
      </c>
      <c r="C5319" t="s">
        <v>83</v>
      </c>
      <c r="D5319">
        <v>14.48</v>
      </c>
    </row>
    <row r="5320" spans="1:4" x14ac:dyDescent="0.2">
      <c r="A5320">
        <v>94650</v>
      </c>
      <c r="B5320" t="s">
        <v>8875</v>
      </c>
      <c r="C5320" t="s">
        <v>83</v>
      </c>
      <c r="D5320">
        <v>21.78</v>
      </c>
    </row>
    <row r="5321" spans="1:4" x14ac:dyDescent="0.2">
      <c r="A5321">
        <v>94651</v>
      </c>
      <c r="B5321" t="s">
        <v>12922</v>
      </c>
      <c r="C5321" t="s">
        <v>83</v>
      </c>
      <c r="D5321">
        <v>25.54</v>
      </c>
    </row>
    <row r="5322" spans="1:4" x14ac:dyDescent="0.2">
      <c r="A5322">
        <v>94652</v>
      </c>
      <c r="B5322" t="s">
        <v>12923</v>
      </c>
      <c r="C5322" t="s">
        <v>83</v>
      </c>
      <c r="D5322">
        <v>39.74</v>
      </c>
    </row>
    <row r="5323" spans="1:4" x14ac:dyDescent="0.2">
      <c r="A5323">
        <v>94653</v>
      </c>
      <c r="B5323" t="s">
        <v>12924</v>
      </c>
      <c r="C5323" t="s">
        <v>83</v>
      </c>
      <c r="D5323">
        <v>63.94</v>
      </c>
    </row>
    <row r="5324" spans="1:4" x14ac:dyDescent="0.2">
      <c r="A5324">
        <v>94654</v>
      </c>
      <c r="B5324" t="s">
        <v>12925</v>
      </c>
      <c r="C5324" t="s">
        <v>83</v>
      </c>
      <c r="D5324">
        <v>86.87</v>
      </c>
    </row>
    <row r="5325" spans="1:4" x14ac:dyDescent="0.2">
      <c r="A5325">
        <v>94689</v>
      </c>
      <c r="B5325" t="s">
        <v>12926</v>
      </c>
      <c r="C5325" t="s">
        <v>52</v>
      </c>
      <c r="D5325">
        <v>11.19</v>
      </c>
    </row>
    <row r="5326" spans="1:4" x14ac:dyDescent="0.2">
      <c r="A5326">
        <v>94702</v>
      </c>
      <c r="B5326" t="s">
        <v>12927</v>
      </c>
      <c r="C5326" t="s">
        <v>52</v>
      </c>
      <c r="D5326">
        <v>209.75</v>
      </c>
    </row>
    <row r="5327" spans="1:4" x14ac:dyDescent="0.2">
      <c r="A5327">
        <v>94691</v>
      </c>
      <c r="B5327" t="s">
        <v>12928</v>
      </c>
      <c r="C5327" t="s">
        <v>52</v>
      </c>
      <c r="D5327">
        <v>15.88</v>
      </c>
    </row>
    <row r="5328" spans="1:4" x14ac:dyDescent="0.2">
      <c r="A5328">
        <v>94693</v>
      </c>
      <c r="B5328" t="s">
        <v>12929</v>
      </c>
      <c r="C5328" t="s">
        <v>52</v>
      </c>
      <c r="D5328">
        <v>20.81</v>
      </c>
    </row>
    <row r="5329" spans="1:4" x14ac:dyDescent="0.2">
      <c r="A5329">
        <v>94695</v>
      </c>
      <c r="B5329" t="s">
        <v>12930</v>
      </c>
      <c r="C5329" t="s">
        <v>52</v>
      </c>
      <c r="D5329">
        <v>35.770000000000003</v>
      </c>
    </row>
    <row r="5330" spans="1:4" x14ac:dyDescent="0.2">
      <c r="A5330">
        <v>94698</v>
      </c>
      <c r="B5330" t="s">
        <v>12931</v>
      </c>
      <c r="C5330" t="s">
        <v>52</v>
      </c>
      <c r="D5330">
        <v>76.08</v>
      </c>
    </row>
    <row r="5331" spans="1:4" x14ac:dyDescent="0.2">
      <c r="A5331">
        <v>94700</v>
      </c>
      <c r="B5331" t="s">
        <v>12932</v>
      </c>
      <c r="C5331" t="s">
        <v>52</v>
      </c>
      <c r="D5331">
        <v>145.55000000000001</v>
      </c>
    </row>
    <row r="5332" spans="1:4" x14ac:dyDescent="0.2">
      <c r="A5332">
        <v>94477</v>
      </c>
      <c r="B5332" t="s">
        <v>12933</v>
      </c>
      <c r="C5332" t="s">
        <v>52</v>
      </c>
      <c r="D5332">
        <v>112.71</v>
      </c>
    </row>
    <row r="5333" spans="1:4" x14ac:dyDescent="0.2">
      <c r="A5333">
        <v>94478</v>
      </c>
      <c r="B5333" t="s">
        <v>12934</v>
      </c>
      <c r="C5333" t="s">
        <v>52</v>
      </c>
      <c r="D5333">
        <v>182.29</v>
      </c>
    </row>
    <row r="5334" spans="1:4" x14ac:dyDescent="0.2">
      <c r="A5334">
        <v>94479</v>
      </c>
      <c r="B5334" t="s">
        <v>12935</v>
      </c>
      <c r="C5334" t="s">
        <v>52</v>
      </c>
      <c r="D5334">
        <v>236.01</v>
      </c>
    </row>
    <row r="5335" spans="1:4" x14ac:dyDescent="0.2">
      <c r="A5335">
        <v>96764</v>
      </c>
      <c r="B5335" t="s">
        <v>12936</v>
      </c>
      <c r="C5335" t="s">
        <v>52</v>
      </c>
      <c r="D5335">
        <v>350.5</v>
      </c>
    </row>
    <row r="5336" spans="1:4" x14ac:dyDescent="0.2">
      <c r="A5336">
        <v>105164</v>
      </c>
      <c r="B5336" t="s">
        <v>12937</v>
      </c>
      <c r="C5336" t="s">
        <v>52</v>
      </c>
      <c r="D5336">
        <v>13.28</v>
      </c>
    </row>
    <row r="5337" spans="1:4" x14ac:dyDescent="0.2">
      <c r="A5337">
        <v>105165</v>
      </c>
      <c r="B5337" t="s">
        <v>12938</v>
      </c>
      <c r="C5337" t="s">
        <v>52</v>
      </c>
      <c r="D5337">
        <v>13.62</v>
      </c>
    </row>
    <row r="5338" spans="1:4" x14ac:dyDescent="0.2">
      <c r="A5338">
        <v>96758</v>
      </c>
      <c r="B5338" t="s">
        <v>12939</v>
      </c>
      <c r="C5338" t="s">
        <v>52</v>
      </c>
      <c r="D5338">
        <v>20.43</v>
      </c>
    </row>
    <row r="5339" spans="1:4" x14ac:dyDescent="0.2">
      <c r="A5339">
        <v>96759</v>
      </c>
      <c r="B5339" t="s">
        <v>12940</v>
      </c>
      <c r="C5339" t="s">
        <v>52</v>
      </c>
      <c r="D5339">
        <v>29.9</v>
      </c>
    </row>
    <row r="5340" spans="1:4" x14ac:dyDescent="0.2">
      <c r="A5340">
        <v>96760</v>
      </c>
      <c r="B5340" t="s">
        <v>12941</v>
      </c>
      <c r="C5340" t="s">
        <v>52</v>
      </c>
      <c r="D5340">
        <v>48.2</v>
      </c>
    </row>
    <row r="5341" spans="1:4" x14ac:dyDescent="0.2">
      <c r="A5341">
        <v>96761</v>
      </c>
      <c r="B5341" t="s">
        <v>12942</v>
      </c>
      <c r="C5341" t="s">
        <v>52</v>
      </c>
      <c r="D5341">
        <v>71.56</v>
      </c>
    </row>
    <row r="5342" spans="1:4" x14ac:dyDescent="0.2">
      <c r="A5342">
        <v>96762</v>
      </c>
      <c r="B5342" t="s">
        <v>12943</v>
      </c>
      <c r="C5342" t="s">
        <v>52</v>
      </c>
      <c r="D5342">
        <v>133.26</v>
      </c>
    </row>
    <row r="5343" spans="1:4" x14ac:dyDescent="0.2">
      <c r="A5343">
        <v>96763</v>
      </c>
      <c r="B5343" t="s">
        <v>12944</v>
      </c>
      <c r="C5343" t="s">
        <v>52</v>
      </c>
      <c r="D5343">
        <v>178.46</v>
      </c>
    </row>
    <row r="5344" spans="1:4" x14ac:dyDescent="0.2">
      <c r="A5344">
        <v>94701</v>
      </c>
      <c r="B5344" t="s">
        <v>12945</v>
      </c>
      <c r="C5344" t="s">
        <v>52</v>
      </c>
      <c r="D5344">
        <v>252.18</v>
      </c>
    </row>
    <row r="5345" spans="1:4" x14ac:dyDescent="0.2">
      <c r="A5345">
        <v>94688</v>
      </c>
      <c r="B5345" t="s">
        <v>8872</v>
      </c>
      <c r="C5345" t="s">
        <v>52</v>
      </c>
      <c r="D5345">
        <v>8.42</v>
      </c>
    </row>
    <row r="5346" spans="1:4" x14ac:dyDescent="0.2">
      <c r="A5346">
        <v>94690</v>
      </c>
      <c r="B5346" t="s">
        <v>1473</v>
      </c>
      <c r="C5346" t="s">
        <v>52</v>
      </c>
      <c r="D5346">
        <v>13.53</v>
      </c>
    </row>
    <row r="5347" spans="1:4" x14ac:dyDescent="0.2">
      <c r="A5347">
        <v>94692</v>
      </c>
      <c r="B5347" t="s">
        <v>8871</v>
      </c>
      <c r="C5347" t="s">
        <v>52</v>
      </c>
      <c r="D5347">
        <v>22.51</v>
      </c>
    </row>
    <row r="5348" spans="1:4" x14ac:dyDescent="0.2">
      <c r="A5348">
        <v>94694</v>
      </c>
      <c r="B5348" t="s">
        <v>12946</v>
      </c>
      <c r="C5348" t="s">
        <v>52</v>
      </c>
      <c r="D5348">
        <v>28.18</v>
      </c>
    </row>
    <row r="5349" spans="1:4" x14ac:dyDescent="0.2">
      <c r="A5349">
        <v>94696</v>
      </c>
      <c r="B5349" t="s">
        <v>12947</v>
      </c>
      <c r="C5349" t="s">
        <v>52</v>
      </c>
      <c r="D5349">
        <v>57.73</v>
      </c>
    </row>
    <row r="5350" spans="1:4" x14ac:dyDescent="0.2">
      <c r="A5350">
        <v>94697</v>
      </c>
      <c r="B5350" t="s">
        <v>12948</v>
      </c>
      <c r="C5350" t="s">
        <v>52</v>
      </c>
      <c r="D5350">
        <v>98.21</v>
      </c>
    </row>
    <row r="5351" spans="1:4" x14ac:dyDescent="0.2">
      <c r="A5351">
        <v>94699</v>
      </c>
      <c r="B5351" t="s">
        <v>12949</v>
      </c>
      <c r="C5351" t="s">
        <v>52</v>
      </c>
      <c r="D5351">
        <v>129.83000000000001</v>
      </c>
    </row>
    <row r="5352" spans="1:4" x14ac:dyDescent="0.2">
      <c r="A5352">
        <v>105167</v>
      </c>
      <c r="B5352" t="s">
        <v>12950</v>
      </c>
      <c r="C5352" t="s">
        <v>52</v>
      </c>
      <c r="D5352">
        <v>253.38</v>
      </c>
    </row>
    <row r="5353" spans="1:4" x14ac:dyDescent="0.2">
      <c r="A5353">
        <v>105168</v>
      </c>
      <c r="B5353" t="s">
        <v>12951</v>
      </c>
      <c r="C5353" t="s">
        <v>52</v>
      </c>
      <c r="D5353" t="s">
        <v>17527</v>
      </c>
    </row>
    <row r="5354" spans="1:4" x14ac:dyDescent="0.2">
      <c r="A5354">
        <v>105171</v>
      </c>
      <c r="B5354" t="s">
        <v>12952</v>
      </c>
      <c r="C5354" t="s">
        <v>52</v>
      </c>
      <c r="D5354" t="s">
        <v>17527</v>
      </c>
    </row>
    <row r="5355" spans="1:4" x14ac:dyDescent="0.2">
      <c r="A5355">
        <v>105191</v>
      </c>
      <c r="B5355" t="s">
        <v>12953</v>
      </c>
      <c r="C5355" t="s">
        <v>52</v>
      </c>
      <c r="D5355" t="s">
        <v>17527</v>
      </c>
    </row>
    <row r="5356" spans="1:4" x14ac:dyDescent="0.2">
      <c r="A5356">
        <v>105192</v>
      </c>
      <c r="B5356" t="s">
        <v>12954</v>
      </c>
      <c r="C5356" t="s">
        <v>52</v>
      </c>
      <c r="D5356" t="s">
        <v>17527</v>
      </c>
    </row>
    <row r="5357" spans="1:4" x14ac:dyDescent="0.2">
      <c r="A5357">
        <v>96809</v>
      </c>
      <c r="B5357" t="s">
        <v>12955</v>
      </c>
      <c r="C5357" t="s">
        <v>52</v>
      </c>
      <c r="D5357">
        <v>21.68</v>
      </c>
    </row>
    <row r="5358" spans="1:4" x14ac:dyDescent="0.2">
      <c r="A5358">
        <v>96812</v>
      </c>
      <c r="B5358" t="s">
        <v>12956</v>
      </c>
      <c r="C5358" t="s">
        <v>52</v>
      </c>
      <c r="D5358">
        <v>22.66</v>
      </c>
    </row>
    <row r="5359" spans="1:4" x14ac:dyDescent="0.2">
      <c r="A5359">
        <v>96813</v>
      </c>
      <c r="B5359" t="s">
        <v>12957</v>
      </c>
      <c r="C5359" t="s">
        <v>52</v>
      </c>
      <c r="D5359">
        <v>25.77</v>
      </c>
    </row>
    <row r="5360" spans="1:4" x14ac:dyDescent="0.2">
      <c r="A5360">
        <v>96817</v>
      </c>
      <c r="B5360" t="s">
        <v>12958</v>
      </c>
      <c r="C5360" t="s">
        <v>52</v>
      </c>
      <c r="D5360">
        <v>38.01</v>
      </c>
    </row>
    <row r="5361" spans="1:4" x14ac:dyDescent="0.2">
      <c r="A5361">
        <v>96816</v>
      </c>
      <c r="B5361" t="s">
        <v>12959</v>
      </c>
      <c r="C5361" t="s">
        <v>52</v>
      </c>
      <c r="D5361">
        <v>28.95</v>
      </c>
    </row>
    <row r="5362" spans="1:4" x14ac:dyDescent="0.2">
      <c r="A5362">
        <v>96821</v>
      </c>
      <c r="B5362" t="s">
        <v>12960</v>
      </c>
      <c r="C5362" t="s">
        <v>52</v>
      </c>
      <c r="D5362">
        <v>42.21</v>
      </c>
    </row>
    <row r="5363" spans="1:4" x14ac:dyDescent="0.2">
      <c r="A5363">
        <v>96824</v>
      </c>
      <c r="B5363" t="s">
        <v>12961</v>
      </c>
      <c r="C5363" t="s">
        <v>52</v>
      </c>
      <c r="D5363">
        <v>20.21</v>
      </c>
    </row>
    <row r="5364" spans="1:4" x14ac:dyDescent="0.2">
      <c r="A5364">
        <v>96827</v>
      </c>
      <c r="B5364" t="s">
        <v>12962</v>
      </c>
      <c r="C5364" t="s">
        <v>52</v>
      </c>
      <c r="D5364">
        <v>21.96</v>
      </c>
    </row>
    <row r="5365" spans="1:4" x14ac:dyDescent="0.2">
      <c r="A5365">
        <v>96828</v>
      </c>
      <c r="B5365" t="s">
        <v>12963</v>
      </c>
      <c r="C5365" t="s">
        <v>52</v>
      </c>
      <c r="D5365">
        <v>26.85</v>
      </c>
    </row>
    <row r="5366" spans="1:4" x14ac:dyDescent="0.2">
      <c r="A5366">
        <v>96832</v>
      </c>
      <c r="B5366" t="s">
        <v>12964</v>
      </c>
      <c r="C5366" t="s">
        <v>52</v>
      </c>
      <c r="D5366">
        <v>33.29</v>
      </c>
    </row>
    <row r="5367" spans="1:4" x14ac:dyDescent="0.2">
      <c r="A5367">
        <v>104525</v>
      </c>
      <c r="B5367" t="s">
        <v>12965</v>
      </c>
      <c r="C5367" t="s">
        <v>52</v>
      </c>
      <c r="D5367" t="s">
        <v>17527</v>
      </c>
    </row>
    <row r="5368" spans="1:4" x14ac:dyDescent="0.2">
      <c r="A5368">
        <v>104563</v>
      </c>
      <c r="B5368" t="s">
        <v>12966</v>
      </c>
      <c r="C5368" t="s">
        <v>52</v>
      </c>
      <c r="D5368" t="s">
        <v>17527</v>
      </c>
    </row>
    <row r="5369" spans="1:4" x14ac:dyDescent="0.2">
      <c r="A5369">
        <v>104531</v>
      </c>
      <c r="B5369" t="s">
        <v>12967</v>
      </c>
      <c r="C5369" t="s">
        <v>52</v>
      </c>
      <c r="D5369" t="s">
        <v>17527</v>
      </c>
    </row>
    <row r="5370" spans="1:4" x14ac:dyDescent="0.2">
      <c r="A5370">
        <v>104527</v>
      </c>
      <c r="B5370" t="s">
        <v>12968</v>
      </c>
      <c r="C5370" t="s">
        <v>52</v>
      </c>
      <c r="D5370" t="s">
        <v>17527</v>
      </c>
    </row>
    <row r="5371" spans="1:4" x14ac:dyDescent="0.2">
      <c r="A5371">
        <v>104529</v>
      </c>
      <c r="B5371" t="s">
        <v>12969</v>
      </c>
      <c r="C5371" t="s">
        <v>52</v>
      </c>
      <c r="D5371" t="s">
        <v>17527</v>
      </c>
    </row>
    <row r="5372" spans="1:4" x14ac:dyDescent="0.2">
      <c r="A5372">
        <v>104564</v>
      </c>
      <c r="B5372" t="s">
        <v>12970</v>
      </c>
      <c r="C5372" t="s">
        <v>52</v>
      </c>
      <c r="D5372" t="s">
        <v>17527</v>
      </c>
    </row>
    <row r="5373" spans="1:4" x14ac:dyDescent="0.2">
      <c r="A5373">
        <v>104533</v>
      </c>
      <c r="B5373" t="s">
        <v>12971</v>
      </c>
      <c r="C5373" t="s">
        <v>52</v>
      </c>
      <c r="D5373" t="s">
        <v>17527</v>
      </c>
    </row>
    <row r="5374" spans="1:4" x14ac:dyDescent="0.2">
      <c r="A5374">
        <v>104535</v>
      </c>
      <c r="B5374" t="s">
        <v>12972</v>
      </c>
      <c r="C5374" t="s">
        <v>52</v>
      </c>
      <c r="D5374" t="s">
        <v>17527</v>
      </c>
    </row>
    <row r="5375" spans="1:4" x14ac:dyDescent="0.2">
      <c r="A5375">
        <v>96810</v>
      </c>
      <c r="B5375" t="s">
        <v>12973</v>
      </c>
      <c r="C5375" t="s">
        <v>52</v>
      </c>
      <c r="D5375">
        <v>23.61</v>
      </c>
    </row>
    <row r="5376" spans="1:4" x14ac:dyDescent="0.2">
      <c r="A5376">
        <v>104524</v>
      </c>
      <c r="B5376" t="s">
        <v>12974</v>
      </c>
      <c r="C5376" t="s">
        <v>52</v>
      </c>
      <c r="D5376" t="s">
        <v>17527</v>
      </c>
    </row>
    <row r="5377" spans="1:4" x14ac:dyDescent="0.2">
      <c r="A5377">
        <v>104530</v>
      </c>
      <c r="B5377" t="s">
        <v>12975</v>
      </c>
      <c r="C5377" t="s">
        <v>52</v>
      </c>
      <c r="D5377" t="s">
        <v>17527</v>
      </c>
    </row>
    <row r="5378" spans="1:4" x14ac:dyDescent="0.2">
      <c r="A5378">
        <v>104526</v>
      </c>
      <c r="B5378" t="s">
        <v>12976</v>
      </c>
      <c r="C5378" t="s">
        <v>52</v>
      </c>
      <c r="D5378" t="s">
        <v>17527</v>
      </c>
    </row>
    <row r="5379" spans="1:4" x14ac:dyDescent="0.2">
      <c r="A5379">
        <v>104528</v>
      </c>
      <c r="B5379" t="s">
        <v>12977</v>
      </c>
      <c r="C5379" t="s">
        <v>52</v>
      </c>
      <c r="D5379" t="s">
        <v>17527</v>
      </c>
    </row>
    <row r="5380" spans="1:4" x14ac:dyDescent="0.2">
      <c r="A5380">
        <v>104532</v>
      </c>
      <c r="B5380" t="s">
        <v>12978</v>
      </c>
      <c r="C5380" t="s">
        <v>52</v>
      </c>
      <c r="D5380" t="s">
        <v>17527</v>
      </c>
    </row>
    <row r="5381" spans="1:4" x14ac:dyDescent="0.2">
      <c r="A5381">
        <v>104534</v>
      </c>
      <c r="B5381" t="s">
        <v>12979</v>
      </c>
      <c r="C5381" t="s">
        <v>52</v>
      </c>
      <c r="D5381" t="s">
        <v>17527</v>
      </c>
    </row>
    <row r="5382" spans="1:4" x14ac:dyDescent="0.2">
      <c r="A5382">
        <v>96873</v>
      </c>
      <c r="B5382" t="s">
        <v>12980</v>
      </c>
      <c r="C5382" t="s">
        <v>52</v>
      </c>
      <c r="D5382">
        <v>70.92</v>
      </c>
    </row>
    <row r="5383" spans="1:4" x14ac:dyDescent="0.2">
      <c r="A5383">
        <v>96872</v>
      </c>
      <c r="B5383" t="s">
        <v>12981</v>
      </c>
      <c r="C5383" t="s">
        <v>52</v>
      </c>
      <c r="D5383">
        <v>53.97</v>
      </c>
    </row>
    <row r="5384" spans="1:4" x14ac:dyDescent="0.2">
      <c r="A5384">
        <v>96876</v>
      </c>
      <c r="B5384" t="s">
        <v>12982</v>
      </c>
      <c r="C5384" t="s">
        <v>52</v>
      </c>
      <c r="D5384">
        <v>187.82</v>
      </c>
    </row>
    <row r="5385" spans="1:4" x14ac:dyDescent="0.2">
      <c r="A5385">
        <v>96878</v>
      </c>
      <c r="B5385" t="s">
        <v>12983</v>
      </c>
      <c r="C5385" t="s">
        <v>52</v>
      </c>
      <c r="D5385">
        <v>210.71</v>
      </c>
    </row>
    <row r="5386" spans="1:4" x14ac:dyDescent="0.2">
      <c r="A5386">
        <v>96875</v>
      </c>
      <c r="B5386" t="s">
        <v>12984</v>
      </c>
      <c r="C5386" t="s">
        <v>52</v>
      </c>
      <c r="D5386">
        <v>84.77</v>
      </c>
    </row>
    <row r="5387" spans="1:4" x14ac:dyDescent="0.2">
      <c r="A5387">
        <v>96874</v>
      </c>
      <c r="B5387" t="s">
        <v>12985</v>
      </c>
      <c r="C5387" t="s">
        <v>52</v>
      </c>
      <c r="D5387">
        <v>65.459999999999994</v>
      </c>
    </row>
    <row r="5388" spans="1:4" x14ac:dyDescent="0.2">
      <c r="A5388">
        <v>96879</v>
      </c>
      <c r="B5388" t="s">
        <v>12986</v>
      </c>
      <c r="C5388" t="s">
        <v>52</v>
      </c>
      <c r="D5388">
        <v>204.46</v>
      </c>
    </row>
    <row r="5389" spans="1:4" x14ac:dyDescent="0.2">
      <c r="A5389">
        <v>96881</v>
      </c>
      <c r="B5389" t="s">
        <v>12987</v>
      </c>
      <c r="C5389" t="s">
        <v>52</v>
      </c>
      <c r="D5389">
        <v>242.15</v>
      </c>
    </row>
    <row r="5390" spans="1:4" x14ac:dyDescent="0.2">
      <c r="A5390">
        <v>96837</v>
      </c>
      <c r="B5390" t="s">
        <v>12988</v>
      </c>
      <c r="C5390" t="s">
        <v>52</v>
      </c>
      <c r="D5390">
        <v>24.18</v>
      </c>
    </row>
    <row r="5391" spans="1:4" x14ac:dyDescent="0.2">
      <c r="A5391">
        <v>96840</v>
      </c>
      <c r="B5391" t="s">
        <v>12989</v>
      </c>
      <c r="C5391" t="s">
        <v>52</v>
      </c>
      <c r="D5391">
        <v>29.14</v>
      </c>
    </row>
    <row r="5392" spans="1:4" x14ac:dyDescent="0.2">
      <c r="A5392">
        <v>96845</v>
      </c>
      <c r="B5392" t="s">
        <v>12990</v>
      </c>
      <c r="C5392" t="s">
        <v>52</v>
      </c>
      <c r="D5392">
        <v>44.72</v>
      </c>
    </row>
    <row r="5393" spans="1:4" x14ac:dyDescent="0.2">
      <c r="A5393">
        <v>96848</v>
      </c>
      <c r="B5393" t="s">
        <v>12991</v>
      </c>
      <c r="C5393" t="s">
        <v>52</v>
      </c>
      <c r="D5393">
        <v>59</v>
      </c>
    </row>
    <row r="5394" spans="1:4" x14ac:dyDescent="0.2">
      <c r="A5394">
        <v>96849</v>
      </c>
      <c r="B5394" t="s">
        <v>12992</v>
      </c>
      <c r="C5394" t="s">
        <v>52</v>
      </c>
      <c r="D5394">
        <v>19.02</v>
      </c>
    </row>
    <row r="5395" spans="1:4" x14ac:dyDescent="0.2">
      <c r="A5395">
        <v>96852</v>
      </c>
      <c r="B5395" t="s">
        <v>12993</v>
      </c>
      <c r="C5395" t="s">
        <v>52</v>
      </c>
      <c r="D5395">
        <v>24.06</v>
      </c>
    </row>
    <row r="5396" spans="1:4" x14ac:dyDescent="0.2">
      <c r="A5396">
        <v>96855</v>
      </c>
      <c r="B5396" t="s">
        <v>12994</v>
      </c>
      <c r="C5396" t="s">
        <v>52</v>
      </c>
      <c r="D5396">
        <v>36.96</v>
      </c>
    </row>
    <row r="5397" spans="1:4" x14ac:dyDescent="0.2">
      <c r="A5397">
        <v>96838</v>
      </c>
      <c r="B5397" t="s">
        <v>12995</v>
      </c>
      <c r="C5397" t="s">
        <v>52</v>
      </c>
      <c r="D5397">
        <v>29.44</v>
      </c>
    </row>
    <row r="5398" spans="1:4" x14ac:dyDescent="0.2">
      <c r="A5398">
        <v>96841</v>
      </c>
      <c r="B5398" t="s">
        <v>12996</v>
      </c>
      <c r="C5398" t="s">
        <v>52</v>
      </c>
      <c r="D5398">
        <v>32.549999999999997</v>
      </c>
    </row>
    <row r="5399" spans="1:4" x14ac:dyDescent="0.2">
      <c r="A5399">
        <v>96842</v>
      </c>
      <c r="B5399" t="s">
        <v>12997</v>
      </c>
      <c r="C5399" t="s">
        <v>52</v>
      </c>
      <c r="D5399">
        <v>37.159999999999997</v>
      </c>
    </row>
    <row r="5400" spans="1:4" x14ac:dyDescent="0.2">
      <c r="A5400">
        <v>96846</v>
      </c>
      <c r="B5400" t="s">
        <v>12998</v>
      </c>
      <c r="C5400" t="s">
        <v>52</v>
      </c>
      <c r="D5400">
        <v>42.94</v>
      </c>
    </row>
    <row r="5401" spans="1:4" x14ac:dyDescent="0.2">
      <c r="A5401">
        <v>96850</v>
      </c>
      <c r="B5401" t="s">
        <v>12999</v>
      </c>
      <c r="C5401" t="s">
        <v>52</v>
      </c>
      <c r="D5401">
        <v>27.3</v>
      </c>
    </row>
    <row r="5402" spans="1:4" x14ac:dyDescent="0.2">
      <c r="A5402">
        <v>96853</v>
      </c>
      <c r="B5402" t="s">
        <v>13000</v>
      </c>
      <c r="C5402" t="s">
        <v>52</v>
      </c>
      <c r="D5402">
        <v>29.29</v>
      </c>
    </row>
    <row r="5403" spans="1:4" x14ac:dyDescent="0.2">
      <c r="A5403">
        <v>96854</v>
      </c>
      <c r="B5403" t="s">
        <v>13001</v>
      </c>
      <c r="C5403" t="s">
        <v>52</v>
      </c>
      <c r="D5403">
        <v>35.729999999999997</v>
      </c>
    </row>
    <row r="5404" spans="1:4" x14ac:dyDescent="0.2">
      <c r="A5404">
        <v>104571</v>
      </c>
      <c r="B5404" t="s">
        <v>13002</v>
      </c>
      <c r="C5404" t="s">
        <v>52</v>
      </c>
      <c r="D5404" t="s">
        <v>17527</v>
      </c>
    </row>
    <row r="5405" spans="1:4" x14ac:dyDescent="0.2">
      <c r="A5405">
        <v>96856</v>
      </c>
      <c r="B5405" t="s">
        <v>13003</v>
      </c>
      <c r="C5405" t="s">
        <v>52</v>
      </c>
      <c r="D5405">
        <v>40.26</v>
      </c>
    </row>
    <row r="5406" spans="1:4" x14ac:dyDescent="0.2">
      <c r="A5406">
        <v>104566</v>
      </c>
      <c r="B5406" t="s">
        <v>13004</v>
      </c>
      <c r="C5406" t="s">
        <v>52</v>
      </c>
      <c r="D5406" t="s">
        <v>17527</v>
      </c>
    </row>
    <row r="5407" spans="1:4" x14ac:dyDescent="0.2">
      <c r="A5407">
        <v>104536</v>
      </c>
      <c r="B5407" t="s">
        <v>13005</v>
      </c>
      <c r="C5407" t="s">
        <v>52</v>
      </c>
      <c r="D5407" t="s">
        <v>17527</v>
      </c>
    </row>
    <row r="5408" spans="1:4" x14ac:dyDescent="0.2">
      <c r="A5408">
        <v>104537</v>
      </c>
      <c r="B5408" t="s">
        <v>13006</v>
      </c>
      <c r="C5408" t="s">
        <v>52</v>
      </c>
      <c r="D5408" t="s">
        <v>17527</v>
      </c>
    </row>
    <row r="5409" spans="1:4" x14ac:dyDescent="0.2">
      <c r="A5409">
        <v>104572</v>
      </c>
      <c r="B5409" t="s">
        <v>13007</v>
      </c>
      <c r="C5409" t="s">
        <v>52</v>
      </c>
      <c r="D5409" t="s">
        <v>17527</v>
      </c>
    </row>
    <row r="5410" spans="1:4" x14ac:dyDescent="0.2">
      <c r="A5410">
        <v>104568</v>
      </c>
      <c r="B5410" t="s">
        <v>13008</v>
      </c>
      <c r="C5410" t="s">
        <v>52</v>
      </c>
      <c r="D5410" t="s">
        <v>17527</v>
      </c>
    </row>
    <row r="5411" spans="1:4" x14ac:dyDescent="0.2">
      <c r="A5411">
        <v>104538</v>
      </c>
      <c r="B5411" t="s">
        <v>13009</v>
      </c>
      <c r="C5411" t="s">
        <v>52</v>
      </c>
      <c r="D5411" t="s">
        <v>17527</v>
      </c>
    </row>
    <row r="5412" spans="1:4" x14ac:dyDescent="0.2">
      <c r="A5412">
        <v>104570</v>
      </c>
      <c r="B5412" t="s">
        <v>13010</v>
      </c>
      <c r="C5412" t="s">
        <v>52</v>
      </c>
      <c r="D5412" t="s">
        <v>17527</v>
      </c>
    </row>
    <row r="5413" spans="1:4" x14ac:dyDescent="0.2">
      <c r="A5413">
        <v>104565</v>
      </c>
      <c r="B5413" t="s">
        <v>13011</v>
      </c>
      <c r="C5413" t="s">
        <v>52</v>
      </c>
      <c r="D5413" t="s">
        <v>17527</v>
      </c>
    </row>
    <row r="5414" spans="1:4" x14ac:dyDescent="0.2">
      <c r="A5414">
        <v>104567</v>
      </c>
      <c r="B5414" t="s">
        <v>13012</v>
      </c>
      <c r="C5414" t="s">
        <v>52</v>
      </c>
      <c r="D5414" t="s">
        <v>17527</v>
      </c>
    </row>
    <row r="5415" spans="1:4" x14ac:dyDescent="0.2">
      <c r="A5415">
        <v>104569</v>
      </c>
      <c r="B5415" t="s">
        <v>13013</v>
      </c>
      <c r="C5415" t="s">
        <v>52</v>
      </c>
      <c r="D5415" t="s">
        <v>17527</v>
      </c>
    </row>
    <row r="5416" spans="1:4" x14ac:dyDescent="0.2">
      <c r="A5416">
        <v>96843</v>
      </c>
      <c r="B5416" t="s">
        <v>13014</v>
      </c>
      <c r="C5416" t="s">
        <v>52</v>
      </c>
      <c r="D5416">
        <v>33.75</v>
      </c>
    </row>
    <row r="5417" spans="1:4" x14ac:dyDescent="0.2">
      <c r="A5417">
        <v>96847</v>
      </c>
      <c r="B5417" t="s">
        <v>13015</v>
      </c>
      <c r="C5417" t="s">
        <v>52</v>
      </c>
      <c r="D5417">
        <v>42.41</v>
      </c>
    </row>
    <row r="5418" spans="1:4" x14ac:dyDescent="0.2">
      <c r="A5418">
        <v>96844</v>
      </c>
      <c r="B5418" t="s">
        <v>13016</v>
      </c>
      <c r="C5418" t="s">
        <v>52</v>
      </c>
      <c r="D5418">
        <v>38.71</v>
      </c>
    </row>
    <row r="5419" spans="1:4" x14ac:dyDescent="0.2">
      <c r="A5419">
        <v>96839</v>
      </c>
      <c r="B5419" t="s">
        <v>13017</v>
      </c>
      <c r="C5419" t="s">
        <v>52</v>
      </c>
      <c r="D5419">
        <v>30.33</v>
      </c>
    </row>
    <row r="5420" spans="1:4" x14ac:dyDescent="0.2">
      <c r="A5420">
        <v>104574</v>
      </c>
      <c r="B5420" t="s">
        <v>13018</v>
      </c>
      <c r="C5420" t="s">
        <v>52</v>
      </c>
      <c r="D5420" t="s">
        <v>17527</v>
      </c>
    </row>
    <row r="5421" spans="1:4" x14ac:dyDescent="0.2">
      <c r="A5421">
        <v>104575</v>
      </c>
      <c r="B5421" t="s">
        <v>13019</v>
      </c>
      <c r="C5421" t="s">
        <v>52</v>
      </c>
      <c r="D5421" t="s">
        <v>17527</v>
      </c>
    </row>
    <row r="5422" spans="1:4" x14ac:dyDescent="0.2">
      <c r="A5422">
        <v>104573</v>
      </c>
      <c r="B5422" t="s">
        <v>13020</v>
      </c>
      <c r="C5422" t="s">
        <v>52</v>
      </c>
      <c r="D5422" t="s">
        <v>17527</v>
      </c>
    </row>
    <row r="5423" spans="1:4" x14ac:dyDescent="0.2">
      <c r="A5423">
        <v>96805</v>
      </c>
      <c r="B5423" t="s">
        <v>13021</v>
      </c>
      <c r="C5423" t="s">
        <v>52</v>
      </c>
      <c r="D5423">
        <v>230.25</v>
      </c>
    </row>
    <row r="5424" spans="1:4" x14ac:dyDescent="0.2">
      <c r="A5424">
        <v>96802</v>
      </c>
      <c r="B5424" t="s">
        <v>13022</v>
      </c>
      <c r="C5424" t="s">
        <v>52</v>
      </c>
      <c r="D5424">
        <v>437.46</v>
      </c>
    </row>
    <row r="5425" spans="1:4" x14ac:dyDescent="0.2">
      <c r="A5425">
        <v>96806</v>
      </c>
      <c r="B5425" t="s">
        <v>13023</v>
      </c>
      <c r="C5425" t="s">
        <v>52</v>
      </c>
      <c r="D5425">
        <v>91.91</v>
      </c>
    </row>
    <row r="5426" spans="1:4" x14ac:dyDescent="0.2">
      <c r="A5426">
        <v>96803</v>
      </c>
      <c r="B5426" t="s">
        <v>13024</v>
      </c>
      <c r="C5426" t="s">
        <v>52</v>
      </c>
      <c r="D5426">
        <v>82.93</v>
      </c>
    </row>
    <row r="5427" spans="1:4" x14ac:dyDescent="0.2">
      <c r="A5427">
        <v>96807</v>
      </c>
      <c r="B5427" t="s">
        <v>13025</v>
      </c>
      <c r="C5427" t="s">
        <v>52</v>
      </c>
      <c r="D5427">
        <v>149.72</v>
      </c>
    </row>
    <row r="5428" spans="1:4" x14ac:dyDescent="0.2">
      <c r="A5428">
        <v>96804</v>
      </c>
      <c r="B5428" t="s">
        <v>13026</v>
      </c>
      <c r="C5428" t="s">
        <v>52</v>
      </c>
      <c r="D5428">
        <v>136.69</v>
      </c>
    </row>
    <row r="5429" spans="1:4" x14ac:dyDescent="0.2">
      <c r="A5429">
        <v>96829</v>
      </c>
      <c r="B5429" t="s">
        <v>13027</v>
      </c>
      <c r="C5429" t="s">
        <v>52</v>
      </c>
      <c r="D5429">
        <v>20.29</v>
      </c>
    </row>
    <row r="5430" spans="1:4" x14ac:dyDescent="0.2">
      <c r="A5430">
        <v>96833</v>
      </c>
      <c r="B5430" t="s">
        <v>13028</v>
      </c>
      <c r="C5430" t="s">
        <v>52</v>
      </c>
      <c r="D5430">
        <v>25.65</v>
      </c>
    </row>
    <row r="5431" spans="1:4" x14ac:dyDescent="0.2">
      <c r="A5431">
        <v>96836</v>
      </c>
      <c r="B5431" t="s">
        <v>13029</v>
      </c>
      <c r="C5431" t="s">
        <v>52</v>
      </c>
      <c r="D5431">
        <v>36.54</v>
      </c>
    </row>
    <row r="5432" spans="1:4" x14ac:dyDescent="0.2">
      <c r="A5432">
        <v>104576</v>
      </c>
      <c r="B5432" t="s">
        <v>13030</v>
      </c>
      <c r="C5432" t="s">
        <v>52</v>
      </c>
      <c r="D5432">
        <v>18.45</v>
      </c>
    </row>
    <row r="5433" spans="1:4" x14ac:dyDescent="0.2">
      <c r="A5433">
        <v>104577</v>
      </c>
      <c r="B5433" t="s">
        <v>13031</v>
      </c>
      <c r="C5433" t="s">
        <v>52</v>
      </c>
      <c r="D5433">
        <v>24.38</v>
      </c>
    </row>
    <row r="5434" spans="1:4" x14ac:dyDescent="0.2">
      <c r="A5434">
        <v>104578</v>
      </c>
      <c r="B5434" t="s">
        <v>13032</v>
      </c>
      <c r="C5434" t="s">
        <v>52</v>
      </c>
      <c r="D5434">
        <v>26.14</v>
      </c>
    </row>
    <row r="5435" spans="1:4" x14ac:dyDescent="0.2">
      <c r="A5435">
        <v>104580</v>
      </c>
      <c r="B5435" t="s">
        <v>13033</v>
      </c>
      <c r="C5435" t="s">
        <v>52</v>
      </c>
      <c r="D5435">
        <v>22.56</v>
      </c>
    </row>
    <row r="5436" spans="1:4" x14ac:dyDescent="0.2">
      <c r="A5436">
        <v>104579</v>
      </c>
      <c r="B5436" t="s">
        <v>13034</v>
      </c>
      <c r="C5436" t="s">
        <v>52</v>
      </c>
      <c r="D5436">
        <v>34.1</v>
      </c>
    </row>
    <row r="5437" spans="1:4" x14ac:dyDescent="0.2">
      <c r="A5437">
        <v>96823</v>
      </c>
      <c r="B5437" t="s">
        <v>13035</v>
      </c>
      <c r="C5437" t="s">
        <v>52</v>
      </c>
      <c r="D5437">
        <v>12.86</v>
      </c>
    </row>
    <row r="5438" spans="1:4" x14ac:dyDescent="0.2">
      <c r="A5438">
        <v>96826</v>
      </c>
      <c r="B5438" t="s">
        <v>13036</v>
      </c>
      <c r="C5438" t="s">
        <v>52</v>
      </c>
      <c r="D5438">
        <v>14.94</v>
      </c>
    </row>
    <row r="5439" spans="1:4" x14ac:dyDescent="0.2">
      <c r="A5439">
        <v>96830</v>
      </c>
      <c r="B5439" t="s">
        <v>13037</v>
      </c>
      <c r="C5439" t="s">
        <v>52</v>
      </c>
      <c r="D5439">
        <v>23.02</v>
      </c>
    </row>
    <row r="5440" spans="1:4" x14ac:dyDescent="0.2">
      <c r="A5440">
        <v>96834</v>
      </c>
      <c r="B5440" t="s">
        <v>13038</v>
      </c>
      <c r="C5440" t="s">
        <v>52</v>
      </c>
      <c r="D5440">
        <v>30.98</v>
      </c>
    </row>
    <row r="5441" spans="1:4" x14ac:dyDescent="0.2">
      <c r="A5441">
        <v>104581</v>
      </c>
      <c r="B5441" t="s">
        <v>13039</v>
      </c>
      <c r="C5441" t="s">
        <v>52</v>
      </c>
      <c r="D5441">
        <v>16.86</v>
      </c>
    </row>
    <row r="5442" spans="1:4" x14ac:dyDescent="0.2">
      <c r="A5442">
        <v>104582</v>
      </c>
      <c r="B5442" t="s">
        <v>13040</v>
      </c>
      <c r="C5442" t="s">
        <v>52</v>
      </c>
      <c r="D5442">
        <v>21.36</v>
      </c>
    </row>
    <row r="5443" spans="1:4" x14ac:dyDescent="0.2">
      <c r="A5443">
        <v>104583</v>
      </c>
      <c r="B5443" t="s">
        <v>13041</v>
      </c>
      <c r="C5443" t="s">
        <v>52</v>
      </c>
      <c r="D5443">
        <v>33.47</v>
      </c>
    </row>
    <row r="5444" spans="1:4" x14ac:dyDescent="0.2">
      <c r="A5444">
        <v>104584</v>
      </c>
      <c r="B5444" t="s">
        <v>13042</v>
      </c>
      <c r="C5444" t="s">
        <v>52</v>
      </c>
      <c r="D5444">
        <v>40.21</v>
      </c>
    </row>
    <row r="5445" spans="1:4" x14ac:dyDescent="0.2">
      <c r="A5445">
        <v>104585</v>
      </c>
      <c r="B5445" t="s">
        <v>13043</v>
      </c>
      <c r="C5445" t="s">
        <v>52</v>
      </c>
      <c r="D5445" t="s">
        <v>17527</v>
      </c>
    </row>
    <row r="5446" spans="1:4" x14ac:dyDescent="0.2">
      <c r="A5446">
        <v>104587</v>
      </c>
      <c r="B5446" t="s">
        <v>13044</v>
      </c>
      <c r="C5446" t="s">
        <v>52</v>
      </c>
      <c r="D5446" t="s">
        <v>17527</v>
      </c>
    </row>
    <row r="5447" spans="1:4" x14ac:dyDescent="0.2">
      <c r="A5447">
        <v>104586</v>
      </c>
      <c r="B5447" t="s">
        <v>13045</v>
      </c>
      <c r="C5447" t="s">
        <v>52</v>
      </c>
      <c r="D5447" t="s">
        <v>17527</v>
      </c>
    </row>
    <row r="5448" spans="1:4" x14ac:dyDescent="0.2">
      <c r="A5448">
        <v>96798</v>
      </c>
      <c r="B5448" t="s">
        <v>13046</v>
      </c>
      <c r="C5448" t="s">
        <v>83</v>
      </c>
      <c r="D5448">
        <v>9.24</v>
      </c>
    </row>
    <row r="5449" spans="1:4" x14ac:dyDescent="0.2">
      <c r="A5449">
        <v>96799</v>
      </c>
      <c r="B5449" t="s">
        <v>13047</v>
      </c>
      <c r="C5449" t="s">
        <v>83</v>
      </c>
      <c r="D5449">
        <v>11.82</v>
      </c>
    </row>
    <row r="5450" spans="1:4" x14ac:dyDescent="0.2">
      <c r="A5450">
        <v>96800</v>
      </c>
      <c r="B5450" t="s">
        <v>13048</v>
      </c>
      <c r="C5450" t="s">
        <v>83</v>
      </c>
      <c r="D5450">
        <v>15.98</v>
      </c>
    </row>
    <row r="5451" spans="1:4" x14ac:dyDescent="0.2">
      <c r="A5451">
        <v>96801</v>
      </c>
      <c r="B5451" t="s">
        <v>13049</v>
      </c>
      <c r="C5451" t="s">
        <v>83</v>
      </c>
      <c r="D5451">
        <v>23.94</v>
      </c>
    </row>
    <row r="5452" spans="1:4" x14ac:dyDescent="0.2">
      <c r="A5452">
        <v>104539</v>
      </c>
      <c r="B5452" t="s">
        <v>13050</v>
      </c>
      <c r="C5452" t="s">
        <v>52</v>
      </c>
      <c r="D5452" t="s">
        <v>17527</v>
      </c>
    </row>
    <row r="5453" spans="1:4" x14ac:dyDescent="0.2">
      <c r="A5453">
        <v>104541</v>
      </c>
      <c r="B5453" t="s">
        <v>13051</v>
      </c>
      <c r="C5453" t="s">
        <v>52</v>
      </c>
      <c r="D5453" t="s">
        <v>17527</v>
      </c>
    </row>
    <row r="5454" spans="1:4" x14ac:dyDescent="0.2">
      <c r="A5454">
        <v>104540</v>
      </c>
      <c r="B5454" t="s">
        <v>13052</v>
      </c>
      <c r="C5454" t="s">
        <v>52</v>
      </c>
      <c r="D5454" t="s">
        <v>17527</v>
      </c>
    </row>
    <row r="5455" spans="1:4" x14ac:dyDescent="0.2">
      <c r="A5455">
        <v>104543</v>
      </c>
      <c r="B5455" t="s">
        <v>13053</v>
      </c>
      <c r="C5455" t="s">
        <v>52</v>
      </c>
      <c r="D5455" t="s">
        <v>17527</v>
      </c>
    </row>
    <row r="5456" spans="1:4" x14ac:dyDescent="0.2">
      <c r="A5456">
        <v>104544</v>
      </c>
      <c r="B5456" t="s">
        <v>13054</v>
      </c>
      <c r="C5456" t="s">
        <v>52</v>
      </c>
      <c r="D5456" t="s">
        <v>17527</v>
      </c>
    </row>
    <row r="5457" spans="1:4" x14ac:dyDescent="0.2">
      <c r="A5457">
        <v>104545</v>
      </c>
      <c r="B5457" t="s">
        <v>13055</v>
      </c>
      <c r="C5457" t="s">
        <v>52</v>
      </c>
      <c r="D5457" t="s">
        <v>17527</v>
      </c>
    </row>
    <row r="5458" spans="1:4" x14ac:dyDescent="0.2">
      <c r="A5458">
        <v>104542</v>
      </c>
      <c r="B5458" t="s">
        <v>13056</v>
      </c>
      <c r="C5458" t="s">
        <v>52</v>
      </c>
      <c r="D5458" t="s">
        <v>17527</v>
      </c>
    </row>
    <row r="5459" spans="1:4" x14ac:dyDescent="0.2">
      <c r="A5459">
        <v>104592</v>
      </c>
      <c r="B5459" t="s">
        <v>13057</v>
      </c>
      <c r="C5459" t="s">
        <v>52</v>
      </c>
      <c r="D5459" t="s">
        <v>17527</v>
      </c>
    </row>
    <row r="5460" spans="1:4" x14ac:dyDescent="0.2">
      <c r="A5460">
        <v>104548</v>
      </c>
      <c r="B5460" t="s">
        <v>13058</v>
      </c>
      <c r="C5460" t="s">
        <v>52</v>
      </c>
      <c r="D5460" t="s">
        <v>17527</v>
      </c>
    </row>
    <row r="5461" spans="1:4" x14ac:dyDescent="0.2">
      <c r="A5461">
        <v>104546</v>
      </c>
      <c r="B5461" t="s">
        <v>13059</v>
      </c>
      <c r="C5461" t="s">
        <v>52</v>
      </c>
      <c r="D5461" t="s">
        <v>17527</v>
      </c>
    </row>
    <row r="5462" spans="1:4" x14ac:dyDescent="0.2">
      <c r="A5462">
        <v>104549</v>
      </c>
      <c r="B5462" t="s">
        <v>13060</v>
      </c>
      <c r="C5462" t="s">
        <v>52</v>
      </c>
      <c r="D5462" t="s">
        <v>17527</v>
      </c>
    </row>
    <row r="5463" spans="1:4" x14ac:dyDescent="0.2">
      <c r="A5463">
        <v>104550</v>
      </c>
      <c r="B5463" t="s">
        <v>13061</v>
      </c>
      <c r="C5463" t="s">
        <v>52</v>
      </c>
      <c r="D5463" t="s">
        <v>17527</v>
      </c>
    </row>
    <row r="5464" spans="1:4" x14ac:dyDescent="0.2">
      <c r="A5464">
        <v>104552</v>
      </c>
      <c r="B5464" t="s">
        <v>13062</v>
      </c>
      <c r="C5464" t="s">
        <v>52</v>
      </c>
      <c r="D5464" t="s">
        <v>17527</v>
      </c>
    </row>
    <row r="5465" spans="1:4" x14ac:dyDescent="0.2">
      <c r="A5465">
        <v>104551</v>
      </c>
      <c r="B5465" t="s">
        <v>13063</v>
      </c>
      <c r="C5465" t="s">
        <v>52</v>
      </c>
      <c r="D5465" t="s">
        <v>17527</v>
      </c>
    </row>
    <row r="5466" spans="1:4" x14ac:dyDescent="0.2">
      <c r="A5466">
        <v>104553</v>
      </c>
      <c r="B5466" t="s">
        <v>13064</v>
      </c>
      <c r="C5466" t="s">
        <v>52</v>
      </c>
      <c r="D5466" t="s">
        <v>17527</v>
      </c>
    </row>
    <row r="5467" spans="1:4" x14ac:dyDescent="0.2">
      <c r="A5467">
        <v>104554</v>
      </c>
      <c r="B5467" t="s">
        <v>13065</v>
      </c>
      <c r="C5467" t="s">
        <v>52</v>
      </c>
      <c r="D5467" t="s">
        <v>17527</v>
      </c>
    </row>
    <row r="5468" spans="1:4" x14ac:dyDescent="0.2">
      <c r="A5468">
        <v>104555</v>
      </c>
      <c r="B5468" t="s">
        <v>13066</v>
      </c>
      <c r="C5468" t="s">
        <v>52</v>
      </c>
      <c r="D5468" t="s">
        <v>17527</v>
      </c>
    </row>
    <row r="5469" spans="1:4" x14ac:dyDescent="0.2">
      <c r="A5469">
        <v>104556</v>
      </c>
      <c r="B5469" t="s">
        <v>13067</v>
      </c>
      <c r="C5469" t="s">
        <v>52</v>
      </c>
      <c r="D5469" t="s">
        <v>17527</v>
      </c>
    </row>
    <row r="5470" spans="1:4" x14ac:dyDescent="0.2">
      <c r="A5470">
        <v>104558</v>
      </c>
      <c r="B5470" t="s">
        <v>13068</v>
      </c>
      <c r="C5470" t="s">
        <v>52</v>
      </c>
      <c r="D5470" t="s">
        <v>17527</v>
      </c>
    </row>
    <row r="5471" spans="1:4" x14ac:dyDescent="0.2">
      <c r="A5471">
        <v>104559</v>
      </c>
      <c r="B5471" t="s">
        <v>13069</v>
      </c>
      <c r="C5471" t="s">
        <v>52</v>
      </c>
      <c r="D5471" t="s">
        <v>17527</v>
      </c>
    </row>
    <row r="5472" spans="1:4" x14ac:dyDescent="0.2">
      <c r="A5472">
        <v>104560</v>
      </c>
      <c r="B5472" t="s">
        <v>13070</v>
      </c>
      <c r="C5472" t="s">
        <v>52</v>
      </c>
      <c r="D5472" t="s">
        <v>17527</v>
      </c>
    </row>
    <row r="5473" spans="1:4" x14ac:dyDescent="0.2">
      <c r="A5473">
        <v>104557</v>
      </c>
      <c r="B5473" t="s">
        <v>13071</v>
      </c>
      <c r="C5473" t="s">
        <v>52</v>
      </c>
      <c r="D5473" t="s">
        <v>17527</v>
      </c>
    </row>
    <row r="5474" spans="1:4" x14ac:dyDescent="0.2">
      <c r="A5474">
        <v>104561</v>
      </c>
      <c r="B5474" t="s">
        <v>13072</v>
      </c>
      <c r="C5474" t="s">
        <v>52</v>
      </c>
      <c r="D5474" t="s">
        <v>17527</v>
      </c>
    </row>
    <row r="5475" spans="1:4" x14ac:dyDescent="0.2">
      <c r="A5475">
        <v>104562</v>
      </c>
      <c r="B5475" t="s">
        <v>13073</v>
      </c>
      <c r="C5475" t="s">
        <v>52</v>
      </c>
      <c r="D5475" t="s">
        <v>17527</v>
      </c>
    </row>
    <row r="5476" spans="1:4" x14ac:dyDescent="0.2">
      <c r="A5476">
        <v>96860</v>
      </c>
      <c r="B5476" t="s">
        <v>13074</v>
      </c>
      <c r="C5476" t="s">
        <v>52</v>
      </c>
      <c r="D5476">
        <v>34.340000000000003</v>
      </c>
    </row>
    <row r="5477" spans="1:4" x14ac:dyDescent="0.2">
      <c r="A5477">
        <v>96862</v>
      </c>
      <c r="B5477" t="s">
        <v>13075</v>
      </c>
      <c r="C5477" t="s">
        <v>52</v>
      </c>
      <c r="D5477">
        <v>42.06</v>
      </c>
    </row>
    <row r="5478" spans="1:4" x14ac:dyDescent="0.2">
      <c r="A5478">
        <v>96864</v>
      </c>
      <c r="B5478" t="s">
        <v>13076</v>
      </c>
      <c r="C5478" t="s">
        <v>52</v>
      </c>
      <c r="D5478">
        <v>58.55</v>
      </c>
    </row>
    <row r="5479" spans="1:4" x14ac:dyDescent="0.2">
      <c r="A5479">
        <v>96866</v>
      </c>
      <c r="B5479" t="s">
        <v>13077</v>
      </c>
      <c r="C5479" t="s">
        <v>52</v>
      </c>
      <c r="D5479">
        <v>75.819999999999993</v>
      </c>
    </row>
    <row r="5480" spans="1:4" x14ac:dyDescent="0.2">
      <c r="A5480">
        <v>96868</v>
      </c>
      <c r="B5480" t="s">
        <v>13078</v>
      </c>
      <c r="C5480" t="s">
        <v>52</v>
      </c>
      <c r="D5480">
        <v>22.58</v>
      </c>
    </row>
    <row r="5481" spans="1:4" x14ac:dyDescent="0.2">
      <c r="A5481">
        <v>96869</v>
      </c>
      <c r="B5481" t="s">
        <v>13079</v>
      </c>
      <c r="C5481" t="s">
        <v>52</v>
      </c>
      <c r="D5481">
        <v>33.770000000000003</v>
      </c>
    </row>
    <row r="5482" spans="1:4" x14ac:dyDescent="0.2">
      <c r="A5482">
        <v>96870</v>
      </c>
      <c r="B5482" t="s">
        <v>13080</v>
      </c>
      <c r="C5482" t="s">
        <v>52</v>
      </c>
      <c r="D5482">
        <v>49.86</v>
      </c>
    </row>
    <row r="5483" spans="1:4" x14ac:dyDescent="0.2">
      <c r="A5483">
        <v>96871</v>
      </c>
      <c r="B5483" t="s">
        <v>13081</v>
      </c>
      <c r="C5483" t="s">
        <v>52</v>
      </c>
      <c r="D5483">
        <v>57.29</v>
      </c>
    </row>
    <row r="5484" spans="1:4" x14ac:dyDescent="0.2">
      <c r="A5484">
        <v>96861</v>
      </c>
      <c r="B5484" t="s">
        <v>13082</v>
      </c>
      <c r="C5484" t="s">
        <v>52</v>
      </c>
      <c r="D5484">
        <v>43.26</v>
      </c>
    </row>
    <row r="5485" spans="1:4" x14ac:dyDescent="0.2">
      <c r="A5485">
        <v>96863</v>
      </c>
      <c r="B5485" t="s">
        <v>13083</v>
      </c>
      <c r="C5485" t="s">
        <v>52</v>
      </c>
      <c r="D5485">
        <v>44.65</v>
      </c>
    </row>
    <row r="5486" spans="1:4" x14ac:dyDescent="0.2">
      <c r="A5486">
        <v>96865</v>
      </c>
      <c r="B5486" t="s">
        <v>13084</v>
      </c>
      <c r="C5486" t="s">
        <v>52</v>
      </c>
      <c r="D5486">
        <v>52.74</v>
      </c>
    </row>
    <row r="5487" spans="1:4" x14ac:dyDescent="0.2">
      <c r="A5487">
        <v>96814</v>
      </c>
      <c r="B5487" t="s">
        <v>13085</v>
      </c>
      <c r="C5487" t="s">
        <v>52</v>
      </c>
      <c r="D5487">
        <v>18.45</v>
      </c>
    </row>
    <row r="5488" spans="1:4" x14ac:dyDescent="0.2">
      <c r="A5488">
        <v>96818</v>
      </c>
      <c r="B5488" t="s">
        <v>13086</v>
      </c>
      <c r="C5488" t="s">
        <v>52</v>
      </c>
      <c r="D5488">
        <v>24.38</v>
      </c>
    </row>
    <row r="5489" spans="1:4" x14ac:dyDescent="0.2">
      <c r="A5489">
        <v>96819</v>
      </c>
      <c r="B5489" t="s">
        <v>13087</v>
      </c>
      <c r="C5489" t="s">
        <v>52</v>
      </c>
      <c r="D5489">
        <v>26.14</v>
      </c>
    </row>
    <row r="5490" spans="1:4" x14ac:dyDescent="0.2">
      <c r="A5490">
        <v>96822</v>
      </c>
      <c r="B5490" t="s">
        <v>13088</v>
      </c>
      <c r="C5490" t="s">
        <v>52</v>
      </c>
      <c r="D5490">
        <v>34.1</v>
      </c>
    </row>
    <row r="5491" spans="1:4" x14ac:dyDescent="0.2">
      <c r="A5491">
        <v>96808</v>
      </c>
      <c r="B5491" t="s">
        <v>13089</v>
      </c>
      <c r="C5491" t="s">
        <v>52</v>
      </c>
      <c r="D5491">
        <v>19.86</v>
      </c>
    </row>
    <row r="5492" spans="1:4" x14ac:dyDescent="0.2">
      <c r="A5492">
        <v>96811</v>
      </c>
      <c r="B5492" t="s">
        <v>13090</v>
      </c>
      <c r="C5492" t="s">
        <v>52</v>
      </c>
      <c r="D5492">
        <v>24.92</v>
      </c>
    </row>
    <row r="5493" spans="1:4" x14ac:dyDescent="0.2">
      <c r="A5493">
        <v>96815</v>
      </c>
      <c r="B5493" t="s">
        <v>13091</v>
      </c>
      <c r="C5493" t="s">
        <v>52</v>
      </c>
      <c r="D5493">
        <v>37.729999999999997</v>
      </c>
    </row>
    <row r="5494" spans="1:4" x14ac:dyDescent="0.2">
      <c r="A5494">
        <v>96820</v>
      </c>
      <c r="B5494" t="s">
        <v>13092</v>
      </c>
      <c r="C5494" t="s">
        <v>52</v>
      </c>
      <c r="D5494">
        <v>45.45</v>
      </c>
    </row>
    <row r="5495" spans="1:4" x14ac:dyDescent="0.2">
      <c r="A5495">
        <v>96702</v>
      </c>
      <c r="B5495" t="s">
        <v>13093</v>
      </c>
      <c r="C5495" t="s">
        <v>52</v>
      </c>
      <c r="D5495">
        <v>14.35</v>
      </c>
    </row>
    <row r="5496" spans="1:4" x14ac:dyDescent="0.2">
      <c r="A5496">
        <v>96662</v>
      </c>
      <c r="B5496" t="s">
        <v>13094</v>
      </c>
      <c r="C5496" t="s">
        <v>52</v>
      </c>
      <c r="D5496">
        <v>11.37</v>
      </c>
    </row>
    <row r="5497" spans="1:4" x14ac:dyDescent="0.2">
      <c r="A5497">
        <v>96704</v>
      </c>
      <c r="B5497" t="s">
        <v>13095</v>
      </c>
      <c r="C5497" t="s">
        <v>52</v>
      </c>
      <c r="D5497">
        <v>24.23</v>
      </c>
    </row>
    <row r="5498" spans="1:4" x14ac:dyDescent="0.2">
      <c r="A5498">
        <v>96664</v>
      </c>
      <c r="B5498" t="s">
        <v>13096</v>
      </c>
      <c r="C5498" t="s">
        <v>52</v>
      </c>
      <c r="D5498">
        <v>20.43</v>
      </c>
    </row>
    <row r="5499" spans="1:4" x14ac:dyDescent="0.2">
      <c r="A5499">
        <v>104191</v>
      </c>
      <c r="B5499" t="s">
        <v>13097</v>
      </c>
      <c r="C5499" t="s">
        <v>52</v>
      </c>
      <c r="D5499">
        <v>13.02</v>
      </c>
    </row>
    <row r="5500" spans="1:4" x14ac:dyDescent="0.2">
      <c r="A5500">
        <v>96700</v>
      </c>
      <c r="B5500" t="s">
        <v>13098</v>
      </c>
      <c r="C5500" t="s">
        <v>52</v>
      </c>
      <c r="D5500">
        <v>20.07</v>
      </c>
    </row>
    <row r="5501" spans="1:4" x14ac:dyDescent="0.2">
      <c r="A5501">
        <v>96658</v>
      </c>
      <c r="B5501" t="s">
        <v>13099</v>
      </c>
      <c r="C5501" t="s">
        <v>52</v>
      </c>
      <c r="D5501">
        <v>17.809999999999999</v>
      </c>
    </row>
    <row r="5502" spans="1:4" x14ac:dyDescent="0.2">
      <c r="A5502">
        <v>96641</v>
      </c>
      <c r="B5502" t="s">
        <v>13100</v>
      </c>
      <c r="C5502" t="s">
        <v>52</v>
      </c>
      <c r="D5502">
        <v>20.6</v>
      </c>
    </row>
    <row r="5503" spans="1:4" x14ac:dyDescent="0.2">
      <c r="A5503">
        <v>96661</v>
      </c>
      <c r="B5503" t="s">
        <v>13101</v>
      </c>
      <c r="C5503" t="s">
        <v>52</v>
      </c>
      <c r="D5503">
        <v>36.54</v>
      </c>
    </row>
    <row r="5504" spans="1:4" x14ac:dyDescent="0.2">
      <c r="A5504">
        <v>96699</v>
      </c>
      <c r="B5504" t="s">
        <v>13102</v>
      </c>
      <c r="C5504" t="s">
        <v>52</v>
      </c>
      <c r="D5504">
        <v>29.64</v>
      </c>
    </row>
    <row r="5505" spans="1:4" x14ac:dyDescent="0.2">
      <c r="A5505">
        <v>96657</v>
      </c>
      <c r="B5505" t="s">
        <v>13103</v>
      </c>
      <c r="C5505" t="s">
        <v>52</v>
      </c>
      <c r="D5505">
        <v>27.38</v>
      </c>
    </row>
    <row r="5506" spans="1:4" x14ac:dyDescent="0.2">
      <c r="A5506">
        <v>96640</v>
      </c>
      <c r="B5506" t="s">
        <v>13104</v>
      </c>
      <c r="C5506" t="s">
        <v>52</v>
      </c>
      <c r="D5506">
        <v>30.17</v>
      </c>
    </row>
    <row r="5507" spans="1:4" x14ac:dyDescent="0.2">
      <c r="A5507">
        <v>96660</v>
      </c>
      <c r="B5507" t="s">
        <v>13105</v>
      </c>
      <c r="C5507" t="s">
        <v>52</v>
      </c>
      <c r="D5507">
        <v>36.880000000000003</v>
      </c>
    </row>
    <row r="5508" spans="1:4" x14ac:dyDescent="0.2">
      <c r="A5508">
        <v>104196</v>
      </c>
      <c r="B5508" t="s">
        <v>13106</v>
      </c>
      <c r="C5508" t="s">
        <v>52</v>
      </c>
      <c r="D5508">
        <v>19.03</v>
      </c>
    </row>
    <row r="5509" spans="1:4" x14ac:dyDescent="0.2">
      <c r="A5509">
        <v>104197</v>
      </c>
      <c r="B5509" t="s">
        <v>13107</v>
      </c>
      <c r="C5509" t="s">
        <v>52</v>
      </c>
      <c r="D5509">
        <v>36.409999999999997</v>
      </c>
    </row>
    <row r="5510" spans="1:4" x14ac:dyDescent="0.2">
      <c r="A5510">
        <v>104198</v>
      </c>
      <c r="B5510" t="s">
        <v>13108</v>
      </c>
      <c r="C5510" t="s">
        <v>52</v>
      </c>
      <c r="D5510">
        <v>9.8800000000000008</v>
      </c>
    </row>
    <row r="5511" spans="1:4" x14ac:dyDescent="0.2">
      <c r="A5511">
        <v>96685</v>
      </c>
      <c r="B5511" t="s">
        <v>13109</v>
      </c>
      <c r="C5511" t="s">
        <v>52</v>
      </c>
      <c r="D5511">
        <v>15.18</v>
      </c>
    </row>
    <row r="5512" spans="1:4" x14ac:dyDescent="0.2">
      <c r="A5512">
        <v>96651</v>
      </c>
      <c r="B5512" t="s">
        <v>13110</v>
      </c>
      <c r="C5512" t="s">
        <v>52</v>
      </c>
      <c r="D5512">
        <v>11.8</v>
      </c>
    </row>
    <row r="5513" spans="1:4" x14ac:dyDescent="0.2">
      <c r="A5513">
        <v>96638</v>
      </c>
      <c r="B5513" t="s">
        <v>13111</v>
      </c>
      <c r="C5513" t="s">
        <v>52</v>
      </c>
      <c r="D5513">
        <v>21.15</v>
      </c>
    </row>
    <row r="5514" spans="1:4" x14ac:dyDescent="0.2">
      <c r="A5514">
        <v>96687</v>
      </c>
      <c r="B5514" t="s">
        <v>13112</v>
      </c>
      <c r="C5514" t="s">
        <v>52</v>
      </c>
      <c r="D5514">
        <v>22.55</v>
      </c>
    </row>
    <row r="5515" spans="1:4" x14ac:dyDescent="0.2">
      <c r="A5515">
        <v>96653</v>
      </c>
      <c r="B5515" t="s">
        <v>13113</v>
      </c>
      <c r="C5515" t="s">
        <v>52</v>
      </c>
      <c r="D5515">
        <v>17.010000000000002</v>
      </c>
    </row>
    <row r="5516" spans="1:4" x14ac:dyDescent="0.2">
      <c r="A5516">
        <v>96689</v>
      </c>
      <c r="B5516" t="s">
        <v>13114</v>
      </c>
      <c r="C5516" t="s">
        <v>52</v>
      </c>
      <c r="D5516">
        <v>33.29</v>
      </c>
    </row>
    <row r="5517" spans="1:4" x14ac:dyDescent="0.2">
      <c r="A5517">
        <v>96655</v>
      </c>
      <c r="B5517" t="s">
        <v>13115</v>
      </c>
      <c r="C5517" t="s">
        <v>52</v>
      </c>
      <c r="D5517">
        <v>25.29</v>
      </c>
    </row>
    <row r="5518" spans="1:4" x14ac:dyDescent="0.2">
      <c r="A5518">
        <v>96691</v>
      </c>
      <c r="B5518" t="s">
        <v>13116</v>
      </c>
      <c r="C5518" t="s">
        <v>52</v>
      </c>
      <c r="D5518">
        <v>46.99</v>
      </c>
    </row>
    <row r="5519" spans="1:4" x14ac:dyDescent="0.2">
      <c r="A5519">
        <v>96693</v>
      </c>
      <c r="B5519" t="s">
        <v>13117</v>
      </c>
      <c r="C5519" t="s">
        <v>52</v>
      </c>
      <c r="D5519">
        <v>69.430000000000007</v>
      </c>
    </row>
    <row r="5520" spans="1:4" x14ac:dyDescent="0.2">
      <c r="A5520">
        <v>96695</v>
      </c>
      <c r="B5520" t="s">
        <v>13118</v>
      </c>
      <c r="C5520" t="s">
        <v>52</v>
      </c>
      <c r="D5520">
        <v>117.32</v>
      </c>
    </row>
    <row r="5521" spans="1:4" x14ac:dyDescent="0.2">
      <c r="A5521">
        <v>104193</v>
      </c>
      <c r="B5521" t="s">
        <v>13119</v>
      </c>
      <c r="C5521" t="s">
        <v>52</v>
      </c>
      <c r="D5521">
        <v>192.25</v>
      </c>
    </row>
    <row r="5522" spans="1:4" x14ac:dyDescent="0.2">
      <c r="A5522">
        <v>96697</v>
      </c>
      <c r="B5522" t="s">
        <v>13120</v>
      </c>
      <c r="C5522" t="s">
        <v>52</v>
      </c>
      <c r="D5522">
        <v>383.77</v>
      </c>
    </row>
    <row r="5523" spans="1:4" x14ac:dyDescent="0.2">
      <c r="A5523">
        <v>104199</v>
      </c>
      <c r="B5523" t="s">
        <v>13121</v>
      </c>
      <c r="C5523" t="s">
        <v>52</v>
      </c>
      <c r="D5523">
        <v>9.61</v>
      </c>
    </row>
    <row r="5524" spans="1:4" x14ac:dyDescent="0.2">
      <c r="A5524">
        <v>96684</v>
      </c>
      <c r="B5524" t="s">
        <v>13122</v>
      </c>
      <c r="C5524" t="s">
        <v>52</v>
      </c>
      <c r="D5524">
        <v>14.74</v>
      </c>
    </row>
    <row r="5525" spans="1:4" x14ac:dyDescent="0.2">
      <c r="A5525">
        <v>96650</v>
      </c>
      <c r="B5525" t="s">
        <v>13123</v>
      </c>
      <c r="C5525" t="s">
        <v>52</v>
      </c>
      <c r="D5525">
        <v>11.36</v>
      </c>
    </row>
    <row r="5526" spans="1:4" x14ac:dyDescent="0.2">
      <c r="A5526">
        <v>96637</v>
      </c>
      <c r="B5526" t="s">
        <v>13124</v>
      </c>
      <c r="C5526" t="s">
        <v>52</v>
      </c>
      <c r="D5526">
        <v>20.71</v>
      </c>
    </row>
    <row r="5527" spans="1:4" x14ac:dyDescent="0.2">
      <c r="A5527">
        <v>96686</v>
      </c>
      <c r="B5527" t="s">
        <v>13125</v>
      </c>
      <c r="C5527" t="s">
        <v>52</v>
      </c>
      <c r="D5527">
        <v>18.829999999999998</v>
      </c>
    </row>
    <row r="5528" spans="1:4" x14ac:dyDescent="0.2">
      <c r="A5528">
        <v>96652</v>
      </c>
      <c r="B5528" t="s">
        <v>13126</v>
      </c>
      <c r="C5528" t="s">
        <v>52</v>
      </c>
      <c r="D5528">
        <v>13.29</v>
      </c>
    </row>
    <row r="5529" spans="1:4" x14ac:dyDescent="0.2">
      <c r="A5529">
        <v>96688</v>
      </c>
      <c r="B5529" t="s">
        <v>13127</v>
      </c>
      <c r="C5529" t="s">
        <v>52</v>
      </c>
      <c r="D5529">
        <v>27.24</v>
      </c>
    </row>
    <row r="5530" spans="1:4" x14ac:dyDescent="0.2">
      <c r="A5530">
        <v>96654</v>
      </c>
      <c r="B5530" t="s">
        <v>13128</v>
      </c>
      <c r="C5530" t="s">
        <v>52</v>
      </c>
      <c r="D5530">
        <v>19.239999999999998</v>
      </c>
    </row>
    <row r="5531" spans="1:4" x14ac:dyDescent="0.2">
      <c r="A5531">
        <v>96690</v>
      </c>
      <c r="B5531" t="s">
        <v>13129</v>
      </c>
      <c r="C5531" t="s">
        <v>52</v>
      </c>
      <c r="D5531">
        <v>37.409999999999997</v>
      </c>
    </row>
    <row r="5532" spans="1:4" x14ac:dyDescent="0.2">
      <c r="A5532">
        <v>96692</v>
      </c>
      <c r="B5532" t="s">
        <v>13130</v>
      </c>
      <c r="C5532" t="s">
        <v>52</v>
      </c>
      <c r="D5532">
        <v>52.34</v>
      </c>
    </row>
    <row r="5533" spans="1:4" x14ac:dyDescent="0.2">
      <c r="A5533">
        <v>96694</v>
      </c>
      <c r="B5533" t="s">
        <v>13131</v>
      </c>
      <c r="C5533" t="s">
        <v>52</v>
      </c>
      <c r="D5533">
        <v>106.89</v>
      </c>
    </row>
    <row r="5534" spans="1:4" x14ac:dyDescent="0.2">
      <c r="A5534">
        <v>96696</v>
      </c>
      <c r="B5534" t="s">
        <v>13132</v>
      </c>
      <c r="C5534" t="s">
        <v>52</v>
      </c>
      <c r="D5534">
        <v>133.16</v>
      </c>
    </row>
    <row r="5535" spans="1:4" x14ac:dyDescent="0.2">
      <c r="A5535">
        <v>96709</v>
      </c>
      <c r="B5535" t="s">
        <v>13133</v>
      </c>
      <c r="C5535" t="s">
        <v>52</v>
      </c>
      <c r="D5535">
        <v>128.68</v>
      </c>
    </row>
    <row r="5536" spans="1:4" x14ac:dyDescent="0.2">
      <c r="A5536">
        <v>104200</v>
      </c>
      <c r="B5536" t="s">
        <v>13134</v>
      </c>
      <c r="C5536" t="s">
        <v>52</v>
      </c>
      <c r="D5536">
        <v>7.67</v>
      </c>
    </row>
    <row r="5537" spans="1:4" x14ac:dyDescent="0.2">
      <c r="A5537">
        <v>96698</v>
      </c>
      <c r="B5537" t="s">
        <v>13135</v>
      </c>
      <c r="C5537" t="s">
        <v>52</v>
      </c>
      <c r="D5537">
        <v>10.36</v>
      </c>
    </row>
    <row r="5538" spans="1:4" x14ac:dyDescent="0.2">
      <c r="A5538">
        <v>96656</v>
      </c>
      <c r="B5538" t="s">
        <v>13136</v>
      </c>
      <c r="C5538" t="s">
        <v>52</v>
      </c>
      <c r="D5538">
        <v>8.1</v>
      </c>
    </row>
    <row r="5539" spans="1:4" x14ac:dyDescent="0.2">
      <c r="A5539">
        <v>96639</v>
      </c>
      <c r="B5539" t="s">
        <v>13137</v>
      </c>
      <c r="C5539" t="s">
        <v>52</v>
      </c>
      <c r="D5539">
        <v>14.35</v>
      </c>
    </row>
    <row r="5540" spans="1:4" x14ac:dyDescent="0.2">
      <c r="A5540">
        <v>96701</v>
      </c>
      <c r="B5540" t="s">
        <v>13138</v>
      </c>
      <c r="C5540" t="s">
        <v>52</v>
      </c>
      <c r="D5540">
        <v>14.02</v>
      </c>
    </row>
    <row r="5541" spans="1:4" x14ac:dyDescent="0.2">
      <c r="A5541">
        <v>96659</v>
      </c>
      <c r="B5541" t="s">
        <v>13139</v>
      </c>
      <c r="C5541" t="s">
        <v>52</v>
      </c>
      <c r="D5541">
        <v>10.33</v>
      </c>
    </row>
    <row r="5542" spans="1:4" x14ac:dyDescent="0.2">
      <c r="A5542">
        <v>96703</v>
      </c>
      <c r="B5542" t="s">
        <v>13140</v>
      </c>
      <c r="C5542" t="s">
        <v>52</v>
      </c>
      <c r="D5542">
        <v>24.08</v>
      </c>
    </row>
    <row r="5543" spans="1:4" x14ac:dyDescent="0.2">
      <c r="A5543">
        <v>96663</v>
      </c>
      <c r="B5543" t="s">
        <v>13141</v>
      </c>
      <c r="C5543" t="s">
        <v>52</v>
      </c>
      <c r="D5543">
        <v>18.73</v>
      </c>
    </row>
    <row r="5544" spans="1:4" x14ac:dyDescent="0.2">
      <c r="A5544">
        <v>96705</v>
      </c>
      <c r="B5544" t="s">
        <v>13142</v>
      </c>
      <c r="C5544" t="s">
        <v>52</v>
      </c>
      <c r="D5544">
        <v>29.22</v>
      </c>
    </row>
    <row r="5545" spans="1:4" x14ac:dyDescent="0.2">
      <c r="A5545">
        <v>96706</v>
      </c>
      <c r="B5545" t="s">
        <v>13143</v>
      </c>
      <c r="C5545" t="s">
        <v>52</v>
      </c>
      <c r="D5545">
        <v>42.69</v>
      </c>
    </row>
    <row r="5546" spans="1:4" x14ac:dyDescent="0.2">
      <c r="A5546">
        <v>96707</v>
      </c>
      <c r="B5546" t="s">
        <v>13144</v>
      </c>
      <c r="C5546" t="s">
        <v>52</v>
      </c>
      <c r="D5546">
        <v>67.400000000000006</v>
      </c>
    </row>
    <row r="5547" spans="1:4" x14ac:dyDescent="0.2">
      <c r="A5547">
        <v>96708</v>
      </c>
      <c r="B5547" t="s">
        <v>13145</v>
      </c>
      <c r="C5547" t="s">
        <v>52</v>
      </c>
      <c r="D5547">
        <v>101.05</v>
      </c>
    </row>
    <row r="5548" spans="1:4" x14ac:dyDescent="0.2">
      <c r="A5548">
        <v>96675</v>
      </c>
      <c r="B5548" t="s">
        <v>13146</v>
      </c>
      <c r="C5548" t="s">
        <v>83</v>
      </c>
      <c r="D5548">
        <v>178.5</v>
      </c>
    </row>
    <row r="5549" spans="1:4" x14ac:dyDescent="0.2">
      <c r="A5549">
        <v>96683</v>
      </c>
      <c r="B5549" t="s">
        <v>13147</v>
      </c>
      <c r="C5549" t="s">
        <v>83</v>
      </c>
      <c r="D5549">
        <v>344.75</v>
      </c>
    </row>
    <row r="5550" spans="1:4" x14ac:dyDescent="0.2">
      <c r="A5550">
        <v>104194</v>
      </c>
      <c r="B5550" t="s">
        <v>13148</v>
      </c>
      <c r="C5550" t="s">
        <v>83</v>
      </c>
      <c r="D5550">
        <v>27.12</v>
      </c>
    </row>
    <row r="5551" spans="1:4" x14ac:dyDescent="0.2">
      <c r="A5551">
        <v>104195</v>
      </c>
      <c r="B5551" t="s">
        <v>13149</v>
      </c>
      <c r="C5551" t="s">
        <v>83</v>
      </c>
      <c r="D5551">
        <v>28.73</v>
      </c>
    </row>
    <row r="5552" spans="1:4" x14ac:dyDescent="0.2">
      <c r="A5552">
        <v>96668</v>
      </c>
      <c r="B5552" t="s">
        <v>13150</v>
      </c>
      <c r="C5552" t="s">
        <v>83</v>
      </c>
      <c r="D5552">
        <v>20.78</v>
      </c>
    </row>
    <row r="5553" spans="1:4" x14ac:dyDescent="0.2">
      <c r="A5553">
        <v>96644</v>
      </c>
      <c r="B5553" t="s">
        <v>13151</v>
      </c>
      <c r="C5553" t="s">
        <v>83</v>
      </c>
      <c r="D5553">
        <v>27.49</v>
      </c>
    </row>
    <row r="5554" spans="1:4" x14ac:dyDescent="0.2">
      <c r="A5554">
        <v>96635</v>
      </c>
      <c r="B5554" t="s">
        <v>13152</v>
      </c>
      <c r="C5554" t="s">
        <v>83</v>
      </c>
      <c r="D5554">
        <v>52.69</v>
      </c>
    </row>
    <row r="5555" spans="1:4" x14ac:dyDescent="0.2">
      <c r="A5555">
        <v>96636</v>
      </c>
      <c r="B5555" t="s">
        <v>13153</v>
      </c>
      <c r="C5555" t="s">
        <v>83</v>
      </c>
      <c r="D5555">
        <v>55.69</v>
      </c>
    </row>
    <row r="5556" spans="1:4" x14ac:dyDescent="0.2">
      <c r="A5556">
        <v>96676</v>
      </c>
      <c r="B5556" t="s">
        <v>13154</v>
      </c>
      <c r="C5556" t="s">
        <v>83</v>
      </c>
      <c r="D5556">
        <v>26.67</v>
      </c>
    </row>
    <row r="5557" spans="1:4" x14ac:dyDescent="0.2">
      <c r="A5557">
        <v>96647</v>
      </c>
      <c r="B5557" t="s">
        <v>13155</v>
      </c>
      <c r="C5557" t="s">
        <v>83</v>
      </c>
      <c r="D5557">
        <v>29.75</v>
      </c>
    </row>
    <row r="5558" spans="1:4" x14ac:dyDescent="0.2">
      <c r="A5558">
        <v>96669</v>
      </c>
      <c r="B5558" t="s">
        <v>13156</v>
      </c>
      <c r="C5558" t="s">
        <v>83</v>
      </c>
      <c r="D5558">
        <v>20.96</v>
      </c>
    </row>
    <row r="5559" spans="1:4" x14ac:dyDescent="0.2">
      <c r="A5559">
        <v>96645</v>
      </c>
      <c r="B5559" t="s">
        <v>13157</v>
      </c>
      <c r="C5559" t="s">
        <v>83</v>
      </c>
      <c r="D5559">
        <v>24.54</v>
      </c>
    </row>
    <row r="5560" spans="1:4" x14ac:dyDescent="0.2">
      <c r="A5560">
        <v>96677</v>
      </c>
      <c r="B5560" t="s">
        <v>13158</v>
      </c>
      <c r="C5560" t="s">
        <v>83</v>
      </c>
      <c r="D5560">
        <v>34.619999999999997</v>
      </c>
    </row>
    <row r="5561" spans="1:4" x14ac:dyDescent="0.2">
      <c r="A5561">
        <v>96648</v>
      </c>
      <c r="B5561" t="s">
        <v>13159</v>
      </c>
      <c r="C5561" t="s">
        <v>83</v>
      </c>
      <c r="D5561">
        <v>36.340000000000003</v>
      </c>
    </row>
    <row r="5562" spans="1:4" x14ac:dyDescent="0.2">
      <c r="A5562">
        <v>96670</v>
      </c>
      <c r="B5562" t="s">
        <v>13160</v>
      </c>
      <c r="C5562" t="s">
        <v>83</v>
      </c>
      <c r="D5562">
        <v>27.15</v>
      </c>
    </row>
    <row r="5563" spans="1:4" x14ac:dyDescent="0.2">
      <c r="A5563">
        <v>96646</v>
      </c>
      <c r="B5563" t="s">
        <v>13161</v>
      </c>
      <c r="C5563" t="s">
        <v>83</v>
      </c>
      <c r="D5563">
        <v>29.72</v>
      </c>
    </row>
    <row r="5564" spans="1:4" x14ac:dyDescent="0.2">
      <c r="A5564">
        <v>96678</v>
      </c>
      <c r="B5564" t="s">
        <v>13162</v>
      </c>
      <c r="C5564" t="s">
        <v>83</v>
      </c>
      <c r="D5564">
        <v>47.37</v>
      </c>
    </row>
    <row r="5565" spans="1:4" x14ac:dyDescent="0.2">
      <c r="A5565">
        <v>96649</v>
      </c>
      <c r="B5565" t="s">
        <v>13163</v>
      </c>
      <c r="C5565" t="s">
        <v>83</v>
      </c>
      <c r="D5565">
        <v>47.55</v>
      </c>
    </row>
    <row r="5566" spans="1:4" x14ac:dyDescent="0.2">
      <c r="A5566">
        <v>96671</v>
      </c>
      <c r="B5566" t="s">
        <v>13164</v>
      </c>
      <c r="C5566" t="s">
        <v>83</v>
      </c>
      <c r="D5566">
        <v>40.619999999999997</v>
      </c>
    </row>
    <row r="5567" spans="1:4" x14ac:dyDescent="0.2">
      <c r="A5567">
        <v>96679</v>
      </c>
      <c r="B5567" t="s">
        <v>13165</v>
      </c>
      <c r="C5567" t="s">
        <v>83</v>
      </c>
      <c r="D5567">
        <v>69.98</v>
      </c>
    </row>
    <row r="5568" spans="1:4" x14ac:dyDescent="0.2">
      <c r="A5568">
        <v>96672</v>
      </c>
      <c r="B5568" t="s">
        <v>13166</v>
      </c>
      <c r="C5568" t="s">
        <v>83</v>
      </c>
      <c r="D5568">
        <v>61.28</v>
      </c>
    </row>
    <row r="5569" spans="1:4" x14ac:dyDescent="0.2">
      <c r="A5569">
        <v>96680</v>
      </c>
      <c r="B5569" t="s">
        <v>13167</v>
      </c>
      <c r="C5569" t="s">
        <v>83</v>
      </c>
      <c r="D5569">
        <v>114.62</v>
      </c>
    </row>
    <row r="5570" spans="1:4" x14ac:dyDescent="0.2">
      <c r="A5570">
        <v>96673</v>
      </c>
      <c r="B5570" t="s">
        <v>13168</v>
      </c>
      <c r="C5570" t="s">
        <v>83</v>
      </c>
      <c r="D5570">
        <v>77.05</v>
      </c>
    </row>
    <row r="5571" spans="1:4" x14ac:dyDescent="0.2">
      <c r="A5571">
        <v>96681</v>
      </c>
      <c r="B5571" t="s">
        <v>13169</v>
      </c>
      <c r="C5571" t="s">
        <v>83</v>
      </c>
      <c r="D5571">
        <v>153.63</v>
      </c>
    </row>
    <row r="5572" spans="1:4" x14ac:dyDescent="0.2">
      <c r="A5572">
        <v>96674</v>
      </c>
      <c r="B5572" t="s">
        <v>13170</v>
      </c>
      <c r="C5572" t="s">
        <v>83</v>
      </c>
      <c r="D5572">
        <v>123.34</v>
      </c>
    </row>
    <row r="5573" spans="1:4" x14ac:dyDescent="0.2">
      <c r="A5573">
        <v>96682</v>
      </c>
      <c r="B5573" t="s">
        <v>13171</v>
      </c>
      <c r="C5573" t="s">
        <v>83</v>
      </c>
      <c r="D5573">
        <v>251.71</v>
      </c>
    </row>
    <row r="5574" spans="1:4" x14ac:dyDescent="0.2">
      <c r="A5574">
        <v>96643</v>
      </c>
      <c r="B5574" t="s">
        <v>13172</v>
      </c>
      <c r="C5574" t="s">
        <v>52</v>
      </c>
      <c r="D5574">
        <v>53.23</v>
      </c>
    </row>
    <row r="5575" spans="1:4" x14ac:dyDescent="0.2">
      <c r="A5575">
        <v>104201</v>
      </c>
      <c r="B5575" t="s">
        <v>13173</v>
      </c>
      <c r="C5575" t="s">
        <v>52</v>
      </c>
      <c r="D5575">
        <v>23.62</v>
      </c>
    </row>
    <row r="5576" spans="1:4" x14ac:dyDescent="0.2">
      <c r="A5576">
        <v>104192</v>
      </c>
      <c r="B5576" t="s">
        <v>13174</v>
      </c>
      <c r="C5576" t="s">
        <v>52</v>
      </c>
      <c r="D5576">
        <v>35.14</v>
      </c>
    </row>
    <row r="5577" spans="1:4" x14ac:dyDescent="0.2">
      <c r="A5577">
        <v>104202</v>
      </c>
      <c r="B5577" t="s">
        <v>13175</v>
      </c>
      <c r="C5577" t="s">
        <v>52</v>
      </c>
      <c r="D5577">
        <v>14.06</v>
      </c>
    </row>
    <row r="5578" spans="1:4" x14ac:dyDescent="0.2">
      <c r="A5578">
        <v>96717</v>
      </c>
      <c r="B5578" t="s">
        <v>13176</v>
      </c>
      <c r="C5578" t="s">
        <v>52</v>
      </c>
      <c r="D5578">
        <v>352.22</v>
      </c>
    </row>
    <row r="5579" spans="1:4" x14ac:dyDescent="0.2">
      <c r="A5579">
        <v>96710</v>
      </c>
      <c r="B5579" t="s">
        <v>13177</v>
      </c>
      <c r="C5579" t="s">
        <v>52</v>
      </c>
      <c r="D5579">
        <v>19.329999999999998</v>
      </c>
    </row>
    <row r="5580" spans="1:4" x14ac:dyDescent="0.2">
      <c r="A5580">
        <v>96665</v>
      </c>
      <c r="B5580" t="s">
        <v>13178</v>
      </c>
      <c r="C5580" t="s">
        <v>52</v>
      </c>
      <c r="D5580">
        <v>14.83</v>
      </c>
    </row>
    <row r="5581" spans="1:4" x14ac:dyDescent="0.2">
      <c r="A5581">
        <v>96642</v>
      </c>
      <c r="B5581" t="s">
        <v>13179</v>
      </c>
      <c r="C5581" t="s">
        <v>52</v>
      </c>
      <c r="D5581">
        <v>27.31</v>
      </c>
    </row>
    <row r="5582" spans="1:4" x14ac:dyDescent="0.2">
      <c r="A5582">
        <v>96711</v>
      </c>
      <c r="B5582" t="s">
        <v>13180</v>
      </c>
      <c r="C5582" t="s">
        <v>52</v>
      </c>
      <c r="D5582">
        <v>28.01</v>
      </c>
    </row>
    <row r="5583" spans="1:4" x14ac:dyDescent="0.2">
      <c r="A5583">
        <v>96666</v>
      </c>
      <c r="B5583" t="s">
        <v>13181</v>
      </c>
      <c r="C5583" t="s">
        <v>52</v>
      </c>
      <c r="D5583">
        <v>20.63</v>
      </c>
    </row>
    <row r="5584" spans="1:4" x14ac:dyDescent="0.2">
      <c r="A5584">
        <v>96712</v>
      </c>
      <c r="B5584" t="s">
        <v>13182</v>
      </c>
      <c r="C5584" t="s">
        <v>52</v>
      </c>
      <c r="D5584">
        <v>39.130000000000003</v>
      </c>
    </row>
    <row r="5585" spans="1:4" x14ac:dyDescent="0.2">
      <c r="A5585">
        <v>96667</v>
      </c>
      <c r="B5585" t="s">
        <v>13183</v>
      </c>
      <c r="C5585" t="s">
        <v>52</v>
      </c>
      <c r="D5585">
        <v>28.45</v>
      </c>
    </row>
    <row r="5586" spans="1:4" x14ac:dyDescent="0.2">
      <c r="A5586">
        <v>96713</v>
      </c>
      <c r="B5586" t="s">
        <v>13184</v>
      </c>
      <c r="C5586" t="s">
        <v>52</v>
      </c>
      <c r="D5586">
        <v>58.77</v>
      </c>
    </row>
    <row r="5587" spans="1:4" x14ac:dyDescent="0.2">
      <c r="A5587">
        <v>96714</v>
      </c>
      <c r="B5587" t="s">
        <v>13185</v>
      </c>
      <c r="C5587" t="s">
        <v>52</v>
      </c>
      <c r="D5587">
        <v>82.68</v>
      </c>
    </row>
    <row r="5588" spans="1:4" x14ac:dyDescent="0.2">
      <c r="A5588">
        <v>96715</v>
      </c>
      <c r="B5588" t="s">
        <v>13186</v>
      </c>
      <c r="C5588" t="s">
        <v>52</v>
      </c>
      <c r="D5588">
        <v>143.71</v>
      </c>
    </row>
    <row r="5589" spans="1:4" x14ac:dyDescent="0.2">
      <c r="A5589">
        <v>96716</v>
      </c>
      <c r="B5589" t="s">
        <v>13187</v>
      </c>
      <c r="C5589" t="s">
        <v>52</v>
      </c>
      <c r="D5589">
        <v>186.39</v>
      </c>
    </row>
    <row r="5590" spans="1:4" x14ac:dyDescent="0.2">
      <c r="A5590">
        <v>104328</v>
      </c>
      <c r="B5590" t="s">
        <v>359</v>
      </c>
      <c r="C5590" t="s">
        <v>52</v>
      </c>
      <c r="D5590">
        <v>95.76</v>
      </c>
    </row>
    <row r="5591" spans="1:4" x14ac:dyDescent="0.2">
      <c r="A5591">
        <v>104329</v>
      </c>
      <c r="B5591" t="s">
        <v>13188</v>
      </c>
      <c r="C5591" t="s">
        <v>52</v>
      </c>
      <c r="D5591">
        <v>108.25</v>
      </c>
    </row>
    <row r="5592" spans="1:4" x14ac:dyDescent="0.2">
      <c r="A5592">
        <v>89707</v>
      </c>
      <c r="B5592" t="s">
        <v>1475</v>
      </c>
      <c r="C5592" t="s">
        <v>52</v>
      </c>
      <c r="D5592">
        <v>65.78</v>
      </c>
    </row>
    <row r="5593" spans="1:4" x14ac:dyDescent="0.2">
      <c r="A5593">
        <v>89708</v>
      </c>
      <c r="B5593" t="s">
        <v>361</v>
      </c>
      <c r="C5593" t="s">
        <v>52</v>
      </c>
      <c r="D5593">
        <v>139.99</v>
      </c>
    </row>
    <row r="5594" spans="1:4" x14ac:dyDescent="0.2">
      <c r="A5594">
        <v>104330</v>
      </c>
      <c r="B5594" t="s">
        <v>13189</v>
      </c>
      <c r="C5594" t="s">
        <v>52</v>
      </c>
      <c r="D5594" t="s">
        <v>17527</v>
      </c>
    </row>
    <row r="5595" spans="1:4" x14ac:dyDescent="0.2">
      <c r="A5595">
        <v>104326</v>
      </c>
      <c r="B5595" t="s">
        <v>13190</v>
      </c>
      <c r="C5595" t="s">
        <v>52</v>
      </c>
      <c r="D5595">
        <v>27.32</v>
      </c>
    </row>
    <row r="5596" spans="1:4" x14ac:dyDescent="0.2">
      <c r="A5596">
        <v>89710</v>
      </c>
      <c r="B5596" t="s">
        <v>13191</v>
      </c>
      <c r="C5596" t="s">
        <v>52</v>
      </c>
      <c r="D5596">
        <v>25.15</v>
      </c>
    </row>
    <row r="5597" spans="1:4" x14ac:dyDescent="0.2">
      <c r="A5597">
        <v>104327</v>
      </c>
      <c r="B5597" t="s">
        <v>13192</v>
      </c>
      <c r="C5597" t="s">
        <v>52</v>
      </c>
      <c r="D5597">
        <v>26.03</v>
      </c>
    </row>
    <row r="5598" spans="1:4" x14ac:dyDescent="0.2">
      <c r="A5598">
        <v>89709</v>
      </c>
      <c r="B5598" t="s">
        <v>363</v>
      </c>
      <c r="C5598" t="s">
        <v>52</v>
      </c>
      <c r="D5598">
        <v>28.65</v>
      </c>
    </row>
    <row r="5599" spans="1:4" x14ac:dyDescent="0.2">
      <c r="A5599">
        <v>104341</v>
      </c>
      <c r="B5599" t="s">
        <v>13193</v>
      </c>
      <c r="C5599" t="s">
        <v>52</v>
      </c>
      <c r="D5599">
        <v>12.95</v>
      </c>
    </row>
    <row r="5600" spans="1:4" x14ac:dyDescent="0.2">
      <c r="A5600">
        <v>104357</v>
      </c>
      <c r="B5600" t="s">
        <v>13194</v>
      </c>
      <c r="C5600" t="s">
        <v>52</v>
      </c>
      <c r="D5600">
        <v>21.8</v>
      </c>
    </row>
    <row r="5601" spans="1:4" x14ac:dyDescent="0.2">
      <c r="A5601">
        <v>89811</v>
      </c>
      <c r="B5601" t="s">
        <v>370</v>
      </c>
      <c r="C5601" t="s">
        <v>52</v>
      </c>
      <c r="D5601">
        <v>50.26</v>
      </c>
    </row>
    <row r="5602" spans="1:4" x14ac:dyDescent="0.2">
      <c r="A5602">
        <v>89748</v>
      </c>
      <c r="B5602" t="s">
        <v>13195</v>
      </c>
      <c r="C5602" t="s">
        <v>52</v>
      </c>
      <c r="D5602">
        <v>48.58</v>
      </c>
    </row>
    <row r="5603" spans="1:4" x14ac:dyDescent="0.2">
      <c r="A5603">
        <v>89852</v>
      </c>
      <c r="B5603" t="s">
        <v>13196</v>
      </c>
      <c r="C5603" t="s">
        <v>52</v>
      </c>
      <c r="D5603">
        <v>54.36</v>
      </c>
    </row>
    <row r="5604" spans="1:4" x14ac:dyDescent="0.2">
      <c r="A5604">
        <v>89728</v>
      </c>
      <c r="B5604" t="s">
        <v>372</v>
      </c>
      <c r="C5604" t="s">
        <v>52</v>
      </c>
      <c r="D5604">
        <v>16.28</v>
      </c>
    </row>
    <row r="5605" spans="1:4" x14ac:dyDescent="0.2">
      <c r="A5605">
        <v>89803</v>
      </c>
      <c r="B5605" t="s">
        <v>13197</v>
      </c>
      <c r="C5605" t="s">
        <v>52</v>
      </c>
      <c r="D5605">
        <v>20.03</v>
      </c>
    </row>
    <row r="5606" spans="1:4" x14ac:dyDescent="0.2">
      <c r="A5606">
        <v>89733</v>
      </c>
      <c r="B5606" t="s">
        <v>13198</v>
      </c>
      <c r="C5606" t="s">
        <v>52</v>
      </c>
      <c r="D5606">
        <v>27.08</v>
      </c>
    </row>
    <row r="5607" spans="1:4" x14ac:dyDescent="0.2">
      <c r="A5607">
        <v>89807</v>
      </c>
      <c r="B5607" t="s">
        <v>13199</v>
      </c>
      <c r="C5607" t="s">
        <v>52</v>
      </c>
      <c r="D5607">
        <v>42.46</v>
      </c>
    </row>
    <row r="5608" spans="1:4" x14ac:dyDescent="0.2">
      <c r="A5608">
        <v>89742</v>
      </c>
      <c r="B5608" t="s">
        <v>13200</v>
      </c>
      <c r="C5608" t="s">
        <v>52</v>
      </c>
      <c r="D5608">
        <v>45.16</v>
      </c>
    </row>
    <row r="5609" spans="1:4" x14ac:dyDescent="0.2">
      <c r="A5609">
        <v>89812</v>
      </c>
      <c r="B5609" t="s">
        <v>13201</v>
      </c>
      <c r="C5609" t="s">
        <v>52</v>
      </c>
      <c r="D5609">
        <v>88.95</v>
      </c>
    </row>
    <row r="5610" spans="1:4" x14ac:dyDescent="0.2">
      <c r="A5610">
        <v>89750</v>
      </c>
      <c r="B5610" t="s">
        <v>13202</v>
      </c>
      <c r="C5610" t="s">
        <v>52</v>
      </c>
      <c r="D5610">
        <v>87.27</v>
      </c>
    </row>
    <row r="5611" spans="1:4" x14ac:dyDescent="0.2">
      <c r="A5611">
        <v>89853</v>
      </c>
      <c r="B5611" t="s">
        <v>13203</v>
      </c>
      <c r="C5611" t="s">
        <v>52</v>
      </c>
      <c r="D5611">
        <v>93.05</v>
      </c>
    </row>
    <row r="5612" spans="1:4" x14ac:dyDescent="0.2">
      <c r="A5612">
        <v>89730</v>
      </c>
      <c r="B5612" t="s">
        <v>13204</v>
      </c>
      <c r="C5612" t="s">
        <v>52</v>
      </c>
      <c r="D5612">
        <v>18.38</v>
      </c>
    </row>
    <row r="5613" spans="1:4" x14ac:dyDescent="0.2">
      <c r="A5613">
        <v>89804</v>
      </c>
      <c r="B5613" t="s">
        <v>13205</v>
      </c>
      <c r="C5613" t="s">
        <v>52</v>
      </c>
      <c r="D5613">
        <v>22.45</v>
      </c>
    </row>
    <row r="5614" spans="1:4" x14ac:dyDescent="0.2">
      <c r="A5614">
        <v>89735</v>
      </c>
      <c r="B5614" t="s">
        <v>13206</v>
      </c>
      <c r="C5614" t="s">
        <v>52</v>
      </c>
      <c r="D5614">
        <v>29.5</v>
      </c>
    </row>
    <row r="5615" spans="1:4" x14ac:dyDescent="0.2">
      <c r="A5615">
        <v>89808</v>
      </c>
      <c r="B5615" t="s">
        <v>13207</v>
      </c>
      <c r="C5615" t="s">
        <v>52</v>
      </c>
      <c r="D5615">
        <v>65.19</v>
      </c>
    </row>
    <row r="5616" spans="1:4" x14ac:dyDescent="0.2">
      <c r="A5616">
        <v>89743</v>
      </c>
      <c r="B5616" t="s">
        <v>13208</v>
      </c>
      <c r="C5616" t="s">
        <v>52</v>
      </c>
      <c r="D5616">
        <v>67.89</v>
      </c>
    </row>
    <row r="5617" spans="1:4" x14ac:dyDescent="0.2">
      <c r="A5617">
        <v>89810</v>
      </c>
      <c r="B5617" t="s">
        <v>13209</v>
      </c>
      <c r="C5617" t="s">
        <v>52</v>
      </c>
      <c r="D5617">
        <v>34.58</v>
      </c>
    </row>
    <row r="5618" spans="1:4" x14ac:dyDescent="0.2">
      <c r="A5618">
        <v>89746</v>
      </c>
      <c r="B5618" t="s">
        <v>808</v>
      </c>
      <c r="C5618" t="s">
        <v>52</v>
      </c>
      <c r="D5618">
        <v>32.9</v>
      </c>
    </row>
    <row r="5619" spans="1:4" x14ac:dyDescent="0.2">
      <c r="A5619">
        <v>89851</v>
      </c>
      <c r="B5619" t="s">
        <v>13210</v>
      </c>
      <c r="C5619" t="s">
        <v>52</v>
      </c>
      <c r="D5619">
        <v>38.68</v>
      </c>
    </row>
    <row r="5620" spans="1:4" x14ac:dyDescent="0.2">
      <c r="A5620">
        <v>89855</v>
      </c>
      <c r="B5620" t="s">
        <v>810</v>
      </c>
      <c r="C5620" t="s">
        <v>52</v>
      </c>
      <c r="D5620">
        <v>123.53</v>
      </c>
    </row>
    <row r="5621" spans="1:4" x14ac:dyDescent="0.2">
      <c r="A5621">
        <v>89726</v>
      </c>
      <c r="B5621" t="s">
        <v>374</v>
      </c>
      <c r="C5621" t="s">
        <v>52</v>
      </c>
      <c r="D5621">
        <v>13.31</v>
      </c>
    </row>
    <row r="5622" spans="1:4" x14ac:dyDescent="0.2">
      <c r="A5622">
        <v>89802</v>
      </c>
      <c r="B5622" t="s">
        <v>13211</v>
      </c>
      <c r="C5622" t="s">
        <v>52</v>
      </c>
      <c r="D5622">
        <v>11.5</v>
      </c>
    </row>
    <row r="5623" spans="1:4" x14ac:dyDescent="0.2">
      <c r="A5623">
        <v>89732</v>
      </c>
      <c r="B5623" t="s">
        <v>376</v>
      </c>
      <c r="C5623" t="s">
        <v>52</v>
      </c>
      <c r="D5623">
        <v>18.55</v>
      </c>
    </row>
    <row r="5624" spans="1:4" x14ac:dyDescent="0.2">
      <c r="A5624">
        <v>89806</v>
      </c>
      <c r="B5624" t="s">
        <v>13212</v>
      </c>
      <c r="C5624" t="s">
        <v>52</v>
      </c>
      <c r="D5624">
        <v>24.69</v>
      </c>
    </row>
    <row r="5625" spans="1:4" x14ac:dyDescent="0.2">
      <c r="A5625">
        <v>89739</v>
      </c>
      <c r="B5625" t="s">
        <v>378</v>
      </c>
      <c r="C5625" t="s">
        <v>52</v>
      </c>
      <c r="D5625">
        <v>27.39</v>
      </c>
    </row>
    <row r="5626" spans="1:4" x14ac:dyDescent="0.2">
      <c r="A5626">
        <v>89809</v>
      </c>
      <c r="B5626" t="s">
        <v>13213</v>
      </c>
      <c r="C5626" t="s">
        <v>52</v>
      </c>
      <c r="D5626">
        <v>33.65</v>
      </c>
    </row>
    <row r="5627" spans="1:4" x14ac:dyDescent="0.2">
      <c r="A5627">
        <v>89744</v>
      </c>
      <c r="B5627" t="s">
        <v>13214</v>
      </c>
      <c r="C5627" t="s">
        <v>52</v>
      </c>
      <c r="D5627">
        <v>31.97</v>
      </c>
    </row>
    <row r="5628" spans="1:4" x14ac:dyDescent="0.2">
      <c r="A5628">
        <v>89850</v>
      </c>
      <c r="B5628" t="s">
        <v>13215</v>
      </c>
      <c r="C5628" t="s">
        <v>52</v>
      </c>
      <c r="D5628">
        <v>37.75</v>
      </c>
    </row>
    <row r="5629" spans="1:4" x14ac:dyDescent="0.2">
      <c r="A5629">
        <v>89854</v>
      </c>
      <c r="B5629" t="s">
        <v>13216</v>
      </c>
      <c r="C5629" t="s">
        <v>52</v>
      </c>
      <c r="D5629">
        <v>117.78</v>
      </c>
    </row>
    <row r="5630" spans="1:4" x14ac:dyDescent="0.2">
      <c r="A5630">
        <v>89724</v>
      </c>
      <c r="B5630" t="s">
        <v>2349</v>
      </c>
      <c r="C5630" t="s">
        <v>52</v>
      </c>
      <c r="D5630">
        <v>13.06</v>
      </c>
    </row>
    <row r="5631" spans="1:4" x14ac:dyDescent="0.2">
      <c r="A5631">
        <v>89801</v>
      </c>
      <c r="B5631" t="s">
        <v>13217</v>
      </c>
      <c r="C5631" t="s">
        <v>52</v>
      </c>
      <c r="D5631">
        <v>10.7</v>
      </c>
    </row>
    <row r="5632" spans="1:4" x14ac:dyDescent="0.2">
      <c r="A5632">
        <v>89731</v>
      </c>
      <c r="B5632" t="s">
        <v>380</v>
      </c>
      <c r="C5632" t="s">
        <v>52</v>
      </c>
      <c r="D5632">
        <v>17.75</v>
      </c>
    </row>
    <row r="5633" spans="1:4" x14ac:dyDescent="0.2">
      <c r="A5633">
        <v>89805</v>
      </c>
      <c r="B5633" t="s">
        <v>13218</v>
      </c>
      <c r="C5633" t="s">
        <v>52</v>
      </c>
      <c r="D5633">
        <v>23.61</v>
      </c>
    </row>
    <row r="5634" spans="1:4" x14ac:dyDescent="0.2">
      <c r="A5634">
        <v>89737</v>
      </c>
      <c r="B5634" t="s">
        <v>1491</v>
      </c>
      <c r="C5634" t="s">
        <v>52</v>
      </c>
      <c r="D5634">
        <v>26.31</v>
      </c>
    </row>
    <row r="5635" spans="1:4" x14ac:dyDescent="0.2">
      <c r="A5635">
        <v>104355</v>
      </c>
      <c r="B5635" t="s">
        <v>13219</v>
      </c>
      <c r="C5635" t="s">
        <v>52</v>
      </c>
      <c r="D5635">
        <v>54.86</v>
      </c>
    </row>
    <row r="5636" spans="1:4" x14ac:dyDescent="0.2">
      <c r="A5636">
        <v>104347</v>
      </c>
      <c r="B5636" t="s">
        <v>806</v>
      </c>
      <c r="C5636" t="s">
        <v>52</v>
      </c>
      <c r="D5636">
        <v>54.57</v>
      </c>
    </row>
    <row r="5637" spans="1:4" x14ac:dyDescent="0.2">
      <c r="A5637">
        <v>104353</v>
      </c>
      <c r="B5637" t="s">
        <v>13220</v>
      </c>
      <c r="C5637" t="s">
        <v>52</v>
      </c>
      <c r="D5637">
        <v>47.45</v>
      </c>
    </row>
    <row r="5638" spans="1:4" x14ac:dyDescent="0.2">
      <c r="A5638">
        <v>104345</v>
      </c>
      <c r="B5638" t="s">
        <v>382</v>
      </c>
      <c r="C5638" t="s">
        <v>52</v>
      </c>
      <c r="D5638">
        <v>49.09</v>
      </c>
    </row>
    <row r="5639" spans="1:4" x14ac:dyDescent="0.2">
      <c r="A5639">
        <v>104350</v>
      </c>
      <c r="B5639" t="s">
        <v>386</v>
      </c>
      <c r="C5639" t="s">
        <v>52</v>
      </c>
      <c r="D5639">
        <v>33.58</v>
      </c>
    </row>
    <row r="5640" spans="1:4" x14ac:dyDescent="0.2">
      <c r="A5640">
        <v>104343</v>
      </c>
      <c r="B5640" t="s">
        <v>13221</v>
      </c>
      <c r="C5640" t="s">
        <v>52</v>
      </c>
      <c r="D5640">
        <v>39.11</v>
      </c>
    </row>
    <row r="5641" spans="1:4" x14ac:dyDescent="0.2">
      <c r="A5641">
        <v>89834</v>
      </c>
      <c r="B5641" t="s">
        <v>13222</v>
      </c>
      <c r="C5641" t="s">
        <v>52</v>
      </c>
      <c r="D5641">
        <v>60.82</v>
      </c>
    </row>
    <row r="5642" spans="1:4" x14ac:dyDescent="0.2">
      <c r="A5642">
        <v>89797</v>
      </c>
      <c r="B5642" t="s">
        <v>398</v>
      </c>
      <c r="C5642" t="s">
        <v>52</v>
      </c>
      <c r="D5642">
        <v>58.58</v>
      </c>
    </row>
    <row r="5643" spans="1:4" x14ac:dyDescent="0.2">
      <c r="A5643">
        <v>89861</v>
      </c>
      <c r="B5643" t="s">
        <v>13223</v>
      </c>
      <c r="C5643" t="s">
        <v>52</v>
      </c>
      <c r="D5643">
        <v>66.27</v>
      </c>
    </row>
    <row r="5644" spans="1:4" x14ac:dyDescent="0.2">
      <c r="A5644">
        <v>89783</v>
      </c>
      <c r="B5644" t="s">
        <v>384</v>
      </c>
      <c r="C5644" t="s">
        <v>52</v>
      </c>
      <c r="D5644">
        <v>18.84</v>
      </c>
    </row>
    <row r="5645" spans="1:4" x14ac:dyDescent="0.2">
      <c r="A5645">
        <v>89827</v>
      </c>
      <c r="B5645" t="s">
        <v>13224</v>
      </c>
      <c r="C5645" t="s">
        <v>52</v>
      </c>
      <c r="D5645">
        <v>21.48</v>
      </c>
    </row>
    <row r="5646" spans="1:4" x14ac:dyDescent="0.2">
      <c r="A5646">
        <v>89785</v>
      </c>
      <c r="B5646" t="s">
        <v>883</v>
      </c>
      <c r="C5646" t="s">
        <v>52</v>
      </c>
      <c r="D5646">
        <v>30.89</v>
      </c>
    </row>
    <row r="5647" spans="1:4" x14ac:dyDescent="0.2">
      <c r="A5647">
        <v>89830</v>
      </c>
      <c r="B5647" t="s">
        <v>13225</v>
      </c>
      <c r="C5647" t="s">
        <v>52</v>
      </c>
      <c r="D5647">
        <v>43.13</v>
      </c>
    </row>
    <row r="5648" spans="1:4" x14ac:dyDescent="0.2">
      <c r="A5648">
        <v>89795</v>
      </c>
      <c r="B5648" t="s">
        <v>13226</v>
      </c>
      <c r="C5648" t="s">
        <v>52</v>
      </c>
      <c r="D5648">
        <v>46.72</v>
      </c>
    </row>
    <row r="5649" spans="1:4" x14ac:dyDescent="0.2">
      <c r="A5649">
        <v>89823</v>
      </c>
      <c r="B5649" t="s">
        <v>13227</v>
      </c>
      <c r="C5649" t="s">
        <v>52</v>
      </c>
      <c r="D5649">
        <v>39.94</v>
      </c>
    </row>
    <row r="5650" spans="1:4" x14ac:dyDescent="0.2">
      <c r="A5650">
        <v>89779</v>
      </c>
      <c r="B5650" t="s">
        <v>13228</v>
      </c>
      <c r="C5650" t="s">
        <v>52</v>
      </c>
      <c r="D5650">
        <v>38.82</v>
      </c>
    </row>
    <row r="5651" spans="1:4" x14ac:dyDescent="0.2">
      <c r="A5651">
        <v>89857</v>
      </c>
      <c r="B5651" t="s">
        <v>13229</v>
      </c>
      <c r="C5651" t="s">
        <v>52</v>
      </c>
      <c r="D5651">
        <v>42.67</v>
      </c>
    </row>
    <row r="5652" spans="1:4" x14ac:dyDescent="0.2">
      <c r="A5652">
        <v>89814</v>
      </c>
      <c r="B5652" t="s">
        <v>13230</v>
      </c>
      <c r="C5652" t="s">
        <v>52</v>
      </c>
      <c r="D5652">
        <v>18.97</v>
      </c>
    </row>
    <row r="5653" spans="1:4" x14ac:dyDescent="0.2">
      <c r="A5653">
        <v>89754</v>
      </c>
      <c r="B5653" t="s">
        <v>13231</v>
      </c>
      <c r="C5653" t="s">
        <v>52</v>
      </c>
      <c r="D5653">
        <v>23.67</v>
      </c>
    </row>
    <row r="5654" spans="1:4" x14ac:dyDescent="0.2">
      <c r="A5654">
        <v>89819</v>
      </c>
      <c r="B5654" t="s">
        <v>13232</v>
      </c>
      <c r="C5654" t="s">
        <v>52</v>
      </c>
      <c r="D5654">
        <v>26.89</v>
      </c>
    </row>
    <row r="5655" spans="1:4" x14ac:dyDescent="0.2">
      <c r="A5655">
        <v>89776</v>
      </c>
      <c r="B5655" t="s">
        <v>13233</v>
      </c>
      <c r="C5655" t="s">
        <v>52</v>
      </c>
      <c r="D5655">
        <v>28.69</v>
      </c>
    </row>
    <row r="5656" spans="1:4" x14ac:dyDescent="0.2">
      <c r="A5656">
        <v>89821</v>
      </c>
      <c r="B5656" t="s">
        <v>13234</v>
      </c>
      <c r="C5656" t="s">
        <v>52</v>
      </c>
      <c r="D5656">
        <v>22.53</v>
      </c>
    </row>
    <row r="5657" spans="1:4" x14ac:dyDescent="0.2">
      <c r="A5657">
        <v>89778</v>
      </c>
      <c r="B5657" t="s">
        <v>13235</v>
      </c>
      <c r="C5657" t="s">
        <v>52</v>
      </c>
      <c r="D5657">
        <v>21.41</v>
      </c>
    </row>
    <row r="5658" spans="1:4" x14ac:dyDescent="0.2">
      <c r="A5658">
        <v>89856</v>
      </c>
      <c r="B5658" t="s">
        <v>13236</v>
      </c>
      <c r="C5658" t="s">
        <v>52</v>
      </c>
      <c r="D5658">
        <v>25.26</v>
      </c>
    </row>
    <row r="5659" spans="1:4" x14ac:dyDescent="0.2">
      <c r="A5659">
        <v>89752</v>
      </c>
      <c r="B5659" t="s">
        <v>13237</v>
      </c>
      <c r="C5659" t="s">
        <v>52</v>
      </c>
      <c r="D5659">
        <v>9.61</v>
      </c>
    </row>
    <row r="5660" spans="1:4" x14ac:dyDescent="0.2">
      <c r="A5660">
        <v>89813</v>
      </c>
      <c r="B5660" t="s">
        <v>13238</v>
      </c>
      <c r="C5660" t="s">
        <v>52</v>
      </c>
      <c r="D5660">
        <v>6.73</v>
      </c>
    </row>
    <row r="5661" spans="1:4" x14ac:dyDescent="0.2">
      <c r="A5661">
        <v>89753</v>
      </c>
      <c r="B5661" t="s">
        <v>13239</v>
      </c>
      <c r="C5661" t="s">
        <v>52</v>
      </c>
      <c r="D5661">
        <v>11.49</v>
      </c>
    </row>
    <row r="5662" spans="1:4" x14ac:dyDescent="0.2">
      <c r="A5662">
        <v>89817</v>
      </c>
      <c r="B5662" t="s">
        <v>13240</v>
      </c>
      <c r="C5662" t="s">
        <v>52</v>
      </c>
      <c r="D5662">
        <v>16.739999999999998</v>
      </c>
    </row>
    <row r="5663" spans="1:4" x14ac:dyDescent="0.2">
      <c r="A5663">
        <v>89774</v>
      </c>
      <c r="B5663" t="s">
        <v>13241</v>
      </c>
      <c r="C5663" t="s">
        <v>52</v>
      </c>
      <c r="D5663">
        <v>18.57</v>
      </c>
    </row>
    <row r="5664" spans="1:4" x14ac:dyDescent="0.2">
      <c r="A5664">
        <v>95693</v>
      </c>
      <c r="B5664" t="s">
        <v>13242</v>
      </c>
      <c r="C5664" t="s">
        <v>52</v>
      </c>
      <c r="D5664">
        <v>59.42</v>
      </c>
    </row>
    <row r="5665" spans="1:4" x14ac:dyDescent="0.2">
      <c r="A5665">
        <v>89833</v>
      </c>
      <c r="B5665" t="s">
        <v>894</v>
      </c>
      <c r="C5665" t="s">
        <v>52</v>
      </c>
      <c r="D5665">
        <v>51.94</v>
      </c>
    </row>
    <row r="5666" spans="1:4" x14ac:dyDescent="0.2">
      <c r="A5666">
        <v>89796</v>
      </c>
      <c r="B5666" t="s">
        <v>13243</v>
      </c>
      <c r="C5666" t="s">
        <v>52</v>
      </c>
      <c r="D5666">
        <v>49.7</v>
      </c>
    </row>
    <row r="5667" spans="1:4" x14ac:dyDescent="0.2">
      <c r="A5667">
        <v>89860</v>
      </c>
      <c r="B5667" t="s">
        <v>13244</v>
      </c>
      <c r="C5667" t="s">
        <v>52</v>
      </c>
      <c r="D5667">
        <v>57.39</v>
      </c>
    </row>
    <row r="5668" spans="1:4" x14ac:dyDescent="0.2">
      <c r="A5668">
        <v>89782</v>
      </c>
      <c r="B5668" t="s">
        <v>2352</v>
      </c>
      <c r="C5668" t="s">
        <v>52</v>
      </c>
      <c r="D5668">
        <v>18.73</v>
      </c>
    </row>
    <row r="5669" spans="1:4" x14ac:dyDescent="0.2">
      <c r="A5669">
        <v>89825</v>
      </c>
      <c r="B5669" t="s">
        <v>393</v>
      </c>
      <c r="C5669" t="s">
        <v>52</v>
      </c>
      <c r="D5669">
        <v>18.88</v>
      </c>
    </row>
    <row r="5670" spans="1:4" x14ac:dyDescent="0.2">
      <c r="A5670">
        <v>89784</v>
      </c>
      <c r="B5670" t="s">
        <v>13245</v>
      </c>
      <c r="C5670" t="s">
        <v>52</v>
      </c>
      <c r="D5670">
        <v>28.29</v>
      </c>
    </row>
    <row r="5671" spans="1:4" x14ac:dyDescent="0.2">
      <c r="A5671">
        <v>89829</v>
      </c>
      <c r="B5671" t="s">
        <v>395</v>
      </c>
      <c r="C5671" t="s">
        <v>52</v>
      </c>
      <c r="D5671">
        <v>40.840000000000003</v>
      </c>
    </row>
    <row r="5672" spans="1:4" x14ac:dyDescent="0.2">
      <c r="A5672">
        <v>89786</v>
      </c>
      <c r="B5672" t="s">
        <v>13246</v>
      </c>
      <c r="C5672" t="s">
        <v>52</v>
      </c>
      <c r="D5672">
        <v>44.43</v>
      </c>
    </row>
    <row r="5673" spans="1:4" x14ac:dyDescent="0.2">
      <c r="A5673">
        <v>104352</v>
      </c>
      <c r="B5673" t="s">
        <v>13247</v>
      </c>
      <c r="C5673" t="s">
        <v>52</v>
      </c>
      <c r="D5673">
        <v>45.16</v>
      </c>
    </row>
    <row r="5674" spans="1:4" x14ac:dyDescent="0.2">
      <c r="A5674">
        <v>104344</v>
      </c>
      <c r="B5674" t="s">
        <v>13248</v>
      </c>
      <c r="C5674" t="s">
        <v>52</v>
      </c>
      <c r="D5674">
        <v>46.8</v>
      </c>
    </row>
    <row r="5675" spans="1:4" x14ac:dyDescent="0.2">
      <c r="A5675">
        <v>104354</v>
      </c>
      <c r="B5675" t="s">
        <v>13249</v>
      </c>
      <c r="C5675" t="s">
        <v>52</v>
      </c>
      <c r="D5675">
        <v>51.91</v>
      </c>
    </row>
    <row r="5676" spans="1:4" x14ac:dyDescent="0.2">
      <c r="A5676">
        <v>104346</v>
      </c>
      <c r="B5676" t="s">
        <v>13250</v>
      </c>
      <c r="C5676" t="s">
        <v>52</v>
      </c>
      <c r="D5676">
        <v>51.62</v>
      </c>
    </row>
    <row r="5677" spans="1:4" x14ac:dyDescent="0.2">
      <c r="A5677">
        <v>104356</v>
      </c>
      <c r="B5677" t="s">
        <v>13251</v>
      </c>
      <c r="C5677" t="s">
        <v>52</v>
      </c>
      <c r="D5677">
        <v>34.61</v>
      </c>
    </row>
    <row r="5678" spans="1:4" x14ac:dyDescent="0.2">
      <c r="A5678">
        <v>104348</v>
      </c>
      <c r="B5678" t="s">
        <v>891</v>
      </c>
      <c r="C5678" t="s">
        <v>52</v>
      </c>
      <c r="D5678">
        <v>12.4</v>
      </c>
    </row>
    <row r="5679" spans="1:4" x14ac:dyDescent="0.2">
      <c r="A5679">
        <v>104351</v>
      </c>
      <c r="B5679" t="s">
        <v>1493</v>
      </c>
      <c r="C5679" t="s">
        <v>52</v>
      </c>
      <c r="D5679">
        <v>25.88</v>
      </c>
    </row>
    <row r="5680" spans="1:4" x14ac:dyDescent="0.2">
      <c r="A5680">
        <v>89800</v>
      </c>
      <c r="B5680" t="s">
        <v>13252</v>
      </c>
      <c r="C5680" t="s">
        <v>83</v>
      </c>
      <c r="D5680">
        <v>35.32</v>
      </c>
    </row>
    <row r="5681" spans="1:4" x14ac:dyDescent="0.2">
      <c r="A5681">
        <v>89714</v>
      </c>
      <c r="B5681" t="s">
        <v>13253</v>
      </c>
      <c r="C5681" t="s">
        <v>83</v>
      </c>
      <c r="D5681">
        <v>47.68</v>
      </c>
    </row>
    <row r="5682" spans="1:4" x14ac:dyDescent="0.2">
      <c r="A5682">
        <v>89848</v>
      </c>
      <c r="B5682" t="s">
        <v>13254</v>
      </c>
      <c r="C5682" t="s">
        <v>83</v>
      </c>
      <c r="D5682">
        <v>33.71</v>
      </c>
    </row>
    <row r="5683" spans="1:4" x14ac:dyDescent="0.2">
      <c r="A5683">
        <v>89849</v>
      </c>
      <c r="B5683" t="s">
        <v>13255</v>
      </c>
      <c r="C5683" t="s">
        <v>83</v>
      </c>
      <c r="D5683">
        <v>66.680000000000007</v>
      </c>
    </row>
    <row r="5684" spans="1:4" x14ac:dyDescent="0.2">
      <c r="A5684">
        <v>89711</v>
      </c>
      <c r="B5684" t="s">
        <v>13256</v>
      </c>
      <c r="C5684" t="s">
        <v>83</v>
      </c>
      <c r="D5684">
        <v>27.56</v>
      </c>
    </row>
    <row r="5685" spans="1:4" x14ac:dyDescent="0.2">
      <c r="A5685">
        <v>89798</v>
      </c>
      <c r="B5685" t="s">
        <v>13257</v>
      </c>
      <c r="C5685" t="s">
        <v>83</v>
      </c>
      <c r="D5685">
        <v>15.4</v>
      </c>
    </row>
    <row r="5686" spans="1:4" x14ac:dyDescent="0.2">
      <c r="A5686">
        <v>89712</v>
      </c>
      <c r="B5686" t="s">
        <v>13258</v>
      </c>
      <c r="C5686" t="s">
        <v>83</v>
      </c>
      <c r="D5686">
        <v>34.229999999999997</v>
      </c>
    </row>
    <row r="5687" spans="1:4" x14ac:dyDescent="0.2">
      <c r="A5687">
        <v>89799</v>
      </c>
      <c r="B5687" t="s">
        <v>13259</v>
      </c>
      <c r="C5687" t="s">
        <v>83</v>
      </c>
      <c r="D5687">
        <v>26.83</v>
      </c>
    </row>
    <row r="5688" spans="1:4" x14ac:dyDescent="0.2">
      <c r="A5688">
        <v>89713</v>
      </c>
      <c r="B5688" t="s">
        <v>13260</v>
      </c>
      <c r="C5688" t="s">
        <v>83</v>
      </c>
      <c r="D5688">
        <v>42.45</v>
      </c>
    </row>
    <row r="5689" spans="1:4" x14ac:dyDescent="0.2">
      <c r="A5689">
        <v>89376</v>
      </c>
      <c r="B5689" t="s">
        <v>13261</v>
      </c>
      <c r="C5689" t="s">
        <v>52</v>
      </c>
      <c r="D5689">
        <v>7.3</v>
      </c>
    </row>
    <row r="5690" spans="1:4" x14ac:dyDescent="0.2">
      <c r="A5690">
        <v>89429</v>
      </c>
      <c r="B5690" t="s">
        <v>13262</v>
      </c>
      <c r="C5690" t="s">
        <v>52</v>
      </c>
      <c r="D5690">
        <v>7.82</v>
      </c>
    </row>
    <row r="5691" spans="1:4" x14ac:dyDescent="0.2">
      <c r="A5691">
        <v>89383</v>
      </c>
      <c r="B5691" t="s">
        <v>13263</v>
      </c>
      <c r="C5691" t="s">
        <v>52</v>
      </c>
      <c r="D5691">
        <v>8.51</v>
      </c>
    </row>
    <row r="5692" spans="1:4" x14ac:dyDescent="0.2">
      <c r="A5692">
        <v>89553</v>
      </c>
      <c r="B5692" t="s">
        <v>13264</v>
      </c>
      <c r="C5692" t="s">
        <v>52</v>
      </c>
      <c r="D5692">
        <v>7.02</v>
      </c>
    </row>
    <row r="5693" spans="1:4" x14ac:dyDescent="0.2">
      <c r="A5693">
        <v>89436</v>
      </c>
      <c r="B5693" t="s">
        <v>2571</v>
      </c>
      <c r="C5693" t="s">
        <v>52</v>
      </c>
      <c r="D5693">
        <v>10.26</v>
      </c>
    </row>
    <row r="5694" spans="1:4" x14ac:dyDescent="0.2">
      <c r="A5694">
        <v>89391</v>
      </c>
      <c r="B5694" t="s">
        <v>13265</v>
      </c>
      <c r="C5694" t="s">
        <v>52</v>
      </c>
      <c r="D5694">
        <v>11.06</v>
      </c>
    </row>
    <row r="5695" spans="1:4" x14ac:dyDescent="0.2">
      <c r="A5695">
        <v>103994</v>
      </c>
      <c r="B5695" t="s">
        <v>13266</v>
      </c>
      <c r="C5695" t="s">
        <v>52</v>
      </c>
      <c r="D5695">
        <v>16.940000000000001</v>
      </c>
    </row>
    <row r="5696" spans="1:4" x14ac:dyDescent="0.2">
      <c r="A5696">
        <v>89570</v>
      </c>
      <c r="B5696" t="s">
        <v>13267</v>
      </c>
      <c r="C5696" t="s">
        <v>52</v>
      </c>
      <c r="D5696">
        <v>13.29</v>
      </c>
    </row>
    <row r="5697" spans="1:4" x14ac:dyDescent="0.2">
      <c r="A5697">
        <v>103992</v>
      </c>
      <c r="B5697" t="s">
        <v>13268</v>
      </c>
      <c r="C5697" t="s">
        <v>52</v>
      </c>
      <c r="D5697">
        <v>14.11</v>
      </c>
    </row>
    <row r="5698" spans="1:4" x14ac:dyDescent="0.2">
      <c r="A5698">
        <v>89572</v>
      </c>
      <c r="B5698" t="s">
        <v>13269</v>
      </c>
      <c r="C5698" t="s">
        <v>52</v>
      </c>
      <c r="D5698">
        <v>10.34</v>
      </c>
    </row>
    <row r="5699" spans="1:4" x14ac:dyDescent="0.2">
      <c r="A5699">
        <v>104001</v>
      </c>
      <c r="B5699" t="s">
        <v>13270</v>
      </c>
      <c r="C5699" t="s">
        <v>52</v>
      </c>
      <c r="D5699">
        <v>16.809999999999999</v>
      </c>
    </row>
    <row r="5700" spans="1:4" x14ac:dyDescent="0.2">
      <c r="A5700">
        <v>89596</v>
      </c>
      <c r="B5700" t="s">
        <v>13271</v>
      </c>
      <c r="C5700" t="s">
        <v>52</v>
      </c>
      <c r="D5700">
        <v>12.39</v>
      </c>
    </row>
    <row r="5701" spans="1:4" x14ac:dyDescent="0.2">
      <c r="A5701">
        <v>104002</v>
      </c>
      <c r="B5701" t="s">
        <v>881</v>
      </c>
      <c r="C5701" t="s">
        <v>52</v>
      </c>
      <c r="D5701">
        <v>20.69</v>
      </c>
    </row>
    <row r="5702" spans="1:4" x14ac:dyDescent="0.2">
      <c r="A5702">
        <v>89595</v>
      </c>
      <c r="B5702" t="s">
        <v>13272</v>
      </c>
      <c r="C5702" t="s">
        <v>52</v>
      </c>
      <c r="D5702">
        <v>16.59</v>
      </c>
    </row>
    <row r="5703" spans="1:4" x14ac:dyDescent="0.2">
      <c r="A5703">
        <v>89610</v>
      </c>
      <c r="B5703" t="s">
        <v>13273</v>
      </c>
      <c r="C5703" t="s">
        <v>52</v>
      </c>
      <c r="D5703">
        <v>22.38</v>
      </c>
    </row>
    <row r="5704" spans="1:4" x14ac:dyDescent="0.2">
      <c r="A5704">
        <v>89613</v>
      </c>
      <c r="B5704" t="s">
        <v>13274</v>
      </c>
      <c r="C5704" t="s">
        <v>52</v>
      </c>
      <c r="D5704">
        <v>34.380000000000003</v>
      </c>
    </row>
    <row r="5705" spans="1:4" x14ac:dyDescent="0.2">
      <c r="A5705">
        <v>89616</v>
      </c>
      <c r="B5705" t="s">
        <v>13275</v>
      </c>
      <c r="C5705" t="s">
        <v>52</v>
      </c>
      <c r="D5705">
        <v>45.66</v>
      </c>
    </row>
    <row r="5706" spans="1:4" x14ac:dyDescent="0.2">
      <c r="A5706">
        <v>103952</v>
      </c>
      <c r="B5706" t="s">
        <v>1517</v>
      </c>
      <c r="C5706" t="s">
        <v>52</v>
      </c>
      <c r="D5706">
        <v>7.49</v>
      </c>
    </row>
    <row r="5707" spans="1:4" x14ac:dyDescent="0.2">
      <c r="A5707">
        <v>103947</v>
      </c>
      <c r="B5707" t="s">
        <v>13276</v>
      </c>
      <c r="C5707" t="s">
        <v>52</v>
      </c>
      <c r="D5707">
        <v>8.18</v>
      </c>
    </row>
    <row r="5708" spans="1:4" x14ac:dyDescent="0.2">
      <c r="A5708">
        <v>103957</v>
      </c>
      <c r="B5708" t="s">
        <v>13277</v>
      </c>
      <c r="C5708" t="s">
        <v>52</v>
      </c>
      <c r="D5708">
        <v>6.09</v>
      </c>
    </row>
    <row r="5709" spans="1:4" x14ac:dyDescent="0.2">
      <c r="A5709">
        <v>103953</v>
      </c>
      <c r="B5709" t="s">
        <v>13278</v>
      </c>
      <c r="C5709" t="s">
        <v>52</v>
      </c>
      <c r="D5709">
        <v>9.33</v>
      </c>
    </row>
    <row r="5710" spans="1:4" x14ac:dyDescent="0.2">
      <c r="A5710">
        <v>103948</v>
      </c>
      <c r="B5710" t="s">
        <v>332</v>
      </c>
      <c r="C5710" t="s">
        <v>52</v>
      </c>
      <c r="D5710">
        <v>10.130000000000001</v>
      </c>
    </row>
    <row r="5711" spans="1:4" x14ac:dyDescent="0.2">
      <c r="A5711">
        <v>103958</v>
      </c>
      <c r="B5711" t="s">
        <v>13279</v>
      </c>
      <c r="C5711" t="s">
        <v>52</v>
      </c>
      <c r="D5711">
        <v>11.97</v>
      </c>
    </row>
    <row r="5712" spans="1:4" x14ac:dyDescent="0.2">
      <c r="A5712">
        <v>104009</v>
      </c>
      <c r="B5712" t="s">
        <v>13280</v>
      </c>
      <c r="C5712" t="s">
        <v>52</v>
      </c>
      <c r="D5712">
        <v>16.34</v>
      </c>
    </row>
    <row r="5713" spans="1:4" x14ac:dyDescent="0.2">
      <c r="A5713">
        <v>103959</v>
      </c>
      <c r="B5713" t="s">
        <v>13281</v>
      </c>
      <c r="C5713" t="s">
        <v>52</v>
      </c>
      <c r="D5713">
        <v>17.579999999999998</v>
      </c>
    </row>
    <row r="5714" spans="1:4" x14ac:dyDescent="0.2">
      <c r="A5714">
        <v>103962</v>
      </c>
      <c r="B5714" t="s">
        <v>13282</v>
      </c>
      <c r="C5714" t="s">
        <v>52</v>
      </c>
      <c r="D5714">
        <v>7.64</v>
      </c>
    </row>
    <row r="5715" spans="1:4" x14ac:dyDescent="0.2">
      <c r="A5715">
        <v>103954</v>
      </c>
      <c r="B5715" t="s">
        <v>13283</v>
      </c>
      <c r="C5715" t="s">
        <v>52</v>
      </c>
      <c r="D5715">
        <v>10.77</v>
      </c>
    </row>
    <row r="5716" spans="1:4" x14ac:dyDescent="0.2">
      <c r="A5716">
        <v>103949</v>
      </c>
      <c r="B5716" t="s">
        <v>13284</v>
      </c>
      <c r="C5716" t="s">
        <v>52</v>
      </c>
      <c r="D5716">
        <v>11.52</v>
      </c>
    </row>
    <row r="5717" spans="1:4" x14ac:dyDescent="0.2">
      <c r="A5717">
        <v>103964</v>
      </c>
      <c r="B5717" t="s">
        <v>13285</v>
      </c>
      <c r="C5717" t="s">
        <v>52</v>
      </c>
      <c r="D5717">
        <v>9.68</v>
      </c>
    </row>
    <row r="5718" spans="1:4" x14ac:dyDescent="0.2">
      <c r="A5718">
        <v>104014</v>
      </c>
      <c r="B5718" t="s">
        <v>1479</v>
      </c>
      <c r="C5718" t="s">
        <v>52</v>
      </c>
      <c r="D5718">
        <v>13.21</v>
      </c>
    </row>
    <row r="5719" spans="1:4" x14ac:dyDescent="0.2">
      <c r="A5719">
        <v>103966</v>
      </c>
      <c r="B5719" t="s">
        <v>334</v>
      </c>
      <c r="C5719" t="s">
        <v>52</v>
      </c>
      <c r="D5719">
        <v>11.41</v>
      </c>
    </row>
    <row r="5720" spans="1:4" x14ac:dyDescent="0.2">
      <c r="A5720">
        <v>103999</v>
      </c>
      <c r="B5720" t="s">
        <v>13286</v>
      </c>
      <c r="C5720" t="s">
        <v>52</v>
      </c>
      <c r="D5720">
        <v>15.26</v>
      </c>
    </row>
    <row r="5721" spans="1:4" x14ac:dyDescent="0.2">
      <c r="A5721">
        <v>103967</v>
      </c>
      <c r="B5721" t="s">
        <v>13287</v>
      </c>
      <c r="C5721" t="s">
        <v>52</v>
      </c>
      <c r="D5721">
        <v>13.61</v>
      </c>
    </row>
    <row r="5722" spans="1:4" x14ac:dyDescent="0.2">
      <c r="A5722">
        <v>104003</v>
      </c>
      <c r="B5722" t="s">
        <v>13288</v>
      </c>
      <c r="C5722" t="s">
        <v>52</v>
      </c>
      <c r="D5722">
        <v>17.71</v>
      </c>
    </row>
    <row r="5723" spans="1:4" x14ac:dyDescent="0.2">
      <c r="A5723">
        <v>103968</v>
      </c>
      <c r="B5723" t="s">
        <v>13289</v>
      </c>
      <c r="C5723" t="s">
        <v>52</v>
      </c>
      <c r="D5723">
        <v>19</v>
      </c>
    </row>
    <row r="5724" spans="1:4" x14ac:dyDescent="0.2">
      <c r="A5724">
        <v>103969</v>
      </c>
      <c r="B5724" t="s">
        <v>13290</v>
      </c>
      <c r="C5724" t="s">
        <v>52</v>
      </c>
      <c r="D5724">
        <v>22.31</v>
      </c>
    </row>
    <row r="5725" spans="1:4" x14ac:dyDescent="0.2">
      <c r="A5725">
        <v>103971</v>
      </c>
      <c r="B5725" t="s">
        <v>13291</v>
      </c>
      <c r="C5725" t="s">
        <v>52</v>
      </c>
      <c r="D5725">
        <v>28.26</v>
      </c>
    </row>
    <row r="5726" spans="1:4" x14ac:dyDescent="0.2">
      <c r="A5726">
        <v>103972</v>
      </c>
      <c r="B5726" t="s">
        <v>13292</v>
      </c>
      <c r="C5726" t="s">
        <v>52</v>
      </c>
      <c r="D5726">
        <v>32.68</v>
      </c>
    </row>
    <row r="5727" spans="1:4" x14ac:dyDescent="0.2">
      <c r="A5727">
        <v>103993</v>
      </c>
      <c r="B5727" t="s">
        <v>13293</v>
      </c>
      <c r="C5727" t="s">
        <v>52</v>
      </c>
      <c r="D5727">
        <v>12.34</v>
      </c>
    </row>
    <row r="5728" spans="1:4" x14ac:dyDescent="0.2">
      <c r="A5728">
        <v>89407</v>
      </c>
      <c r="B5728" t="s">
        <v>13294</v>
      </c>
      <c r="C5728" t="s">
        <v>52</v>
      </c>
      <c r="D5728">
        <v>11.31</v>
      </c>
    </row>
    <row r="5729" spans="1:4" x14ac:dyDescent="0.2">
      <c r="A5729">
        <v>89361</v>
      </c>
      <c r="B5729" t="s">
        <v>13295</v>
      </c>
      <c r="C5729" t="s">
        <v>52</v>
      </c>
      <c r="D5729">
        <v>12.25</v>
      </c>
    </row>
    <row r="5730" spans="1:4" x14ac:dyDescent="0.2">
      <c r="A5730">
        <v>89490</v>
      </c>
      <c r="B5730" t="s">
        <v>13296</v>
      </c>
      <c r="C5730" t="s">
        <v>52</v>
      </c>
      <c r="D5730">
        <v>8.76</v>
      </c>
    </row>
    <row r="5731" spans="1:4" x14ac:dyDescent="0.2">
      <c r="A5731">
        <v>89411</v>
      </c>
      <c r="B5731" t="s">
        <v>13297</v>
      </c>
      <c r="C5731" t="s">
        <v>52</v>
      </c>
      <c r="D5731">
        <v>13.24</v>
      </c>
    </row>
    <row r="5732" spans="1:4" x14ac:dyDescent="0.2">
      <c r="A5732">
        <v>89365</v>
      </c>
      <c r="B5732" t="s">
        <v>13298</v>
      </c>
      <c r="C5732" t="s">
        <v>52</v>
      </c>
      <c r="D5732">
        <v>14.35</v>
      </c>
    </row>
    <row r="5733" spans="1:4" x14ac:dyDescent="0.2">
      <c r="A5733">
        <v>89496</v>
      </c>
      <c r="B5733" t="s">
        <v>13299</v>
      </c>
      <c r="C5733" t="s">
        <v>52</v>
      </c>
      <c r="D5733">
        <v>12.48</v>
      </c>
    </row>
    <row r="5734" spans="1:4" x14ac:dyDescent="0.2">
      <c r="A5734">
        <v>89416</v>
      </c>
      <c r="B5734" t="s">
        <v>13300</v>
      </c>
      <c r="C5734" t="s">
        <v>52</v>
      </c>
      <c r="D5734">
        <v>17.71</v>
      </c>
    </row>
    <row r="5735" spans="1:4" x14ac:dyDescent="0.2">
      <c r="A5735">
        <v>89370</v>
      </c>
      <c r="B5735" t="s">
        <v>13301</v>
      </c>
      <c r="C5735" t="s">
        <v>52</v>
      </c>
      <c r="D5735">
        <v>19.010000000000002</v>
      </c>
    </row>
    <row r="5736" spans="1:4" x14ac:dyDescent="0.2">
      <c r="A5736">
        <v>89500</v>
      </c>
      <c r="B5736" t="s">
        <v>13302</v>
      </c>
      <c r="C5736" t="s">
        <v>52</v>
      </c>
      <c r="D5736">
        <v>15.27</v>
      </c>
    </row>
    <row r="5737" spans="1:4" x14ac:dyDescent="0.2">
      <c r="A5737">
        <v>103983</v>
      </c>
      <c r="B5737" t="s">
        <v>13303</v>
      </c>
      <c r="C5737" t="s">
        <v>52</v>
      </c>
      <c r="D5737">
        <v>21.26</v>
      </c>
    </row>
    <row r="5738" spans="1:4" x14ac:dyDescent="0.2">
      <c r="A5738">
        <v>89504</v>
      </c>
      <c r="B5738" t="s">
        <v>13304</v>
      </c>
      <c r="C5738" t="s">
        <v>52</v>
      </c>
      <c r="D5738">
        <v>22.12</v>
      </c>
    </row>
    <row r="5739" spans="1:4" x14ac:dyDescent="0.2">
      <c r="A5739">
        <v>103987</v>
      </c>
      <c r="B5739" t="s">
        <v>13305</v>
      </c>
      <c r="C5739" t="s">
        <v>52</v>
      </c>
      <c r="D5739">
        <v>29.15</v>
      </c>
    </row>
    <row r="5740" spans="1:4" x14ac:dyDescent="0.2">
      <c r="A5740">
        <v>89510</v>
      </c>
      <c r="B5740" t="s">
        <v>13306</v>
      </c>
      <c r="C5740" t="s">
        <v>52</v>
      </c>
      <c r="D5740">
        <v>31.08</v>
      </c>
    </row>
    <row r="5741" spans="1:4" x14ac:dyDescent="0.2">
      <c r="A5741">
        <v>89519</v>
      </c>
      <c r="B5741" t="s">
        <v>13307</v>
      </c>
      <c r="C5741" t="s">
        <v>52</v>
      </c>
      <c r="D5741">
        <v>53.16</v>
      </c>
    </row>
    <row r="5742" spans="1:4" x14ac:dyDescent="0.2">
      <c r="A5742">
        <v>89527</v>
      </c>
      <c r="B5742" t="s">
        <v>13308</v>
      </c>
      <c r="C5742" t="s">
        <v>52</v>
      </c>
      <c r="D5742">
        <v>63.84</v>
      </c>
    </row>
    <row r="5743" spans="1:4" x14ac:dyDescent="0.2">
      <c r="A5743">
        <v>89406</v>
      </c>
      <c r="B5743" t="s">
        <v>13309</v>
      </c>
      <c r="C5743" t="s">
        <v>52</v>
      </c>
      <c r="D5743">
        <v>11.23</v>
      </c>
    </row>
    <row r="5744" spans="1:4" x14ac:dyDescent="0.2">
      <c r="A5744">
        <v>89360</v>
      </c>
      <c r="B5744" t="s">
        <v>13310</v>
      </c>
      <c r="C5744" t="s">
        <v>52</v>
      </c>
      <c r="D5744">
        <v>12.17</v>
      </c>
    </row>
    <row r="5745" spans="1:4" x14ac:dyDescent="0.2">
      <c r="A5745">
        <v>89489</v>
      </c>
      <c r="B5745" t="s">
        <v>336</v>
      </c>
      <c r="C5745" t="s">
        <v>52</v>
      </c>
      <c r="D5745">
        <v>9.35</v>
      </c>
    </row>
    <row r="5746" spans="1:4" x14ac:dyDescent="0.2">
      <c r="A5746">
        <v>89410</v>
      </c>
      <c r="B5746" t="s">
        <v>13311</v>
      </c>
      <c r="C5746" t="s">
        <v>52</v>
      </c>
      <c r="D5746">
        <v>13.83</v>
      </c>
    </row>
    <row r="5747" spans="1:4" x14ac:dyDescent="0.2">
      <c r="A5747">
        <v>89364</v>
      </c>
      <c r="B5747" t="s">
        <v>13312</v>
      </c>
      <c r="C5747" t="s">
        <v>52</v>
      </c>
      <c r="D5747">
        <v>14.94</v>
      </c>
    </row>
    <row r="5748" spans="1:4" x14ac:dyDescent="0.2">
      <c r="A5748">
        <v>89494</v>
      </c>
      <c r="B5748" t="s">
        <v>13313</v>
      </c>
      <c r="C5748" t="s">
        <v>52</v>
      </c>
      <c r="D5748">
        <v>14.67</v>
      </c>
    </row>
    <row r="5749" spans="1:4" x14ac:dyDescent="0.2">
      <c r="A5749">
        <v>89415</v>
      </c>
      <c r="B5749" t="s">
        <v>354</v>
      </c>
      <c r="C5749" t="s">
        <v>52</v>
      </c>
      <c r="D5749">
        <v>19.899999999999999</v>
      </c>
    </row>
    <row r="5750" spans="1:4" x14ac:dyDescent="0.2">
      <c r="A5750">
        <v>89369</v>
      </c>
      <c r="B5750" t="s">
        <v>13314</v>
      </c>
      <c r="C5750" t="s">
        <v>52</v>
      </c>
      <c r="D5750">
        <v>21.2</v>
      </c>
    </row>
    <row r="5751" spans="1:4" x14ac:dyDescent="0.2">
      <c r="A5751">
        <v>89499</v>
      </c>
      <c r="B5751" t="s">
        <v>13315</v>
      </c>
      <c r="C5751" t="s">
        <v>52</v>
      </c>
      <c r="D5751">
        <v>22.55</v>
      </c>
    </row>
    <row r="5752" spans="1:4" x14ac:dyDescent="0.2">
      <c r="A5752">
        <v>103982</v>
      </c>
      <c r="B5752" t="s">
        <v>13316</v>
      </c>
      <c r="C5752" t="s">
        <v>52</v>
      </c>
      <c r="D5752">
        <v>28.54</v>
      </c>
    </row>
    <row r="5753" spans="1:4" x14ac:dyDescent="0.2">
      <c r="A5753">
        <v>89503</v>
      </c>
      <c r="B5753" t="s">
        <v>13317</v>
      </c>
      <c r="C5753" t="s">
        <v>52</v>
      </c>
      <c r="D5753">
        <v>26.27</v>
      </c>
    </row>
    <row r="5754" spans="1:4" x14ac:dyDescent="0.2">
      <c r="A5754">
        <v>103986</v>
      </c>
      <c r="B5754" t="s">
        <v>320</v>
      </c>
      <c r="C5754" t="s">
        <v>52</v>
      </c>
      <c r="D5754">
        <v>33.299999999999997</v>
      </c>
    </row>
    <row r="5755" spans="1:4" x14ac:dyDescent="0.2">
      <c r="A5755">
        <v>89507</v>
      </c>
      <c r="B5755" t="s">
        <v>13318</v>
      </c>
      <c r="C5755" t="s">
        <v>52</v>
      </c>
      <c r="D5755">
        <v>52.17</v>
      </c>
    </row>
    <row r="5756" spans="1:4" x14ac:dyDescent="0.2">
      <c r="A5756">
        <v>89517</v>
      </c>
      <c r="B5756" t="s">
        <v>13319</v>
      </c>
      <c r="C5756" t="s">
        <v>52</v>
      </c>
      <c r="D5756">
        <v>76.75</v>
      </c>
    </row>
    <row r="5757" spans="1:4" x14ac:dyDescent="0.2">
      <c r="A5757">
        <v>89525</v>
      </c>
      <c r="B5757" t="s">
        <v>13320</v>
      </c>
      <c r="C5757" t="s">
        <v>52</v>
      </c>
      <c r="D5757">
        <v>96.13</v>
      </c>
    </row>
    <row r="5758" spans="1:4" x14ac:dyDescent="0.2">
      <c r="A5758">
        <v>89423</v>
      </c>
      <c r="B5758" t="s">
        <v>13321</v>
      </c>
      <c r="C5758" t="s">
        <v>52</v>
      </c>
      <c r="D5758">
        <v>11.67</v>
      </c>
    </row>
    <row r="5759" spans="1:4" x14ac:dyDescent="0.2">
      <c r="A5759">
        <v>89377</v>
      </c>
      <c r="B5759" t="s">
        <v>13322</v>
      </c>
      <c r="C5759" t="s">
        <v>52</v>
      </c>
      <c r="D5759">
        <v>12.3</v>
      </c>
    </row>
    <row r="5760" spans="1:4" x14ac:dyDescent="0.2">
      <c r="A5760">
        <v>89540</v>
      </c>
      <c r="B5760" t="s">
        <v>13323</v>
      </c>
      <c r="C5760" t="s">
        <v>52</v>
      </c>
      <c r="D5760">
        <v>11.84</v>
      </c>
    </row>
    <row r="5761" spans="1:4" x14ac:dyDescent="0.2">
      <c r="A5761">
        <v>89430</v>
      </c>
      <c r="B5761" t="s">
        <v>13324</v>
      </c>
      <c r="C5761" t="s">
        <v>52</v>
      </c>
      <c r="D5761">
        <v>14.82</v>
      </c>
    </row>
    <row r="5762" spans="1:4" x14ac:dyDescent="0.2">
      <c r="A5762">
        <v>89384</v>
      </c>
      <c r="B5762" t="s">
        <v>1459</v>
      </c>
      <c r="C5762" t="s">
        <v>52</v>
      </c>
      <c r="D5762">
        <v>15.57</v>
      </c>
    </row>
    <row r="5763" spans="1:4" x14ac:dyDescent="0.2">
      <c r="A5763">
        <v>89555</v>
      </c>
      <c r="B5763" t="s">
        <v>13325</v>
      </c>
      <c r="C5763" t="s">
        <v>52</v>
      </c>
      <c r="D5763">
        <v>23.81</v>
      </c>
    </row>
    <row r="5764" spans="1:4" x14ac:dyDescent="0.2">
      <c r="A5764">
        <v>89437</v>
      </c>
      <c r="B5764" t="s">
        <v>13326</v>
      </c>
      <c r="C5764" t="s">
        <v>52</v>
      </c>
      <c r="D5764">
        <v>27.3</v>
      </c>
    </row>
    <row r="5765" spans="1:4" x14ac:dyDescent="0.2">
      <c r="A5765">
        <v>89392</v>
      </c>
      <c r="B5765" t="s">
        <v>13327</v>
      </c>
      <c r="C5765" t="s">
        <v>52</v>
      </c>
      <c r="D5765">
        <v>28.16</v>
      </c>
    </row>
    <row r="5766" spans="1:4" x14ac:dyDescent="0.2">
      <c r="A5766">
        <v>89405</v>
      </c>
      <c r="B5766" t="s">
        <v>13328</v>
      </c>
      <c r="C5766" t="s">
        <v>52</v>
      </c>
      <c r="D5766">
        <v>10.15</v>
      </c>
    </row>
    <row r="5767" spans="1:4" x14ac:dyDescent="0.2">
      <c r="A5767">
        <v>89359</v>
      </c>
      <c r="B5767" t="s">
        <v>13329</v>
      </c>
      <c r="C5767" t="s">
        <v>52</v>
      </c>
      <c r="D5767">
        <v>11.09</v>
      </c>
    </row>
    <row r="5768" spans="1:4" x14ac:dyDescent="0.2">
      <c r="A5768">
        <v>89485</v>
      </c>
      <c r="B5768" t="s">
        <v>13330</v>
      </c>
      <c r="C5768" t="s">
        <v>52</v>
      </c>
      <c r="D5768">
        <v>7.71</v>
      </c>
    </row>
    <row r="5769" spans="1:4" x14ac:dyDescent="0.2">
      <c r="A5769">
        <v>89409</v>
      </c>
      <c r="B5769" t="s">
        <v>13331</v>
      </c>
      <c r="C5769" t="s">
        <v>52</v>
      </c>
      <c r="D5769">
        <v>12.19</v>
      </c>
    </row>
    <row r="5770" spans="1:4" x14ac:dyDescent="0.2">
      <c r="A5770">
        <v>89363</v>
      </c>
      <c r="B5770" t="s">
        <v>2574</v>
      </c>
      <c r="C5770" t="s">
        <v>52</v>
      </c>
      <c r="D5770">
        <v>13.3</v>
      </c>
    </row>
    <row r="5771" spans="1:4" x14ac:dyDescent="0.2">
      <c r="A5771">
        <v>89493</v>
      </c>
      <c r="B5771" t="s">
        <v>13332</v>
      </c>
      <c r="C5771" t="s">
        <v>52</v>
      </c>
      <c r="D5771">
        <v>12.12</v>
      </c>
    </row>
    <row r="5772" spans="1:4" x14ac:dyDescent="0.2">
      <c r="A5772">
        <v>89414</v>
      </c>
      <c r="B5772" t="s">
        <v>13333</v>
      </c>
      <c r="C5772" t="s">
        <v>52</v>
      </c>
      <c r="D5772">
        <v>17.350000000000001</v>
      </c>
    </row>
    <row r="5773" spans="1:4" x14ac:dyDescent="0.2">
      <c r="A5773">
        <v>89368</v>
      </c>
      <c r="B5773" t="s">
        <v>13334</v>
      </c>
      <c r="C5773" t="s">
        <v>52</v>
      </c>
      <c r="D5773">
        <v>18.649999999999999</v>
      </c>
    </row>
    <row r="5774" spans="1:4" x14ac:dyDescent="0.2">
      <c r="A5774">
        <v>89498</v>
      </c>
      <c r="B5774" t="s">
        <v>13335</v>
      </c>
      <c r="C5774" t="s">
        <v>52</v>
      </c>
      <c r="D5774">
        <v>15.86</v>
      </c>
    </row>
    <row r="5775" spans="1:4" x14ac:dyDescent="0.2">
      <c r="A5775">
        <v>103981</v>
      </c>
      <c r="B5775" t="s">
        <v>13336</v>
      </c>
      <c r="C5775" t="s">
        <v>52</v>
      </c>
      <c r="D5775">
        <v>21.85</v>
      </c>
    </row>
    <row r="5776" spans="1:4" x14ac:dyDescent="0.2">
      <c r="A5776">
        <v>89502</v>
      </c>
      <c r="B5776" t="s">
        <v>13337</v>
      </c>
      <c r="C5776" t="s">
        <v>52</v>
      </c>
      <c r="D5776">
        <v>20.14</v>
      </c>
    </row>
    <row r="5777" spans="1:4" x14ac:dyDescent="0.2">
      <c r="A5777">
        <v>103985</v>
      </c>
      <c r="B5777" t="s">
        <v>13338</v>
      </c>
      <c r="C5777" t="s">
        <v>52</v>
      </c>
      <c r="D5777">
        <v>27.17</v>
      </c>
    </row>
    <row r="5778" spans="1:4" x14ac:dyDescent="0.2">
      <c r="A5778">
        <v>89506</v>
      </c>
      <c r="B5778" t="s">
        <v>13339</v>
      </c>
      <c r="C5778" t="s">
        <v>52</v>
      </c>
      <c r="D5778">
        <v>44.57</v>
      </c>
    </row>
    <row r="5779" spans="1:4" x14ac:dyDescent="0.2">
      <c r="A5779">
        <v>89515</v>
      </c>
      <c r="B5779" t="s">
        <v>13340</v>
      </c>
      <c r="C5779" t="s">
        <v>52</v>
      </c>
      <c r="D5779">
        <v>90.94</v>
      </c>
    </row>
    <row r="5780" spans="1:4" x14ac:dyDescent="0.2">
      <c r="A5780">
        <v>89523</v>
      </c>
      <c r="B5780" t="s">
        <v>13341</v>
      </c>
      <c r="C5780" t="s">
        <v>52</v>
      </c>
      <c r="D5780">
        <v>110.93</v>
      </c>
    </row>
    <row r="5781" spans="1:4" x14ac:dyDescent="0.2">
      <c r="A5781">
        <v>90373</v>
      </c>
      <c r="B5781" t="s">
        <v>1462</v>
      </c>
      <c r="C5781" t="s">
        <v>52</v>
      </c>
      <c r="D5781">
        <v>15.95</v>
      </c>
    </row>
    <row r="5782" spans="1:4" x14ac:dyDescent="0.2">
      <c r="A5782">
        <v>89366</v>
      </c>
      <c r="B5782" t="s">
        <v>2570</v>
      </c>
      <c r="C5782" t="s">
        <v>52</v>
      </c>
      <c r="D5782">
        <v>19.64</v>
      </c>
    </row>
    <row r="5783" spans="1:4" x14ac:dyDescent="0.2">
      <c r="A5783">
        <v>89404</v>
      </c>
      <c r="B5783" t="s">
        <v>13342</v>
      </c>
      <c r="C5783" t="s">
        <v>52</v>
      </c>
      <c r="D5783">
        <v>9.5500000000000007</v>
      </c>
    </row>
    <row r="5784" spans="1:4" x14ac:dyDescent="0.2">
      <c r="A5784">
        <v>89358</v>
      </c>
      <c r="B5784" t="s">
        <v>13343</v>
      </c>
      <c r="C5784" t="s">
        <v>52</v>
      </c>
      <c r="D5784">
        <v>10.49</v>
      </c>
    </row>
    <row r="5785" spans="1:4" x14ac:dyDescent="0.2">
      <c r="A5785">
        <v>89481</v>
      </c>
      <c r="B5785" t="s">
        <v>13344</v>
      </c>
      <c r="C5785" t="s">
        <v>52</v>
      </c>
      <c r="D5785">
        <v>6.86</v>
      </c>
    </row>
    <row r="5786" spans="1:4" x14ac:dyDescent="0.2">
      <c r="A5786">
        <v>89408</v>
      </c>
      <c r="B5786" t="s">
        <v>2568</v>
      </c>
      <c r="C5786" t="s">
        <v>52</v>
      </c>
      <c r="D5786">
        <v>11.34</v>
      </c>
    </row>
    <row r="5787" spans="1:4" x14ac:dyDescent="0.2">
      <c r="A5787">
        <v>89362</v>
      </c>
      <c r="B5787" t="s">
        <v>13345</v>
      </c>
      <c r="C5787" t="s">
        <v>52</v>
      </c>
      <c r="D5787">
        <v>12.45</v>
      </c>
    </row>
    <row r="5788" spans="1:4" x14ac:dyDescent="0.2">
      <c r="A5788">
        <v>89412</v>
      </c>
      <c r="B5788" t="s">
        <v>13346</v>
      </c>
      <c r="C5788" t="s">
        <v>52</v>
      </c>
      <c r="D5788">
        <v>12.4</v>
      </c>
    </row>
    <row r="5789" spans="1:4" x14ac:dyDescent="0.2">
      <c r="A5789">
        <v>89492</v>
      </c>
      <c r="B5789" t="s">
        <v>13347</v>
      </c>
      <c r="C5789" t="s">
        <v>52</v>
      </c>
      <c r="D5789">
        <v>10.220000000000001</v>
      </c>
    </row>
    <row r="5790" spans="1:4" x14ac:dyDescent="0.2">
      <c r="A5790">
        <v>89413</v>
      </c>
      <c r="B5790" t="s">
        <v>13348</v>
      </c>
      <c r="C5790" t="s">
        <v>52</v>
      </c>
      <c r="D5790">
        <v>15.45</v>
      </c>
    </row>
    <row r="5791" spans="1:4" x14ac:dyDescent="0.2">
      <c r="A5791">
        <v>89367</v>
      </c>
      <c r="B5791" t="s">
        <v>13349</v>
      </c>
      <c r="C5791" t="s">
        <v>52</v>
      </c>
      <c r="D5791">
        <v>16.75</v>
      </c>
    </row>
    <row r="5792" spans="1:4" x14ac:dyDescent="0.2">
      <c r="A5792">
        <v>89497</v>
      </c>
      <c r="B5792" t="s">
        <v>13350</v>
      </c>
      <c r="C5792" t="s">
        <v>52</v>
      </c>
      <c r="D5792">
        <v>15.8</v>
      </c>
    </row>
    <row r="5793" spans="1:4" x14ac:dyDescent="0.2">
      <c r="A5793">
        <v>103980</v>
      </c>
      <c r="B5793" t="s">
        <v>13351</v>
      </c>
      <c r="C5793" t="s">
        <v>52</v>
      </c>
      <c r="D5793">
        <v>21.79</v>
      </c>
    </row>
    <row r="5794" spans="1:4" x14ac:dyDescent="0.2">
      <c r="A5794">
        <v>89501</v>
      </c>
      <c r="B5794" t="s">
        <v>13352</v>
      </c>
      <c r="C5794" t="s">
        <v>52</v>
      </c>
      <c r="D5794">
        <v>17.399999999999999</v>
      </c>
    </row>
    <row r="5795" spans="1:4" x14ac:dyDescent="0.2">
      <c r="A5795">
        <v>103984</v>
      </c>
      <c r="B5795" t="s">
        <v>13353</v>
      </c>
      <c r="C5795" t="s">
        <v>52</v>
      </c>
      <c r="D5795">
        <v>24.43</v>
      </c>
    </row>
    <row r="5796" spans="1:4" x14ac:dyDescent="0.2">
      <c r="A5796">
        <v>89505</v>
      </c>
      <c r="B5796" t="s">
        <v>13354</v>
      </c>
      <c r="C5796" t="s">
        <v>52</v>
      </c>
      <c r="D5796">
        <v>46.49</v>
      </c>
    </row>
    <row r="5797" spans="1:4" x14ac:dyDescent="0.2">
      <c r="A5797">
        <v>89513</v>
      </c>
      <c r="B5797" t="s">
        <v>13355</v>
      </c>
      <c r="C5797" t="s">
        <v>52</v>
      </c>
      <c r="D5797">
        <v>113.17</v>
      </c>
    </row>
    <row r="5798" spans="1:4" x14ac:dyDescent="0.2">
      <c r="A5798">
        <v>89521</v>
      </c>
      <c r="B5798" t="s">
        <v>13356</v>
      </c>
      <c r="C5798" t="s">
        <v>52</v>
      </c>
      <c r="D5798">
        <v>134.72999999999999</v>
      </c>
    </row>
    <row r="5799" spans="1:4" x14ac:dyDescent="0.2">
      <c r="A5799">
        <v>103955</v>
      </c>
      <c r="B5799" t="s">
        <v>13357</v>
      </c>
      <c r="C5799" t="s">
        <v>52</v>
      </c>
      <c r="D5799">
        <v>12.74</v>
      </c>
    </row>
    <row r="5800" spans="1:4" x14ac:dyDescent="0.2">
      <c r="A5800">
        <v>103950</v>
      </c>
      <c r="B5800" t="s">
        <v>13358</v>
      </c>
      <c r="C5800" t="s">
        <v>52</v>
      </c>
      <c r="D5800">
        <v>13.77</v>
      </c>
    </row>
    <row r="5801" spans="1:4" x14ac:dyDescent="0.2">
      <c r="A5801">
        <v>103974</v>
      </c>
      <c r="B5801" t="s">
        <v>13359</v>
      </c>
      <c r="C5801" t="s">
        <v>52</v>
      </c>
      <c r="D5801">
        <v>12.5</v>
      </c>
    </row>
    <row r="5802" spans="1:4" x14ac:dyDescent="0.2">
      <c r="A5802">
        <v>103956</v>
      </c>
      <c r="B5802" t="s">
        <v>13360</v>
      </c>
      <c r="C5802" t="s">
        <v>52</v>
      </c>
      <c r="D5802">
        <v>17.37</v>
      </c>
    </row>
    <row r="5803" spans="1:4" x14ac:dyDescent="0.2">
      <c r="A5803">
        <v>103951</v>
      </c>
      <c r="B5803" t="s">
        <v>13361</v>
      </c>
      <c r="C5803" t="s">
        <v>52</v>
      </c>
      <c r="D5803">
        <v>18.57</v>
      </c>
    </row>
    <row r="5804" spans="1:4" x14ac:dyDescent="0.2">
      <c r="A5804">
        <v>89374</v>
      </c>
      <c r="B5804" t="s">
        <v>13362</v>
      </c>
      <c r="C5804" t="s">
        <v>52</v>
      </c>
      <c r="D5804">
        <v>12.09</v>
      </c>
    </row>
    <row r="5805" spans="1:4" x14ac:dyDescent="0.2">
      <c r="A5805">
        <v>89427</v>
      </c>
      <c r="B5805" t="s">
        <v>13363</v>
      </c>
      <c r="C5805" t="s">
        <v>52</v>
      </c>
      <c r="D5805">
        <v>14.08</v>
      </c>
    </row>
    <row r="5806" spans="1:4" x14ac:dyDescent="0.2">
      <c r="A5806">
        <v>89381</v>
      </c>
      <c r="B5806" t="s">
        <v>13364</v>
      </c>
      <c r="C5806" t="s">
        <v>52</v>
      </c>
      <c r="D5806">
        <v>14.77</v>
      </c>
    </row>
    <row r="5807" spans="1:4" x14ac:dyDescent="0.2">
      <c r="A5807">
        <v>95237</v>
      </c>
      <c r="B5807" t="s">
        <v>13365</v>
      </c>
      <c r="C5807" t="s">
        <v>52</v>
      </c>
      <c r="D5807">
        <v>27.44</v>
      </c>
    </row>
    <row r="5808" spans="1:4" x14ac:dyDescent="0.2">
      <c r="A5808">
        <v>89979</v>
      </c>
      <c r="B5808" t="s">
        <v>13366</v>
      </c>
      <c r="C5808" t="s">
        <v>52</v>
      </c>
      <c r="D5808">
        <v>28.24</v>
      </c>
    </row>
    <row r="5809" spans="1:4" x14ac:dyDescent="0.2">
      <c r="A5809">
        <v>103991</v>
      </c>
      <c r="B5809" t="s">
        <v>13367</v>
      </c>
      <c r="C5809" t="s">
        <v>52</v>
      </c>
      <c r="D5809">
        <v>21.41</v>
      </c>
    </row>
    <row r="5810" spans="1:4" x14ac:dyDescent="0.2">
      <c r="A5810">
        <v>89564</v>
      </c>
      <c r="B5810" t="s">
        <v>13368</v>
      </c>
      <c r="C5810" t="s">
        <v>52</v>
      </c>
      <c r="D5810">
        <v>17.64</v>
      </c>
    </row>
    <row r="5811" spans="1:4" x14ac:dyDescent="0.2">
      <c r="A5811">
        <v>104000</v>
      </c>
      <c r="B5811" t="s">
        <v>13369</v>
      </c>
      <c r="C5811" t="s">
        <v>52</v>
      </c>
      <c r="D5811">
        <v>32.04</v>
      </c>
    </row>
    <row r="5812" spans="1:4" x14ac:dyDescent="0.2">
      <c r="A5812">
        <v>89593</v>
      </c>
      <c r="B5812" t="s">
        <v>13370</v>
      </c>
      <c r="C5812" t="s">
        <v>52</v>
      </c>
      <c r="D5812">
        <v>27.62</v>
      </c>
    </row>
    <row r="5813" spans="1:4" x14ac:dyDescent="0.2">
      <c r="A5813">
        <v>89418</v>
      </c>
      <c r="B5813" t="s">
        <v>13371</v>
      </c>
      <c r="C5813" t="s">
        <v>52</v>
      </c>
      <c r="D5813">
        <v>17.93</v>
      </c>
    </row>
    <row r="5814" spans="1:4" x14ac:dyDescent="0.2">
      <c r="A5814">
        <v>89372</v>
      </c>
      <c r="B5814" t="s">
        <v>13372</v>
      </c>
      <c r="C5814" t="s">
        <v>52</v>
      </c>
      <c r="D5814">
        <v>18.559999999999999</v>
      </c>
    </row>
    <row r="5815" spans="1:4" x14ac:dyDescent="0.2">
      <c r="A5815">
        <v>89530</v>
      </c>
      <c r="B5815" t="s">
        <v>339</v>
      </c>
      <c r="C5815" t="s">
        <v>52</v>
      </c>
      <c r="D5815">
        <v>18.079999999999998</v>
      </c>
    </row>
    <row r="5816" spans="1:4" x14ac:dyDescent="0.2">
      <c r="A5816">
        <v>89425</v>
      </c>
      <c r="B5816" t="s">
        <v>13373</v>
      </c>
      <c r="C5816" t="s">
        <v>52</v>
      </c>
      <c r="D5816">
        <v>21.06</v>
      </c>
    </row>
    <row r="5817" spans="1:4" x14ac:dyDescent="0.2">
      <c r="A5817">
        <v>89379</v>
      </c>
      <c r="B5817" t="s">
        <v>13374</v>
      </c>
      <c r="C5817" t="s">
        <v>52</v>
      </c>
      <c r="D5817">
        <v>21.81</v>
      </c>
    </row>
    <row r="5818" spans="1:4" x14ac:dyDescent="0.2">
      <c r="A5818">
        <v>89542</v>
      </c>
      <c r="B5818" t="s">
        <v>13375</v>
      </c>
      <c r="C5818" t="s">
        <v>52</v>
      </c>
      <c r="D5818">
        <v>29.78</v>
      </c>
    </row>
    <row r="5819" spans="1:4" x14ac:dyDescent="0.2">
      <c r="A5819">
        <v>89432</v>
      </c>
      <c r="B5819" t="s">
        <v>13376</v>
      </c>
      <c r="C5819" t="s">
        <v>52</v>
      </c>
      <c r="D5819">
        <v>33.270000000000003</v>
      </c>
    </row>
    <row r="5820" spans="1:4" x14ac:dyDescent="0.2">
      <c r="A5820">
        <v>89387</v>
      </c>
      <c r="B5820" t="s">
        <v>13377</v>
      </c>
      <c r="C5820" t="s">
        <v>52</v>
      </c>
      <c r="D5820">
        <v>34.130000000000003</v>
      </c>
    </row>
    <row r="5821" spans="1:4" x14ac:dyDescent="0.2">
      <c r="A5821">
        <v>89560</v>
      </c>
      <c r="B5821" t="s">
        <v>13378</v>
      </c>
      <c r="C5821" t="s">
        <v>52</v>
      </c>
      <c r="D5821">
        <v>38.119999999999997</v>
      </c>
    </row>
    <row r="5822" spans="1:4" x14ac:dyDescent="0.2">
      <c r="A5822">
        <v>104159</v>
      </c>
      <c r="B5822" t="s">
        <v>13379</v>
      </c>
      <c r="C5822" t="s">
        <v>52</v>
      </c>
      <c r="D5822">
        <v>42.15</v>
      </c>
    </row>
    <row r="5823" spans="1:4" x14ac:dyDescent="0.2">
      <c r="A5823">
        <v>89577</v>
      </c>
      <c r="B5823" t="s">
        <v>341</v>
      </c>
      <c r="C5823" t="s">
        <v>52</v>
      </c>
      <c r="D5823">
        <v>40.49</v>
      </c>
    </row>
    <row r="5824" spans="1:4" x14ac:dyDescent="0.2">
      <c r="A5824">
        <v>103996</v>
      </c>
      <c r="B5824" t="s">
        <v>13380</v>
      </c>
      <c r="C5824" t="s">
        <v>52</v>
      </c>
      <c r="D5824">
        <v>45.22</v>
      </c>
    </row>
    <row r="5825" spans="1:4" x14ac:dyDescent="0.2">
      <c r="A5825">
        <v>89598</v>
      </c>
      <c r="B5825" t="s">
        <v>13381</v>
      </c>
      <c r="C5825" t="s">
        <v>52</v>
      </c>
      <c r="D5825">
        <v>54.41</v>
      </c>
    </row>
    <row r="5826" spans="1:4" x14ac:dyDescent="0.2">
      <c r="A5826">
        <v>89419</v>
      </c>
      <c r="B5826" t="s">
        <v>13382</v>
      </c>
      <c r="C5826" t="s">
        <v>52</v>
      </c>
      <c r="D5826">
        <v>8.39</v>
      </c>
    </row>
    <row r="5827" spans="1:4" x14ac:dyDescent="0.2">
      <c r="A5827">
        <v>89373</v>
      </c>
      <c r="B5827" t="s">
        <v>329</v>
      </c>
      <c r="C5827" t="s">
        <v>52</v>
      </c>
      <c r="D5827">
        <v>9.08</v>
      </c>
    </row>
    <row r="5828" spans="1:4" x14ac:dyDescent="0.2">
      <c r="A5828">
        <v>89532</v>
      </c>
      <c r="B5828" t="s">
        <v>13383</v>
      </c>
      <c r="C5828" t="s">
        <v>52</v>
      </c>
      <c r="D5828">
        <v>8.4600000000000009</v>
      </c>
    </row>
    <row r="5829" spans="1:4" x14ac:dyDescent="0.2">
      <c r="A5829">
        <v>89426</v>
      </c>
      <c r="B5829" t="s">
        <v>13384</v>
      </c>
      <c r="C5829" t="s">
        <v>52</v>
      </c>
      <c r="D5829">
        <v>11.7</v>
      </c>
    </row>
    <row r="5830" spans="1:4" x14ac:dyDescent="0.2">
      <c r="A5830">
        <v>89380</v>
      </c>
      <c r="B5830" t="s">
        <v>13385</v>
      </c>
      <c r="C5830" t="s">
        <v>52</v>
      </c>
      <c r="D5830">
        <v>12.5</v>
      </c>
    </row>
    <row r="5831" spans="1:4" x14ac:dyDescent="0.2">
      <c r="A5831">
        <v>89562</v>
      </c>
      <c r="B5831" t="s">
        <v>13386</v>
      </c>
      <c r="C5831" t="s">
        <v>52</v>
      </c>
      <c r="D5831">
        <v>12.09</v>
      </c>
    </row>
    <row r="5832" spans="1:4" x14ac:dyDescent="0.2">
      <c r="A5832">
        <v>89433</v>
      </c>
      <c r="B5832" t="s">
        <v>13387</v>
      </c>
      <c r="C5832" t="s">
        <v>52</v>
      </c>
      <c r="D5832">
        <v>15.86</v>
      </c>
    </row>
    <row r="5833" spans="1:4" x14ac:dyDescent="0.2">
      <c r="A5833">
        <v>89579</v>
      </c>
      <c r="B5833" t="s">
        <v>13388</v>
      </c>
      <c r="C5833" t="s">
        <v>52</v>
      </c>
      <c r="D5833">
        <v>13.59</v>
      </c>
    </row>
    <row r="5834" spans="1:4" x14ac:dyDescent="0.2">
      <c r="A5834">
        <v>103998</v>
      </c>
      <c r="B5834" t="s">
        <v>13389</v>
      </c>
      <c r="C5834" t="s">
        <v>52</v>
      </c>
      <c r="D5834">
        <v>17.440000000000001</v>
      </c>
    </row>
    <row r="5835" spans="1:4" x14ac:dyDescent="0.2">
      <c r="A5835">
        <v>89605</v>
      </c>
      <c r="B5835" t="s">
        <v>13390</v>
      </c>
      <c r="C5835" t="s">
        <v>52</v>
      </c>
      <c r="D5835">
        <v>23.54</v>
      </c>
    </row>
    <row r="5836" spans="1:4" x14ac:dyDescent="0.2">
      <c r="A5836">
        <v>89981</v>
      </c>
      <c r="B5836" t="s">
        <v>13391</v>
      </c>
      <c r="C5836" t="s">
        <v>52</v>
      </c>
      <c r="D5836">
        <v>24.2</v>
      </c>
    </row>
    <row r="5837" spans="1:4" x14ac:dyDescent="0.2">
      <c r="A5837">
        <v>89385</v>
      </c>
      <c r="B5837" t="s">
        <v>13392</v>
      </c>
      <c r="C5837" t="s">
        <v>52</v>
      </c>
      <c r="D5837">
        <v>9.1999999999999993</v>
      </c>
    </row>
    <row r="5838" spans="1:4" x14ac:dyDescent="0.2">
      <c r="A5838">
        <v>89551</v>
      </c>
      <c r="B5838" t="s">
        <v>13393</v>
      </c>
      <c r="C5838" t="s">
        <v>52</v>
      </c>
      <c r="D5838">
        <v>10.01</v>
      </c>
    </row>
    <row r="5839" spans="1:4" x14ac:dyDescent="0.2">
      <c r="A5839">
        <v>89434</v>
      </c>
      <c r="B5839" t="s">
        <v>13394</v>
      </c>
      <c r="C5839" t="s">
        <v>52</v>
      </c>
      <c r="D5839">
        <v>13.25</v>
      </c>
    </row>
    <row r="5840" spans="1:4" x14ac:dyDescent="0.2">
      <c r="A5840">
        <v>89389</v>
      </c>
      <c r="B5840" t="s">
        <v>13395</v>
      </c>
      <c r="C5840" t="s">
        <v>52</v>
      </c>
      <c r="D5840">
        <v>14.05</v>
      </c>
    </row>
    <row r="5841" spans="1:4" x14ac:dyDescent="0.2">
      <c r="A5841">
        <v>89417</v>
      </c>
      <c r="B5841" t="s">
        <v>13396</v>
      </c>
      <c r="C5841" t="s">
        <v>52</v>
      </c>
      <c r="D5841">
        <v>7.09</v>
      </c>
    </row>
    <row r="5842" spans="1:4" x14ac:dyDescent="0.2">
      <c r="A5842">
        <v>89371</v>
      </c>
      <c r="B5842" t="s">
        <v>13397</v>
      </c>
      <c r="C5842" t="s">
        <v>52</v>
      </c>
      <c r="D5842">
        <v>7.72</v>
      </c>
    </row>
    <row r="5843" spans="1:4" x14ac:dyDescent="0.2">
      <c r="A5843">
        <v>89528</v>
      </c>
      <c r="B5843" t="s">
        <v>13398</v>
      </c>
      <c r="C5843" t="s">
        <v>52</v>
      </c>
      <c r="D5843">
        <v>5.37</v>
      </c>
    </row>
    <row r="5844" spans="1:4" x14ac:dyDescent="0.2">
      <c r="A5844">
        <v>89424</v>
      </c>
      <c r="B5844" t="s">
        <v>13399</v>
      </c>
      <c r="C5844" t="s">
        <v>52</v>
      </c>
      <c r="D5844">
        <v>8.35</v>
      </c>
    </row>
    <row r="5845" spans="1:4" x14ac:dyDescent="0.2">
      <c r="A5845">
        <v>89378</v>
      </c>
      <c r="B5845" t="s">
        <v>13400</v>
      </c>
      <c r="C5845" t="s">
        <v>52</v>
      </c>
      <c r="D5845">
        <v>9.1</v>
      </c>
    </row>
    <row r="5846" spans="1:4" x14ac:dyDescent="0.2">
      <c r="A5846">
        <v>89541</v>
      </c>
      <c r="B5846" t="s">
        <v>13401</v>
      </c>
      <c r="C5846" t="s">
        <v>52</v>
      </c>
      <c r="D5846">
        <v>7.82</v>
      </c>
    </row>
    <row r="5847" spans="1:4" x14ac:dyDescent="0.2">
      <c r="A5847">
        <v>89431</v>
      </c>
      <c r="B5847" t="s">
        <v>13402</v>
      </c>
      <c r="C5847" t="s">
        <v>52</v>
      </c>
      <c r="D5847">
        <v>11.31</v>
      </c>
    </row>
    <row r="5848" spans="1:4" x14ac:dyDescent="0.2">
      <c r="A5848">
        <v>89386</v>
      </c>
      <c r="B5848" t="s">
        <v>13403</v>
      </c>
      <c r="C5848" t="s">
        <v>52</v>
      </c>
      <c r="D5848">
        <v>12.17</v>
      </c>
    </row>
    <row r="5849" spans="1:4" x14ac:dyDescent="0.2">
      <c r="A5849">
        <v>89558</v>
      </c>
      <c r="B5849" t="s">
        <v>13404</v>
      </c>
      <c r="C5849" t="s">
        <v>52</v>
      </c>
      <c r="D5849">
        <v>11.58</v>
      </c>
    </row>
    <row r="5850" spans="1:4" x14ac:dyDescent="0.2">
      <c r="A5850">
        <v>103988</v>
      </c>
      <c r="B5850" t="s">
        <v>13405</v>
      </c>
      <c r="C5850" t="s">
        <v>52</v>
      </c>
      <c r="D5850">
        <v>15.61</v>
      </c>
    </row>
    <row r="5851" spans="1:4" x14ac:dyDescent="0.2">
      <c r="A5851">
        <v>89575</v>
      </c>
      <c r="B5851" t="s">
        <v>13406</v>
      </c>
      <c r="C5851" t="s">
        <v>52</v>
      </c>
      <c r="D5851">
        <v>13.8</v>
      </c>
    </row>
    <row r="5852" spans="1:4" x14ac:dyDescent="0.2">
      <c r="A5852">
        <v>103995</v>
      </c>
      <c r="B5852" t="s">
        <v>13407</v>
      </c>
      <c r="C5852" t="s">
        <v>52</v>
      </c>
      <c r="D5852">
        <v>18.53</v>
      </c>
    </row>
    <row r="5853" spans="1:4" x14ac:dyDescent="0.2">
      <c r="A5853">
        <v>89597</v>
      </c>
      <c r="B5853" t="s">
        <v>13408</v>
      </c>
      <c r="C5853" t="s">
        <v>52</v>
      </c>
      <c r="D5853">
        <v>25.85</v>
      </c>
    </row>
    <row r="5854" spans="1:4" x14ac:dyDescent="0.2">
      <c r="A5854">
        <v>89611</v>
      </c>
      <c r="B5854" t="s">
        <v>13409</v>
      </c>
      <c r="C5854" t="s">
        <v>52</v>
      </c>
      <c r="D5854">
        <v>36.32</v>
      </c>
    </row>
    <row r="5855" spans="1:4" x14ac:dyDescent="0.2">
      <c r="A5855">
        <v>89614</v>
      </c>
      <c r="B5855" t="s">
        <v>13410</v>
      </c>
      <c r="C5855" t="s">
        <v>52</v>
      </c>
      <c r="D5855">
        <v>65.81</v>
      </c>
    </row>
    <row r="5856" spans="1:4" x14ac:dyDescent="0.2">
      <c r="A5856">
        <v>103975</v>
      </c>
      <c r="B5856" t="s">
        <v>13411</v>
      </c>
      <c r="C5856" t="s">
        <v>52</v>
      </c>
      <c r="D5856">
        <v>20.95</v>
      </c>
    </row>
    <row r="5857" spans="1:4" x14ac:dyDescent="0.2">
      <c r="A5857">
        <v>104007</v>
      </c>
      <c r="B5857" t="s">
        <v>13412</v>
      </c>
      <c r="C5857" t="s">
        <v>52</v>
      </c>
      <c r="D5857">
        <v>26.65</v>
      </c>
    </row>
    <row r="5858" spans="1:4" x14ac:dyDescent="0.2">
      <c r="A5858">
        <v>103976</v>
      </c>
      <c r="B5858" t="s">
        <v>13413</v>
      </c>
      <c r="C5858" t="s">
        <v>52</v>
      </c>
      <c r="D5858">
        <v>29.72</v>
      </c>
    </row>
    <row r="5859" spans="1:4" x14ac:dyDescent="0.2">
      <c r="A5859">
        <v>104008</v>
      </c>
      <c r="B5859" t="s">
        <v>347</v>
      </c>
      <c r="C5859" t="s">
        <v>52</v>
      </c>
      <c r="D5859">
        <v>37.880000000000003</v>
      </c>
    </row>
    <row r="5860" spans="1:4" x14ac:dyDescent="0.2">
      <c r="A5860">
        <v>89630</v>
      </c>
      <c r="B5860" t="s">
        <v>13414</v>
      </c>
      <c r="C5860" t="s">
        <v>52</v>
      </c>
      <c r="D5860">
        <v>68.39</v>
      </c>
    </row>
    <row r="5861" spans="1:4" x14ac:dyDescent="0.2">
      <c r="A5861">
        <v>89632</v>
      </c>
      <c r="B5861" t="s">
        <v>13415</v>
      </c>
      <c r="C5861" t="s">
        <v>52</v>
      </c>
      <c r="D5861">
        <v>134.06</v>
      </c>
    </row>
    <row r="5862" spans="1:4" x14ac:dyDescent="0.2">
      <c r="A5862">
        <v>89438</v>
      </c>
      <c r="B5862" t="s">
        <v>13416</v>
      </c>
      <c r="C5862" t="s">
        <v>52</v>
      </c>
      <c r="D5862">
        <v>13.21</v>
      </c>
    </row>
    <row r="5863" spans="1:4" x14ac:dyDescent="0.2">
      <c r="A5863">
        <v>89393</v>
      </c>
      <c r="B5863" t="s">
        <v>13417</v>
      </c>
      <c r="C5863" t="s">
        <v>52</v>
      </c>
      <c r="D5863">
        <v>14.48</v>
      </c>
    </row>
    <row r="5864" spans="1:4" x14ac:dyDescent="0.2">
      <c r="A5864">
        <v>89617</v>
      </c>
      <c r="B5864" t="s">
        <v>13418</v>
      </c>
      <c r="C5864" t="s">
        <v>52</v>
      </c>
      <c r="D5864">
        <v>9.6199999999999992</v>
      </c>
    </row>
    <row r="5865" spans="1:4" x14ac:dyDescent="0.2">
      <c r="A5865">
        <v>89440</v>
      </c>
      <c r="B5865" t="s">
        <v>13419</v>
      </c>
      <c r="C5865" t="s">
        <v>52</v>
      </c>
      <c r="D5865">
        <v>15.6</v>
      </c>
    </row>
    <row r="5866" spans="1:4" x14ac:dyDescent="0.2">
      <c r="A5866">
        <v>89395</v>
      </c>
      <c r="B5866" t="s">
        <v>13420</v>
      </c>
      <c r="C5866" t="s">
        <v>52</v>
      </c>
      <c r="D5866">
        <v>17.079999999999998</v>
      </c>
    </row>
    <row r="5867" spans="1:4" x14ac:dyDescent="0.2">
      <c r="A5867">
        <v>89620</v>
      </c>
      <c r="B5867" t="s">
        <v>13421</v>
      </c>
      <c r="C5867" t="s">
        <v>52</v>
      </c>
      <c r="D5867">
        <v>14.57</v>
      </c>
    </row>
    <row r="5868" spans="1:4" x14ac:dyDescent="0.2">
      <c r="A5868">
        <v>89443</v>
      </c>
      <c r="B5868" t="s">
        <v>13422</v>
      </c>
      <c r="C5868" t="s">
        <v>52</v>
      </c>
      <c r="D5868">
        <v>21.51</v>
      </c>
    </row>
    <row r="5869" spans="1:4" x14ac:dyDescent="0.2">
      <c r="A5869">
        <v>89398</v>
      </c>
      <c r="B5869" t="s">
        <v>13423</v>
      </c>
      <c r="C5869" t="s">
        <v>52</v>
      </c>
      <c r="D5869">
        <v>23.25</v>
      </c>
    </row>
    <row r="5870" spans="1:4" x14ac:dyDescent="0.2">
      <c r="A5870">
        <v>89623</v>
      </c>
      <c r="B5870" t="s">
        <v>13424</v>
      </c>
      <c r="C5870" t="s">
        <v>52</v>
      </c>
      <c r="D5870">
        <v>22.93</v>
      </c>
    </row>
    <row r="5871" spans="1:4" x14ac:dyDescent="0.2">
      <c r="A5871">
        <v>104011</v>
      </c>
      <c r="B5871" t="s">
        <v>13425</v>
      </c>
      <c r="C5871" t="s">
        <v>52</v>
      </c>
      <c r="D5871">
        <v>30.9</v>
      </c>
    </row>
    <row r="5872" spans="1:4" x14ac:dyDescent="0.2">
      <c r="A5872">
        <v>89625</v>
      </c>
      <c r="B5872" t="s">
        <v>13426</v>
      </c>
      <c r="C5872" t="s">
        <v>52</v>
      </c>
      <c r="D5872">
        <v>27.01</v>
      </c>
    </row>
    <row r="5873" spans="1:4" x14ac:dyDescent="0.2">
      <c r="A5873">
        <v>104004</v>
      </c>
      <c r="B5873" t="s">
        <v>13427</v>
      </c>
      <c r="C5873" t="s">
        <v>52</v>
      </c>
      <c r="D5873">
        <v>36.4</v>
      </c>
    </row>
    <row r="5874" spans="1:4" x14ac:dyDescent="0.2">
      <c r="A5874">
        <v>89628</v>
      </c>
      <c r="B5874" t="s">
        <v>13428</v>
      </c>
      <c r="C5874" t="s">
        <v>52</v>
      </c>
      <c r="D5874">
        <v>54.24</v>
      </c>
    </row>
    <row r="5875" spans="1:4" x14ac:dyDescent="0.2">
      <c r="A5875">
        <v>89629</v>
      </c>
      <c r="B5875" t="s">
        <v>13429</v>
      </c>
      <c r="C5875" t="s">
        <v>52</v>
      </c>
      <c r="D5875">
        <v>89.75</v>
      </c>
    </row>
    <row r="5876" spans="1:4" x14ac:dyDescent="0.2">
      <c r="A5876">
        <v>89631</v>
      </c>
      <c r="B5876" t="s">
        <v>13430</v>
      </c>
      <c r="C5876" t="s">
        <v>52</v>
      </c>
      <c r="D5876">
        <v>117.04</v>
      </c>
    </row>
    <row r="5877" spans="1:4" x14ac:dyDescent="0.2">
      <c r="A5877">
        <v>89401</v>
      </c>
      <c r="B5877" t="s">
        <v>13431</v>
      </c>
      <c r="C5877" t="s">
        <v>83</v>
      </c>
      <c r="D5877">
        <v>13.61</v>
      </c>
    </row>
    <row r="5878" spans="1:4" x14ac:dyDescent="0.2">
      <c r="A5878">
        <v>89355</v>
      </c>
      <c r="B5878" t="s">
        <v>13432</v>
      </c>
      <c r="C5878" t="s">
        <v>83</v>
      </c>
      <c r="D5878">
        <v>26.72</v>
      </c>
    </row>
    <row r="5879" spans="1:4" x14ac:dyDescent="0.2">
      <c r="A5879">
        <v>89446</v>
      </c>
      <c r="B5879" t="s">
        <v>13433</v>
      </c>
      <c r="C5879" t="s">
        <v>83</v>
      </c>
      <c r="D5879">
        <v>6.12</v>
      </c>
    </row>
    <row r="5880" spans="1:4" x14ac:dyDescent="0.2">
      <c r="A5880">
        <v>89402</v>
      </c>
      <c r="B5880" t="s">
        <v>13434</v>
      </c>
      <c r="C5880" t="s">
        <v>83</v>
      </c>
      <c r="D5880">
        <v>15.65</v>
      </c>
    </row>
    <row r="5881" spans="1:4" x14ac:dyDescent="0.2">
      <c r="A5881">
        <v>89356</v>
      </c>
      <c r="B5881" t="s">
        <v>1460</v>
      </c>
      <c r="C5881" t="s">
        <v>83</v>
      </c>
      <c r="D5881">
        <v>30.83</v>
      </c>
    </row>
    <row r="5882" spans="1:4" x14ac:dyDescent="0.2">
      <c r="A5882">
        <v>89447</v>
      </c>
      <c r="B5882" t="s">
        <v>13435</v>
      </c>
      <c r="C5882" t="s">
        <v>83</v>
      </c>
      <c r="D5882">
        <v>11.96</v>
      </c>
    </row>
    <row r="5883" spans="1:4" x14ac:dyDescent="0.2">
      <c r="A5883">
        <v>89403</v>
      </c>
      <c r="B5883" t="s">
        <v>13436</v>
      </c>
      <c r="C5883" t="s">
        <v>83</v>
      </c>
      <c r="D5883">
        <v>23.3</v>
      </c>
    </row>
    <row r="5884" spans="1:4" x14ac:dyDescent="0.2">
      <c r="A5884">
        <v>89357</v>
      </c>
      <c r="B5884" t="s">
        <v>1471</v>
      </c>
      <c r="C5884" t="s">
        <v>83</v>
      </c>
      <c r="D5884">
        <v>41.39</v>
      </c>
    </row>
    <row r="5885" spans="1:4" x14ac:dyDescent="0.2">
      <c r="A5885">
        <v>89448</v>
      </c>
      <c r="B5885" t="s">
        <v>13437</v>
      </c>
      <c r="C5885" t="s">
        <v>83</v>
      </c>
      <c r="D5885">
        <v>18.2</v>
      </c>
    </row>
    <row r="5886" spans="1:4" x14ac:dyDescent="0.2">
      <c r="A5886">
        <v>103978</v>
      </c>
      <c r="B5886" t="s">
        <v>13438</v>
      </c>
      <c r="C5886" t="s">
        <v>83</v>
      </c>
      <c r="D5886">
        <v>31.57</v>
      </c>
    </row>
    <row r="5887" spans="1:4" x14ac:dyDescent="0.2">
      <c r="A5887">
        <v>89449</v>
      </c>
      <c r="B5887" t="s">
        <v>13439</v>
      </c>
      <c r="C5887" t="s">
        <v>83</v>
      </c>
      <c r="D5887">
        <v>20.170000000000002</v>
      </c>
    </row>
    <row r="5888" spans="1:4" x14ac:dyDescent="0.2">
      <c r="A5888">
        <v>103979</v>
      </c>
      <c r="B5888" t="s">
        <v>1461</v>
      </c>
      <c r="C5888" t="s">
        <v>83</v>
      </c>
      <c r="D5888">
        <v>36.130000000000003</v>
      </c>
    </row>
    <row r="5889" spans="1:4" x14ac:dyDescent="0.2">
      <c r="A5889">
        <v>89450</v>
      </c>
      <c r="B5889" t="s">
        <v>13440</v>
      </c>
      <c r="C5889" t="s">
        <v>83</v>
      </c>
      <c r="D5889">
        <v>32.119999999999997</v>
      </c>
    </row>
    <row r="5890" spans="1:4" x14ac:dyDescent="0.2">
      <c r="A5890">
        <v>89451</v>
      </c>
      <c r="B5890" t="s">
        <v>13441</v>
      </c>
      <c r="C5890" t="s">
        <v>83</v>
      </c>
      <c r="D5890">
        <v>52.07</v>
      </c>
    </row>
    <row r="5891" spans="1:4" x14ac:dyDescent="0.2">
      <c r="A5891">
        <v>89452</v>
      </c>
      <c r="B5891" t="s">
        <v>13442</v>
      </c>
      <c r="C5891" t="s">
        <v>83</v>
      </c>
      <c r="D5891">
        <v>71.52</v>
      </c>
    </row>
    <row r="5892" spans="1:4" x14ac:dyDescent="0.2">
      <c r="A5892">
        <v>89394</v>
      </c>
      <c r="B5892" t="s">
        <v>13443</v>
      </c>
      <c r="C5892" t="s">
        <v>52</v>
      </c>
      <c r="D5892">
        <v>22.46</v>
      </c>
    </row>
    <row r="5893" spans="1:4" x14ac:dyDescent="0.2">
      <c r="A5893">
        <v>89396</v>
      </c>
      <c r="B5893" t="s">
        <v>1464</v>
      </c>
      <c r="C5893" t="s">
        <v>52</v>
      </c>
      <c r="D5893">
        <v>24.61</v>
      </c>
    </row>
    <row r="5894" spans="1:4" x14ac:dyDescent="0.2">
      <c r="A5894">
        <v>90374</v>
      </c>
      <c r="B5894" t="s">
        <v>13444</v>
      </c>
      <c r="C5894" t="s">
        <v>52</v>
      </c>
      <c r="D5894">
        <v>26.68</v>
      </c>
    </row>
    <row r="5895" spans="1:4" x14ac:dyDescent="0.2">
      <c r="A5895">
        <v>89444</v>
      </c>
      <c r="B5895" t="s">
        <v>13445</v>
      </c>
      <c r="C5895" t="s">
        <v>52</v>
      </c>
      <c r="D5895">
        <v>28.83</v>
      </c>
    </row>
    <row r="5896" spans="1:4" x14ac:dyDescent="0.2">
      <c r="A5896">
        <v>89399</v>
      </c>
      <c r="B5896" t="s">
        <v>13446</v>
      </c>
      <c r="C5896" t="s">
        <v>52</v>
      </c>
      <c r="D5896">
        <v>29.67</v>
      </c>
    </row>
    <row r="5897" spans="1:4" x14ac:dyDescent="0.2">
      <c r="A5897">
        <v>89442</v>
      </c>
      <c r="B5897" t="s">
        <v>13447</v>
      </c>
      <c r="C5897" t="s">
        <v>52</v>
      </c>
      <c r="D5897">
        <v>17.39</v>
      </c>
    </row>
    <row r="5898" spans="1:4" x14ac:dyDescent="0.2">
      <c r="A5898">
        <v>89397</v>
      </c>
      <c r="B5898" t="s">
        <v>13448</v>
      </c>
      <c r="C5898" t="s">
        <v>52</v>
      </c>
      <c r="D5898">
        <v>18.760000000000002</v>
      </c>
    </row>
    <row r="5899" spans="1:4" x14ac:dyDescent="0.2">
      <c r="A5899">
        <v>89622</v>
      </c>
      <c r="B5899" t="s">
        <v>13449</v>
      </c>
      <c r="C5899" t="s">
        <v>52</v>
      </c>
      <c r="D5899">
        <v>16.73</v>
      </c>
    </row>
    <row r="5900" spans="1:4" x14ac:dyDescent="0.2">
      <c r="A5900">
        <v>89445</v>
      </c>
      <c r="B5900" t="s">
        <v>13450</v>
      </c>
      <c r="C5900" t="s">
        <v>52</v>
      </c>
      <c r="D5900">
        <v>23.2</v>
      </c>
    </row>
    <row r="5901" spans="1:4" x14ac:dyDescent="0.2">
      <c r="A5901">
        <v>89400</v>
      </c>
      <c r="B5901" t="s">
        <v>349</v>
      </c>
      <c r="C5901" t="s">
        <v>52</v>
      </c>
      <c r="D5901">
        <v>24.8</v>
      </c>
    </row>
    <row r="5902" spans="1:4" x14ac:dyDescent="0.2">
      <c r="A5902">
        <v>89624</v>
      </c>
      <c r="B5902" t="s">
        <v>13451</v>
      </c>
      <c r="C5902" t="s">
        <v>52</v>
      </c>
      <c r="D5902">
        <v>21.16</v>
      </c>
    </row>
    <row r="5903" spans="1:4" x14ac:dyDescent="0.2">
      <c r="A5903">
        <v>104012</v>
      </c>
      <c r="B5903" t="s">
        <v>13452</v>
      </c>
      <c r="C5903" t="s">
        <v>52</v>
      </c>
      <c r="D5903">
        <v>28.62</v>
      </c>
    </row>
    <row r="5904" spans="1:4" x14ac:dyDescent="0.2">
      <c r="A5904">
        <v>89627</v>
      </c>
      <c r="B5904" t="s">
        <v>2569</v>
      </c>
      <c r="C5904" t="s">
        <v>52</v>
      </c>
      <c r="D5904">
        <v>23.57</v>
      </c>
    </row>
    <row r="5905" spans="1:4" x14ac:dyDescent="0.2">
      <c r="A5905">
        <v>104006</v>
      </c>
      <c r="B5905" t="s">
        <v>13453</v>
      </c>
      <c r="C5905" t="s">
        <v>52</v>
      </c>
      <c r="D5905">
        <v>30.42</v>
      </c>
    </row>
    <row r="5906" spans="1:4" x14ac:dyDescent="0.2">
      <c r="A5906">
        <v>89626</v>
      </c>
      <c r="B5906" t="s">
        <v>13454</v>
      </c>
      <c r="C5906" t="s">
        <v>52</v>
      </c>
      <c r="D5906">
        <v>34.53</v>
      </c>
    </row>
    <row r="5907" spans="1:4" x14ac:dyDescent="0.2">
      <c r="A5907">
        <v>104005</v>
      </c>
      <c r="B5907" t="s">
        <v>13455</v>
      </c>
      <c r="C5907" t="s">
        <v>52</v>
      </c>
      <c r="D5907">
        <v>43.22</v>
      </c>
    </row>
    <row r="5908" spans="1:4" x14ac:dyDescent="0.2">
      <c r="A5908">
        <v>89439</v>
      </c>
      <c r="B5908" t="s">
        <v>13456</v>
      </c>
      <c r="C5908" t="s">
        <v>52</v>
      </c>
      <c r="D5908">
        <v>14.84</v>
      </c>
    </row>
    <row r="5909" spans="1:4" x14ac:dyDescent="0.2">
      <c r="A5909">
        <v>89421</v>
      </c>
      <c r="B5909" t="s">
        <v>13457</v>
      </c>
      <c r="C5909" t="s">
        <v>52</v>
      </c>
      <c r="D5909">
        <v>13.55</v>
      </c>
    </row>
    <row r="5910" spans="1:4" x14ac:dyDescent="0.2">
      <c r="A5910">
        <v>89375</v>
      </c>
      <c r="B5910" t="s">
        <v>13458</v>
      </c>
      <c r="C5910" t="s">
        <v>52</v>
      </c>
      <c r="D5910">
        <v>14.18</v>
      </c>
    </row>
    <row r="5911" spans="1:4" x14ac:dyDescent="0.2">
      <c r="A5911">
        <v>89536</v>
      </c>
      <c r="B5911" t="s">
        <v>13459</v>
      </c>
      <c r="C5911" t="s">
        <v>52</v>
      </c>
      <c r="D5911">
        <v>13.28</v>
      </c>
    </row>
    <row r="5912" spans="1:4" x14ac:dyDescent="0.2">
      <c r="A5912">
        <v>89428</v>
      </c>
      <c r="B5912" t="s">
        <v>13460</v>
      </c>
      <c r="C5912" t="s">
        <v>52</v>
      </c>
      <c r="D5912">
        <v>16.260000000000002</v>
      </c>
    </row>
    <row r="5913" spans="1:4" x14ac:dyDescent="0.2">
      <c r="A5913">
        <v>89382</v>
      </c>
      <c r="B5913" t="s">
        <v>13461</v>
      </c>
      <c r="C5913" t="s">
        <v>52</v>
      </c>
      <c r="D5913">
        <v>17.010000000000002</v>
      </c>
    </row>
    <row r="5914" spans="1:4" x14ac:dyDescent="0.2">
      <c r="A5914">
        <v>89552</v>
      </c>
      <c r="B5914" t="s">
        <v>13462</v>
      </c>
      <c r="C5914" t="s">
        <v>52</v>
      </c>
      <c r="D5914">
        <v>20.46</v>
      </c>
    </row>
    <row r="5915" spans="1:4" x14ac:dyDescent="0.2">
      <c r="A5915">
        <v>89435</v>
      </c>
      <c r="B5915" t="s">
        <v>13463</v>
      </c>
      <c r="C5915" t="s">
        <v>52</v>
      </c>
      <c r="D5915">
        <v>23.95</v>
      </c>
    </row>
    <row r="5916" spans="1:4" x14ac:dyDescent="0.2">
      <c r="A5916">
        <v>89390</v>
      </c>
      <c r="B5916" t="s">
        <v>13464</v>
      </c>
      <c r="C5916" t="s">
        <v>52</v>
      </c>
      <c r="D5916">
        <v>24.81</v>
      </c>
    </row>
    <row r="5917" spans="1:4" x14ac:dyDescent="0.2">
      <c r="A5917">
        <v>89568</v>
      </c>
      <c r="B5917" t="s">
        <v>13465</v>
      </c>
      <c r="C5917" t="s">
        <v>52</v>
      </c>
      <c r="D5917">
        <v>35.43</v>
      </c>
    </row>
    <row r="5918" spans="1:4" x14ac:dyDescent="0.2">
      <c r="A5918">
        <v>103990</v>
      </c>
      <c r="B5918" t="s">
        <v>13466</v>
      </c>
      <c r="C5918" t="s">
        <v>52</v>
      </c>
      <c r="D5918">
        <v>39.46</v>
      </c>
    </row>
    <row r="5919" spans="1:4" x14ac:dyDescent="0.2">
      <c r="A5919">
        <v>89594</v>
      </c>
      <c r="B5919" t="s">
        <v>13467</v>
      </c>
      <c r="C5919" t="s">
        <v>52</v>
      </c>
      <c r="D5919">
        <v>39.46</v>
      </c>
    </row>
    <row r="5920" spans="1:4" x14ac:dyDescent="0.2">
      <c r="A5920">
        <v>103997</v>
      </c>
      <c r="B5920" t="s">
        <v>13468</v>
      </c>
      <c r="C5920" t="s">
        <v>52</v>
      </c>
      <c r="D5920">
        <v>44.19</v>
      </c>
    </row>
    <row r="5921" spans="1:4" x14ac:dyDescent="0.2">
      <c r="A5921">
        <v>89609</v>
      </c>
      <c r="B5921" t="s">
        <v>13469</v>
      </c>
      <c r="C5921" t="s">
        <v>52</v>
      </c>
      <c r="D5921">
        <v>90.41</v>
      </c>
    </row>
    <row r="5922" spans="1:4" x14ac:dyDescent="0.2">
      <c r="A5922">
        <v>89612</v>
      </c>
      <c r="B5922" t="s">
        <v>13470</v>
      </c>
      <c r="C5922" t="s">
        <v>52</v>
      </c>
      <c r="D5922">
        <v>176.26</v>
      </c>
    </row>
    <row r="5923" spans="1:4" x14ac:dyDescent="0.2">
      <c r="A5923">
        <v>89615</v>
      </c>
      <c r="B5923" t="s">
        <v>13471</v>
      </c>
      <c r="C5923" t="s">
        <v>52</v>
      </c>
      <c r="D5923">
        <v>208.11</v>
      </c>
    </row>
    <row r="5924" spans="1:4" x14ac:dyDescent="0.2">
      <c r="A5924">
        <v>89747</v>
      </c>
      <c r="B5924" t="s">
        <v>13472</v>
      </c>
      <c r="C5924" t="s">
        <v>52</v>
      </c>
      <c r="D5924">
        <v>32.96</v>
      </c>
    </row>
    <row r="5925" spans="1:4" x14ac:dyDescent="0.2">
      <c r="A5925">
        <v>89656</v>
      </c>
      <c r="B5925" t="s">
        <v>13473</v>
      </c>
      <c r="C5925" t="s">
        <v>52</v>
      </c>
      <c r="D5925">
        <v>25.14</v>
      </c>
    </row>
    <row r="5926" spans="1:4" x14ac:dyDescent="0.2">
      <c r="A5926">
        <v>89663</v>
      </c>
      <c r="B5926" t="s">
        <v>13474</v>
      </c>
      <c r="C5926" t="s">
        <v>52</v>
      </c>
      <c r="D5926">
        <v>33.630000000000003</v>
      </c>
    </row>
    <row r="5927" spans="1:4" x14ac:dyDescent="0.2">
      <c r="A5927">
        <v>89759</v>
      </c>
      <c r="B5927" t="s">
        <v>13475</v>
      </c>
      <c r="C5927" t="s">
        <v>52</v>
      </c>
      <c r="D5927">
        <v>14.17</v>
      </c>
    </row>
    <row r="5928" spans="1:4" x14ac:dyDescent="0.2">
      <c r="A5928">
        <v>89832</v>
      </c>
      <c r="B5928" t="s">
        <v>13476</v>
      </c>
      <c r="C5928" t="s">
        <v>52</v>
      </c>
      <c r="D5928">
        <v>46.01</v>
      </c>
    </row>
    <row r="5929" spans="1:4" x14ac:dyDescent="0.2">
      <c r="A5929">
        <v>89666</v>
      </c>
      <c r="B5929" t="s">
        <v>13477</v>
      </c>
      <c r="C5929" t="s">
        <v>52</v>
      </c>
      <c r="D5929">
        <v>9.5500000000000007</v>
      </c>
    </row>
    <row r="5930" spans="1:4" x14ac:dyDescent="0.2">
      <c r="A5930">
        <v>89678</v>
      </c>
      <c r="B5930" t="s">
        <v>13478</v>
      </c>
      <c r="C5930" t="s">
        <v>52</v>
      </c>
      <c r="D5930">
        <v>14.91</v>
      </c>
    </row>
    <row r="5931" spans="1:4" x14ac:dyDescent="0.2">
      <c r="A5931">
        <v>89764</v>
      </c>
      <c r="B5931" t="s">
        <v>13479</v>
      </c>
      <c r="C5931" t="s">
        <v>52</v>
      </c>
      <c r="D5931">
        <v>41.5</v>
      </c>
    </row>
    <row r="5932" spans="1:4" x14ac:dyDescent="0.2">
      <c r="A5932">
        <v>89689</v>
      </c>
      <c r="B5932" t="s">
        <v>13480</v>
      </c>
      <c r="C5932" t="s">
        <v>52</v>
      </c>
      <c r="D5932">
        <v>42.36</v>
      </c>
    </row>
    <row r="5933" spans="1:4" x14ac:dyDescent="0.2">
      <c r="A5933">
        <v>89655</v>
      </c>
      <c r="B5933" t="s">
        <v>13481</v>
      </c>
      <c r="C5933" t="s">
        <v>52</v>
      </c>
      <c r="D5933">
        <v>26.87</v>
      </c>
    </row>
    <row r="5934" spans="1:4" x14ac:dyDescent="0.2">
      <c r="A5934">
        <v>89662</v>
      </c>
      <c r="B5934" t="s">
        <v>13482</v>
      </c>
      <c r="C5934" t="s">
        <v>52</v>
      </c>
      <c r="D5934">
        <v>34.56</v>
      </c>
    </row>
    <row r="5935" spans="1:4" x14ac:dyDescent="0.2">
      <c r="A5935">
        <v>89758</v>
      </c>
      <c r="B5935" t="s">
        <v>13483</v>
      </c>
      <c r="C5935" t="s">
        <v>52</v>
      </c>
      <c r="D5935">
        <v>40.950000000000003</v>
      </c>
    </row>
    <row r="5936" spans="1:4" x14ac:dyDescent="0.2">
      <c r="A5936">
        <v>89676</v>
      </c>
      <c r="B5936" t="s">
        <v>13484</v>
      </c>
      <c r="C5936" t="s">
        <v>52</v>
      </c>
      <c r="D5936">
        <v>41.18</v>
      </c>
    </row>
    <row r="5937" spans="1:4" x14ac:dyDescent="0.2">
      <c r="A5937">
        <v>89818</v>
      </c>
      <c r="B5937" t="s">
        <v>13485</v>
      </c>
      <c r="C5937" t="s">
        <v>52</v>
      </c>
      <c r="D5937">
        <v>57.86</v>
      </c>
    </row>
    <row r="5938" spans="1:4" x14ac:dyDescent="0.2">
      <c r="A5938">
        <v>89763</v>
      </c>
      <c r="B5938" t="s">
        <v>13486</v>
      </c>
      <c r="C5938" t="s">
        <v>52</v>
      </c>
      <c r="D5938">
        <v>61.38</v>
      </c>
    </row>
    <row r="5939" spans="1:4" x14ac:dyDescent="0.2">
      <c r="A5939">
        <v>89686</v>
      </c>
      <c r="B5939" t="s">
        <v>13487</v>
      </c>
      <c r="C5939" t="s">
        <v>52</v>
      </c>
      <c r="D5939">
        <v>62.28</v>
      </c>
    </row>
    <row r="5940" spans="1:4" x14ac:dyDescent="0.2">
      <c r="A5940">
        <v>104029</v>
      </c>
      <c r="B5940" t="s">
        <v>13488</v>
      </c>
      <c r="C5940" t="s">
        <v>52</v>
      </c>
      <c r="D5940">
        <v>73.63</v>
      </c>
    </row>
    <row r="5941" spans="1:4" x14ac:dyDescent="0.2">
      <c r="A5941">
        <v>89831</v>
      </c>
      <c r="B5941" t="s">
        <v>13489</v>
      </c>
      <c r="C5941" t="s">
        <v>52</v>
      </c>
      <c r="D5941">
        <v>69.77</v>
      </c>
    </row>
    <row r="5942" spans="1:4" x14ac:dyDescent="0.2">
      <c r="A5942">
        <v>89668</v>
      </c>
      <c r="B5942" t="s">
        <v>13490</v>
      </c>
      <c r="C5942" t="s">
        <v>52</v>
      </c>
      <c r="D5942">
        <v>32.82</v>
      </c>
    </row>
    <row r="5943" spans="1:4" x14ac:dyDescent="0.2">
      <c r="A5943">
        <v>89639</v>
      </c>
      <c r="B5943" t="s">
        <v>13491</v>
      </c>
      <c r="C5943" t="s">
        <v>52</v>
      </c>
      <c r="D5943">
        <v>14.99</v>
      </c>
    </row>
    <row r="5944" spans="1:4" x14ac:dyDescent="0.2">
      <c r="A5944">
        <v>89721</v>
      </c>
      <c r="B5944" t="s">
        <v>13492</v>
      </c>
      <c r="C5944" t="s">
        <v>52</v>
      </c>
      <c r="D5944">
        <v>19.28</v>
      </c>
    </row>
    <row r="5945" spans="1:4" x14ac:dyDescent="0.2">
      <c r="A5945">
        <v>89643</v>
      </c>
      <c r="B5945" t="s">
        <v>13493</v>
      </c>
      <c r="C5945" t="s">
        <v>52</v>
      </c>
      <c r="D5945">
        <v>20.29</v>
      </c>
    </row>
    <row r="5946" spans="1:4" x14ac:dyDescent="0.2">
      <c r="A5946">
        <v>89727</v>
      </c>
      <c r="B5946" t="s">
        <v>13494</v>
      </c>
      <c r="C5946" t="s">
        <v>52</v>
      </c>
      <c r="D5946">
        <v>28.57</v>
      </c>
    </row>
    <row r="5947" spans="1:4" x14ac:dyDescent="0.2">
      <c r="A5947">
        <v>89648</v>
      </c>
      <c r="B5947" t="s">
        <v>13495</v>
      </c>
      <c r="C5947" t="s">
        <v>52</v>
      </c>
      <c r="D5947">
        <v>29.75</v>
      </c>
    </row>
    <row r="5948" spans="1:4" x14ac:dyDescent="0.2">
      <c r="A5948">
        <v>89749</v>
      </c>
      <c r="B5948" t="s">
        <v>13496</v>
      </c>
      <c r="C5948" t="s">
        <v>52</v>
      </c>
      <c r="D5948">
        <v>19.399999999999999</v>
      </c>
    </row>
    <row r="5949" spans="1:4" x14ac:dyDescent="0.2">
      <c r="A5949">
        <v>89657</v>
      </c>
      <c r="B5949" t="s">
        <v>13497</v>
      </c>
      <c r="C5949" t="s">
        <v>52</v>
      </c>
      <c r="D5949">
        <v>16.16</v>
      </c>
    </row>
    <row r="5950" spans="1:4" x14ac:dyDescent="0.2">
      <c r="A5950">
        <v>89664</v>
      </c>
      <c r="B5950" t="s">
        <v>13498</v>
      </c>
      <c r="C5950" t="s">
        <v>52</v>
      </c>
      <c r="D5950">
        <v>20.07</v>
      </c>
    </row>
    <row r="5951" spans="1:4" x14ac:dyDescent="0.2">
      <c r="A5951">
        <v>89638</v>
      </c>
      <c r="B5951" t="s">
        <v>13499</v>
      </c>
      <c r="C5951" t="s">
        <v>52</v>
      </c>
      <c r="D5951">
        <v>14.31</v>
      </c>
    </row>
    <row r="5952" spans="1:4" x14ac:dyDescent="0.2">
      <c r="A5952">
        <v>89720</v>
      </c>
      <c r="B5952" t="s">
        <v>13500</v>
      </c>
      <c r="C5952" t="s">
        <v>52</v>
      </c>
      <c r="D5952">
        <v>17.93</v>
      </c>
    </row>
    <row r="5953" spans="1:4" x14ac:dyDescent="0.2">
      <c r="A5953">
        <v>89642</v>
      </c>
      <c r="B5953" t="s">
        <v>13501</v>
      </c>
      <c r="C5953" t="s">
        <v>52</v>
      </c>
      <c r="D5953">
        <v>18.940000000000001</v>
      </c>
    </row>
    <row r="5954" spans="1:4" x14ac:dyDescent="0.2">
      <c r="A5954">
        <v>89725</v>
      </c>
      <c r="B5954" t="s">
        <v>13502</v>
      </c>
      <c r="C5954" t="s">
        <v>52</v>
      </c>
      <c r="D5954">
        <v>23.3</v>
      </c>
    </row>
    <row r="5955" spans="1:4" x14ac:dyDescent="0.2">
      <c r="A5955">
        <v>89647</v>
      </c>
      <c r="B5955" t="s">
        <v>13503</v>
      </c>
      <c r="C5955" t="s">
        <v>52</v>
      </c>
      <c r="D5955">
        <v>24.48</v>
      </c>
    </row>
    <row r="5956" spans="1:4" x14ac:dyDescent="0.2">
      <c r="A5956">
        <v>89780</v>
      </c>
      <c r="B5956" t="s">
        <v>13504</v>
      </c>
      <c r="C5956" t="s">
        <v>52</v>
      </c>
      <c r="D5956">
        <v>27.51</v>
      </c>
    </row>
    <row r="5957" spans="1:4" x14ac:dyDescent="0.2">
      <c r="A5957">
        <v>89734</v>
      </c>
      <c r="B5957" t="s">
        <v>13505</v>
      </c>
      <c r="C5957" t="s">
        <v>52</v>
      </c>
      <c r="D5957">
        <v>32.979999999999997</v>
      </c>
    </row>
    <row r="5958" spans="1:4" x14ac:dyDescent="0.2">
      <c r="A5958">
        <v>89650</v>
      </c>
      <c r="B5958" t="s">
        <v>13506</v>
      </c>
      <c r="C5958" t="s">
        <v>52</v>
      </c>
      <c r="D5958">
        <v>34.369999999999997</v>
      </c>
    </row>
    <row r="5959" spans="1:4" x14ac:dyDescent="0.2">
      <c r="A5959">
        <v>89787</v>
      </c>
      <c r="B5959" t="s">
        <v>13507</v>
      </c>
      <c r="C5959" t="s">
        <v>52</v>
      </c>
      <c r="D5959">
        <v>40.49</v>
      </c>
    </row>
    <row r="5960" spans="1:4" x14ac:dyDescent="0.2">
      <c r="A5960">
        <v>104024</v>
      </c>
      <c r="B5960" t="s">
        <v>13508</v>
      </c>
      <c r="C5960" t="s">
        <v>52</v>
      </c>
      <c r="D5960">
        <v>46.62</v>
      </c>
    </row>
    <row r="5961" spans="1:4" x14ac:dyDescent="0.2">
      <c r="A5961">
        <v>89789</v>
      </c>
      <c r="B5961" t="s">
        <v>13509</v>
      </c>
      <c r="C5961" t="s">
        <v>52</v>
      </c>
      <c r="D5961">
        <v>73.91</v>
      </c>
    </row>
    <row r="5962" spans="1:4" x14ac:dyDescent="0.2">
      <c r="A5962">
        <v>89791</v>
      </c>
      <c r="B5962" t="s">
        <v>13510</v>
      </c>
      <c r="C5962" t="s">
        <v>52</v>
      </c>
      <c r="D5962">
        <v>164.96</v>
      </c>
    </row>
    <row r="5963" spans="1:4" x14ac:dyDescent="0.2">
      <c r="A5963">
        <v>89793</v>
      </c>
      <c r="B5963" t="s">
        <v>13511</v>
      </c>
      <c r="C5963" t="s">
        <v>52</v>
      </c>
      <c r="D5963">
        <v>237.77</v>
      </c>
    </row>
    <row r="5964" spans="1:4" x14ac:dyDescent="0.2">
      <c r="A5964">
        <v>89637</v>
      </c>
      <c r="B5964" t="s">
        <v>13512</v>
      </c>
      <c r="C5964" t="s">
        <v>52</v>
      </c>
      <c r="D5964">
        <v>13.35</v>
      </c>
    </row>
    <row r="5965" spans="1:4" x14ac:dyDescent="0.2">
      <c r="A5965">
        <v>89719</v>
      </c>
      <c r="B5965" t="s">
        <v>13513</v>
      </c>
      <c r="C5965" t="s">
        <v>52</v>
      </c>
      <c r="D5965">
        <v>16.239999999999998</v>
      </c>
    </row>
    <row r="5966" spans="1:4" x14ac:dyDescent="0.2">
      <c r="A5966">
        <v>89641</v>
      </c>
      <c r="B5966" t="s">
        <v>13514</v>
      </c>
      <c r="C5966" t="s">
        <v>52</v>
      </c>
      <c r="D5966">
        <v>17.25</v>
      </c>
    </row>
    <row r="5967" spans="1:4" x14ac:dyDescent="0.2">
      <c r="A5967">
        <v>89723</v>
      </c>
      <c r="B5967" t="s">
        <v>13515</v>
      </c>
      <c r="C5967" t="s">
        <v>52</v>
      </c>
      <c r="D5967">
        <v>24</v>
      </c>
    </row>
    <row r="5968" spans="1:4" x14ac:dyDescent="0.2">
      <c r="A5968">
        <v>89646</v>
      </c>
      <c r="B5968" t="s">
        <v>13516</v>
      </c>
      <c r="C5968" t="s">
        <v>52</v>
      </c>
      <c r="D5968">
        <v>25.18</v>
      </c>
    </row>
    <row r="5969" spans="1:4" x14ac:dyDescent="0.2">
      <c r="A5969">
        <v>89777</v>
      </c>
      <c r="B5969" t="s">
        <v>13517</v>
      </c>
      <c r="C5969" t="s">
        <v>52</v>
      </c>
      <c r="D5969">
        <v>29.24</v>
      </c>
    </row>
    <row r="5970" spans="1:4" x14ac:dyDescent="0.2">
      <c r="A5970">
        <v>89729</v>
      </c>
      <c r="B5970" t="s">
        <v>13518</v>
      </c>
      <c r="C5970" t="s">
        <v>52</v>
      </c>
      <c r="D5970">
        <v>34.71</v>
      </c>
    </row>
    <row r="5971" spans="1:4" x14ac:dyDescent="0.2">
      <c r="A5971">
        <v>89649</v>
      </c>
      <c r="B5971" t="s">
        <v>13519</v>
      </c>
      <c r="C5971" t="s">
        <v>52</v>
      </c>
      <c r="D5971">
        <v>36.1</v>
      </c>
    </row>
    <row r="5972" spans="1:4" x14ac:dyDescent="0.2">
      <c r="A5972">
        <v>89781</v>
      </c>
      <c r="B5972" t="s">
        <v>13520</v>
      </c>
      <c r="C5972" t="s">
        <v>52</v>
      </c>
      <c r="D5972">
        <v>40.92</v>
      </c>
    </row>
    <row r="5973" spans="1:4" x14ac:dyDescent="0.2">
      <c r="A5973">
        <v>104023</v>
      </c>
      <c r="B5973" t="s">
        <v>13521</v>
      </c>
      <c r="C5973" t="s">
        <v>52</v>
      </c>
      <c r="D5973">
        <v>47.05</v>
      </c>
    </row>
    <row r="5974" spans="1:4" x14ac:dyDescent="0.2">
      <c r="A5974">
        <v>89788</v>
      </c>
      <c r="B5974" t="s">
        <v>13522</v>
      </c>
      <c r="C5974" t="s">
        <v>52</v>
      </c>
      <c r="D5974">
        <v>86.52</v>
      </c>
    </row>
    <row r="5975" spans="1:4" x14ac:dyDescent="0.2">
      <c r="A5975">
        <v>89790</v>
      </c>
      <c r="B5975" t="s">
        <v>13523</v>
      </c>
      <c r="C5975" t="s">
        <v>52</v>
      </c>
      <c r="D5975">
        <v>170.66</v>
      </c>
    </row>
    <row r="5976" spans="1:4" x14ac:dyDescent="0.2">
      <c r="A5976">
        <v>89792</v>
      </c>
      <c r="B5976" t="s">
        <v>13524</v>
      </c>
      <c r="C5976" t="s">
        <v>52</v>
      </c>
      <c r="D5976">
        <v>202.27</v>
      </c>
    </row>
    <row r="5977" spans="1:4" x14ac:dyDescent="0.2">
      <c r="A5977">
        <v>89640</v>
      </c>
      <c r="B5977" t="s">
        <v>13525</v>
      </c>
      <c r="C5977" t="s">
        <v>52</v>
      </c>
      <c r="D5977">
        <v>22.29</v>
      </c>
    </row>
    <row r="5978" spans="1:4" x14ac:dyDescent="0.2">
      <c r="A5978">
        <v>89644</v>
      </c>
      <c r="B5978" t="s">
        <v>13526</v>
      </c>
      <c r="C5978" t="s">
        <v>52</v>
      </c>
      <c r="D5978">
        <v>27.05</v>
      </c>
    </row>
    <row r="5979" spans="1:4" x14ac:dyDescent="0.2">
      <c r="A5979">
        <v>89645</v>
      </c>
      <c r="B5979" t="s">
        <v>13527</v>
      </c>
      <c r="C5979" t="s">
        <v>52</v>
      </c>
      <c r="D5979">
        <v>37.03</v>
      </c>
    </row>
    <row r="5980" spans="1:4" x14ac:dyDescent="0.2">
      <c r="A5980">
        <v>89652</v>
      </c>
      <c r="B5980" t="s">
        <v>13528</v>
      </c>
      <c r="C5980" t="s">
        <v>52</v>
      </c>
      <c r="D5980">
        <v>14.44</v>
      </c>
    </row>
    <row r="5981" spans="1:4" x14ac:dyDescent="0.2">
      <c r="A5981">
        <v>89738</v>
      </c>
      <c r="B5981" t="s">
        <v>13529</v>
      </c>
      <c r="C5981" t="s">
        <v>52</v>
      </c>
      <c r="D5981">
        <v>19.47</v>
      </c>
    </row>
    <row r="5982" spans="1:4" x14ac:dyDescent="0.2">
      <c r="A5982">
        <v>89659</v>
      </c>
      <c r="B5982" t="s">
        <v>13530</v>
      </c>
      <c r="C5982" t="s">
        <v>52</v>
      </c>
      <c r="D5982">
        <v>20.14</v>
      </c>
    </row>
    <row r="5983" spans="1:4" x14ac:dyDescent="0.2">
      <c r="A5983">
        <v>89756</v>
      </c>
      <c r="B5983" t="s">
        <v>13531</v>
      </c>
      <c r="C5983" t="s">
        <v>52</v>
      </c>
      <c r="D5983">
        <v>26.65</v>
      </c>
    </row>
    <row r="5984" spans="1:4" x14ac:dyDescent="0.2">
      <c r="A5984">
        <v>89672</v>
      </c>
      <c r="B5984" t="s">
        <v>13532</v>
      </c>
      <c r="C5984" t="s">
        <v>52</v>
      </c>
      <c r="D5984">
        <v>27.44</v>
      </c>
    </row>
    <row r="5985" spans="1:4" x14ac:dyDescent="0.2">
      <c r="A5985">
        <v>89815</v>
      </c>
      <c r="B5985" t="s">
        <v>13533</v>
      </c>
      <c r="C5985" t="s">
        <v>52</v>
      </c>
      <c r="D5985">
        <v>31.65</v>
      </c>
    </row>
    <row r="5986" spans="1:4" x14ac:dyDescent="0.2">
      <c r="A5986">
        <v>89761</v>
      </c>
      <c r="B5986" t="s">
        <v>13534</v>
      </c>
      <c r="C5986" t="s">
        <v>52</v>
      </c>
      <c r="D5986">
        <v>35.270000000000003</v>
      </c>
    </row>
    <row r="5987" spans="1:4" x14ac:dyDescent="0.2">
      <c r="A5987">
        <v>89682</v>
      </c>
      <c r="B5987" t="s">
        <v>13535</v>
      </c>
      <c r="C5987" t="s">
        <v>52</v>
      </c>
      <c r="D5987">
        <v>36.19</v>
      </c>
    </row>
    <row r="5988" spans="1:4" x14ac:dyDescent="0.2">
      <c r="A5988">
        <v>89824</v>
      </c>
      <c r="B5988" t="s">
        <v>13536</v>
      </c>
      <c r="C5988" t="s">
        <v>52</v>
      </c>
      <c r="D5988">
        <v>42.73</v>
      </c>
    </row>
    <row r="5989" spans="1:4" x14ac:dyDescent="0.2">
      <c r="A5989">
        <v>104026</v>
      </c>
      <c r="B5989" t="s">
        <v>13537</v>
      </c>
      <c r="C5989" t="s">
        <v>52</v>
      </c>
      <c r="D5989">
        <v>46.82</v>
      </c>
    </row>
    <row r="5990" spans="1:4" x14ac:dyDescent="0.2">
      <c r="A5990">
        <v>89740</v>
      </c>
      <c r="B5990" t="s">
        <v>13538</v>
      </c>
      <c r="C5990" t="s">
        <v>52</v>
      </c>
      <c r="D5990">
        <v>11.59</v>
      </c>
    </row>
    <row r="5991" spans="1:4" x14ac:dyDescent="0.2">
      <c r="A5991">
        <v>89836</v>
      </c>
      <c r="B5991" t="s">
        <v>13539</v>
      </c>
      <c r="C5991" t="s">
        <v>52</v>
      </c>
      <c r="D5991">
        <v>212.39</v>
      </c>
    </row>
    <row r="5992" spans="1:4" x14ac:dyDescent="0.2">
      <c r="A5992">
        <v>89653</v>
      </c>
      <c r="B5992" t="s">
        <v>13540</v>
      </c>
      <c r="C5992" t="s">
        <v>52</v>
      </c>
      <c r="D5992">
        <v>19.88</v>
      </c>
    </row>
    <row r="5993" spans="1:4" x14ac:dyDescent="0.2">
      <c r="A5993">
        <v>89660</v>
      </c>
      <c r="B5993" t="s">
        <v>13541</v>
      </c>
      <c r="C5993" t="s">
        <v>52</v>
      </c>
      <c r="D5993">
        <v>12.29</v>
      </c>
    </row>
    <row r="5994" spans="1:4" x14ac:dyDescent="0.2">
      <c r="A5994">
        <v>104028</v>
      </c>
      <c r="B5994" t="s">
        <v>13542</v>
      </c>
      <c r="C5994" t="s">
        <v>52</v>
      </c>
      <c r="D5994">
        <v>139.18</v>
      </c>
    </row>
    <row r="5995" spans="1:4" x14ac:dyDescent="0.2">
      <c r="A5995">
        <v>89826</v>
      </c>
      <c r="B5995" t="s">
        <v>13543</v>
      </c>
      <c r="C5995" t="s">
        <v>52</v>
      </c>
      <c r="D5995">
        <v>135.32</v>
      </c>
    </row>
    <row r="5996" spans="1:4" x14ac:dyDescent="0.2">
      <c r="A5996">
        <v>89651</v>
      </c>
      <c r="B5996" t="s">
        <v>13544</v>
      </c>
      <c r="C5996" t="s">
        <v>52</v>
      </c>
      <c r="D5996">
        <v>9.08</v>
      </c>
    </row>
    <row r="5997" spans="1:4" x14ac:dyDescent="0.2">
      <c r="A5997">
        <v>89736</v>
      </c>
      <c r="B5997" t="s">
        <v>13545</v>
      </c>
      <c r="C5997" t="s">
        <v>52</v>
      </c>
      <c r="D5997">
        <v>11.37</v>
      </c>
    </row>
    <row r="5998" spans="1:4" x14ac:dyDescent="0.2">
      <c r="A5998">
        <v>89658</v>
      </c>
      <c r="B5998" t="s">
        <v>13546</v>
      </c>
      <c r="C5998" t="s">
        <v>52</v>
      </c>
      <c r="D5998">
        <v>12.04</v>
      </c>
    </row>
    <row r="5999" spans="1:4" x14ac:dyDescent="0.2">
      <c r="A5999">
        <v>89755</v>
      </c>
      <c r="B5999" t="s">
        <v>13547</v>
      </c>
      <c r="C5999" t="s">
        <v>52</v>
      </c>
      <c r="D5999">
        <v>16.57</v>
      </c>
    </row>
    <row r="6000" spans="1:4" x14ac:dyDescent="0.2">
      <c r="A6000">
        <v>89670</v>
      </c>
      <c r="B6000" t="s">
        <v>13548</v>
      </c>
      <c r="C6000" t="s">
        <v>52</v>
      </c>
      <c r="D6000">
        <v>17.36</v>
      </c>
    </row>
    <row r="6001" spans="1:4" x14ac:dyDescent="0.2">
      <c r="A6001">
        <v>89794</v>
      </c>
      <c r="B6001" t="s">
        <v>13549</v>
      </c>
      <c r="C6001" t="s">
        <v>52</v>
      </c>
      <c r="D6001">
        <v>22.14</v>
      </c>
    </row>
    <row r="6002" spans="1:4" x14ac:dyDescent="0.2">
      <c r="A6002">
        <v>89760</v>
      </c>
      <c r="B6002" t="s">
        <v>13550</v>
      </c>
      <c r="C6002" t="s">
        <v>52</v>
      </c>
      <c r="D6002">
        <v>25.76</v>
      </c>
    </row>
    <row r="6003" spans="1:4" x14ac:dyDescent="0.2">
      <c r="A6003">
        <v>89680</v>
      </c>
      <c r="B6003" t="s">
        <v>13551</v>
      </c>
      <c r="C6003" t="s">
        <v>52</v>
      </c>
      <c r="D6003">
        <v>26.68</v>
      </c>
    </row>
    <row r="6004" spans="1:4" x14ac:dyDescent="0.2">
      <c r="A6004">
        <v>89822</v>
      </c>
      <c r="B6004" t="s">
        <v>13552</v>
      </c>
      <c r="C6004" t="s">
        <v>52</v>
      </c>
      <c r="D6004">
        <v>28.75</v>
      </c>
    </row>
    <row r="6005" spans="1:4" x14ac:dyDescent="0.2">
      <c r="A6005">
        <v>104025</v>
      </c>
      <c r="B6005" t="s">
        <v>13553</v>
      </c>
      <c r="C6005" t="s">
        <v>52</v>
      </c>
      <c r="D6005">
        <v>32.840000000000003</v>
      </c>
    </row>
    <row r="6006" spans="1:4" x14ac:dyDescent="0.2">
      <c r="A6006">
        <v>89835</v>
      </c>
      <c r="B6006" t="s">
        <v>13554</v>
      </c>
      <c r="C6006" t="s">
        <v>52</v>
      </c>
      <c r="D6006">
        <v>48.66</v>
      </c>
    </row>
    <row r="6007" spans="1:4" x14ac:dyDescent="0.2">
      <c r="A6007">
        <v>89838</v>
      </c>
      <c r="B6007" t="s">
        <v>13555</v>
      </c>
      <c r="C6007" t="s">
        <v>52</v>
      </c>
      <c r="D6007">
        <v>164.29</v>
      </c>
    </row>
    <row r="6008" spans="1:4" x14ac:dyDescent="0.2">
      <c r="A6008">
        <v>89840</v>
      </c>
      <c r="B6008" t="s">
        <v>13556</v>
      </c>
      <c r="C6008" t="s">
        <v>52</v>
      </c>
      <c r="D6008">
        <v>194.14</v>
      </c>
    </row>
    <row r="6009" spans="1:4" x14ac:dyDescent="0.2">
      <c r="A6009">
        <v>104015</v>
      </c>
      <c r="B6009" t="s">
        <v>13557</v>
      </c>
      <c r="C6009" t="s">
        <v>52</v>
      </c>
      <c r="D6009">
        <v>20.71</v>
      </c>
    </row>
    <row r="6010" spans="1:4" x14ac:dyDescent="0.2">
      <c r="A6010">
        <v>104018</v>
      </c>
      <c r="B6010" t="s">
        <v>13558</v>
      </c>
      <c r="C6010" t="s">
        <v>52</v>
      </c>
      <c r="D6010">
        <v>26.02</v>
      </c>
    </row>
    <row r="6011" spans="1:4" x14ac:dyDescent="0.2">
      <c r="A6011">
        <v>104016</v>
      </c>
      <c r="B6011" t="s">
        <v>13559</v>
      </c>
      <c r="C6011" t="s">
        <v>52</v>
      </c>
      <c r="D6011">
        <v>27.49</v>
      </c>
    </row>
    <row r="6012" spans="1:4" x14ac:dyDescent="0.2">
      <c r="A6012">
        <v>104019</v>
      </c>
      <c r="B6012" t="s">
        <v>13560</v>
      </c>
      <c r="C6012" t="s">
        <v>52</v>
      </c>
      <c r="D6012">
        <v>50.9</v>
      </c>
    </row>
    <row r="6013" spans="1:4" x14ac:dyDescent="0.2">
      <c r="A6013">
        <v>104017</v>
      </c>
      <c r="B6013" t="s">
        <v>13561</v>
      </c>
      <c r="C6013" t="s">
        <v>52</v>
      </c>
      <c r="D6013">
        <v>52.61</v>
      </c>
    </row>
    <row r="6014" spans="1:4" x14ac:dyDescent="0.2">
      <c r="A6014">
        <v>104020</v>
      </c>
      <c r="B6014" t="s">
        <v>13562</v>
      </c>
      <c r="C6014" t="s">
        <v>52</v>
      </c>
      <c r="D6014">
        <v>62.01</v>
      </c>
    </row>
    <row r="6015" spans="1:4" x14ac:dyDescent="0.2">
      <c r="A6015">
        <v>104030</v>
      </c>
      <c r="B6015" t="s">
        <v>13563</v>
      </c>
      <c r="C6015" t="s">
        <v>52</v>
      </c>
      <c r="D6015">
        <v>69.72</v>
      </c>
    </row>
    <row r="6016" spans="1:4" x14ac:dyDescent="0.2">
      <c r="A6016">
        <v>89694</v>
      </c>
      <c r="B6016" t="s">
        <v>13564</v>
      </c>
      <c r="C6016" t="s">
        <v>52</v>
      </c>
      <c r="D6016">
        <v>24.21</v>
      </c>
    </row>
    <row r="6017" spans="1:4" x14ac:dyDescent="0.2">
      <c r="A6017">
        <v>89700</v>
      </c>
      <c r="B6017" t="s">
        <v>13565</v>
      </c>
      <c r="C6017" t="s">
        <v>52</v>
      </c>
      <c r="D6017">
        <v>27.72</v>
      </c>
    </row>
    <row r="6018" spans="1:4" x14ac:dyDescent="0.2">
      <c r="A6018">
        <v>89703</v>
      </c>
      <c r="B6018" t="s">
        <v>13566</v>
      </c>
      <c r="C6018" t="s">
        <v>52</v>
      </c>
      <c r="D6018">
        <v>54.19</v>
      </c>
    </row>
    <row r="6019" spans="1:4" x14ac:dyDescent="0.2">
      <c r="A6019">
        <v>89691</v>
      </c>
      <c r="B6019" t="s">
        <v>13567</v>
      </c>
      <c r="C6019" t="s">
        <v>52</v>
      </c>
      <c r="D6019">
        <v>17.32</v>
      </c>
    </row>
    <row r="6020" spans="1:4" x14ac:dyDescent="0.2">
      <c r="A6020">
        <v>89765</v>
      </c>
      <c r="B6020" t="s">
        <v>13568</v>
      </c>
      <c r="C6020" t="s">
        <v>52</v>
      </c>
      <c r="D6020">
        <v>21.25</v>
      </c>
    </row>
    <row r="6021" spans="1:4" x14ac:dyDescent="0.2">
      <c r="A6021">
        <v>89697</v>
      </c>
      <c r="B6021" t="s">
        <v>13569</v>
      </c>
      <c r="C6021" t="s">
        <v>52</v>
      </c>
      <c r="D6021">
        <v>22.59</v>
      </c>
    </row>
    <row r="6022" spans="1:4" x14ac:dyDescent="0.2">
      <c r="A6022">
        <v>89844</v>
      </c>
      <c r="B6022" t="s">
        <v>13570</v>
      </c>
      <c r="C6022" t="s">
        <v>52</v>
      </c>
      <c r="D6022">
        <v>70.2</v>
      </c>
    </row>
    <row r="6023" spans="1:4" x14ac:dyDescent="0.2">
      <c r="A6023">
        <v>104022</v>
      </c>
      <c r="B6023" t="s">
        <v>13571</v>
      </c>
      <c r="C6023" t="s">
        <v>52</v>
      </c>
      <c r="D6023">
        <v>78.38</v>
      </c>
    </row>
    <row r="6024" spans="1:4" x14ac:dyDescent="0.2">
      <c r="A6024">
        <v>89633</v>
      </c>
      <c r="B6024" t="s">
        <v>11768</v>
      </c>
      <c r="C6024" t="s">
        <v>83</v>
      </c>
      <c r="D6024">
        <v>31.89</v>
      </c>
    </row>
    <row r="6025" spans="1:4" x14ac:dyDescent="0.2">
      <c r="A6025">
        <v>89716</v>
      </c>
      <c r="B6025" t="s">
        <v>13572</v>
      </c>
      <c r="C6025" t="s">
        <v>83</v>
      </c>
      <c r="D6025">
        <v>30.88</v>
      </c>
    </row>
    <row r="6026" spans="1:4" x14ac:dyDescent="0.2">
      <c r="A6026">
        <v>89634</v>
      </c>
      <c r="B6026" t="s">
        <v>13573</v>
      </c>
      <c r="C6026" t="s">
        <v>83</v>
      </c>
      <c r="D6026">
        <v>44.71</v>
      </c>
    </row>
    <row r="6027" spans="1:4" x14ac:dyDescent="0.2">
      <c r="A6027">
        <v>89717</v>
      </c>
      <c r="B6027" t="s">
        <v>13574</v>
      </c>
      <c r="C6027" t="s">
        <v>83</v>
      </c>
      <c r="D6027">
        <v>47.82</v>
      </c>
    </row>
    <row r="6028" spans="1:4" x14ac:dyDescent="0.2">
      <c r="A6028">
        <v>89635</v>
      </c>
      <c r="B6028" t="s">
        <v>13575</v>
      </c>
      <c r="C6028" t="s">
        <v>83</v>
      </c>
      <c r="D6028">
        <v>64.13</v>
      </c>
    </row>
    <row r="6029" spans="1:4" x14ac:dyDescent="0.2">
      <c r="A6029">
        <v>89770</v>
      </c>
      <c r="B6029" t="s">
        <v>13576</v>
      </c>
      <c r="C6029" t="s">
        <v>83</v>
      </c>
      <c r="D6029">
        <v>48.87</v>
      </c>
    </row>
    <row r="6030" spans="1:4" x14ac:dyDescent="0.2">
      <c r="A6030">
        <v>89718</v>
      </c>
      <c r="B6030" t="s">
        <v>13577</v>
      </c>
      <c r="C6030" t="s">
        <v>83</v>
      </c>
      <c r="D6030">
        <v>60.96</v>
      </c>
    </row>
    <row r="6031" spans="1:4" x14ac:dyDescent="0.2">
      <c r="A6031">
        <v>89636</v>
      </c>
      <c r="B6031" t="s">
        <v>13578</v>
      </c>
      <c r="C6031" t="s">
        <v>83</v>
      </c>
      <c r="D6031">
        <v>80.16</v>
      </c>
    </row>
    <row r="6032" spans="1:4" x14ac:dyDescent="0.2">
      <c r="A6032">
        <v>89771</v>
      </c>
      <c r="B6032" t="s">
        <v>13579</v>
      </c>
      <c r="C6032" t="s">
        <v>83</v>
      </c>
      <c r="D6032">
        <v>65.180000000000007</v>
      </c>
    </row>
    <row r="6033" spans="1:4" x14ac:dyDescent="0.2">
      <c r="A6033">
        <v>104021</v>
      </c>
      <c r="B6033" t="s">
        <v>13580</v>
      </c>
      <c r="C6033" t="s">
        <v>83</v>
      </c>
      <c r="D6033">
        <v>79.02</v>
      </c>
    </row>
    <row r="6034" spans="1:4" x14ac:dyDescent="0.2">
      <c r="A6034">
        <v>89772</v>
      </c>
      <c r="B6034" t="s">
        <v>13581</v>
      </c>
      <c r="C6034" t="s">
        <v>83</v>
      </c>
      <c r="D6034">
        <v>94.97</v>
      </c>
    </row>
    <row r="6035" spans="1:4" x14ac:dyDescent="0.2">
      <c r="A6035">
        <v>89773</v>
      </c>
      <c r="B6035" t="s">
        <v>13582</v>
      </c>
      <c r="C6035" t="s">
        <v>83</v>
      </c>
      <c r="D6035">
        <v>152.84</v>
      </c>
    </row>
    <row r="6036" spans="1:4" x14ac:dyDescent="0.2">
      <c r="A6036">
        <v>89775</v>
      </c>
      <c r="B6036" t="s">
        <v>13583</v>
      </c>
      <c r="C6036" t="s">
        <v>83</v>
      </c>
      <c r="D6036">
        <v>238.68</v>
      </c>
    </row>
    <row r="6037" spans="1:4" x14ac:dyDescent="0.2">
      <c r="A6037">
        <v>89767</v>
      </c>
      <c r="B6037" t="s">
        <v>13584</v>
      </c>
      <c r="C6037" t="s">
        <v>52</v>
      </c>
      <c r="D6037">
        <v>25.77</v>
      </c>
    </row>
    <row r="6038" spans="1:4" x14ac:dyDescent="0.2">
      <c r="A6038">
        <v>89695</v>
      </c>
      <c r="B6038" t="s">
        <v>13585</v>
      </c>
      <c r="C6038" t="s">
        <v>52</v>
      </c>
      <c r="D6038">
        <v>21.03</v>
      </c>
    </row>
    <row r="6039" spans="1:4" x14ac:dyDescent="0.2">
      <c r="A6039">
        <v>89702</v>
      </c>
      <c r="B6039" t="s">
        <v>13586</v>
      </c>
      <c r="C6039" t="s">
        <v>52</v>
      </c>
      <c r="D6039">
        <v>27.11</v>
      </c>
    </row>
    <row r="6040" spans="1:4" x14ac:dyDescent="0.2">
      <c r="A6040">
        <v>89768</v>
      </c>
      <c r="B6040" t="s">
        <v>13587</v>
      </c>
      <c r="C6040" t="s">
        <v>52</v>
      </c>
      <c r="D6040">
        <v>30.07</v>
      </c>
    </row>
    <row r="6041" spans="1:4" x14ac:dyDescent="0.2">
      <c r="A6041">
        <v>89842</v>
      </c>
      <c r="B6041" t="s">
        <v>13588</v>
      </c>
      <c r="C6041" t="s">
        <v>52</v>
      </c>
      <c r="D6041">
        <v>55.93</v>
      </c>
    </row>
    <row r="6042" spans="1:4" x14ac:dyDescent="0.2">
      <c r="A6042">
        <v>89845</v>
      </c>
      <c r="B6042" t="s">
        <v>13589</v>
      </c>
      <c r="C6042" t="s">
        <v>52</v>
      </c>
      <c r="D6042">
        <v>109.05</v>
      </c>
    </row>
    <row r="6043" spans="1:4" x14ac:dyDescent="0.2">
      <c r="A6043">
        <v>89846</v>
      </c>
      <c r="B6043" t="s">
        <v>13590</v>
      </c>
      <c r="C6043" t="s">
        <v>52</v>
      </c>
      <c r="D6043">
        <v>229.78</v>
      </c>
    </row>
    <row r="6044" spans="1:4" x14ac:dyDescent="0.2">
      <c r="A6044">
        <v>89847</v>
      </c>
      <c r="B6044" t="s">
        <v>13591</v>
      </c>
      <c r="C6044" t="s">
        <v>52</v>
      </c>
      <c r="D6044">
        <v>275.08</v>
      </c>
    </row>
    <row r="6045" spans="1:4" x14ac:dyDescent="0.2">
      <c r="A6045">
        <v>89705</v>
      </c>
      <c r="B6045" t="s">
        <v>13592</v>
      </c>
      <c r="C6045" t="s">
        <v>52</v>
      </c>
      <c r="D6045">
        <v>31.64</v>
      </c>
    </row>
    <row r="6046" spans="1:4" x14ac:dyDescent="0.2">
      <c r="A6046">
        <v>89769</v>
      </c>
      <c r="B6046" t="s">
        <v>13593</v>
      </c>
      <c r="C6046" t="s">
        <v>52</v>
      </c>
      <c r="D6046">
        <v>63.17</v>
      </c>
    </row>
    <row r="6047" spans="1:4" x14ac:dyDescent="0.2">
      <c r="A6047">
        <v>89706</v>
      </c>
      <c r="B6047" t="s">
        <v>13594</v>
      </c>
      <c r="C6047" t="s">
        <v>52</v>
      </c>
      <c r="D6047">
        <v>65.02</v>
      </c>
    </row>
    <row r="6048" spans="1:4" x14ac:dyDescent="0.2">
      <c r="A6048">
        <v>89741</v>
      </c>
      <c r="B6048" t="s">
        <v>13595</v>
      </c>
      <c r="C6048" t="s">
        <v>52</v>
      </c>
      <c r="D6048">
        <v>26.12</v>
      </c>
    </row>
    <row r="6049" spans="1:4" x14ac:dyDescent="0.2">
      <c r="A6049">
        <v>89757</v>
      </c>
      <c r="B6049" t="s">
        <v>13596</v>
      </c>
      <c r="C6049" t="s">
        <v>52</v>
      </c>
      <c r="D6049">
        <v>33.94</v>
      </c>
    </row>
    <row r="6050" spans="1:4" x14ac:dyDescent="0.2">
      <c r="A6050">
        <v>104027</v>
      </c>
      <c r="B6050" t="s">
        <v>13597</v>
      </c>
      <c r="C6050" t="s">
        <v>52</v>
      </c>
      <c r="D6050">
        <v>69.61</v>
      </c>
    </row>
    <row r="6051" spans="1:4" x14ac:dyDescent="0.2">
      <c r="A6051">
        <v>89837</v>
      </c>
      <c r="B6051" t="s">
        <v>13598</v>
      </c>
      <c r="C6051" t="s">
        <v>52</v>
      </c>
      <c r="D6051">
        <v>143.16</v>
      </c>
    </row>
    <row r="6052" spans="1:4" x14ac:dyDescent="0.2">
      <c r="A6052">
        <v>89839</v>
      </c>
      <c r="B6052" t="s">
        <v>13599</v>
      </c>
      <c r="C6052" t="s">
        <v>52</v>
      </c>
      <c r="D6052">
        <v>185.92</v>
      </c>
    </row>
    <row r="6053" spans="1:4" x14ac:dyDescent="0.2">
      <c r="A6053">
        <v>89841</v>
      </c>
      <c r="B6053" t="s">
        <v>13600</v>
      </c>
      <c r="C6053" t="s">
        <v>52</v>
      </c>
      <c r="D6053">
        <v>281.89999999999998</v>
      </c>
    </row>
    <row r="6054" spans="1:4" x14ac:dyDescent="0.2">
      <c r="A6054">
        <v>89654</v>
      </c>
      <c r="B6054" t="s">
        <v>13601</v>
      </c>
      <c r="C6054" t="s">
        <v>52</v>
      </c>
      <c r="D6054">
        <v>22.79</v>
      </c>
    </row>
    <row r="6055" spans="1:4" x14ac:dyDescent="0.2">
      <c r="A6055">
        <v>89661</v>
      </c>
      <c r="B6055" t="s">
        <v>13602</v>
      </c>
      <c r="C6055" t="s">
        <v>52</v>
      </c>
      <c r="D6055">
        <v>26.79</v>
      </c>
    </row>
    <row r="6056" spans="1:4" x14ac:dyDescent="0.2">
      <c r="A6056">
        <v>89674</v>
      </c>
      <c r="B6056" t="s">
        <v>13603</v>
      </c>
      <c r="C6056" t="s">
        <v>52</v>
      </c>
      <c r="D6056">
        <v>34.729999999999997</v>
      </c>
    </row>
    <row r="6057" spans="1:4" x14ac:dyDescent="0.2">
      <c r="A6057">
        <v>89816</v>
      </c>
      <c r="B6057" t="s">
        <v>13604</v>
      </c>
      <c r="C6057" t="s">
        <v>52</v>
      </c>
      <c r="D6057">
        <v>45.27</v>
      </c>
    </row>
    <row r="6058" spans="1:4" x14ac:dyDescent="0.2">
      <c r="A6058">
        <v>89762</v>
      </c>
      <c r="B6058" t="s">
        <v>13605</v>
      </c>
      <c r="C6058" t="s">
        <v>52</v>
      </c>
      <c r="D6058">
        <v>48.89</v>
      </c>
    </row>
    <row r="6059" spans="1:4" x14ac:dyDescent="0.2">
      <c r="A6059">
        <v>89684</v>
      </c>
      <c r="B6059" t="s">
        <v>13606</v>
      </c>
      <c r="C6059" t="s">
        <v>52</v>
      </c>
      <c r="D6059">
        <v>49.81</v>
      </c>
    </row>
    <row r="6060" spans="1:4" x14ac:dyDescent="0.2">
      <c r="A6060">
        <v>89828</v>
      </c>
      <c r="B6060" t="s">
        <v>13607</v>
      </c>
      <c r="C6060" t="s">
        <v>52</v>
      </c>
      <c r="D6060">
        <v>65.52</v>
      </c>
    </row>
    <row r="6061" spans="1:4" x14ac:dyDescent="0.2">
      <c r="A6061">
        <v>89546</v>
      </c>
      <c r="B6061" t="s">
        <v>13608</v>
      </c>
      <c r="C6061" t="s">
        <v>52</v>
      </c>
      <c r="D6061">
        <v>12.39</v>
      </c>
    </row>
    <row r="6062" spans="1:4" x14ac:dyDescent="0.2">
      <c r="A6062">
        <v>89482</v>
      </c>
      <c r="B6062" t="s">
        <v>13609</v>
      </c>
      <c r="C6062" t="s">
        <v>52</v>
      </c>
      <c r="D6062">
        <v>53.43</v>
      </c>
    </row>
    <row r="6063" spans="1:4" x14ac:dyDescent="0.2">
      <c r="A6063">
        <v>89491</v>
      </c>
      <c r="B6063" t="s">
        <v>13610</v>
      </c>
      <c r="C6063" t="s">
        <v>52</v>
      </c>
      <c r="D6063">
        <v>134.07</v>
      </c>
    </row>
    <row r="6064" spans="1:4" x14ac:dyDescent="0.2">
      <c r="A6064">
        <v>104178</v>
      </c>
      <c r="B6064" t="s">
        <v>13611</v>
      </c>
      <c r="C6064" t="s">
        <v>52</v>
      </c>
      <c r="D6064">
        <v>23.98</v>
      </c>
    </row>
    <row r="6065" spans="1:4" x14ac:dyDescent="0.2">
      <c r="A6065">
        <v>104179</v>
      </c>
      <c r="B6065" t="s">
        <v>13612</v>
      </c>
      <c r="C6065" t="s">
        <v>52</v>
      </c>
      <c r="D6065">
        <v>89.59</v>
      </c>
    </row>
    <row r="6066" spans="1:4" x14ac:dyDescent="0.2">
      <c r="A6066">
        <v>89587</v>
      </c>
      <c r="B6066" t="s">
        <v>13613</v>
      </c>
      <c r="C6066" t="s">
        <v>52</v>
      </c>
      <c r="D6066">
        <v>56.77</v>
      </c>
    </row>
    <row r="6067" spans="1:4" x14ac:dyDescent="0.2">
      <c r="A6067">
        <v>89535</v>
      </c>
      <c r="B6067" t="s">
        <v>13614</v>
      </c>
      <c r="C6067" t="s">
        <v>52</v>
      </c>
      <c r="D6067">
        <v>46.96</v>
      </c>
    </row>
    <row r="6068" spans="1:4" x14ac:dyDescent="0.2">
      <c r="A6068">
        <v>89592</v>
      </c>
      <c r="B6068" t="s">
        <v>13615</v>
      </c>
      <c r="C6068" t="s">
        <v>52</v>
      </c>
      <c r="D6068">
        <v>174.35</v>
      </c>
    </row>
    <row r="6069" spans="1:4" x14ac:dyDescent="0.2">
      <c r="A6069">
        <v>104169</v>
      </c>
      <c r="B6069" t="s">
        <v>13616</v>
      </c>
      <c r="C6069" t="s">
        <v>52</v>
      </c>
      <c r="D6069">
        <v>159.97</v>
      </c>
    </row>
    <row r="6070" spans="1:4" x14ac:dyDescent="0.2">
      <c r="A6070">
        <v>89583</v>
      </c>
      <c r="B6070" t="s">
        <v>13617</v>
      </c>
      <c r="C6070" t="s">
        <v>52</v>
      </c>
      <c r="D6070">
        <v>48.05</v>
      </c>
    </row>
    <row r="6071" spans="1:4" x14ac:dyDescent="0.2">
      <c r="A6071">
        <v>89526</v>
      </c>
      <c r="B6071" t="s">
        <v>13618</v>
      </c>
      <c r="C6071" t="s">
        <v>52</v>
      </c>
      <c r="D6071">
        <v>42.63</v>
      </c>
    </row>
    <row r="6072" spans="1:4" x14ac:dyDescent="0.2">
      <c r="A6072">
        <v>95695</v>
      </c>
      <c r="B6072" t="s">
        <v>13619</v>
      </c>
      <c r="C6072" t="s">
        <v>52</v>
      </c>
      <c r="D6072">
        <v>68.53</v>
      </c>
    </row>
    <row r="6073" spans="1:4" x14ac:dyDescent="0.2">
      <c r="A6073">
        <v>95694</v>
      </c>
      <c r="B6073" t="s">
        <v>13620</v>
      </c>
      <c r="C6073" t="s">
        <v>52</v>
      </c>
      <c r="D6073">
        <v>58.72</v>
      </c>
    </row>
    <row r="6074" spans="1:4" x14ac:dyDescent="0.2">
      <c r="A6074">
        <v>89585</v>
      </c>
      <c r="B6074" t="s">
        <v>13621</v>
      </c>
      <c r="C6074" t="s">
        <v>52</v>
      </c>
      <c r="D6074">
        <v>51.9</v>
      </c>
    </row>
    <row r="6075" spans="1:4" x14ac:dyDescent="0.2">
      <c r="A6075">
        <v>89531</v>
      </c>
      <c r="B6075" t="s">
        <v>1487</v>
      </c>
      <c r="C6075" t="s">
        <v>52</v>
      </c>
      <c r="D6075">
        <v>42.09</v>
      </c>
    </row>
    <row r="6076" spans="1:4" x14ac:dyDescent="0.2">
      <c r="A6076">
        <v>89591</v>
      </c>
      <c r="B6076" t="s">
        <v>13622</v>
      </c>
      <c r="C6076" t="s">
        <v>52</v>
      </c>
      <c r="D6076">
        <v>143.85</v>
      </c>
    </row>
    <row r="6077" spans="1:4" x14ac:dyDescent="0.2">
      <c r="A6077">
        <v>104168</v>
      </c>
      <c r="B6077" t="s">
        <v>13623</v>
      </c>
      <c r="C6077" t="s">
        <v>52</v>
      </c>
      <c r="D6077">
        <v>129.47</v>
      </c>
    </row>
    <row r="6078" spans="1:4" x14ac:dyDescent="0.2">
      <c r="A6078">
        <v>89516</v>
      </c>
      <c r="B6078" t="s">
        <v>13624</v>
      </c>
      <c r="C6078" t="s">
        <v>52</v>
      </c>
      <c r="D6078">
        <v>9.8000000000000007</v>
      </c>
    </row>
    <row r="6079" spans="1:4" x14ac:dyDescent="0.2">
      <c r="A6079">
        <v>89520</v>
      </c>
      <c r="B6079" t="s">
        <v>1489</v>
      </c>
      <c r="C6079" t="s">
        <v>52</v>
      </c>
      <c r="D6079">
        <v>17.59</v>
      </c>
    </row>
    <row r="6080" spans="1:4" x14ac:dyDescent="0.2">
      <c r="A6080">
        <v>89582</v>
      </c>
      <c r="B6080" t="s">
        <v>13625</v>
      </c>
      <c r="C6080" t="s">
        <v>52</v>
      </c>
      <c r="D6080">
        <v>38.74</v>
      </c>
    </row>
    <row r="6081" spans="1:4" x14ac:dyDescent="0.2">
      <c r="A6081">
        <v>89524</v>
      </c>
      <c r="B6081" t="s">
        <v>13626</v>
      </c>
      <c r="C6081" t="s">
        <v>52</v>
      </c>
      <c r="D6081">
        <v>33.32</v>
      </c>
    </row>
    <row r="6082" spans="1:4" x14ac:dyDescent="0.2">
      <c r="A6082">
        <v>89584</v>
      </c>
      <c r="B6082" t="s">
        <v>1499</v>
      </c>
      <c r="C6082" t="s">
        <v>52</v>
      </c>
      <c r="D6082">
        <v>50.76</v>
      </c>
    </row>
    <row r="6083" spans="1:4" x14ac:dyDescent="0.2">
      <c r="A6083">
        <v>89529</v>
      </c>
      <c r="B6083" t="s">
        <v>13627</v>
      </c>
      <c r="C6083" t="s">
        <v>52</v>
      </c>
      <c r="D6083">
        <v>40.950000000000003</v>
      </c>
    </row>
    <row r="6084" spans="1:4" x14ac:dyDescent="0.2">
      <c r="A6084">
        <v>89590</v>
      </c>
      <c r="B6084" t="s">
        <v>1501</v>
      </c>
      <c r="C6084" t="s">
        <v>52</v>
      </c>
      <c r="D6084">
        <v>147.32</v>
      </c>
    </row>
    <row r="6085" spans="1:4" x14ac:dyDescent="0.2">
      <c r="A6085">
        <v>104167</v>
      </c>
      <c r="B6085" t="s">
        <v>13628</v>
      </c>
      <c r="C6085" t="s">
        <v>52</v>
      </c>
      <c r="D6085">
        <v>132.94</v>
      </c>
    </row>
    <row r="6086" spans="1:4" x14ac:dyDescent="0.2">
      <c r="A6086">
        <v>89514</v>
      </c>
      <c r="B6086" t="s">
        <v>13629</v>
      </c>
      <c r="C6086" t="s">
        <v>52</v>
      </c>
      <c r="D6086">
        <v>9.7100000000000009</v>
      </c>
    </row>
    <row r="6087" spans="1:4" x14ac:dyDescent="0.2">
      <c r="A6087">
        <v>89518</v>
      </c>
      <c r="B6087" t="s">
        <v>1481</v>
      </c>
      <c r="C6087" t="s">
        <v>52</v>
      </c>
      <c r="D6087">
        <v>16.8</v>
      </c>
    </row>
    <row r="6088" spans="1:4" x14ac:dyDescent="0.2">
      <c r="A6088">
        <v>89581</v>
      </c>
      <c r="B6088" t="s">
        <v>13630</v>
      </c>
      <c r="C6088" t="s">
        <v>52</v>
      </c>
      <c r="D6088">
        <v>38.24</v>
      </c>
    </row>
    <row r="6089" spans="1:4" x14ac:dyDescent="0.2">
      <c r="A6089">
        <v>89522</v>
      </c>
      <c r="B6089" t="s">
        <v>13631</v>
      </c>
      <c r="C6089" t="s">
        <v>52</v>
      </c>
      <c r="D6089">
        <v>32.82</v>
      </c>
    </row>
    <row r="6090" spans="1:4" x14ac:dyDescent="0.2">
      <c r="A6090">
        <v>89574</v>
      </c>
      <c r="B6090" t="s">
        <v>13632</v>
      </c>
      <c r="C6090" t="s">
        <v>52</v>
      </c>
      <c r="D6090">
        <v>168.7</v>
      </c>
    </row>
    <row r="6091" spans="1:4" x14ac:dyDescent="0.2">
      <c r="A6091">
        <v>89690</v>
      </c>
      <c r="B6091" t="s">
        <v>13633</v>
      </c>
      <c r="C6091" t="s">
        <v>52</v>
      </c>
      <c r="D6091">
        <v>100.79</v>
      </c>
    </row>
    <row r="6092" spans="1:4" x14ac:dyDescent="0.2">
      <c r="A6092">
        <v>89567</v>
      </c>
      <c r="B6092" t="s">
        <v>13634</v>
      </c>
      <c r="C6092" t="s">
        <v>52</v>
      </c>
      <c r="D6092">
        <v>87.71</v>
      </c>
    </row>
    <row r="6093" spans="1:4" x14ac:dyDescent="0.2">
      <c r="A6093">
        <v>89692</v>
      </c>
      <c r="B6093" t="s">
        <v>13635</v>
      </c>
      <c r="C6093" t="s">
        <v>52</v>
      </c>
      <c r="D6093">
        <v>113.08</v>
      </c>
    </row>
    <row r="6094" spans="1:4" x14ac:dyDescent="0.2">
      <c r="A6094">
        <v>89569</v>
      </c>
      <c r="B6094" t="s">
        <v>13636</v>
      </c>
      <c r="C6094" t="s">
        <v>52</v>
      </c>
      <c r="D6094">
        <v>101.95</v>
      </c>
    </row>
    <row r="6095" spans="1:4" x14ac:dyDescent="0.2">
      <c r="A6095">
        <v>89699</v>
      </c>
      <c r="B6095" t="s">
        <v>13637</v>
      </c>
      <c r="C6095" t="s">
        <v>52</v>
      </c>
      <c r="D6095">
        <v>220.03</v>
      </c>
    </row>
    <row r="6096" spans="1:4" x14ac:dyDescent="0.2">
      <c r="A6096">
        <v>104174</v>
      </c>
      <c r="B6096" t="s">
        <v>1505</v>
      </c>
      <c r="C6096" t="s">
        <v>52</v>
      </c>
      <c r="D6096">
        <v>204.89</v>
      </c>
    </row>
    <row r="6097" spans="1:4" x14ac:dyDescent="0.2">
      <c r="A6097">
        <v>89698</v>
      </c>
      <c r="B6097" t="s">
        <v>13638</v>
      </c>
      <c r="C6097" t="s">
        <v>52</v>
      </c>
      <c r="D6097">
        <v>289.94</v>
      </c>
    </row>
    <row r="6098" spans="1:4" x14ac:dyDescent="0.2">
      <c r="A6098">
        <v>104176</v>
      </c>
      <c r="B6098" t="s">
        <v>1503</v>
      </c>
      <c r="C6098" t="s">
        <v>52</v>
      </c>
      <c r="D6098">
        <v>270.77</v>
      </c>
    </row>
    <row r="6099" spans="1:4" x14ac:dyDescent="0.2">
      <c r="A6099">
        <v>89561</v>
      </c>
      <c r="B6099" t="s">
        <v>13639</v>
      </c>
      <c r="C6099" t="s">
        <v>52</v>
      </c>
      <c r="D6099">
        <v>16.98</v>
      </c>
    </row>
    <row r="6100" spans="1:4" x14ac:dyDescent="0.2">
      <c r="A6100">
        <v>89563</v>
      </c>
      <c r="B6100" t="s">
        <v>13640</v>
      </c>
      <c r="C6100" t="s">
        <v>52</v>
      </c>
      <c r="D6100">
        <v>37.78</v>
      </c>
    </row>
    <row r="6101" spans="1:4" x14ac:dyDescent="0.2">
      <c r="A6101">
        <v>89685</v>
      </c>
      <c r="B6101" t="s">
        <v>13641</v>
      </c>
      <c r="C6101" t="s">
        <v>52</v>
      </c>
      <c r="D6101">
        <v>68.33</v>
      </c>
    </row>
    <row r="6102" spans="1:4" x14ac:dyDescent="0.2">
      <c r="A6102">
        <v>89565</v>
      </c>
      <c r="B6102" t="s">
        <v>13642</v>
      </c>
      <c r="C6102" t="s">
        <v>52</v>
      </c>
      <c r="D6102">
        <v>61.09</v>
      </c>
    </row>
    <row r="6103" spans="1:4" x14ac:dyDescent="0.2">
      <c r="A6103">
        <v>89671</v>
      </c>
      <c r="B6103" t="s">
        <v>13643</v>
      </c>
      <c r="C6103" t="s">
        <v>52</v>
      </c>
      <c r="D6103">
        <v>50.21</v>
      </c>
    </row>
    <row r="6104" spans="1:4" x14ac:dyDescent="0.2">
      <c r="A6104">
        <v>89556</v>
      </c>
      <c r="B6104" t="s">
        <v>13644</v>
      </c>
      <c r="C6104" t="s">
        <v>52</v>
      </c>
      <c r="D6104">
        <v>43.67</v>
      </c>
    </row>
    <row r="6105" spans="1:4" x14ac:dyDescent="0.2">
      <c r="A6105">
        <v>89679</v>
      </c>
      <c r="B6105" t="s">
        <v>13645</v>
      </c>
      <c r="C6105" t="s">
        <v>52</v>
      </c>
      <c r="D6105">
        <v>134.16</v>
      </c>
    </row>
    <row r="6106" spans="1:4" x14ac:dyDescent="0.2">
      <c r="A6106">
        <v>104171</v>
      </c>
      <c r="B6106" t="s">
        <v>13646</v>
      </c>
      <c r="C6106" t="s">
        <v>52</v>
      </c>
      <c r="D6106">
        <v>105.32</v>
      </c>
    </row>
    <row r="6107" spans="1:4" x14ac:dyDescent="0.2">
      <c r="A6107">
        <v>89600</v>
      </c>
      <c r="B6107" t="s">
        <v>13647</v>
      </c>
      <c r="C6107" t="s">
        <v>52</v>
      </c>
      <c r="D6107">
        <v>28.7</v>
      </c>
    </row>
    <row r="6108" spans="1:4" x14ac:dyDescent="0.2">
      <c r="A6108">
        <v>89548</v>
      </c>
      <c r="B6108" t="s">
        <v>13648</v>
      </c>
      <c r="C6108" t="s">
        <v>52</v>
      </c>
      <c r="D6108">
        <v>25.08</v>
      </c>
    </row>
    <row r="6109" spans="1:4" x14ac:dyDescent="0.2">
      <c r="A6109">
        <v>89669</v>
      </c>
      <c r="B6109" t="s">
        <v>13649</v>
      </c>
      <c r="C6109" t="s">
        <v>52</v>
      </c>
      <c r="D6109">
        <v>38.28</v>
      </c>
    </row>
    <row r="6110" spans="1:4" x14ac:dyDescent="0.2">
      <c r="A6110">
        <v>89554</v>
      </c>
      <c r="B6110" t="s">
        <v>13650</v>
      </c>
      <c r="C6110" t="s">
        <v>52</v>
      </c>
      <c r="D6110">
        <v>31.71</v>
      </c>
    </row>
    <row r="6111" spans="1:4" x14ac:dyDescent="0.2">
      <c r="A6111">
        <v>89677</v>
      </c>
      <c r="B6111" t="s">
        <v>13651</v>
      </c>
      <c r="C6111" t="s">
        <v>52</v>
      </c>
      <c r="D6111">
        <v>86.61</v>
      </c>
    </row>
    <row r="6112" spans="1:4" x14ac:dyDescent="0.2">
      <c r="A6112">
        <v>104170</v>
      </c>
      <c r="B6112" t="s">
        <v>13652</v>
      </c>
      <c r="C6112" t="s">
        <v>52</v>
      </c>
      <c r="D6112">
        <v>76.849999999999994</v>
      </c>
    </row>
    <row r="6113" spans="1:4" x14ac:dyDescent="0.2">
      <c r="A6113">
        <v>89544</v>
      </c>
      <c r="B6113" t="s">
        <v>13653</v>
      </c>
      <c r="C6113" t="s">
        <v>52</v>
      </c>
      <c r="D6113">
        <v>9.7200000000000006</v>
      </c>
    </row>
    <row r="6114" spans="1:4" x14ac:dyDescent="0.2">
      <c r="A6114">
        <v>89545</v>
      </c>
      <c r="B6114" t="s">
        <v>1483</v>
      </c>
      <c r="C6114" t="s">
        <v>52</v>
      </c>
      <c r="D6114">
        <v>18.53</v>
      </c>
    </row>
    <row r="6115" spans="1:4" x14ac:dyDescent="0.2">
      <c r="A6115">
        <v>89599</v>
      </c>
      <c r="B6115" t="s">
        <v>13654</v>
      </c>
      <c r="C6115" t="s">
        <v>52</v>
      </c>
      <c r="D6115">
        <v>28.49</v>
      </c>
    </row>
    <row r="6116" spans="1:4" x14ac:dyDescent="0.2">
      <c r="A6116">
        <v>89547</v>
      </c>
      <c r="B6116" t="s">
        <v>13655</v>
      </c>
      <c r="C6116" t="s">
        <v>52</v>
      </c>
      <c r="D6116">
        <v>24.86</v>
      </c>
    </row>
    <row r="6117" spans="1:4" x14ac:dyDescent="0.2">
      <c r="A6117">
        <v>89495</v>
      </c>
      <c r="B6117" t="s">
        <v>13656</v>
      </c>
      <c r="C6117" t="s">
        <v>52</v>
      </c>
      <c r="D6117">
        <v>24.97</v>
      </c>
    </row>
    <row r="6118" spans="1:4" x14ac:dyDescent="0.2">
      <c r="A6118">
        <v>89673</v>
      </c>
      <c r="B6118" t="s">
        <v>13657</v>
      </c>
      <c r="C6118" t="s">
        <v>52</v>
      </c>
      <c r="D6118">
        <v>39.770000000000003</v>
      </c>
    </row>
    <row r="6119" spans="1:4" x14ac:dyDescent="0.2">
      <c r="A6119">
        <v>89557</v>
      </c>
      <c r="B6119" t="s">
        <v>13658</v>
      </c>
      <c r="C6119" t="s">
        <v>52</v>
      </c>
      <c r="D6119">
        <v>34.700000000000003</v>
      </c>
    </row>
    <row r="6120" spans="1:4" x14ac:dyDescent="0.2">
      <c r="A6120">
        <v>89681</v>
      </c>
      <c r="B6120" t="s">
        <v>13659</v>
      </c>
      <c r="C6120" t="s">
        <v>52</v>
      </c>
      <c r="D6120">
        <v>98.36</v>
      </c>
    </row>
    <row r="6121" spans="1:4" x14ac:dyDescent="0.2">
      <c r="A6121">
        <v>104173</v>
      </c>
      <c r="B6121" t="s">
        <v>1507</v>
      </c>
      <c r="C6121" t="s">
        <v>52</v>
      </c>
      <c r="D6121">
        <v>91.8</v>
      </c>
    </row>
    <row r="6122" spans="1:4" x14ac:dyDescent="0.2">
      <c r="A6122">
        <v>89549</v>
      </c>
      <c r="B6122" t="s">
        <v>388</v>
      </c>
      <c r="C6122" t="s">
        <v>52</v>
      </c>
      <c r="D6122">
        <v>20.74</v>
      </c>
    </row>
    <row r="6123" spans="1:4" x14ac:dyDescent="0.2">
      <c r="A6123">
        <v>89578</v>
      </c>
      <c r="B6123" t="s">
        <v>13660</v>
      </c>
      <c r="C6123" t="s">
        <v>83</v>
      </c>
      <c r="D6123">
        <v>37.369999999999997</v>
      </c>
    </row>
    <row r="6124" spans="1:4" x14ac:dyDescent="0.2">
      <c r="A6124">
        <v>89512</v>
      </c>
      <c r="B6124" t="s">
        <v>13661</v>
      </c>
      <c r="C6124" t="s">
        <v>83</v>
      </c>
      <c r="D6124">
        <v>59.56</v>
      </c>
    </row>
    <row r="6125" spans="1:4" x14ac:dyDescent="0.2">
      <c r="A6125">
        <v>89580</v>
      </c>
      <c r="B6125" t="s">
        <v>13662</v>
      </c>
      <c r="C6125" t="s">
        <v>83</v>
      </c>
      <c r="D6125">
        <v>76.95</v>
      </c>
    </row>
    <row r="6126" spans="1:4" x14ac:dyDescent="0.2">
      <c r="A6126">
        <v>104166</v>
      </c>
      <c r="B6126" t="s">
        <v>13663</v>
      </c>
      <c r="C6126" t="s">
        <v>83</v>
      </c>
      <c r="D6126">
        <v>85.16</v>
      </c>
    </row>
    <row r="6127" spans="1:4" x14ac:dyDescent="0.2">
      <c r="A6127">
        <v>89508</v>
      </c>
      <c r="B6127" t="s">
        <v>13664</v>
      </c>
      <c r="C6127" t="s">
        <v>83</v>
      </c>
      <c r="D6127">
        <v>20.51</v>
      </c>
    </row>
    <row r="6128" spans="1:4" x14ac:dyDescent="0.2">
      <c r="A6128">
        <v>89509</v>
      </c>
      <c r="B6128" t="s">
        <v>1485</v>
      </c>
      <c r="C6128" t="s">
        <v>83</v>
      </c>
      <c r="D6128">
        <v>27.61</v>
      </c>
    </row>
    <row r="6129" spans="1:4" x14ac:dyDescent="0.2">
      <c r="A6129">
        <v>89576</v>
      </c>
      <c r="B6129" t="s">
        <v>13665</v>
      </c>
      <c r="C6129" t="s">
        <v>83</v>
      </c>
      <c r="D6129">
        <v>29.94</v>
      </c>
    </row>
    <row r="6130" spans="1:4" x14ac:dyDescent="0.2">
      <c r="A6130">
        <v>89511</v>
      </c>
      <c r="B6130" t="s">
        <v>13666</v>
      </c>
      <c r="C6130" t="s">
        <v>83</v>
      </c>
      <c r="D6130">
        <v>46.65</v>
      </c>
    </row>
    <row r="6131" spans="1:4" x14ac:dyDescent="0.2">
      <c r="A6131">
        <v>89675</v>
      </c>
      <c r="B6131" t="s">
        <v>13667</v>
      </c>
      <c r="C6131" t="s">
        <v>52</v>
      </c>
      <c r="D6131">
        <v>79.040000000000006</v>
      </c>
    </row>
    <row r="6132" spans="1:4" x14ac:dyDescent="0.2">
      <c r="A6132">
        <v>89559</v>
      </c>
      <c r="B6132" t="s">
        <v>13668</v>
      </c>
      <c r="C6132" t="s">
        <v>52</v>
      </c>
      <c r="D6132">
        <v>72.5</v>
      </c>
    </row>
    <row r="6133" spans="1:4" x14ac:dyDescent="0.2">
      <c r="A6133">
        <v>104172</v>
      </c>
      <c r="B6133" t="s">
        <v>13669</v>
      </c>
      <c r="C6133" t="s">
        <v>52</v>
      </c>
      <c r="D6133">
        <v>295.61</v>
      </c>
    </row>
    <row r="6134" spans="1:4" x14ac:dyDescent="0.2">
      <c r="A6134">
        <v>89683</v>
      </c>
      <c r="B6134" t="s">
        <v>13670</v>
      </c>
      <c r="C6134" t="s">
        <v>52</v>
      </c>
      <c r="D6134">
        <v>305.2</v>
      </c>
    </row>
    <row r="6135" spans="1:4" x14ac:dyDescent="0.2">
      <c r="A6135">
        <v>89667</v>
      </c>
      <c r="B6135" t="s">
        <v>13671</v>
      </c>
      <c r="C6135" t="s">
        <v>52</v>
      </c>
      <c r="D6135">
        <v>48.21</v>
      </c>
    </row>
    <row r="6136" spans="1:4" x14ac:dyDescent="0.2">
      <c r="A6136">
        <v>89550</v>
      </c>
      <c r="B6136" t="s">
        <v>13672</v>
      </c>
      <c r="C6136" t="s">
        <v>52</v>
      </c>
      <c r="D6136">
        <v>44.59</v>
      </c>
    </row>
    <row r="6137" spans="1:4" x14ac:dyDescent="0.2">
      <c r="A6137">
        <v>89693</v>
      </c>
      <c r="B6137" t="s">
        <v>13673</v>
      </c>
      <c r="C6137" t="s">
        <v>52</v>
      </c>
      <c r="D6137">
        <v>89.28</v>
      </c>
    </row>
    <row r="6138" spans="1:4" x14ac:dyDescent="0.2">
      <c r="A6138">
        <v>89571</v>
      </c>
      <c r="B6138" t="s">
        <v>13674</v>
      </c>
      <c r="C6138" t="s">
        <v>52</v>
      </c>
      <c r="D6138">
        <v>76.2</v>
      </c>
    </row>
    <row r="6139" spans="1:4" x14ac:dyDescent="0.2">
      <c r="A6139">
        <v>89696</v>
      </c>
      <c r="B6139" t="s">
        <v>13675</v>
      </c>
      <c r="C6139" t="s">
        <v>52</v>
      </c>
      <c r="D6139">
        <v>94.44</v>
      </c>
    </row>
    <row r="6140" spans="1:4" x14ac:dyDescent="0.2">
      <c r="A6140">
        <v>89573</v>
      </c>
      <c r="B6140" t="s">
        <v>13676</v>
      </c>
      <c r="C6140" t="s">
        <v>52</v>
      </c>
      <c r="D6140">
        <v>83.31</v>
      </c>
    </row>
    <row r="6141" spans="1:4" x14ac:dyDescent="0.2">
      <c r="A6141">
        <v>89704</v>
      </c>
      <c r="B6141" t="s">
        <v>13677</v>
      </c>
      <c r="C6141" t="s">
        <v>52</v>
      </c>
      <c r="D6141">
        <v>167.91</v>
      </c>
    </row>
    <row r="6142" spans="1:4" x14ac:dyDescent="0.2">
      <c r="A6142">
        <v>104175</v>
      </c>
      <c r="B6142" t="s">
        <v>13678</v>
      </c>
      <c r="C6142" t="s">
        <v>52</v>
      </c>
      <c r="D6142">
        <v>152.77000000000001</v>
      </c>
    </row>
    <row r="6143" spans="1:4" x14ac:dyDescent="0.2">
      <c r="A6143">
        <v>89701</v>
      </c>
      <c r="B6143" t="s">
        <v>13679</v>
      </c>
      <c r="C6143" t="s">
        <v>52</v>
      </c>
      <c r="D6143">
        <v>216</v>
      </c>
    </row>
    <row r="6144" spans="1:4" x14ac:dyDescent="0.2">
      <c r="A6144">
        <v>104177</v>
      </c>
      <c r="B6144" t="s">
        <v>13680</v>
      </c>
      <c r="C6144" t="s">
        <v>52</v>
      </c>
      <c r="D6144">
        <v>196.83</v>
      </c>
    </row>
    <row r="6145" spans="1:4" x14ac:dyDescent="0.2">
      <c r="A6145">
        <v>89566</v>
      </c>
      <c r="B6145" t="s">
        <v>13681</v>
      </c>
      <c r="C6145" t="s">
        <v>52</v>
      </c>
      <c r="D6145">
        <v>51.95</v>
      </c>
    </row>
    <row r="6146" spans="1:4" x14ac:dyDescent="0.2">
      <c r="A6146">
        <v>89687</v>
      </c>
      <c r="B6146" t="s">
        <v>13682</v>
      </c>
      <c r="C6146" t="s">
        <v>52</v>
      </c>
      <c r="D6146">
        <v>59.19</v>
      </c>
    </row>
    <row r="6147" spans="1:4" x14ac:dyDescent="0.2">
      <c r="A6147">
        <v>102450</v>
      </c>
      <c r="B6147" t="s">
        <v>13683</v>
      </c>
      <c r="C6147" t="s">
        <v>3211</v>
      </c>
      <c r="D6147" t="s">
        <v>17527</v>
      </c>
    </row>
    <row r="6148" spans="1:4" x14ac:dyDescent="0.2">
      <c r="A6148">
        <v>102250</v>
      </c>
      <c r="B6148" t="s">
        <v>13684</v>
      </c>
      <c r="C6148" t="s">
        <v>3211</v>
      </c>
      <c r="D6148" t="s">
        <v>17527</v>
      </c>
    </row>
    <row r="6149" spans="1:4" x14ac:dyDescent="0.2">
      <c r="A6149">
        <v>102240</v>
      </c>
      <c r="B6149" t="s">
        <v>13685</v>
      </c>
      <c r="C6149" t="s">
        <v>3211</v>
      </c>
      <c r="D6149" t="s">
        <v>17527</v>
      </c>
    </row>
    <row r="6150" spans="1:4" x14ac:dyDescent="0.2">
      <c r="A6150">
        <v>102449</v>
      </c>
      <c r="B6150" t="s">
        <v>13686</v>
      </c>
      <c r="C6150" t="s">
        <v>3211</v>
      </c>
      <c r="D6150" t="s">
        <v>17527</v>
      </c>
    </row>
    <row r="6151" spans="1:4" x14ac:dyDescent="0.2">
      <c r="A6151">
        <v>102249</v>
      </c>
      <c r="B6151" t="s">
        <v>13687</v>
      </c>
      <c r="C6151" t="s">
        <v>3211</v>
      </c>
      <c r="D6151" t="s">
        <v>17527</v>
      </c>
    </row>
    <row r="6152" spans="1:4" x14ac:dyDescent="0.2">
      <c r="A6152">
        <v>102238</v>
      </c>
      <c r="B6152" t="s">
        <v>13688</v>
      </c>
      <c r="C6152" t="s">
        <v>3211</v>
      </c>
      <c r="D6152" t="s">
        <v>17527</v>
      </c>
    </row>
    <row r="6153" spans="1:4" x14ac:dyDescent="0.2">
      <c r="A6153">
        <v>102448</v>
      </c>
      <c r="B6153" t="s">
        <v>13689</v>
      </c>
      <c r="C6153" t="s">
        <v>3211</v>
      </c>
      <c r="D6153" t="s">
        <v>17527</v>
      </c>
    </row>
    <row r="6154" spans="1:4" x14ac:dyDescent="0.2">
      <c r="A6154">
        <v>102248</v>
      </c>
      <c r="B6154" t="s">
        <v>13690</v>
      </c>
      <c r="C6154" t="s">
        <v>3211</v>
      </c>
      <c r="D6154" t="s">
        <v>17527</v>
      </c>
    </row>
    <row r="6155" spans="1:4" x14ac:dyDescent="0.2">
      <c r="A6155">
        <v>102253</v>
      </c>
      <c r="B6155" t="s">
        <v>13691</v>
      </c>
      <c r="C6155" t="s">
        <v>3211</v>
      </c>
      <c r="D6155" s="335">
        <v>1064.93</v>
      </c>
    </row>
    <row r="6156" spans="1:4" x14ac:dyDescent="0.2">
      <c r="A6156">
        <v>102254</v>
      </c>
      <c r="B6156" t="s">
        <v>13693</v>
      </c>
      <c r="C6156" t="s">
        <v>3211</v>
      </c>
      <c r="D6156">
        <v>866.85</v>
      </c>
    </row>
    <row r="6157" spans="1:4" x14ac:dyDescent="0.2">
      <c r="A6157">
        <v>102257</v>
      </c>
      <c r="B6157" t="s">
        <v>13694</v>
      </c>
      <c r="C6157" t="s">
        <v>3211</v>
      </c>
      <c r="D6157">
        <v>409.31</v>
      </c>
    </row>
    <row r="6158" spans="1:4" x14ac:dyDescent="0.2">
      <c r="A6158">
        <v>102239</v>
      </c>
      <c r="B6158" t="s">
        <v>13695</v>
      </c>
      <c r="C6158" t="s">
        <v>3211</v>
      </c>
      <c r="D6158" t="s">
        <v>17527</v>
      </c>
    </row>
    <row r="6159" spans="1:4" x14ac:dyDescent="0.2">
      <c r="A6159">
        <v>102236</v>
      </c>
      <c r="B6159" t="s">
        <v>13696</v>
      </c>
      <c r="C6159" t="s">
        <v>3211</v>
      </c>
      <c r="D6159" t="s">
        <v>17527</v>
      </c>
    </row>
    <row r="6160" spans="1:4" x14ac:dyDescent="0.2">
      <c r="A6160">
        <v>102235</v>
      </c>
      <c r="B6160" t="s">
        <v>13697</v>
      </c>
      <c r="C6160" t="s">
        <v>3211</v>
      </c>
      <c r="D6160">
        <v>626.84</v>
      </c>
    </row>
    <row r="6161" spans="1:4" x14ac:dyDescent="0.2">
      <c r="A6161">
        <v>106164</v>
      </c>
      <c r="B6161" t="s">
        <v>13698</v>
      </c>
      <c r="C6161" t="s">
        <v>3211</v>
      </c>
      <c r="D6161" t="s">
        <v>17527</v>
      </c>
    </row>
    <row r="6162" spans="1:4" x14ac:dyDescent="0.2">
      <c r="A6162">
        <v>102260</v>
      </c>
      <c r="B6162" t="s">
        <v>13699</v>
      </c>
      <c r="C6162" t="s">
        <v>3211</v>
      </c>
      <c r="D6162" t="s">
        <v>17527</v>
      </c>
    </row>
    <row r="6163" spans="1:4" x14ac:dyDescent="0.2">
      <c r="A6163">
        <v>102259</v>
      </c>
      <c r="B6163" t="s">
        <v>13700</v>
      </c>
      <c r="C6163" t="s">
        <v>3211</v>
      </c>
      <c r="D6163" t="s">
        <v>17527</v>
      </c>
    </row>
    <row r="6164" spans="1:4" x14ac:dyDescent="0.2">
      <c r="A6164">
        <v>102262</v>
      </c>
      <c r="B6164" t="s">
        <v>13701</v>
      </c>
      <c r="C6164" t="s">
        <v>52</v>
      </c>
      <c r="D6164" t="s">
        <v>17527</v>
      </c>
    </row>
    <row r="6165" spans="1:4" x14ac:dyDescent="0.2">
      <c r="A6165">
        <v>102242</v>
      </c>
      <c r="B6165" t="s">
        <v>13702</v>
      </c>
      <c r="C6165" t="s">
        <v>3211</v>
      </c>
      <c r="D6165" t="s">
        <v>17527</v>
      </c>
    </row>
    <row r="6166" spans="1:4" x14ac:dyDescent="0.2">
      <c r="A6166">
        <v>106165</v>
      </c>
      <c r="B6166" t="s">
        <v>13703</v>
      </c>
      <c r="C6166" t="s">
        <v>52</v>
      </c>
      <c r="D6166" t="s">
        <v>17527</v>
      </c>
    </row>
    <row r="6167" spans="1:4" x14ac:dyDescent="0.2">
      <c r="A6167">
        <v>102246</v>
      </c>
      <c r="B6167" t="s">
        <v>13704</v>
      </c>
      <c r="C6167" t="s">
        <v>3211</v>
      </c>
      <c r="D6167" t="s">
        <v>17527</v>
      </c>
    </row>
    <row r="6168" spans="1:4" x14ac:dyDescent="0.2">
      <c r="A6168">
        <v>102252</v>
      </c>
      <c r="B6168" t="s">
        <v>13705</v>
      </c>
      <c r="C6168" t="s">
        <v>3211</v>
      </c>
      <c r="D6168" t="s">
        <v>17527</v>
      </c>
    </row>
    <row r="6169" spans="1:4" x14ac:dyDescent="0.2">
      <c r="A6169">
        <v>101912</v>
      </c>
      <c r="B6169" t="s">
        <v>13706</v>
      </c>
      <c r="C6169" t="s">
        <v>52</v>
      </c>
      <c r="D6169" s="335">
        <v>1585.79</v>
      </c>
    </row>
    <row r="6170" spans="1:4" x14ac:dyDescent="0.2">
      <c r="A6170">
        <v>96765</v>
      </c>
      <c r="B6170" t="s">
        <v>13707</v>
      </c>
      <c r="C6170" t="s">
        <v>52</v>
      </c>
      <c r="D6170" s="335">
        <v>1707.45</v>
      </c>
    </row>
    <row r="6171" spans="1:4" x14ac:dyDescent="0.2">
      <c r="A6171">
        <v>97430</v>
      </c>
      <c r="B6171" t="s">
        <v>13708</v>
      </c>
      <c r="C6171" t="s">
        <v>52</v>
      </c>
      <c r="D6171">
        <v>48.28</v>
      </c>
    </row>
    <row r="6172" spans="1:4" x14ac:dyDescent="0.2">
      <c r="A6172">
        <v>97431</v>
      </c>
      <c r="B6172" t="s">
        <v>13709</v>
      </c>
      <c r="C6172" t="s">
        <v>52</v>
      </c>
      <c r="D6172">
        <v>51.07</v>
      </c>
    </row>
    <row r="6173" spans="1:4" x14ac:dyDescent="0.2">
      <c r="A6173">
        <v>97432</v>
      </c>
      <c r="B6173" t="s">
        <v>13710</v>
      </c>
      <c r="C6173" t="s">
        <v>52</v>
      </c>
      <c r="D6173">
        <v>54.92</v>
      </c>
    </row>
    <row r="6174" spans="1:4" x14ac:dyDescent="0.2">
      <c r="A6174">
        <v>101913</v>
      </c>
      <c r="B6174" t="s">
        <v>13711</v>
      </c>
      <c r="C6174" t="s">
        <v>52</v>
      </c>
      <c r="D6174">
        <v>479.09</v>
      </c>
    </row>
    <row r="6175" spans="1:4" x14ac:dyDescent="0.2">
      <c r="A6175">
        <v>101914</v>
      </c>
      <c r="B6175" t="s">
        <v>13712</v>
      </c>
      <c r="C6175" t="s">
        <v>52</v>
      </c>
      <c r="D6175">
        <v>580.29999999999995</v>
      </c>
    </row>
    <row r="6176" spans="1:4" x14ac:dyDescent="0.2">
      <c r="A6176">
        <v>101915</v>
      </c>
      <c r="B6176" t="s">
        <v>13713</v>
      </c>
      <c r="C6176" t="s">
        <v>52</v>
      </c>
      <c r="D6176">
        <v>409.02</v>
      </c>
    </row>
    <row r="6177" spans="1:4" x14ac:dyDescent="0.2">
      <c r="A6177">
        <v>97433</v>
      </c>
      <c r="B6177" t="s">
        <v>13714</v>
      </c>
      <c r="C6177" t="s">
        <v>52</v>
      </c>
      <c r="D6177">
        <v>102.7</v>
      </c>
    </row>
    <row r="6178" spans="1:4" x14ac:dyDescent="0.2">
      <c r="A6178">
        <v>97435</v>
      </c>
      <c r="B6178" t="s">
        <v>13715</v>
      </c>
      <c r="C6178" t="s">
        <v>52</v>
      </c>
      <c r="D6178">
        <v>115.19</v>
      </c>
    </row>
    <row r="6179" spans="1:4" x14ac:dyDescent="0.2">
      <c r="A6179">
        <v>97437</v>
      </c>
      <c r="B6179" t="s">
        <v>13716</v>
      </c>
      <c r="C6179" t="s">
        <v>52</v>
      </c>
      <c r="D6179">
        <v>127.55</v>
      </c>
    </row>
    <row r="6180" spans="1:4" x14ac:dyDescent="0.2">
      <c r="A6180">
        <v>97546</v>
      </c>
      <c r="B6180" t="s">
        <v>13717</v>
      </c>
      <c r="C6180" t="s">
        <v>52</v>
      </c>
      <c r="D6180">
        <v>40.31</v>
      </c>
    </row>
    <row r="6181" spans="1:4" x14ac:dyDescent="0.2">
      <c r="A6181">
        <v>97548</v>
      </c>
      <c r="B6181" t="s">
        <v>13718</v>
      </c>
      <c r="C6181" t="s">
        <v>52</v>
      </c>
      <c r="D6181">
        <v>60.91</v>
      </c>
    </row>
    <row r="6182" spans="1:4" x14ac:dyDescent="0.2">
      <c r="A6182">
        <v>97550</v>
      </c>
      <c r="B6182" t="s">
        <v>13719</v>
      </c>
      <c r="C6182" t="s">
        <v>52</v>
      </c>
      <c r="D6182">
        <v>103.34</v>
      </c>
    </row>
    <row r="6183" spans="1:4" x14ac:dyDescent="0.2">
      <c r="A6183">
        <v>97479</v>
      </c>
      <c r="B6183" t="s">
        <v>13720</v>
      </c>
      <c r="C6183" t="s">
        <v>52</v>
      </c>
      <c r="D6183">
        <v>64.62</v>
      </c>
    </row>
    <row r="6184" spans="1:4" x14ac:dyDescent="0.2">
      <c r="A6184">
        <v>97517</v>
      </c>
      <c r="B6184" t="s">
        <v>13721</v>
      </c>
      <c r="C6184" t="s">
        <v>52</v>
      </c>
      <c r="D6184">
        <v>59.85</v>
      </c>
    </row>
    <row r="6185" spans="1:4" x14ac:dyDescent="0.2">
      <c r="A6185">
        <v>97481</v>
      </c>
      <c r="B6185" t="s">
        <v>13722</v>
      </c>
      <c r="C6185" t="s">
        <v>52</v>
      </c>
      <c r="D6185">
        <v>92.39</v>
      </c>
    </row>
    <row r="6186" spans="1:4" x14ac:dyDescent="0.2">
      <c r="A6186">
        <v>97519</v>
      </c>
      <c r="B6186" t="s">
        <v>13723</v>
      </c>
      <c r="C6186" t="s">
        <v>52</v>
      </c>
      <c r="D6186">
        <v>83.99</v>
      </c>
    </row>
    <row r="6187" spans="1:4" x14ac:dyDescent="0.2">
      <c r="A6187">
        <v>97483</v>
      </c>
      <c r="B6187" t="s">
        <v>13724</v>
      </c>
      <c r="C6187" t="s">
        <v>52</v>
      </c>
      <c r="D6187">
        <v>128.09</v>
      </c>
    </row>
    <row r="6188" spans="1:4" x14ac:dyDescent="0.2">
      <c r="A6188">
        <v>97521</v>
      </c>
      <c r="B6188" t="s">
        <v>13725</v>
      </c>
      <c r="C6188" t="s">
        <v>52</v>
      </c>
      <c r="D6188">
        <v>115.53</v>
      </c>
    </row>
    <row r="6189" spans="1:4" x14ac:dyDescent="0.2">
      <c r="A6189">
        <v>97452</v>
      </c>
      <c r="B6189" t="s">
        <v>13726</v>
      </c>
      <c r="C6189" t="s">
        <v>52</v>
      </c>
      <c r="D6189">
        <v>213.56</v>
      </c>
    </row>
    <row r="6190" spans="1:4" x14ac:dyDescent="0.2">
      <c r="A6190">
        <v>97485</v>
      </c>
      <c r="B6190" t="s">
        <v>13727</v>
      </c>
      <c r="C6190" t="s">
        <v>52</v>
      </c>
      <c r="D6190">
        <v>175.34</v>
      </c>
    </row>
    <row r="6191" spans="1:4" x14ac:dyDescent="0.2">
      <c r="A6191">
        <v>97523</v>
      </c>
      <c r="B6191" t="s">
        <v>13728</v>
      </c>
      <c r="C6191" t="s">
        <v>52</v>
      </c>
      <c r="D6191">
        <v>157.58000000000001</v>
      </c>
    </row>
    <row r="6192" spans="1:4" x14ac:dyDescent="0.2">
      <c r="A6192">
        <v>97454</v>
      </c>
      <c r="B6192" t="s">
        <v>13729</v>
      </c>
      <c r="C6192" t="s">
        <v>52</v>
      </c>
      <c r="D6192">
        <v>344.28</v>
      </c>
    </row>
    <row r="6193" spans="1:4" x14ac:dyDescent="0.2">
      <c r="A6193">
        <v>97487</v>
      </c>
      <c r="B6193" t="s">
        <v>13730</v>
      </c>
      <c r="C6193" t="s">
        <v>52</v>
      </c>
      <c r="D6193">
        <v>317.27999999999997</v>
      </c>
    </row>
    <row r="6194" spans="1:4" x14ac:dyDescent="0.2">
      <c r="A6194">
        <v>97525</v>
      </c>
      <c r="B6194" t="s">
        <v>13731</v>
      </c>
      <c r="C6194" t="s">
        <v>52</v>
      </c>
      <c r="D6194">
        <v>291.72000000000003</v>
      </c>
    </row>
    <row r="6195" spans="1:4" x14ac:dyDescent="0.2">
      <c r="A6195">
        <v>97456</v>
      </c>
      <c r="B6195" t="s">
        <v>13732</v>
      </c>
      <c r="C6195" t="s">
        <v>52</v>
      </c>
      <c r="D6195">
        <v>754.1</v>
      </c>
    </row>
    <row r="6196" spans="1:4" x14ac:dyDescent="0.2">
      <c r="A6196">
        <v>97489</v>
      </c>
      <c r="B6196" t="s">
        <v>13733</v>
      </c>
      <c r="C6196" t="s">
        <v>52</v>
      </c>
      <c r="D6196">
        <v>738.3</v>
      </c>
    </row>
    <row r="6197" spans="1:4" x14ac:dyDescent="0.2">
      <c r="A6197">
        <v>97527</v>
      </c>
      <c r="B6197" t="s">
        <v>13734</v>
      </c>
      <c r="C6197" t="s">
        <v>52</v>
      </c>
      <c r="D6197">
        <v>704.95</v>
      </c>
    </row>
    <row r="6198" spans="1:4" x14ac:dyDescent="0.2">
      <c r="A6198">
        <v>97434</v>
      </c>
      <c r="B6198" t="s">
        <v>13735</v>
      </c>
      <c r="C6198" t="s">
        <v>52</v>
      </c>
      <c r="D6198">
        <v>104.36</v>
      </c>
    </row>
    <row r="6199" spans="1:4" x14ac:dyDescent="0.2">
      <c r="A6199">
        <v>97436</v>
      </c>
      <c r="B6199" t="s">
        <v>13736</v>
      </c>
      <c r="C6199" t="s">
        <v>52</v>
      </c>
      <c r="D6199">
        <v>118.38</v>
      </c>
    </row>
    <row r="6200" spans="1:4" x14ac:dyDescent="0.2">
      <c r="A6200">
        <v>97438</v>
      </c>
      <c r="B6200" t="s">
        <v>13737</v>
      </c>
      <c r="C6200" t="s">
        <v>52</v>
      </c>
      <c r="D6200">
        <v>130.96</v>
      </c>
    </row>
    <row r="6201" spans="1:4" x14ac:dyDescent="0.2">
      <c r="A6201">
        <v>97547</v>
      </c>
      <c r="B6201" t="s">
        <v>13738</v>
      </c>
      <c r="C6201" t="s">
        <v>52</v>
      </c>
      <c r="D6201">
        <v>40.31</v>
      </c>
    </row>
    <row r="6202" spans="1:4" x14ac:dyDescent="0.2">
      <c r="A6202">
        <v>97549</v>
      </c>
      <c r="B6202" t="s">
        <v>13739</v>
      </c>
      <c r="C6202" t="s">
        <v>52</v>
      </c>
      <c r="D6202">
        <v>60.91</v>
      </c>
    </row>
    <row r="6203" spans="1:4" x14ac:dyDescent="0.2">
      <c r="A6203">
        <v>97551</v>
      </c>
      <c r="B6203" t="s">
        <v>13740</v>
      </c>
      <c r="C6203" t="s">
        <v>52</v>
      </c>
      <c r="D6203">
        <v>103.34</v>
      </c>
    </row>
    <row r="6204" spans="1:4" x14ac:dyDescent="0.2">
      <c r="A6204">
        <v>97480</v>
      </c>
      <c r="B6204" t="s">
        <v>13741</v>
      </c>
      <c r="C6204" t="s">
        <v>52</v>
      </c>
      <c r="D6204">
        <v>64.62</v>
      </c>
    </row>
    <row r="6205" spans="1:4" x14ac:dyDescent="0.2">
      <c r="A6205">
        <v>97518</v>
      </c>
      <c r="B6205" t="s">
        <v>13742</v>
      </c>
      <c r="C6205" t="s">
        <v>52</v>
      </c>
      <c r="D6205">
        <v>59.85</v>
      </c>
    </row>
    <row r="6206" spans="1:4" x14ac:dyDescent="0.2">
      <c r="A6206">
        <v>97482</v>
      </c>
      <c r="B6206" t="s">
        <v>13743</v>
      </c>
      <c r="C6206" t="s">
        <v>52</v>
      </c>
      <c r="D6206">
        <v>92.39</v>
      </c>
    </row>
    <row r="6207" spans="1:4" x14ac:dyDescent="0.2">
      <c r="A6207">
        <v>97520</v>
      </c>
      <c r="B6207" t="s">
        <v>13744</v>
      </c>
      <c r="C6207" t="s">
        <v>52</v>
      </c>
      <c r="D6207">
        <v>83.99</v>
      </c>
    </row>
    <row r="6208" spans="1:4" x14ac:dyDescent="0.2">
      <c r="A6208">
        <v>97484</v>
      </c>
      <c r="B6208" t="s">
        <v>13745</v>
      </c>
      <c r="C6208" t="s">
        <v>52</v>
      </c>
      <c r="D6208">
        <v>128.09</v>
      </c>
    </row>
    <row r="6209" spans="1:4" x14ac:dyDescent="0.2">
      <c r="A6209">
        <v>97522</v>
      </c>
      <c r="B6209" t="s">
        <v>13746</v>
      </c>
      <c r="C6209" t="s">
        <v>52</v>
      </c>
      <c r="D6209">
        <v>115.53</v>
      </c>
    </row>
    <row r="6210" spans="1:4" x14ac:dyDescent="0.2">
      <c r="A6210">
        <v>97453</v>
      </c>
      <c r="B6210" t="s">
        <v>13747</v>
      </c>
      <c r="C6210" t="s">
        <v>52</v>
      </c>
      <c r="D6210">
        <v>225.39</v>
      </c>
    </row>
    <row r="6211" spans="1:4" x14ac:dyDescent="0.2">
      <c r="A6211">
        <v>97486</v>
      </c>
      <c r="B6211" t="s">
        <v>13748</v>
      </c>
      <c r="C6211" t="s">
        <v>52</v>
      </c>
      <c r="D6211">
        <v>187.17</v>
      </c>
    </row>
    <row r="6212" spans="1:4" x14ac:dyDescent="0.2">
      <c r="A6212">
        <v>97524</v>
      </c>
      <c r="B6212" t="s">
        <v>13749</v>
      </c>
      <c r="C6212" t="s">
        <v>52</v>
      </c>
      <c r="D6212">
        <v>169.41</v>
      </c>
    </row>
    <row r="6213" spans="1:4" x14ac:dyDescent="0.2">
      <c r="A6213">
        <v>97455</v>
      </c>
      <c r="B6213" t="s">
        <v>13750</v>
      </c>
      <c r="C6213" t="s">
        <v>52</v>
      </c>
      <c r="D6213">
        <v>363.2</v>
      </c>
    </row>
    <row r="6214" spans="1:4" x14ac:dyDescent="0.2">
      <c r="A6214">
        <v>97488</v>
      </c>
      <c r="B6214" t="s">
        <v>13751</v>
      </c>
      <c r="C6214" t="s">
        <v>52</v>
      </c>
      <c r="D6214">
        <v>336.2</v>
      </c>
    </row>
    <row r="6215" spans="1:4" x14ac:dyDescent="0.2">
      <c r="A6215">
        <v>97526</v>
      </c>
      <c r="B6215" t="s">
        <v>13752</v>
      </c>
      <c r="C6215" t="s">
        <v>52</v>
      </c>
      <c r="D6215">
        <v>310.64</v>
      </c>
    </row>
    <row r="6216" spans="1:4" x14ac:dyDescent="0.2">
      <c r="A6216">
        <v>97457</v>
      </c>
      <c r="B6216" t="s">
        <v>13753</v>
      </c>
      <c r="C6216" t="s">
        <v>52</v>
      </c>
      <c r="D6216">
        <v>669.21</v>
      </c>
    </row>
    <row r="6217" spans="1:4" x14ac:dyDescent="0.2">
      <c r="A6217">
        <v>97490</v>
      </c>
      <c r="B6217" t="s">
        <v>13754</v>
      </c>
      <c r="C6217" t="s">
        <v>52</v>
      </c>
      <c r="D6217">
        <v>653.41</v>
      </c>
    </row>
    <row r="6218" spans="1:4" x14ac:dyDescent="0.2">
      <c r="A6218">
        <v>97528</v>
      </c>
      <c r="B6218" t="s">
        <v>13755</v>
      </c>
      <c r="C6218" t="s">
        <v>52</v>
      </c>
      <c r="D6218">
        <v>620.05999999999995</v>
      </c>
    </row>
    <row r="6219" spans="1:4" x14ac:dyDescent="0.2">
      <c r="A6219">
        <v>101906</v>
      </c>
      <c r="B6219" t="s">
        <v>13756</v>
      </c>
      <c r="C6219" t="s">
        <v>52</v>
      </c>
      <c r="D6219">
        <v>820.08</v>
      </c>
    </row>
    <row r="6220" spans="1:4" x14ac:dyDescent="0.2">
      <c r="A6220">
        <v>101907</v>
      </c>
      <c r="B6220" t="s">
        <v>13757</v>
      </c>
      <c r="C6220" t="s">
        <v>52</v>
      </c>
      <c r="D6220">
        <v>885.85</v>
      </c>
    </row>
    <row r="6221" spans="1:4" x14ac:dyDescent="0.2">
      <c r="A6221">
        <v>101911</v>
      </c>
      <c r="B6221" t="s">
        <v>13758</v>
      </c>
      <c r="C6221" t="s">
        <v>52</v>
      </c>
      <c r="D6221">
        <v>425.46</v>
      </c>
    </row>
    <row r="6222" spans="1:4" x14ac:dyDescent="0.2">
      <c r="A6222">
        <v>101908</v>
      </c>
      <c r="B6222" t="s">
        <v>13759</v>
      </c>
      <c r="C6222" t="s">
        <v>52</v>
      </c>
      <c r="D6222">
        <v>272</v>
      </c>
    </row>
    <row r="6223" spans="1:4" x14ac:dyDescent="0.2">
      <c r="A6223">
        <v>101909</v>
      </c>
      <c r="B6223" t="s">
        <v>13760</v>
      </c>
      <c r="C6223" t="s">
        <v>52</v>
      </c>
      <c r="D6223">
        <v>315.85000000000002</v>
      </c>
    </row>
    <row r="6224" spans="1:4" x14ac:dyDescent="0.2">
      <c r="A6224">
        <v>101910</v>
      </c>
      <c r="B6224" t="s">
        <v>13761</v>
      </c>
      <c r="C6224" t="s">
        <v>52</v>
      </c>
      <c r="D6224">
        <v>370.65</v>
      </c>
    </row>
    <row r="6225" spans="1:4" x14ac:dyDescent="0.2">
      <c r="A6225">
        <v>101905</v>
      </c>
      <c r="B6225" t="s">
        <v>13762</v>
      </c>
      <c r="C6225" t="s">
        <v>52</v>
      </c>
      <c r="D6225">
        <v>280.22000000000003</v>
      </c>
    </row>
    <row r="6226" spans="1:4" x14ac:dyDescent="0.2">
      <c r="A6226">
        <v>92698</v>
      </c>
      <c r="B6226" t="s">
        <v>13763</v>
      </c>
      <c r="C6226" t="s">
        <v>52</v>
      </c>
      <c r="D6226">
        <v>25.46</v>
      </c>
    </row>
    <row r="6227" spans="1:4" x14ac:dyDescent="0.2">
      <c r="A6227">
        <v>92700</v>
      </c>
      <c r="B6227" t="s">
        <v>13764</v>
      </c>
      <c r="C6227" t="s">
        <v>52</v>
      </c>
      <c r="D6227">
        <v>41.69</v>
      </c>
    </row>
    <row r="6228" spans="1:4" x14ac:dyDescent="0.2">
      <c r="A6228">
        <v>92702</v>
      </c>
      <c r="B6228" t="s">
        <v>13765</v>
      </c>
      <c r="C6228" t="s">
        <v>52</v>
      </c>
      <c r="D6228">
        <v>65.569999999999993</v>
      </c>
    </row>
    <row r="6229" spans="1:4" x14ac:dyDescent="0.2">
      <c r="A6229">
        <v>92669</v>
      </c>
      <c r="B6229" t="s">
        <v>13766</v>
      </c>
      <c r="C6229" t="s">
        <v>52</v>
      </c>
      <c r="D6229">
        <v>47.89</v>
      </c>
    </row>
    <row r="6230" spans="1:4" x14ac:dyDescent="0.2">
      <c r="A6230">
        <v>92671</v>
      </c>
      <c r="B6230" t="s">
        <v>13767</v>
      </c>
      <c r="C6230" t="s">
        <v>52</v>
      </c>
      <c r="D6230">
        <v>62.6</v>
      </c>
    </row>
    <row r="6231" spans="1:4" x14ac:dyDescent="0.2">
      <c r="A6231">
        <v>92673</v>
      </c>
      <c r="B6231" t="s">
        <v>13768</v>
      </c>
      <c r="C6231" t="s">
        <v>52</v>
      </c>
      <c r="D6231">
        <v>72.83</v>
      </c>
    </row>
    <row r="6232" spans="1:4" x14ac:dyDescent="0.2">
      <c r="A6232">
        <v>92675</v>
      </c>
      <c r="B6232" t="s">
        <v>13769</v>
      </c>
      <c r="C6232" t="s">
        <v>52</v>
      </c>
      <c r="D6232">
        <v>94.06</v>
      </c>
    </row>
    <row r="6233" spans="1:4" x14ac:dyDescent="0.2">
      <c r="A6233">
        <v>92677</v>
      </c>
      <c r="B6233" t="s">
        <v>13770</v>
      </c>
      <c r="C6233" t="s">
        <v>52</v>
      </c>
      <c r="D6233">
        <v>151.16</v>
      </c>
    </row>
    <row r="6234" spans="1:4" x14ac:dyDescent="0.2">
      <c r="A6234">
        <v>92635</v>
      </c>
      <c r="B6234" t="s">
        <v>13771</v>
      </c>
      <c r="C6234" t="s">
        <v>52</v>
      </c>
      <c r="D6234">
        <v>238.51</v>
      </c>
    </row>
    <row r="6235" spans="1:4" x14ac:dyDescent="0.2">
      <c r="A6235">
        <v>92679</v>
      </c>
      <c r="B6235" t="s">
        <v>13772</v>
      </c>
      <c r="C6235" t="s">
        <v>52</v>
      </c>
      <c r="D6235">
        <v>206.04</v>
      </c>
    </row>
    <row r="6236" spans="1:4" x14ac:dyDescent="0.2">
      <c r="A6236">
        <v>92381</v>
      </c>
      <c r="B6236" t="s">
        <v>13773</v>
      </c>
      <c r="C6236" t="s">
        <v>52</v>
      </c>
      <c r="D6236">
        <v>63.53</v>
      </c>
    </row>
    <row r="6237" spans="1:4" x14ac:dyDescent="0.2">
      <c r="A6237">
        <v>92383</v>
      </c>
      <c r="B6237" t="s">
        <v>13774</v>
      </c>
      <c r="C6237" t="s">
        <v>52</v>
      </c>
      <c r="D6237">
        <v>80.38</v>
      </c>
    </row>
    <row r="6238" spans="1:4" x14ac:dyDescent="0.2">
      <c r="A6238">
        <v>92385</v>
      </c>
      <c r="B6238" t="s">
        <v>13775</v>
      </c>
      <c r="C6238" t="s">
        <v>52</v>
      </c>
      <c r="D6238">
        <v>93.06</v>
      </c>
    </row>
    <row r="6239" spans="1:4" x14ac:dyDescent="0.2">
      <c r="A6239">
        <v>92350</v>
      </c>
      <c r="B6239" t="s">
        <v>13776</v>
      </c>
      <c r="C6239" t="s">
        <v>52</v>
      </c>
      <c r="D6239">
        <v>123.74</v>
      </c>
    </row>
    <row r="6240" spans="1:4" x14ac:dyDescent="0.2">
      <c r="A6240">
        <v>92387</v>
      </c>
      <c r="B6240" t="s">
        <v>13777</v>
      </c>
      <c r="C6240" t="s">
        <v>52</v>
      </c>
      <c r="D6240">
        <v>117.35</v>
      </c>
    </row>
    <row r="6241" spans="1:4" x14ac:dyDescent="0.2">
      <c r="A6241">
        <v>92352</v>
      </c>
      <c r="B6241" t="s">
        <v>13778</v>
      </c>
      <c r="C6241" t="s">
        <v>52</v>
      </c>
      <c r="D6241">
        <v>179.15</v>
      </c>
    </row>
    <row r="6242" spans="1:4" x14ac:dyDescent="0.2">
      <c r="A6242">
        <v>92389</v>
      </c>
      <c r="B6242" t="s">
        <v>13779</v>
      </c>
      <c r="C6242" t="s">
        <v>52</v>
      </c>
      <c r="D6242">
        <v>179.02</v>
      </c>
    </row>
    <row r="6243" spans="1:4" x14ac:dyDescent="0.2">
      <c r="A6243">
        <v>92354</v>
      </c>
      <c r="B6243" t="s">
        <v>13780</v>
      </c>
      <c r="C6243" t="s">
        <v>52</v>
      </c>
      <c r="D6243">
        <v>232.36</v>
      </c>
    </row>
    <row r="6244" spans="1:4" x14ac:dyDescent="0.2">
      <c r="A6244">
        <v>92699</v>
      </c>
      <c r="B6244" t="s">
        <v>13781</v>
      </c>
      <c r="C6244" t="s">
        <v>52</v>
      </c>
      <c r="D6244">
        <v>24.07</v>
      </c>
    </row>
    <row r="6245" spans="1:4" x14ac:dyDescent="0.2">
      <c r="A6245">
        <v>92701</v>
      </c>
      <c r="B6245" t="s">
        <v>13782</v>
      </c>
      <c r="C6245" t="s">
        <v>52</v>
      </c>
      <c r="D6245">
        <v>39.61</v>
      </c>
    </row>
    <row r="6246" spans="1:4" x14ac:dyDescent="0.2">
      <c r="A6246">
        <v>92703</v>
      </c>
      <c r="B6246" t="s">
        <v>13783</v>
      </c>
      <c r="C6246" t="s">
        <v>52</v>
      </c>
      <c r="D6246">
        <v>63.02</v>
      </c>
    </row>
    <row r="6247" spans="1:4" x14ac:dyDescent="0.2">
      <c r="A6247">
        <v>92670</v>
      </c>
      <c r="B6247" t="s">
        <v>13784</v>
      </c>
      <c r="C6247" t="s">
        <v>52</v>
      </c>
      <c r="D6247">
        <v>45.34</v>
      </c>
    </row>
    <row r="6248" spans="1:4" x14ac:dyDescent="0.2">
      <c r="A6248">
        <v>92672</v>
      </c>
      <c r="B6248" t="s">
        <v>13785</v>
      </c>
      <c r="C6248" t="s">
        <v>52</v>
      </c>
      <c r="D6248">
        <v>57.51</v>
      </c>
    </row>
    <row r="6249" spans="1:4" x14ac:dyDescent="0.2">
      <c r="A6249">
        <v>92674</v>
      </c>
      <c r="B6249" t="s">
        <v>13786</v>
      </c>
      <c r="C6249" t="s">
        <v>52</v>
      </c>
      <c r="D6249">
        <v>69.33</v>
      </c>
    </row>
    <row r="6250" spans="1:4" x14ac:dyDescent="0.2">
      <c r="A6250">
        <v>92676</v>
      </c>
      <c r="B6250" t="s">
        <v>13787</v>
      </c>
      <c r="C6250" t="s">
        <v>52</v>
      </c>
      <c r="D6250">
        <v>91.68</v>
      </c>
    </row>
    <row r="6251" spans="1:4" x14ac:dyDescent="0.2">
      <c r="A6251">
        <v>92678</v>
      </c>
      <c r="B6251" t="s">
        <v>13788</v>
      </c>
      <c r="C6251" t="s">
        <v>52</v>
      </c>
      <c r="D6251">
        <v>140.66999999999999</v>
      </c>
    </row>
    <row r="6252" spans="1:4" x14ac:dyDescent="0.2">
      <c r="A6252">
        <v>92636</v>
      </c>
      <c r="B6252" t="s">
        <v>13789</v>
      </c>
      <c r="C6252" t="s">
        <v>52</v>
      </c>
      <c r="D6252">
        <v>218.31</v>
      </c>
    </row>
    <row r="6253" spans="1:4" x14ac:dyDescent="0.2">
      <c r="A6253">
        <v>92680</v>
      </c>
      <c r="B6253" t="s">
        <v>13790</v>
      </c>
      <c r="C6253" t="s">
        <v>52</v>
      </c>
      <c r="D6253">
        <v>185.84</v>
      </c>
    </row>
    <row r="6254" spans="1:4" x14ac:dyDescent="0.2">
      <c r="A6254">
        <v>92382</v>
      </c>
      <c r="B6254" t="s">
        <v>13791</v>
      </c>
      <c r="C6254" t="s">
        <v>52</v>
      </c>
      <c r="D6254">
        <v>60.98</v>
      </c>
    </row>
    <row r="6255" spans="1:4" x14ac:dyDescent="0.2">
      <c r="A6255">
        <v>92384</v>
      </c>
      <c r="B6255" t="s">
        <v>13792</v>
      </c>
      <c r="C6255" t="s">
        <v>52</v>
      </c>
      <c r="D6255">
        <v>75.290000000000006</v>
      </c>
    </row>
    <row r="6256" spans="1:4" x14ac:dyDescent="0.2">
      <c r="A6256">
        <v>92386</v>
      </c>
      <c r="B6256" t="s">
        <v>13793</v>
      </c>
      <c r="C6256" t="s">
        <v>52</v>
      </c>
      <c r="D6256">
        <v>89.56</v>
      </c>
    </row>
    <row r="6257" spans="1:4" x14ac:dyDescent="0.2">
      <c r="A6257">
        <v>92351</v>
      </c>
      <c r="B6257" t="s">
        <v>13794</v>
      </c>
      <c r="C6257" t="s">
        <v>52</v>
      </c>
      <c r="D6257">
        <v>121.36</v>
      </c>
    </row>
    <row r="6258" spans="1:4" x14ac:dyDescent="0.2">
      <c r="A6258">
        <v>92388</v>
      </c>
      <c r="B6258" t="s">
        <v>13795</v>
      </c>
      <c r="C6258" t="s">
        <v>52</v>
      </c>
      <c r="D6258">
        <v>114.97</v>
      </c>
    </row>
    <row r="6259" spans="1:4" x14ac:dyDescent="0.2">
      <c r="A6259">
        <v>92353</v>
      </c>
      <c r="B6259" t="s">
        <v>13796</v>
      </c>
      <c r="C6259" t="s">
        <v>52</v>
      </c>
      <c r="D6259">
        <v>168.66</v>
      </c>
    </row>
    <row r="6260" spans="1:4" x14ac:dyDescent="0.2">
      <c r="A6260">
        <v>92390</v>
      </c>
      <c r="B6260" t="s">
        <v>13797</v>
      </c>
      <c r="C6260" t="s">
        <v>52</v>
      </c>
      <c r="D6260">
        <v>168.53</v>
      </c>
    </row>
    <row r="6261" spans="1:4" x14ac:dyDescent="0.2">
      <c r="A6261">
        <v>92355</v>
      </c>
      <c r="B6261" t="s">
        <v>13798</v>
      </c>
      <c r="C6261" t="s">
        <v>52</v>
      </c>
      <c r="D6261">
        <v>212.16</v>
      </c>
    </row>
    <row r="6262" spans="1:4" x14ac:dyDescent="0.2">
      <c r="A6262">
        <v>101925</v>
      </c>
      <c r="B6262" t="s">
        <v>13799</v>
      </c>
      <c r="C6262" t="s">
        <v>52</v>
      </c>
      <c r="D6262">
        <v>338.77</v>
      </c>
    </row>
    <row r="6263" spans="1:4" x14ac:dyDescent="0.2">
      <c r="A6263">
        <v>101934</v>
      </c>
      <c r="B6263" t="s">
        <v>13800</v>
      </c>
      <c r="C6263" t="s">
        <v>52</v>
      </c>
      <c r="D6263">
        <v>353.3</v>
      </c>
    </row>
    <row r="6264" spans="1:4" x14ac:dyDescent="0.2">
      <c r="A6264">
        <v>97541</v>
      </c>
      <c r="B6264" t="s">
        <v>13801</v>
      </c>
      <c r="C6264" t="s">
        <v>52</v>
      </c>
      <c r="D6264">
        <v>30.07</v>
      </c>
    </row>
    <row r="6265" spans="1:4" x14ac:dyDescent="0.2">
      <c r="A6265">
        <v>97462</v>
      </c>
      <c r="B6265" t="s">
        <v>13802</v>
      </c>
      <c r="C6265" t="s">
        <v>52</v>
      </c>
      <c r="D6265">
        <v>32.67</v>
      </c>
    </row>
    <row r="6266" spans="1:4" x14ac:dyDescent="0.2">
      <c r="A6266">
        <v>97544</v>
      </c>
      <c r="B6266" t="s">
        <v>13803</v>
      </c>
      <c r="C6266" t="s">
        <v>52</v>
      </c>
      <c r="D6266">
        <v>49.87</v>
      </c>
    </row>
    <row r="6267" spans="1:4" x14ac:dyDescent="0.2">
      <c r="A6267">
        <v>97500</v>
      </c>
      <c r="B6267" t="s">
        <v>13804</v>
      </c>
      <c r="C6267" t="s">
        <v>52</v>
      </c>
      <c r="D6267">
        <v>30.35</v>
      </c>
    </row>
    <row r="6268" spans="1:4" x14ac:dyDescent="0.2">
      <c r="A6268">
        <v>97465</v>
      </c>
      <c r="B6268" t="s">
        <v>13805</v>
      </c>
      <c r="C6268" t="s">
        <v>52</v>
      </c>
      <c r="D6268">
        <v>65.349999999999994</v>
      </c>
    </row>
    <row r="6269" spans="1:4" x14ac:dyDescent="0.2">
      <c r="A6269">
        <v>97503</v>
      </c>
      <c r="B6269" t="s">
        <v>13806</v>
      </c>
      <c r="C6269" t="s">
        <v>52</v>
      </c>
      <c r="D6269">
        <v>60.96</v>
      </c>
    </row>
    <row r="6270" spans="1:4" x14ac:dyDescent="0.2">
      <c r="A6270">
        <v>97468</v>
      </c>
      <c r="B6270" t="s">
        <v>13807</v>
      </c>
      <c r="C6270" t="s">
        <v>52</v>
      </c>
      <c r="D6270">
        <v>83.07</v>
      </c>
    </row>
    <row r="6271" spans="1:4" x14ac:dyDescent="0.2">
      <c r="A6271">
        <v>97506</v>
      </c>
      <c r="B6271" t="s">
        <v>13808</v>
      </c>
      <c r="C6271" t="s">
        <v>52</v>
      </c>
      <c r="D6271">
        <v>76.069999999999993</v>
      </c>
    </row>
    <row r="6272" spans="1:4" x14ac:dyDescent="0.2">
      <c r="A6272">
        <v>97444</v>
      </c>
      <c r="B6272" t="s">
        <v>13809</v>
      </c>
      <c r="C6272" t="s">
        <v>52</v>
      </c>
      <c r="D6272">
        <v>151.11000000000001</v>
      </c>
    </row>
    <row r="6273" spans="1:4" x14ac:dyDescent="0.2">
      <c r="A6273">
        <v>97471</v>
      </c>
      <c r="B6273" t="s">
        <v>13810</v>
      </c>
      <c r="C6273" t="s">
        <v>52</v>
      </c>
      <c r="D6273">
        <v>123.15</v>
      </c>
    </row>
    <row r="6274" spans="1:4" x14ac:dyDescent="0.2">
      <c r="A6274">
        <v>97509</v>
      </c>
      <c r="B6274" t="s">
        <v>13811</v>
      </c>
      <c r="C6274" t="s">
        <v>52</v>
      </c>
      <c r="D6274">
        <v>113.04</v>
      </c>
    </row>
    <row r="6275" spans="1:4" x14ac:dyDescent="0.2">
      <c r="A6275">
        <v>97447</v>
      </c>
      <c r="B6275" t="s">
        <v>13812</v>
      </c>
      <c r="C6275" t="s">
        <v>52</v>
      </c>
      <c r="D6275">
        <v>248.26</v>
      </c>
    </row>
    <row r="6276" spans="1:4" x14ac:dyDescent="0.2">
      <c r="A6276">
        <v>97475</v>
      </c>
      <c r="B6276" t="s">
        <v>13813</v>
      </c>
      <c r="C6276" t="s">
        <v>52</v>
      </c>
      <c r="D6276">
        <v>226.53</v>
      </c>
    </row>
    <row r="6277" spans="1:4" x14ac:dyDescent="0.2">
      <c r="A6277">
        <v>97512</v>
      </c>
      <c r="B6277" t="s">
        <v>13814</v>
      </c>
      <c r="C6277" t="s">
        <v>52</v>
      </c>
      <c r="D6277">
        <v>212.08</v>
      </c>
    </row>
    <row r="6278" spans="1:4" x14ac:dyDescent="0.2">
      <c r="A6278">
        <v>97450</v>
      </c>
      <c r="B6278" t="s">
        <v>13815</v>
      </c>
      <c r="C6278" t="s">
        <v>52</v>
      </c>
      <c r="D6278">
        <v>317.42</v>
      </c>
    </row>
    <row r="6279" spans="1:4" x14ac:dyDescent="0.2">
      <c r="A6279">
        <v>97478</v>
      </c>
      <c r="B6279" t="s">
        <v>13816</v>
      </c>
      <c r="C6279" t="s">
        <v>52</v>
      </c>
      <c r="D6279">
        <v>303.16000000000003</v>
      </c>
    </row>
    <row r="6280" spans="1:4" x14ac:dyDescent="0.2">
      <c r="A6280">
        <v>97515</v>
      </c>
      <c r="B6280" t="s">
        <v>13817</v>
      </c>
      <c r="C6280" t="s">
        <v>52</v>
      </c>
      <c r="D6280">
        <v>283.52</v>
      </c>
    </row>
    <row r="6281" spans="1:4" x14ac:dyDescent="0.2">
      <c r="A6281">
        <v>92928</v>
      </c>
      <c r="B6281" t="s">
        <v>13818</v>
      </c>
      <c r="C6281" t="s">
        <v>52</v>
      </c>
      <c r="D6281">
        <v>60.71</v>
      </c>
    </row>
    <row r="6282" spans="1:4" x14ac:dyDescent="0.2">
      <c r="A6282">
        <v>92943</v>
      </c>
      <c r="B6282" t="s">
        <v>13819</v>
      </c>
      <c r="C6282" t="s">
        <v>52</v>
      </c>
      <c r="D6282">
        <v>48.04</v>
      </c>
    </row>
    <row r="6283" spans="1:4" x14ac:dyDescent="0.2">
      <c r="A6283">
        <v>92929</v>
      </c>
      <c r="B6283" t="s">
        <v>13820</v>
      </c>
      <c r="C6283" t="s">
        <v>52</v>
      </c>
      <c r="D6283">
        <v>58.99</v>
      </c>
    </row>
    <row r="6284" spans="1:4" x14ac:dyDescent="0.2">
      <c r="A6284">
        <v>92944</v>
      </c>
      <c r="B6284" t="s">
        <v>13821</v>
      </c>
      <c r="C6284" t="s">
        <v>52</v>
      </c>
      <c r="D6284">
        <v>47.03</v>
      </c>
    </row>
    <row r="6285" spans="1:4" x14ac:dyDescent="0.2">
      <c r="A6285">
        <v>92930</v>
      </c>
      <c r="B6285" t="s">
        <v>13822</v>
      </c>
      <c r="C6285" t="s">
        <v>52</v>
      </c>
      <c r="D6285">
        <v>57.76</v>
      </c>
    </row>
    <row r="6286" spans="1:4" x14ac:dyDescent="0.2">
      <c r="A6286">
        <v>92945</v>
      </c>
      <c r="B6286" t="s">
        <v>13823</v>
      </c>
      <c r="C6286" t="s">
        <v>52</v>
      </c>
      <c r="D6286">
        <v>46.32</v>
      </c>
    </row>
    <row r="6287" spans="1:4" x14ac:dyDescent="0.2">
      <c r="A6287">
        <v>92925</v>
      </c>
      <c r="B6287" t="s">
        <v>13824</v>
      </c>
      <c r="C6287" t="s">
        <v>52</v>
      </c>
      <c r="D6287">
        <v>52.61</v>
      </c>
    </row>
    <row r="6288" spans="1:4" x14ac:dyDescent="0.2">
      <c r="A6288">
        <v>92940</v>
      </c>
      <c r="B6288" t="s">
        <v>13825</v>
      </c>
      <c r="C6288" t="s">
        <v>52</v>
      </c>
      <c r="D6288">
        <v>41.47</v>
      </c>
    </row>
    <row r="6289" spans="1:4" x14ac:dyDescent="0.2">
      <c r="A6289">
        <v>92926</v>
      </c>
      <c r="B6289" t="s">
        <v>13826</v>
      </c>
      <c r="C6289" t="s">
        <v>52</v>
      </c>
      <c r="D6289">
        <v>50.15</v>
      </c>
    </row>
    <row r="6290" spans="1:4" x14ac:dyDescent="0.2">
      <c r="A6290">
        <v>92941</v>
      </c>
      <c r="B6290" t="s">
        <v>13827</v>
      </c>
      <c r="C6290" t="s">
        <v>52</v>
      </c>
      <c r="D6290">
        <v>40.020000000000003</v>
      </c>
    </row>
    <row r="6291" spans="1:4" x14ac:dyDescent="0.2">
      <c r="A6291">
        <v>92927</v>
      </c>
      <c r="B6291" t="s">
        <v>13828</v>
      </c>
      <c r="C6291" t="s">
        <v>52</v>
      </c>
      <c r="D6291">
        <v>51.37</v>
      </c>
    </row>
    <row r="6292" spans="1:4" x14ac:dyDescent="0.2">
      <c r="A6292">
        <v>92942</v>
      </c>
      <c r="B6292" t="s">
        <v>13829</v>
      </c>
      <c r="C6292" t="s">
        <v>52</v>
      </c>
      <c r="D6292">
        <v>40.74</v>
      </c>
    </row>
    <row r="6293" spans="1:4" x14ac:dyDescent="0.2">
      <c r="A6293">
        <v>92918</v>
      </c>
      <c r="B6293" t="s">
        <v>13830</v>
      </c>
      <c r="C6293" t="s">
        <v>52</v>
      </c>
      <c r="D6293">
        <v>41.28</v>
      </c>
    </row>
    <row r="6294" spans="1:4" x14ac:dyDescent="0.2">
      <c r="A6294">
        <v>92938</v>
      </c>
      <c r="B6294" t="s">
        <v>13831</v>
      </c>
      <c r="C6294" t="s">
        <v>52</v>
      </c>
      <c r="D6294">
        <v>31.87</v>
      </c>
    </row>
    <row r="6295" spans="1:4" x14ac:dyDescent="0.2">
      <c r="A6295">
        <v>92920</v>
      </c>
      <c r="B6295" t="s">
        <v>13832</v>
      </c>
      <c r="C6295" t="s">
        <v>52</v>
      </c>
      <c r="D6295">
        <v>42.79</v>
      </c>
    </row>
    <row r="6296" spans="1:4" x14ac:dyDescent="0.2">
      <c r="A6296">
        <v>92939</v>
      </c>
      <c r="B6296" t="s">
        <v>13833</v>
      </c>
      <c r="C6296" t="s">
        <v>52</v>
      </c>
      <c r="D6296">
        <v>32.86</v>
      </c>
    </row>
    <row r="6297" spans="1:4" x14ac:dyDescent="0.2">
      <c r="A6297">
        <v>92910</v>
      </c>
      <c r="B6297" t="s">
        <v>13834</v>
      </c>
      <c r="C6297" t="s">
        <v>52</v>
      </c>
      <c r="D6297">
        <v>118.28</v>
      </c>
    </row>
    <row r="6298" spans="1:4" x14ac:dyDescent="0.2">
      <c r="A6298">
        <v>92934</v>
      </c>
      <c r="B6298" t="s">
        <v>13835</v>
      </c>
      <c r="C6298" t="s">
        <v>52</v>
      </c>
      <c r="D6298">
        <v>114.71</v>
      </c>
    </row>
    <row r="6299" spans="1:4" x14ac:dyDescent="0.2">
      <c r="A6299">
        <v>92949</v>
      </c>
      <c r="B6299" t="s">
        <v>13836</v>
      </c>
      <c r="C6299" t="s">
        <v>52</v>
      </c>
      <c r="D6299">
        <v>98.67</v>
      </c>
    </row>
    <row r="6300" spans="1:4" x14ac:dyDescent="0.2">
      <c r="A6300">
        <v>92911</v>
      </c>
      <c r="B6300" t="s">
        <v>13837</v>
      </c>
      <c r="C6300" t="s">
        <v>52</v>
      </c>
      <c r="D6300">
        <v>119.34</v>
      </c>
    </row>
    <row r="6301" spans="1:4" x14ac:dyDescent="0.2">
      <c r="A6301">
        <v>92935</v>
      </c>
      <c r="B6301" t="s">
        <v>13838</v>
      </c>
      <c r="C6301" t="s">
        <v>52</v>
      </c>
      <c r="D6301">
        <v>117.17</v>
      </c>
    </row>
    <row r="6302" spans="1:4" x14ac:dyDescent="0.2">
      <c r="A6302">
        <v>92950</v>
      </c>
      <c r="B6302" t="s">
        <v>13839</v>
      </c>
      <c r="C6302" t="s">
        <v>52</v>
      </c>
      <c r="D6302">
        <v>100.11</v>
      </c>
    </row>
    <row r="6303" spans="1:4" x14ac:dyDescent="0.2">
      <c r="A6303">
        <v>92907</v>
      </c>
      <c r="B6303" t="s">
        <v>13840</v>
      </c>
      <c r="C6303" t="s">
        <v>52</v>
      </c>
      <c r="D6303">
        <v>86.04</v>
      </c>
    </row>
    <row r="6304" spans="1:4" x14ac:dyDescent="0.2">
      <c r="A6304">
        <v>92931</v>
      </c>
      <c r="B6304" t="s">
        <v>13841</v>
      </c>
      <c r="C6304" t="s">
        <v>52</v>
      </c>
      <c r="D6304">
        <v>80.38</v>
      </c>
    </row>
    <row r="6305" spans="1:4" x14ac:dyDescent="0.2">
      <c r="A6305">
        <v>92946</v>
      </c>
      <c r="B6305" t="s">
        <v>13842</v>
      </c>
      <c r="C6305" t="s">
        <v>52</v>
      </c>
      <c r="D6305">
        <v>65.87</v>
      </c>
    </row>
    <row r="6306" spans="1:4" x14ac:dyDescent="0.2">
      <c r="A6306">
        <v>92908</v>
      </c>
      <c r="B6306" t="s">
        <v>13843</v>
      </c>
      <c r="C6306" t="s">
        <v>52</v>
      </c>
      <c r="D6306">
        <v>85.22</v>
      </c>
    </row>
    <row r="6307" spans="1:4" x14ac:dyDescent="0.2">
      <c r="A6307">
        <v>92932</v>
      </c>
      <c r="B6307" t="s">
        <v>13844</v>
      </c>
      <c r="C6307" t="s">
        <v>52</v>
      </c>
      <c r="D6307">
        <v>78.44</v>
      </c>
    </row>
    <row r="6308" spans="1:4" x14ac:dyDescent="0.2">
      <c r="A6308">
        <v>92947</v>
      </c>
      <c r="B6308" t="s">
        <v>13845</v>
      </c>
      <c r="C6308" t="s">
        <v>52</v>
      </c>
      <c r="D6308">
        <v>64.739999999999995</v>
      </c>
    </row>
    <row r="6309" spans="1:4" x14ac:dyDescent="0.2">
      <c r="A6309">
        <v>92909</v>
      </c>
      <c r="B6309" t="s">
        <v>13846</v>
      </c>
      <c r="C6309" t="s">
        <v>52</v>
      </c>
      <c r="D6309">
        <v>84.47</v>
      </c>
    </row>
    <row r="6310" spans="1:4" x14ac:dyDescent="0.2">
      <c r="A6310">
        <v>92933</v>
      </c>
      <c r="B6310" t="s">
        <v>13847</v>
      </c>
      <c r="C6310" t="s">
        <v>52</v>
      </c>
      <c r="D6310">
        <v>76.709999999999994</v>
      </c>
    </row>
    <row r="6311" spans="1:4" x14ac:dyDescent="0.2">
      <c r="A6311">
        <v>92948</v>
      </c>
      <c r="B6311" t="s">
        <v>13848</v>
      </c>
      <c r="C6311" t="s">
        <v>52</v>
      </c>
      <c r="D6311">
        <v>63.73</v>
      </c>
    </row>
    <row r="6312" spans="1:4" x14ac:dyDescent="0.2">
      <c r="A6312">
        <v>92912</v>
      </c>
      <c r="B6312" t="s">
        <v>13849</v>
      </c>
      <c r="C6312" t="s">
        <v>52</v>
      </c>
      <c r="D6312">
        <v>157.16999999999999</v>
      </c>
    </row>
    <row r="6313" spans="1:4" x14ac:dyDescent="0.2">
      <c r="A6313">
        <v>92913</v>
      </c>
      <c r="B6313" t="s">
        <v>13850</v>
      </c>
      <c r="C6313" t="s">
        <v>52</v>
      </c>
      <c r="D6313">
        <v>159.81</v>
      </c>
    </row>
    <row r="6314" spans="1:4" x14ac:dyDescent="0.2">
      <c r="A6314">
        <v>92936</v>
      </c>
      <c r="B6314" t="s">
        <v>13851</v>
      </c>
      <c r="C6314" t="s">
        <v>52</v>
      </c>
      <c r="D6314">
        <v>161.83000000000001</v>
      </c>
    </row>
    <row r="6315" spans="1:4" x14ac:dyDescent="0.2">
      <c r="A6315">
        <v>92951</v>
      </c>
      <c r="B6315" t="s">
        <v>13852</v>
      </c>
      <c r="C6315" t="s">
        <v>52</v>
      </c>
      <c r="D6315">
        <v>141.71</v>
      </c>
    </row>
    <row r="6316" spans="1:4" x14ac:dyDescent="0.2">
      <c r="A6316">
        <v>92914</v>
      </c>
      <c r="B6316" t="s">
        <v>13853</v>
      </c>
      <c r="C6316" t="s">
        <v>52</v>
      </c>
      <c r="D6316">
        <v>158.24</v>
      </c>
    </row>
    <row r="6317" spans="1:4" x14ac:dyDescent="0.2">
      <c r="A6317">
        <v>92937</v>
      </c>
      <c r="B6317" t="s">
        <v>13854</v>
      </c>
      <c r="C6317" t="s">
        <v>52</v>
      </c>
      <c r="D6317">
        <v>158.15</v>
      </c>
    </row>
    <row r="6318" spans="1:4" x14ac:dyDescent="0.2">
      <c r="A6318">
        <v>92952</v>
      </c>
      <c r="B6318" t="s">
        <v>13855</v>
      </c>
      <c r="C6318" t="s">
        <v>52</v>
      </c>
      <c r="D6318">
        <v>139.57</v>
      </c>
    </row>
    <row r="6319" spans="1:4" x14ac:dyDescent="0.2">
      <c r="A6319">
        <v>92953</v>
      </c>
      <c r="B6319" t="s">
        <v>13856</v>
      </c>
      <c r="C6319" t="s">
        <v>52</v>
      </c>
      <c r="D6319">
        <v>25.28</v>
      </c>
    </row>
    <row r="6320" spans="1:4" x14ac:dyDescent="0.2">
      <c r="A6320">
        <v>101921</v>
      </c>
      <c r="B6320" t="s">
        <v>13857</v>
      </c>
      <c r="C6320" t="s">
        <v>52</v>
      </c>
      <c r="D6320">
        <v>240.91</v>
      </c>
    </row>
    <row r="6321" spans="1:4" x14ac:dyDescent="0.2">
      <c r="A6321">
        <v>101930</v>
      </c>
      <c r="B6321" t="s">
        <v>13858</v>
      </c>
      <c r="C6321" t="s">
        <v>52</v>
      </c>
      <c r="D6321">
        <v>245.71</v>
      </c>
    </row>
    <row r="6322" spans="1:4" x14ac:dyDescent="0.2">
      <c r="A6322">
        <v>101922</v>
      </c>
      <c r="B6322" t="s">
        <v>13859</v>
      </c>
      <c r="C6322" t="s">
        <v>52</v>
      </c>
      <c r="D6322">
        <v>239.33</v>
      </c>
    </row>
    <row r="6323" spans="1:4" x14ac:dyDescent="0.2">
      <c r="A6323">
        <v>101931</v>
      </c>
      <c r="B6323" t="s">
        <v>13860</v>
      </c>
      <c r="C6323" t="s">
        <v>52</v>
      </c>
      <c r="D6323">
        <v>242.04</v>
      </c>
    </row>
    <row r="6324" spans="1:4" x14ac:dyDescent="0.2">
      <c r="A6324">
        <v>101923</v>
      </c>
      <c r="B6324" t="s">
        <v>13861</v>
      </c>
      <c r="C6324" t="s">
        <v>52</v>
      </c>
      <c r="D6324">
        <v>242.46</v>
      </c>
    </row>
    <row r="6325" spans="1:4" x14ac:dyDescent="0.2">
      <c r="A6325">
        <v>101932</v>
      </c>
      <c r="B6325" t="s">
        <v>13862</v>
      </c>
      <c r="C6325" t="s">
        <v>52</v>
      </c>
      <c r="D6325">
        <v>249.36</v>
      </c>
    </row>
    <row r="6326" spans="1:4" x14ac:dyDescent="0.2">
      <c r="A6326">
        <v>97537</v>
      </c>
      <c r="B6326" t="s">
        <v>13863</v>
      </c>
      <c r="C6326" t="s">
        <v>52</v>
      </c>
      <c r="D6326">
        <v>28.66</v>
      </c>
    </row>
    <row r="6327" spans="1:4" x14ac:dyDescent="0.2">
      <c r="A6327">
        <v>97540</v>
      </c>
      <c r="B6327" t="s">
        <v>13864</v>
      </c>
      <c r="C6327" t="s">
        <v>52</v>
      </c>
      <c r="D6327">
        <v>39.64</v>
      </c>
    </row>
    <row r="6328" spans="1:4" x14ac:dyDescent="0.2">
      <c r="A6328">
        <v>97543</v>
      </c>
      <c r="B6328" t="s">
        <v>13865</v>
      </c>
      <c r="C6328" t="s">
        <v>52</v>
      </c>
      <c r="D6328">
        <v>66.17</v>
      </c>
    </row>
    <row r="6329" spans="1:4" x14ac:dyDescent="0.2">
      <c r="A6329">
        <v>97461</v>
      </c>
      <c r="B6329" t="s">
        <v>13866</v>
      </c>
      <c r="C6329" t="s">
        <v>52</v>
      </c>
      <c r="D6329">
        <v>40.36</v>
      </c>
    </row>
    <row r="6330" spans="1:4" x14ac:dyDescent="0.2">
      <c r="A6330">
        <v>97499</v>
      </c>
      <c r="B6330" t="s">
        <v>13867</v>
      </c>
      <c r="C6330" t="s">
        <v>52</v>
      </c>
      <c r="D6330">
        <v>37.19</v>
      </c>
    </row>
    <row r="6331" spans="1:4" x14ac:dyDescent="0.2">
      <c r="A6331">
        <v>97464</v>
      </c>
      <c r="B6331" t="s">
        <v>13868</v>
      </c>
      <c r="C6331" t="s">
        <v>52</v>
      </c>
      <c r="D6331">
        <v>57.32</v>
      </c>
    </row>
    <row r="6332" spans="1:4" x14ac:dyDescent="0.2">
      <c r="A6332">
        <v>97502</v>
      </c>
      <c r="B6332" t="s">
        <v>13869</v>
      </c>
      <c r="C6332" t="s">
        <v>52</v>
      </c>
      <c r="D6332">
        <v>51.73</v>
      </c>
    </row>
    <row r="6333" spans="1:4" x14ac:dyDescent="0.2">
      <c r="A6333">
        <v>97467</v>
      </c>
      <c r="B6333" t="s">
        <v>13870</v>
      </c>
      <c r="C6333" t="s">
        <v>52</v>
      </c>
      <c r="D6333">
        <v>72.45</v>
      </c>
    </row>
    <row r="6334" spans="1:4" x14ac:dyDescent="0.2">
      <c r="A6334">
        <v>97505</v>
      </c>
      <c r="B6334" t="s">
        <v>13871</v>
      </c>
      <c r="C6334" t="s">
        <v>52</v>
      </c>
      <c r="D6334">
        <v>64.08</v>
      </c>
    </row>
    <row r="6335" spans="1:4" x14ac:dyDescent="0.2">
      <c r="A6335">
        <v>97443</v>
      </c>
      <c r="B6335" t="s">
        <v>13872</v>
      </c>
      <c r="C6335" t="s">
        <v>52</v>
      </c>
      <c r="D6335">
        <v>131.1</v>
      </c>
    </row>
    <row r="6336" spans="1:4" x14ac:dyDescent="0.2">
      <c r="A6336">
        <v>97470</v>
      </c>
      <c r="B6336" t="s">
        <v>13873</v>
      </c>
      <c r="C6336" t="s">
        <v>52</v>
      </c>
      <c r="D6336">
        <v>105.63</v>
      </c>
    </row>
    <row r="6337" spans="1:4" x14ac:dyDescent="0.2">
      <c r="A6337">
        <v>97508</v>
      </c>
      <c r="B6337" t="s">
        <v>13874</v>
      </c>
      <c r="C6337" t="s">
        <v>52</v>
      </c>
      <c r="D6337">
        <v>93.78</v>
      </c>
    </row>
    <row r="6338" spans="1:4" x14ac:dyDescent="0.2">
      <c r="A6338">
        <v>97446</v>
      </c>
      <c r="B6338" t="s">
        <v>13875</v>
      </c>
      <c r="C6338" t="s">
        <v>52</v>
      </c>
      <c r="D6338">
        <v>207.7</v>
      </c>
    </row>
    <row r="6339" spans="1:4" x14ac:dyDescent="0.2">
      <c r="A6339">
        <v>97474</v>
      </c>
      <c r="B6339" t="s">
        <v>13876</v>
      </c>
      <c r="C6339" t="s">
        <v>52</v>
      </c>
      <c r="D6339">
        <v>189.7</v>
      </c>
    </row>
    <row r="6340" spans="1:4" x14ac:dyDescent="0.2">
      <c r="A6340">
        <v>97511</v>
      </c>
      <c r="B6340" t="s">
        <v>13877</v>
      </c>
      <c r="C6340" t="s">
        <v>52</v>
      </c>
      <c r="D6340">
        <v>172.66</v>
      </c>
    </row>
    <row r="6341" spans="1:4" x14ac:dyDescent="0.2">
      <c r="A6341">
        <v>97449</v>
      </c>
      <c r="B6341" t="s">
        <v>13878</v>
      </c>
      <c r="C6341" t="s">
        <v>52</v>
      </c>
      <c r="D6341">
        <v>262.19</v>
      </c>
    </row>
    <row r="6342" spans="1:4" x14ac:dyDescent="0.2">
      <c r="A6342">
        <v>97477</v>
      </c>
      <c r="B6342" t="s">
        <v>13879</v>
      </c>
      <c r="C6342" t="s">
        <v>52</v>
      </c>
      <c r="D6342">
        <v>251.66</v>
      </c>
    </row>
    <row r="6343" spans="1:4" x14ac:dyDescent="0.2">
      <c r="A6343">
        <v>97514</v>
      </c>
      <c r="B6343" t="s">
        <v>13880</v>
      </c>
      <c r="C6343" t="s">
        <v>52</v>
      </c>
      <c r="D6343">
        <v>229.42</v>
      </c>
    </row>
    <row r="6344" spans="1:4" x14ac:dyDescent="0.2">
      <c r="A6344">
        <v>101920</v>
      </c>
      <c r="B6344" t="s">
        <v>13881</v>
      </c>
      <c r="C6344" t="s">
        <v>52</v>
      </c>
      <c r="D6344">
        <v>215.86</v>
      </c>
    </row>
    <row r="6345" spans="1:4" x14ac:dyDescent="0.2">
      <c r="A6345">
        <v>101929</v>
      </c>
      <c r="B6345" t="s">
        <v>13882</v>
      </c>
      <c r="C6345" t="s">
        <v>52</v>
      </c>
      <c r="D6345">
        <v>225.54</v>
      </c>
    </row>
    <row r="6346" spans="1:4" x14ac:dyDescent="0.2">
      <c r="A6346">
        <v>92693</v>
      </c>
      <c r="B6346" t="s">
        <v>13883</v>
      </c>
      <c r="C6346" t="s">
        <v>52</v>
      </c>
      <c r="D6346">
        <v>17.600000000000001</v>
      </c>
    </row>
    <row r="6347" spans="1:4" x14ac:dyDescent="0.2">
      <c r="A6347">
        <v>92695</v>
      </c>
      <c r="B6347" t="s">
        <v>13884</v>
      </c>
      <c r="C6347" t="s">
        <v>52</v>
      </c>
      <c r="D6347">
        <v>27.88</v>
      </c>
    </row>
    <row r="6348" spans="1:4" x14ac:dyDescent="0.2">
      <c r="A6348">
        <v>92697</v>
      </c>
      <c r="B6348" t="s">
        <v>13885</v>
      </c>
      <c r="C6348" t="s">
        <v>52</v>
      </c>
      <c r="D6348">
        <v>45.27</v>
      </c>
    </row>
    <row r="6349" spans="1:4" x14ac:dyDescent="0.2">
      <c r="A6349">
        <v>92658</v>
      </c>
      <c r="B6349" t="s">
        <v>13886</v>
      </c>
      <c r="C6349" t="s">
        <v>52</v>
      </c>
      <c r="D6349">
        <v>33.479999999999997</v>
      </c>
    </row>
    <row r="6350" spans="1:4" x14ac:dyDescent="0.2">
      <c r="A6350">
        <v>92660</v>
      </c>
      <c r="B6350" t="s">
        <v>13887</v>
      </c>
      <c r="C6350" t="s">
        <v>52</v>
      </c>
      <c r="D6350">
        <v>41.04</v>
      </c>
    </row>
    <row r="6351" spans="1:4" x14ac:dyDescent="0.2">
      <c r="A6351">
        <v>92662</v>
      </c>
      <c r="B6351" t="s">
        <v>13888</v>
      </c>
      <c r="C6351" t="s">
        <v>52</v>
      </c>
      <c r="D6351">
        <v>47.69</v>
      </c>
    </row>
    <row r="6352" spans="1:4" x14ac:dyDescent="0.2">
      <c r="A6352">
        <v>92664</v>
      </c>
      <c r="B6352" t="s">
        <v>13889</v>
      </c>
      <c r="C6352" t="s">
        <v>52</v>
      </c>
      <c r="D6352">
        <v>63.26</v>
      </c>
    </row>
    <row r="6353" spans="1:4" x14ac:dyDescent="0.2">
      <c r="A6353">
        <v>92666</v>
      </c>
      <c r="B6353" t="s">
        <v>13890</v>
      </c>
      <c r="C6353" t="s">
        <v>52</v>
      </c>
      <c r="D6353">
        <v>97.72</v>
      </c>
    </row>
    <row r="6354" spans="1:4" x14ac:dyDescent="0.2">
      <c r="A6354">
        <v>92668</v>
      </c>
      <c r="B6354" t="s">
        <v>13891</v>
      </c>
      <c r="C6354" t="s">
        <v>52</v>
      </c>
      <c r="D6354">
        <v>135.94999999999999</v>
      </c>
    </row>
    <row r="6355" spans="1:4" x14ac:dyDescent="0.2">
      <c r="A6355">
        <v>92370</v>
      </c>
      <c r="B6355" t="s">
        <v>13892</v>
      </c>
      <c r="C6355" t="s">
        <v>52</v>
      </c>
      <c r="D6355">
        <v>43.91</v>
      </c>
    </row>
    <row r="6356" spans="1:4" x14ac:dyDescent="0.2">
      <c r="A6356">
        <v>92372</v>
      </c>
      <c r="B6356" t="s">
        <v>13893</v>
      </c>
      <c r="C6356" t="s">
        <v>52</v>
      </c>
      <c r="D6356">
        <v>52.9</v>
      </c>
    </row>
    <row r="6357" spans="1:4" x14ac:dyDescent="0.2">
      <c r="A6357">
        <v>92374</v>
      </c>
      <c r="B6357" t="s">
        <v>13894</v>
      </c>
      <c r="C6357" t="s">
        <v>52</v>
      </c>
      <c r="D6357">
        <v>61.18</v>
      </c>
    </row>
    <row r="6358" spans="1:4" x14ac:dyDescent="0.2">
      <c r="A6358">
        <v>92345</v>
      </c>
      <c r="B6358" t="s">
        <v>13895</v>
      </c>
      <c r="C6358" t="s">
        <v>52</v>
      </c>
      <c r="D6358">
        <v>83.05</v>
      </c>
    </row>
    <row r="6359" spans="1:4" x14ac:dyDescent="0.2">
      <c r="A6359">
        <v>92376</v>
      </c>
      <c r="B6359" t="s">
        <v>13896</v>
      </c>
      <c r="C6359" t="s">
        <v>52</v>
      </c>
      <c r="D6359">
        <v>78.78</v>
      </c>
    </row>
    <row r="6360" spans="1:4" x14ac:dyDescent="0.2">
      <c r="A6360">
        <v>92347</v>
      </c>
      <c r="B6360" t="s">
        <v>13897</v>
      </c>
      <c r="C6360" t="s">
        <v>52</v>
      </c>
      <c r="D6360">
        <v>116.39</v>
      </c>
    </row>
    <row r="6361" spans="1:4" x14ac:dyDescent="0.2">
      <c r="A6361">
        <v>92378</v>
      </c>
      <c r="B6361" t="s">
        <v>13898</v>
      </c>
      <c r="C6361" t="s">
        <v>52</v>
      </c>
      <c r="D6361">
        <v>116.3</v>
      </c>
    </row>
    <row r="6362" spans="1:4" x14ac:dyDescent="0.2">
      <c r="A6362">
        <v>92349</v>
      </c>
      <c r="B6362" t="s">
        <v>13899</v>
      </c>
      <c r="C6362" t="s">
        <v>52</v>
      </c>
      <c r="D6362">
        <v>153.49</v>
      </c>
    </row>
    <row r="6363" spans="1:4" x14ac:dyDescent="0.2">
      <c r="A6363">
        <v>92380</v>
      </c>
      <c r="B6363" t="s">
        <v>13900</v>
      </c>
      <c r="C6363" t="s">
        <v>52</v>
      </c>
      <c r="D6363">
        <v>157.59</v>
      </c>
    </row>
    <row r="6364" spans="1:4" x14ac:dyDescent="0.2">
      <c r="A6364">
        <v>101917</v>
      </c>
      <c r="B6364" t="s">
        <v>13901</v>
      </c>
      <c r="C6364" t="s">
        <v>52</v>
      </c>
      <c r="D6364">
        <v>185.44</v>
      </c>
    </row>
    <row r="6365" spans="1:4" x14ac:dyDescent="0.2">
      <c r="A6365">
        <v>101924</v>
      </c>
      <c r="B6365" t="s">
        <v>13902</v>
      </c>
      <c r="C6365" t="s">
        <v>52</v>
      </c>
      <c r="D6365">
        <v>203.83</v>
      </c>
    </row>
    <row r="6366" spans="1:4" x14ac:dyDescent="0.2">
      <c r="A6366">
        <v>101933</v>
      </c>
      <c r="B6366" t="s">
        <v>13903</v>
      </c>
      <c r="C6366" t="s">
        <v>52</v>
      </c>
      <c r="D6366">
        <v>213.51</v>
      </c>
    </row>
    <row r="6367" spans="1:4" x14ac:dyDescent="0.2">
      <c r="A6367">
        <v>92692</v>
      </c>
      <c r="B6367" t="s">
        <v>13904</v>
      </c>
      <c r="C6367" t="s">
        <v>52</v>
      </c>
      <c r="D6367">
        <v>17.18</v>
      </c>
    </row>
    <row r="6368" spans="1:4" x14ac:dyDescent="0.2">
      <c r="A6368">
        <v>92694</v>
      </c>
      <c r="B6368" t="s">
        <v>13905</v>
      </c>
      <c r="C6368" t="s">
        <v>52</v>
      </c>
      <c r="D6368">
        <v>27.45</v>
      </c>
    </row>
    <row r="6369" spans="1:4" x14ac:dyDescent="0.2">
      <c r="A6369">
        <v>92696</v>
      </c>
      <c r="B6369" t="s">
        <v>13906</v>
      </c>
      <c r="C6369" t="s">
        <v>52</v>
      </c>
      <c r="D6369">
        <v>43.35</v>
      </c>
    </row>
    <row r="6370" spans="1:4" x14ac:dyDescent="0.2">
      <c r="A6370">
        <v>92657</v>
      </c>
      <c r="B6370" t="s">
        <v>13907</v>
      </c>
      <c r="C6370" t="s">
        <v>52</v>
      </c>
      <c r="D6370">
        <v>31.56</v>
      </c>
    </row>
    <row r="6371" spans="1:4" x14ac:dyDescent="0.2">
      <c r="A6371">
        <v>92659</v>
      </c>
      <c r="B6371" t="s">
        <v>13908</v>
      </c>
      <c r="C6371" t="s">
        <v>52</v>
      </c>
      <c r="D6371">
        <v>39.25</v>
      </c>
    </row>
    <row r="6372" spans="1:4" x14ac:dyDescent="0.2">
      <c r="A6372">
        <v>92661</v>
      </c>
      <c r="B6372" t="s">
        <v>13909</v>
      </c>
      <c r="C6372" t="s">
        <v>52</v>
      </c>
      <c r="D6372">
        <v>47.34</v>
      </c>
    </row>
    <row r="6373" spans="1:4" x14ac:dyDescent="0.2">
      <c r="A6373">
        <v>92663</v>
      </c>
      <c r="B6373" t="s">
        <v>13910</v>
      </c>
      <c r="C6373" t="s">
        <v>52</v>
      </c>
      <c r="D6373">
        <v>63.29</v>
      </c>
    </row>
    <row r="6374" spans="1:4" x14ac:dyDescent="0.2">
      <c r="A6374">
        <v>92665</v>
      </c>
      <c r="B6374" t="s">
        <v>13911</v>
      </c>
      <c r="C6374" t="s">
        <v>52</v>
      </c>
      <c r="D6374">
        <v>87.01</v>
      </c>
    </row>
    <row r="6375" spans="1:4" x14ac:dyDescent="0.2">
      <c r="A6375">
        <v>92667</v>
      </c>
      <c r="B6375" t="s">
        <v>13912</v>
      </c>
      <c r="C6375" t="s">
        <v>52</v>
      </c>
      <c r="D6375">
        <v>126.42</v>
      </c>
    </row>
    <row r="6376" spans="1:4" x14ac:dyDescent="0.2">
      <c r="A6376">
        <v>92369</v>
      </c>
      <c r="B6376" t="s">
        <v>13913</v>
      </c>
      <c r="C6376" t="s">
        <v>52</v>
      </c>
      <c r="D6376">
        <v>41.99</v>
      </c>
    </row>
    <row r="6377" spans="1:4" x14ac:dyDescent="0.2">
      <c r="A6377">
        <v>92371</v>
      </c>
      <c r="B6377" t="s">
        <v>13914</v>
      </c>
      <c r="C6377" t="s">
        <v>52</v>
      </c>
      <c r="D6377">
        <v>51.11</v>
      </c>
    </row>
    <row r="6378" spans="1:4" x14ac:dyDescent="0.2">
      <c r="A6378">
        <v>92373</v>
      </c>
      <c r="B6378" t="s">
        <v>13915</v>
      </c>
      <c r="C6378" t="s">
        <v>52</v>
      </c>
      <c r="D6378">
        <v>60.83</v>
      </c>
    </row>
    <row r="6379" spans="1:4" x14ac:dyDescent="0.2">
      <c r="A6379">
        <v>92344</v>
      </c>
      <c r="B6379" t="s">
        <v>13916</v>
      </c>
      <c r="C6379" t="s">
        <v>52</v>
      </c>
      <c r="D6379">
        <v>83.08</v>
      </c>
    </row>
    <row r="6380" spans="1:4" x14ac:dyDescent="0.2">
      <c r="A6380">
        <v>92375</v>
      </c>
      <c r="B6380" t="s">
        <v>13917</v>
      </c>
      <c r="C6380" t="s">
        <v>52</v>
      </c>
      <c r="D6380">
        <v>78.81</v>
      </c>
    </row>
    <row r="6381" spans="1:4" x14ac:dyDescent="0.2">
      <c r="A6381">
        <v>92346</v>
      </c>
      <c r="B6381" t="s">
        <v>13918</v>
      </c>
      <c r="C6381" t="s">
        <v>52</v>
      </c>
      <c r="D6381">
        <v>105.68</v>
      </c>
    </row>
    <row r="6382" spans="1:4" x14ac:dyDescent="0.2">
      <c r="A6382">
        <v>92377</v>
      </c>
      <c r="B6382" t="s">
        <v>13919</v>
      </c>
      <c r="C6382" t="s">
        <v>52</v>
      </c>
      <c r="D6382">
        <v>105.59</v>
      </c>
    </row>
    <row r="6383" spans="1:4" x14ac:dyDescent="0.2">
      <c r="A6383">
        <v>92348</v>
      </c>
      <c r="B6383" t="s">
        <v>13920</v>
      </c>
      <c r="C6383" t="s">
        <v>52</v>
      </c>
      <c r="D6383">
        <v>143.96</v>
      </c>
    </row>
    <row r="6384" spans="1:4" x14ac:dyDescent="0.2">
      <c r="A6384">
        <v>92379</v>
      </c>
      <c r="B6384" t="s">
        <v>13921</v>
      </c>
      <c r="C6384" t="s">
        <v>52</v>
      </c>
      <c r="D6384">
        <v>148.06</v>
      </c>
    </row>
    <row r="6385" spans="1:4" x14ac:dyDescent="0.2">
      <c r="A6385">
        <v>106677</v>
      </c>
      <c r="B6385" t="s">
        <v>13922</v>
      </c>
      <c r="C6385" t="s">
        <v>52</v>
      </c>
      <c r="D6385">
        <v>936.03</v>
      </c>
    </row>
    <row r="6386" spans="1:4" x14ac:dyDescent="0.2">
      <c r="A6386">
        <v>95696</v>
      </c>
      <c r="B6386" t="s">
        <v>13923</v>
      </c>
      <c r="C6386" t="s">
        <v>52</v>
      </c>
      <c r="D6386">
        <v>48.78</v>
      </c>
    </row>
    <row r="6387" spans="1:4" x14ac:dyDescent="0.2">
      <c r="A6387">
        <v>92335</v>
      </c>
      <c r="B6387" t="s">
        <v>13924</v>
      </c>
      <c r="C6387" t="s">
        <v>83</v>
      </c>
      <c r="D6387">
        <v>95.71</v>
      </c>
    </row>
    <row r="6388" spans="1:4" x14ac:dyDescent="0.2">
      <c r="A6388">
        <v>92336</v>
      </c>
      <c r="B6388" t="s">
        <v>13925</v>
      </c>
      <c r="C6388" t="s">
        <v>83</v>
      </c>
      <c r="D6388">
        <v>114.74</v>
      </c>
    </row>
    <row r="6389" spans="1:4" x14ac:dyDescent="0.2">
      <c r="A6389">
        <v>92337</v>
      </c>
      <c r="B6389" t="s">
        <v>13926</v>
      </c>
      <c r="C6389" t="s">
        <v>83</v>
      </c>
      <c r="D6389">
        <v>148.13999999999999</v>
      </c>
    </row>
    <row r="6390" spans="1:4" x14ac:dyDescent="0.2">
      <c r="A6390">
        <v>92687</v>
      </c>
      <c r="B6390" t="s">
        <v>13927</v>
      </c>
      <c r="C6390" t="s">
        <v>83</v>
      </c>
      <c r="D6390">
        <v>30.32</v>
      </c>
    </row>
    <row r="6391" spans="1:4" x14ac:dyDescent="0.2">
      <c r="A6391">
        <v>92688</v>
      </c>
      <c r="B6391" t="s">
        <v>13928</v>
      </c>
      <c r="C6391" t="s">
        <v>83</v>
      </c>
      <c r="D6391">
        <v>43.36</v>
      </c>
    </row>
    <row r="6392" spans="1:4" x14ac:dyDescent="0.2">
      <c r="A6392">
        <v>97536</v>
      </c>
      <c r="B6392" t="s">
        <v>13929</v>
      </c>
      <c r="C6392" t="s">
        <v>83</v>
      </c>
      <c r="D6392">
        <v>67.05</v>
      </c>
    </row>
    <row r="6393" spans="1:4" x14ac:dyDescent="0.2">
      <c r="A6393">
        <v>97535</v>
      </c>
      <c r="B6393" t="s">
        <v>13930</v>
      </c>
      <c r="C6393" t="s">
        <v>83</v>
      </c>
      <c r="D6393">
        <v>52.66</v>
      </c>
    </row>
    <row r="6394" spans="1:4" x14ac:dyDescent="0.2">
      <c r="A6394">
        <v>92652</v>
      </c>
      <c r="B6394" t="s">
        <v>13931</v>
      </c>
      <c r="C6394" t="s">
        <v>83</v>
      </c>
      <c r="D6394">
        <v>63.75</v>
      </c>
    </row>
    <row r="6395" spans="1:4" x14ac:dyDescent="0.2">
      <c r="A6395">
        <v>92653</v>
      </c>
      <c r="B6395" t="s">
        <v>13932</v>
      </c>
      <c r="C6395" t="s">
        <v>83</v>
      </c>
      <c r="D6395">
        <v>73.010000000000005</v>
      </c>
    </row>
    <row r="6396" spans="1:4" x14ac:dyDescent="0.2">
      <c r="A6396">
        <v>92654</v>
      </c>
      <c r="B6396" t="s">
        <v>13933</v>
      </c>
      <c r="C6396" t="s">
        <v>83</v>
      </c>
      <c r="D6396">
        <v>98.77</v>
      </c>
    </row>
    <row r="6397" spans="1:4" x14ac:dyDescent="0.2">
      <c r="A6397">
        <v>92655</v>
      </c>
      <c r="B6397" t="s">
        <v>13934</v>
      </c>
      <c r="C6397" t="s">
        <v>83</v>
      </c>
      <c r="D6397">
        <v>120.71</v>
      </c>
    </row>
    <row r="6398" spans="1:4" x14ac:dyDescent="0.2">
      <c r="A6398">
        <v>92656</v>
      </c>
      <c r="B6398" t="s">
        <v>13935</v>
      </c>
      <c r="C6398" t="s">
        <v>83</v>
      </c>
      <c r="D6398">
        <v>156.99</v>
      </c>
    </row>
    <row r="6399" spans="1:4" x14ac:dyDescent="0.2">
      <c r="A6399">
        <v>101918</v>
      </c>
      <c r="B6399" t="s">
        <v>13936</v>
      </c>
      <c r="C6399" t="s">
        <v>83</v>
      </c>
      <c r="D6399">
        <v>216.73</v>
      </c>
    </row>
    <row r="6400" spans="1:4" x14ac:dyDescent="0.2">
      <c r="A6400">
        <v>101927</v>
      </c>
      <c r="B6400" t="s">
        <v>13937</v>
      </c>
      <c r="C6400" t="s">
        <v>83</v>
      </c>
      <c r="D6400">
        <v>199.28</v>
      </c>
    </row>
    <row r="6401" spans="1:4" x14ac:dyDescent="0.2">
      <c r="A6401">
        <v>97498</v>
      </c>
      <c r="B6401" t="s">
        <v>13938</v>
      </c>
      <c r="C6401" t="s">
        <v>83</v>
      </c>
      <c r="D6401">
        <v>46.89</v>
      </c>
    </row>
    <row r="6402" spans="1:4" x14ac:dyDescent="0.2">
      <c r="A6402">
        <v>92364</v>
      </c>
      <c r="B6402" t="s">
        <v>13939</v>
      </c>
      <c r="C6402" t="s">
        <v>83</v>
      </c>
      <c r="D6402">
        <v>57.53</v>
      </c>
    </row>
    <row r="6403" spans="1:4" x14ac:dyDescent="0.2">
      <c r="A6403">
        <v>92365</v>
      </c>
      <c r="B6403" t="s">
        <v>13940</v>
      </c>
      <c r="C6403" t="s">
        <v>83</v>
      </c>
      <c r="D6403">
        <v>66.3</v>
      </c>
    </row>
    <row r="6404" spans="1:4" x14ac:dyDescent="0.2">
      <c r="A6404">
        <v>92341</v>
      </c>
      <c r="B6404" t="s">
        <v>13941</v>
      </c>
      <c r="C6404" t="s">
        <v>83</v>
      </c>
      <c r="D6404">
        <v>110.2</v>
      </c>
    </row>
    <row r="6405" spans="1:4" x14ac:dyDescent="0.2">
      <c r="A6405">
        <v>92366</v>
      </c>
      <c r="B6405" t="s">
        <v>13942</v>
      </c>
      <c r="C6405" t="s">
        <v>83</v>
      </c>
      <c r="D6405">
        <v>91.43</v>
      </c>
    </row>
    <row r="6406" spans="1:4" x14ac:dyDescent="0.2">
      <c r="A6406">
        <v>92342</v>
      </c>
      <c r="B6406" t="s">
        <v>13943</v>
      </c>
      <c r="C6406" t="s">
        <v>83</v>
      </c>
      <c r="D6406">
        <v>130.79</v>
      </c>
    </row>
    <row r="6407" spans="1:4" x14ac:dyDescent="0.2">
      <c r="A6407">
        <v>92367</v>
      </c>
      <c r="B6407" t="s">
        <v>13944</v>
      </c>
      <c r="C6407" t="s">
        <v>83</v>
      </c>
      <c r="D6407">
        <v>112.41</v>
      </c>
    </row>
    <row r="6408" spans="1:4" x14ac:dyDescent="0.2">
      <c r="A6408">
        <v>92343</v>
      </c>
      <c r="B6408" t="s">
        <v>13945</v>
      </c>
      <c r="C6408" t="s">
        <v>83</v>
      </c>
      <c r="D6408">
        <v>165.73</v>
      </c>
    </row>
    <row r="6409" spans="1:4" x14ac:dyDescent="0.2">
      <c r="A6409">
        <v>92368</v>
      </c>
      <c r="B6409" t="s">
        <v>13946</v>
      </c>
      <c r="C6409" t="s">
        <v>83</v>
      </c>
      <c r="D6409">
        <v>147.75</v>
      </c>
    </row>
    <row r="6410" spans="1:4" x14ac:dyDescent="0.2">
      <c r="A6410">
        <v>92689</v>
      </c>
      <c r="B6410" t="s">
        <v>13947</v>
      </c>
      <c r="C6410" t="s">
        <v>83</v>
      </c>
      <c r="D6410">
        <v>55.61</v>
      </c>
    </row>
    <row r="6411" spans="1:4" x14ac:dyDescent="0.2">
      <c r="A6411">
        <v>92690</v>
      </c>
      <c r="B6411" t="s">
        <v>13948</v>
      </c>
      <c r="C6411" t="s">
        <v>83</v>
      </c>
      <c r="D6411">
        <v>80.260000000000005</v>
      </c>
    </row>
    <row r="6412" spans="1:4" x14ac:dyDescent="0.2">
      <c r="A6412">
        <v>92691</v>
      </c>
      <c r="B6412" t="s">
        <v>13949</v>
      </c>
      <c r="C6412" t="s">
        <v>83</v>
      </c>
      <c r="D6412">
        <v>107.85</v>
      </c>
    </row>
    <row r="6413" spans="1:4" x14ac:dyDescent="0.2">
      <c r="A6413">
        <v>92359</v>
      </c>
      <c r="B6413" t="s">
        <v>13950</v>
      </c>
      <c r="C6413" t="s">
        <v>83</v>
      </c>
      <c r="D6413">
        <v>72</v>
      </c>
    </row>
    <row r="6414" spans="1:4" x14ac:dyDescent="0.2">
      <c r="A6414">
        <v>92645</v>
      </c>
      <c r="B6414" t="s">
        <v>13951</v>
      </c>
      <c r="C6414" t="s">
        <v>83</v>
      </c>
      <c r="D6414">
        <v>77.150000000000006</v>
      </c>
    </row>
    <row r="6415" spans="1:4" x14ac:dyDescent="0.2">
      <c r="A6415">
        <v>92360</v>
      </c>
      <c r="B6415" t="s">
        <v>13952</v>
      </c>
      <c r="C6415" t="s">
        <v>83</v>
      </c>
      <c r="D6415">
        <v>96.06</v>
      </c>
    </row>
    <row r="6416" spans="1:4" x14ac:dyDescent="0.2">
      <c r="A6416">
        <v>92646</v>
      </c>
      <c r="B6416" t="s">
        <v>13953</v>
      </c>
      <c r="C6416" t="s">
        <v>83</v>
      </c>
      <c r="D6416">
        <v>101.21</v>
      </c>
    </row>
    <row r="6417" spans="1:4" x14ac:dyDescent="0.2">
      <c r="A6417">
        <v>95697</v>
      </c>
      <c r="B6417" t="s">
        <v>13954</v>
      </c>
      <c r="C6417" t="s">
        <v>83</v>
      </c>
      <c r="D6417">
        <v>105.78</v>
      </c>
    </row>
    <row r="6418" spans="1:4" x14ac:dyDescent="0.2">
      <c r="A6418">
        <v>92648</v>
      </c>
      <c r="B6418" t="s">
        <v>13955</v>
      </c>
      <c r="C6418" t="s">
        <v>83</v>
      </c>
      <c r="D6418">
        <v>110.93</v>
      </c>
    </row>
    <row r="6419" spans="1:4" x14ac:dyDescent="0.2">
      <c r="A6419">
        <v>92338</v>
      </c>
      <c r="B6419" t="s">
        <v>13956</v>
      </c>
      <c r="C6419" t="s">
        <v>83</v>
      </c>
      <c r="D6419">
        <v>160.38999999999999</v>
      </c>
    </row>
    <row r="6420" spans="1:4" x14ac:dyDescent="0.2">
      <c r="A6420">
        <v>92361</v>
      </c>
      <c r="B6420" t="s">
        <v>13957</v>
      </c>
      <c r="C6420" t="s">
        <v>83</v>
      </c>
      <c r="D6420">
        <v>129.94999999999999</v>
      </c>
    </row>
    <row r="6421" spans="1:4" x14ac:dyDescent="0.2">
      <c r="A6421">
        <v>92649</v>
      </c>
      <c r="B6421" t="s">
        <v>13958</v>
      </c>
      <c r="C6421" t="s">
        <v>83</v>
      </c>
      <c r="D6421">
        <v>135.1</v>
      </c>
    </row>
    <row r="6422" spans="1:4" x14ac:dyDescent="0.2">
      <c r="A6422">
        <v>92339</v>
      </c>
      <c r="B6422" t="s">
        <v>13959</v>
      </c>
      <c r="C6422" t="s">
        <v>83</v>
      </c>
      <c r="D6422">
        <v>235.16</v>
      </c>
    </row>
    <row r="6423" spans="1:4" x14ac:dyDescent="0.2">
      <c r="A6423">
        <v>92362</v>
      </c>
      <c r="B6423" t="s">
        <v>13960</v>
      </c>
      <c r="C6423" t="s">
        <v>83</v>
      </c>
      <c r="D6423">
        <v>206.88</v>
      </c>
    </row>
    <row r="6424" spans="1:4" x14ac:dyDescent="0.2">
      <c r="A6424">
        <v>92650</v>
      </c>
      <c r="B6424" t="s">
        <v>13961</v>
      </c>
      <c r="C6424" t="s">
        <v>83</v>
      </c>
      <c r="D6424">
        <v>212.03</v>
      </c>
    </row>
    <row r="6425" spans="1:4" x14ac:dyDescent="0.2">
      <c r="A6425">
        <v>106674</v>
      </c>
      <c r="B6425" t="s">
        <v>13962</v>
      </c>
      <c r="C6425" t="s">
        <v>83</v>
      </c>
      <c r="D6425">
        <v>286.12</v>
      </c>
    </row>
    <row r="6426" spans="1:4" x14ac:dyDescent="0.2">
      <c r="A6426">
        <v>106675</v>
      </c>
      <c r="B6426" t="s">
        <v>13963</v>
      </c>
      <c r="C6426" t="s">
        <v>83</v>
      </c>
      <c r="D6426">
        <v>259.99</v>
      </c>
    </row>
    <row r="6427" spans="1:4" x14ac:dyDescent="0.2">
      <c r="A6427">
        <v>106676</v>
      </c>
      <c r="B6427" t="s">
        <v>13964</v>
      </c>
      <c r="C6427" t="s">
        <v>83</v>
      </c>
      <c r="D6427">
        <v>265.13</v>
      </c>
    </row>
    <row r="6428" spans="1:4" x14ac:dyDescent="0.2">
      <c r="A6428">
        <v>97439</v>
      </c>
      <c r="B6428" t="s">
        <v>13965</v>
      </c>
      <c r="C6428" t="s">
        <v>52</v>
      </c>
      <c r="D6428">
        <v>152.87</v>
      </c>
    </row>
    <row r="6429" spans="1:4" x14ac:dyDescent="0.2">
      <c r="A6429">
        <v>97440</v>
      </c>
      <c r="B6429" t="s">
        <v>13966</v>
      </c>
      <c r="C6429" t="s">
        <v>52</v>
      </c>
      <c r="D6429">
        <v>176.05</v>
      </c>
    </row>
    <row r="6430" spans="1:4" x14ac:dyDescent="0.2">
      <c r="A6430">
        <v>97442</v>
      </c>
      <c r="B6430" t="s">
        <v>13967</v>
      </c>
      <c r="C6430" t="s">
        <v>52</v>
      </c>
      <c r="D6430">
        <v>189.9</v>
      </c>
    </row>
    <row r="6431" spans="1:4" x14ac:dyDescent="0.2">
      <c r="A6431">
        <v>97552</v>
      </c>
      <c r="B6431" t="s">
        <v>13968</v>
      </c>
      <c r="C6431" t="s">
        <v>52</v>
      </c>
      <c r="D6431">
        <v>58.16</v>
      </c>
    </row>
    <row r="6432" spans="1:4" x14ac:dyDescent="0.2">
      <c r="A6432">
        <v>97553</v>
      </c>
      <c r="B6432" t="s">
        <v>13969</v>
      </c>
      <c r="C6432" t="s">
        <v>52</v>
      </c>
      <c r="D6432">
        <v>85.58</v>
      </c>
    </row>
    <row r="6433" spans="1:4" x14ac:dyDescent="0.2">
      <c r="A6433">
        <v>97554</v>
      </c>
      <c r="B6433" t="s">
        <v>13970</v>
      </c>
      <c r="C6433" t="s">
        <v>52</v>
      </c>
      <c r="D6433">
        <v>150.41999999999999</v>
      </c>
    </row>
    <row r="6434" spans="1:4" x14ac:dyDescent="0.2">
      <c r="A6434">
        <v>97491</v>
      </c>
      <c r="B6434" t="s">
        <v>13971</v>
      </c>
      <c r="C6434" t="s">
        <v>52</v>
      </c>
      <c r="D6434">
        <v>98.78</v>
      </c>
    </row>
    <row r="6435" spans="1:4" x14ac:dyDescent="0.2">
      <c r="A6435">
        <v>97529</v>
      </c>
      <c r="B6435" t="s">
        <v>13972</v>
      </c>
      <c r="C6435" t="s">
        <v>52</v>
      </c>
      <c r="D6435">
        <v>92.43</v>
      </c>
    </row>
    <row r="6436" spans="1:4" x14ac:dyDescent="0.2">
      <c r="A6436">
        <v>97492</v>
      </c>
      <c r="B6436" t="s">
        <v>13973</v>
      </c>
      <c r="C6436" t="s">
        <v>52</v>
      </c>
      <c r="D6436">
        <v>142.99</v>
      </c>
    </row>
    <row r="6437" spans="1:4" x14ac:dyDescent="0.2">
      <c r="A6437">
        <v>97530</v>
      </c>
      <c r="B6437" t="s">
        <v>13974</v>
      </c>
      <c r="C6437" t="s">
        <v>52</v>
      </c>
      <c r="D6437">
        <v>131.79</v>
      </c>
    </row>
    <row r="6438" spans="1:4" x14ac:dyDescent="0.2">
      <c r="A6438">
        <v>97493</v>
      </c>
      <c r="B6438" t="s">
        <v>13975</v>
      </c>
      <c r="C6438" t="s">
        <v>52</v>
      </c>
      <c r="D6438">
        <v>183.62</v>
      </c>
    </row>
    <row r="6439" spans="1:4" x14ac:dyDescent="0.2">
      <c r="A6439">
        <v>97531</v>
      </c>
      <c r="B6439" t="s">
        <v>13976</v>
      </c>
      <c r="C6439" t="s">
        <v>52</v>
      </c>
      <c r="D6439">
        <v>166.88</v>
      </c>
    </row>
    <row r="6440" spans="1:4" x14ac:dyDescent="0.2">
      <c r="A6440">
        <v>97458</v>
      </c>
      <c r="B6440" t="s">
        <v>13977</v>
      </c>
      <c r="C6440" t="s">
        <v>52</v>
      </c>
      <c r="D6440">
        <v>332.24</v>
      </c>
    </row>
    <row r="6441" spans="1:4" x14ac:dyDescent="0.2">
      <c r="A6441">
        <v>97494</v>
      </c>
      <c r="B6441" t="s">
        <v>13978</v>
      </c>
      <c r="C6441" t="s">
        <v>52</v>
      </c>
      <c r="D6441">
        <v>281.29000000000002</v>
      </c>
    </row>
    <row r="6442" spans="1:4" x14ac:dyDescent="0.2">
      <c r="A6442">
        <v>97532</v>
      </c>
      <c r="B6442" t="s">
        <v>13979</v>
      </c>
      <c r="C6442" t="s">
        <v>52</v>
      </c>
      <c r="D6442">
        <v>257.61</v>
      </c>
    </row>
    <row r="6443" spans="1:4" x14ac:dyDescent="0.2">
      <c r="A6443">
        <v>97459</v>
      </c>
      <c r="B6443" t="s">
        <v>13980</v>
      </c>
      <c r="C6443" t="s">
        <v>52</v>
      </c>
      <c r="D6443">
        <v>544.04</v>
      </c>
    </row>
    <row r="6444" spans="1:4" x14ac:dyDescent="0.2">
      <c r="A6444">
        <v>97495</v>
      </c>
      <c r="B6444" t="s">
        <v>13981</v>
      </c>
      <c r="C6444" t="s">
        <v>52</v>
      </c>
      <c r="D6444">
        <v>508.04</v>
      </c>
    </row>
    <row r="6445" spans="1:4" x14ac:dyDescent="0.2">
      <c r="A6445">
        <v>97533</v>
      </c>
      <c r="B6445" t="s">
        <v>13982</v>
      </c>
      <c r="C6445" t="s">
        <v>52</v>
      </c>
      <c r="D6445">
        <v>473.97</v>
      </c>
    </row>
    <row r="6446" spans="1:4" x14ac:dyDescent="0.2">
      <c r="A6446">
        <v>97460</v>
      </c>
      <c r="B6446" t="s">
        <v>13983</v>
      </c>
      <c r="C6446" t="s">
        <v>52</v>
      </c>
      <c r="D6446">
        <v>818.33</v>
      </c>
    </row>
    <row r="6447" spans="1:4" x14ac:dyDescent="0.2">
      <c r="A6447">
        <v>97496</v>
      </c>
      <c r="B6447" t="s">
        <v>13984</v>
      </c>
      <c r="C6447" t="s">
        <v>52</v>
      </c>
      <c r="D6447">
        <v>797.27</v>
      </c>
    </row>
    <row r="6448" spans="1:4" x14ac:dyDescent="0.2">
      <c r="A6448">
        <v>97534</v>
      </c>
      <c r="B6448" t="s">
        <v>13985</v>
      </c>
      <c r="C6448" t="s">
        <v>52</v>
      </c>
      <c r="D6448">
        <v>752.78</v>
      </c>
    </row>
    <row r="6449" spans="1:4" x14ac:dyDescent="0.2">
      <c r="A6449">
        <v>101926</v>
      </c>
      <c r="B6449" t="s">
        <v>13986</v>
      </c>
      <c r="C6449" t="s">
        <v>52</v>
      </c>
      <c r="D6449">
        <v>437.57</v>
      </c>
    </row>
    <row r="6450" spans="1:4" x14ac:dyDescent="0.2">
      <c r="A6450">
        <v>101935</v>
      </c>
      <c r="B6450" t="s">
        <v>13987</v>
      </c>
      <c r="C6450" t="s">
        <v>52</v>
      </c>
      <c r="D6450">
        <v>456.94</v>
      </c>
    </row>
    <row r="6451" spans="1:4" x14ac:dyDescent="0.2">
      <c r="A6451">
        <v>92704</v>
      </c>
      <c r="B6451" t="s">
        <v>13988</v>
      </c>
      <c r="C6451" t="s">
        <v>52</v>
      </c>
      <c r="D6451">
        <v>32.33</v>
      </c>
    </row>
    <row r="6452" spans="1:4" x14ac:dyDescent="0.2">
      <c r="A6452">
        <v>92705</v>
      </c>
      <c r="B6452" t="s">
        <v>13989</v>
      </c>
      <c r="C6452" t="s">
        <v>52</v>
      </c>
      <c r="D6452">
        <v>52.45</v>
      </c>
    </row>
    <row r="6453" spans="1:4" x14ac:dyDescent="0.2">
      <c r="A6453">
        <v>92706</v>
      </c>
      <c r="B6453" t="s">
        <v>13990</v>
      </c>
      <c r="C6453" t="s">
        <v>52</v>
      </c>
      <c r="D6453">
        <v>84.96</v>
      </c>
    </row>
    <row r="6454" spans="1:4" x14ac:dyDescent="0.2">
      <c r="A6454">
        <v>92637</v>
      </c>
      <c r="B6454" t="s">
        <v>13991</v>
      </c>
      <c r="C6454" t="s">
        <v>52</v>
      </c>
      <c r="D6454">
        <v>125.81</v>
      </c>
    </row>
    <row r="6455" spans="1:4" x14ac:dyDescent="0.2">
      <c r="A6455">
        <v>92681</v>
      </c>
      <c r="B6455" t="s">
        <v>13992</v>
      </c>
      <c r="C6455" t="s">
        <v>52</v>
      </c>
      <c r="D6455">
        <v>61.38</v>
      </c>
    </row>
    <row r="6456" spans="1:4" x14ac:dyDescent="0.2">
      <c r="A6456">
        <v>92638</v>
      </c>
      <c r="B6456" t="s">
        <v>13993</v>
      </c>
      <c r="C6456" t="s">
        <v>52</v>
      </c>
      <c r="D6456">
        <v>168.07</v>
      </c>
    </row>
    <row r="6457" spans="1:4" x14ac:dyDescent="0.2">
      <c r="A6457">
        <v>92682</v>
      </c>
      <c r="B6457" t="s">
        <v>13994</v>
      </c>
      <c r="C6457" t="s">
        <v>52</v>
      </c>
      <c r="D6457">
        <v>77.290000000000006</v>
      </c>
    </row>
    <row r="6458" spans="1:4" x14ac:dyDescent="0.2">
      <c r="A6458">
        <v>92639</v>
      </c>
      <c r="B6458" t="s">
        <v>13995</v>
      </c>
      <c r="C6458" t="s">
        <v>52</v>
      </c>
      <c r="D6458">
        <v>206.58</v>
      </c>
    </row>
    <row r="6459" spans="1:4" x14ac:dyDescent="0.2">
      <c r="A6459">
        <v>92683</v>
      </c>
      <c r="B6459" t="s">
        <v>13996</v>
      </c>
      <c r="C6459" t="s">
        <v>52</v>
      </c>
      <c r="D6459">
        <v>90.98</v>
      </c>
    </row>
    <row r="6460" spans="1:4" x14ac:dyDescent="0.2">
      <c r="A6460">
        <v>92640</v>
      </c>
      <c r="B6460" t="s">
        <v>13997</v>
      </c>
      <c r="C6460" t="s">
        <v>52</v>
      </c>
      <c r="D6460">
        <v>153.21</v>
      </c>
    </row>
    <row r="6461" spans="1:4" x14ac:dyDescent="0.2">
      <c r="A6461">
        <v>92684</v>
      </c>
      <c r="B6461" t="s">
        <v>13998</v>
      </c>
      <c r="C6461" t="s">
        <v>52</v>
      </c>
      <c r="D6461">
        <v>122.15</v>
      </c>
    </row>
    <row r="6462" spans="1:4" x14ac:dyDescent="0.2">
      <c r="A6462">
        <v>92642</v>
      </c>
      <c r="B6462" t="s">
        <v>13999</v>
      </c>
      <c r="C6462" t="s">
        <v>52</v>
      </c>
      <c r="D6462">
        <v>229.96</v>
      </c>
    </row>
    <row r="6463" spans="1:4" x14ac:dyDescent="0.2">
      <c r="A6463">
        <v>92685</v>
      </c>
      <c r="B6463" t="s">
        <v>14000</v>
      </c>
      <c r="C6463" t="s">
        <v>52</v>
      </c>
      <c r="D6463">
        <v>192.79</v>
      </c>
    </row>
    <row r="6464" spans="1:4" x14ac:dyDescent="0.2">
      <c r="A6464">
        <v>92644</v>
      </c>
      <c r="B6464" t="s">
        <v>14001</v>
      </c>
      <c r="C6464" t="s">
        <v>52</v>
      </c>
      <c r="D6464">
        <v>289.08</v>
      </c>
    </row>
    <row r="6465" spans="1:4" x14ac:dyDescent="0.2">
      <c r="A6465">
        <v>92686</v>
      </c>
      <c r="B6465" t="s">
        <v>14002</v>
      </c>
      <c r="C6465" t="s">
        <v>52</v>
      </c>
      <c r="D6465">
        <v>245.79</v>
      </c>
    </row>
    <row r="6466" spans="1:4" x14ac:dyDescent="0.2">
      <c r="A6466">
        <v>92356</v>
      </c>
      <c r="B6466" t="s">
        <v>14003</v>
      </c>
      <c r="C6466" t="s">
        <v>52</v>
      </c>
      <c r="D6466">
        <v>161.72999999999999</v>
      </c>
    </row>
    <row r="6467" spans="1:4" x14ac:dyDescent="0.2">
      <c r="A6467">
        <v>92357</v>
      </c>
      <c r="B6467" t="s">
        <v>14004</v>
      </c>
      <c r="C6467" t="s">
        <v>52</v>
      </c>
      <c r="D6467">
        <v>230.12</v>
      </c>
    </row>
    <row r="6468" spans="1:4" x14ac:dyDescent="0.2">
      <c r="A6468">
        <v>92358</v>
      </c>
      <c r="B6468" t="s">
        <v>14005</v>
      </c>
      <c r="C6468" t="s">
        <v>52</v>
      </c>
      <c r="D6468">
        <v>280.87</v>
      </c>
    </row>
    <row r="6469" spans="1:4" x14ac:dyDescent="0.2">
      <c r="A6469">
        <v>101919</v>
      </c>
      <c r="B6469" t="s">
        <v>14006</v>
      </c>
      <c r="C6469" t="s">
        <v>52</v>
      </c>
      <c r="D6469">
        <v>439</v>
      </c>
    </row>
    <row r="6470" spans="1:4" x14ac:dyDescent="0.2">
      <c r="A6470">
        <v>101928</v>
      </c>
      <c r="B6470" t="s">
        <v>14007</v>
      </c>
      <c r="C6470" t="s">
        <v>52</v>
      </c>
      <c r="D6470">
        <v>448.68</v>
      </c>
    </row>
    <row r="6471" spans="1:4" x14ac:dyDescent="0.2">
      <c r="A6471">
        <v>92904</v>
      </c>
      <c r="B6471" t="s">
        <v>14008</v>
      </c>
      <c r="C6471" t="s">
        <v>52</v>
      </c>
      <c r="D6471">
        <v>36.6</v>
      </c>
    </row>
    <row r="6472" spans="1:4" x14ac:dyDescent="0.2">
      <c r="A6472">
        <v>92905</v>
      </c>
      <c r="B6472" t="s">
        <v>14009</v>
      </c>
      <c r="C6472" t="s">
        <v>52</v>
      </c>
      <c r="D6472">
        <v>52.81</v>
      </c>
    </row>
    <row r="6473" spans="1:4" x14ac:dyDescent="0.2">
      <c r="A6473">
        <v>92906</v>
      </c>
      <c r="B6473" t="s">
        <v>14010</v>
      </c>
      <c r="C6473" t="s">
        <v>52</v>
      </c>
      <c r="D6473">
        <v>65.97</v>
      </c>
    </row>
    <row r="6474" spans="1:4" x14ac:dyDescent="0.2">
      <c r="A6474">
        <v>92898</v>
      </c>
      <c r="B6474" t="s">
        <v>14011</v>
      </c>
      <c r="C6474" t="s">
        <v>52</v>
      </c>
      <c r="D6474">
        <v>54.18</v>
      </c>
    </row>
    <row r="6475" spans="1:4" x14ac:dyDescent="0.2">
      <c r="A6475">
        <v>92899</v>
      </c>
      <c r="B6475" t="s">
        <v>14012</v>
      </c>
      <c r="C6475" t="s">
        <v>52</v>
      </c>
      <c r="D6475">
        <v>79.52</v>
      </c>
    </row>
    <row r="6476" spans="1:4" x14ac:dyDescent="0.2">
      <c r="A6476">
        <v>92900</v>
      </c>
      <c r="B6476" t="s">
        <v>14013</v>
      </c>
      <c r="C6476" t="s">
        <v>52</v>
      </c>
      <c r="D6476">
        <v>95.98</v>
      </c>
    </row>
    <row r="6477" spans="1:4" x14ac:dyDescent="0.2">
      <c r="A6477">
        <v>92901</v>
      </c>
      <c r="B6477" t="s">
        <v>14014</v>
      </c>
      <c r="C6477" t="s">
        <v>52</v>
      </c>
      <c r="D6477">
        <v>132.82</v>
      </c>
    </row>
    <row r="6478" spans="1:4" x14ac:dyDescent="0.2">
      <c r="A6478">
        <v>92902</v>
      </c>
      <c r="B6478" t="s">
        <v>14015</v>
      </c>
      <c r="C6478" t="s">
        <v>52</v>
      </c>
      <c r="D6478">
        <v>206.59</v>
      </c>
    </row>
    <row r="6479" spans="1:4" x14ac:dyDescent="0.2">
      <c r="A6479">
        <v>92903</v>
      </c>
      <c r="B6479" t="s">
        <v>14016</v>
      </c>
      <c r="C6479" t="s">
        <v>52</v>
      </c>
      <c r="D6479">
        <v>307.33</v>
      </c>
    </row>
    <row r="6480" spans="1:4" x14ac:dyDescent="0.2">
      <c r="A6480">
        <v>92892</v>
      </c>
      <c r="B6480" t="s">
        <v>14017</v>
      </c>
      <c r="C6480" t="s">
        <v>52</v>
      </c>
      <c r="D6480">
        <v>64.61</v>
      </c>
    </row>
    <row r="6481" spans="1:4" x14ac:dyDescent="0.2">
      <c r="A6481">
        <v>92893</v>
      </c>
      <c r="B6481" t="s">
        <v>14018</v>
      </c>
      <c r="C6481" t="s">
        <v>52</v>
      </c>
      <c r="D6481">
        <v>91.38</v>
      </c>
    </row>
    <row r="6482" spans="1:4" x14ac:dyDescent="0.2">
      <c r="A6482">
        <v>92894</v>
      </c>
      <c r="B6482" t="s">
        <v>14019</v>
      </c>
      <c r="C6482" t="s">
        <v>52</v>
      </c>
      <c r="D6482">
        <v>109.47</v>
      </c>
    </row>
    <row r="6483" spans="1:4" x14ac:dyDescent="0.2">
      <c r="A6483">
        <v>92889</v>
      </c>
      <c r="B6483" t="s">
        <v>14020</v>
      </c>
      <c r="C6483" t="s">
        <v>52</v>
      </c>
      <c r="D6483">
        <v>152.61000000000001</v>
      </c>
    </row>
    <row r="6484" spans="1:4" x14ac:dyDescent="0.2">
      <c r="A6484">
        <v>92895</v>
      </c>
      <c r="B6484" t="s">
        <v>14021</v>
      </c>
      <c r="C6484" t="s">
        <v>52</v>
      </c>
      <c r="D6484">
        <v>148.34</v>
      </c>
    </row>
    <row r="6485" spans="1:4" x14ac:dyDescent="0.2">
      <c r="A6485">
        <v>92890</v>
      </c>
      <c r="B6485" t="s">
        <v>14022</v>
      </c>
      <c r="C6485" t="s">
        <v>52</v>
      </c>
      <c r="D6485">
        <v>225.26</v>
      </c>
    </row>
    <row r="6486" spans="1:4" x14ac:dyDescent="0.2">
      <c r="A6486">
        <v>92896</v>
      </c>
      <c r="B6486" t="s">
        <v>14023</v>
      </c>
      <c r="C6486" t="s">
        <v>52</v>
      </c>
      <c r="D6486">
        <v>225.17</v>
      </c>
    </row>
    <row r="6487" spans="1:4" x14ac:dyDescent="0.2">
      <c r="A6487">
        <v>92891</v>
      </c>
      <c r="B6487" t="s">
        <v>14024</v>
      </c>
      <c r="C6487" t="s">
        <v>52</v>
      </c>
      <c r="D6487">
        <v>324.87</v>
      </c>
    </row>
    <row r="6488" spans="1:4" x14ac:dyDescent="0.2">
      <c r="A6488">
        <v>92897</v>
      </c>
      <c r="B6488" t="s">
        <v>14025</v>
      </c>
      <c r="C6488" t="s">
        <v>52</v>
      </c>
      <c r="D6488">
        <v>328.97</v>
      </c>
    </row>
    <row r="6489" spans="1:4" x14ac:dyDescent="0.2">
      <c r="A6489">
        <v>100822</v>
      </c>
      <c r="B6489" t="s">
        <v>14026</v>
      </c>
      <c r="C6489" t="s">
        <v>52</v>
      </c>
      <c r="D6489" t="s">
        <v>17527</v>
      </c>
    </row>
    <row r="6490" spans="1:4" x14ac:dyDescent="0.2">
      <c r="A6490">
        <v>100823</v>
      </c>
      <c r="B6490" t="s">
        <v>14027</v>
      </c>
      <c r="C6490" t="s">
        <v>52</v>
      </c>
      <c r="D6490" t="s">
        <v>17527</v>
      </c>
    </row>
    <row r="6491" spans="1:4" x14ac:dyDescent="0.2">
      <c r="A6491">
        <v>100824</v>
      </c>
      <c r="B6491" t="s">
        <v>14028</v>
      </c>
      <c r="C6491" t="s">
        <v>52</v>
      </c>
      <c r="D6491" t="s">
        <v>17527</v>
      </c>
    </row>
    <row r="6492" spans="1:4" x14ac:dyDescent="0.2">
      <c r="A6492">
        <v>100825</v>
      </c>
      <c r="B6492" t="s">
        <v>14029</v>
      </c>
      <c r="C6492" t="s">
        <v>52</v>
      </c>
      <c r="D6492" t="s">
        <v>17527</v>
      </c>
    </row>
    <row r="6493" spans="1:4" x14ac:dyDescent="0.2">
      <c r="A6493">
        <v>100818</v>
      </c>
      <c r="B6493" t="s">
        <v>14030</v>
      </c>
      <c r="C6493" t="s">
        <v>52</v>
      </c>
      <c r="D6493" t="s">
        <v>17527</v>
      </c>
    </row>
    <row r="6494" spans="1:4" x14ac:dyDescent="0.2">
      <c r="A6494">
        <v>100819</v>
      </c>
      <c r="B6494" t="s">
        <v>14031</v>
      </c>
      <c r="C6494" t="s">
        <v>52</v>
      </c>
      <c r="D6494" t="s">
        <v>17527</v>
      </c>
    </row>
    <row r="6495" spans="1:4" x14ac:dyDescent="0.2">
      <c r="A6495">
        <v>100820</v>
      </c>
      <c r="B6495" t="s">
        <v>14032</v>
      </c>
      <c r="C6495" t="s">
        <v>52</v>
      </c>
      <c r="D6495" t="s">
        <v>17527</v>
      </c>
    </row>
    <row r="6496" spans="1:4" x14ac:dyDescent="0.2">
      <c r="A6496">
        <v>100821</v>
      </c>
      <c r="B6496" t="s">
        <v>14033</v>
      </c>
      <c r="C6496" t="s">
        <v>52</v>
      </c>
      <c r="D6496" t="s">
        <v>17527</v>
      </c>
    </row>
    <row r="6497" spans="1:4" x14ac:dyDescent="0.2">
      <c r="A6497">
        <v>100846</v>
      </c>
      <c r="B6497" t="s">
        <v>14034</v>
      </c>
      <c r="C6497" t="s">
        <v>52</v>
      </c>
      <c r="D6497" t="s">
        <v>17527</v>
      </c>
    </row>
    <row r="6498" spans="1:4" x14ac:dyDescent="0.2">
      <c r="A6498">
        <v>100834</v>
      </c>
      <c r="B6498" t="s">
        <v>14035</v>
      </c>
      <c r="C6498" t="s">
        <v>52</v>
      </c>
      <c r="D6498" t="s">
        <v>17527</v>
      </c>
    </row>
    <row r="6499" spans="1:4" x14ac:dyDescent="0.2">
      <c r="A6499">
        <v>100835</v>
      </c>
      <c r="B6499" t="s">
        <v>14036</v>
      </c>
      <c r="C6499" t="s">
        <v>52</v>
      </c>
      <c r="D6499" t="s">
        <v>17527</v>
      </c>
    </row>
    <row r="6500" spans="1:4" x14ac:dyDescent="0.2">
      <c r="A6500">
        <v>100836</v>
      </c>
      <c r="B6500" t="s">
        <v>14037</v>
      </c>
      <c r="C6500" t="s">
        <v>52</v>
      </c>
      <c r="D6500" t="s">
        <v>17527</v>
      </c>
    </row>
    <row r="6501" spans="1:4" x14ac:dyDescent="0.2">
      <c r="A6501">
        <v>100837</v>
      </c>
      <c r="B6501" t="s">
        <v>14038</v>
      </c>
      <c r="C6501" t="s">
        <v>52</v>
      </c>
      <c r="D6501" t="s">
        <v>17527</v>
      </c>
    </row>
    <row r="6502" spans="1:4" x14ac:dyDescent="0.2">
      <c r="A6502">
        <v>100826</v>
      </c>
      <c r="B6502" t="s">
        <v>14039</v>
      </c>
      <c r="C6502" t="s">
        <v>52</v>
      </c>
      <c r="D6502" t="s">
        <v>17527</v>
      </c>
    </row>
    <row r="6503" spans="1:4" x14ac:dyDescent="0.2">
      <c r="A6503">
        <v>100827</v>
      </c>
      <c r="B6503" t="s">
        <v>14040</v>
      </c>
      <c r="C6503" t="s">
        <v>52</v>
      </c>
      <c r="D6503" t="s">
        <v>17527</v>
      </c>
    </row>
    <row r="6504" spans="1:4" x14ac:dyDescent="0.2">
      <c r="A6504">
        <v>100828</v>
      </c>
      <c r="B6504" t="s">
        <v>14041</v>
      </c>
      <c r="C6504" t="s">
        <v>52</v>
      </c>
      <c r="D6504" t="s">
        <v>17527</v>
      </c>
    </row>
    <row r="6505" spans="1:4" x14ac:dyDescent="0.2">
      <c r="A6505">
        <v>100829</v>
      </c>
      <c r="B6505" t="s">
        <v>14042</v>
      </c>
      <c r="C6505" t="s">
        <v>52</v>
      </c>
      <c r="D6505" t="s">
        <v>17527</v>
      </c>
    </row>
    <row r="6506" spans="1:4" x14ac:dyDescent="0.2">
      <c r="A6506">
        <v>100830</v>
      </c>
      <c r="B6506" t="s">
        <v>14043</v>
      </c>
      <c r="C6506" t="s">
        <v>52</v>
      </c>
      <c r="D6506" t="s">
        <v>17527</v>
      </c>
    </row>
    <row r="6507" spans="1:4" x14ac:dyDescent="0.2">
      <c r="A6507">
        <v>100831</v>
      </c>
      <c r="B6507" t="s">
        <v>14044</v>
      </c>
      <c r="C6507" t="s">
        <v>52</v>
      </c>
      <c r="D6507" t="s">
        <v>17527</v>
      </c>
    </row>
    <row r="6508" spans="1:4" x14ac:dyDescent="0.2">
      <c r="A6508">
        <v>100832</v>
      </c>
      <c r="B6508" t="s">
        <v>14045</v>
      </c>
      <c r="C6508" t="s">
        <v>52</v>
      </c>
      <c r="D6508" t="s">
        <v>17527</v>
      </c>
    </row>
    <row r="6509" spans="1:4" x14ac:dyDescent="0.2">
      <c r="A6509">
        <v>100833</v>
      </c>
      <c r="B6509" t="s">
        <v>14046</v>
      </c>
      <c r="C6509" t="s">
        <v>52</v>
      </c>
      <c r="D6509" t="s">
        <v>17527</v>
      </c>
    </row>
    <row r="6510" spans="1:4" x14ac:dyDescent="0.2">
      <c r="A6510">
        <v>100790</v>
      </c>
      <c r="B6510" t="s">
        <v>14047</v>
      </c>
      <c r="C6510" t="s">
        <v>52</v>
      </c>
      <c r="D6510" t="s">
        <v>17527</v>
      </c>
    </row>
    <row r="6511" spans="1:4" x14ac:dyDescent="0.2">
      <c r="A6511">
        <v>100789</v>
      </c>
      <c r="B6511" t="s">
        <v>14048</v>
      </c>
      <c r="C6511" t="s">
        <v>52</v>
      </c>
      <c r="D6511" t="s">
        <v>17527</v>
      </c>
    </row>
    <row r="6512" spans="1:4" x14ac:dyDescent="0.2">
      <c r="A6512">
        <v>100788</v>
      </c>
      <c r="B6512" t="s">
        <v>14049</v>
      </c>
      <c r="C6512" t="s">
        <v>52</v>
      </c>
      <c r="D6512">
        <v>713.79</v>
      </c>
    </row>
    <row r="6513" spans="1:4" x14ac:dyDescent="0.2">
      <c r="A6513">
        <v>100811</v>
      </c>
      <c r="B6513" t="s">
        <v>14050</v>
      </c>
      <c r="C6513" t="s">
        <v>52</v>
      </c>
      <c r="D6513" t="s">
        <v>17527</v>
      </c>
    </row>
    <row r="6514" spans="1:4" x14ac:dyDescent="0.2">
      <c r="A6514">
        <v>100812</v>
      </c>
      <c r="B6514" t="s">
        <v>14051</v>
      </c>
      <c r="C6514" t="s">
        <v>52</v>
      </c>
      <c r="D6514" t="s">
        <v>17527</v>
      </c>
    </row>
    <row r="6515" spans="1:4" x14ac:dyDescent="0.2">
      <c r="A6515">
        <v>100813</v>
      </c>
      <c r="B6515" t="s">
        <v>14052</v>
      </c>
      <c r="C6515" t="s">
        <v>52</v>
      </c>
      <c r="D6515" t="s">
        <v>17527</v>
      </c>
    </row>
    <row r="6516" spans="1:4" x14ac:dyDescent="0.2">
      <c r="A6516">
        <v>100814</v>
      </c>
      <c r="B6516" t="s">
        <v>14053</v>
      </c>
      <c r="C6516" t="s">
        <v>52</v>
      </c>
      <c r="D6516" t="s">
        <v>17527</v>
      </c>
    </row>
    <row r="6517" spans="1:4" x14ac:dyDescent="0.2">
      <c r="A6517">
        <v>100815</v>
      </c>
      <c r="B6517" t="s">
        <v>14054</v>
      </c>
      <c r="C6517" t="s">
        <v>52</v>
      </c>
      <c r="D6517" t="s">
        <v>17527</v>
      </c>
    </row>
    <row r="6518" spans="1:4" x14ac:dyDescent="0.2">
      <c r="A6518">
        <v>100816</v>
      </c>
      <c r="B6518" t="s">
        <v>14055</v>
      </c>
      <c r="C6518" t="s">
        <v>52</v>
      </c>
      <c r="D6518" t="s">
        <v>17527</v>
      </c>
    </row>
    <row r="6519" spans="1:4" x14ac:dyDescent="0.2">
      <c r="A6519">
        <v>100817</v>
      </c>
      <c r="B6519" t="s">
        <v>14056</v>
      </c>
      <c r="C6519" t="s">
        <v>52</v>
      </c>
      <c r="D6519" t="s">
        <v>17527</v>
      </c>
    </row>
    <row r="6520" spans="1:4" x14ac:dyDescent="0.2">
      <c r="A6520">
        <v>100795</v>
      </c>
      <c r="B6520" t="s">
        <v>14057</v>
      </c>
      <c r="C6520" t="s">
        <v>83</v>
      </c>
      <c r="D6520" t="s">
        <v>17527</v>
      </c>
    </row>
    <row r="6521" spans="1:4" x14ac:dyDescent="0.2">
      <c r="A6521">
        <v>100842</v>
      </c>
      <c r="B6521" t="s">
        <v>14058</v>
      </c>
      <c r="C6521" t="s">
        <v>83</v>
      </c>
      <c r="D6521" t="s">
        <v>17527</v>
      </c>
    </row>
    <row r="6522" spans="1:4" x14ac:dyDescent="0.2">
      <c r="A6522">
        <v>100796</v>
      </c>
      <c r="B6522" t="s">
        <v>14059</v>
      </c>
      <c r="C6522" t="s">
        <v>83</v>
      </c>
      <c r="D6522" t="s">
        <v>17527</v>
      </c>
    </row>
    <row r="6523" spans="1:4" x14ac:dyDescent="0.2">
      <c r="A6523">
        <v>100843</v>
      </c>
      <c r="B6523" t="s">
        <v>14060</v>
      </c>
      <c r="C6523" t="s">
        <v>83</v>
      </c>
      <c r="D6523" t="s">
        <v>17527</v>
      </c>
    </row>
    <row r="6524" spans="1:4" x14ac:dyDescent="0.2">
      <c r="A6524">
        <v>100844</v>
      </c>
      <c r="B6524" t="s">
        <v>14061</v>
      </c>
      <c r="C6524" t="s">
        <v>83</v>
      </c>
      <c r="D6524" t="s">
        <v>17527</v>
      </c>
    </row>
    <row r="6525" spans="1:4" x14ac:dyDescent="0.2">
      <c r="A6525">
        <v>100797</v>
      </c>
      <c r="B6525" t="s">
        <v>14062</v>
      </c>
      <c r="C6525" t="s">
        <v>83</v>
      </c>
      <c r="D6525" t="s">
        <v>17527</v>
      </c>
    </row>
    <row r="6526" spans="1:4" x14ac:dyDescent="0.2">
      <c r="A6526">
        <v>100798</v>
      </c>
      <c r="B6526" t="s">
        <v>14063</v>
      </c>
      <c r="C6526" t="s">
        <v>83</v>
      </c>
      <c r="D6526" t="s">
        <v>17527</v>
      </c>
    </row>
    <row r="6527" spans="1:4" x14ac:dyDescent="0.2">
      <c r="A6527">
        <v>100845</v>
      </c>
      <c r="B6527" t="s">
        <v>14064</v>
      </c>
      <c r="C6527" t="s">
        <v>83</v>
      </c>
      <c r="D6527" t="s">
        <v>17527</v>
      </c>
    </row>
    <row r="6528" spans="1:4" x14ac:dyDescent="0.2">
      <c r="A6528">
        <v>100799</v>
      </c>
      <c r="B6528" t="s">
        <v>14065</v>
      </c>
      <c r="C6528" t="s">
        <v>83</v>
      </c>
      <c r="D6528">
        <v>21.11</v>
      </c>
    </row>
    <row r="6529" spans="1:4" x14ac:dyDescent="0.2">
      <c r="A6529">
        <v>100807</v>
      </c>
      <c r="B6529" t="s">
        <v>14066</v>
      </c>
      <c r="C6529" t="s">
        <v>83</v>
      </c>
      <c r="D6529">
        <v>28.93</v>
      </c>
    </row>
    <row r="6530" spans="1:4" x14ac:dyDescent="0.2">
      <c r="A6530">
        <v>100800</v>
      </c>
      <c r="B6530" t="s">
        <v>14067</v>
      </c>
      <c r="C6530" t="s">
        <v>83</v>
      </c>
      <c r="D6530">
        <v>29.38</v>
      </c>
    </row>
    <row r="6531" spans="1:4" x14ac:dyDescent="0.2">
      <c r="A6531">
        <v>100808</v>
      </c>
      <c r="B6531" t="s">
        <v>14068</v>
      </c>
      <c r="C6531" t="s">
        <v>83</v>
      </c>
      <c r="D6531">
        <v>38.659999999999997</v>
      </c>
    </row>
    <row r="6532" spans="1:4" x14ac:dyDescent="0.2">
      <c r="A6532">
        <v>100801</v>
      </c>
      <c r="B6532" t="s">
        <v>14069</v>
      </c>
      <c r="C6532" t="s">
        <v>83</v>
      </c>
      <c r="D6532">
        <v>38.07</v>
      </c>
    </row>
    <row r="6533" spans="1:4" x14ac:dyDescent="0.2">
      <c r="A6533">
        <v>100809</v>
      </c>
      <c r="B6533" t="s">
        <v>14070</v>
      </c>
      <c r="C6533" t="s">
        <v>83</v>
      </c>
      <c r="D6533">
        <v>49.18</v>
      </c>
    </row>
    <row r="6534" spans="1:4" x14ac:dyDescent="0.2">
      <c r="A6534">
        <v>100802</v>
      </c>
      <c r="B6534" t="s">
        <v>14071</v>
      </c>
      <c r="C6534" t="s">
        <v>83</v>
      </c>
      <c r="D6534">
        <v>50.35</v>
      </c>
    </row>
    <row r="6535" spans="1:4" x14ac:dyDescent="0.2">
      <c r="A6535">
        <v>100810</v>
      </c>
      <c r="B6535" t="s">
        <v>14072</v>
      </c>
      <c r="C6535" t="s">
        <v>83</v>
      </c>
      <c r="D6535">
        <v>64</v>
      </c>
    </row>
    <row r="6536" spans="1:4" x14ac:dyDescent="0.2">
      <c r="A6536">
        <v>100791</v>
      </c>
      <c r="B6536" t="s">
        <v>14073</v>
      </c>
      <c r="C6536" t="s">
        <v>83</v>
      </c>
      <c r="D6536">
        <v>20.43</v>
      </c>
    </row>
    <row r="6537" spans="1:4" x14ac:dyDescent="0.2">
      <c r="A6537">
        <v>100803</v>
      </c>
      <c r="B6537" t="s">
        <v>14074</v>
      </c>
      <c r="C6537" t="s">
        <v>83</v>
      </c>
      <c r="D6537">
        <v>19.059999999999999</v>
      </c>
    </row>
    <row r="6538" spans="1:4" x14ac:dyDescent="0.2">
      <c r="A6538">
        <v>100792</v>
      </c>
      <c r="B6538" t="s">
        <v>14075</v>
      </c>
      <c r="C6538" t="s">
        <v>83</v>
      </c>
      <c r="D6538">
        <v>28.7</v>
      </c>
    </row>
    <row r="6539" spans="1:4" x14ac:dyDescent="0.2">
      <c r="A6539">
        <v>100804</v>
      </c>
      <c r="B6539" t="s">
        <v>14076</v>
      </c>
      <c r="C6539" t="s">
        <v>83</v>
      </c>
      <c r="D6539">
        <v>27.07</v>
      </c>
    </row>
    <row r="6540" spans="1:4" x14ac:dyDescent="0.2">
      <c r="A6540">
        <v>100793</v>
      </c>
      <c r="B6540" t="s">
        <v>14077</v>
      </c>
      <c r="C6540" t="s">
        <v>83</v>
      </c>
      <c r="D6540">
        <v>37.4</v>
      </c>
    </row>
    <row r="6541" spans="1:4" x14ac:dyDescent="0.2">
      <c r="A6541">
        <v>100805</v>
      </c>
      <c r="B6541" t="s">
        <v>14078</v>
      </c>
      <c r="C6541" t="s">
        <v>83</v>
      </c>
      <c r="D6541">
        <v>35.450000000000003</v>
      </c>
    </row>
    <row r="6542" spans="1:4" x14ac:dyDescent="0.2">
      <c r="A6542">
        <v>100794</v>
      </c>
      <c r="B6542" t="s">
        <v>14079</v>
      </c>
      <c r="C6542" t="s">
        <v>83</v>
      </c>
      <c r="D6542">
        <v>49.69</v>
      </c>
    </row>
    <row r="6543" spans="1:4" x14ac:dyDescent="0.2">
      <c r="A6543">
        <v>100806</v>
      </c>
      <c r="B6543" t="s">
        <v>14080</v>
      </c>
      <c r="C6543" t="s">
        <v>83</v>
      </c>
      <c r="D6543">
        <v>47.28</v>
      </c>
    </row>
    <row r="6544" spans="1:4" x14ac:dyDescent="0.2">
      <c r="A6544">
        <v>100838</v>
      </c>
      <c r="B6544" t="s">
        <v>14081</v>
      </c>
      <c r="C6544" t="s">
        <v>52</v>
      </c>
      <c r="D6544" t="s">
        <v>17527</v>
      </c>
    </row>
    <row r="6545" spans="1:4" x14ac:dyDescent="0.2">
      <c r="A6545">
        <v>100839</v>
      </c>
      <c r="B6545" t="s">
        <v>14082</v>
      </c>
      <c r="C6545" t="s">
        <v>52</v>
      </c>
      <c r="D6545" t="s">
        <v>17527</v>
      </c>
    </row>
    <row r="6546" spans="1:4" x14ac:dyDescent="0.2">
      <c r="A6546">
        <v>100840</v>
      </c>
      <c r="B6546" t="s">
        <v>14083</v>
      </c>
      <c r="C6546" t="s">
        <v>52</v>
      </c>
      <c r="D6546" t="s">
        <v>17527</v>
      </c>
    </row>
    <row r="6547" spans="1:4" x14ac:dyDescent="0.2">
      <c r="A6547">
        <v>100841</v>
      </c>
      <c r="B6547" t="s">
        <v>14084</v>
      </c>
      <c r="C6547" t="s">
        <v>52</v>
      </c>
      <c r="D6547" t="s">
        <v>17527</v>
      </c>
    </row>
    <row r="6548" spans="1:4" x14ac:dyDescent="0.2">
      <c r="A6548">
        <v>103283</v>
      </c>
      <c r="B6548" t="s">
        <v>14085</v>
      </c>
      <c r="C6548" t="s">
        <v>52</v>
      </c>
      <c r="D6548" t="s">
        <v>17527</v>
      </c>
    </row>
    <row r="6549" spans="1:4" x14ac:dyDescent="0.2">
      <c r="A6549">
        <v>103284</v>
      </c>
      <c r="B6549" t="s">
        <v>14086</v>
      </c>
      <c r="C6549" t="s">
        <v>52</v>
      </c>
      <c r="D6549" t="s">
        <v>17527</v>
      </c>
    </row>
    <row r="6550" spans="1:4" x14ac:dyDescent="0.2">
      <c r="A6550">
        <v>103282</v>
      </c>
      <c r="B6550" t="s">
        <v>14087</v>
      </c>
      <c r="C6550" t="s">
        <v>52</v>
      </c>
      <c r="D6550" t="s">
        <v>17527</v>
      </c>
    </row>
    <row r="6551" spans="1:4" x14ac:dyDescent="0.2">
      <c r="A6551">
        <v>103279</v>
      </c>
      <c r="B6551" t="s">
        <v>14088</v>
      </c>
      <c r="C6551" t="s">
        <v>52</v>
      </c>
      <c r="D6551" t="s">
        <v>17527</v>
      </c>
    </row>
    <row r="6552" spans="1:4" x14ac:dyDescent="0.2">
      <c r="A6552">
        <v>103280</v>
      </c>
      <c r="B6552" t="s">
        <v>14089</v>
      </c>
      <c r="C6552" t="s">
        <v>52</v>
      </c>
      <c r="D6552" t="s">
        <v>17527</v>
      </c>
    </row>
    <row r="6553" spans="1:4" x14ac:dyDescent="0.2">
      <c r="A6553">
        <v>103281</v>
      </c>
      <c r="B6553" t="s">
        <v>14090</v>
      </c>
      <c r="C6553" t="s">
        <v>52</v>
      </c>
      <c r="D6553" t="s">
        <v>17527</v>
      </c>
    </row>
    <row r="6554" spans="1:4" x14ac:dyDescent="0.2">
      <c r="A6554">
        <v>103247</v>
      </c>
      <c r="B6554" t="s">
        <v>14091</v>
      </c>
      <c r="C6554" t="s">
        <v>52</v>
      </c>
      <c r="D6554" s="335">
        <v>2934.22</v>
      </c>
    </row>
    <row r="6555" spans="1:4" x14ac:dyDescent="0.2">
      <c r="A6555">
        <v>103250</v>
      </c>
      <c r="B6555" t="s">
        <v>14092</v>
      </c>
      <c r="C6555" t="s">
        <v>52</v>
      </c>
      <c r="D6555" s="335">
        <v>4260.25</v>
      </c>
    </row>
    <row r="6556" spans="1:4" x14ac:dyDescent="0.2">
      <c r="A6556">
        <v>103253</v>
      </c>
      <c r="B6556" t="s">
        <v>14093</v>
      </c>
      <c r="C6556" t="s">
        <v>52</v>
      </c>
      <c r="D6556" s="335">
        <v>5805.18</v>
      </c>
    </row>
    <row r="6557" spans="1:4" x14ac:dyDescent="0.2">
      <c r="A6557">
        <v>103244</v>
      </c>
      <c r="B6557" t="s">
        <v>14094</v>
      </c>
      <c r="C6557" t="s">
        <v>52</v>
      </c>
      <c r="D6557" s="335">
        <v>2644.42</v>
      </c>
    </row>
    <row r="6558" spans="1:4" x14ac:dyDescent="0.2">
      <c r="A6558">
        <v>103256</v>
      </c>
      <c r="B6558" t="s">
        <v>14095</v>
      </c>
      <c r="C6558" t="s">
        <v>52</v>
      </c>
      <c r="D6558" s="335">
        <v>10781.46</v>
      </c>
    </row>
    <row r="6559" spans="1:4" x14ac:dyDescent="0.2">
      <c r="A6559">
        <v>103258</v>
      </c>
      <c r="B6559" t="s">
        <v>14096</v>
      </c>
      <c r="C6559" t="s">
        <v>52</v>
      </c>
      <c r="D6559" s="335">
        <v>12051.9</v>
      </c>
    </row>
    <row r="6560" spans="1:4" x14ac:dyDescent="0.2">
      <c r="A6560">
        <v>103260</v>
      </c>
      <c r="B6560" t="s">
        <v>14097</v>
      </c>
      <c r="C6560" t="s">
        <v>52</v>
      </c>
      <c r="D6560" s="335">
        <v>6680.18</v>
      </c>
    </row>
    <row r="6561" spans="1:4" x14ac:dyDescent="0.2">
      <c r="A6561">
        <v>103261</v>
      </c>
      <c r="B6561" t="s">
        <v>14098</v>
      </c>
      <c r="C6561" t="s">
        <v>52</v>
      </c>
      <c r="D6561" s="335">
        <v>13596.32</v>
      </c>
    </row>
    <row r="6562" spans="1:4" x14ac:dyDescent="0.2">
      <c r="A6562">
        <v>103263</v>
      </c>
      <c r="B6562" t="s">
        <v>14099</v>
      </c>
      <c r="C6562" t="s">
        <v>52</v>
      </c>
      <c r="D6562" s="335">
        <v>18880.05</v>
      </c>
    </row>
    <row r="6563" spans="1:4" x14ac:dyDescent="0.2">
      <c r="A6563">
        <v>103265</v>
      </c>
      <c r="B6563" t="s">
        <v>14100</v>
      </c>
      <c r="C6563" t="s">
        <v>52</v>
      </c>
      <c r="D6563" s="335">
        <v>22754.29</v>
      </c>
    </row>
    <row r="6564" spans="1:4" x14ac:dyDescent="0.2">
      <c r="A6564">
        <v>103268</v>
      </c>
      <c r="B6564" t="s">
        <v>14101</v>
      </c>
      <c r="C6564" t="s">
        <v>52</v>
      </c>
      <c r="D6564" s="335">
        <v>8001.44</v>
      </c>
    </row>
    <row r="6565" spans="1:4" x14ac:dyDescent="0.2">
      <c r="A6565">
        <v>103270</v>
      </c>
      <c r="B6565" t="s">
        <v>14102</v>
      </c>
      <c r="C6565" t="s">
        <v>52</v>
      </c>
      <c r="D6565" s="335">
        <v>8599.67</v>
      </c>
    </row>
    <row r="6566" spans="1:4" x14ac:dyDescent="0.2">
      <c r="A6566">
        <v>103272</v>
      </c>
      <c r="B6566" t="s">
        <v>14103</v>
      </c>
      <c r="C6566" t="s">
        <v>52</v>
      </c>
      <c r="D6566" s="335">
        <v>12579.47</v>
      </c>
    </row>
    <row r="6567" spans="1:4" x14ac:dyDescent="0.2">
      <c r="A6567">
        <v>103274</v>
      </c>
      <c r="B6567" t="s">
        <v>14104</v>
      </c>
      <c r="C6567" t="s">
        <v>52</v>
      </c>
      <c r="D6567" s="335">
        <v>14828.1</v>
      </c>
    </row>
    <row r="6568" spans="1:4" x14ac:dyDescent="0.2">
      <c r="A6568">
        <v>103276</v>
      </c>
      <c r="B6568" t="s">
        <v>14105</v>
      </c>
      <c r="C6568" t="s">
        <v>52</v>
      </c>
      <c r="D6568" s="335">
        <v>15478.1</v>
      </c>
    </row>
    <row r="6569" spans="1:4" x14ac:dyDescent="0.2">
      <c r="A6569">
        <v>103267</v>
      </c>
      <c r="B6569" t="s">
        <v>14106</v>
      </c>
      <c r="C6569" t="s">
        <v>52</v>
      </c>
      <c r="D6569" s="335">
        <v>6743.87</v>
      </c>
    </row>
    <row r="6570" spans="1:4" x14ac:dyDescent="0.2">
      <c r="A6570">
        <v>103269</v>
      </c>
      <c r="B6570" t="s">
        <v>14107</v>
      </c>
      <c r="C6570" t="s">
        <v>52</v>
      </c>
      <c r="D6570" s="335">
        <v>8285.51</v>
      </c>
    </row>
    <row r="6571" spans="1:4" x14ac:dyDescent="0.2">
      <c r="A6571">
        <v>103271</v>
      </c>
      <c r="B6571" t="s">
        <v>2554</v>
      </c>
      <c r="C6571" t="s">
        <v>52</v>
      </c>
      <c r="D6571" s="335">
        <v>12179.96</v>
      </c>
    </row>
    <row r="6572" spans="1:4" x14ac:dyDescent="0.2">
      <c r="A6572">
        <v>103273</v>
      </c>
      <c r="B6572" t="s">
        <v>2551</v>
      </c>
      <c r="C6572" t="s">
        <v>52</v>
      </c>
      <c r="D6572" s="335">
        <v>12949.15</v>
      </c>
    </row>
    <row r="6573" spans="1:4" x14ac:dyDescent="0.2">
      <c r="A6573">
        <v>103275</v>
      </c>
      <c r="B6573" t="s">
        <v>14108</v>
      </c>
      <c r="C6573" t="s">
        <v>52</v>
      </c>
      <c r="D6573" s="335">
        <v>14751.39</v>
      </c>
    </row>
    <row r="6574" spans="1:4" x14ac:dyDescent="0.2">
      <c r="A6574">
        <v>103248</v>
      </c>
      <c r="B6574" t="s">
        <v>14109</v>
      </c>
      <c r="C6574" t="s">
        <v>52</v>
      </c>
      <c r="D6574" s="335">
        <v>2399.0500000000002</v>
      </c>
    </row>
    <row r="6575" spans="1:4" x14ac:dyDescent="0.2">
      <c r="A6575">
        <v>103249</v>
      </c>
      <c r="B6575" t="s">
        <v>14110</v>
      </c>
      <c r="C6575" t="s">
        <v>52</v>
      </c>
      <c r="D6575" s="335">
        <v>2576.87</v>
      </c>
    </row>
    <row r="6576" spans="1:4" x14ac:dyDescent="0.2">
      <c r="A6576">
        <v>103251</v>
      </c>
      <c r="B6576" t="s">
        <v>14111</v>
      </c>
      <c r="C6576" t="s">
        <v>52</v>
      </c>
      <c r="D6576" s="335">
        <v>3366.43</v>
      </c>
    </row>
    <row r="6577" spans="1:4" x14ac:dyDescent="0.2">
      <c r="A6577">
        <v>103252</v>
      </c>
      <c r="B6577" t="s">
        <v>14112</v>
      </c>
      <c r="C6577" t="s">
        <v>52</v>
      </c>
      <c r="D6577" s="335">
        <v>3726.88</v>
      </c>
    </row>
    <row r="6578" spans="1:4" x14ac:dyDescent="0.2">
      <c r="A6578">
        <v>103254</v>
      </c>
      <c r="B6578" t="s">
        <v>14113</v>
      </c>
      <c r="C6578" t="s">
        <v>52</v>
      </c>
      <c r="D6578" s="335">
        <v>4343.88</v>
      </c>
    </row>
    <row r="6579" spans="1:4" x14ac:dyDescent="0.2">
      <c r="A6579">
        <v>103255</v>
      </c>
      <c r="B6579" t="s">
        <v>14114</v>
      </c>
      <c r="C6579" t="s">
        <v>52</v>
      </c>
      <c r="D6579" s="335">
        <v>4859.47</v>
      </c>
    </row>
    <row r="6580" spans="1:4" x14ac:dyDescent="0.2">
      <c r="A6580">
        <v>103245</v>
      </c>
      <c r="B6580" t="s">
        <v>14115</v>
      </c>
      <c r="C6580" t="s">
        <v>52</v>
      </c>
      <c r="D6580" s="335">
        <v>2087.2399999999998</v>
      </c>
    </row>
    <row r="6581" spans="1:4" x14ac:dyDescent="0.2">
      <c r="A6581">
        <v>103246</v>
      </c>
      <c r="B6581" t="s">
        <v>14116</v>
      </c>
      <c r="C6581" t="s">
        <v>52</v>
      </c>
      <c r="D6581" s="335">
        <v>2275.67</v>
      </c>
    </row>
    <row r="6582" spans="1:4" x14ac:dyDescent="0.2">
      <c r="A6582">
        <v>103257</v>
      </c>
      <c r="B6582" t="s">
        <v>14117</v>
      </c>
      <c r="C6582" t="s">
        <v>52</v>
      </c>
      <c r="D6582" s="335">
        <v>6168.21</v>
      </c>
    </row>
    <row r="6583" spans="1:4" x14ac:dyDescent="0.2">
      <c r="A6583">
        <v>103259</v>
      </c>
      <c r="B6583" t="s">
        <v>14118</v>
      </c>
      <c r="C6583" t="s">
        <v>52</v>
      </c>
      <c r="D6583" s="335">
        <v>6503.62</v>
      </c>
    </row>
    <row r="6584" spans="1:4" x14ac:dyDescent="0.2">
      <c r="A6584">
        <v>103262</v>
      </c>
      <c r="B6584" t="s">
        <v>14119</v>
      </c>
      <c r="C6584" t="s">
        <v>52</v>
      </c>
      <c r="D6584" s="335">
        <v>8541.08</v>
      </c>
    </row>
    <row r="6585" spans="1:4" x14ac:dyDescent="0.2">
      <c r="A6585">
        <v>103264</v>
      </c>
      <c r="B6585" t="s">
        <v>14120</v>
      </c>
      <c r="C6585" t="s">
        <v>52</v>
      </c>
      <c r="D6585" s="335">
        <v>10603.18</v>
      </c>
    </row>
    <row r="6586" spans="1:4" x14ac:dyDescent="0.2">
      <c r="A6586">
        <v>103266</v>
      </c>
      <c r="B6586" t="s">
        <v>14121</v>
      </c>
      <c r="C6586" t="s">
        <v>52</v>
      </c>
      <c r="D6586" s="335">
        <v>11837.8</v>
      </c>
    </row>
    <row r="6587" spans="1:4" x14ac:dyDescent="0.2">
      <c r="A6587">
        <v>103277</v>
      </c>
      <c r="B6587" t="s">
        <v>14122</v>
      </c>
      <c r="C6587" t="s">
        <v>52</v>
      </c>
      <c r="D6587" s="335">
        <v>28552.01</v>
      </c>
    </row>
    <row r="6588" spans="1:4" x14ac:dyDescent="0.2">
      <c r="A6588">
        <v>103278</v>
      </c>
      <c r="B6588" t="s">
        <v>14123</v>
      </c>
      <c r="C6588" t="s">
        <v>52</v>
      </c>
      <c r="D6588" s="335">
        <v>36537.550000000003</v>
      </c>
    </row>
    <row r="6589" spans="1:4" x14ac:dyDescent="0.2">
      <c r="A6589">
        <v>103285</v>
      </c>
      <c r="B6589" t="s">
        <v>14124</v>
      </c>
      <c r="C6589" t="s">
        <v>52</v>
      </c>
      <c r="D6589" t="s">
        <v>17527</v>
      </c>
    </row>
    <row r="6590" spans="1:4" x14ac:dyDescent="0.2">
      <c r="A6590">
        <v>103286</v>
      </c>
      <c r="B6590" t="s">
        <v>14125</v>
      </c>
      <c r="C6590" t="s">
        <v>52</v>
      </c>
      <c r="D6590" t="s">
        <v>17527</v>
      </c>
    </row>
    <row r="6591" spans="1:4" x14ac:dyDescent="0.2">
      <c r="A6591">
        <v>103287</v>
      </c>
      <c r="B6591" t="s">
        <v>14126</v>
      </c>
      <c r="C6591" t="s">
        <v>52</v>
      </c>
      <c r="D6591" t="s">
        <v>17527</v>
      </c>
    </row>
    <row r="6592" spans="1:4" x14ac:dyDescent="0.2">
      <c r="A6592">
        <v>103288</v>
      </c>
      <c r="B6592" t="s">
        <v>14127</v>
      </c>
      <c r="C6592" t="s">
        <v>52</v>
      </c>
      <c r="D6592">
        <v>19.73</v>
      </c>
    </row>
    <row r="6593" spans="1:4" x14ac:dyDescent="0.2">
      <c r="A6593">
        <v>103291</v>
      </c>
      <c r="B6593" t="s">
        <v>1725</v>
      </c>
      <c r="C6593" t="s">
        <v>83</v>
      </c>
      <c r="D6593">
        <v>65.39</v>
      </c>
    </row>
    <row r="6594" spans="1:4" x14ac:dyDescent="0.2">
      <c r="A6594">
        <v>103289</v>
      </c>
      <c r="B6594" t="s">
        <v>1723</v>
      </c>
      <c r="C6594" t="s">
        <v>83</v>
      </c>
      <c r="D6594">
        <v>33.29</v>
      </c>
    </row>
    <row r="6595" spans="1:4" x14ac:dyDescent="0.2">
      <c r="A6595">
        <v>103290</v>
      </c>
      <c r="B6595" t="s">
        <v>1724</v>
      </c>
      <c r="C6595" t="s">
        <v>83</v>
      </c>
      <c r="D6595">
        <v>52.11</v>
      </c>
    </row>
    <row r="6596" spans="1:4" x14ac:dyDescent="0.2">
      <c r="A6596">
        <v>103292</v>
      </c>
      <c r="B6596" t="s">
        <v>1726</v>
      </c>
      <c r="C6596" t="s">
        <v>83</v>
      </c>
      <c r="D6596">
        <v>79.17</v>
      </c>
    </row>
    <row r="6597" spans="1:4" x14ac:dyDescent="0.2">
      <c r="A6597">
        <v>106044</v>
      </c>
      <c r="B6597" t="s">
        <v>14135</v>
      </c>
      <c r="C6597" t="s">
        <v>52</v>
      </c>
      <c r="D6597">
        <v>67.75</v>
      </c>
    </row>
    <row r="6598" spans="1:4" x14ac:dyDescent="0.2">
      <c r="A6598">
        <v>106045</v>
      </c>
      <c r="B6598" t="s">
        <v>14136</v>
      </c>
      <c r="C6598" t="s">
        <v>52</v>
      </c>
      <c r="D6598">
        <v>145.08000000000001</v>
      </c>
    </row>
    <row r="6599" spans="1:4" x14ac:dyDescent="0.2">
      <c r="A6599">
        <v>106042</v>
      </c>
      <c r="B6599" t="s">
        <v>14137</v>
      </c>
      <c r="C6599" t="s">
        <v>52</v>
      </c>
      <c r="D6599">
        <v>69.63</v>
      </c>
    </row>
    <row r="6600" spans="1:4" x14ac:dyDescent="0.2">
      <c r="A6600">
        <v>106043</v>
      </c>
      <c r="B6600" t="s">
        <v>14138</v>
      </c>
      <c r="C6600" t="s">
        <v>52</v>
      </c>
      <c r="D6600">
        <v>127.73</v>
      </c>
    </row>
    <row r="6601" spans="1:4" x14ac:dyDescent="0.2">
      <c r="A6601">
        <v>106046</v>
      </c>
      <c r="B6601" t="s">
        <v>14139</v>
      </c>
      <c r="C6601" t="s">
        <v>52</v>
      </c>
      <c r="D6601">
        <v>44.81</v>
      </c>
    </row>
    <row r="6602" spans="1:4" x14ac:dyDescent="0.2">
      <c r="A6602">
        <v>106047</v>
      </c>
      <c r="B6602" t="s">
        <v>14140</v>
      </c>
      <c r="C6602" t="s">
        <v>52</v>
      </c>
      <c r="D6602">
        <v>77.33</v>
      </c>
    </row>
    <row r="6603" spans="1:4" x14ac:dyDescent="0.2">
      <c r="A6603">
        <v>106038</v>
      </c>
      <c r="B6603" t="s">
        <v>14141</v>
      </c>
      <c r="C6603" t="s">
        <v>52</v>
      </c>
      <c r="D6603">
        <v>64.92</v>
      </c>
    </row>
    <row r="6604" spans="1:4" x14ac:dyDescent="0.2">
      <c r="A6604">
        <v>106039</v>
      </c>
      <c r="B6604" t="s">
        <v>14142</v>
      </c>
      <c r="C6604" t="s">
        <v>52</v>
      </c>
      <c r="D6604">
        <v>85.63</v>
      </c>
    </row>
    <row r="6605" spans="1:4" x14ac:dyDescent="0.2">
      <c r="A6605">
        <v>106040</v>
      </c>
      <c r="B6605" t="s">
        <v>14143</v>
      </c>
      <c r="C6605" t="s">
        <v>52</v>
      </c>
      <c r="D6605">
        <v>91.06</v>
      </c>
    </row>
    <row r="6606" spans="1:4" x14ac:dyDescent="0.2">
      <c r="A6606">
        <v>106041</v>
      </c>
      <c r="B6606" t="s">
        <v>14144</v>
      </c>
      <c r="C6606" t="s">
        <v>52</v>
      </c>
      <c r="D6606">
        <v>162.62</v>
      </c>
    </row>
    <row r="6607" spans="1:4" x14ac:dyDescent="0.2">
      <c r="A6607">
        <v>97329</v>
      </c>
      <c r="B6607" t="s">
        <v>14130</v>
      </c>
      <c r="C6607" t="s">
        <v>83</v>
      </c>
      <c r="D6607">
        <v>60.65</v>
      </c>
    </row>
    <row r="6608" spans="1:4" x14ac:dyDescent="0.2">
      <c r="A6608">
        <v>97327</v>
      </c>
      <c r="B6608" t="s">
        <v>14132</v>
      </c>
      <c r="C6608" t="s">
        <v>83</v>
      </c>
      <c r="D6608">
        <v>28.55</v>
      </c>
    </row>
    <row r="6609" spans="1:4" x14ac:dyDescent="0.2">
      <c r="A6609">
        <v>106034</v>
      </c>
      <c r="B6609" t="s">
        <v>14145</v>
      </c>
      <c r="C6609" t="s">
        <v>83</v>
      </c>
      <c r="D6609">
        <v>133.33000000000001</v>
      </c>
    </row>
    <row r="6610" spans="1:4" x14ac:dyDescent="0.2">
      <c r="A6610">
        <v>97328</v>
      </c>
      <c r="B6610" t="s">
        <v>14133</v>
      </c>
      <c r="C6610" t="s">
        <v>83</v>
      </c>
      <c r="D6610">
        <v>47.37</v>
      </c>
    </row>
    <row r="6611" spans="1:4" x14ac:dyDescent="0.2">
      <c r="A6611">
        <v>97330</v>
      </c>
      <c r="B6611" t="s">
        <v>14134</v>
      </c>
      <c r="C6611" t="s">
        <v>83</v>
      </c>
      <c r="D6611">
        <v>74.430000000000007</v>
      </c>
    </row>
    <row r="6612" spans="1:4" x14ac:dyDescent="0.2">
      <c r="A6612">
        <v>106035</v>
      </c>
      <c r="B6612" t="s">
        <v>14146</v>
      </c>
      <c r="C6612" t="s">
        <v>83</v>
      </c>
      <c r="D6612" t="s">
        <v>17527</v>
      </c>
    </row>
    <row r="6613" spans="1:4" x14ac:dyDescent="0.2">
      <c r="A6613">
        <v>106036</v>
      </c>
      <c r="B6613" t="s">
        <v>14147</v>
      </c>
      <c r="C6613" t="s">
        <v>83</v>
      </c>
      <c r="D6613" t="s">
        <v>17527</v>
      </c>
    </row>
    <row r="6614" spans="1:4" x14ac:dyDescent="0.2">
      <c r="A6614">
        <v>106037</v>
      </c>
      <c r="B6614" t="s">
        <v>14148</v>
      </c>
      <c r="C6614" t="s">
        <v>83</v>
      </c>
      <c r="D6614" t="s">
        <v>17527</v>
      </c>
    </row>
    <row r="6615" spans="1:4" x14ac:dyDescent="0.2">
      <c r="A6615">
        <v>93085</v>
      </c>
      <c r="B6615" t="s">
        <v>14149</v>
      </c>
      <c r="C6615" t="s">
        <v>52</v>
      </c>
      <c r="D6615">
        <v>18.57</v>
      </c>
    </row>
    <row r="6616" spans="1:4" x14ac:dyDescent="0.2">
      <c r="A6616">
        <v>103892</v>
      </c>
      <c r="B6616" t="s">
        <v>14150</v>
      </c>
      <c r="C6616" t="s">
        <v>52</v>
      </c>
      <c r="D6616">
        <v>19.91</v>
      </c>
    </row>
    <row r="6617" spans="1:4" x14ac:dyDescent="0.2">
      <c r="A6617">
        <v>103823</v>
      </c>
      <c r="B6617" t="s">
        <v>14151</v>
      </c>
      <c r="C6617" t="s">
        <v>52</v>
      </c>
      <c r="D6617">
        <v>22.68</v>
      </c>
    </row>
    <row r="6618" spans="1:4" x14ac:dyDescent="0.2">
      <c r="A6618">
        <v>103856</v>
      </c>
      <c r="B6618" t="s">
        <v>14152</v>
      </c>
      <c r="C6618" t="s">
        <v>52</v>
      </c>
      <c r="D6618">
        <v>19.87</v>
      </c>
    </row>
    <row r="6619" spans="1:4" x14ac:dyDescent="0.2">
      <c r="A6619">
        <v>93108</v>
      </c>
      <c r="B6619" t="s">
        <v>14153</v>
      </c>
      <c r="C6619" t="s">
        <v>52</v>
      </c>
      <c r="D6619">
        <v>16.45</v>
      </c>
    </row>
    <row r="6620" spans="1:4" x14ac:dyDescent="0.2">
      <c r="A6620">
        <v>93091</v>
      </c>
      <c r="B6620" t="s">
        <v>14154</v>
      </c>
      <c r="C6620" t="s">
        <v>52</v>
      </c>
      <c r="D6620">
        <v>19.62</v>
      </c>
    </row>
    <row r="6621" spans="1:4" x14ac:dyDescent="0.2">
      <c r="A6621">
        <v>103900</v>
      </c>
      <c r="B6621" t="s">
        <v>14155</v>
      </c>
      <c r="C6621" t="s">
        <v>52</v>
      </c>
      <c r="D6621">
        <v>25.38</v>
      </c>
    </row>
    <row r="6622" spans="1:4" x14ac:dyDescent="0.2">
      <c r="A6622">
        <v>103831</v>
      </c>
      <c r="B6622" t="s">
        <v>14156</v>
      </c>
      <c r="C6622" t="s">
        <v>52</v>
      </c>
      <c r="D6622">
        <v>33.83</v>
      </c>
    </row>
    <row r="6623" spans="1:4" x14ac:dyDescent="0.2">
      <c r="A6623">
        <v>103864</v>
      </c>
      <c r="B6623" t="s">
        <v>14157</v>
      </c>
      <c r="C6623" t="s">
        <v>52</v>
      </c>
      <c r="D6623">
        <v>26.88</v>
      </c>
    </row>
    <row r="6624" spans="1:4" x14ac:dyDescent="0.2">
      <c r="A6624">
        <v>93133</v>
      </c>
      <c r="B6624" t="s">
        <v>14158</v>
      </c>
      <c r="C6624" t="s">
        <v>52</v>
      </c>
      <c r="D6624">
        <v>23.56</v>
      </c>
    </row>
    <row r="6625" spans="1:4" x14ac:dyDescent="0.2">
      <c r="A6625">
        <v>93057</v>
      </c>
      <c r="B6625" t="s">
        <v>14159</v>
      </c>
      <c r="C6625" t="s">
        <v>52</v>
      </c>
      <c r="D6625">
        <v>15.94</v>
      </c>
    </row>
    <row r="6626" spans="1:4" x14ac:dyDescent="0.2">
      <c r="A6626">
        <v>93062</v>
      </c>
      <c r="B6626" t="s">
        <v>14160</v>
      </c>
      <c r="C6626" t="s">
        <v>52</v>
      </c>
      <c r="D6626">
        <v>30</v>
      </c>
    </row>
    <row r="6627" spans="1:4" x14ac:dyDescent="0.2">
      <c r="A6627">
        <v>93065</v>
      </c>
      <c r="B6627" t="s">
        <v>14161</v>
      </c>
      <c r="C6627" t="s">
        <v>52</v>
      </c>
      <c r="D6627">
        <v>48.5</v>
      </c>
    </row>
    <row r="6628" spans="1:4" x14ac:dyDescent="0.2">
      <c r="A6628">
        <v>93068</v>
      </c>
      <c r="B6628" t="s">
        <v>14162</v>
      </c>
      <c r="C6628" t="s">
        <v>52</v>
      </c>
      <c r="D6628">
        <v>68.02</v>
      </c>
    </row>
    <row r="6629" spans="1:4" x14ac:dyDescent="0.2">
      <c r="A6629">
        <v>93071</v>
      </c>
      <c r="B6629" t="s">
        <v>14163</v>
      </c>
      <c r="C6629" t="s">
        <v>52</v>
      </c>
      <c r="D6629">
        <v>182.64</v>
      </c>
    </row>
    <row r="6630" spans="1:4" x14ac:dyDescent="0.2">
      <c r="A6630">
        <v>93081</v>
      </c>
      <c r="B6630" t="s">
        <v>14164</v>
      </c>
      <c r="C6630" t="s">
        <v>52</v>
      </c>
      <c r="D6630">
        <v>21.11</v>
      </c>
    </row>
    <row r="6631" spans="1:4" x14ac:dyDescent="0.2">
      <c r="A6631">
        <v>103887</v>
      </c>
      <c r="B6631" t="s">
        <v>14165</v>
      </c>
      <c r="C6631" t="s">
        <v>52</v>
      </c>
      <c r="D6631">
        <v>23.28</v>
      </c>
    </row>
    <row r="6632" spans="1:4" x14ac:dyDescent="0.2">
      <c r="A6632">
        <v>103818</v>
      </c>
      <c r="B6632" t="s">
        <v>14166</v>
      </c>
      <c r="C6632" t="s">
        <v>52</v>
      </c>
      <c r="D6632">
        <v>23.25</v>
      </c>
    </row>
    <row r="6633" spans="1:4" x14ac:dyDescent="0.2">
      <c r="A6633">
        <v>103851</v>
      </c>
      <c r="B6633" t="s">
        <v>14167</v>
      </c>
      <c r="C6633" t="s">
        <v>52</v>
      </c>
      <c r="D6633">
        <v>22.92</v>
      </c>
    </row>
    <row r="6634" spans="1:4" x14ac:dyDescent="0.2">
      <c r="A6634">
        <v>93104</v>
      </c>
      <c r="B6634" t="s">
        <v>14168</v>
      </c>
      <c r="C6634" t="s">
        <v>52</v>
      </c>
      <c r="D6634">
        <v>21.23</v>
      </c>
    </row>
    <row r="6635" spans="1:4" x14ac:dyDescent="0.2">
      <c r="A6635">
        <v>98602</v>
      </c>
      <c r="B6635" t="s">
        <v>14169</v>
      </c>
      <c r="C6635" t="s">
        <v>52</v>
      </c>
      <c r="D6635">
        <v>20.260000000000002</v>
      </c>
    </row>
    <row r="6636" spans="1:4" x14ac:dyDescent="0.2">
      <c r="A6636">
        <v>93087</v>
      </c>
      <c r="B6636" t="s">
        <v>14170</v>
      </c>
      <c r="C6636" t="s">
        <v>52</v>
      </c>
      <c r="D6636">
        <v>22.17</v>
      </c>
    </row>
    <row r="6637" spans="1:4" x14ac:dyDescent="0.2">
      <c r="A6637">
        <v>103893</v>
      </c>
      <c r="B6637" t="s">
        <v>14171</v>
      </c>
      <c r="C6637" t="s">
        <v>52</v>
      </c>
      <c r="D6637">
        <v>24.84</v>
      </c>
    </row>
    <row r="6638" spans="1:4" x14ac:dyDescent="0.2">
      <c r="A6638">
        <v>103824</v>
      </c>
      <c r="B6638" t="s">
        <v>14172</v>
      </c>
      <c r="C6638" t="s">
        <v>52</v>
      </c>
      <c r="D6638">
        <v>27.78</v>
      </c>
    </row>
    <row r="6639" spans="1:4" x14ac:dyDescent="0.2">
      <c r="A6639">
        <v>103857</v>
      </c>
      <c r="B6639" t="s">
        <v>14173</v>
      </c>
      <c r="C6639" t="s">
        <v>52</v>
      </c>
      <c r="D6639">
        <v>25.21</v>
      </c>
    </row>
    <row r="6640" spans="1:4" x14ac:dyDescent="0.2">
      <c r="A6640">
        <v>93110</v>
      </c>
      <c r="B6640" t="s">
        <v>14174</v>
      </c>
      <c r="C6640" t="s">
        <v>52</v>
      </c>
      <c r="D6640">
        <v>23.59</v>
      </c>
    </row>
    <row r="6641" spans="1:4" x14ac:dyDescent="0.2">
      <c r="A6641">
        <v>93054</v>
      </c>
      <c r="B6641" t="s">
        <v>14175</v>
      </c>
      <c r="C6641" t="s">
        <v>52</v>
      </c>
      <c r="D6641">
        <v>25.17</v>
      </c>
    </row>
    <row r="6642" spans="1:4" x14ac:dyDescent="0.2">
      <c r="A6642">
        <v>93088</v>
      </c>
      <c r="B6642" t="s">
        <v>14176</v>
      </c>
      <c r="C6642" t="s">
        <v>52</v>
      </c>
      <c r="D6642">
        <v>27.42</v>
      </c>
    </row>
    <row r="6643" spans="1:4" x14ac:dyDescent="0.2">
      <c r="A6643">
        <v>103894</v>
      </c>
      <c r="B6643" t="s">
        <v>14177</v>
      </c>
      <c r="C6643" t="s">
        <v>52</v>
      </c>
      <c r="D6643">
        <v>29.76</v>
      </c>
    </row>
    <row r="6644" spans="1:4" x14ac:dyDescent="0.2">
      <c r="A6644">
        <v>103825</v>
      </c>
      <c r="B6644" t="s">
        <v>14178</v>
      </c>
      <c r="C6644" t="s">
        <v>52</v>
      </c>
      <c r="D6644">
        <v>32.700000000000003</v>
      </c>
    </row>
    <row r="6645" spans="1:4" x14ac:dyDescent="0.2">
      <c r="A6645">
        <v>103858</v>
      </c>
      <c r="B6645" t="s">
        <v>14179</v>
      </c>
      <c r="C6645" t="s">
        <v>52</v>
      </c>
      <c r="D6645">
        <v>30.12</v>
      </c>
    </row>
    <row r="6646" spans="1:4" x14ac:dyDescent="0.2">
      <c r="A6646">
        <v>93111</v>
      </c>
      <c r="B6646" t="s">
        <v>14180</v>
      </c>
      <c r="C6646" t="s">
        <v>52</v>
      </c>
      <c r="D6646">
        <v>28.5</v>
      </c>
    </row>
    <row r="6647" spans="1:4" x14ac:dyDescent="0.2">
      <c r="A6647">
        <v>93059</v>
      </c>
      <c r="B6647" t="s">
        <v>14181</v>
      </c>
      <c r="C6647" t="s">
        <v>52</v>
      </c>
      <c r="D6647">
        <v>32.31</v>
      </c>
    </row>
    <row r="6648" spans="1:4" x14ac:dyDescent="0.2">
      <c r="A6648">
        <v>93093</v>
      </c>
      <c r="B6648" t="s">
        <v>14182</v>
      </c>
      <c r="C6648" t="s">
        <v>52</v>
      </c>
      <c r="D6648">
        <v>34.07</v>
      </c>
    </row>
    <row r="6649" spans="1:4" x14ac:dyDescent="0.2">
      <c r="A6649">
        <v>103899</v>
      </c>
      <c r="B6649" t="s">
        <v>14183</v>
      </c>
      <c r="C6649" t="s">
        <v>52</v>
      </c>
      <c r="D6649">
        <v>37.159999999999997</v>
      </c>
    </row>
    <row r="6650" spans="1:4" x14ac:dyDescent="0.2">
      <c r="A6650">
        <v>103830</v>
      </c>
      <c r="B6650" t="s">
        <v>14184</v>
      </c>
      <c r="C6650" t="s">
        <v>52</v>
      </c>
      <c r="D6650">
        <v>42.4</v>
      </c>
    </row>
    <row r="6651" spans="1:4" x14ac:dyDescent="0.2">
      <c r="A6651">
        <v>103863</v>
      </c>
      <c r="B6651" t="s">
        <v>14185</v>
      </c>
      <c r="C6651" t="s">
        <v>52</v>
      </c>
      <c r="D6651">
        <v>38.159999999999997</v>
      </c>
    </row>
    <row r="6652" spans="1:4" x14ac:dyDescent="0.2">
      <c r="A6652">
        <v>93114</v>
      </c>
      <c r="B6652" t="s">
        <v>14186</v>
      </c>
      <c r="C6652" t="s">
        <v>52</v>
      </c>
      <c r="D6652">
        <v>36.590000000000003</v>
      </c>
    </row>
    <row r="6653" spans="1:4" x14ac:dyDescent="0.2">
      <c r="A6653">
        <v>93075</v>
      </c>
      <c r="B6653" t="s">
        <v>14187</v>
      </c>
      <c r="C6653" t="s">
        <v>52</v>
      </c>
      <c r="D6653">
        <v>22.7</v>
      </c>
    </row>
    <row r="6654" spans="1:4" x14ac:dyDescent="0.2">
      <c r="A6654">
        <v>103876</v>
      </c>
      <c r="B6654" t="s">
        <v>14188</v>
      </c>
      <c r="C6654" t="s">
        <v>52</v>
      </c>
      <c r="D6654">
        <v>25.96</v>
      </c>
    </row>
    <row r="6655" spans="1:4" x14ac:dyDescent="0.2">
      <c r="A6655">
        <v>103807</v>
      </c>
      <c r="B6655" t="s">
        <v>14189</v>
      </c>
      <c r="C6655" t="s">
        <v>52</v>
      </c>
      <c r="D6655">
        <v>25.91</v>
      </c>
    </row>
    <row r="6656" spans="1:4" x14ac:dyDescent="0.2">
      <c r="A6656">
        <v>103840</v>
      </c>
      <c r="B6656" t="s">
        <v>14190</v>
      </c>
      <c r="C6656" t="s">
        <v>52</v>
      </c>
      <c r="D6656">
        <v>25.43</v>
      </c>
    </row>
    <row r="6657" spans="1:4" x14ac:dyDescent="0.2">
      <c r="A6657">
        <v>93098</v>
      </c>
      <c r="B6657" t="s">
        <v>14191</v>
      </c>
      <c r="C6657" t="s">
        <v>52</v>
      </c>
      <c r="D6657">
        <v>22.89</v>
      </c>
    </row>
    <row r="6658" spans="1:4" x14ac:dyDescent="0.2">
      <c r="A6658">
        <v>93120</v>
      </c>
      <c r="B6658" t="s">
        <v>14192</v>
      </c>
      <c r="C6658" t="s">
        <v>52</v>
      </c>
      <c r="D6658">
        <v>28.71</v>
      </c>
    </row>
    <row r="6659" spans="1:4" x14ac:dyDescent="0.2">
      <c r="A6659">
        <v>93077</v>
      </c>
      <c r="B6659" t="s">
        <v>14193</v>
      </c>
      <c r="C6659" t="s">
        <v>52</v>
      </c>
      <c r="D6659">
        <v>31.56</v>
      </c>
    </row>
    <row r="6660" spans="1:4" x14ac:dyDescent="0.2">
      <c r="A6660">
        <v>103879</v>
      </c>
      <c r="B6660" t="s">
        <v>14194</v>
      </c>
      <c r="C6660" t="s">
        <v>52</v>
      </c>
      <c r="D6660">
        <v>35.57</v>
      </c>
    </row>
    <row r="6661" spans="1:4" x14ac:dyDescent="0.2">
      <c r="A6661">
        <v>103810</v>
      </c>
      <c r="B6661" t="s">
        <v>14195</v>
      </c>
      <c r="C6661" t="s">
        <v>52</v>
      </c>
      <c r="D6661">
        <v>39.94</v>
      </c>
    </row>
    <row r="6662" spans="1:4" x14ac:dyDescent="0.2">
      <c r="A6662">
        <v>103843</v>
      </c>
      <c r="B6662" t="s">
        <v>14196</v>
      </c>
      <c r="C6662" t="s">
        <v>52</v>
      </c>
      <c r="D6662">
        <v>36.11</v>
      </c>
    </row>
    <row r="6663" spans="1:4" x14ac:dyDescent="0.2">
      <c r="A6663">
        <v>93100</v>
      </c>
      <c r="B6663" t="s">
        <v>14197</v>
      </c>
      <c r="C6663" t="s">
        <v>52</v>
      </c>
      <c r="D6663">
        <v>33.68</v>
      </c>
    </row>
    <row r="6664" spans="1:4" x14ac:dyDescent="0.2">
      <c r="A6664">
        <v>93121</v>
      </c>
      <c r="B6664" t="s">
        <v>14198</v>
      </c>
      <c r="C6664" t="s">
        <v>52</v>
      </c>
      <c r="D6664">
        <v>32.72</v>
      </c>
    </row>
    <row r="6665" spans="1:4" x14ac:dyDescent="0.2">
      <c r="A6665">
        <v>93078</v>
      </c>
      <c r="B6665" t="s">
        <v>14199</v>
      </c>
      <c r="C6665" t="s">
        <v>52</v>
      </c>
      <c r="D6665">
        <v>35.58</v>
      </c>
    </row>
    <row r="6666" spans="1:4" x14ac:dyDescent="0.2">
      <c r="A6666">
        <v>103880</v>
      </c>
      <c r="B6666" t="s">
        <v>14200</v>
      </c>
      <c r="C6666" t="s">
        <v>52</v>
      </c>
      <c r="D6666">
        <v>39.58</v>
      </c>
    </row>
    <row r="6667" spans="1:4" x14ac:dyDescent="0.2">
      <c r="A6667">
        <v>103811</v>
      </c>
      <c r="B6667" t="s">
        <v>14201</v>
      </c>
      <c r="C6667" t="s">
        <v>52</v>
      </c>
      <c r="D6667">
        <v>43.97</v>
      </c>
    </row>
    <row r="6668" spans="1:4" x14ac:dyDescent="0.2">
      <c r="A6668">
        <v>103844</v>
      </c>
      <c r="B6668" t="s">
        <v>14202</v>
      </c>
      <c r="C6668" t="s">
        <v>52</v>
      </c>
      <c r="D6668">
        <v>40.119999999999997</v>
      </c>
    </row>
    <row r="6669" spans="1:4" x14ac:dyDescent="0.2">
      <c r="A6669">
        <v>93101</v>
      </c>
      <c r="B6669" t="s">
        <v>14203</v>
      </c>
      <c r="C6669" t="s">
        <v>52</v>
      </c>
      <c r="D6669">
        <v>37.69</v>
      </c>
    </row>
    <row r="6670" spans="1:4" x14ac:dyDescent="0.2">
      <c r="A6670">
        <v>92311</v>
      </c>
      <c r="B6670" t="s">
        <v>14204</v>
      </c>
      <c r="C6670" t="s">
        <v>52</v>
      </c>
      <c r="D6670">
        <v>15.95</v>
      </c>
    </row>
    <row r="6671" spans="1:4" x14ac:dyDescent="0.2">
      <c r="A6671">
        <v>103874</v>
      </c>
      <c r="B6671" t="s">
        <v>14205</v>
      </c>
      <c r="C6671" t="s">
        <v>52</v>
      </c>
      <c r="D6671">
        <v>23.15</v>
      </c>
    </row>
    <row r="6672" spans="1:4" x14ac:dyDescent="0.2">
      <c r="A6672">
        <v>103805</v>
      </c>
      <c r="B6672" t="s">
        <v>14206</v>
      </c>
      <c r="C6672" t="s">
        <v>52</v>
      </c>
      <c r="D6672">
        <v>23.04</v>
      </c>
    </row>
    <row r="6673" spans="1:4" x14ac:dyDescent="0.2">
      <c r="A6673">
        <v>103838</v>
      </c>
      <c r="B6673" t="s">
        <v>14207</v>
      </c>
      <c r="C6673" t="s">
        <v>52</v>
      </c>
      <c r="D6673">
        <v>22.07</v>
      </c>
    </row>
    <row r="6674" spans="1:4" x14ac:dyDescent="0.2">
      <c r="A6674">
        <v>92326</v>
      </c>
      <c r="B6674" t="s">
        <v>14208</v>
      </c>
      <c r="C6674" t="s">
        <v>52</v>
      </c>
      <c r="D6674">
        <v>16.98</v>
      </c>
    </row>
    <row r="6675" spans="1:4" x14ac:dyDescent="0.2">
      <c r="A6675">
        <v>92287</v>
      </c>
      <c r="B6675" t="s">
        <v>14209</v>
      </c>
      <c r="C6675" t="s">
        <v>52</v>
      </c>
      <c r="D6675">
        <v>20.02</v>
      </c>
    </row>
    <row r="6676" spans="1:4" x14ac:dyDescent="0.2">
      <c r="A6676">
        <v>92312</v>
      </c>
      <c r="B6676" t="s">
        <v>14210</v>
      </c>
      <c r="C6676" t="s">
        <v>52</v>
      </c>
      <c r="D6676">
        <v>25.75</v>
      </c>
    </row>
    <row r="6677" spans="1:4" x14ac:dyDescent="0.2">
      <c r="A6677">
        <v>103877</v>
      </c>
      <c r="B6677" t="s">
        <v>14211</v>
      </c>
      <c r="C6677" t="s">
        <v>52</v>
      </c>
      <c r="D6677">
        <v>33.74</v>
      </c>
    </row>
    <row r="6678" spans="1:4" x14ac:dyDescent="0.2">
      <c r="A6678">
        <v>103808</v>
      </c>
      <c r="B6678" t="s">
        <v>14212</v>
      </c>
      <c r="C6678" t="s">
        <v>52</v>
      </c>
      <c r="D6678">
        <v>42.51</v>
      </c>
    </row>
    <row r="6679" spans="1:4" x14ac:dyDescent="0.2">
      <c r="A6679">
        <v>103841</v>
      </c>
      <c r="B6679" t="s">
        <v>14213</v>
      </c>
      <c r="C6679" t="s">
        <v>52</v>
      </c>
      <c r="D6679">
        <v>34.83</v>
      </c>
    </row>
    <row r="6680" spans="1:4" x14ac:dyDescent="0.2">
      <c r="A6680">
        <v>92327</v>
      </c>
      <c r="B6680" t="s">
        <v>14214</v>
      </c>
      <c r="C6680" t="s">
        <v>52</v>
      </c>
      <c r="D6680">
        <v>29.98</v>
      </c>
    </row>
    <row r="6681" spans="1:4" x14ac:dyDescent="0.2">
      <c r="A6681">
        <v>92288</v>
      </c>
      <c r="B6681" t="s">
        <v>14215</v>
      </c>
      <c r="C6681" t="s">
        <v>52</v>
      </c>
      <c r="D6681">
        <v>31.21</v>
      </c>
    </row>
    <row r="6682" spans="1:4" x14ac:dyDescent="0.2">
      <c r="A6682">
        <v>92313</v>
      </c>
      <c r="B6682" t="s">
        <v>14216</v>
      </c>
      <c r="C6682" t="s">
        <v>52</v>
      </c>
      <c r="D6682">
        <v>36.5</v>
      </c>
    </row>
    <row r="6683" spans="1:4" x14ac:dyDescent="0.2">
      <c r="A6683">
        <v>103881</v>
      </c>
      <c r="B6683" t="s">
        <v>14217</v>
      </c>
      <c r="C6683" t="s">
        <v>52</v>
      </c>
      <c r="D6683">
        <v>45.75</v>
      </c>
    </row>
    <row r="6684" spans="1:4" x14ac:dyDescent="0.2">
      <c r="A6684">
        <v>103812</v>
      </c>
      <c r="B6684" t="s">
        <v>14218</v>
      </c>
      <c r="C6684" t="s">
        <v>52</v>
      </c>
      <c r="D6684">
        <v>62.13</v>
      </c>
    </row>
    <row r="6685" spans="1:4" x14ac:dyDescent="0.2">
      <c r="A6685">
        <v>103845</v>
      </c>
      <c r="B6685" t="s">
        <v>14219</v>
      </c>
      <c r="C6685" t="s">
        <v>52</v>
      </c>
      <c r="D6685">
        <v>48.71</v>
      </c>
    </row>
    <row r="6686" spans="1:4" x14ac:dyDescent="0.2">
      <c r="A6686">
        <v>92328</v>
      </c>
      <c r="B6686" t="s">
        <v>14220</v>
      </c>
      <c r="C6686" t="s">
        <v>52</v>
      </c>
      <c r="D6686">
        <v>44.03</v>
      </c>
    </row>
    <row r="6687" spans="1:4" x14ac:dyDescent="0.2">
      <c r="A6687">
        <v>92289</v>
      </c>
      <c r="B6687" t="s">
        <v>14221</v>
      </c>
      <c r="C6687" t="s">
        <v>52</v>
      </c>
      <c r="D6687">
        <v>54.45</v>
      </c>
    </row>
    <row r="6688" spans="1:4" x14ac:dyDescent="0.2">
      <c r="A6688">
        <v>92290</v>
      </c>
      <c r="B6688" t="s">
        <v>14222</v>
      </c>
      <c r="C6688" t="s">
        <v>52</v>
      </c>
      <c r="D6688">
        <v>81.84</v>
      </c>
    </row>
    <row r="6689" spans="1:4" x14ac:dyDescent="0.2">
      <c r="A6689">
        <v>92291</v>
      </c>
      <c r="B6689" t="s">
        <v>14223</v>
      </c>
      <c r="C6689" t="s">
        <v>52</v>
      </c>
      <c r="D6689">
        <v>126.13</v>
      </c>
    </row>
    <row r="6690" spans="1:4" x14ac:dyDescent="0.2">
      <c r="A6690">
        <v>92292</v>
      </c>
      <c r="B6690" t="s">
        <v>14224</v>
      </c>
      <c r="C6690" t="s">
        <v>52</v>
      </c>
      <c r="D6690">
        <v>384.51</v>
      </c>
    </row>
    <row r="6691" spans="1:4" x14ac:dyDescent="0.2">
      <c r="A6691">
        <v>93082</v>
      </c>
      <c r="B6691" t="s">
        <v>14225</v>
      </c>
      <c r="C6691" t="s">
        <v>52</v>
      </c>
      <c r="D6691">
        <v>27.14</v>
      </c>
    </row>
    <row r="6692" spans="1:4" x14ac:dyDescent="0.2">
      <c r="A6692">
        <v>103885</v>
      </c>
      <c r="B6692" t="s">
        <v>14226</v>
      </c>
      <c r="C6692" t="s">
        <v>52</v>
      </c>
      <c r="D6692">
        <v>31.51</v>
      </c>
    </row>
    <row r="6693" spans="1:4" x14ac:dyDescent="0.2">
      <c r="A6693">
        <v>103816</v>
      </c>
      <c r="B6693" t="s">
        <v>14227</v>
      </c>
      <c r="C6693" t="s">
        <v>52</v>
      </c>
      <c r="D6693">
        <v>31.45</v>
      </c>
    </row>
    <row r="6694" spans="1:4" x14ac:dyDescent="0.2">
      <c r="A6694">
        <v>103849</v>
      </c>
      <c r="B6694" t="s">
        <v>14228</v>
      </c>
      <c r="C6694" t="s">
        <v>52</v>
      </c>
      <c r="D6694">
        <v>30.79</v>
      </c>
    </row>
    <row r="6695" spans="1:4" x14ac:dyDescent="0.2">
      <c r="A6695">
        <v>93105</v>
      </c>
      <c r="B6695" t="s">
        <v>14229</v>
      </c>
      <c r="C6695" t="s">
        <v>52</v>
      </c>
      <c r="D6695">
        <v>27.39</v>
      </c>
    </row>
    <row r="6696" spans="1:4" x14ac:dyDescent="0.2">
      <c r="A6696">
        <v>93055</v>
      </c>
      <c r="B6696" t="s">
        <v>14230</v>
      </c>
      <c r="C6696" t="s">
        <v>52</v>
      </c>
      <c r="D6696">
        <v>48.73</v>
      </c>
    </row>
    <row r="6697" spans="1:4" x14ac:dyDescent="0.2">
      <c r="A6697">
        <v>93089</v>
      </c>
      <c r="B6697" t="s">
        <v>14231</v>
      </c>
      <c r="C6697" t="s">
        <v>52</v>
      </c>
      <c r="D6697">
        <v>52.56</v>
      </c>
    </row>
    <row r="6698" spans="1:4" x14ac:dyDescent="0.2">
      <c r="A6698">
        <v>103891</v>
      </c>
      <c r="B6698" t="s">
        <v>14232</v>
      </c>
      <c r="C6698" t="s">
        <v>52</v>
      </c>
      <c r="D6698">
        <v>57.89</v>
      </c>
    </row>
    <row r="6699" spans="1:4" x14ac:dyDescent="0.2">
      <c r="A6699">
        <v>103822</v>
      </c>
      <c r="B6699" t="s">
        <v>14233</v>
      </c>
      <c r="C6699" t="s">
        <v>52</v>
      </c>
      <c r="D6699">
        <v>63.79</v>
      </c>
    </row>
    <row r="6700" spans="1:4" x14ac:dyDescent="0.2">
      <c r="A6700">
        <v>103855</v>
      </c>
      <c r="B6700" t="s">
        <v>14234</v>
      </c>
      <c r="C6700" t="s">
        <v>52</v>
      </c>
      <c r="D6700">
        <v>58.64</v>
      </c>
    </row>
    <row r="6701" spans="1:4" x14ac:dyDescent="0.2">
      <c r="A6701">
        <v>93112</v>
      </c>
      <c r="B6701" t="s">
        <v>14235</v>
      </c>
      <c r="C6701" t="s">
        <v>52</v>
      </c>
      <c r="D6701">
        <v>55.39</v>
      </c>
    </row>
    <row r="6702" spans="1:4" x14ac:dyDescent="0.2">
      <c r="A6702">
        <v>93060</v>
      </c>
      <c r="B6702" t="s">
        <v>14236</v>
      </c>
      <c r="C6702" t="s">
        <v>52</v>
      </c>
      <c r="D6702">
        <v>85</v>
      </c>
    </row>
    <row r="6703" spans="1:4" x14ac:dyDescent="0.2">
      <c r="A6703">
        <v>93094</v>
      </c>
      <c r="B6703" t="s">
        <v>14237</v>
      </c>
      <c r="C6703" t="s">
        <v>52</v>
      </c>
      <c r="D6703">
        <v>88.53</v>
      </c>
    </row>
    <row r="6704" spans="1:4" x14ac:dyDescent="0.2">
      <c r="A6704">
        <v>103897</v>
      </c>
      <c r="B6704" t="s">
        <v>14238</v>
      </c>
      <c r="C6704" t="s">
        <v>52</v>
      </c>
      <c r="D6704">
        <v>94.7</v>
      </c>
    </row>
    <row r="6705" spans="1:4" x14ac:dyDescent="0.2">
      <c r="A6705">
        <v>103828</v>
      </c>
      <c r="B6705" t="s">
        <v>14239</v>
      </c>
      <c r="C6705" t="s">
        <v>52</v>
      </c>
      <c r="D6705">
        <v>105.18</v>
      </c>
    </row>
    <row r="6706" spans="1:4" x14ac:dyDescent="0.2">
      <c r="A6706">
        <v>103861</v>
      </c>
      <c r="B6706" t="s">
        <v>14240</v>
      </c>
      <c r="C6706" t="s">
        <v>52</v>
      </c>
      <c r="D6706">
        <v>96.71</v>
      </c>
    </row>
    <row r="6707" spans="1:4" x14ac:dyDescent="0.2">
      <c r="A6707">
        <v>93115</v>
      </c>
      <c r="B6707" t="s">
        <v>14241</v>
      </c>
      <c r="C6707" t="s">
        <v>52</v>
      </c>
      <c r="D6707">
        <v>93.57</v>
      </c>
    </row>
    <row r="6708" spans="1:4" x14ac:dyDescent="0.2">
      <c r="A6708">
        <v>93074</v>
      </c>
      <c r="B6708" t="s">
        <v>14242</v>
      </c>
      <c r="C6708" t="s">
        <v>52</v>
      </c>
      <c r="D6708">
        <v>16.600000000000001</v>
      </c>
    </row>
    <row r="6709" spans="1:4" x14ac:dyDescent="0.2">
      <c r="A6709">
        <v>103875</v>
      </c>
      <c r="B6709" t="s">
        <v>14243</v>
      </c>
      <c r="C6709" t="s">
        <v>52</v>
      </c>
      <c r="D6709">
        <v>23.12</v>
      </c>
    </row>
    <row r="6710" spans="1:4" x14ac:dyDescent="0.2">
      <c r="A6710">
        <v>103806</v>
      </c>
      <c r="B6710" t="s">
        <v>14244</v>
      </c>
      <c r="C6710" t="s">
        <v>52</v>
      </c>
      <c r="D6710">
        <v>23.01</v>
      </c>
    </row>
    <row r="6711" spans="1:4" x14ac:dyDescent="0.2">
      <c r="A6711">
        <v>103839</v>
      </c>
      <c r="B6711" t="s">
        <v>14245</v>
      </c>
      <c r="C6711" t="s">
        <v>52</v>
      </c>
      <c r="D6711">
        <v>22.04</v>
      </c>
    </row>
    <row r="6712" spans="1:4" x14ac:dyDescent="0.2">
      <c r="A6712">
        <v>93097</v>
      </c>
      <c r="B6712" t="s">
        <v>14246</v>
      </c>
      <c r="C6712" t="s">
        <v>52</v>
      </c>
      <c r="D6712">
        <v>16.96</v>
      </c>
    </row>
    <row r="6713" spans="1:4" x14ac:dyDescent="0.2">
      <c r="A6713">
        <v>93119</v>
      </c>
      <c r="B6713" t="s">
        <v>14247</v>
      </c>
      <c r="C6713" t="s">
        <v>52</v>
      </c>
      <c r="D6713">
        <v>19.71</v>
      </c>
    </row>
    <row r="6714" spans="1:4" x14ac:dyDescent="0.2">
      <c r="A6714">
        <v>93076</v>
      </c>
      <c r="B6714" t="s">
        <v>14248</v>
      </c>
      <c r="C6714" t="s">
        <v>52</v>
      </c>
      <c r="D6714">
        <v>25.44</v>
      </c>
    </row>
    <row r="6715" spans="1:4" x14ac:dyDescent="0.2">
      <c r="A6715">
        <v>103878</v>
      </c>
      <c r="B6715" t="s">
        <v>14249</v>
      </c>
      <c r="C6715" t="s">
        <v>52</v>
      </c>
      <c r="D6715">
        <v>33.43</v>
      </c>
    </row>
    <row r="6716" spans="1:4" x14ac:dyDescent="0.2">
      <c r="A6716">
        <v>103809</v>
      </c>
      <c r="B6716" t="s">
        <v>14250</v>
      </c>
      <c r="C6716" t="s">
        <v>52</v>
      </c>
      <c r="D6716">
        <v>42.2</v>
      </c>
    </row>
    <row r="6717" spans="1:4" x14ac:dyDescent="0.2">
      <c r="A6717">
        <v>103842</v>
      </c>
      <c r="B6717" t="s">
        <v>14251</v>
      </c>
      <c r="C6717" t="s">
        <v>52</v>
      </c>
      <c r="D6717">
        <v>34.520000000000003</v>
      </c>
    </row>
    <row r="6718" spans="1:4" x14ac:dyDescent="0.2">
      <c r="A6718">
        <v>93099</v>
      </c>
      <c r="B6718" t="s">
        <v>14252</v>
      </c>
      <c r="C6718" t="s">
        <v>52</v>
      </c>
      <c r="D6718">
        <v>29.67</v>
      </c>
    </row>
    <row r="6719" spans="1:4" x14ac:dyDescent="0.2">
      <c r="A6719">
        <v>93122</v>
      </c>
      <c r="B6719" t="s">
        <v>14253</v>
      </c>
      <c r="C6719" t="s">
        <v>52</v>
      </c>
      <c r="D6719">
        <v>29.33</v>
      </c>
    </row>
    <row r="6720" spans="1:4" x14ac:dyDescent="0.2">
      <c r="A6720">
        <v>93079</v>
      </c>
      <c r="B6720" t="s">
        <v>14254</v>
      </c>
      <c r="C6720" t="s">
        <v>52</v>
      </c>
      <c r="D6720">
        <v>34.619999999999997</v>
      </c>
    </row>
    <row r="6721" spans="1:4" x14ac:dyDescent="0.2">
      <c r="A6721">
        <v>103882</v>
      </c>
      <c r="B6721" t="s">
        <v>14255</v>
      </c>
      <c r="C6721" t="s">
        <v>52</v>
      </c>
      <c r="D6721">
        <v>43.87</v>
      </c>
    </row>
    <row r="6722" spans="1:4" x14ac:dyDescent="0.2">
      <c r="A6722">
        <v>103813</v>
      </c>
      <c r="B6722" t="s">
        <v>14256</v>
      </c>
      <c r="C6722" t="s">
        <v>52</v>
      </c>
      <c r="D6722">
        <v>60.25</v>
      </c>
    </row>
    <row r="6723" spans="1:4" x14ac:dyDescent="0.2">
      <c r="A6723">
        <v>103846</v>
      </c>
      <c r="B6723" t="s">
        <v>14257</v>
      </c>
      <c r="C6723" t="s">
        <v>52</v>
      </c>
      <c r="D6723">
        <v>46.83</v>
      </c>
    </row>
    <row r="6724" spans="1:4" x14ac:dyDescent="0.2">
      <c r="A6724">
        <v>93102</v>
      </c>
      <c r="B6724" t="s">
        <v>14258</v>
      </c>
      <c r="C6724" t="s">
        <v>52</v>
      </c>
      <c r="D6724">
        <v>42.15</v>
      </c>
    </row>
    <row r="6725" spans="1:4" x14ac:dyDescent="0.2">
      <c r="A6725">
        <v>93123</v>
      </c>
      <c r="B6725" t="s">
        <v>14259</v>
      </c>
      <c r="C6725" t="s">
        <v>52</v>
      </c>
      <c r="D6725">
        <v>63.69</v>
      </c>
    </row>
    <row r="6726" spans="1:4" x14ac:dyDescent="0.2">
      <c r="A6726">
        <v>93124</v>
      </c>
      <c r="B6726" t="s">
        <v>14260</v>
      </c>
      <c r="C6726" t="s">
        <v>52</v>
      </c>
      <c r="D6726">
        <v>99.19</v>
      </c>
    </row>
    <row r="6727" spans="1:4" x14ac:dyDescent="0.2">
      <c r="A6727">
        <v>93125</v>
      </c>
      <c r="B6727" t="s">
        <v>14261</v>
      </c>
      <c r="C6727" t="s">
        <v>52</v>
      </c>
      <c r="D6727">
        <v>145.35</v>
      </c>
    </row>
    <row r="6728" spans="1:4" x14ac:dyDescent="0.2">
      <c r="A6728">
        <v>93126</v>
      </c>
      <c r="B6728" t="s">
        <v>14262</v>
      </c>
      <c r="C6728" t="s">
        <v>52</v>
      </c>
      <c r="D6728">
        <v>317.68</v>
      </c>
    </row>
    <row r="6729" spans="1:4" x14ac:dyDescent="0.2">
      <c r="A6729">
        <v>93063</v>
      </c>
      <c r="B6729" t="s">
        <v>14263</v>
      </c>
      <c r="C6729" t="s">
        <v>52</v>
      </c>
      <c r="D6729">
        <v>698.72</v>
      </c>
    </row>
    <row r="6730" spans="1:4" x14ac:dyDescent="0.2">
      <c r="A6730">
        <v>93066</v>
      </c>
      <c r="B6730" t="s">
        <v>14264</v>
      </c>
      <c r="C6730" t="s">
        <v>52</v>
      </c>
      <c r="D6730">
        <v>876.79</v>
      </c>
    </row>
    <row r="6731" spans="1:4" x14ac:dyDescent="0.2">
      <c r="A6731">
        <v>93069</v>
      </c>
      <c r="B6731" t="s">
        <v>14265</v>
      </c>
      <c r="C6731" t="s">
        <v>52</v>
      </c>
      <c r="D6731" s="335">
        <v>1215.19</v>
      </c>
    </row>
    <row r="6732" spans="1:4" x14ac:dyDescent="0.2">
      <c r="A6732">
        <v>93072</v>
      </c>
      <c r="B6732" t="s">
        <v>14266</v>
      </c>
      <c r="C6732" t="s">
        <v>52</v>
      </c>
      <c r="D6732" s="335">
        <v>1603.52</v>
      </c>
    </row>
    <row r="6733" spans="1:4" x14ac:dyDescent="0.2">
      <c r="A6733">
        <v>93083</v>
      </c>
      <c r="B6733" t="s">
        <v>14267</v>
      </c>
      <c r="C6733" t="s">
        <v>52</v>
      </c>
      <c r="D6733">
        <v>480.47</v>
      </c>
    </row>
    <row r="6734" spans="1:4" x14ac:dyDescent="0.2">
      <c r="A6734">
        <v>103886</v>
      </c>
      <c r="B6734" t="s">
        <v>14268</v>
      </c>
      <c r="C6734" t="s">
        <v>52</v>
      </c>
      <c r="D6734">
        <v>484.84</v>
      </c>
    </row>
    <row r="6735" spans="1:4" x14ac:dyDescent="0.2">
      <c r="A6735">
        <v>103817</v>
      </c>
      <c r="B6735" t="s">
        <v>14269</v>
      </c>
      <c r="C6735" t="s">
        <v>52</v>
      </c>
      <c r="D6735">
        <v>484.78</v>
      </c>
    </row>
    <row r="6736" spans="1:4" x14ac:dyDescent="0.2">
      <c r="A6736">
        <v>103850</v>
      </c>
      <c r="B6736" t="s">
        <v>14270</v>
      </c>
      <c r="C6736" t="s">
        <v>52</v>
      </c>
      <c r="D6736">
        <v>484.12</v>
      </c>
    </row>
    <row r="6737" spans="1:4" x14ac:dyDescent="0.2">
      <c r="A6737">
        <v>93106</v>
      </c>
      <c r="B6737" t="s">
        <v>14271</v>
      </c>
      <c r="C6737" t="s">
        <v>52</v>
      </c>
      <c r="D6737">
        <v>480.72</v>
      </c>
    </row>
    <row r="6738" spans="1:4" x14ac:dyDescent="0.2">
      <c r="A6738">
        <v>93052</v>
      </c>
      <c r="B6738" t="s">
        <v>14272</v>
      </c>
      <c r="C6738" t="s">
        <v>52</v>
      </c>
      <c r="D6738">
        <v>553.96</v>
      </c>
    </row>
    <row r="6739" spans="1:4" x14ac:dyDescent="0.2">
      <c r="A6739">
        <v>93086</v>
      </c>
      <c r="B6739" t="s">
        <v>14273</v>
      </c>
      <c r="C6739" t="s">
        <v>52</v>
      </c>
      <c r="D6739">
        <v>557.79</v>
      </c>
    </row>
    <row r="6740" spans="1:4" x14ac:dyDescent="0.2">
      <c r="A6740">
        <v>103890</v>
      </c>
      <c r="B6740" t="s">
        <v>14274</v>
      </c>
      <c r="C6740" t="s">
        <v>52</v>
      </c>
      <c r="D6740">
        <v>563.12</v>
      </c>
    </row>
    <row r="6741" spans="1:4" x14ac:dyDescent="0.2">
      <c r="A6741">
        <v>103821</v>
      </c>
      <c r="B6741" t="s">
        <v>14275</v>
      </c>
      <c r="C6741" t="s">
        <v>52</v>
      </c>
      <c r="D6741">
        <v>569.02</v>
      </c>
    </row>
    <row r="6742" spans="1:4" x14ac:dyDescent="0.2">
      <c r="A6742">
        <v>103854</v>
      </c>
      <c r="B6742" t="s">
        <v>14276</v>
      </c>
      <c r="C6742" t="s">
        <v>52</v>
      </c>
      <c r="D6742">
        <v>563.87</v>
      </c>
    </row>
    <row r="6743" spans="1:4" x14ac:dyDescent="0.2">
      <c r="A6743">
        <v>93109</v>
      </c>
      <c r="B6743" t="s">
        <v>14277</v>
      </c>
      <c r="C6743" t="s">
        <v>52</v>
      </c>
      <c r="D6743">
        <v>560.62</v>
      </c>
    </row>
    <row r="6744" spans="1:4" x14ac:dyDescent="0.2">
      <c r="A6744">
        <v>93058</v>
      </c>
      <c r="B6744" t="s">
        <v>14278</v>
      </c>
      <c r="C6744" t="s">
        <v>52</v>
      </c>
      <c r="D6744">
        <v>609.63</v>
      </c>
    </row>
    <row r="6745" spans="1:4" x14ac:dyDescent="0.2">
      <c r="A6745">
        <v>93092</v>
      </c>
      <c r="B6745" t="s">
        <v>14279</v>
      </c>
      <c r="C6745" t="s">
        <v>52</v>
      </c>
      <c r="D6745">
        <v>613.16</v>
      </c>
    </row>
    <row r="6746" spans="1:4" x14ac:dyDescent="0.2">
      <c r="A6746">
        <v>103898</v>
      </c>
      <c r="B6746" t="s">
        <v>14280</v>
      </c>
      <c r="C6746" t="s">
        <v>52</v>
      </c>
      <c r="D6746">
        <v>619.33000000000004</v>
      </c>
    </row>
    <row r="6747" spans="1:4" x14ac:dyDescent="0.2">
      <c r="A6747">
        <v>103829</v>
      </c>
      <c r="B6747" t="s">
        <v>14281</v>
      </c>
      <c r="C6747" t="s">
        <v>52</v>
      </c>
      <c r="D6747">
        <v>629.80999999999995</v>
      </c>
    </row>
    <row r="6748" spans="1:4" x14ac:dyDescent="0.2">
      <c r="A6748">
        <v>103862</v>
      </c>
      <c r="B6748" t="s">
        <v>14282</v>
      </c>
      <c r="C6748" t="s">
        <v>52</v>
      </c>
      <c r="D6748">
        <v>621.34</v>
      </c>
    </row>
    <row r="6749" spans="1:4" x14ac:dyDescent="0.2">
      <c r="A6749">
        <v>93116</v>
      </c>
      <c r="B6749" t="s">
        <v>14283</v>
      </c>
      <c r="C6749" t="s">
        <v>52</v>
      </c>
      <c r="D6749">
        <v>618.20000000000005</v>
      </c>
    </row>
    <row r="6750" spans="1:4" x14ac:dyDescent="0.2">
      <c r="A6750">
        <v>92314</v>
      </c>
      <c r="B6750" t="s">
        <v>14284</v>
      </c>
      <c r="C6750" t="s">
        <v>52</v>
      </c>
      <c r="D6750">
        <v>10.8</v>
      </c>
    </row>
    <row r="6751" spans="1:4" x14ac:dyDescent="0.2">
      <c r="A6751">
        <v>103883</v>
      </c>
      <c r="B6751" t="s">
        <v>14285</v>
      </c>
      <c r="C6751" t="s">
        <v>52</v>
      </c>
      <c r="D6751">
        <v>15.17</v>
      </c>
    </row>
    <row r="6752" spans="1:4" x14ac:dyDescent="0.2">
      <c r="A6752">
        <v>103814</v>
      </c>
      <c r="B6752" t="s">
        <v>14286</v>
      </c>
      <c r="C6752" t="s">
        <v>52</v>
      </c>
      <c r="D6752">
        <v>15.11</v>
      </c>
    </row>
    <row r="6753" spans="1:4" x14ac:dyDescent="0.2">
      <c r="A6753">
        <v>103847</v>
      </c>
      <c r="B6753" t="s">
        <v>14287</v>
      </c>
      <c r="C6753" t="s">
        <v>52</v>
      </c>
      <c r="D6753">
        <v>14.45</v>
      </c>
    </row>
    <row r="6754" spans="1:4" x14ac:dyDescent="0.2">
      <c r="A6754">
        <v>92329</v>
      </c>
      <c r="B6754" t="s">
        <v>14288</v>
      </c>
      <c r="C6754" t="s">
        <v>52</v>
      </c>
      <c r="D6754">
        <v>11.05</v>
      </c>
    </row>
    <row r="6755" spans="1:4" x14ac:dyDescent="0.2">
      <c r="A6755">
        <v>92293</v>
      </c>
      <c r="B6755" t="s">
        <v>14289</v>
      </c>
      <c r="C6755" t="s">
        <v>52</v>
      </c>
      <c r="D6755">
        <v>11.49</v>
      </c>
    </row>
    <row r="6756" spans="1:4" x14ac:dyDescent="0.2">
      <c r="A6756">
        <v>92315</v>
      </c>
      <c r="B6756" t="s">
        <v>14290</v>
      </c>
      <c r="C6756" t="s">
        <v>52</v>
      </c>
      <c r="D6756">
        <v>15.32</v>
      </c>
    </row>
    <row r="6757" spans="1:4" x14ac:dyDescent="0.2">
      <c r="A6757">
        <v>103888</v>
      </c>
      <c r="B6757" t="s">
        <v>14291</v>
      </c>
      <c r="C6757" t="s">
        <v>52</v>
      </c>
      <c r="D6757">
        <v>20.65</v>
      </c>
    </row>
    <row r="6758" spans="1:4" x14ac:dyDescent="0.2">
      <c r="A6758">
        <v>103819</v>
      </c>
      <c r="B6758" t="s">
        <v>14292</v>
      </c>
      <c r="C6758" t="s">
        <v>52</v>
      </c>
      <c r="D6758">
        <v>26.55</v>
      </c>
    </row>
    <row r="6759" spans="1:4" x14ac:dyDescent="0.2">
      <c r="A6759">
        <v>103852</v>
      </c>
      <c r="B6759" t="s">
        <v>14293</v>
      </c>
      <c r="C6759" t="s">
        <v>52</v>
      </c>
      <c r="D6759">
        <v>21.4</v>
      </c>
    </row>
    <row r="6760" spans="1:4" x14ac:dyDescent="0.2">
      <c r="A6760">
        <v>92330</v>
      </c>
      <c r="B6760" t="s">
        <v>14294</v>
      </c>
      <c r="C6760" t="s">
        <v>52</v>
      </c>
      <c r="D6760">
        <v>18.149999999999999</v>
      </c>
    </row>
    <row r="6761" spans="1:4" x14ac:dyDescent="0.2">
      <c r="A6761">
        <v>92294</v>
      </c>
      <c r="B6761" t="s">
        <v>14295</v>
      </c>
      <c r="C6761" t="s">
        <v>52</v>
      </c>
      <c r="D6761">
        <v>19.12</v>
      </c>
    </row>
    <row r="6762" spans="1:4" x14ac:dyDescent="0.2">
      <c r="A6762">
        <v>92316</v>
      </c>
      <c r="B6762" t="s">
        <v>14296</v>
      </c>
      <c r="C6762" t="s">
        <v>52</v>
      </c>
      <c r="D6762">
        <v>22.65</v>
      </c>
    </row>
    <row r="6763" spans="1:4" x14ac:dyDescent="0.2">
      <c r="A6763">
        <v>103895</v>
      </c>
      <c r="B6763" t="s">
        <v>14297</v>
      </c>
      <c r="C6763" t="s">
        <v>52</v>
      </c>
      <c r="D6763">
        <v>28.82</v>
      </c>
    </row>
    <row r="6764" spans="1:4" x14ac:dyDescent="0.2">
      <c r="A6764">
        <v>103826</v>
      </c>
      <c r="B6764" t="s">
        <v>14298</v>
      </c>
      <c r="C6764" t="s">
        <v>52</v>
      </c>
      <c r="D6764">
        <v>39.299999999999997</v>
      </c>
    </row>
    <row r="6765" spans="1:4" x14ac:dyDescent="0.2">
      <c r="A6765">
        <v>103859</v>
      </c>
      <c r="B6765" t="s">
        <v>14299</v>
      </c>
      <c r="C6765" t="s">
        <v>52</v>
      </c>
      <c r="D6765">
        <v>30.83</v>
      </c>
    </row>
    <row r="6766" spans="1:4" x14ac:dyDescent="0.2">
      <c r="A6766">
        <v>92331</v>
      </c>
      <c r="B6766" t="s">
        <v>14300</v>
      </c>
      <c r="C6766" t="s">
        <v>52</v>
      </c>
      <c r="D6766">
        <v>27.69</v>
      </c>
    </row>
    <row r="6767" spans="1:4" x14ac:dyDescent="0.2">
      <c r="A6767">
        <v>92295</v>
      </c>
      <c r="B6767" t="s">
        <v>14301</v>
      </c>
      <c r="C6767" t="s">
        <v>52</v>
      </c>
      <c r="D6767">
        <v>35.340000000000003</v>
      </c>
    </row>
    <row r="6768" spans="1:4" x14ac:dyDescent="0.2">
      <c r="A6768">
        <v>92296</v>
      </c>
      <c r="B6768" t="s">
        <v>14302</v>
      </c>
      <c r="C6768" t="s">
        <v>52</v>
      </c>
      <c r="D6768">
        <v>46.66</v>
      </c>
    </row>
    <row r="6769" spans="1:4" x14ac:dyDescent="0.2">
      <c r="A6769">
        <v>92297</v>
      </c>
      <c r="B6769" t="s">
        <v>14303</v>
      </c>
      <c r="C6769" t="s">
        <v>52</v>
      </c>
      <c r="D6769">
        <v>71.95</v>
      </c>
    </row>
    <row r="6770" spans="1:4" x14ac:dyDescent="0.2">
      <c r="A6770">
        <v>92298</v>
      </c>
      <c r="B6770" t="s">
        <v>14304</v>
      </c>
      <c r="C6770" t="s">
        <v>52</v>
      </c>
      <c r="D6770">
        <v>198.69</v>
      </c>
    </row>
    <row r="6771" spans="1:4" x14ac:dyDescent="0.2">
      <c r="A6771">
        <v>93080</v>
      </c>
      <c r="B6771" t="s">
        <v>14305</v>
      </c>
      <c r="C6771" t="s">
        <v>52</v>
      </c>
      <c r="D6771">
        <v>10.83</v>
      </c>
    </row>
    <row r="6772" spans="1:4" x14ac:dyDescent="0.2">
      <c r="A6772">
        <v>103884</v>
      </c>
      <c r="B6772" t="s">
        <v>14306</v>
      </c>
      <c r="C6772" t="s">
        <v>52</v>
      </c>
      <c r="D6772">
        <v>15.2</v>
      </c>
    </row>
    <row r="6773" spans="1:4" x14ac:dyDescent="0.2">
      <c r="A6773">
        <v>103815</v>
      </c>
      <c r="B6773" t="s">
        <v>14307</v>
      </c>
      <c r="C6773" t="s">
        <v>52</v>
      </c>
      <c r="D6773">
        <v>15.14</v>
      </c>
    </row>
    <row r="6774" spans="1:4" x14ac:dyDescent="0.2">
      <c r="A6774">
        <v>103848</v>
      </c>
      <c r="B6774" t="s">
        <v>14308</v>
      </c>
      <c r="C6774" t="s">
        <v>52</v>
      </c>
      <c r="D6774">
        <v>14.48</v>
      </c>
    </row>
    <row r="6775" spans="1:4" x14ac:dyDescent="0.2">
      <c r="A6775">
        <v>93103</v>
      </c>
      <c r="B6775" t="s">
        <v>14309</v>
      </c>
      <c r="C6775" t="s">
        <v>52</v>
      </c>
      <c r="D6775">
        <v>11.08</v>
      </c>
    </row>
    <row r="6776" spans="1:4" x14ac:dyDescent="0.2">
      <c r="A6776">
        <v>93050</v>
      </c>
      <c r="B6776" t="s">
        <v>14310</v>
      </c>
      <c r="C6776" t="s">
        <v>52</v>
      </c>
      <c r="D6776">
        <v>12.89</v>
      </c>
    </row>
    <row r="6777" spans="1:4" x14ac:dyDescent="0.2">
      <c r="A6777">
        <v>93084</v>
      </c>
      <c r="B6777" t="s">
        <v>14311</v>
      </c>
      <c r="C6777" t="s">
        <v>52</v>
      </c>
      <c r="D6777">
        <v>16.72</v>
      </c>
    </row>
    <row r="6778" spans="1:4" x14ac:dyDescent="0.2">
      <c r="A6778">
        <v>103889</v>
      </c>
      <c r="B6778" t="s">
        <v>14312</v>
      </c>
      <c r="C6778" t="s">
        <v>52</v>
      </c>
      <c r="D6778">
        <v>22.05</v>
      </c>
    </row>
    <row r="6779" spans="1:4" x14ac:dyDescent="0.2">
      <c r="A6779">
        <v>103820</v>
      </c>
      <c r="B6779" t="s">
        <v>14313</v>
      </c>
      <c r="C6779" t="s">
        <v>52</v>
      </c>
      <c r="D6779">
        <v>27.95</v>
      </c>
    </row>
    <row r="6780" spans="1:4" x14ac:dyDescent="0.2">
      <c r="A6780">
        <v>103853</v>
      </c>
      <c r="B6780" t="s">
        <v>14314</v>
      </c>
      <c r="C6780" t="s">
        <v>52</v>
      </c>
      <c r="D6780">
        <v>22.8</v>
      </c>
    </row>
    <row r="6781" spans="1:4" x14ac:dyDescent="0.2">
      <c r="A6781">
        <v>93107</v>
      </c>
      <c r="B6781" t="s">
        <v>14315</v>
      </c>
      <c r="C6781" t="s">
        <v>52</v>
      </c>
      <c r="D6781">
        <v>19.55</v>
      </c>
    </row>
    <row r="6782" spans="1:4" x14ac:dyDescent="0.2">
      <c r="A6782">
        <v>93056</v>
      </c>
      <c r="B6782" t="s">
        <v>14316</v>
      </c>
      <c r="C6782" t="s">
        <v>52</v>
      </c>
      <c r="D6782">
        <v>19.12</v>
      </c>
    </row>
    <row r="6783" spans="1:4" x14ac:dyDescent="0.2">
      <c r="A6783">
        <v>93090</v>
      </c>
      <c r="B6783" t="s">
        <v>14317</v>
      </c>
      <c r="C6783" t="s">
        <v>52</v>
      </c>
      <c r="D6783">
        <v>22.65</v>
      </c>
    </row>
    <row r="6784" spans="1:4" x14ac:dyDescent="0.2">
      <c r="A6784">
        <v>103896</v>
      </c>
      <c r="B6784" t="s">
        <v>14318</v>
      </c>
      <c r="C6784" t="s">
        <v>52</v>
      </c>
      <c r="D6784">
        <v>28.82</v>
      </c>
    </row>
    <row r="6785" spans="1:4" x14ac:dyDescent="0.2">
      <c r="A6785">
        <v>103827</v>
      </c>
      <c r="B6785" t="s">
        <v>14319</v>
      </c>
      <c r="C6785" t="s">
        <v>52</v>
      </c>
      <c r="D6785">
        <v>39.299999999999997</v>
      </c>
    </row>
    <row r="6786" spans="1:4" x14ac:dyDescent="0.2">
      <c r="A6786">
        <v>103860</v>
      </c>
      <c r="B6786" t="s">
        <v>14320</v>
      </c>
      <c r="C6786" t="s">
        <v>52</v>
      </c>
      <c r="D6786">
        <v>30.83</v>
      </c>
    </row>
    <row r="6787" spans="1:4" x14ac:dyDescent="0.2">
      <c r="A6787">
        <v>93113</v>
      </c>
      <c r="B6787" t="s">
        <v>14321</v>
      </c>
      <c r="C6787" t="s">
        <v>52</v>
      </c>
      <c r="D6787">
        <v>27.69</v>
      </c>
    </row>
    <row r="6788" spans="1:4" x14ac:dyDescent="0.2">
      <c r="A6788">
        <v>93061</v>
      </c>
      <c r="B6788" t="s">
        <v>14322</v>
      </c>
      <c r="C6788" t="s">
        <v>52</v>
      </c>
      <c r="D6788">
        <v>35.479999999999997</v>
      </c>
    </row>
    <row r="6789" spans="1:4" x14ac:dyDescent="0.2">
      <c r="A6789">
        <v>93064</v>
      </c>
      <c r="B6789" t="s">
        <v>14323</v>
      </c>
      <c r="C6789" t="s">
        <v>52</v>
      </c>
      <c r="D6789">
        <v>53.97</v>
      </c>
    </row>
    <row r="6790" spans="1:4" x14ac:dyDescent="0.2">
      <c r="A6790">
        <v>93067</v>
      </c>
      <c r="B6790" t="s">
        <v>14324</v>
      </c>
      <c r="C6790" t="s">
        <v>52</v>
      </c>
      <c r="D6790">
        <v>79.91</v>
      </c>
    </row>
    <row r="6791" spans="1:4" x14ac:dyDescent="0.2">
      <c r="A6791">
        <v>93070</v>
      </c>
      <c r="B6791" t="s">
        <v>14325</v>
      </c>
      <c r="C6791" t="s">
        <v>52</v>
      </c>
      <c r="D6791">
        <v>198.69</v>
      </c>
    </row>
    <row r="6792" spans="1:4" x14ac:dyDescent="0.2">
      <c r="A6792">
        <v>93117</v>
      </c>
      <c r="B6792" t="s">
        <v>14326</v>
      </c>
      <c r="C6792" t="s">
        <v>52</v>
      </c>
      <c r="D6792">
        <v>64</v>
      </c>
    </row>
    <row r="6793" spans="1:4" x14ac:dyDescent="0.2">
      <c r="A6793">
        <v>93118</v>
      </c>
      <c r="B6793" t="s">
        <v>14327</v>
      </c>
      <c r="C6793" t="s">
        <v>52</v>
      </c>
      <c r="D6793">
        <v>94.42</v>
      </c>
    </row>
    <row r="6794" spans="1:4" x14ac:dyDescent="0.2">
      <c r="A6794">
        <v>92317</v>
      </c>
      <c r="B6794" t="s">
        <v>14328</v>
      </c>
      <c r="C6794" t="s">
        <v>52</v>
      </c>
      <c r="D6794">
        <v>22.5</v>
      </c>
    </row>
    <row r="6795" spans="1:4" x14ac:dyDescent="0.2">
      <c r="A6795">
        <v>92332</v>
      </c>
      <c r="B6795" t="s">
        <v>14329</v>
      </c>
      <c r="C6795" t="s">
        <v>52</v>
      </c>
      <c r="D6795">
        <v>22.98</v>
      </c>
    </row>
    <row r="6796" spans="1:4" x14ac:dyDescent="0.2">
      <c r="A6796">
        <v>92299</v>
      </c>
      <c r="B6796" t="s">
        <v>14330</v>
      </c>
      <c r="C6796" t="s">
        <v>52</v>
      </c>
      <c r="D6796">
        <v>26.38</v>
      </c>
    </row>
    <row r="6797" spans="1:4" x14ac:dyDescent="0.2">
      <c r="A6797">
        <v>92318</v>
      </c>
      <c r="B6797" t="s">
        <v>14331</v>
      </c>
      <c r="C6797" t="s">
        <v>52</v>
      </c>
      <c r="D6797">
        <v>34.020000000000003</v>
      </c>
    </row>
    <row r="6798" spans="1:4" x14ac:dyDescent="0.2">
      <c r="A6798">
        <v>103833</v>
      </c>
      <c r="B6798" t="s">
        <v>14332</v>
      </c>
      <c r="C6798" t="s">
        <v>52</v>
      </c>
      <c r="D6798">
        <v>56.4</v>
      </c>
    </row>
    <row r="6799" spans="1:4" x14ac:dyDescent="0.2">
      <c r="A6799">
        <v>92333</v>
      </c>
      <c r="B6799" t="s">
        <v>14333</v>
      </c>
      <c r="C6799" t="s">
        <v>52</v>
      </c>
      <c r="D6799">
        <v>39.65</v>
      </c>
    </row>
    <row r="6800" spans="1:4" x14ac:dyDescent="0.2">
      <c r="A6800">
        <v>92300</v>
      </c>
      <c r="B6800" t="s">
        <v>14334</v>
      </c>
      <c r="C6800" t="s">
        <v>52</v>
      </c>
      <c r="D6800">
        <v>39.79</v>
      </c>
    </row>
    <row r="6801" spans="1:4" x14ac:dyDescent="0.2">
      <c r="A6801">
        <v>92319</v>
      </c>
      <c r="B6801" t="s">
        <v>14335</v>
      </c>
      <c r="C6801" t="s">
        <v>52</v>
      </c>
      <c r="D6801">
        <v>46.84</v>
      </c>
    </row>
    <row r="6802" spans="1:4" x14ac:dyDescent="0.2">
      <c r="A6802">
        <v>92334</v>
      </c>
      <c r="B6802" t="s">
        <v>14336</v>
      </c>
      <c r="C6802" t="s">
        <v>52</v>
      </c>
      <c r="D6802">
        <v>56.9</v>
      </c>
    </row>
    <row r="6803" spans="1:4" x14ac:dyDescent="0.2">
      <c r="A6803">
        <v>92301</v>
      </c>
      <c r="B6803" t="s">
        <v>14337</v>
      </c>
      <c r="C6803" t="s">
        <v>52</v>
      </c>
      <c r="D6803">
        <v>77.13</v>
      </c>
    </row>
    <row r="6804" spans="1:4" x14ac:dyDescent="0.2">
      <c r="A6804">
        <v>92302</v>
      </c>
      <c r="B6804" t="s">
        <v>14338</v>
      </c>
      <c r="C6804" t="s">
        <v>52</v>
      </c>
      <c r="D6804">
        <v>101.59</v>
      </c>
    </row>
    <row r="6805" spans="1:4" x14ac:dyDescent="0.2">
      <c r="A6805">
        <v>92303</v>
      </c>
      <c r="B6805" t="s">
        <v>14339</v>
      </c>
      <c r="C6805" t="s">
        <v>52</v>
      </c>
      <c r="D6805">
        <v>184.61</v>
      </c>
    </row>
    <row r="6806" spans="1:4" x14ac:dyDescent="0.2">
      <c r="A6806">
        <v>92304</v>
      </c>
      <c r="B6806" t="s">
        <v>14340</v>
      </c>
      <c r="C6806" t="s">
        <v>52</v>
      </c>
      <c r="D6806">
        <v>473.21</v>
      </c>
    </row>
    <row r="6807" spans="1:4" x14ac:dyDescent="0.2">
      <c r="A6807">
        <v>103835</v>
      </c>
      <c r="B6807" t="s">
        <v>14341</v>
      </c>
      <c r="C6807" t="s">
        <v>83</v>
      </c>
      <c r="D6807">
        <v>71.459999999999994</v>
      </c>
    </row>
    <row r="6808" spans="1:4" x14ac:dyDescent="0.2">
      <c r="A6808">
        <v>92308</v>
      </c>
      <c r="B6808" t="s">
        <v>14342</v>
      </c>
      <c r="C6808" t="s">
        <v>83</v>
      </c>
      <c r="D6808">
        <v>60.34</v>
      </c>
    </row>
    <row r="6809" spans="1:4" x14ac:dyDescent="0.2">
      <c r="A6809">
        <v>103871</v>
      </c>
      <c r="B6809" t="s">
        <v>14343</v>
      </c>
      <c r="C6809" t="s">
        <v>83</v>
      </c>
      <c r="D6809">
        <v>73.03</v>
      </c>
    </row>
    <row r="6810" spans="1:4" x14ac:dyDescent="0.2">
      <c r="A6810">
        <v>92323</v>
      </c>
      <c r="B6810" t="s">
        <v>14344</v>
      </c>
      <c r="C6810" t="s">
        <v>83</v>
      </c>
      <c r="D6810">
        <v>72.33</v>
      </c>
    </row>
    <row r="6811" spans="1:4" x14ac:dyDescent="0.2">
      <c r="A6811">
        <v>92305</v>
      </c>
      <c r="B6811" t="s">
        <v>14345</v>
      </c>
      <c r="C6811" t="s">
        <v>83</v>
      </c>
      <c r="D6811">
        <v>42.61</v>
      </c>
    </row>
    <row r="6812" spans="1:4" x14ac:dyDescent="0.2">
      <c r="A6812">
        <v>103868</v>
      </c>
      <c r="B6812" t="s">
        <v>14346</v>
      </c>
      <c r="C6812" t="s">
        <v>83</v>
      </c>
      <c r="D6812">
        <v>59.25</v>
      </c>
    </row>
    <row r="6813" spans="1:4" x14ac:dyDescent="0.2">
      <c r="A6813">
        <v>103802</v>
      </c>
      <c r="B6813" t="s">
        <v>14347</v>
      </c>
      <c r="C6813" t="s">
        <v>83</v>
      </c>
      <c r="D6813">
        <v>45.64</v>
      </c>
    </row>
    <row r="6814" spans="1:4" x14ac:dyDescent="0.2">
      <c r="A6814">
        <v>92320</v>
      </c>
      <c r="B6814" t="s">
        <v>14348</v>
      </c>
      <c r="C6814" t="s">
        <v>83</v>
      </c>
      <c r="D6814">
        <v>58.38</v>
      </c>
    </row>
    <row r="6815" spans="1:4" x14ac:dyDescent="0.2">
      <c r="A6815">
        <v>97335</v>
      </c>
      <c r="B6815" t="s">
        <v>14349</v>
      </c>
      <c r="C6815" t="s">
        <v>83</v>
      </c>
      <c r="D6815">
        <v>86.58</v>
      </c>
    </row>
    <row r="6816" spans="1:4" x14ac:dyDescent="0.2">
      <c r="A6816">
        <v>103836</v>
      </c>
      <c r="B6816" t="s">
        <v>14350</v>
      </c>
      <c r="C6816" t="s">
        <v>83</v>
      </c>
      <c r="D6816">
        <v>109.97</v>
      </c>
    </row>
    <row r="6817" spans="1:4" x14ac:dyDescent="0.2">
      <c r="A6817">
        <v>92281</v>
      </c>
      <c r="B6817" t="s">
        <v>14351</v>
      </c>
      <c r="C6817" t="s">
        <v>83</v>
      </c>
      <c r="D6817">
        <v>123.56</v>
      </c>
    </row>
    <row r="6818" spans="1:4" x14ac:dyDescent="0.2">
      <c r="A6818">
        <v>92309</v>
      </c>
      <c r="B6818" t="s">
        <v>14352</v>
      </c>
      <c r="C6818" t="s">
        <v>83</v>
      </c>
      <c r="D6818">
        <v>135.07</v>
      </c>
    </row>
    <row r="6819" spans="1:4" x14ac:dyDescent="0.2">
      <c r="A6819">
        <v>103872</v>
      </c>
      <c r="B6819" t="s">
        <v>14353</v>
      </c>
      <c r="C6819" t="s">
        <v>83</v>
      </c>
      <c r="D6819">
        <v>151.02000000000001</v>
      </c>
    </row>
    <row r="6820" spans="1:4" x14ac:dyDescent="0.2">
      <c r="A6820">
        <v>92324</v>
      </c>
      <c r="B6820" t="s">
        <v>14354</v>
      </c>
      <c r="C6820" t="s">
        <v>83</v>
      </c>
      <c r="D6820">
        <v>158.44999999999999</v>
      </c>
    </row>
    <row r="6821" spans="1:4" x14ac:dyDescent="0.2">
      <c r="A6821">
        <v>92275</v>
      </c>
      <c r="B6821" t="s">
        <v>14355</v>
      </c>
      <c r="C6821" t="s">
        <v>83</v>
      </c>
      <c r="D6821">
        <v>60.39</v>
      </c>
    </row>
    <row r="6822" spans="1:4" x14ac:dyDescent="0.2">
      <c r="A6822">
        <v>92306</v>
      </c>
      <c r="B6822" t="s">
        <v>14356</v>
      </c>
      <c r="C6822" t="s">
        <v>83</v>
      </c>
      <c r="D6822">
        <v>68.06</v>
      </c>
    </row>
    <row r="6823" spans="1:4" x14ac:dyDescent="0.2">
      <c r="A6823">
        <v>103869</v>
      </c>
      <c r="B6823" t="s">
        <v>14357</v>
      </c>
      <c r="C6823" t="s">
        <v>83</v>
      </c>
      <c r="D6823">
        <v>87.97</v>
      </c>
    </row>
    <row r="6824" spans="1:4" x14ac:dyDescent="0.2">
      <c r="A6824">
        <v>103803</v>
      </c>
      <c r="B6824" t="s">
        <v>14358</v>
      </c>
      <c r="C6824" t="s">
        <v>83</v>
      </c>
      <c r="D6824">
        <v>78.44</v>
      </c>
    </row>
    <row r="6825" spans="1:4" x14ac:dyDescent="0.2">
      <c r="A6825">
        <v>92321</v>
      </c>
      <c r="B6825" t="s">
        <v>14359</v>
      </c>
      <c r="C6825" t="s">
        <v>83</v>
      </c>
      <c r="D6825">
        <v>95.24</v>
      </c>
    </row>
    <row r="6826" spans="1:4" x14ac:dyDescent="0.2">
      <c r="A6826">
        <v>97336</v>
      </c>
      <c r="B6826" t="s">
        <v>14360</v>
      </c>
      <c r="C6826" t="s">
        <v>83</v>
      </c>
      <c r="D6826">
        <v>110.21</v>
      </c>
    </row>
    <row r="6827" spans="1:4" x14ac:dyDescent="0.2">
      <c r="A6827">
        <v>103837</v>
      </c>
      <c r="B6827" t="s">
        <v>14361</v>
      </c>
      <c r="C6827" t="s">
        <v>83</v>
      </c>
      <c r="D6827">
        <v>138.38999999999999</v>
      </c>
    </row>
    <row r="6828" spans="1:4" x14ac:dyDescent="0.2">
      <c r="A6828">
        <v>92282</v>
      </c>
      <c r="B6828" t="s">
        <v>14362</v>
      </c>
      <c r="C6828" t="s">
        <v>83</v>
      </c>
      <c r="D6828">
        <v>142.44</v>
      </c>
    </row>
    <row r="6829" spans="1:4" x14ac:dyDescent="0.2">
      <c r="A6829">
        <v>92310</v>
      </c>
      <c r="B6829" t="s">
        <v>14363</v>
      </c>
      <c r="C6829" t="s">
        <v>83</v>
      </c>
      <c r="D6829">
        <v>154.30000000000001</v>
      </c>
    </row>
    <row r="6830" spans="1:4" x14ac:dyDescent="0.2">
      <c r="A6830">
        <v>103873</v>
      </c>
      <c r="B6830" t="s">
        <v>14364</v>
      </c>
      <c r="C6830" t="s">
        <v>83</v>
      </c>
      <c r="D6830">
        <v>173.05</v>
      </c>
    </row>
    <row r="6831" spans="1:4" x14ac:dyDescent="0.2">
      <c r="A6831">
        <v>92325</v>
      </c>
      <c r="B6831" t="s">
        <v>14365</v>
      </c>
      <c r="C6831" t="s">
        <v>83</v>
      </c>
      <c r="D6831">
        <v>187.45</v>
      </c>
    </row>
    <row r="6832" spans="1:4" x14ac:dyDescent="0.2">
      <c r="A6832">
        <v>92276</v>
      </c>
      <c r="B6832" t="s">
        <v>14366</v>
      </c>
      <c r="C6832" t="s">
        <v>83</v>
      </c>
      <c r="D6832">
        <v>76.709999999999994</v>
      </c>
    </row>
    <row r="6833" spans="1:4" x14ac:dyDescent="0.2">
      <c r="A6833">
        <v>92307</v>
      </c>
      <c r="B6833" t="s">
        <v>14367</v>
      </c>
      <c r="C6833" t="s">
        <v>83</v>
      </c>
      <c r="D6833">
        <v>84.74</v>
      </c>
    </row>
    <row r="6834" spans="1:4" x14ac:dyDescent="0.2">
      <c r="A6834">
        <v>103870</v>
      </c>
      <c r="B6834" t="s">
        <v>14368</v>
      </c>
      <c r="C6834" t="s">
        <v>83</v>
      </c>
      <c r="D6834">
        <v>107.44</v>
      </c>
    </row>
    <row r="6835" spans="1:4" x14ac:dyDescent="0.2">
      <c r="A6835">
        <v>103804</v>
      </c>
      <c r="B6835" t="s">
        <v>14369</v>
      </c>
      <c r="C6835" t="s">
        <v>83</v>
      </c>
      <c r="D6835">
        <v>93.89</v>
      </c>
    </row>
    <row r="6836" spans="1:4" x14ac:dyDescent="0.2">
      <c r="A6836">
        <v>92322</v>
      </c>
      <c r="B6836" t="s">
        <v>14370</v>
      </c>
      <c r="C6836" t="s">
        <v>83</v>
      </c>
      <c r="D6836">
        <v>121.69</v>
      </c>
    </row>
    <row r="6837" spans="1:4" x14ac:dyDescent="0.2">
      <c r="A6837">
        <v>97337</v>
      </c>
      <c r="B6837" t="s">
        <v>14371</v>
      </c>
      <c r="C6837" t="s">
        <v>83</v>
      </c>
      <c r="D6837">
        <v>165.5</v>
      </c>
    </row>
    <row r="6838" spans="1:4" x14ac:dyDescent="0.2">
      <c r="A6838">
        <v>92283</v>
      </c>
      <c r="B6838" t="s">
        <v>14372</v>
      </c>
      <c r="C6838" t="s">
        <v>83</v>
      </c>
      <c r="D6838">
        <v>193.56</v>
      </c>
    </row>
    <row r="6839" spans="1:4" x14ac:dyDescent="0.2">
      <c r="A6839">
        <v>92277</v>
      </c>
      <c r="B6839" t="s">
        <v>14373</v>
      </c>
      <c r="C6839" t="s">
        <v>83</v>
      </c>
      <c r="D6839">
        <v>110.66</v>
      </c>
    </row>
    <row r="6840" spans="1:4" x14ac:dyDescent="0.2">
      <c r="A6840">
        <v>97338</v>
      </c>
      <c r="B6840" t="s">
        <v>14374</v>
      </c>
      <c r="C6840" t="s">
        <v>83</v>
      </c>
      <c r="D6840">
        <v>199.14</v>
      </c>
    </row>
    <row r="6841" spans="1:4" x14ac:dyDescent="0.2">
      <c r="A6841">
        <v>92284</v>
      </c>
      <c r="B6841" t="s">
        <v>14375</v>
      </c>
      <c r="C6841" t="s">
        <v>83</v>
      </c>
      <c r="D6841">
        <v>243.18</v>
      </c>
    </row>
    <row r="6842" spans="1:4" x14ac:dyDescent="0.2">
      <c r="A6842">
        <v>92278</v>
      </c>
      <c r="B6842" t="s">
        <v>14376</v>
      </c>
      <c r="C6842" t="s">
        <v>83</v>
      </c>
      <c r="D6842">
        <v>148.75</v>
      </c>
    </row>
    <row r="6843" spans="1:4" x14ac:dyDescent="0.2">
      <c r="A6843">
        <v>97339</v>
      </c>
      <c r="B6843" t="s">
        <v>14377</v>
      </c>
      <c r="C6843" t="s">
        <v>83</v>
      </c>
      <c r="D6843">
        <v>214.81</v>
      </c>
    </row>
    <row r="6844" spans="1:4" x14ac:dyDescent="0.2">
      <c r="A6844">
        <v>92285</v>
      </c>
      <c r="B6844" t="s">
        <v>14378</v>
      </c>
      <c r="C6844" t="s">
        <v>83</v>
      </c>
      <c r="D6844">
        <v>327.54000000000002</v>
      </c>
    </row>
    <row r="6845" spans="1:4" x14ac:dyDescent="0.2">
      <c r="A6845">
        <v>92279</v>
      </c>
      <c r="B6845" t="s">
        <v>14379</v>
      </c>
      <c r="C6845" t="s">
        <v>83</v>
      </c>
      <c r="D6845">
        <v>214.81</v>
      </c>
    </row>
    <row r="6846" spans="1:4" x14ac:dyDescent="0.2">
      <c r="A6846">
        <v>97340</v>
      </c>
      <c r="B6846" t="s">
        <v>14380</v>
      </c>
      <c r="C6846" t="s">
        <v>83</v>
      </c>
      <c r="D6846">
        <v>216.54</v>
      </c>
    </row>
    <row r="6847" spans="1:4" x14ac:dyDescent="0.2">
      <c r="A6847">
        <v>92286</v>
      </c>
      <c r="B6847" t="s">
        <v>14381</v>
      </c>
      <c r="C6847" t="s">
        <v>83</v>
      </c>
      <c r="D6847">
        <v>415.55</v>
      </c>
    </row>
    <row r="6848" spans="1:4" x14ac:dyDescent="0.2">
      <c r="A6848">
        <v>92280</v>
      </c>
      <c r="B6848" t="s">
        <v>14382</v>
      </c>
      <c r="C6848" t="s">
        <v>83</v>
      </c>
      <c r="D6848">
        <v>301.25</v>
      </c>
    </row>
    <row r="6849" spans="1:4" x14ac:dyDescent="0.2">
      <c r="A6849">
        <v>103901</v>
      </c>
      <c r="B6849" t="s">
        <v>14383</v>
      </c>
      <c r="C6849" t="s">
        <v>52</v>
      </c>
      <c r="D6849">
        <v>31.2</v>
      </c>
    </row>
    <row r="6850" spans="1:4" x14ac:dyDescent="0.2">
      <c r="A6850">
        <v>103832</v>
      </c>
      <c r="B6850" t="s">
        <v>14384</v>
      </c>
      <c r="C6850" t="s">
        <v>52</v>
      </c>
      <c r="D6850">
        <v>31.07</v>
      </c>
    </row>
    <row r="6851" spans="1:4" x14ac:dyDescent="0.2">
      <c r="A6851">
        <v>103865</v>
      </c>
      <c r="B6851" t="s">
        <v>14385</v>
      </c>
      <c r="C6851" t="s">
        <v>52</v>
      </c>
      <c r="D6851">
        <v>29.75</v>
      </c>
    </row>
    <row r="6852" spans="1:4" x14ac:dyDescent="0.2">
      <c r="A6852">
        <v>103902</v>
      </c>
      <c r="B6852" t="s">
        <v>14386</v>
      </c>
      <c r="C6852" t="s">
        <v>52</v>
      </c>
      <c r="D6852">
        <v>44.68</v>
      </c>
    </row>
    <row r="6853" spans="1:4" x14ac:dyDescent="0.2">
      <c r="A6853">
        <v>103866</v>
      </c>
      <c r="B6853" t="s">
        <v>14387</v>
      </c>
      <c r="C6853" t="s">
        <v>52</v>
      </c>
      <c r="D6853">
        <v>46.15</v>
      </c>
    </row>
    <row r="6854" spans="1:4" x14ac:dyDescent="0.2">
      <c r="A6854">
        <v>103903</v>
      </c>
      <c r="B6854" t="s">
        <v>14388</v>
      </c>
      <c r="C6854" t="s">
        <v>52</v>
      </c>
      <c r="D6854">
        <v>59.17</v>
      </c>
    </row>
    <row r="6855" spans="1:4" x14ac:dyDescent="0.2">
      <c r="A6855">
        <v>103834</v>
      </c>
      <c r="B6855" t="s">
        <v>14389</v>
      </c>
      <c r="C6855" t="s">
        <v>52</v>
      </c>
      <c r="D6855">
        <v>81.05</v>
      </c>
    </row>
    <row r="6856" spans="1:4" x14ac:dyDescent="0.2">
      <c r="A6856">
        <v>103867</v>
      </c>
      <c r="B6856" t="s">
        <v>14390</v>
      </c>
      <c r="C6856" t="s">
        <v>52</v>
      </c>
      <c r="D6856">
        <v>63.14</v>
      </c>
    </row>
    <row r="6857" spans="1:4" x14ac:dyDescent="0.2">
      <c r="A6857">
        <v>105113</v>
      </c>
      <c r="B6857" t="s">
        <v>14391</v>
      </c>
      <c r="C6857" t="s">
        <v>52</v>
      </c>
      <c r="D6857" s="335">
        <v>9091.7199999999993</v>
      </c>
    </row>
    <row r="6858" spans="1:4" x14ac:dyDescent="0.2">
      <c r="A6858">
        <v>98461</v>
      </c>
      <c r="B6858" t="s">
        <v>14392</v>
      </c>
      <c r="C6858" t="s">
        <v>52</v>
      </c>
      <c r="D6858" s="335">
        <v>6882.98</v>
      </c>
    </row>
    <row r="6859" spans="1:4" x14ac:dyDescent="0.2">
      <c r="A6859">
        <v>98462</v>
      </c>
      <c r="B6859" t="s">
        <v>14393</v>
      </c>
      <c r="C6859" t="s">
        <v>52</v>
      </c>
      <c r="D6859" s="335">
        <v>11751.27</v>
      </c>
    </row>
    <row r="6860" spans="1:4" x14ac:dyDescent="0.2">
      <c r="A6860">
        <v>105130</v>
      </c>
      <c r="B6860" t="s">
        <v>14394</v>
      </c>
      <c r="C6860" t="s">
        <v>83</v>
      </c>
      <c r="D6860">
        <v>34.869999999999997</v>
      </c>
    </row>
    <row r="6861" spans="1:4" x14ac:dyDescent="0.2">
      <c r="A6861">
        <v>105114</v>
      </c>
      <c r="B6861" t="s">
        <v>14395</v>
      </c>
      <c r="C6861" t="s">
        <v>2968</v>
      </c>
      <c r="D6861" s="335">
        <v>2120.34</v>
      </c>
    </row>
    <row r="6862" spans="1:4" x14ac:dyDescent="0.2">
      <c r="A6862">
        <v>105129</v>
      </c>
      <c r="B6862" t="s">
        <v>14396</v>
      </c>
      <c r="C6862" t="s">
        <v>52</v>
      </c>
      <c r="D6862" t="s">
        <v>17527</v>
      </c>
    </row>
    <row r="6863" spans="1:4" x14ac:dyDescent="0.2">
      <c r="A6863">
        <v>105127</v>
      </c>
      <c r="B6863" t="s">
        <v>14397</v>
      </c>
      <c r="C6863" t="s">
        <v>83</v>
      </c>
      <c r="D6863">
        <v>29.91</v>
      </c>
    </row>
    <row r="6864" spans="1:4" x14ac:dyDescent="0.2">
      <c r="A6864">
        <v>105128</v>
      </c>
      <c r="B6864" t="s">
        <v>14398</v>
      </c>
      <c r="C6864" t="s">
        <v>83</v>
      </c>
      <c r="D6864">
        <v>101.81</v>
      </c>
    </row>
    <row r="6865" spans="1:4" x14ac:dyDescent="0.2">
      <c r="A6865">
        <v>105126</v>
      </c>
      <c r="B6865" t="s">
        <v>14399</v>
      </c>
      <c r="C6865" t="s">
        <v>83</v>
      </c>
      <c r="D6865">
        <v>33.340000000000003</v>
      </c>
    </row>
    <row r="6866" spans="1:4" x14ac:dyDescent="0.2">
      <c r="A6866">
        <v>105116</v>
      </c>
      <c r="B6866" t="s">
        <v>14400</v>
      </c>
      <c r="C6866" t="s">
        <v>52</v>
      </c>
      <c r="D6866">
        <v>15.91</v>
      </c>
    </row>
    <row r="6867" spans="1:4" x14ac:dyDescent="0.2">
      <c r="A6867">
        <v>105115</v>
      </c>
      <c r="B6867" t="s">
        <v>14401</v>
      </c>
      <c r="C6867" t="s">
        <v>52</v>
      </c>
      <c r="D6867">
        <v>162.49</v>
      </c>
    </row>
    <row r="6868" spans="1:4" x14ac:dyDescent="0.2">
      <c r="A6868">
        <v>98453</v>
      </c>
      <c r="B6868" t="s">
        <v>14402</v>
      </c>
      <c r="C6868" t="s">
        <v>3211</v>
      </c>
      <c r="D6868">
        <v>169.03</v>
      </c>
    </row>
    <row r="6869" spans="1:4" x14ac:dyDescent="0.2">
      <c r="A6869">
        <v>98454</v>
      </c>
      <c r="B6869" t="s">
        <v>14403</v>
      </c>
      <c r="C6869" t="s">
        <v>3211</v>
      </c>
      <c r="D6869">
        <v>217.38</v>
      </c>
    </row>
    <row r="6870" spans="1:4" x14ac:dyDescent="0.2">
      <c r="A6870">
        <v>98449</v>
      </c>
      <c r="B6870" t="s">
        <v>14404</v>
      </c>
      <c r="C6870" t="s">
        <v>3211</v>
      </c>
      <c r="D6870">
        <v>143.61000000000001</v>
      </c>
    </row>
    <row r="6871" spans="1:4" x14ac:dyDescent="0.2">
      <c r="A6871">
        <v>98455</v>
      </c>
      <c r="B6871" t="s">
        <v>14405</v>
      </c>
      <c r="C6871" t="s">
        <v>3211</v>
      </c>
      <c r="D6871">
        <v>132.80000000000001</v>
      </c>
    </row>
    <row r="6872" spans="1:4" x14ac:dyDescent="0.2">
      <c r="A6872">
        <v>98456</v>
      </c>
      <c r="B6872" t="s">
        <v>14406</v>
      </c>
      <c r="C6872" t="s">
        <v>3211</v>
      </c>
      <c r="D6872">
        <v>173.44</v>
      </c>
    </row>
    <row r="6873" spans="1:4" x14ac:dyDescent="0.2">
      <c r="A6873">
        <v>98451</v>
      </c>
      <c r="B6873" t="s">
        <v>14407</v>
      </c>
      <c r="C6873" t="s">
        <v>3211</v>
      </c>
      <c r="D6873">
        <v>112.91</v>
      </c>
    </row>
    <row r="6874" spans="1:4" x14ac:dyDescent="0.2">
      <c r="A6874">
        <v>98445</v>
      </c>
      <c r="B6874" t="s">
        <v>14408</v>
      </c>
      <c r="C6874" t="s">
        <v>3211</v>
      </c>
      <c r="D6874">
        <v>126.03</v>
      </c>
    </row>
    <row r="6875" spans="1:4" x14ac:dyDescent="0.2">
      <c r="A6875">
        <v>98446</v>
      </c>
      <c r="B6875" t="s">
        <v>14409</v>
      </c>
      <c r="C6875" t="s">
        <v>3211</v>
      </c>
      <c r="D6875">
        <v>164.06</v>
      </c>
    </row>
    <row r="6876" spans="1:4" x14ac:dyDescent="0.2">
      <c r="A6876">
        <v>98441</v>
      </c>
      <c r="B6876" t="s">
        <v>14410</v>
      </c>
      <c r="C6876" t="s">
        <v>3211</v>
      </c>
      <c r="D6876">
        <v>105.99</v>
      </c>
    </row>
    <row r="6877" spans="1:4" x14ac:dyDescent="0.2">
      <c r="A6877">
        <v>98447</v>
      </c>
      <c r="B6877" t="s">
        <v>14411</v>
      </c>
      <c r="C6877" t="s">
        <v>3211</v>
      </c>
      <c r="D6877">
        <v>94.66</v>
      </c>
    </row>
    <row r="6878" spans="1:4" x14ac:dyDescent="0.2">
      <c r="A6878">
        <v>98448</v>
      </c>
      <c r="B6878" t="s">
        <v>14412</v>
      </c>
      <c r="C6878" t="s">
        <v>3211</v>
      </c>
      <c r="D6878">
        <v>124.46</v>
      </c>
    </row>
    <row r="6879" spans="1:4" x14ac:dyDescent="0.2">
      <c r="A6879">
        <v>98443</v>
      </c>
      <c r="B6879" t="s">
        <v>14413</v>
      </c>
      <c r="C6879" t="s">
        <v>3211</v>
      </c>
      <c r="D6879">
        <v>79.05</v>
      </c>
    </row>
    <row r="6880" spans="1:4" x14ac:dyDescent="0.2">
      <c r="A6880">
        <v>105122</v>
      </c>
      <c r="B6880" t="s">
        <v>14414</v>
      </c>
      <c r="C6880" t="s">
        <v>3211</v>
      </c>
      <c r="D6880" t="s">
        <v>17527</v>
      </c>
    </row>
    <row r="6881" spans="1:4" x14ac:dyDescent="0.2">
      <c r="A6881">
        <v>105125</v>
      </c>
      <c r="B6881" t="s">
        <v>14415</v>
      </c>
      <c r="C6881" t="s">
        <v>3211</v>
      </c>
      <c r="D6881" t="s">
        <v>17527</v>
      </c>
    </row>
    <row r="6882" spans="1:4" x14ac:dyDescent="0.2">
      <c r="A6882">
        <v>105133</v>
      </c>
      <c r="B6882" t="s">
        <v>14416</v>
      </c>
      <c r="C6882" t="s">
        <v>3211</v>
      </c>
      <c r="D6882" t="s">
        <v>17527</v>
      </c>
    </row>
    <row r="6883" spans="1:4" x14ac:dyDescent="0.2">
      <c r="A6883">
        <v>105123</v>
      </c>
      <c r="B6883" t="s">
        <v>14417</v>
      </c>
      <c r="C6883" t="s">
        <v>3211</v>
      </c>
      <c r="D6883" t="s">
        <v>17527</v>
      </c>
    </row>
    <row r="6884" spans="1:4" x14ac:dyDescent="0.2">
      <c r="A6884">
        <v>105124</v>
      </c>
      <c r="B6884" t="s">
        <v>14418</v>
      </c>
      <c r="C6884" t="s">
        <v>3211</v>
      </c>
      <c r="D6884" t="s">
        <v>17527</v>
      </c>
    </row>
    <row r="6885" spans="1:4" x14ac:dyDescent="0.2">
      <c r="A6885">
        <v>105134</v>
      </c>
      <c r="B6885" t="s">
        <v>14419</v>
      </c>
      <c r="C6885" t="s">
        <v>3211</v>
      </c>
      <c r="D6885" t="s">
        <v>17527</v>
      </c>
    </row>
    <row r="6886" spans="1:4" x14ac:dyDescent="0.2">
      <c r="A6886">
        <v>105117</v>
      </c>
      <c r="B6886" t="s">
        <v>14420</v>
      </c>
      <c r="C6886" t="s">
        <v>3211</v>
      </c>
      <c r="D6886" t="s">
        <v>17527</v>
      </c>
    </row>
    <row r="6887" spans="1:4" x14ac:dyDescent="0.2">
      <c r="A6887">
        <v>105119</v>
      </c>
      <c r="B6887" t="s">
        <v>14421</v>
      </c>
      <c r="C6887" t="s">
        <v>3211</v>
      </c>
      <c r="D6887" t="s">
        <v>17527</v>
      </c>
    </row>
    <row r="6888" spans="1:4" x14ac:dyDescent="0.2">
      <c r="A6888">
        <v>105131</v>
      </c>
      <c r="B6888" t="s">
        <v>14422</v>
      </c>
      <c r="C6888" t="s">
        <v>3211</v>
      </c>
      <c r="D6888" t="s">
        <v>17527</v>
      </c>
    </row>
    <row r="6889" spans="1:4" x14ac:dyDescent="0.2">
      <c r="A6889">
        <v>105120</v>
      </c>
      <c r="B6889" t="s">
        <v>14423</v>
      </c>
      <c r="C6889" t="s">
        <v>3211</v>
      </c>
      <c r="D6889" t="s">
        <v>17527</v>
      </c>
    </row>
    <row r="6890" spans="1:4" x14ac:dyDescent="0.2">
      <c r="A6890">
        <v>105121</v>
      </c>
      <c r="B6890" t="s">
        <v>14424</v>
      </c>
      <c r="C6890" t="s">
        <v>3211</v>
      </c>
      <c r="D6890" t="s">
        <v>17527</v>
      </c>
    </row>
    <row r="6891" spans="1:4" x14ac:dyDescent="0.2">
      <c r="A6891">
        <v>105132</v>
      </c>
      <c r="B6891" t="s">
        <v>14425</v>
      </c>
      <c r="C6891" t="s">
        <v>3211</v>
      </c>
      <c r="D6891" t="s">
        <v>17527</v>
      </c>
    </row>
    <row r="6892" spans="1:4" x14ac:dyDescent="0.2">
      <c r="A6892">
        <v>98460</v>
      </c>
      <c r="B6892" t="s">
        <v>14426</v>
      </c>
      <c r="C6892" t="s">
        <v>3211</v>
      </c>
      <c r="D6892">
        <v>77.23</v>
      </c>
    </row>
    <row r="6893" spans="1:4" x14ac:dyDescent="0.2">
      <c r="A6893">
        <v>98457</v>
      </c>
      <c r="B6893" t="s">
        <v>14427</v>
      </c>
      <c r="C6893" t="s">
        <v>3211</v>
      </c>
      <c r="D6893" t="s">
        <v>17527</v>
      </c>
    </row>
    <row r="6894" spans="1:4" x14ac:dyDescent="0.2">
      <c r="A6894">
        <v>98458</v>
      </c>
      <c r="B6894" t="s">
        <v>14428</v>
      </c>
      <c r="C6894" t="s">
        <v>3211</v>
      </c>
      <c r="D6894">
        <v>105.38</v>
      </c>
    </row>
    <row r="6895" spans="1:4" x14ac:dyDescent="0.2">
      <c r="A6895">
        <v>98459</v>
      </c>
      <c r="B6895" t="s">
        <v>63</v>
      </c>
      <c r="C6895" t="s">
        <v>3211</v>
      </c>
      <c r="D6895">
        <v>96.22</v>
      </c>
    </row>
    <row r="6896" spans="1:4" x14ac:dyDescent="0.2">
      <c r="A6896">
        <v>105118</v>
      </c>
      <c r="B6896" t="s">
        <v>14429</v>
      </c>
      <c r="C6896" t="s">
        <v>3211</v>
      </c>
      <c r="D6896" t="s">
        <v>17527</v>
      </c>
    </row>
    <row r="6897" spans="1:4" x14ac:dyDescent="0.2">
      <c r="A6897">
        <v>106056</v>
      </c>
      <c r="B6897" t="s">
        <v>14430</v>
      </c>
      <c r="C6897" t="s">
        <v>3211</v>
      </c>
      <c r="D6897">
        <v>195.08</v>
      </c>
    </row>
    <row r="6898" spans="1:4" x14ac:dyDescent="0.2">
      <c r="A6898">
        <v>106057</v>
      </c>
      <c r="B6898" t="s">
        <v>14431</v>
      </c>
      <c r="C6898" t="s">
        <v>3211</v>
      </c>
      <c r="D6898">
        <v>202.59</v>
      </c>
    </row>
    <row r="6899" spans="1:4" x14ac:dyDescent="0.2">
      <c r="A6899">
        <v>104690</v>
      </c>
      <c r="B6899" t="s">
        <v>14432</v>
      </c>
      <c r="C6899" t="s">
        <v>3211</v>
      </c>
      <c r="D6899">
        <v>206</v>
      </c>
    </row>
    <row r="6900" spans="1:4" x14ac:dyDescent="0.2">
      <c r="A6900">
        <v>101958</v>
      </c>
      <c r="B6900" t="s">
        <v>14433</v>
      </c>
      <c r="C6900" t="s">
        <v>3211</v>
      </c>
      <c r="D6900">
        <v>245.42</v>
      </c>
    </row>
    <row r="6901" spans="1:4" x14ac:dyDescent="0.2">
      <c r="A6901">
        <v>106065</v>
      </c>
      <c r="B6901" t="s">
        <v>14434</v>
      </c>
      <c r="C6901" t="s">
        <v>3211</v>
      </c>
      <c r="D6901">
        <v>263.42</v>
      </c>
    </row>
    <row r="6902" spans="1:4" x14ac:dyDescent="0.2">
      <c r="A6902">
        <v>101959</v>
      </c>
      <c r="B6902" t="s">
        <v>14435</v>
      </c>
      <c r="C6902" t="s">
        <v>3211</v>
      </c>
      <c r="D6902">
        <v>178.3</v>
      </c>
    </row>
    <row r="6903" spans="1:4" x14ac:dyDescent="0.2">
      <c r="A6903">
        <v>101960</v>
      </c>
      <c r="B6903" t="s">
        <v>14436</v>
      </c>
      <c r="C6903" t="s">
        <v>3211</v>
      </c>
      <c r="D6903">
        <v>192.81</v>
      </c>
    </row>
    <row r="6904" spans="1:4" x14ac:dyDescent="0.2">
      <c r="A6904">
        <v>106058</v>
      </c>
      <c r="B6904" t="s">
        <v>14437</v>
      </c>
      <c r="C6904" t="s">
        <v>3211</v>
      </c>
      <c r="D6904">
        <v>202.09</v>
      </c>
    </row>
    <row r="6905" spans="1:4" x14ac:dyDescent="0.2">
      <c r="A6905">
        <v>101962</v>
      </c>
      <c r="B6905" t="s">
        <v>14438</v>
      </c>
      <c r="C6905" t="s">
        <v>3211</v>
      </c>
      <c r="D6905">
        <v>230.99</v>
      </c>
    </row>
    <row r="6906" spans="1:4" x14ac:dyDescent="0.2">
      <c r="A6906">
        <v>106066</v>
      </c>
      <c r="B6906" t="s">
        <v>14439</v>
      </c>
      <c r="C6906" t="s">
        <v>3211</v>
      </c>
      <c r="D6906">
        <v>250.71</v>
      </c>
    </row>
    <row r="6907" spans="1:4" x14ac:dyDescent="0.2">
      <c r="A6907">
        <v>106048</v>
      </c>
      <c r="B6907" t="s">
        <v>14440</v>
      </c>
      <c r="C6907" t="s">
        <v>3211</v>
      </c>
      <c r="D6907">
        <v>162.71</v>
      </c>
    </row>
    <row r="6908" spans="1:4" x14ac:dyDescent="0.2">
      <c r="A6908">
        <v>106049</v>
      </c>
      <c r="B6908" t="s">
        <v>14441</v>
      </c>
      <c r="C6908" t="s">
        <v>3211</v>
      </c>
      <c r="D6908">
        <v>170.22</v>
      </c>
    </row>
    <row r="6909" spans="1:4" x14ac:dyDescent="0.2">
      <c r="A6909">
        <v>106050</v>
      </c>
      <c r="B6909" t="s">
        <v>14442</v>
      </c>
      <c r="C6909" t="s">
        <v>3211</v>
      </c>
      <c r="D6909">
        <v>181.81</v>
      </c>
    </row>
    <row r="6910" spans="1:4" x14ac:dyDescent="0.2">
      <c r="A6910">
        <v>106051</v>
      </c>
      <c r="B6910" t="s">
        <v>14443</v>
      </c>
      <c r="C6910" t="s">
        <v>3211</v>
      </c>
      <c r="D6910">
        <v>221.23</v>
      </c>
    </row>
    <row r="6911" spans="1:4" x14ac:dyDescent="0.2">
      <c r="A6911">
        <v>106063</v>
      </c>
      <c r="B6911" t="s">
        <v>14444</v>
      </c>
      <c r="C6911" t="s">
        <v>3211</v>
      </c>
      <c r="D6911">
        <v>239.23</v>
      </c>
    </row>
    <row r="6912" spans="1:4" x14ac:dyDescent="0.2">
      <c r="A6912">
        <v>106052</v>
      </c>
      <c r="B6912" t="s">
        <v>14445</v>
      </c>
      <c r="C6912" t="s">
        <v>3211</v>
      </c>
      <c r="D6912">
        <v>143.41</v>
      </c>
    </row>
    <row r="6913" spans="1:4" x14ac:dyDescent="0.2">
      <c r="A6913">
        <v>106053</v>
      </c>
      <c r="B6913" t="s">
        <v>14446</v>
      </c>
      <c r="C6913" t="s">
        <v>3211</v>
      </c>
      <c r="D6913">
        <v>157.91999999999999</v>
      </c>
    </row>
    <row r="6914" spans="1:4" x14ac:dyDescent="0.2">
      <c r="A6914">
        <v>106054</v>
      </c>
      <c r="B6914" t="s">
        <v>14447</v>
      </c>
      <c r="C6914" t="s">
        <v>3211</v>
      </c>
      <c r="D6914">
        <v>174.85</v>
      </c>
    </row>
    <row r="6915" spans="1:4" x14ac:dyDescent="0.2">
      <c r="A6915">
        <v>106055</v>
      </c>
      <c r="B6915" t="s">
        <v>14448</v>
      </c>
      <c r="C6915" t="s">
        <v>3211</v>
      </c>
      <c r="D6915">
        <v>203.75</v>
      </c>
    </row>
    <row r="6916" spans="1:4" x14ac:dyDescent="0.2">
      <c r="A6916">
        <v>106064</v>
      </c>
      <c r="B6916" t="s">
        <v>14449</v>
      </c>
      <c r="C6916" t="s">
        <v>3211</v>
      </c>
      <c r="D6916">
        <v>223.47</v>
      </c>
    </row>
    <row r="6917" spans="1:4" x14ac:dyDescent="0.2">
      <c r="A6917">
        <v>106067</v>
      </c>
      <c r="B6917" t="s">
        <v>14450</v>
      </c>
      <c r="C6917" t="s">
        <v>3211</v>
      </c>
      <c r="D6917">
        <v>298.2</v>
      </c>
    </row>
    <row r="6918" spans="1:4" x14ac:dyDescent="0.2">
      <c r="A6918">
        <v>106070</v>
      </c>
      <c r="B6918" t="s">
        <v>14451</v>
      </c>
      <c r="C6918" t="s">
        <v>3211</v>
      </c>
      <c r="D6918">
        <v>330.53</v>
      </c>
    </row>
    <row r="6919" spans="1:4" x14ac:dyDescent="0.2">
      <c r="A6919">
        <v>106071</v>
      </c>
      <c r="B6919" t="s">
        <v>14452</v>
      </c>
      <c r="C6919" t="s">
        <v>3211</v>
      </c>
      <c r="D6919">
        <v>382.54</v>
      </c>
    </row>
    <row r="6920" spans="1:4" x14ac:dyDescent="0.2">
      <c r="A6920">
        <v>106072</v>
      </c>
      <c r="B6920" t="s">
        <v>14453</v>
      </c>
      <c r="C6920" t="s">
        <v>3211</v>
      </c>
      <c r="D6920">
        <v>412.61</v>
      </c>
    </row>
    <row r="6921" spans="1:4" x14ac:dyDescent="0.2">
      <c r="A6921">
        <v>106073</v>
      </c>
      <c r="B6921" t="s">
        <v>14454</v>
      </c>
      <c r="C6921" t="s">
        <v>3211</v>
      </c>
      <c r="D6921">
        <v>499.45</v>
      </c>
    </row>
    <row r="6922" spans="1:4" x14ac:dyDescent="0.2">
      <c r="A6922">
        <v>106068</v>
      </c>
      <c r="B6922" t="s">
        <v>14455</v>
      </c>
      <c r="C6922" t="s">
        <v>3211</v>
      </c>
      <c r="D6922">
        <v>301.26</v>
      </c>
    </row>
    <row r="6923" spans="1:4" x14ac:dyDescent="0.2">
      <c r="A6923">
        <v>106069</v>
      </c>
      <c r="B6923" t="s">
        <v>14456</v>
      </c>
      <c r="C6923" t="s">
        <v>3211</v>
      </c>
      <c r="D6923">
        <v>330.5</v>
      </c>
    </row>
    <row r="6924" spans="1:4" x14ac:dyDescent="0.2">
      <c r="A6924">
        <v>106074</v>
      </c>
      <c r="B6924" t="s">
        <v>14457</v>
      </c>
      <c r="C6924" t="s">
        <v>3211</v>
      </c>
      <c r="D6924">
        <v>355.2</v>
      </c>
    </row>
    <row r="6925" spans="1:4" x14ac:dyDescent="0.2">
      <c r="A6925">
        <v>106075</v>
      </c>
      <c r="B6925" t="s">
        <v>14458</v>
      </c>
      <c r="C6925" t="s">
        <v>3211</v>
      </c>
      <c r="D6925">
        <v>390.81</v>
      </c>
    </row>
    <row r="6926" spans="1:4" x14ac:dyDescent="0.2">
      <c r="A6926">
        <v>106076</v>
      </c>
      <c r="B6926" t="s">
        <v>14459</v>
      </c>
      <c r="C6926" t="s">
        <v>3211</v>
      </c>
      <c r="D6926">
        <v>454.72</v>
      </c>
    </row>
    <row r="6927" spans="1:4" x14ac:dyDescent="0.2">
      <c r="A6927">
        <v>101964</v>
      </c>
      <c r="B6927" t="s">
        <v>14460</v>
      </c>
      <c r="C6927" t="s">
        <v>3211</v>
      </c>
      <c r="D6927">
        <v>195.35</v>
      </c>
    </row>
    <row r="6928" spans="1:4" x14ac:dyDescent="0.2">
      <c r="A6928">
        <v>106059</v>
      </c>
      <c r="B6928" t="s">
        <v>14461</v>
      </c>
      <c r="C6928" t="s">
        <v>3211</v>
      </c>
      <c r="D6928">
        <v>209.19</v>
      </c>
    </row>
    <row r="6929" spans="1:4" x14ac:dyDescent="0.2">
      <c r="A6929">
        <v>106060</v>
      </c>
      <c r="B6929" t="s">
        <v>14462</v>
      </c>
      <c r="C6929" t="s">
        <v>3211</v>
      </c>
      <c r="D6929">
        <v>200.67</v>
      </c>
    </row>
    <row r="6930" spans="1:4" x14ac:dyDescent="0.2">
      <c r="A6930">
        <v>101963</v>
      </c>
      <c r="B6930" t="s">
        <v>14463</v>
      </c>
      <c r="C6930" t="s">
        <v>3211</v>
      </c>
      <c r="D6930">
        <v>215.74</v>
      </c>
    </row>
    <row r="6931" spans="1:4" x14ac:dyDescent="0.2">
      <c r="A6931">
        <v>101947</v>
      </c>
      <c r="B6931" t="s">
        <v>14464</v>
      </c>
      <c r="C6931" t="s">
        <v>3211</v>
      </c>
      <c r="D6931">
        <v>220.68</v>
      </c>
    </row>
    <row r="6932" spans="1:4" x14ac:dyDescent="0.2">
      <c r="A6932">
        <v>101948</v>
      </c>
      <c r="B6932" t="s">
        <v>14465</v>
      </c>
      <c r="C6932" t="s">
        <v>3211</v>
      </c>
      <c r="D6932">
        <v>233.3</v>
      </c>
    </row>
    <row r="6933" spans="1:4" x14ac:dyDescent="0.2">
      <c r="A6933">
        <v>101949</v>
      </c>
      <c r="B6933" t="s">
        <v>14466</v>
      </c>
      <c r="C6933" t="s">
        <v>3211</v>
      </c>
      <c r="D6933">
        <v>243.12</v>
      </c>
    </row>
    <row r="6934" spans="1:4" x14ac:dyDescent="0.2">
      <c r="A6934">
        <v>101950</v>
      </c>
      <c r="B6934" t="s">
        <v>14467</v>
      </c>
      <c r="C6934" t="s">
        <v>3211</v>
      </c>
      <c r="D6934">
        <v>277.89999999999998</v>
      </c>
    </row>
    <row r="6935" spans="1:4" x14ac:dyDescent="0.2">
      <c r="A6935">
        <v>106061</v>
      </c>
      <c r="B6935" t="s">
        <v>14468</v>
      </c>
      <c r="C6935" t="s">
        <v>3211</v>
      </c>
      <c r="D6935">
        <v>313.94</v>
      </c>
    </row>
    <row r="6936" spans="1:4" x14ac:dyDescent="0.2">
      <c r="A6936">
        <v>101951</v>
      </c>
      <c r="B6936" t="s">
        <v>14469</v>
      </c>
      <c r="C6936" t="s">
        <v>3211</v>
      </c>
      <c r="D6936">
        <v>219.82</v>
      </c>
    </row>
    <row r="6937" spans="1:4" x14ac:dyDescent="0.2">
      <c r="A6937">
        <v>101952</v>
      </c>
      <c r="B6937" t="s">
        <v>14470</v>
      </c>
      <c r="C6937" t="s">
        <v>3211</v>
      </c>
      <c r="D6937">
        <v>236.73</v>
      </c>
    </row>
    <row r="6938" spans="1:4" x14ac:dyDescent="0.2">
      <c r="A6938">
        <v>101953</v>
      </c>
      <c r="B6938" t="s">
        <v>14471</v>
      </c>
      <c r="C6938" t="s">
        <v>3211</v>
      </c>
      <c r="D6938">
        <v>252.34</v>
      </c>
    </row>
    <row r="6939" spans="1:4" x14ac:dyDescent="0.2">
      <c r="A6939">
        <v>101954</v>
      </c>
      <c r="B6939" t="s">
        <v>14472</v>
      </c>
      <c r="C6939" t="s">
        <v>3211</v>
      </c>
      <c r="D6939">
        <v>285.89999999999998</v>
      </c>
    </row>
    <row r="6940" spans="1:4" x14ac:dyDescent="0.2">
      <c r="A6940">
        <v>106062</v>
      </c>
      <c r="B6940" t="s">
        <v>14473</v>
      </c>
      <c r="C6940" t="s">
        <v>3211</v>
      </c>
      <c r="D6940">
        <v>310.11</v>
      </c>
    </row>
    <row r="6941" spans="1:4" x14ac:dyDescent="0.2">
      <c r="A6941">
        <v>100323</v>
      </c>
      <c r="B6941" t="s">
        <v>14474</v>
      </c>
      <c r="C6941" t="s">
        <v>2968</v>
      </c>
      <c r="D6941">
        <v>206.04</v>
      </c>
    </row>
    <row r="6942" spans="1:4" x14ac:dyDescent="0.2">
      <c r="A6942">
        <v>100324</v>
      </c>
      <c r="B6942" t="s">
        <v>89</v>
      </c>
      <c r="C6942" t="s">
        <v>2968</v>
      </c>
      <c r="D6942">
        <v>215.85</v>
      </c>
    </row>
    <row r="6943" spans="1:4" x14ac:dyDescent="0.2">
      <c r="A6943">
        <v>96624</v>
      </c>
      <c r="B6943" t="s">
        <v>7634</v>
      </c>
      <c r="C6943" t="s">
        <v>2968</v>
      </c>
      <c r="D6943">
        <v>216.21</v>
      </c>
    </row>
    <row r="6944" spans="1:4" x14ac:dyDescent="0.2">
      <c r="A6944">
        <v>100322</v>
      </c>
      <c r="B6944" t="s">
        <v>14475</v>
      </c>
      <c r="C6944" t="s">
        <v>2968</v>
      </c>
      <c r="D6944">
        <v>208.06</v>
      </c>
    </row>
    <row r="6945" spans="1:4" x14ac:dyDescent="0.2">
      <c r="A6945">
        <v>96623</v>
      </c>
      <c r="B6945" t="s">
        <v>14476</v>
      </c>
      <c r="C6945" t="s">
        <v>2968</v>
      </c>
      <c r="D6945">
        <v>236.43</v>
      </c>
    </row>
    <row r="6946" spans="1:4" x14ac:dyDescent="0.2">
      <c r="A6946">
        <v>96622</v>
      </c>
      <c r="B6946" t="s">
        <v>14477</v>
      </c>
      <c r="C6946" t="s">
        <v>2968</v>
      </c>
      <c r="D6946">
        <v>255.9</v>
      </c>
    </row>
    <row r="6947" spans="1:4" x14ac:dyDescent="0.2">
      <c r="A6947">
        <v>96621</v>
      </c>
      <c r="B6947" t="s">
        <v>14478</v>
      </c>
      <c r="C6947" t="s">
        <v>2968</v>
      </c>
      <c r="D6947">
        <v>276.12</v>
      </c>
    </row>
    <row r="6948" spans="1:4" x14ac:dyDescent="0.2">
      <c r="A6948">
        <v>96617</v>
      </c>
      <c r="B6948" t="s">
        <v>14479</v>
      </c>
      <c r="C6948" t="s">
        <v>3211</v>
      </c>
      <c r="D6948">
        <v>22.63</v>
      </c>
    </row>
    <row r="6949" spans="1:4" x14ac:dyDescent="0.2">
      <c r="A6949">
        <v>96619</v>
      </c>
      <c r="B6949" t="s">
        <v>14481</v>
      </c>
      <c r="C6949" t="s">
        <v>3211</v>
      </c>
      <c r="D6949">
        <v>45.11</v>
      </c>
    </row>
    <row r="6950" spans="1:4" x14ac:dyDescent="0.2">
      <c r="A6950">
        <v>96616</v>
      </c>
      <c r="B6950" t="s">
        <v>14482</v>
      </c>
      <c r="C6950" t="s">
        <v>2968</v>
      </c>
      <c r="D6950">
        <v>902.4</v>
      </c>
    </row>
    <row r="6951" spans="1:4" x14ac:dyDescent="0.2">
      <c r="A6951">
        <v>95240</v>
      </c>
      <c r="B6951" t="s">
        <v>14483</v>
      </c>
      <c r="C6951" t="s">
        <v>3211</v>
      </c>
      <c r="D6951">
        <v>21.54</v>
      </c>
    </row>
    <row r="6952" spans="1:4" x14ac:dyDescent="0.2">
      <c r="A6952">
        <v>95241</v>
      </c>
      <c r="B6952" t="s">
        <v>14484</v>
      </c>
      <c r="C6952" t="s">
        <v>3211</v>
      </c>
      <c r="D6952">
        <v>40.869999999999997</v>
      </c>
    </row>
    <row r="6953" spans="1:4" x14ac:dyDescent="0.2">
      <c r="A6953">
        <v>96620</v>
      </c>
      <c r="B6953" t="s">
        <v>8691</v>
      </c>
      <c r="C6953" t="s">
        <v>2968</v>
      </c>
      <c r="D6953">
        <v>817.59</v>
      </c>
    </row>
    <row r="6954" spans="1:4" x14ac:dyDescent="0.2">
      <c r="A6954">
        <v>104043</v>
      </c>
      <c r="B6954" t="s">
        <v>14485</v>
      </c>
      <c r="C6954" t="s">
        <v>52</v>
      </c>
      <c r="D6954">
        <v>10.96</v>
      </c>
    </row>
    <row r="6955" spans="1:4" x14ac:dyDescent="0.2">
      <c r="A6955">
        <v>104044</v>
      </c>
      <c r="B6955" t="s">
        <v>14486</v>
      </c>
      <c r="C6955" t="s">
        <v>52</v>
      </c>
      <c r="D6955">
        <v>11.83</v>
      </c>
    </row>
    <row r="6956" spans="1:4" x14ac:dyDescent="0.2">
      <c r="A6956">
        <v>104045</v>
      </c>
      <c r="B6956" t="s">
        <v>14487</v>
      </c>
      <c r="C6956" t="s">
        <v>52</v>
      </c>
      <c r="D6956">
        <v>17.79</v>
      </c>
    </row>
    <row r="6957" spans="1:4" x14ac:dyDescent="0.2">
      <c r="A6957">
        <v>104049</v>
      </c>
      <c r="B6957" t="s">
        <v>14488</v>
      </c>
      <c r="C6957" t="s">
        <v>52</v>
      </c>
      <c r="D6957">
        <v>8.2200000000000006</v>
      </c>
    </row>
    <row r="6958" spans="1:4" x14ac:dyDescent="0.2">
      <c r="A6958">
        <v>104050</v>
      </c>
      <c r="B6958" t="s">
        <v>14489</v>
      </c>
      <c r="C6958" t="s">
        <v>52</v>
      </c>
      <c r="D6958">
        <v>12.05</v>
      </c>
    </row>
    <row r="6959" spans="1:4" x14ac:dyDescent="0.2">
      <c r="A6959">
        <v>104084</v>
      </c>
      <c r="B6959" t="s">
        <v>14490</v>
      </c>
      <c r="C6959" t="s">
        <v>52</v>
      </c>
      <c r="D6959">
        <v>90.17</v>
      </c>
    </row>
    <row r="6960" spans="1:4" x14ac:dyDescent="0.2">
      <c r="A6960">
        <v>104037</v>
      </c>
      <c r="B6960" t="s">
        <v>14491</v>
      </c>
      <c r="C6960" t="s">
        <v>52</v>
      </c>
      <c r="D6960" t="s">
        <v>17527</v>
      </c>
    </row>
    <row r="6961" spans="1:4" x14ac:dyDescent="0.2">
      <c r="A6961">
        <v>104035</v>
      </c>
      <c r="B6961" t="s">
        <v>14492</v>
      </c>
      <c r="C6961" t="s">
        <v>52</v>
      </c>
      <c r="D6961">
        <v>50.32</v>
      </c>
    </row>
    <row r="6962" spans="1:4" x14ac:dyDescent="0.2">
      <c r="A6962">
        <v>104036</v>
      </c>
      <c r="B6962" t="s">
        <v>14493</v>
      </c>
      <c r="C6962" t="s">
        <v>52</v>
      </c>
      <c r="D6962">
        <v>51.96</v>
      </c>
    </row>
    <row r="6963" spans="1:4" x14ac:dyDescent="0.2">
      <c r="A6963">
        <v>104034</v>
      </c>
      <c r="B6963" t="s">
        <v>14494</v>
      </c>
      <c r="C6963" t="s">
        <v>52</v>
      </c>
      <c r="D6963">
        <v>38.54</v>
      </c>
    </row>
    <row r="6964" spans="1:4" x14ac:dyDescent="0.2">
      <c r="A6964">
        <v>104031</v>
      </c>
      <c r="B6964" t="s">
        <v>14495</v>
      </c>
      <c r="C6964" t="s">
        <v>52</v>
      </c>
      <c r="D6964">
        <v>26.52</v>
      </c>
    </row>
    <row r="6965" spans="1:4" x14ac:dyDescent="0.2">
      <c r="A6965">
        <v>104032</v>
      </c>
      <c r="B6965" t="s">
        <v>14496</v>
      </c>
      <c r="C6965" t="s">
        <v>52</v>
      </c>
      <c r="D6965">
        <v>32.75</v>
      </c>
    </row>
    <row r="6966" spans="1:4" x14ac:dyDescent="0.2">
      <c r="A6966">
        <v>104033</v>
      </c>
      <c r="B6966" t="s">
        <v>14497</v>
      </c>
      <c r="C6966" t="s">
        <v>52</v>
      </c>
      <c r="D6966">
        <v>30.13</v>
      </c>
    </row>
    <row r="6967" spans="1:4" x14ac:dyDescent="0.2">
      <c r="A6967">
        <v>104038</v>
      </c>
      <c r="B6967" t="s">
        <v>14498</v>
      </c>
      <c r="C6967" t="s">
        <v>52</v>
      </c>
      <c r="D6967" t="s">
        <v>17527</v>
      </c>
    </row>
    <row r="6968" spans="1:4" x14ac:dyDescent="0.2">
      <c r="A6968">
        <v>104051</v>
      </c>
      <c r="B6968" t="s">
        <v>14499</v>
      </c>
      <c r="C6968" t="s">
        <v>52</v>
      </c>
      <c r="D6968">
        <v>9.8699999999999992</v>
      </c>
    </row>
    <row r="6969" spans="1:4" x14ac:dyDescent="0.2">
      <c r="A6969">
        <v>104052</v>
      </c>
      <c r="B6969" t="s">
        <v>14500</v>
      </c>
      <c r="C6969" t="s">
        <v>52</v>
      </c>
      <c r="D6969">
        <v>13.77</v>
      </c>
    </row>
    <row r="6970" spans="1:4" x14ac:dyDescent="0.2">
      <c r="A6970">
        <v>104046</v>
      </c>
      <c r="B6970" t="s">
        <v>14501</v>
      </c>
      <c r="C6970" t="s">
        <v>52</v>
      </c>
      <c r="D6970">
        <v>10.54</v>
      </c>
    </row>
    <row r="6971" spans="1:4" x14ac:dyDescent="0.2">
      <c r="A6971">
        <v>104047</v>
      </c>
      <c r="B6971" t="s">
        <v>14502</v>
      </c>
      <c r="C6971" t="s">
        <v>52</v>
      </c>
      <c r="D6971">
        <v>12.25</v>
      </c>
    </row>
    <row r="6972" spans="1:4" x14ac:dyDescent="0.2">
      <c r="A6972">
        <v>104048</v>
      </c>
      <c r="B6972" t="s">
        <v>14503</v>
      </c>
      <c r="C6972" t="s">
        <v>52</v>
      </c>
      <c r="D6972">
        <v>17.41</v>
      </c>
    </row>
    <row r="6973" spans="1:4" x14ac:dyDescent="0.2">
      <c r="A6973">
        <v>104063</v>
      </c>
      <c r="B6973" t="s">
        <v>368</v>
      </c>
      <c r="C6973" t="s">
        <v>52</v>
      </c>
      <c r="D6973">
        <v>77.86</v>
      </c>
    </row>
    <row r="6974" spans="1:4" x14ac:dyDescent="0.2">
      <c r="A6974">
        <v>104065</v>
      </c>
      <c r="B6974" t="s">
        <v>14504</v>
      </c>
      <c r="C6974" t="s">
        <v>52</v>
      </c>
      <c r="D6974">
        <v>164.72</v>
      </c>
    </row>
    <row r="6975" spans="1:4" x14ac:dyDescent="0.2">
      <c r="A6975">
        <v>104062</v>
      </c>
      <c r="B6975" t="s">
        <v>14505</v>
      </c>
      <c r="C6975" t="s">
        <v>52</v>
      </c>
      <c r="D6975">
        <v>81.760000000000005</v>
      </c>
    </row>
    <row r="6976" spans="1:4" x14ac:dyDescent="0.2">
      <c r="A6976">
        <v>104064</v>
      </c>
      <c r="B6976" t="s">
        <v>14506</v>
      </c>
      <c r="C6976" t="s">
        <v>52</v>
      </c>
      <c r="D6976">
        <v>194.06</v>
      </c>
    </row>
    <row r="6977" spans="1:4" x14ac:dyDescent="0.2">
      <c r="A6977">
        <v>104059</v>
      </c>
      <c r="B6977" t="s">
        <v>14507</v>
      </c>
      <c r="C6977" t="s">
        <v>52</v>
      </c>
      <c r="D6977">
        <v>14.07</v>
      </c>
    </row>
    <row r="6978" spans="1:4" x14ac:dyDescent="0.2">
      <c r="A6978">
        <v>104058</v>
      </c>
      <c r="B6978" t="s">
        <v>14508</v>
      </c>
      <c r="C6978" t="s">
        <v>52</v>
      </c>
      <c r="D6978">
        <v>8.44</v>
      </c>
    </row>
    <row r="6979" spans="1:4" x14ac:dyDescent="0.2">
      <c r="A6979">
        <v>104082</v>
      </c>
      <c r="B6979" t="s">
        <v>1575</v>
      </c>
      <c r="C6979" t="s">
        <v>52</v>
      </c>
      <c r="D6979">
        <v>33.76</v>
      </c>
    </row>
    <row r="6980" spans="1:4" x14ac:dyDescent="0.2">
      <c r="A6980">
        <v>104083</v>
      </c>
      <c r="B6980" t="s">
        <v>14509</v>
      </c>
      <c r="C6980" t="s">
        <v>52</v>
      </c>
      <c r="D6980">
        <v>79.11</v>
      </c>
    </row>
    <row r="6981" spans="1:4" x14ac:dyDescent="0.2">
      <c r="A6981">
        <v>104057</v>
      </c>
      <c r="B6981" t="s">
        <v>14510</v>
      </c>
      <c r="C6981" t="s">
        <v>52</v>
      </c>
      <c r="D6981" t="s">
        <v>17527</v>
      </c>
    </row>
    <row r="6982" spans="1:4" x14ac:dyDescent="0.2">
      <c r="A6982">
        <v>104056</v>
      </c>
      <c r="B6982" t="s">
        <v>14511</v>
      </c>
      <c r="C6982" t="s">
        <v>52</v>
      </c>
      <c r="D6982">
        <v>36.89</v>
      </c>
    </row>
    <row r="6983" spans="1:4" x14ac:dyDescent="0.2">
      <c r="A6983">
        <v>104055</v>
      </c>
      <c r="B6983" t="s">
        <v>14512</v>
      </c>
      <c r="C6983" t="s">
        <v>52</v>
      </c>
      <c r="D6983">
        <v>24.55</v>
      </c>
    </row>
    <row r="6984" spans="1:4" x14ac:dyDescent="0.2">
      <c r="A6984">
        <v>104076</v>
      </c>
      <c r="B6984" t="s">
        <v>14513</v>
      </c>
      <c r="C6984" t="s">
        <v>52</v>
      </c>
      <c r="D6984">
        <v>55.08</v>
      </c>
    </row>
    <row r="6985" spans="1:4" x14ac:dyDescent="0.2">
      <c r="A6985">
        <v>104060</v>
      </c>
      <c r="B6985" t="s">
        <v>14514</v>
      </c>
      <c r="C6985" t="s">
        <v>83</v>
      </c>
      <c r="D6985">
        <v>10.89</v>
      </c>
    </row>
    <row r="6986" spans="1:4" x14ac:dyDescent="0.2">
      <c r="A6986">
        <v>104061</v>
      </c>
      <c r="B6986" t="s">
        <v>14515</v>
      </c>
      <c r="C6986" t="s">
        <v>83</v>
      </c>
      <c r="D6986">
        <v>19.07</v>
      </c>
    </row>
    <row r="6987" spans="1:4" x14ac:dyDescent="0.2">
      <c r="A6987">
        <v>104085</v>
      </c>
      <c r="B6987" t="s">
        <v>14516</v>
      </c>
      <c r="C6987" t="s">
        <v>83</v>
      </c>
      <c r="D6987">
        <v>63.45</v>
      </c>
    </row>
    <row r="6988" spans="1:4" x14ac:dyDescent="0.2">
      <c r="A6988">
        <v>104086</v>
      </c>
      <c r="B6988" t="s">
        <v>1509</v>
      </c>
      <c r="C6988" t="s">
        <v>83</v>
      </c>
      <c r="D6988">
        <v>110.52</v>
      </c>
    </row>
    <row r="6989" spans="1:4" x14ac:dyDescent="0.2">
      <c r="A6989">
        <v>104073</v>
      </c>
      <c r="B6989" t="s">
        <v>14517</v>
      </c>
      <c r="C6989" t="s">
        <v>52</v>
      </c>
      <c r="D6989" t="s">
        <v>17527</v>
      </c>
    </row>
    <row r="6990" spans="1:4" x14ac:dyDescent="0.2">
      <c r="A6990">
        <v>104074</v>
      </c>
      <c r="B6990" t="s">
        <v>14518</v>
      </c>
      <c r="C6990" t="s">
        <v>52</v>
      </c>
      <c r="D6990" t="s">
        <v>17527</v>
      </c>
    </row>
    <row r="6991" spans="1:4" x14ac:dyDescent="0.2">
      <c r="A6991">
        <v>104075</v>
      </c>
      <c r="B6991" t="s">
        <v>14519</v>
      </c>
      <c r="C6991" t="s">
        <v>52</v>
      </c>
      <c r="D6991" t="s">
        <v>17527</v>
      </c>
    </row>
    <row r="6992" spans="1:4" x14ac:dyDescent="0.2">
      <c r="A6992">
        <v>104039</v>
      </c>
      <c r="B6992" t="s">
        <v>14520</v>
      </c>
      <c r="C6992" t="s">
        <v>52</v>
      </c>
      <c r="D6992">
        <v>89.52</v>
      </c>
    </row>
    <row r="6993" spans="1:4" x14ac:dyDescent="0.2">
      <c r="A6993">
        <v>104040</v>
      </c>
      <c r="B6993" t="s">
        <v>14521</v>
      </c>
      <c r="C6993" t="s">
        <v>52</v>
      </c>
      <c r="D6993" t="s">
        <v>17527</v>
      </c>
    </row>
    <row r="6994" spans="1:4" x14ac:dyDescent="0.2">
      <c r="A6994">
        <v>104041</v>
      </c>
      <c r="B6994" t="s">
        <v>14522</v>
      </c>
      <c r="C6994" t="s">
        <v>52</v>
      </c>
      <c r="D6994" t="s">
        <v>17527</v>
      </c>
    </row>
    <row r="6995" spans="1:4" x14ac:dyDescent="0.2">
      <c r="A6995">
        <v>104042</v>
      </c>
      <c r="B6995" t="s">
        <v>14523</v>
      </c>
      <c r="C6995" t="s">
        <v>52</v>
      </c>
      <c r="D6995" t="s">
        <v>17527</v>
      </c>
    </row>
    <row r="6996" spans="1:4" x14ac:dyDescent="0.2">
      <c r="A6996">
        <v>104072</v>
      </c>
      <c r="B6996" t="s">
        <v>14524</v>
      </c>
      <c r="C6996" t="s">
        <v>52</v>
      </c>
      <c r="D6996">
        <v>298.95</v>
      </c>
    </row>
    <row r="6997" spans="1:4" x14ac:dyDescent="0.2">
      <c r="A6997">
        <v>104053</v>
      </c>
      <c r="B6997" t="s">
        <v>14525</v>
      </c>
      <c r="C6997" t="s">
        <v>52</v>
      </c>
      <c r="D6997">
        <v>11.24</v>
      </c>
    </row>
    <row r="6998" spans="1:4" x14ac:dyDescent="0.2">
      <c r="A6998">
        <v>104054</v>
      </c>
      <c r="B6998" t="s">
        <v>14526</v>
      </c>
      <c r="C6998" t="s">
        <v>52</v>
      </c>
      <c r="D6998">
        <v>21.36</v>
      </c>
    </row>
    <row r="6999" spans="1:4" x14ac:dyDescent="0.2">
      <c r="A6999">
        <v>99818</v>
      </c>
      <c r="B6999" t="s">
        <v>14527</v>
      </c>
      <c r="C6999" t="s">
        <v>52</v>
      </c>
      <c r="D6999">
        <v>6.55</v>
      </c>
    </row>
    <row r="7000" spans="1:4" x14ac:dyDescent="0.2">
      <c r="A7000">
        <v>99819</v>
      </c>
      <c r="B7000" t="s">
        <v>14528</v>
      </c>
      <c r="C7000" t="s">
        <v>3211</v>
      </c>
      <c r="D7000">
        <v>23.34</v>
      </c>
    </row>
    <row r="7001" spans="1:4" x14ac:dyDescent="0.2">
      <c r="A7001">
        <v>99817</v>
      </c>
      <c r="B7001" t="s">
        <v>14529</v>
      </c>
      <c r="C7001" t="s">
        <v>52</v>
      </c>
      <c r="D7001">
        <v>7.61</v>
      </c>
    </row>
    <row r="7002" spans="1:4" x14ac:dyDescent="0.2">
      <c r="A7002">
        <v>99815</v>
      </c>
      <c r="B7002" t="s">
        <v>14530</v>
      </c>
      <c r="C7002" t="s">
        <v>52</v>
      </c>
      <c r="D7002">
        <v>11.07</v>
      </c>
    </row>
    <row r="7003" spans="1:4" x14ac:dyDescent="0.2">
      <c r="A7003">
        <v>99811</v>
      </c>
      <c r="B7003" t="s">
        <v>14531</v>
      </c>
      <c r="C7003" t="s">
        <v>3211</v>
      </c>
      <c r="D7003">
        <v>0.87</v>
      </c>
    </row>
    <row r="7004" spans="1:4" x14ac:dyDescent="0.2">
      <c r="A7004">
        <v>99826</v>
      </c>
      <c r="B7004" t="s">
        <v>14532</v>
      </c>
      <c r="C7004" t="s">
        <v>3211</v>
      </c>
      <c r="D7004">
        <v>2.13</v>
      </c>
    </row>
    <row r="7005" spans="1:4" x14ac:dyDescent="0.2">
      <c r="A7005">
        <v>106170</v>
      </c>
      <c r="B7005" t="s">
        <v>14533</v>
      </c>
      <c r="C7005" t="s">
        <v>3211</v>
      </c>
      <c r="D7005">
        <v>8.8000000000000007</v>
      </c>
    </row>
    <row r="7006" spans="1:4" x14ac:dyDescent="0.2">
      <c r="A7006">
        <v>99821</v>
      </c>
      <c r="B7006" t="s">
        <v>14534</v>
      </c>
      <c r="C7006" t="s">
        <v>3211</v>
      </c>
      <c r="D7006">
        <v>6.07</v>
      </c>
    </row>
    <row r="7007" spans="1:4" x14ac:dyDescent="0.2">
      <c r="A7007">
        <v>99820</v>
      </c>
      <c r="B7007" t="s">
        <v>14535</v>
      </c>
      <c r="C7007" t="s">
        <v>3211</v>
      </c>
      <c r="D7007">
        <v>3.19</v>
      </c>
    </row>
    <row r="7008" spans="1:4" x14ac:dyDescent="0.2">
      <c r="A7008">
        <v>99805</v>
      </c>
      <c r="B7008" t="s">
        <v>14536</v>
      </c>
      <c r="C7008" t="s">
        <v>3211</v>
      </c>
      <c r="D7008">
        <v>14.14</v>
      </c>
    </row>
    <row r="7009" spans="1:4" x14ac:dyDescent="0.2">
      <c r="A7009">
        <v>99803</v>
      </c>
      <c r="B7009" t="s">
        <v>14537</v>
      </c>
      <c r="C7009" t="s">
        <v>3211</v>
      </c>
      <c r="D7009">
        <v>5.0599999999999996</v>
      </c>
    </row>
    <row r="7010" spans="1:4" x14ac:dyDescent="0.2">
      <c r="A7010">
        <v>99802</v>
      </c>
      <c r="B7010" t="s">
        <v>14538</v>
      </c>
      <c r="C7010" t="s">
        <v>3211</v>
      </c>
      <c r="D7010">
        <v>0.7</v>
      </c>
    </row>
    <row r="7011" spans="1:4" x14ac:dyDescent="0.2">
      <c r="A7011">
        <v>99810</v>
      </c>
      <c r="B7011" t="s">
        <v>14539</v>
      </c>
      <c r="C7011" t="s">
        <v>3211</v>
      </c>
      <c r="D7011">
        <v>8.35</v>
      </c>
    </row>
    <row r="7012" spans="1:4" x14ac:dyDescent="0.2">
      <c r="A7012">
        <v>99809</v>
      </c>
      <c r="B7012" t="s">
        <v>14540</v>
      </c>
      <c r="C7012" t="s">
        <v>3211</v>
      </c>
      <c r="D7012">
        <v>8.85</v>
      </c>
    </row>
    <row r="7013" spans="1:4" x14ac:dyDescent="0.2">
      <c r="A7013">
        <v>99801</v>
      </c>
      <c r="B7013" t="s">
        <v>14541</v>
      </c>
      <c r="C7013" t="s">
        <v>3211</v>
      </c>
      <c r="D7013" t="s">
        <v>17527</v>
      </c>
    </row>
    <row r="7014" spans="1:4" x14ac:dyDescent="0.2">
      <c r="A7014">
        <v>106166</v>
      </c>
      <c r="B7014" t="s">
        <v>14542</v>
      </c>
      <c r="C7014" t="s">
        <v>3211</v>
      </c>
      <c r="D7014">
        <v>1.76</v>
      </c>
    </row>
    <row r="7015" spans="1:4" x14ac:dyDescent="0.2">
      <c r="A7015">
        <v>99822</v>
      </c>
      <c r="B7015" t="s">
        <v>14543</v>
      </c>
      <c r="C7015" t="s">
        <v>3211</v>
      </c>
      <c r="D7015">
        <v>1.38</v>
      </c>
    </row>
    <row r="7016" spans="1:4" x14ac:dyDescent="0.2">
      <c r="A7016">
        <v>99825</v>
      </c>
      <c r="B7016" t="s">
        <v>14544</v>
      </c>
      <c r="C7016" t="s">
        <v>3211</v>
      </c>
      <c r="D7016">
        <v>5.82</v>
      </c>
    </row>
    <row r="7017" spans="1:4" x14ac:dyDescent="0.2">
      <c r="A7017">
        <v>99824</v>
      </c>
      <c r="B7017" t="s">
        <v>14545</v>
      </c>
      <c r="C7017" t="s">
        <v>3211</v>
      </c>
      <c r="D7017">
        <v>3.35</v>
      </c>
    </row>
    <row r="7018" spans="1:4" x14ac:dyDescent="0.2">
      <c r="A7018">
        <v>99823</v>
      </c>
      <c r="B7018" t="s">
        <v>14546</v>
      </c>
      <c r="C7018" t="s">
        <v>3211</v>
      </c>
      <c r="D7018">
        <v>2.92</v>
      </c>
    </row>
    <row r="7019" spans="1:4" x14ac:dyDescent="0.2">
      <c r="A7019">
        <v>99806</v>
      </c>
      <c r="B7019" t="s">
        <v>14547</v>
      </c>
      <c r="C7019" t="s">
        <v>3211</v>
      </c>
      <c r="D7019">
        <v>3.59</v>
      </c>
    </row>
    <row r="7020" spans="1:4" x14ac:dyDescent="0.2">
      <c r="A7020">
        <v>99813</v>
      </c>
      <c r="B7020" t="s">
        <v>14548</v>
      </c>
      <c r="C7020" t="s">
        <v>3211</v>
      </c>
      <c r="D7020">
        <v>3.76</v>
      </c>
    </row>
    <row r="7021" spans="1:4" x14ac:dyDescent="0.2">
      <c r="A7021">
        <v>106169</v>
      </c>
      <c r="B7021" t="s">
        <v>14549</v>
      </c>
      <c r="C7021" t="s">
        <v>52</v>
      </c>
      <c r="D7021">
        <v>4.68</v>
      </c>
    </row>
    <row r="7022" spans="1:4" x14ac:dyDescent="0.2">
      <c r="A7022">
        <v>106167</v>
      </c>
      <c r="B7022" t="s">
        <v>14550</v>
      </c>
      <c r="C7022" t="s">
        <v>3211</v>
      </c>
      <c r="D7022">
        <v>0.08</v>
      </c>
    </row>
    <row r="7023" spans="1:4" x14ac:dyDescent="0.2">
      <c r="A7023">
        <v>106168</v>
      </c>
      <c r="B7023" t="s">
        <v>14552</v>
      </c>
      <c r="C7023" t="s">
        <v>3211</v>
      </c>
      <c r="D7023">
        <v>0.81</v>
      </c>
    </row>
    <row r="7024" spans="1:4" x14ac:dyDescent="0.2">
      <c r="A7024">
        <v>99814</v>
      </c>
      <c r="B7024" t="s">
        <v>14553</v>
      </c>
      <c r="C7024" t="s">
        <v>3211</v>
      </c>
      <c r="D7024">
        <v>2.14</v>
      </c>
    </row>
    <row r="7025" spans="1:4" x14ac:dyDescent="0.2">
      <c r="A7025">
        <v>99816</v>
      </c>
      <c r="B7025" t="s">
        <v>14554</v>
      </c>
      <c r="C7025" t="s">
        <v>52</v>
      </c>
      <c r="D7025">
        <v>10.62</v>
      </c>
    </row>
    <row r="7026" spans="1:4" x14ac:dyDescent="0.2">
      <c r="A7026">
        <v>106171</v>
      </c>
      <c r="B7026" t="s">
        <v>14555</v>
      </c>
      <c r="C7026" t="s">
        <v>3211</v>
      </c>
      <c r="D7026">
        <v>2.16</v>
      </c>
    </row>
    <row r="7027" spans="1:4" x14ac:dyDescent="0.2">
      <c r="A7027">
        <v>88238</v>
      </c>
      <c r="B7027" t="s">
        <v>7903</v>
      </c>
      <c r="C7027" t="s">
        <v>533</v>
      </c>
      <c r="D7027">
        <v>31.37</v>
      </c>
    </row>
    <row r="7028" spans="1:4" x14ac:dyDescent="0.2">
      <c r="A7028">
        <v>101374</v>
      </c>
      <c r="B7028" t="s">
        <v>7903</v>
      </c>
      <c r="C7028" t="s">
        <v>69</v>
      </c>
      <c r="D7028" s="335">
        <v>5400.91</v>
      </c>
    </row>
    <row r="7029" spans="1:4" x14ac:dyDescent="0.2">
      <c r="A7029">
        <v>88239</v>
      </c>
      <c r="B7029" t="s">
        <v>550</v>
      </c>
      <c r="C7029" t="s">
        <v>533</v>
      </c>
      <c r="D7029">
        <v>31.04</v>
      </c>
    </row>
    <row r="7030" spans="1:4" x14ac:dyDescent="0.2">
      <c r="A7030">
        <v>101375</v>
      </c>
      <c r="B7030" t="s">
        <v>14558</v>
      </c>
      <c r="C7030" t="s">
        <v>69</v>
      </c>
      <c r="D7030" s="335">
        <v>5420.22</v>
      </c>
    </row>
    <row r="7031" spans="1:4" x14ac:dyDescent="0.2">
      <c r="A7031">
        <v>88240</v>
      </c>
      <c r="B7031" t="s">
        <v>1774</v>
      </c>
      <c r="C7031" t="s">
        <v>533</v>
      </c>
      <c r="D7031">
        <v>30.11</v>
      </c>
    </row>
    <row r="7032" spans="1:4" x14ac:dyDescent="0.2">
      <c r="A7032">
        <v>101376</v>
      </c>
      <c r="B7032" t="s">
        <v>14560</v>
      </c>
      <c r="C7032" t="s">
        <v>69</v>
      </c>
      <c r="D7032" s="335">
        <v>5190.07</v>
      </c>
    </row>
    <row r="7033" spans="1:4" x14ac:dyDescent="0.2">
      <c r="A7033">
        <v>88241</v>
      </c>
      <c r="B7033" t="s">
        <v>14561</v>
      </c>
      <c r="C7033" t="s">
        <v>533</v>
      </c>
      <c r="D7033">
        <v>31.73</v>
      </c>
    </row>
    <row r="7034" spans="1:4" x14ac:dyDescent="0.2">
      <c r="A7034">
        <v>101377</v>
      </c>
      <c r="B7034" t="s">
        <v>14561</v>
      </c>
      <c r="C7034" t="s">
        <v>69</v>
      </c>
      <c r="D7034" s="335">
        <v>5461.33</v>
      </c>
    </row>
    <row r="7035" spans="1:4" x14ac:dyDescent="0.2">
      <c r="A7035">
        <v>88242</v>
      </c>
      <c r="B7035" t="s">
        <v>10569</v>
      </c>
      <c r="C7035" t="s">
        <v>533</v>
      </c>
      <c r="D7035">
        <v>31.43</v>
      </c>
    </row>
    <row r="7036" spans="1:4" x14ac:dyDescent="0.2">
      <c r="A7036">
        <v>100301</v>
      </c>
      <c r="B7036" t="s">
        <v>14564</v>
      </c>
      <c r="C7036" t="s">
        <v>533</v>
      </c>
      <c r="D7036">
        <v>33.15</v>
      </c>
    </row>
    <row r="7037" spans="1:4" x14ac:dyDescent="0.2">
      <c r="A7037">
        <v>101378</v>
      </c>
      <c r="B7037" t="s">
        <v>14564</v>
      </c>
      <c r="C7037" t="s">
        <v>69</v>
      </c>
      <c r="D7037" s="335">
        <v>5692.69</v>
      </c>
    </row>
    <row r="7038" spans="1:4" x14ac:dyDescent="0.2">
      <c r="A7038">
        <v>101379</v>
      </c>
      <c r="B7038" t="s">
        <v>14566</v>
      </c>
      <c r="C7038" t="s">
        <v>69</v>
      </c>
      <c r="D7038" s="335">
        <v>5400.91</v>
      </c>
    </row>
    <row r="7039" spans="1:4" x14ac:dyDescent="0.2">
      <c r="A7039">
        <v>88243</v>
      </c>
      <c r="B7039" t="s">
        <v>565</v>
      </c>
      <c r="C7039" t="s">
        <v>533</v>
      </c>
      <c r="D7039">
        <v>31.73</v>
      </c>
    </row>
    <row r="7040" spans="1:4" x14ac:dyDescent="0.2">
      <c r="A7040">
        <v>101380</v>
      </c>
      <c r="B7040" t="s">
        <v>565</v>
      </c>
      <c r="C7040" t="s">
        <v>69</v>
      </c>
      <c r="D7040" s="335">
        <v>5461.43</v>
      </c>
    </row>
    <row r="7041" spans="1:4" x14ac:dyDescent="0.2">
      <c r="A7041">
        <v>90766</v>
      </c>
      <c r="B7041" t="s">
        <v>14568</v>
      </c>
      <c r="C7041" t="s">
        <v>533</v>
      </c>
      <c r="D7041">
        <v>40.79</v>
      </c>
    </row>
    <row r="7042" spans="1:4" x14ac:dyDescent="0.2">
      <c r="A7042">
        <v>93563</v>
      </c>
      <c r="B7042" t="s">
        <v>14568</v>
      </c>
      <c r="C7042" t="s">
        <v>69</v>
      </c>
      <c r="D7042" s="335">
        <v>7076.14</v>
      </c>
    </row>
    <row r="7043" spans="1:4" x14ac:dyDescent="0.2">
      <c r="A7043">
        <v>90767</v>
      </c>
      <c r="B7043" t="s">
        <v>14570</v>
      </c>
      <c r="C7043" t="s">
        <v>533</v>
      </c>
      <c r="D7043">
        <v>41.86</v>
      </c>
    </row>
    <row r="7044" spans="1:4" x14ac:dyDescent="0.2">
      <c r="A7044">
        <v>93564</v>
      </c>
      <c r="B7044" t="s">
        <v>14570</v>
      </c>
      <c r="C7044" t="s">
        <v>69</v>
      </c>
      <c r="D7044" s="335">
        <v>7175.41</v>
      </c>
    </row>
    <row r="7045" spans="1:4" x14ac:dyDescent="0.2">
      <c r="A7045">
        <v>88245</v>
      </c>
      <c r="B7045" t="s">
        <v>562</v>
      </c>
      <c r="C7045" t="s">
        <v>533</v>
      </c>
      <c r="D7045">
        <v>37.82</v>
      </c>
    </row>
    <row r="7046" spans="1:4" x14ac:dyDescent="0.2">
      <c r="A7046">
        <v>101381</v>
      </c>
      <c r="B7046" t="s">
        <v>562</v>
      </c>
      <c r="C7046" t="s">
        <v>69</v>
      </c>
      <c r="D7046" s="335">
        <v>6518.57</v>
      </c>
    </row>
    <row r="7047" spans="1:4" x14ac:dyDescent="0.2">
      <c r="A7047">
        <v>90768</v>
      </c>
      <c r="B7047" t="s">
        <v>14573</v>
      </c>
      <c r="C7047" t="s">
        <v>533</v>
      </c>
      <c r="D7047">
        <v>127.74</v>
      </c>
    </row>
    <row r="7048" spans="1:4" x14ac:dyDescent="0.2">
      <c r="A7048">
        <v>90769</v>
      </c>
      <c r="B7048" t="s">
        <v>14575</v>
      </c>
      <c r="C7048" t="s">
        <v>533</v>
      </c>
      <c r="D7048">
        <v>137.66</v>
      </c>
    </row>
    <row r="7049" spans="1:4" x14ac:dyDescent="0.2">
      <c r="A7049">
        <v>90770</v>
      </c>
      <c r="B7049" t="s">
        <v>14577</v>
      </c>
      <c r="C7049" t="s">
        <v>533</v>
      </c>
      <c r="D7049">
        <v>138.69999999999999</v>
      </c>
    </row>
    <row r="7050" spans="1:4" x14ac:dyDescent="0.2">
      <c r="A7050">
        <v>93569</v>
      </c>
      <c r="B7050" t="s">
        <v>14579</v>
      </c>
      <c r="C7050" t="s">
        <v>69</v>
      </c>
      <c r="D7050" s="335">
        <v>22218.15</v>
      </c>
    </row>
    <row r="7051" spans="1:4" x14ac:dyDescent="0.2">
      <c r="A7051">
        <v>93570</v>
      </c>
      <c r="B7051" t="s">
        <v>14580</v>
      </c>
      <c r="C7051" t="s">
        <v>69</v>
      </c>
      <c r="D7051" s="335">
        <v>23944.9</v>
      </c>
    </row>
    <row r="7052" spans="1:4" x14ac:dyDescent="0.2">
      <c r="A7052">
        <v>93571</v>
      </c>
      <c r="B7052" t="s">
        <v>14581</v>
      </c>
      <c r="C7052" t="s">
        <v>69</v>
      </c>
      <c r="D7052" s="335">
        <v>24125.33</v>
      </c>
    </row>
    <row r="7053" spans="1:4" x14ac:dyDescent="0.2">
      <c r="A7053">
        <v>101382</v>
      </c>
      <c r="B7053" t="s">
        <v>14582</v>
      </c>
      <c r="C7053" t="s">
        <v>69</v>
      </c>
      <c r="D7053" s="335">
        <v>6330.84</v>
      </c>
    </row>
    <row r="7054" spans="1:4" x14ac:dyDescent="0.2">
      <c r="A7054">
        <v>88246</v>
      </c>
      <c r="B7054" t="s">
        <v>622</v>
      </c>
      <c r="C7054" t="s">
        <v>533</v>
      </c>
      <c r="D7054">
        <v>36.770000000000003</v>
      </c>
    </row>
    <row r="7055" spans="1:4" x14ac:dyDescent="0.2">
      <c r="A7055">
        <v>100303</v>
      </c>
      <c r="B7055" t="s">
        <v>14584</v>
      </c>
      <c r="C7055" t="s">
        <v>533</v>
      </c>
      <c r="D7055">
        <v>30.38</v>
      </c>
    </row>
    <row r="7056" spans="1:4" x14ac:dyDescent="0.2">
      <c r="A7056">
        <v>101383</v>
      </c>
      <c r="B7056" t="s">
        <v>14584</v>
      </c>
      <c r="C7056" t="s">
        <v>69</v>
      </c>
      <c r="D7056" s="335">
        <v>5214.6899999999996</v>
      </c>
    </row>
    <row r="7057" spans="1:4" x14ac:dyDescent="0.2">
      <c r="A7057">
        <v>88247</v>
      </c>
      <c r="B7057" t="s">
        <v>540</v>
      </c>
      <c r="C7057" t="s">
        <v>533</v>
      </c>
      <c r="D7057">
        <v>32.020000000000003</v>
      </c>
    </row>
    <row r="7058" spans="1:4" x14ac:dyDescent="0.2">
      <c r="A7058">
        <v>88248</v>
      </c>
      <c r="B7058" t="s">
        <v>538</v>
      </c>
      <c r="C7058" t="s">
        <v>533</v>
      </c>
      <c r="D7058">
        <v>31.01</v>
      </c>
    </row>
    <row r="7059" spans="1:4" x14ac:dyDescent="0.2">
      <c r="A7059">
        <v>101384</v>
      </c>
      <c r="B7059" t="s">
        <v>538</v>
      </c>
      <c r="C7059" t="s">
        <v>69</v>
      </c>
      <c r="D7059" s="335">
        <v>5320.19</v>
      </c>
    </row>
    <row r="7060" spans="1:4" x14ac:dyDescent="0.2">
      <c r="A7060">
        <v>90772</v>
      </c>
      <c r="B7060" t="s">
        <v>14588</v>
      </c>
      <c r="C7060" t="s">
        <v>533</v>
      </c>
      <c r="D7060">
        <v>32.58</v>
      </c>
    </row>
    <row r="7061" spans="1:4" x14ac:dyDescent="0.2">
      <c r="A7061">
        <v>93566</v>
      </c>
      <c r="B7061" t="s">
        <v>14588</v>
      </c>
      <c r="C7061" t="s">
        <v>69</v>
      </c>
      <c r="D7061" s="335">
        <v>5642.76</v>
      </c>
    </row>
    <row r="7062" spans="1:4" x14ac:dyDescent="0.2">
      <c r="A7062">
        <v>101385</v>
      </c>
      <c r="B7062" t="s">
        <v>14590</v>
      </c>
      <c r="C7062" t="s">
        <v>69</v>
      </c>
      <c r="D7062" s="335">
        <v>6977.43</v>
      </c>
    </row>
    <row r="7063" spans="1:4" x14ac:dyDescent="0.2">
      <c r="A7063">
        <v>88249</v>
      </c>
      <c r="B7063" t="s">
        <v>14591</v>
      </c>
      <c r="C7063" t="s">
        <v>533</v>
      </c>
      <c r="D7063">
        <v>40.31</v>
      </c>
    </row>
    <row r="7064" spans="1:4" x14ac:dyDescent="0.2">
      <c r="A7064">
        <v>88250</v>
      </c>
      <c r="B7064" t="s">
        <v>14593</v>
      </c>
      <c r="C7064" t="s">
        <v>533</v>
      </c>
      <c r="D7064">
        <v>30.11</v>
      </c>
    </row>
    <row r="7065" spans="1:4" x14ac:dyDescent="0.2">
      <c r="A7065">
        <v>101386</v>
      </c>
      <c r="B7065" t="s">
        <v>14593</v>
      </c>
      <c r="C7065" t="s">
        <v>69</v>
      </c>
      <c r="D7065" s="335">
        <v>5190.07</v>
      </c>
    </row>
    <row r="7066" spans="1:4" x14ac:dyDescent="0.2">
      <c r="A7066">
        <v>101387</v>
      </c>
      <c r="B7066" t="s">
        <v>14595</v>
      </c>
      <c r="C7066" t="s">
        <v>69</v>
      </c>
      <c r="D7066" s="335">
        <v>5400.91</v>
      </c>
    </row>
    <row r="7067" spans="1:4" x14ac:dyDescent="0.2">
      <c r="A7067">
        <v>88251</v>
      </c>
      <c r="B7067" t="s">
        <v>1111</v>
      </c>
      <c r="C7067" t="s">
        <v>533</v>
      </c>
      <c r="D7067">
        <v>31.37</v>
      </c>
    </row>
    <row r="7068" spans="1:4" x14ac:dyDescent="0.2">
      <c r="A7068">
        <v>88252</v>
      </c>
      <c r="B7068" t="s">
        <v>11796</v>
      </c>
      <c r="C7068" t="s">
        <v>533</v>
      </c>
      <c r="D7068">
        <v>30.31</v>
      </c>
    </row>
    <row r="7069" spans="1:4" x14ac:dyDescent="0.2">
      <c r="A7069">
        <v>101388</v>
      </c>
      <c r="B7069" t="s">
        <v>11796</v>
      </c>
      <c r="C7069" t="s">
        <v>69</v>
      </c>
      <c r="D7069" s="335">
        <v>5214.49</v>
      </c>
    </row>
    <row r="7070" spans="1:4" x14ac:dyDescent="0.2">
      <c r="A7070">
        <v>88253</v>
      </c>
      <c r="B7070" t="s">
        <v>12042</v>
      </c>
      <c r="C7070" t="s">
        <v>533</v>
      </c>
      <c r="D7070">
        <v>20.32</v>
      </c>
    </row>
    <row r="7071" spans="1:4" x14ac:dyDescent="0.2">
      <c r="A7071">
        <v>101389</v>
      </c>
      <c r="B7071" t="s">
        <v>12042</v>
      </c>
      <c r="C7071" t="s">
        <v>69</v>
      </c>
      <c r="D7071" s="335">
        <v>3495.51</v>
      </c>
    </row>
    <row r="7072" spans="1:4" x14ac:dyDescent="0.2">
      <c r="A7072">
        <v>101390</v>
      </c>
      <c r="B7072" t="s">
        <v>14599</v>
      </c>
      <c r="C7072" t="s">
        <v>69</v>
      </c>
      <c r="D7072" s="335">
        <v>7838.11</v>
      </c>
    </row>
    <row r="7073" spans="1:4" x14ac:dyDescent="0.2">
      <c r="A7073">
        <v>88255</v>
      </c>
      <c r="B7073" t="s">
        <v>14600</v>
      </c>
      <c r="C7073" t="s">
        <v>533</v>
      </c>
      <c r="D7073">
        <v>45.26</v>
      </c>
    </row>
    <row r="7074" spans="1:4" x14ac:dyDescent="0.2">
      <c r="A7074">
        <v>88256</v>
      </c>
      <c r="B7074" t="s">
        <v>2700</v>
      </c>
      <c r="C7074" t="s">
        <v>533</v>
      </c>
      <c r="D7074">
        <v>41</v>
      </c>
    </row>
    <row r="7075" spans="1:4" x14ac:dyDescent="0.2">
      <c r="A7075">
        <v>101391</v>
      </c>
      <c r="B7075" t="s">
        <v>2700</v>
      </c>
      <c r="C7075" t="s">
        <v>69</v>
      </c>
      <c r="D7075" s="335">
        <v>7056.27</v>
      </c>
    </row>
    <row r="7076" spans="1:4" x14ac:dyDescent="0.2">
      <c r="A7076">
        <v>88257</v>
      </c>
      <c r="B7076" t="s">
        <v>11205</v>
      </c>
      <c r="C7076" t="s">
        <v>533</v>
      </c>
      <c r="D7076">
        <v>39.26</v>
      </c>
    </row>
    <row r="7077" spans="1:4" x14ac:dyDescent="0.2">
      <c r="A7077">
        <v>101392</v>
      </c>
      <c r="B7077" t="s">
        <v>14604</v>
      </c>
      <c r="C7077" t="s">
        <v>69</v>
      </c>
      <c r="D7077" s="335">
        <v>6745.36</v>
      </c>
    </row>
    <row r="7078" spans="1:4" x14ac:dyDescent="0.2">
      <c r="A7078">
        <v>88260</v>
      </c>
      <c r="B7078" t="s">
        <v>10511</v>
      </c>
      <c r="C7078" t="s">
        <v>533</v>
      </c>
      <c r="D7078">
        <v>37.549999999999997</v>
      </c>
    </row>
    <row r="7079" spans="1:4" x14ac:dyDescent="0.2">
      <c r="A7079">
        <v>101394</v>
      </c>
      <c r="B7079" t="s">
        <v>10511</v>
      </c>
      <c r="C7079" t="s">
        <v>69</v>
      </c>
      <c r="D7079" s="335">
        <v>6472.7</v>
      </c>
    </row>
    <row r="7080" spans="1:4" x14ac:dyDescent="0.2">
      <c r="A7080">
        <v>101395</v>
      </c>
      <c r="B7080" t="s">
        <v>14606</v>
      </c>
      <c r="C7080" t="s">
        <v>69</v>
      </c>
      <c r="D7080" s="335">
        <v>5335.55</v>
      </c>
    </row>
    <row r="7081" spans="1:4" x14ac:dyDescent="0.2">
      <c r="A7081">
        <v>88261</v>
      </c>
      <c r="B7081" t="s">
        <v>2660</v>
      </c>
      <c r="C7081" t="s">
        <v>533</v>
      </c>
      <c r="D7081">
        <v>40.67</v>
      </c>
    </row>
    <row r="7082" spans="1:4" x14ac:dyDescent="0.2">
      <c r="A7082">
        <v>101396</v>
      </c>
      <c r="B7082" t="s">
        <v>2660</v>
      </c>
      <c r="C7082" t="s">
        <v>69</v>
      </c>
      <c r="D7082" s="335">
        <v>7000.75</v>
      </c>
    </row>
    <row r="7083" spans="1:4" x14ac:dyDescent="0.2">
      <c r="A7083">
        <v>88262</v>
      </c>
      <c r="B7083" t="s">
        <v>542</v>
      </c>
      <c r="C7083" t="s">
        <v>533</v>
      </c>
      <c r="D7083">
        <v>38.409999999999997</v>
      </c>
    </row>
    <row r="7084" spans="1:4" x14ac:dyDescent="0.2">
      <c r="A7084">
        <v>101397</v>
      </c>
      <c r="B7084" t="s">
        <v>542</v>
      </c>
      <c r="C7084" t="s">
        <v>69</v>
      </c>
      <c r="D7084" s="335">
        <v>6622.31</v>
      </c>
    </row>
    <row r="7085" spans="1:4" x14ac:dyDescent="0.2">
      <c r="A7085">
        <v>101398</v>
      </c>
      <c r="B7085" t="s">
        <v>14609</v>
      </c>
      <c r="C7085" t="s">
        <v>69</v>
      </c>
      <c r="D7085" s="335">
        <v>6043.21</v>
      </c>
    </row>
    <row r="7086" spans="1:4" x14ac:dyDescent="0.2">
      <c r="A7086">
        <v>88263</v>
      </c>
      <c r="B7086" t="s">
        <v>14610</v>
      </c>
      <c r="C7086" t="s">
        <v>533</v>
      </c>
      <c r="D7086">
        <v>35.03</v>
      </c>
    </row>
    <row r="7087" spans="1:4" x14ac:dyDescent="0.2">
      <c r="A7087">
        <v>95308</v>
      </c>
      <c r="B7087" t="s">
        <v>14556</v>
      </c>
      <c r="C7087" t="s">
        <v>533</v>
      </c>
      <c r="D7087">
        <v>0.24</v>
      </c>
    </row>
    <row r="7088" spans="1:4" x14ac:dyDescent="0.2">
      <c r="A7088">
        <v>101286</v>
      </c>
      <c r="B7088" t="s">
        <v>14612</v>
      </c>
      <c r="C7088" t="s">
        <v>69</v>
      </c>
      <c r="D7088">
        <v>31.97</v>
      </c>
    </row>
    <row r="7089" spans="1:4" x14ac:dyDescent="0.2">
      <c r="A7089">
        <v>95309</v>
      </c>
      <c r="B7089" t="s">
        <v>14557</v>
      </c>
      <c r="C7089" t="s">
        <v>533</v>
      </c>
      <c r="D7089">
        <v>0.3</v>
      </c>
    </row>
    <row r="7090" spans="1:4" x14ac:dyDescent="0.2">
      <c r="A7090">
        <v>101287</v>
      </c>
      <c r="B7090" t="s">
        <v>14613</v>
      </c>
      <c r="C7090" t="s">
        <v>69</v>
      </c>
      <c r="D7090">
        <v>103.43</v>
      </c>
    </row>
    <row r="7091" spans="1:4" x14ac:dyDescent="0.2">
      <c r="A7091">
        <v>95310</v>
      </c>
      <c r="B7091" t="s">
        <v>14559</v>
      </c>
      <c r="C7091" t="s">
        <v>533</v>
      </c>
      <c r="D7091">
        <v>0.24</v>
      </c>
    </row>
    <row r="7092" spans="1:4" x14ac:dyDescent="0.2">
      <c r="A7092">
        <v>101288</v>
      </c>
      <c r="B7092" t="s">
        <v>14614</v>
      </c>
      <c r="C7092" t="s">
        <v>69</v>
      </c>
      <c r="D7092">
        <v>31.97</v>
      </c>
    </row>
    <row r="7093" spans="1:4" x14ac:dyDescent="0.2">
      <c r="A7093">
        <v>95311</v>
      </c>
      <c r="B7093" t="s">
        <v>14562</v>
      </c>
      <c r="C7093" t="s">
        <v>533</v>
      </c>
      <c r="D7093">
        <v>0.24</v>
      </c>
    </row>
    <row r="7094" spans="1:4" x14ac:dyDescent="0.2">
      <c r="A7094">
        <v>101289</v>
      </c>
      <c r="B7094" t="s">
        <v>14615</v>
      </c>
      <c r="C7094" t="s">
        <v>69</v>
      </c>
      <c r="D7094">
        <v>32.49</v>
      </c>
    </row>
    <row r="7095" spans="1:4" x14ac:dyDescent="0.2">
      <c r="A7095">
        <v>95312</v>
      </c>
      <c r="B7095" t="s">
        <v>14563</v>
      </c>
      <c r="C7095" t="s">
        <v>533</v>
      </c>
      <c r="D7095">
        <v>0.3</v>
      </c>
    </row>
    <row r="7096" spans="1:4" x14ac:dyDescent="0.2">
      <c r="A7096">
        <v>100291</v>
      </c>
      <c r="B7096" t="s">
        <v>14565</v>
      </c>
      <c r="C7096" t="s">
        <v>533</v>
      </c>
      <c r="D7096">
        <v>0.3</v>
      </c>
    </row>
    <row r="7097" spans="1:4" x14ac:dyDescent="0.2">
      <c r="A7097">
        <v>101290</v>
      </c>
      <c r="B7097" t="s">
        <v>14616</v>
      </c>
      <c r="C7097" t="s">
        <v>69</v>
      </c>
      <c r="D7097">
        <v>40.909999999999997</v>
      </c>
    </row>
    <row r="7098" spans="1:4" x14ac:dyDescent="0.2">
      <c r="A7098">
        <v>101291</v>
      </c>
      <c r="B7098" t="s">
        <v>14617</v>
      </c>
      <c r="C7098" t="s">
        <v>69</v>
      </c>
      <c r="D7098">
        <v>31.97</v>
      </c>
    </row>
    <row r="7099" spans="1:4" x14ac:dyDescent="0.2">
      <c r="A7099">
        <v>95313</v>
      </c>
      <c r="B7099" t="s">
        <v>14567</v>
      </c>
      <c r="C7099" t="s">
        <v>533</v>
      </c>
      <c r="D7099">
        <v>0.24</v>
      </c>
    </row>
    <row r="7100" spans="1:4" x14ac:dyDescent="0.2">
      <c r="A7100">
        <v>101292</v>
      </c>
      <c r="B7100" t="s">
        <v>14618</v>
      </c>
      <c r="C7100" t="s">
        <v>69</v>
      </c>
      <c r="D7100">
        <v>32.49</v>
      </c>
    </row>
    <row r="7101" spans="1:4" x14ac:dyDescent="0.2">
      <c r="A7101">
        <v>95392</v>
      </c>
      <c r="B7101" t="s">
        <v>14569</v>
      </c>
      <c r="C7101" t="s">
        <v>533</v>
      </c>
      <c r="D7101">
        <v>0.16</v>
      </c>
    </row>
    <row r="7102" spans="1:4" x14ac:dyDescent="0.2">
      <c r="A7102">
        <v>95413</v>
      </c>
      <c r="B7102" t="s">
        <v>14619</v>
      </c>
      <c r="C7102" t="s">
        <v>69</v>
      </c>
      <c r="D7102">
        <v>21.43</v>
      </c>
    </row>
    <row r="7103" spans="1:4" x14ac:dyDescent="0.2">
      <c r="A7103">
        <v>95393</v>
      </c>
      <c r="B7103" t="s">
        <v>14571</v>
      </c>
      <c r="C7103" t="s">
        <v>533</v>
      </c>
      <c r="D7103">
        <v>0.68</v>
      </c>
    </row>
    <row r="7104" spans="1:4" x14ac:dyDescent="0.2">
      <c r="A7104">
        <v>95414</v>
      </c>
      <c r="B7104" t="s">
        <v>14620</v>
      </c>
      <c r="C7104" t="s">
        <v>69</v>
      </c>
      <c r="D7104">
        <v>90.94</v>
      </c>
    </row>
    <row r="7105" spans="1:4" x14ac:dyDescent="0.2">
      <c r="A7105">
        <v>95314</v>
      </c>
      <c r="B7105" t="s">
        <v>14572</v>
      </c>
      <c r="C7105" t="s">
        <v>533</v>
      </c>
      <c r="D7105">
        <v>0.31</v>
      </c>
    </row>
    <row r="7106" spans="1:4" x14ac:dyDescent="0.2">
      <c r="A7106">
        <v>101293</v>
      </c>
      <c r="B7106" t="s">
        <v>14621</v>
      </c>
      <c r="C7106" t="s">
        <v>69</v>
      </c>
      <c r="D7106">
        <v>41.68</v>
      </c>
    </row>
    <row r="7107" spans="1:4" x14ac:dyDescent="0.2">
      <c r="A7107">
        <v>95394</v>
      </c>
      <c r="B7107" t="s">
        <v>14574</v>
      </c>
      <c r="C7107" t="s">
        <v>533</v>
      </c>
      <c r="D7107">
        <v>0.99</v>
      </c>
    </row>
    <row r="7108" spans="1:4" x14ac:dyDescent="0.2">
      <c r="A7108">
        <v>95395</v>
      </c>
      <c r="B7108" t="s">
        <v>14576</v>
      </c>
      <c r="C7108" t="s">
        <v>533</v>
      </c>
      <c r="D7108">
        <v>1.07</v>
      </c>
    </row>
    <row r="7109" spans="1:4" x14ac:dyDescent="0.2">
      <c r="A7109">
        <v>95396</v>
      </c>
      <c r="B7109" t="s">
        <v>14578</v>
      </c>
      <c r="C7109" t="s">
        <v>533</v>
      </c>
      <c r="D7109">
        <v>1.08</v>
      </c>
    </row>
    <row r="7110" spans="1:4" x14ac:dyDescent="0.2">
      <c r="A7110">
        <v>95419</v>
      </c>
      <c r="B7110" t="s">
        <v>14622</v>
      </c>
      <c r="C7110" t="s">
        <v>69</v>
      </c>
      <c r="D7110">
        <v>131.44999999999999</v>
      </c>
    </row>
    <row r="7111" spans="1:4" x14ac:dyDescent="0.2">
      <c r="A7111">
        <v>95420</v>
      </c>
      <c r="B7111" t="s">
        <v>14623</v>
      </c>
      <c r="C7111" t="s">
        <v>69</v>
      </c>
      <c r="D7111">
        <v>142.26</v>
      </c>
    </row>
    <row r="7112" spans="1:4" x14ac:dyDescent="0.2">
      <c r="A7112">
        <v>95421</v>
      </c>
      <c r="B7112" t="s">
        <v>14624</v>
      </c>
      <c r="C7112" t="s">
        <v>69</v>
      </c>
      <c r="D7112">
        <v>143.38999999999999</v>
      </c>
    </row>
    <row r="7113" spans="1:4" x14ac:dyDescent="0.2">
      <c r="A7113">
        <v>101294</v>
      </c>
      <c r="B7113" t="s">
        <v>14625</v>
      </c>
      <c r="C7113" t="s">
        <v>69</v>
      </c>
      <c r="D7113">
        <v>53.6</v>
      </c>
    </row>
    <row r="7114" spans="1:4" x14ac:dyDescent="0.2">
      <c r="A7114">
        <v>95315</v>
      </c>
      <c r="B7114" t="s">
        <v>14583</v>
      </c>
      <c r="C7114" t="s">
        <v>533</v>
      </c>
      <c r="D7114">
        <v>0.4</v>
      </c>
    </row>
    <row r="7115" spans="1:4" x14ac:dyDescent="0.2">
      <c r="A7115">
        <v>100293</v>
      </c>
      <c r="B7115" t="s">
        <v>14585</v>
      </c>
      <c r="C7115" t="s">
        <v>533</v>
      </c>
      <c r="D7115">
        <v>0.28999999999999998</v>
      </c>
    </row>
    <row r="7116" spans="1:4" x14ac:dyDescent="0.2">
      <c r="A7116">
        <v>101295</v>
      </c>
      <c r="B7116" t="s">
        <v>14626</v>
      </c>
      <c r="C7116" t="s">
        <v>69</v>
      </c>
      <c r="D7116">
        <v>38.840000000000003</v>
      </c>
    </row>
    <row r="7117" spans="1:4" x14ac:dyDescent="0.2">
      <c r="A7117">
        <v>95316</v>
      </c>
      <c r="B7117" t="s">
        <v>14586</v>
      </c>
      <c r="C7117" t="s">
        <v>533</v>
      </c>
      <c r="D7117">
        <v>0.78</v>
      </c>
    </row>
    <row r="7118" spans="1:4" x14ac:dyDescent="0.2">
      <c r="A7118">
        <v>95317</v>
      </c>
      <c r="B7118" t="s">
        <v>14587</v>
      </c>
      <c r="C7118" t="s">
        <v>533</v>
      </c>
      <c r="D7118">
        <v>0.37</v>
      </c>
    </row>
    <row r="7119" spans="1:4" x14ac:dyDescent="0.2">
      <c r="A7119">
        <v>101296</v>
      </c>
      <c r="B7119" t="s">
        <v>14627</v>
      </c>
      <c r="C7119" t="s">
        <v>69</v>
      </c>
      <c r="D7119">
        <v>49.82</v>
      </c>
    </row>
    <row r="7120" spans="1:4" x14ac:dyDescent="0.2">
      <c r="A7120">
        <v>95398</v>
      </c>
      <c r="B7120" t="s">
        <v>14589</v>
      </c>
      <c r="C7120" t="s">
        <v>533</v>
      </c>
      <c r="D7120">
        <v>0.12</v>
      </c>
    </row>
    <row r="7121" spans="1:4" x14ac:dyDescent="0.2">
      <c r="A7121">
        <v>95416</v>
      </c>
      <c r="B7121" t="s">
        <v>14628</v>
      </c>
      <c r="C7121" t="s">
        <v>69</v>
      </c>
      <c r="D7121">
        <v>15.94</v>
      </c>
    </row>
    <row r="7122" spans="1:4" x14ac:dyDescent="0.2">
      <c r="A7122">
        <v>101297</v>
      </c>
      <c r="B7122" t="s">
        <v>14629</v>
      </c>
      <c r="C7122" t="s">
        <v>69</v>
      </c>
      <c r="D7122">
        <v>34.409999999999997</v>
      </c>
    </row>
    <row r="7123" spans="1:4" x14ac:dyDescent="0.2">
      <c r="A7123">
        <v>95318</v>
      </c>
      <c r="B7123" t="s">
        <v>14592</v>
      </c>
      <c r="C7123" t="s">
        <v>533</v>
      </c>
      <c r="D7123">
        <v>0.25</v>
      </c>
    </row>
    <row r="7124" spans="1:4" x14ac:dyDescent="0.2">
      <c r="A7124">
        <v>101298</v>
      </c>
      <c r="B7124" t="s">
        <v>14630</v>
      </c>
      <c r="C7124" t="s">
        <v>69</v>
      </c>
      <c r="D7124">
        <v>31.97</v>
      </c>
    </row>
    <row r="7125" spans="1:4" x14ac:dyDescent="0.2">
      <c r="A7125">
        <v>95319</v>
      </c>
      <c r="B7125" t="s">
        <v>14594</v>
      </c>
      <c r="C7125" t="s">
        <v>533</v>
      </c>
      <c r="D7125">
        <v>0.24</v>
      </c>
    </row>
    <row r="7126" spans="1:4" x14ac:dyDescent="0.2">
      <c r="A7126">
        <v>101299</v>
      </c>
      <c r="B7126" t="s">
        <v>14631</v>
      </c>
      <c r="C7126" t="s">
        <v>69</v>
      </c>
      <c r="D7126">
        <v>40.909999999999997</v>
      </c>
    </row>
    <row r="7127" spans="1:4" x14ac:dyDescent="0.2">
      <c r="A7127">
        <v>95320</v>
      </c>
      <c r="B7127" t="s">
        <v>14596</v>
      </c>
      <c r="C7127" t="s">
        <v>533</v>
      </c>
      <c r="D7127">
        <v>0.24</v>
      </c>
    </row>
    <row r="7128" spans="1:4" x14ac:dyDescent="0.2">
      <c r="A7128">
        <v>95321</v>
      </c>
      <c r="B7128" t="s">
        <v>14597</v>
      </c>
      <c r="C7128" t="s">
        <v>533</v>
      </c>
      <c r="D7128">
        <v>0.22</v>
      </c>
    </row>
    <row r="7129" spans="1:4" x14ac:dyDescent="0.2">
      <c r="A7129">
        <v>101300</v>
      </c>
      <c r="B7129" t="s">
        <v>14632</v>
      </c>
      <c r="C7129" t="s">
        <v>69</v>
      </c>
      <c r="D7129">
        <v>30.35</v>
      </c>
    </row>
    <row r="7130" spans="1:4" x14ac:dyDescent="0.2">
      <c r="A7130">
        <v>95322</v>
      </c>
      <c r="B7130" t="s">
        <v>14598</v>
      </c>
      <c r="C7130" t="s">
        <v>533</v>
      </c>
      <c r="D7130">
        <v>0.09</v>
      </c>
    </row>
    <row r="7131" spans="1:4" x14ac:dyDescent="0.2">
      <c r="A7131">
        <v>101301</v>
      </c>
      <c r="B7131" t="s">
        <v>14633</v>
      </c>
      <c r="C7131" t="s">
        <v>69</v>
      </c>
      <c r="D7131">
        <v>12.59</v>
      </c>
    </row>
    <row r="7132" spans="1:4" x14ac:dyDescent="0.2">
      <c r="A7132">
        <v>95323</v>
      </c>
      <c r="B7132" t="s">
        <v>14601</v>
      </c>
      <c r="C7132" t="s">
        <v>533</v>
      </c>
      <c r="D7132">
        <v>0.28999999999999998</v>
      </c>
    </row>
    <row r="7133" spans="1:4" x14ac:dyDescent="0.2">
      <c r="A7133">
        <v>101302</v>
      </c>
      <c r="B7133" t="s">
        <v>14634</v>
      </c>
      <c r="C7133" t="s">
        <v>69</v>
      </c>
      <c r="D7133">
        <v>39.619999999999997</v>
      </c>
    </row>
    <row r="7134" spans="1:4" x14ac:dyDescent="0.2">
      <c r="A7134">
        <v>95324</v>
      </c>
      <c r="B7134" t="s">
        <v>14602</v>
      </c>
      <c r="C7134" t="s">
        <v>533</v>
      </c>
      <c r="D7134">
        <v>0.44</v>
      </c>
    </row>
    <row r="7135" spans="1:4" x14ac:dyDescent="0.2">
      <c r="A7135">
        <v>101304</v>
      </c>
      <c r="B7135" t="s">
        <v>14635</v>
      </c>
      <c r="C7135" t="s">
        <v>69</v>
      </c>
      <c r="D7135">
        <v>59.32</v>
      </c>
    </row>
    <row r="7136" spans="1:4" x14ac:dyDescent="0.2">
      <c r="A7136">
        <v>95325</v>
      </c>
      <c r="B7136" t="s">
        <v>14603</v>
      </c>
      <c r="C7136" t="s">
        <v>533</v>
      </c>
      <c r="D7136">
        <v>0.53</v>
      </c>
    </row>
    <row r="7137" spans="1:4" x14ac:dyDescent="0.2">
      <c r="A7137">
        <v>101305</v>
      </c>
      <c r="B7137" t="s">
        <v>14636</v>
      </c>
      <c r="C7137" t="s">
        <v>69</v>
      </c>
      <c r="D7137">
        <v>70.87</v>
      </c>
    </row>
    <row r="7138" spans="1:4" x14ac:dyDescent="0.2">
      <c r="A7138">
        <v>95328</v>
      </c>
      <c r="B7138" t="s">
        <v>14605</v>
      </c>
      <c r="C7138" t="s">
        <v>533</v>
      </c>
      <c r="D7138">
        <v>0.31</v>
      </c>
    </row>
    <row r="7139" spans="1:4" x14ac:dyDescent="0.2">
      <c r="A7139">
        <v>101307</v>
      </c>
      <c r="B7139" t="s">
        <v>14637</v>
      </c>
      <c r="C7139" t="s">
        <v>69</v>
      </c>
      <c r="D7139">
        <v>41.28</v>
      </c>
    </row>
    <row r="7140" spans="1:4" x14ac:dyDescent="0.2">
      <c r="A7140">
        <v>101309</v>
      </c>
      <c r="B7140" t="s">
        <v>14638</v>
      </c>
      <c r="C7140" t="s">
        <v>69</v>
      </c>
      <c r="D7140">
        <v>40.909999999999997</v>
      </c>
    </row>
    <row r="7141" spans="1:4" x14ac:dyDescent="0.2">
      <c r="A7141">
        <v>95329</v>
      </c>
      <c r="B7141" t="s">
        <v>14607</v>
      </c>
      <c r="C7141" t="s">
        <v>533</v>
      </c>
      <c r="D7141">
        <v>0.44</v>
      </c>
    </row>
    <row r="7142" spans="1:4" x14ac:dyDescent="0.2">
      <c r="A7142">
        <v>101310</v>
      </c>
      <c r="B7142" t="s">
        <v>14639</v>
      </c>
      <c r="C7142" t="s">
        <v>69</v>
      </c>
      <c r="D7142">
        <v>59.43</v>
      </c>
    </row>
    <row r="7143" spans="1:4" x14ac:dyDescent="0.2">
      <c r="A7143">
        <v>101311</v>
      </c>
      <c r="B7143" t="s">
        <v>14640</v>
      </c>
      <c r="C7143" t="s">
        <v>69</v>
      </c>
      <c r="D7143">
        <v>43.15</v>
      </c>
    </row>
    <row r="7144" spans="1:4" x14ac:dyDescent="0.2">
      <c r="A7144">
        <v>95330</v>
      </c>
      <c r="B7144" t="s">
        <v>14608</v>
      </c>
      <c r="C7144" t="s">
        <v>533</v>
      </c>
      <c r="D7144">
        <v>0.32</v>
      </c>
    </row>
    <row r="7145" spans="1:4" x14ac:dyDescent="0.2">
      <c r="A7145">
        <v>101312</v>
      </c>
      <c r="B7145" t="s">
        <v>14641</v>
      </c>
      <c r="C7145" t="s">
        <v>69</v>
      </c>
      <c r="D7145">
        <v>39.380000000000003</v>
      </c>
    </row>
    <row r="7146" spans="1:4" x14ac:dyDescent="0.2">
      <c r="A7146">
        <v>95331</v>
      </c>
      <c r="B7146" t="s">
        <v>14611</v>
      </c>
      <c r="C7146" t="s">
        <v>533</v>
      </c>
      <c r="D7146">
        <v>0.28999999999999998</v>
      </c>
    </row>
    <row r="7147" spans="1:4" x14ac:dyDescent="0.2">
      <c r="A7147">
        <v>95400</v>
      </c>
      <c r="B7147" t="s">
        <v>14642</v>
      </c>
      <c r="C7147" t="s">
        <v>533</v>
      </c>
      <c r="D7147">
        <v>0.12</v>
      </c>
    </row>
    <row r="7148" spans="1:4" x14ac:dyDescent="0.2">
      <c r="A7148">
        <v>95411</v>
      </c>
      <c r="B7148" t="s">
        <v>14643</v>
      </c>
      <c r="C7148" t="s">
        <v>69</v>
      </c>
      <c r="D7148">
        <v>15.91</v>
      </c>
    </row>
    <row r="7149" spans="1:4" x14ac:dyDescent="0.2">
      <c r="A7149">
        <v>95332</v>
      </c>
      <c r="B7149" t="s">
        <v>14644</v>
      </c>
      <c r="C7149" t="s">
        <v>533</v>
      </c>
      <c r="D7149">
        <v>1.02</v>
      </c>
    </row>
    <row r="7150" spans="1:4" x14ac:dyDescent="0.2">
      <c r="A7150">
        <v>101313</v>
      </c>
      <c r="B7150" t="s">
        <v>14645</v>
      </c>
      <c r="C7150" t="s">
        <v>69</v>
      </c>
      <c r="D7150">
        <v>135.12</v>
      </c>
    </row>
    <row r="7151" spans="1:4" x14ac:dyDescent="0.2">
      <c r="A7151">
        <v>95334</v>
      </c>
      <c r="B7151" t="s">
        <v>14646</v>
      </c>
      <c r="C7151" t="s">
        <v>533</v>
      </c>
      <c r="D7151">
        <v>0.97</v>
      </c>
    </row>
    <row r="7152" spans="1:4" x14ac:dyDescent="0.2">
      <c r="A7152">
        <v>101315</v>
      </c>
      <c r="B7152" t="s">
        <v>14647</v>
      </c>
      <c r="C7152" t="s">
        <v>69</v>
      </c>
      <c r="D7152">
        <v>128.57</v>
      </c>
    </row>
    <row r="7153" spans="1:4" x14ac:dyDescent="0.2">
      <c r="A7153">
        <v>95335</v>
      </c>
      <c r="B7153" t="s">
        <v>14648</v>
      </c>
      <c r="C7153" t="s">
        <v>533</v>
      </c>
      <c r="D7153">
        <v>0.48</v>
      </c>
    </row>
    <row r="7154" spans="1:4" x14ac:dyDescent="0.2">
      <c r="A7154">
        <v>101316</v>
      </c>
      <c r="B7154" t="s">
        <v>14649</v>
      </c>
      <c r="C7154" t="s">
        <v>69</v>
      </c>
      <c r="D7154">
        <v>63.91</v>
      </c>
    </row>
    <row r="7155" spans="1:4" x14ac:dyDescent="0.2">
      <c r="A7155">
        <v>95401</v>
      </c>
      <c r="B7155" t="s">
        <v>14650</v>
      </c>
      <c r="C7155" t="s">
        <v>533</v>
      </c>
      <c r="D7155">
        <v>0.95</v>
      </c>
    </row>
    <row r="7156" spans="1:4" x14ac:dyDescent="0.2">
      <c r="A7156">
        <v>95422</v>
      </c>
      <c r="B7156" t="s">
        <v>14651</v>
      </c>
      <c r="C7156" t="s">
        <v>69</v>
      </c>
      <c r="D7156">
        <v>126.8</v>
      </c>
    </row>
    <row r="7157" spans="1:4" x14ac:dyDescent="0.2">
      <c r="A7157">
        <v>95402</v>
      </c>
      <c r="B7157" t="s">
        <v>14652</v>
      </c>
      <c r="C7157" t="s">
        <v>533</v>
      </c>
      <c r="D7157">
        <v>1.86</v>
      </c>
    </row>
    <row r="7158" spans="1:4" x14ac:dyDescent="0.2">
      <c r="A7158">
        <v>95415</v>
      </c>
      <c r="B7158" t="s">
        <v>14653</v>
      </c>
      <c r="C7158" t="s">
        <v>69</v>
      </c>
      <c r="D7158">
        <v>247.24</v>
      </c>
    </row>
    <row r="7159" spans="1:4" x14ac:dyDescent="0.2">
      <c r="A7159">
        <v>95403</v>
      </c>
      <c r="B7159" t="s">
        <v>14654</v>
      </c>
      <c r="C7159" t="s">
        <v>533</v>
      </c>
      <c r="D7159">
        <v>2.0699999999999998</v>
      </c>
    </row>
    <row r="7160" spans="1:4" x14ac:dyDescent="0.2">
      <c r="A7160">
        <v>95417</v>
      </c>
      <c r="B7160" t="s">
        <v>14655</v>
      </c>
      <c r="C7160" t="s">
        <v>69</v>
      </c>
      <c r="D7160">
        <v>275.2</v>
      </c>
    </row>
    <row r="7161" spans="1:4" x14ac:dyDescent="0.2">
      <c r="A7161">
        <v>95404</v>
      </c>
      <c r="B7161" t="s">
        <v>14656</v>
      </c>
      <c r="C7161" t="s">
        <v>533</v>
      </c>
      <c r="D7161">
        <v>2.31</v>
      </c>
    </row>
    <row r="7162" spans="1:4" x14ac:dyDescent="0.2">
      <c r="A7162">
        <v>95418</v>
      </c>
      <c r="B7162" t="s">
        <v>14657</v>
      </c>
      <c r="C7162" t="s">
        <v>69</v>
      </c>
      <c r="D7162">
        <v>307.07</v>
      </c>
    </row>
    <row r="7163" spans="1:4" x14ac:dyDescent="0.2">
      <c r="A7163">
        <v>95337</v>
      </c>
      <c r="B7163" t="s">
        <v>14658</v>
      </c>
      <c r="C7163" t="s">
        <v>533</v>
      </c>
      <c r="D7163">
        <v>0.31</v>
      </c>
    </row>
    <row r="7164" spans="1:4" x14ac:dyDescent="0.2">
      <c r="A7164">
        <v>101322</v>
      </c>
      <c r="B7164" t="s">
        <v>14659</v>
      </c>
      <c r="C7164" t="s">
        <v>69</v>
      </c>
      <c r="D7164">
        <v>41.79</v>
      </c>
    </row>
    <row r="7165" spans="1:4" x14ac:dyDescent="0.2">
      <c r="A7165">
        <v>95338</v>
      </c>
      <c r="B7165" t="s">
        <v>14660</v>
      </c>
      <c r="C7165" t="s">
        <v>533</v>
      </c>
      <c r="D7165">
        <v>0.59</v>
      </c>
    </row>
    <row r="7166" spans="1:4" x14ac:dyDescent="0.2">
      <c r="A7166">
        <v>101323</v>
      </c>
      <c r="B7166" t="s">
        <v>14661</v>
      </c>
      <c r="C7166" t="s">
        <v>69</v>
      </c>
      <c r="D7166">
        <v>79.150000000000006</v>
      </c>
    </row>
    <row r="7167" spans="1:4" x14ac:dyDescent="0.2">
      <c r="A7167">
        <v>102918</v>
      </c>
      <c r="B7167" t="s">
        <v>14662</v>
      </c>
      <c r="C7167" t="s">
        <v>533</v>
      </c>
      <c r="D7167" t="s">
        <v>17527</v>
      </c>
    </row>
    <row r="7168" spans="1:4" x14ac:dyDescent="0.2">
      <c r="A7168">
        <v>101325</v>
      </c>
      <c r="B7168" t="s">
        <v>14663</v>
      </c>
      <c r="C7168" t="s">
        <v>69</v>
      </c>
      <c r="D7168">
        <v>78.47</v>
      </c>
    </row>
    <row r="7169" spans="1:4" x14ac:dyDescent="0.2">
      <c r="A7169">
        <v>95390</v>
      </c>
      <c r="B7169" t="s">
        <v>14664</v>
      </c>
      <c r="C7169" t="s">
        <v>533</v>
      </c>
      <c r="D7169">
        <v>0.1</v>
      </c>
    </row>
    <row r="7170" spans="1:4" x14ac:dyDescent="0.2">
      <c r="A7170">
        <v>101326</v>
      </c>
      <c r="B7170" t="s">
        <v>14665</v>
      </c>
      <c r="C7170" t="s">
        <v>69</v>
      </c>
      <c r="D7170">
        <v>14.34</v>
      </c>
    </row>
    <row r="7171" spans="1:4" x14ac:dyDescent="0.2">
      <c r="A7171">
        <v>95340</v>
      </c>
      <c r="B7171" t="s">
        <v>14666</v>
      </c>
      <c r="C7171" t="s">
        <v>533</v>
      </c>
      <c r="D7171">
        <v>0.35</v>
      </c>
    </row>
    <row r="7172" spans="1:4" x14ac:dyDescent="0.2">
      <c r="A7172">
        <v>101330</v>
      </c>
      <c r="B7172" t="s">
        <v>14667</v>
      </c>
      <c r="C7172" t="s">
        <v>69</v>
      </c>
      <c r="D7172">
        <v>47.56</v>
      </c>
    </row>
    <row r="7173" spans="1:4" x14ac:dyDescent="0.2">
      <c r="A7173">
        <v>101331</v>
      </c>
      <c r="B7173" t="s">
        <v>14668</v>
      </c>
      <c r="C7173" t="s">
        <v>69</v>
      </c>
      <c r="D7173">
        <v>42.57</v>
      </c>
    </row>
    <row r="7174" spans="1:4" x14ac:dyDescent="0.2">
      <c r="A7174">
        <v>95341</v>
      </c>
      <c r="B7174" t="s">
        <v>14669</v>
      </c>
      <c r="C7174" t="s">
        <v>533</v>
      </c>
      <c r="D7174">
        <v>0.32</v>
      </c>
    </row>
    <row r="7175" spans="1:4" x14ac:dyDescent="0.2">
      <c r="A7175">
        <v>95339</v>
      </c>
      <c r="B7175" t="s">
        <v>14670</v>
      </c>
      <c r="C7175" t="s">
        <v>533</v>
      </c>
      <c r="D7175">
        <v>0.64</v>
      </c>
    </row>
    <row r="7176" spans="1:4" x14ac:dyDescent="0.2">
      <c r="A7176">
        <v>101329</v>
      </c>
      <c r="B7176" t="s">
        <v>14671</v>
      </c>
      <c r="C7176" t="s">
        <v>69</v>
      </c>
      <c r="D7176">
        <v>85.7</v>
      </c>
    </row>
    <row r="7177" spans="1:4" x14ac:dyDescent="0.2">
      <c r="A7177">
        <v>95342</v>
      </c>
      <c r="B7177" t="s">
        <v>14672</v>
      </c>
      <c r="C7177" t="s">
        <v>533</v>
      </c>
      <c r="D7177">
        <v>0.28999999999999998</v>
      </c>
    </row>
    <row r="7178" spans="1:4" x14ac:dyDescent="0.2">
      <c r="A7178">
        <v>101333</v>
      </c>
      <c r="B7178" t="s">
        <v>14673</v>
      </c>
      <c r="C7178" t="s">
        <v>69</v>
      </c>
      <c r="D7178">
        <v>38.72</v>
      </c>
    </row>
    <row r="7179" spans="1:4" x14ac:dyDescent="0.2">
      <c r="A7179">
        <v>100298</v>
      </c>
      <c r="B7179" t="s">
        <v>14674</v>
      </c>
      <c r="C7179" t="s">
        <v>533</v>
      </c>
      <c r="D7179">
        <v>0.66</v>
      </c>
    </row>
    <row r="7180" spans="1:4" x14ac:dyDescent="0.2">
      <c r="A7180">
        <v>101334</v>
      </c>
      <c r="B7180" t="s">
        <v>14675</v>
      </c>
      <c r="C7180" t="s">
        <v>69</v>
      </c>
      <c r="D7180">
        <v>87.9</v>
      </c>
    </row>
    <row r="7181" spans="1:4" x14ac:dyDescent="0.2">
      <c r="A7181">
        <v>95405</v>
      </c>
      <c r="B7181" t="s">
        <v>14676</v>
      </c>
      <c r="C7181" t="s">
        <v>533</v>
      </c>
      <c r="D7181">
        <v>1.31</v>
      </c>
    </row>
    <row r="7182" spans="1:4" x14ac:dyDescent="0.2">
      <c r="A7182">
        <v>95423</v>
      </c>
      <c r="B7182" t="s">
        <v>14677</v>
      </c>
      <c r="C7182" t="s">
        <v>69</v>
      </c>
      <c r="D7182">
        <v>174.23</v>
      </c>
    </row>
    <row r="7183" spans="1:4" x14ac:dyDescent="0.2">
      <c r="A7183">
        <v>100295</v>
      </c>
      <c r="B7183" t="s">
        <v>14678</v>
      </c>
      <c r="C7183" t="s">
        <v>533</v>
      </c>
      <c r="D7183">
        <v>0.79</v>
      </c>
    </row>
    <row r="7184" spans="1:4" x14ac:dyDescent="0.2">
      <c r="A7184">
        <v>101303</v>
      </c>
      <c r="B7184" t="s">
        <v>14679</v>
      </c>
      <c r="C7184" t="s">
        <v>69</v>
      </c>
      <c r="D7184">
        <v>105.41</v>
      </c>
    </row>
    <row r="7185" spans="1:4" x14ac:dyDescent="0.2">
      <c r="A7185">
        <v>95344</v>
      </c>
      <c r="B7185" t="s">
        <v>14680</v>
      </c>
      <c r="C7185" t="s">
        <v>533</v>
      </c>
      <c r="D7185">
        <v>0.37</v>
      </c>
    </row>
    <row r="7186" spans="1:4" x14ac:dyDescent="0.2">
      <c r="A7186">
        <v>101308</v>
      </c>
      <c r="B7186" t="s">
        <v>14681</v>
      </c>
      <c r="C7186" t="s">
        <v>69</v>
      </c>
      <c r="D7186">
        <v>48.96</v>
      </c>
    </row>
    <row r="7187" spans="1:4" x14ac:dyDescent="0.2">
      <c r="A7187">
        <v>105536</v>
      </c>
      <c r="B7187" t="s">
        <v>14682</v>
      </c>
      <c r="C7187" t="s">
        <v>533</v>
      </c>
      <c r="D7187" t="s">
        <v>17527</v>
      </c>
    </row>
    <row r="7188" spans="1:4" x14ac:dyDescent="0.2">
      <c r="A7188">
        <v>101320</v>
      </c>
      <c r="B7188" t="s">
        <v>14683</v>
      </c>
      <c r="C7188" t="s">
        <v>69</v>
      </c>
      <c r="D7188">
        <v>42.14</v>
      </c>
    </row>
    <row r="7189" spans="1:4" x14ac:dyDescent="0.2">
      <c r="A7189">
        <v>95343</v>
      </c>
      <c r="B7189" t="s">
        <v>14684</v>
      </c>
      <c r="C7189" t="s">
        <v>533</v>
      </c>
      <c r="D7189">
        <v>0.59</v>
      </c>
    </row>
    <row r="7190" spans="1:4" x14ac:dyDescent="0.2">
      <c r="A7190">
        <v>95345</v>
      </c>
      <c r="B7190" t="s">
        <v>14685</v>
      </c>
      <c r="C7190" t="s">
        <v>533</v>
      </c>
      <c r="D7190">
        <v>1.18</v>
      </c>
    </row>
    <row r="7191" spans="1:4" x14ac:dyDescent="0.2">
      <c r="A7191">
        <v>95346</v>
      </c>
      <c r="B7191" t="s">
        <v>14686</v>
      </c>
      <c r="C7191" t="s">
        <v>533</v>
      </c>
      <c r="D7191">
        <v>0.23</v>
      </c>
    </row>
    <row r="7192" spans="1:4" x14ac:dyDescent="0.2">
      <c r="A7192">
        <v>101324</v>
      </c>
      <c r="B7192" t="s">
        <v>14687</v>
      </c>
      <c r="C7192" t="s">
        <v>69</v>
      </c>
      <c r="D7192">
        <v>31.06</v>
      </c>
    </row>
    <row r="7193" spans="1:4" x14ac:dyDescent="0.2">
      <c r="A7193">
        <v>101328</v>
      </c>
      <c r="B7193" t="s">
        <v>14688</v>
      </c>
      <c r="C7193" t="s">
        <v>69</v>
      </c>
      <c r="D7193">
        <v>37.18</v>
      </c>
    </row>
    <row r="7194" spans="1:4" x14ac:dyDescent="0.2">
      <c r="A7194">
        <v>95347</v>
      </c>
      <c r="B7194" t="s">
        <v>14689</v>
      </c>
      <c r="C7194" t="s">
        <v>533</v>
      </c>
      <c r="D7194">
        <v>0.22</v>
      </c>
    </row>
    <row r="7195" spans="1:4" x14ac:dyDescent="0.2">
      <c r="A7195">
        <v>95408</v>
      </c>
      <c r="B7195" t="s">
        <v>14690</v>
      </c>
      <c r="C7195" t="s">
        <v>69</v>
      </c>
      <c r="D7195">
        <v>29.89</v>
      </c>
    </row>
    <row r="7196" spans="1:4" x14ac:dyDescent="0.2">
      <c r="A7196">
        <v>95348</v>
      </c>
      <c r="B7196" t="s">
        <v>14691</v>
      </c>
      <c r="C7196" t="s">
        <v>533</v>
      </c>
      <c r="D7196">
        <v>0.28000000000000003</v>
      </c>
    </row>
    <row r="7197" spans="1:4" x14ac:dyDescent="0.2">
      <c r="A7197">
        <v>101332</v>
      </c>
      <c r="B7197" t="s">
        <v>14692</v>
      </c>
      <c r="C7197" t="s">
        <v>69</v>
      </c>
      <c r="D7197">
        <v>24.35</v>
      </c>
    </row>
    <row r="7198" spans="1:4" x14ac:dyDescent="0.2">
      <c r="A7198">
        <v>95349</v>
      </c>
      <c r="B7198" t="s">
        <v>14693</v>
      </c>
      <c r="C7198" t="s">
        <v>533</v>
      </c>
      <c r="D7198">
        <v>0.18</v>
      </c>
    </row>
    <row r="7199" spans="1:4" x14ac:dyDescent="0.2">
      <c r="A7199">
        <v>101336</v>
      </c>
      <c r="B7199" t="s">
        <v>14694</v>
      </c>
      <c r="C7199" t="s">
        <v>69</v>
      </c>
      <c r="D7199">
        <v>105.48</v>
      </c>
    </row>
    <row r="7200" spans="1:4" x14ac:dyDescent="0.2">
      <c r="A7200">
        <v>95351</v>
      </c>
      <c r="B7200" t="s">
        <v>14695</v>
      </c>
      <c r="C7200" t="s">
        <v>533</v>
      </c>
      <c r="D7200">
        <v>0.79</v>
      </c>
    </row>
    <row r="7201" spans="1:4" x14ac:dyDescent="0.2">
      <c r="A7201">
        <v>95352</v>
      </c>
      <c r="B7201" t="s">
        <v>14696</v>
      </c>
      <c r="C7201" t="s">
        <v>533</v>
      </c>
      <c r="D7201">
        <v>0.17</v>
      </c>
    </row>
    <row r="7202" spans="1:4" x14ac:dyDescent="0.2">
      <c r="A7202">
        <v>101337</v>
      </c>
      <c r="B7202" t="s">
        <v>14697</v>
      </c>
      <c r="C7202" t="s">
        <v>69</v>
      </c>
      <c r="D7202">
        <v>23.03</v>
      </c>
    </row>
    <row r="7203" spans="1:4" x14ac:dyDescent="0.2">
      <c r="A7203">
        <v>101338</v>
      </c>
      <c r="B7203" t="s">
        <v>14698</v>
      </c>
      <c r="C7203" t="s">
        <v>69</v>
      </c>
      <c r="D7203">
        <v>34.9</v>
      </c>
    </row>
    <row r="7204" spans="1:4" x14ac:dyDescent="0.2">
      <c r="A7204">
        <v>95354</v>
      </c>
      <c r="B7204" t="s">
        <v>14699</v>
      </c>
      <c r="C7204" t="s">
        <v>533</v>
      </c>
      <c r="D7204">
        <v>0.23</v>
      </c>
    </row>
    <row r="7205" spans="1:4" x14ac:dyDescent="0.2">
      <c r="A7205">
        <v>101339</v>
      </c>
      <c r="B7205" t="s">
        <v>14700</v>
      </c>
      <c r="C7205" t="s">
        <v>69</v>
      </c>
      <c r="D7205">
        <v>31.61</v>
      </c>
    </row>
    <row r="7206" spans="1:4" x14ac:dyDescent="0.2">
      <c r="A7206">
        <v>101340</v>
      </c>
      <c r="B7206" t="s">
        <v>14701</v>
      </c>
      <c r="C7206" t="s">
        <v>69</v>
      </c>
      <c r="D7206">
        <v>27.18</v>
      </c>
    </row>
    <row r="7207" spans="1:4" x14ac:dyDescent="0.2">
      <c r="A7207">
        <v>95389</v>
      </c>
      <c r="B7207" t="s">
        <v>14702</v>
      </c>
      <c r="C7207" t="s">
        <v>533</v>
      </c>
      <c r="D7207">
        <v>0.2</v>
      </c>
    </row>
    <row r="7208" spans="1:4" x14ac:dyDescent="0.2">
      <c r="A7208">
        <v>101341</v>
      </c>
      <c r="B7208" t="s">
        <v>14703</v>
      </c>
      <c r="C7208" t="s">
        <v>69</v>
      </c>
      <c r="D7208">
        <v>32.76</v>
      </c>
    </row>
    <row r="7209" spans="1:4" x14ac:dyDescent="0.2">
      <c r="A7209">
        <v>95355</v>
      </c>
      <c r="B7209" t="s">
        <v>14704</v>
      </c>
      <c r="C7209" t="s">
        <v>533</v>
      </c>
      <c r="D7209">
        <v>0.24</v>
      </c>
    </row>
    <row r="7210" spans="1:4" x14ac:dyDescent="0.2">
      <c r="A7210">
        <v>95356</v>
      </c>
      <c r="B7210" t="s">
        <v>14705</v>
      </c>
      <c r="C7210" t="s">
        <v>533</v>
      </c>
      <c r="D7210">
        <v>0.23</v>
      </c>
    </row>
    <row r="7211" spans="1:4" x14ac:dyDescent="0.2">
      <c r="A7211">
        <v>101342</v>
      </c>
      <c r="B7211" t="s">
        <v>14706</v>
      </c>
      <c r="C7211" t="s">
        <v>69</v>
      </c>
      <c r="D7211">
        <v>31.61</v>
      </c>
    </row>
    <row r="7212" spans="1:4" x14ac:dyDescent="0.2">
      <c r="A7212">
        <v>95357</v>
      </c>
      <c r="B7212" t="s">
        <v>14707</v>
      </c>
      <c r="C7212" t="s">
        <v>533</v>
      </c>
      <c r="D7212">
        <v>0.37</v>
      </c>
    </row>
    <row r="7213" spans="1:4" x14ac:dyDescent="0.2">
      <c r="A7213">
        <v>101343</v>
      </c>
      <c r="B7213" t="s">
        <v>14708</v>
      </c>
      <c r="C7213" t="s">
        <v>69</v>
      </c>
      <c r="D7213">
        <v>50.24</v>
      </c>
    </row>
    <row r="7214" spans="1:4" x14ac:dyDescent="0.2">
      <c r="A7214">
        <v>95358</v>
      </c>
      <c r="B7214" t="s">
        <v>14709</v>
      </c>
      <c r="C7214" t="s">
        <v>533</v>
      </c>
      <c r="D7214">
        <v>0.39</v>
      </c>
    </row>
    <row r="7215" spans="1:4" x14ac:dyDescent="0.2">
      <c r="A7215">
        <v>101344</v>
      </c>
      <c r="B7215" t="s">
        <v>14710</v>
      </c>
      <c r="C7215" t="s">
        <v>69</v>
      </c>
      <c r="D7215">
        <v>52.44</v>
      </c>
    </row>
    <row r="7216" spans="1:4" x14ac:dyDescent="0.2">
      <c r="A7216">
        <v>95359</v>
      </c>
      <c r="B7216" t="s">
        <v>14711</v>
      </c>
      <c r="C7216" t="s">
        <v>533</v>
      </c>
      <c r="D7216">
        <v>0.56999999999999995</v>
      </c>
    </row>
    <row r="7217" spans="1:4" x14ac:dyDescent="0.2">
      <c r="A7217">
        <v>101345</v>
      </c>
      <c r="B7217" t="s">
        <v>14712</v>
      </c>
      <c r="C7217" t="s">
        <v>69</v>
      </c>
      <c r="D7217">
        <v>76.02</v>
      </c>
    </row>
    <row r="7218" spans="1:4" x14ac:dyDescent="0.2">
      <c r="A7218">
        <v>101346</v>
      </c>
      <c r="B7218" t="s">
        <v>14713</v>
      </c>
      <c r="C7218" t="s">
        <v>69</v>
      </c>
      <c r="D7218">
        <v>39.1</v>
      </c>
    </row>
    <row r="7219" spans="1:4" x14ac:dyDescent="0.2">
      <c r="A7219">
        <v>101347</v>
      </c>
      <c r="B7219" t="s">
        <v>14714</v>
      </c>
      <c r="C7219" t="s">
        <v>69</v>
      </c>
      <c r="D7219">
        <v>49.94</v>
      </c>
    </row>
    <row r="7220" spans="1:4" x14ac:dyDescent="0.2">
      <c r="A7220">
        <v>95361</v>
      </c>
      <c r="B7220" t="s">
        <v>14715</v>
      </c>
      <c r="C7220" t="s">
        <v>533</v>
      </c>
      <c r="D7220">
        <v>0.24</v>
      </c>
    </row>
    <row r="7221" spans="1:4" x14ac:dyDescent="0.2">
      <c r="A7221">
        <v>101348</v>
      </c>
      <c r="B7221" t="s">
        <v>14716</v>
      </c>
      <c r="C7221" t="s">
        <v>69</v>
      </c>
      <c r="D7221">
        <v>32.76</v>
      </c>
    </row>
    <row r="7222" spans="1:4" x14ac:dyDescent="0.2">
      <c r="A7222">
        <v>101349</v>
      </c>
      <c r="B7222" t="s">
        <v>14717</v>
      </c>
      <c r="C7222" t="s">
        <v>69</v>
      </c>
      <c r="D7222">
        <v>36.94</v>
      </c>
    </row>
    <row r="7223" spans="1:4" x14ac:dyDescent="0.2">
      <c r="A7223">
        <v>95362</v>
      </c>
      <c r="B7223" t="s">
        <v>14718</v>
      </c>
      <c r="C7223" t="s">
        <v>533</v>
      </c>
      <c r="D7223">
        <v>0.27</v>
      </c>
    </row>
    <row r="7224" spans="1:4" x14ac:dyDescent="0.2">
      <c r="A7224">
        <v>95363</v>
      </c>
      <c r="B7224" t="s">
        <v>14719</v>
      </c>
      <c r="C7224" t="s">
        <v>533</v>
      </c>
      <c r="D7224">
        <v>0.27</v>
      </c>
    </row>
    <row r="7225" spans="1:4" x14ac:dyDescent="0.2">
      <c r="A7225">
        <v>101350</v>
      </c>
      <c r="B7225" t="s">
        <v>14720</v>
      </c>
      <c r="C7225" t="s">
        <v>69</v>
      </c>
      <c r="D7225">
        <v>36.94</v>
      </c>
    </row>
    <row r="7226" spans="1:4" x14ac:dyDescent="0.2">
      <c r="A7226">
        <v>95360</v>
      </c>
      <c r="B7226" t="s">
        <v>14721</v>
      </c>
      <c r="C7226" t="s">
        <v>533</v>
      </c>
      <c r="D7226">
        <v>0.37</v>
      </c>
    </row>
    <row r="7227" spans="1:4" x14ac:dyDescent="0.2">
      <c r="A7227">
        <v>101351</v>
      </c>
      <c r="B7227" t="s">
        <v>14722</v>
      </c>
      <c r="C7227" t="s">
        <v>69</v>
      </c>
      <c r="D7227">
        <v>31.61</v>
      </c>
    </row>
    <row r="7228" spans="1:4" x14ac:dyDescent="0.2">
      <c r="A7228">
        <v>95365</v>
      </c>
      <c r="B7228" t="s">
        <v>14723</v>
      </c>
      <c r="C7228" t="s">
        <v>533</v>
      </c>
      <c r="D7228">
        <v>0.23</v>
      </c>
    </row>
    <row r="7229" spans="1:4" x14ac:dyDescent="0.2">
      <c r="A7229">
        <v>101352</v>
      </c>
      <c r="B7229" t="s">
        <v>14724</v>
      </c>
      <c r="C7229" t="s">
        <v>69</v>
      </c>
      <c r="D7229">
        <v>31.61</v>
      </c>
    </row>
    <row r="7230" spans="1:4" x14ac:dyDescent="0.2">
      <c r="A7230">
        <v>95364</v>
      </c>
      <c r="B7230" t="s">
        <v>14725</v>
      </c>
      <c r="C7230" t="s">
        <v>533</v>
      </c>
      <c r="D7230">
        <v>0.23</v>
      </c>
    </row>
    <row r="7231" spans="1:4" x14ac:dyDescent="0.2">
      <c r="A7231">
        <v>95366</v>
      </c>
      <c r="B7231" t="s">
        <v>14726</v>
      </c>
      <c r="C7231" t="s">
        <v>533</v>
      </c>
      <c r="D7231">
        <v>0.25</v>
      </c>
    </row>
    <row r="7232" spans="1:4" x14ac:dyDescent="0.2">
      <c r="A7232">
        <v>101353</v>
      </c>
      <c r="B7232" t="s">
        <v>14727</v>
      </c>
      <c r="C7232" t="s">
        <v>69</v>
      </c>
      <c r="D7232">
        <v>33.47</v>
      </c>
    </row>
    <row r="7233" spans="1:4" x14ac:dyDescent="0.2">
      <c r="A7233">
        <v>95367</v>
      </c>
      <c r="B7233" t="s">
        <v>14728</v>
      </c>
      <c r="C7233" t="s">
        <v>533</v>
      </c>
      <c r="D7233">
        <v>0.27</v>
      </c>
    </row>
    <row r="7234" spans="1:4" x14ac:dyDescent="0.2">
      <c r="A7234">
        <v>101355</v>
      </c>
      <c r="B7234" t="s">
        <v>14729</v>
      </c>
      <c r="C7234" t="s">
        <v>69</v>
      </c>
      <c r="D7234">
        <v>36.94</v>
      </c>
    </row>
    <row r="7235" spans="1:4" x14ac:dyDescent="0.2">
      <c r="A7235">
        <v>95368</v>
      </c>
      <c r="B7235" t="s">
        <v>14730</v>
      </c>
      <c r="C7235" t="s">
        <v>533</v>
      </c>
      <c r="D7235">
        <v>0.28999999999999998</v>
      </c>
    </row>
    <row r="7236" spans="1:4" x14ac:dyDescent="0.2">
      <c r="A7236">
        <v>95369</v>
      </c>
      <c r="B7236" t="s">
        <v>14731</v>
      </c>
      <c r="C7236" t="s">
        <v>533</v>
      </c>
      <c r="D7236">
        <v>0.26</v>
      </c>
    </row>
    <row r="7237" spans="1:4" x14ac:dyDescent="0.2">
      <c r="A7237">
        <v>95370</v>
      </c>
      <c r="B7237" t="s">
        <v>14732</v>
      </c>
      <c r="C7237" t="s">
        <v>533</v>
      </c>
      <c r="D7237">
        <v>0.44</v>
      </c>
    </row>
    <row r="7238" spans="1:4" x14ac:dyDescent="0.2">
      <c r="A7238">
        <v>101356</v>
      </c>
      <c r="B7238" t="s">
        <v>14733</v>
      </c>
      <c r="C7238" t="s">
        <v>69</v>
      </c>
      <c r="D7238">
        <v>59.32</v>
      </c>
    </row>
    <row r="7239" spans="1:4" x14ac:dyDescent="0.2">
      <c r="A7239">
        <v>95371</v>
      </c>
      <c r="B7239" t="s">
        <v>14734</v>
      </c>
      <c r="C7239" t="s">
        <v>533</v>
      </c>
      <c r="D7239">
        <v>0.59</v>
      </c>
    </row>
    <row r="7240" spans="1:4" x14ac:dyDescent="0.2">
      <c r="A7240">
        <v>101357</v>
      </c>
      <c r="B7240" t="s">
        <v>14735</v>
      </c>
      <c r="C7240" t="s">
        <v>69</v>
      </c>
      <c r="D7240">
        <v>78.81</v>
      </c>
    </row>
    <row r="7241" spans="1:4" x14ac:dyDescent="0.2">
      <c r="A7241">
        <v>95372</v>
      </c>
      <c r="B7241" t="s">
        <v>14736</v>
      </c>
      <c r="C7241" t="s">
        <v>533</v>
      </c>
      <c r="D7241">
        <v>0.4</v>
      </c>
    </row>
    <row r="7242" spans="1:4" x14ac:dyDescent="0.2">
      <c r="A7242">
        <v>101358</v>
      </c>
      <c r="B7242" t="s">
        <v>14737</v>
      </c>
      <c r="C7242" t="s">
        <v>69</v>
      </c>
      <c r="D7242">
        <v>53.6</v>
      </c>
    </row>
    <row r="7243" spans="1:4" x14ac:dyDescent="0.2">
      <c r="A7243">
        <v>95373</v>
      </c>
      <c r="B7243" t="s">
        <v>14738</v>
      </c>
      <c r="C7243" t="s">
        <v>533</v>
      </c>
      <c r="D7243">
        <v>0.37</v>
      </c>
    </row>
    <row r="7244" spans="1:4" x14ac:dyDescent="0.2">
      <c r="A7244">
        <v>101359</v>
      </c>
      <c r="B7244" t="s">
        <v>14739</v>
      </c>
      <c r="C7244" t="s">
        <v>69</v>
      </c>
      <c r="D7244">
        <v>49.43</v>
      </c>
    </row>
    <row r="7245" spans="1:4" x14ac:dyDescent="0.2">
      <c r="A7245">
        <v>101360</v>
      </c>
      <c r="B7245" t="s">
        <v>14740</v>
      </c>
      <c r="C7245" t="s">
        <v>69</v>
      </c>
      <c r="D7245">
        <v>53.6</v>
      </c>
    </row>
    <row r="7246" spans="1:4" x14ac:dyDescent="0.2">
      <c r="A7246">
        <v>95374</v>
      </c>
      <c r="B7246" t="s">
        <v>14741</v>
      </c>
      <c r="C7246" t="s">
        <v>533</v>
      </c>
      <c r="D7246">
        <v>0.4</v>
      </c>
    </row>
    <row r="7247" spans="1:4" x14ac:dyDescent="0.2">
      <c r="A7247">
        <v>95375</v>
      </c>
      <c r="B7247" t="s">
        <v>14742</v>
      </c>
      <c r="C7247" t="s">
        <v>533</v>
      </c>
      <c r="D7247">
        <v>0.5</v>
      </c>
    </row>
    <row r="7248" spans="1:4" x14ac:dyDescent="0.2">
      <c r="A7248">
        <v>101361</v>
      </c>
      <c r="B7248" t="s">
        <v>14743</v>
      </c>
      <c r="C7248" t="s">
        <v>69</v>
      </c>
      <c r="D7248">
        <v>66.38</v>
      </c>
    </row>
    <row r="7249" spans="1:4" x14ac:dyDescent="0.2">
      <c r="A7249">
        <v>95376</v>
      </c>
      <c r="B7249" t="s">
        <v>14744</v>
      </c>
      <c r="C7249" t="s">
        <v>533</v>
      </c>
      <c r="D7249">
        <v>0.13</v>
      </c>
    </row>
    <row r="7250" spans="1:4" x14ac:dyDescent="0.2">
      <c r="A7250">
        <v>95377</v>
      </c>
      <c r="B7250" t="s">
        <v>14745</v>
      </c>
      <c r="C7250" t="s">
        <v>533</v>
      </c>
      <c r="D7250">
        <v>0.32</v>
      </c>
    </row>
    <row r="7251" spans="1:4" x14ac:dyDescent="0.2">
      <c r="A7251">
        <v>101363</v>
      </c>
      <c r="B7251" t="s">
        <v>14746</v>
      </c>
      <c r="C7251" t="s">
        <v>69</v>
      </c>
      <c r="D7251">
        <v>42.88</v>
      </c>
    </row>
    <row r="7252" spans="1:4" x14ac:dyDescent="0.2">
      <c r="A7252">
        <v>95378</v>
      </c>
      <c r="B7252" t="s">
        <v>14747</v>
      </c>
      <c r="C7252" t="s">
        <v>533</v>
      </c>
      <c r="D7252">
        <v>0.42</v>
      </c>
    </row>
    <row r="7253" spans="1:4" x14ac:dyDescent="0.2">
      <c r="A7253">
        <v>101364</v>
      </c>
      <c r="B7253" t="s">
        <v>14748</v>
      </c>
      <c r="C7253" t="s">
        <v>69</v>
      </c>
      <c r="D7253">
        <v>55.78</v>
      </c>
    </row>
    <row r="7254" spans="1:4" x14ac:dyDescent="0.2">
      <c r="A7254">
        <v>95379</v>
      </c>
      <c r="B7254" t="s">
        <v>14749</v>
      </c>
      <c r="C7254" t="s">
        <v>533</v>
      </c>
      <c r="D7254">
        <v>0.4</v>
      </c>
    </row>
    <row r="7255" spans="1:4" x14ac:dyDescent="0.2">
      <c r="A7255">
        <v>101365</v>
      </c>
      <c r="B7255" t="s">
        <v>14750</v>
      </c>
      <c r="C7255" t="s">
        <v>69</v>
      </c>
      <c r="D7255">
        <v>54.18</v>
      </c>
    </row>
    <row r="7256" spans="1:4" x14ac:dyDescent="0.2">
      <c r="A7256">
        <v>95380</v>
      </c>
      <c r="B7256" t="s">
        <v>14751</v>
      </c>
      <c r="C7256" t="s">
        <v>533</v>
      </c>
      <c r="D7256">
        <v>0.77</v>
      </c>
    </row>
    <row r="7257" spans="1:4" x14ac:dyDescent="0.2">
      <c r="A7257">
        <v>101366</v>
      </c>
      <c r="B7257" t="s">
        <v>14752</v>
      </c>
      <c r="C7257" t="s">
        <v>69</v>
      </c>
      <c r="D7257">
        <v>103</v>
      </c>
    </row>
    <row r="7258" spans="1:4" x14ac:dyDescent="0.2">
      <c r="A7258">
        <v>100535</v>
      </c>
      <c r="B7258" t="s">
        <v>14753</v>
      </c>
      <c r="C7258" t="s">
        <v>533</v>
      </c>
      <c r="D7258">
        <v>0.36</v>
      </c>
    </row>
    <row r="7259" spans="1:4" x14ac:dyDescent="0.2">
      <c r="A7259">
        <v>100536</v>
      </c>
      <c r="B7259" t="s">
        <v>14754</v>
      </c>
      <c r="C7259" t="s">
        <v>69</v>
      </c>
      <c r="D7259">
        <v>47.83</v>
      </c>
    </row>
    <row r="7260" spans="1:4" x14ac:dyDescent="0.2">
      <c r="A7260">
        <v>101368</v>
      </c>
      <c r="B7260" t="s">
        <v>14755</v>
      </c>
      <c r="C7260" t="s">
        <v>69</v>
      </c>
      <c r="D7260">
        <v>48.54</v>
      </c>
    </row>
    <row r="7261" spans="1:4" x14ac:dyDescent="0.2">
      <c r="A7261">
        <v>101369</v>
      </c>
      <c r="B7261" t="s">
        <v>14756</v>
      </c>
      <c r="C7261" t="s">
        <v>69</v>
      </c>
      <c r="D7261">
        <v>44.16</v>
      </c>
    </row>
    <row r="7262" spans="1:4" x14ac:dyDescent="0.2">
      <c r="A7262">
        <v>95385</v>
      </c>
      <c r="B7262" t="s">
        <v>14757</v>
      </c>
      <c r="C7262" t="s">
        <v>533</v>
      </c>
      <c r="D7262">
        <v>0.32</v>
      </c>
    </row>
    <row r="7263" spans="1:4" x14ac:dyDescent="0.2">
      <c r="A7263">
        <v>101370</v>
      </c>
      <c r="B7263" t="s">
        <v>14758</v>
      </c>
      <c r="C7263" t="s">
        <v>69</v>
      </c>
      <c r="D7263">
        <v>42.64</v>
      </c>
    </row>
    <row r="7264" spans="1:4" x14ac:dyDescent="0.2">
      <c r="A7264">
        <v>95406</v>
      </c>
      <c r="B7264" t="s">
        <v>14759</v>
      </c>
      <c r="C7264" t="s">
        <v>533</v>
      </c>
      <c r="D7264">
        <v>0.21</v>
      </c>
    </row>
    <row r="7265" spans="1:4" x14ac:dyDescent="0.2">
      <c r="A7265">
        <v>95424</v>
      </c>
      <c r="B7265" t="s">
        <v>14760</v>
      </c>
      <c r="C7265" t="s">
        <v>69</v>
      </c>
      <c r="D7265">
        <v>27.99</v>
      </c>
    </row>
    <row r="7266" spans="1:4" x14ac:dyDescent="0.2">
      <c r="A7266">
        <v>95386</v>
      </c>
      <c r="B7266" t="s">
        <v>14761</v>
      </c>
      <c r="C7266" t="s">
        <v>533</v>
      </c>
      <c r="D7266">
        <v>0.37</v>
      </c>
    </row>
    <row r="7267" spans="1:4" x14ac:dyDescent="0.2">
      <c r="A7267">
        <v>95383</v>
      </c>
      <c r="B7267" t="s">
        <v>14762</v>
      </c>
      <c r="C7267" t="s">
        <v>533</v>
      </c>
      <c r="D7267">
        <v>0.36</v>
      </c>
    </row>
    <row r="7268" spans="1:4" x14ac:dyDescent="0.2">
      <c r="A7268">
        <v>95384</v>
      </c>
      <c r="B7268" t="s">
        <v>14763</v>
      </c>
      <c r="C7268" t="s">
        <v>533</v>
      </c>
      <c r="D7268">
        <v>0.33</v>
      </c>
    </row>
    <row r="7269" spans="1:4" x14ac:dyDescent="0.2">
      <c r="A7269">
        <v>100299</v>
      </c>
      <c r="B7269" t="s">
        <v>14764</v>
      </c>
      <c r="C7269" t="s">
        <v>533</v>
      </c>
      <c r="D7269">
        <v>0.77</v>
      </c>
    </row>
    <row r="7270" spans="1:4" x14ac:dyDescent="0.2">
      <c r="A7270">
        <v>100315</v>
      </c>
      <c r="B7270" t="s">
        <v>14765</v>
      </c>
      <c r="C7270" t="s">
        <v>69</v>
      </c>
      <c r="D7270">
        <v>103.12</v>
      </c>
    </row>
    <row r="7271" spans="1:4" x14ac:dyDescent="0.2">
      <c r="A7271">
        <v>95387</v>
      </c>
      <c r="B7271" t="s">
        <v>14766</v>
      </c>
      <c r="C7271" t="s">
        <v>533</v>
      </c>
      <c r="D7271">
        <v>0.35</v>
      </c>
    </row>
    <row r="7272" spans="1:4" x14ac:dyDescent="0.2">
      <c r="A7272">
        <v>101371</v>
      </c>
      <c r="B7272" t="s">
        <v>14767</v>
      </c>
      <c r="C7272" t="s">
        <v>69</v>
      </c>
      <c r="D7272">
        <v>47.46</v>
      </c>
    </row>
    <row r="7273" spans="1:4" x14ac:dyDescent="0.2">
      <c r="A7273">
        <v>100288</v>
      </c>
      <c r="B7273" t="s">
        <v>14768</v>
      </c>
      <c r="C7273" t="s">
        <v>533</v>
      </c>
      <c r="D7273">
        <v>0.11</v>
      </c>
    </row>
    <row r="7274" spans="1:4" x14ac:dyDescent="0.2">
      <c r="A7274">
        <v>101372</v>
      </c>
      <c r="B7274" t="s">
        <v>14769</v>
      </c>
      <c r="C7274" t="s">
        <v>69</v>
      </c>
      <c r="D7274">
        <v>14.97</v>
      </c>
    </row>
    <row r="7275" spans="1:4" x14ac:dyDescent="0.2">
      <c r="A7275">
        <v>90775</v>
      </c>
      <c r="B7275" t="s">
        <v>14770</v>
      </c>
      <c r="C7275" t="s">
        <v>533</v>
      </c>
      <c r="D7275">
        <v>32.56</v>
      </c>
    </row>
    <row r="7276" spans="1:4" x14ac:dyDescent="0.2">
      <c r="A7276">
        <v>93561</v>
      </c>
      <c r="B7276" t="s">
        <v>14770</v>
      </c>
      <c r="C7276" t="s">
        <v>69</v>
      </c>
      <c r="D7276" s="335">
        <v>5639.14</v>
      </c>
    </row>
    <row r="7277" spans="1:4" x14ac:dyDescent="0.2">
      <c r="A7277">
        <v>88264</v>
      </c>
      <c r="B7277" t="s">
        <v>541</v>
      </c>
      <c r="C7277" t="s">
        <v>533</v>
      </c>
      <c r="D7277">
        <v>38.700000000000003</v>
      </c>
    </row>
    <row r="7278" spans="1:4" x14ac:dyDescent="0.2">
      <c r="A7278">
        <v>101399</v>
      </c>
      <c r="B7278" t="s">
        <v>541</v>
      </c>
      <c r="C7278" t="s">
        <v>69</v>
      </c>
      <c r="D7278" s="335">
        <v>6547.89</v>
      </c>
    </row>
    <row r="7279" spans="1:4" x14ac:dyDescent="0.2">
      <c r="A7279">
        <v>88266</v>
      </c>
      <c r="B7279" t="s">
        <v>1124</v>
      </c>
      <c r="C7279" t="s">
        <v>533</v>
      </c>
      <c r="D7279">
        <v>42.77</v>
      </c>
    </row>
    <row r="7280" spans="1:4" x14ac:dyDescent="0.2">
      <c r="A7280">
        <v>101401</v>
      </c>
      <c r="B7280" t="s">
        <v>1124</v>
      </c>
      <c r="C7280" t="s">
        <v>69</v>
      </c>
      <c r="D7280" s="335">
        <v>7270.7</v>
      </c>
    </row>
    <row r="7281" spans="1:4" x14ac:dyDescent="0.2">
      <c r="A7281">
        <v>88267</v>
      </c>
      <c r="B7281" t="s">
        <v>536</v>
      </c>
      <c r="C7281" t="s">
        <v>533</v>
      </c>
      <c r="D7281">
        <v>37.07</v>
      </c>
    </row>
    <row r="7282" spans="1:4" x14ac:dyDescent="0.2">
      <c r="A7282">
        <v>101402</v>
      </c>
      <c r="B7282" t="s">
        <v>536</v>
      </c>
      <c r="C7282" t="s">
        <v>69</v>
      </c>
      <c r="D7282" s="335">
        <v>6361.4</v>
      </c>
    </row>
    <row r="7283" spans="1:4" x14ac:dyDescent="0.2">
      <c r="A7283">
        <v>90776</v>
      </c>
      <c r="B7283" t="s">
        <v>1106</v>
      </c>
      <c r="C7283" t="s">
        <v>533</v>
      </c>
      <c r="D7283">
        <v>55.6</v>
      </c>
    </row>
    <row r="7284" spans="1:4" x14ac:dyDescent="0.2">
      <c r="A7284">
        <v>93572</v>
      </c>
      <c r="B7284" t="s">
        <v>14771</v>
      </c>
      <c r="C7284" t="s">
        <v>69</v>
      </c>
      <c r="D7284" s="335">
        <v>9534.51</v>
      </c>
    </row>
    <row r="7285" spans="1:4" x14ac:dyDescent="0.2">
      <c r="A7285">
        <v>90777</v>
      </c>
      <c r="B7285" t="s">
        <v>68</v>
      </c>
      <c r="C7285" t="s">
        <v>533</v>
      </c>
      <c r="D7285">
        <v>135.66</v>
      </c>
    </row>
    <row r="7286" spans="1:4" x14ac:dyDescent="0.2">
      <c r="A7286">
        <v>93565</v>
      </c>
      <c r="B7286" t="s">
        <v>68</v>
      </c>
      <c r="C7286" t="s">
        <v>69</v>
      </c>
      <c r="D7286" s="335">
        <v>23453.38</v>
      </c>
    </row>
    <row r="7287" spans="1:4" x14ac:dyDescent="0.2">
      <c r="A7287">
        <v>90778</v>
      </c>
      <c r="B7287" t="s">
        <v>9065</v>
      </c>
      <c r="C7287" t="s">
        <v>533</v>
      </c>
      <c r="D7287">
        <v>150.18</v>
      </c>
    </row>
    <row r="7288" spans="1:4" x14ac:dyDescent="0.2">
      <c r="A7288">
        <v>93567</v>
      </c>
      <c r="B7288" t="s">
        <v>9065</v>
      </c>
      <c r="C7288" t="s">
        <v>69</v>
      </c>
      <c r="D7288" s="335">
        <v>25968.3</v>
      </c>
    </row>
    <row r="7289" spans="1:4" x14ac:dyDescent="0.2">
      <c r="A7289">
        <v>90779</v>
      </c>
      <c r="B7289" t="s">
        <v>14772</v>
      </c>
      <c r="C7289" t="s">
        <v>533</v>
      </c>
      <c r="D7289">
        <v>166.72</v>
      </c>
    </row>
    <row r="7290" spans="1:4" x14ac:dyDescent="0.2">
      <c r="A7290">
        <v>93568</v>
      </c>
      <c r="B7290" t="s">
        <v>14772</v>
      </c>
      <c r="C7290" t="s">
        <v>69</v>
      </c>
      <c r="D7290" s="335">
        <v>28834</v>
      </c>
    </row>
    <row r="7291" spans="1:4" x14ac:dyDescent="0.2">
      <c r="A7291">
        <v>88269</v>
      </c>
      <c r="B7291" t="s">
        <v>10503</v>
      </c>
      <c r="C7291" t="s">
        <v>533</v>
      </c>
      <c r="D7291">
        <v>37.880000000000003</v>
      </c>
    </row>
    <row r="7292" spans="1:4" x14ac:dyDescent="0.2">
      <c r="A7292">
        <v>101407</v>
      </c>
      <c r="B7292" t="s">
        <v>10503</v>
      </c>
      <c r="C7292" t="s">
        <v>69</v>
      </c>
      <c r="D7292" s="335">
        <v>6530.51</v>
      </c>
    </row>
    <row r="7293" spans="1:4" x14ac:dyDescent="0.2">
      <c r="A7293">
        <v>88270</v>
      </c>
      <c r="B7293" t="s">
        <v>12188</v>
      </c>
      <c r="C7293" t="s">
        <v>533</v>
      </c>
      <c r="D7293">
        <v>39.01</v>
      </c>
    </row>
    <row r="7294" spans="1:4" x14ac:dyDescent="0.2">
      <c r="A7294">
        <v>101408</v>
      </c>
      <c r="B7294" t="s">
        <v>12188</v>
      </c>
      <c r="C7294" t="s">
        <v>69</v>
      </c>
      <c r="D7294" s="335">
        <v>6677.97</v>
      </c>
    </row>
    <row r="7295" spans="1:4" x14ac:dyDescent="0.2">
      <c r="A7295">
        <v>102919</v>
      </c>
      <c r="B7295" t="s">
        <v>14773</v>
      </c>
      <c r="C7295" t="s">
        <v>533</v>
      </c>
      <c r="D7295" t="s">
        <v>17527</v>
      </c>
    </row>
    <row r="7296" spans="1:4" x14ac:dyDescent="0.2">
      <c r="A7296">
        <v>101409</v>
      </c>
      <c r="B7296" t="s">
        <v>14774</v>
      </c>
      <c r="C7296" t="s">
        <v>69</v>
      </c>
      <c r="D7296" s="335">
        <v>8567.6200000000008</v>
      </c>
    </row>
    <row r="7297" spans="1:4" x14ac:dyDescent="0.2">
      <c r="A7297">
        <v>88441</v>
      </c>
      <c r="B7297" t="s">
        <v>14775</v>
      </c>
      <c r="C7297" t="s">
        <v>533</v>
      </c>
      <c r="D7297">
        <v>31.61</v>
      </c>
    </row>
    <row r="7298" spans="1:4" x14ac:dyDescent="0.2">
      <c r="A7298">
        <v>101410</v>
      </c>
      <c r="B7298" t="s">
        <v>14775</v>
      </c>
      <c r="C7298" t="s">
        <v>69</v>
      </c>
      <c r="D7298" s="335">
        <v>5466.08</v>
      </c>
    </row>
    <row r="7299" spans="1:4" x14ac:dyDescent="0.2">
      <c r="A7299">
        <v>88272</v>
      </c>
      <c r="B7299" t="s">
        <v>14776</v>
      </c>
      <c r="C7299" t="s">
        <v>533</v>
      </c>
      <c r="D7299">
        <v>48.44</v>
      </c>
    </row>
    <row r="7300" spans="1:4" x14ac:dyDescent="0.2">
      <c r="A7300">
        <v>88273</v>
      </c>
      <c r="B7300" t="s">
        <v>1105</v>
      </c>
      <c r="C7300" t="s">
        <v>533</v>
      </c>
      <c r="D7300">
        <v>34.5</v>
      </c>
    </row>
    <row r="7301" spans="1:4" x14ac:dyDescent="0.2">
      <c r="A7301">
        <v>101413</v>
      </c>
      <c r="B7301" t="s">
        <v>1105</v>
      </c>
      <c r="C7301" t="s">
        <v>69</v>
      </c>
      <c r="D7301" s="335">
        <v>5933.03</v>
      </c>
    </row>
    <row r="7302" spans="1:4" x14ac:dyDescent="0.2">
      <c r="A7302">
        <v>101414</v>
      </c>
      <c r="B7302" t="s">
        <v>14777</v>
      </c>
      <c r="C7302" t="s">
        <v>69</v>
      </c>
      <c r="D7302" s="335">
        <v>5550.34</v>
      </c>
    </row>
    <row r="7303" spans="1:4" x14ac:dyDescent="0.2">
      <c r="A7303">
        <v>88274</v>
      </c>
      <c r="B7303" t="s">
        <v>13692</v>
      </c>
      <c r="C7303" t="s">
        <v>533</v>
      </c>
      <c r="D7303">
        <v>32.32</v>
      </c>
    </row>
    <row r="7304" spans="1:4" x14ac:dyDescent="0.2">
      <c r="A7304">
        <v>101412</v>
      </c>
      <c r="B7304" t="s">
        <v>14778</v>
      </c>
      <c r="C7304" t="s">
        <v>69</v>
      </c>
      <c r="D7304" s="335">
        <v>8316.74</v>
      </c>
    </row>
    <row r="7305" spans="1:4" x14ac:dyDescent="0.2">
      <c r="A7305">
        <v>101415</v>
      </c>
      <c r="B7305" t="s">
        <v>14779</v>
      </c>
      <c r="C7305" t="s">
        <v>69</v>
      </c>
      <c r="D7305" s="335">
        <v>7696.5</v>
      </c>
    </row>
    <row r="7306" spans="1:4" x14ac:dyDescent="0.2">
      <c r="A7306">
        <v>100308</v>
      </c>
      <c r="B7306" t="s">
        <v>1127</v>
      </c>
      <c r="C7306" t="s">
        <v>533</v>
      </c>
      <c r="D7306">
        <v>34.99</v>
      </c>
    </row>
    <row r="7307" spans="1:4" x14ac:dyDescent="0.2">
      <c r="A7307">
        <v>101416</v>
      </c>
      <c r="B7307" t="s">
        <v>1127</v>
      </c>
      <c r="C7307" t="s">
        <v>69</v>
      </c>
      <c r="D7307" s="335">
        <v>5962.64</v>
      </c>
    </row>
    <row r="7308" spans="1:4" x14ac:dyDescent="0.2">
      <c r="A7308">
        <v>88275</v>
      </c>
      <c r="B7308" t="s">
        <v>14780</v>
      </c>
      <c r="C7308" t="s">
        <v>533</v>
      </c>
      <c r="D7308">
        <v>44.44</v>
      </c>
    </row>
    <row r="7309" spans="1:4" x14ac:dyDescent="0.2">
      <c r="A7309">
        <v>90780</v>
      </c>
      <c r="B7309" t="s">
        <v>14781</v>
      </c>
      <c r="C7309" t="s">
        <v>533</v>
      </c>
      <c r="D7309">
        <v>72.849999999999994</v>
      </c>
    </row>
    <row r="7310" spans="1:4" x14ac:dyDescent="0.2">
      <c r="A7310">
        <v>94295</v>
      </c>
      <c r="B7310" t="s">
        <v>14781</v>
      </c>
      <c r="C7310" t="s">
        <v>69</v>
      </c>
      <c r="D7310" s="335">
        <v>12504.11</v>
      </c>
    </row>
    <row r="7311" spans="1:4" x14ac:dyDescent="0.2">
      <c r="A7311">
        <v>88277</v>
      </c>
      <c r="B7311" t="s">
        <v>1130</v>
      </c>
      <c r="C7311" t="s">
        <v>533</v>
      </c>
      <c r="D7311">
        <v>49.7</v>
      </c>
    </row>
    <row r="7312" spans="1:4" x14ac:dyDescent="0.2">
      <c r="A7312">
        <v>100307</v>
      </c>
      <c r="B7312" t="s">
        <v>14782</v>
      </c>
      <c r="C7312" t="s">
        <v>533</v>
      </c>
      <c r="D7312">
        <v>36.92</v>
      </c>
    </row>
    <row r="7313" spans="1:4" x14ac:dyDescent="0.2">
      <c r="A7313">
        <v>101417</v>
      </c>
      <c r="B7313" t="s">
        <v>14782</v>
      </c>
      <c r="C7313" t="s">
        <v>69</v>
      </c>
      <c r="D7313" s="335">
        <v>6274.9</v>
      </c>
    </row>
    <row r="7314" spans="1:4" x14ac:dyDescent="0.2">
      <c r="A7314">
        <v>88278</v>
      </c>
      <c r="B7314" t="s">
        <v>2675</v>
      </c>
      <c r="C7314" t="s">
        <v>533</v>
      </c>
      <c r="D7314">
        <v>41.39</v>
      </c>
    </row>
    <row r="7315" spans="1:4" x14ac:dyDescent="0.2">
      <c r="A7315">
        <v>101418</v>
      </c>
      <c r="B7315" t="s">
        <v>2675</v>
      </c>
      <c r="C7315" t="s">
        <v>69</v>
      </c>
      <c r="D7315" s="335">
        <v>7145.59</v>
      </c>
    </row>
    <row r="7316" spans="1:4" x14ac:dyDescent="0.2">
      <c r="A7316">
        <v>105535</v>
      </c>
      <c r="B7316" t="s">
        <v>14783</v>
      </c>
      <c r="C7316" t="s">
        <v>533</v>
      </c>
      <c r="D7316" t="s">
        <v>17527</v>
      </c>
    </row>
    <row r="7317" spans="1:4" x14ac:dyDescent="0.2">
      <c r="A7317">
        <v>101419</v>
      </c>
      <c r="B7317" t="s">
        <v>14784</v>
      </c>
      <c r="C7317" t="s">
        <v>69</v>
      </c>
      <c r="D7317" s="335">
        <v>8473.1</v>
      </c>
    </row>
    <row r="7318" spans="1:4" x14ac:dyDescent="0.2">
      <c r="A7318">
        <v>88279</v>
      </c>
      <c r="B7318" t="s">
        <v>10655</v>
      </c>
      <c r="C7318" t="s">
        <v>533</v>
      </c>
      <c r="D7318">
        <v>49.81</v>
      </c>
    </row>
    <row r="7319" spans="1:4" x14ac:dyDescent="0.2">
      <c r="A7319">
        <v>88281</v>
      </c>
      <c r="B7319" t="s">
        <v>9323</v>
      </c>
      <c r="C7319" t="s">
        <v>533</v>
      </c>
      <c r="D7319">
        <v>55.34</v>
      </c>
    </row>
    <row r="7320" spans="1:4" x14ac:dyDescent="0.2">
      <c r="A7320">
        <v>93558</v>
      </c>
      <c r="B7320" t="s">
        <v>14785</v>
      </c>
      <c r="C7320" t="s">
        <v>69</v>
      </c>
      <c r="D7320" s="335">
        <v>9316.17</v>
      </c>
    </row>
    <row r="7321" spans="1:4" x14ac:dyDescent="0.2">
      <c r="A7321">
        <v>101420</v>
      </c>
      <c r="B7321" t="s">
        <v>14786</v>
      </c>
      <c r="C7321" t="s">
        <v>69</v>
      </c>
      <c r="D7321" s="335">
        <v>9622.18</v>
      </c>
    </row>
    <row r="7322" spans="1:4" x14ac:dyDescent="0.2">
      <c r="A7322">
        <v>101421</v>
      </c>
      <c r="B7322" t="s">
        <v>14787</v>
      </c>
      <c r="C7322" t="s">
        <v>69</v>
      </c>
      <c r="D7322" s="335">
        <v>11219.36</v>
      </c>
    </row>
    <row r="7323" spans="1:4" x14ac:dyDescent="0.2">
      <c r="A7323">
        <v>88282</v>
      </c>
      <c r="B7323" t="s">
        <v>9392</v>
      </c>
      <c r="C7323" t="s">
        <v>533</v>
      </c>
      <c r="D7323">
        <v>53.6</v>
      </c>
    </row>
    <row r="7324" spans="1:4" x14ac:dyDescent="0.2">
      <c r="A7324">
        <v>88283</v>
      </c>
      <c r="B7324" t="s">
        <v>9363</v>
      </c>
      <c r="C7324" t="s">
        <v>533</v>
      </c>
      <c r="D7324">
        <v>64.489999999999995</v>
      </c>
    </row>
    <row r="7325" spans="1:4" x14ac:dyDescent="0.2">
      <c r="A7325">
        <v>101422</v>
      </c>
      <c r="B7325" t="s">
        <v>14788</v>
      </c>
      <c r="C7325" t="s">
        <v>69</v>
      </c>
      <c r="D7325" s="335">
        <v>7870.75</v>
      </c>
    </row>
    <row r="7326" spans="1:4" x14ac:dyDescent="0.2">
      <c r="A7326">
        <v>88284</v>
      </c>
      <c r="B7326" t="s">
        <v>9309</v>
      </c>
      <c r="C7326" t="s">
        <v>533</v>
      </c>
      <c r="D7326">
        <v>45.33</v>
      </c>
    </row>
    <row r="7327" spans="1:4" x14ac:dyDescent="0.2">
      <c r="A7327">
        <v>101424</v>
      </c>
      <c r="B7327" t="s">
        <v>14789</v>
      </c>
      <c r="C7327" t="s">
        <v>69</v>
      </c>
      <c r="D7327" s="335">
        <v>10065.77</v>
      </c>
    </row>
    <row r="7328" spans="1:4" x14ac:dyDescent="0.2">
      <c r="A7328">
        <v>88286</v>
      </c>
      <c r="B7328" t="s">
        <v>9814</v>
      </c>
      <c r="C7328" t="s">
        <v>533</v>
      </c>
      <c r="D7328">
        <v>58.42</v>
      </c>
    </row>
    <row r="7329" spans="1:4" x14ac:dyDescent="0.2">
      <c r="A7329">
        <v>88288</v>
      </c>
      <c r="B7329" t="s">
        <v>14790</v>
      </c>
      <c r="C7329" t="s">
        <v>533</v>
      </c>
      <c r="D7329">
        <v>29.89</v>
      </c>
    </row>
    <row r="7330" spans="1:4" x14ac:dyDescent="0.2">
      <c r="A7330">
        <v>101425</v>
      </c>
      <c r="B7330" t="s">
        <v>14790</v>
      </c>
      <c r="C7330" t="s">
        <v>69</v>
      </c>
      <c r="D7330" s="335">
        <v>5162.62</v>
      </c>
    </row>
    <row r="7331" spans="1:4" x14ac:dyDescent="0.2">
      <c r="A7331">
        <v>101426</v>
      </c>
      <c r="B7331" t="s">
        <v>14791</v>
      </c>
      <c r="C7331" t="s">
        <v>69</v>
      </c>
      <c r="D7331" s="335">
        <v>7086.5</v>
      </c>
    </row>
    <row r="7332" spans="1:4" x14ac:dyDescent="0.2">
      <c r="A7332">
        <v>88291</v>
      </c>
      <c r="B7332" t="s">
        <v>2415</v>
      </c>
      <c r="C7332" t="s">
        <v>533</v>
      </c>
      <c r="D7332">
        <v>37.92</v>
      </c>
    </row>
    <row r="7333" spans="1:4" x14ac:dyDescent="0.2">
      <c r="A7333">
        <v>101427</v>
      </c>
      <c r="B7333" t="s">
        <v>2415</v>
      </c>
      <c r="C7333" t="s">
        <v>69</v>
      </c>
      <c r="D7333" s="335">
        <v>6560.5</v>
      </c>
    </row>
    <row r="7334" spans="1:4" x14ac:dyDescent="0.2">
      <c r="A7334">
        <v>101428</v>
      </c>
      <c r="B7334" t="s">
        <v>14792</v>
      </c>
      <c r="C7334" t="s">
        <v>69</v>
      </c>
      <c r="D7334" s="335">
        <v>5853.5</v>
      </c>
    </row>
    <row r="7335" spans="1:4" x14ac:dyDescent="0.2">
      <c r="A7335">
        <v>88377</v>
      </c>
      <c r="B7335" t="s">
        <v>7730</v>
      </c>
      <c r="C7335" t="s">
        <v>533</v>
      </c>
      <c r="D7335">
        <v>33.85</v>
      </c>
    </row>
    <row r="7336" spans="1:4" x14ac:dyDescent="0.2">
      <c r="A7336">
        <v>101429</v>
      </c>
      <c r="B7336" t="s">
        <v>14793</v>
      </c>
      <c r="C7336" t="s">
        <v>69</v>
      </c>
      <c r="D7336" s="335">
        <v>6745.36</v>
      </c>
    </row>
    <row r="7337" spans="1:4" x14ac:dyDescent="0.2">
      <c r="A7337">
        <v>88292</v>
      </c>
      <c r="B7337" t="s">
        <v>14794</v>
      </c>
      <c r="C7337" t="s">
        <v>533</v>
      </c>
      <c r="D7337">
        <v>38.97</v>
      </c>
    </row>
    <row r="7338" spans="1:4" x14ac:dyDescent="0.2">
      <c r="A7338">
        <v>88293</v>
      </c>
      <c r="B7338" t="s">
        <v>9964</v>
      </c>
      <c r="C7338" t="s">
        <v>533</v>
      </c>
      <c r="D7338">
        <v>37.92</v>
      </c>
    </row>
    <row r="7339" spans="1:4" x14ac:dyDescent="0.2">
      <c r="A7339">
        <v>101430</v>
      </c>
      <c r="B7339" t="s">
        <v>14795</v>
      </c>
      <c r="C7339" t="s">
        <v>69</v>
      </c>
      <c r="D7339" s="335">
        <v>6560.5</v>
      </c>
    </row>
    <row r="7340" spans="1:4" x14ac:dyDescent="0.2">
      <c r="A7340">
        <v>88294</v>
      </c>
      <c r="B7340" t="s">
        <v>9623</v>
      </c>
      <c r="C7340" t="s">
        <v>533</v>
      </c>
      <c r="D7340">
        <v>42.23</v>
      </c>
    </row>
    <row r="7341" spans="1:4" x14ac:dyDescent="0.2">
      <c r="A7341">
        <v>101431</v>
      </c>
      <c r="B7341" t="s">
        <v>9623</v>
      </c>
      <c r="C7341" t="s">
        <v>69</v>
      </c>
      <c r="D7341" s="335">
        <v>7293.01</v>
      </c>
    </row>
    <row r="7342" spans="1:4" x14ac:dyDescent="0.2">
      <c r="A7342">
        <v>88295</v>
      </c>
      <c r="B7342" t="s">
        <v>9758</v>
      </c>
      <c r="C7342" t="s">
        <v>533</v>
      </c>
      <c r="D7342">
        <v>33.53</v>
      </c>
    </row>
    <row r="7343" spans="1:4" x14ac:dyDescent="0.2">
      <c r="A7343">
        <v>101432</v>
      </c>
      <c r="B7343" t="s">
        <v>14796</v>
      </c>
      <c r="C7343" t="s">
        <v>69</v>
      </c>
      <c r="D7343" s="335">
        <v>5763.88</v>
      </c>
    </row>
    <row r="7344" spans="1:4" x14ac:dyDescent="0.2">
      <c r="A7344">
        <v>88296</v>
      </c>
      <c r="B7344" t="s">
        <v>9711</v>
      </c>
      <c r="C7344" t="s">
        <v>533</v>
      </c>
      <c r="D7344">
        <v>44.6</v>
      </c>
    </row>
    <row r="7345" spans="1:4" x14ac:dyDescent="0.2">
      <c r="A7345">
        <v>101433</v>
      </c>
      <c r="B7345" t="s">
        <v>9711</v>
      </c>
      <c r="C7345" t="s">
        <v>69</v>
      </c>
      <c r="D7345" s="335">
        <v>7676.47</v>
      </c>
    </row>
    <row r="7346" spans="1:4" x14ac:dyDescent="0.2">
      <c r="A7346">
        <v>101434</v>
      </c>
      <c r="B7346" t="s">
        <v>14797</v>
      </c>
      <c r="C7346" t="s">
        <v>69</v>
      </c>
      <c r="D7346" s="335">
        <v>6010.51</v>
      </c>
    </row>
    <row r="7347" spans="1:4" x14ac:dyDescent="0.2">
      <c r="A7347">
        <v>88298</v>
      </c>
      <c r="B7347" t="s">
        <v>9880</v>
      </c>
      <c r="C7347" t="s">
        <v>533</v>
      </c>
      <c r="D7347">
        <v>38.97</v>
      </c>
    </row>
    <row r="7348" spans="1:4" x14ac:dyDescent="0.2">
      <c r="A7348">
        <v>101436</v>
      </c>
      <c r="B7348" t="s">
        <v>9880</v>
      </c>
      <c r="C7348" t="s">
        <v>69</v>
      </c>
      <c r="D7348" s="335">
        <v>6745.36</v>
      </c>
    </row>
    <row r="7349" spans="1:4" x14ac:dyDescent="0.2">
      <c r="A7349">
        <v>101437</v>
      </c>
      <c r="B7349" t="s">
        <v>14798</v>
      </c>
      <c r="C7349" t="s">
        <v>69</v>
      </c>
      <c r="D7349" s="335">
        <v>7412.51</v>
      </c>
    </row>
    <row r="7350" spans="1:4" x14ac:dyDescent="0.2">
      <c r="A7350">
        <v>88299</v>
      </c>
      <c r="B7350" t="s">
        <v>14799</v>
      </c>
      <c r="C7350" t="s">
        <v>533</v>
      </c>
      <c r="D7350">
        <v>42.8</v>
      </c>
    </row>
    <row r="7351" spans="1:4" x14ac:dyDescent="0.2">
      <c r="A7351">
        <v>88300</v>
      </c>
      <c r="B7351" t="s">
        <v>9958</v>
      </c>
      <c r="C7351" t="s">
        <v>533</v>
      </c>
      <c r="D7351">
        <v>42.8</v>
      </c>
    </row>
    <row r="7352" spans="1:4" x14ac:dyDescent="0.2">
      <c r="A7352">
        <v>101438</v>
      </c>
      <c r="B7352" t="s">
        <v>9958</v>
      </c>
      <c r="C7352" t="s">
        <v>69</v>
      </c>
      <c r="D7352" s="335">
        <v>7412.51</v>
      </c>
    </row>
    <row r="7353" spans="1:4" x14ac:dyDescent="0.2">
      <c r="A7353">
        <v>88297</v>
      </c>
      <c r="B7353" t="s">
        <v>9070</v>
      </c>
      <c r="C7353" t="s">
        <v>533</v>
      </c>
      <c r="D7353">
        <v>42.02</v>
      </c>
    </row>
    <row r="7354" spans="1:4" x14ac:dyDescent="0.2">
      <c r="A7354">
        <v>101435</v>
      </c>
      <c r="B7354" t="s">
        <v>14800</v>
      </c>
      <c r="C7354" t="s">
        <v>69</v>
      </c>
      <c r="D7354" s="335">
        <v>7258.28</v>
      </c>
    </row>
    <row r="7355" spans="1:4" x14ac:dyDescent="0.2">
      <c r="A7355">
        <v>101440</v>
      </c>
      <c r="B7355" t="s">
        <v>14801</v>
      </c>
      <c r="C7355" t="s">
        <v>69</v>
      </c>
      <c r="D7355" s="335">
        <v>6560.5</v>
      </c>
    </row>
    <row r="7356" spans="1:4" x14ac:dyDescent="0.2">
      <c r="A7356">
        <v>88302</v>
      </c>
      <c r="B7356" t="s">
        <v>9677</v>
      </c>
      <c r="C7356" t="s">
        <v>533</v>
      </c>
      <c r="D7356">
        <v>37.92</v>
      </c>
    </row>
    <row r="7357" spans="1:4" x14ac:dyDescent="0.2">
      <c r="A7357">
        <v>88301</v>
      </c>
      <c r="B7357" t="s">
        <v>9874</v>
      </c>
      <c r="C7357" t="s">
        <v>533</v>
      </c>
      <c r="D7357">
        <v>37.92</v>
      </c>
    </row>
    <row r="7358" spans="1:4" x14ac:dyDescent="0.2">
      <c r="A7358">
        <v>101439</v>
      </c>
      <c r="B7358" t="s">
        <v>9874</v>
      </c>
      <c r="C7358" t="s">
        <v>69</v>
      </c>
      <c r="D7358" s="335">
        <v>6560.5</v>
      </c>
    </row>
    <row r="7359" spans="1:4" x14ac:dyDescent="0.2">
      <c r="A7359">
        <v>88303</v>
      </c>
      <c r="B7359" t="s">
        <v>10221</v>
      </c>
      <c r="C7359" t="s">
        <v>533</v>
      </c>
      <c r="D7359">
        <v>39.630000000000003</v>
      </c>
    </row>
    <row r="7360" spans="1:4" x14ac:dyDescent="0.2">
      <c r="A7360">
        <v>101441</v>
      </c>
      <c r="B7360" t="s">
        <v>10221</v>
      </c>
      <c r="C7360" t="s">
        <v>69</v>
      </c>
      <c r="D7360" s="335">
        <v>6858.32</v>
      </c>
    </row>
    <row r="7361" spans="1:4" x14ac:dyDescent="0.2">
      <c r="A7361">
        <v>88304</v>
      </c>
      <c r="B7361" t="s">
        <v>10391</v>
      </c>
      <c r="C7361" t="s">
        <v>533</v>
      </c>
      <c r="D7361">
        <v>42.8</v>
      </c>
    </row>
    <row r="7362" spans="1:4" x14ac:dyDescent="0.2">
      <c r="A7362">
        <v>101443</v>
      </c>
      <c r="B7362" t="s">
        <v>10391</v>
      </c>
      <c r="C7362" t="s">
        <v>69</v>
      </c>
      <c r="D7362" s="335">
        <v>7412.51</v>
      </c>
    </row>
    <row r="7363" spans="1:4" x14ac:dyDescent="0.2">
      <c r="A7363">
        <v>88306</v>
      </c>
      <c r="B7363" t="s">
        <v>9989</v>
      </c>
      <c r="C7363" t="s">
        <v>533</v>
      </c>
      <c r="D7363">
        <v>34.85</v>
      </c>
    </row>
    <row r="7364" spans="1:4" x14ac:dyDescent="0.2">
      <c r="A7364">
        <v>88307</v>
      </c>
      <c r="B7364" t="s">
        <v>9231</v>
      </c>
      <c r="C7364" t="s">
        <v>533</v>
      </c>
      <c r="D7364">
        <v>40.94</v>
      </c>
    </row>
    <row r="7365" spans="1:4" x14ac:dyDescent="0.2">
      <c r="A7365">
        <v>88308</v>
      </c>
      <c r="B7365" t="s">
        <v>14802</v>
      </c>
      <c r="C7365" t="s">
        <v>533</v>
      </c>
      <c r="D7365">
        <v>41</v>
      </c>
    </row>
    <row r="7366" spans="1:4" x14ac:dyDescent="0.2">
      <c r="A7366">
        <v>101444</v>
      </c>
      <c r="B7366" t="s">
        <v>14802</v>
      </c>
      <c r="C7366" t="s">
        <v>69</v>
      </c>
      <c r="D7366" s="335">
        <v>7056.27</v>
      </c>
    </row>
    <row r="7367" spans="1:4" x14ac:dyDescent="0.2">
      <c r="A7367">
        <v>88309</v>
      </c>
      <c r="B7367" t="s">
        <v>558</v>
      </c>
      <c r="C7367" t="s">
        <v>533</v>
      </c>
      <c r="D7367">
        <v>38.89</v>
      </c>
    </row>
    <row r="7368" spans="1:4" x14ac:dyDescent="0.2">
      <c r="A7368">
        <v>101445</v>
      </c>
      <c r="B7368" t="s">
        <v>558</v>
      </c>
      <c r="C7368" t="s">
        <v>69</v>
      </c>
      <c r="D7368" s="335">
        <v>6656.54</v>
      </c>
    </row>
    <row r="7369" spans="1:4" x14ac:dyDescent="0.2">
      <c r="A7369">
        <v>88310</v>
      </c>
      <c r="B7369" t="s">
        <v>605</v>
      </c>
      <c r="C7369" t="s">
        <v>533</v>
      </c>
      <c r="D7369">
        <v>39.770000000000003</v>
      </c>
    </row>
    <row r="7370" spans="1:4" x14ac:dyDescent="0.2">
      <c r="A7370">
        <v>101446</v>
      </c>
      <c r="B7370" t="s">
        <v>605</v>
      </c>
      <c r="C7370" t="s">
        <v>69</v>
      </c>
      <c r="D7370" s="335">
        <v>6834.19</v>
      </c>
    </row>
    <row r="7371" spans="1:4" x14ac:dyDescent="0.2">
      <c r="A7371">
        <v>88311</v>
      </c>
      <c r="B7371" t="s">
        <v>14803</v>
      </c>
      <c r="C7371" t="s">
        <v>533</v>
      </c>
      <c r="D7371">
        <v>37.590000000000003</v>
      </c>
    </row>
    <row r="7372" spans="1:4" x14ac:dyDescent="0.2">
      <c r="A7372">
        <v>101447</v>
      </c>
      <c r="B7372" t="s">
        <v>14803</v>
      </c>
      <c r="C7372" t="s">
        <v>69</v>
      </c>
      <c r="D7372" s="335">
        <v>6459.15</v>
      </c>
    </row>
    <row r="7373" spans="1:4" x14ac:dyDescent="0.2">
      <c r="A7373">
        <v>88312</v>
      </c>
      <c r="B7373" t="s">
        <v>14804</v>
      </c>
      <c r="C7373" t="s">
        <v>533</v>
      </c>
      <c r="D7373">
        <v>39.770000000000003</v>
      </c>
    </row>
    <row r="7374" spans="1:4" x14ac:dyDescent="0.2">
      <c r="A7374">
        <v>101448</v>
      </c>
      <c r="B7374" t="s">
        <v>14804</v>
      </c>
      <c r="C7374" t="s">
        <v>69</v>
      </c>
      <c r="D7374" s="335">
        <v>6834.19</v>
      </c>
    </row>
    <row r="7375" spans="1:4" x14ac:dyDescent="0.2">
      <c r="A7375">
        <v>101449</v>
      </c>
      <c r="B7375" t="s">
        <v>14805</v>
      </c>
      <c r="C7375" t="s">
        <v>69</v>
      </c>
      <c r="D7375" s="335">
        <v>5667.59</v>
      </c>
    </row>
    <row r="7376" spans="1:4" x14ac:dyDescent="0.2">
      <c r="A7376">
        <v>88313</v>
      </c>
      <c r="B7376" t="s">
        <v>14806</v>
      </c>
      <c r="C7376" t="s">
        <v>533</v>
      </c>
      <c r="D7376">
        <v>33.11</v>
      </c>
    </row>
    <row r="7377" spans="1:4" x14ac:dyDescent="0.2">
      <c r="A7377">
        <v>88314</v>
      </c>
      <c r="B7377" t="s">
        <v>7975</v>
      </c>
      <c r="C7377" t="s">
        <v>533</v>
      </c>
      <c r="D7377">
        <v>36.11</v>
      </c>
    </row>
    <row r="7378" spans="1:4" x14ac:dyDescent="0.2">
      <c r="A7378">
        <v>88315</v>
      </c>
      <c r="B7378" t="s">
        <v>843</v>
      </c>
      <c r="C7378" t="s">
        <v>533</v>
      </c>
      <c r="D7378">
        <v>38.619999999999997</v>
      </c>
    </row>
    <row r="7379" spans="1:4" x14ac:dyDescent="0.2">
      <c r="A7379">
        <v>101451</v>
      </c>
      <c r="B7379" t="s">
        <v>843</v>
      </c>
      <c r="C7379" t="s">
        <v>69</v>
      </c>
      <c r="D7379" s="335">
        <v>6656.54</v>
      </c>
    </row>
    <row r="7380" spans="1:4" x14ac:dyDescent="0.2">
      <c r="A7380">
        <v>88316</v>
      </c>
      <c r="B7380" t="s">
        <v>543</v>
      </c>
      <c r="C7380" t="s">
        <v>533</v>
      </c>
      <c r="D7380">
        <v>30.51</v>
      </c>
    </row>
    <row r="7381" spans="1:4" x14ac:dyDescent="0.2">
      <c r="A7381">
        <v>101452</v>
      </c>
      <c r="B7381" t="s">
        <v>14807</v>
      </c>
      <c r="C7381" t="s">
        <v>69</v>
      </c>
      <c r="D7381" s="335">
        <v>5214.49</v>
      </c>
    </row>
    <row r="7382" spans="1:4" x14ac:dyDescent="0.2">
      <c r="A7382">
        <v>88318</v>
      </c>
      <c r="B7382" t="s">
        <v>14808</v>
      </c>
      <c r="C7382" t="s">
        <v>533</v>
      </c>
      <c r="D7382">
        <v>80.02</v>
      </c>
    </row>
    <row r="7383" spans="1:4" x14ac:dyDescent="0.2">
      <c r="A7383">
        <v>88317</v>
      </c>
      <c r="B7383" t="s">
        <v>7969</v>
      </c>
      <c r="C7383" t="s">
        <v>533</v>
      </c>
      <c r="D7383">
        <v>47.67</v>
      </c>
    </row>
    <row r="7384" spans="1:4" x14ac:dyDescent="0.2">
      <c r="A7384">
        <v>101453</v>
      </c>
      <c r="B7384" t="s">
        <v>7969</v>
      </c>
      <c r="C7384" t="s">
        <v>69</v>
      </c>
      <c r="D7384" s="335">
        <v>8222.2000000000007</v>
      </c>
    </row>
    <row r="7385" spans="1:4" x14ac:dyDescent="0.2">
      <c r="A7385">
        <v>101454</v>
      </c>
      <c r="B7385" t="s">
        <v>14809</v>
      </c>
      <c r="C7385" t="s">
        <v>69</v>
      </c>
      <c r="D7385" s="335">
        <v>13840.39</v>
      </c>
    </row>
    <row r="7386" spans="1:4" x14ac:dyDescent="0.2">
      <c r="A7386">
        <v>100533</v>
      </c>
      <c r="B7386" t="s">
        <v>14810</v>
      </c>
      <c r="C7386" t="s">
        <v>533</v>
      </c>
      <c r="D7386">
        <v>29.26</v>
      </c>
    </row>
    <row r="7387" spans="1:4" x14ac:dyDescent="0.2">
      <c r="A7387">
        <v>100534</v>
      </c>
      <c r="B7387" t="s">
        <v>14810</v>
      </c>
      <c r="C7387" t="s">
        <v>69</v>
      </c>
      <c r="D7387" s="335">
        <v>5013.66</v>
      </c>
    </row>
    <row r="7388" spans="1:4" x14ac:dyDescent="0.2">
      <c r="A7388">
        <v>88323</v>
      </c>
      <c r="B7388" t="s">
        <v>588</v>
      </c>
      <c r="C7388" t="s">
        <v>533</v>
      </c>
      <c r="D7388">
        <v>38.049999999999997</v>
      </c>
    </row>
    <row r="7389" spans="1:4" x14ac:dyDescent="0.2">
      <c r="A7389">
        <v>101458</v>
      </c>
      <c r="B7389" t="s">
        <v>14811</v>
      </c>
      <c r="C7389" t="s">
        <v>69</v>
      </c>
      <c r="D7389" s="335">
        <v>6563.26</v>
      </c>
    </row>
    <row r="7390" spans="1:4" x14ac:dyDescent="0.2">
      <c r="A7390">
        <v>90781</v>
      </c>
      <c r="B7390" t="s">
        <v>12041</v>
      </c>
      <c r="C7390" t="s">
        <v>533</v>
      </c>
      <c r="D7390">
        <v>34.46</v>
      </c>
    </row>
    <row r="7391" spans="1:4" x14ac:dyDescent="0.2">
      <c r="A7391">
        <v>94296</v>
      </c>
      <c r="B7391" t="s">
        <v>12041</v>
      </c>
      <c r="C7391" t="s">
        <v>69</v>
      </c>
      <c r="D7391" s="335">
        <v>5954.83</v>
      </c>
    </row>
    <row r="7392" spans="1:4" x14ac:dyDescent="0.2">
      <c r="A7392">
        <v>88324</v>
      </c>
      <c r="B7392" t="s">
        <v>10324</v>
      </c>
      <c r="C7392" t="s">
        <v>533</v>
      </c>
      <c r="D7392">
        <v>42.02</v>
      </c>
    </row>
    <row r="7393" spans="1:4" x14ac:dyDescent="0.2">
      <c r="A7393">
        <v>88321</v>
      </c>
      <c r="B7393" t="s">
        <v>14812</v>
      </c>
      <c r="C7393" t="s">
        <v>533</v>
      </c>
      <c r="D7393">
        <v>53.28</v>
      </c>
    </row>
    <row r="7394" spans="1:4" x14ac:dyDescent="0.2">
      <c r="A7394">
        <v>101456</v>
      </c>
      <c r="B7394" t="s">
        <v>14813</v>
      </c>
      <c r="C7394" t="s">
        <v>69</v>
      </c>
      <c r="D7394" s="335">
        <v>9235.25</v>
      </c>
    </row>
    <row r="7395" spans="1:4" x14ac:dyDescent="0.2">
      <c r="A7395">
        <v>100309</v>
      </c>
      <c r="B7395" t="s">
        <v>14814</v>
      </c>
      <c r="C7395" t="s">
        <v>533</v>
      </c>
      <c r="D7395">
        <v>52.9</v>
      </c>
    </row>
    <row r="7396" spans="1:4" x14ac:dyDescent="0.2">
      <c r="A7396">
        <v>100321</v>
      </c>
      <c r="B7396" t="s">
        <v>14814</v>
      </c>
      <c r="C7396" t="s">
        <v>69</v>
      </c>
      <c r="D7396" s="335">
        <v>9096.44</v>
      </c>
    </row>
    <row r="7397" spans="1:4" x14ac:dyDescent="0.2">
      <c r="A7397">
        <v>88322</v>
      </c>
      <c r="B7397" t="s">
        <v>14815</v>
      </c>
      <c r="C7397" t="s">
        <v>533</v>
      </c>
      <c r="D7397">
        <v>38.200000000000003</v>
      </c>
    </row>
    <row r="7398" spans="1:4" x14ac:dyDescent="0.2">
      <c r="A7398">
        <v>101457</v>
      </c>
      <c r="B7398" t="s">
        <v>14815</v>
      </c>
      <c r="C7398" t="s">
        <v>69</v>
      </c>
      <c r="D7398" s="335">
        <v>6592.72</v>
      </c>
    </row>
    <row r="7399" spans="1:4" x14ac:dyDescent="0.2">
      <c r="A7399">
        <v>88325</v>
      </c>
      <c r="B7399" t="s">
        <v>672</v>
      </c>
      <c r="C7399" t="s">
        <v>533</v>
      </c>
      <c r="D7399">
        <v>34.85</v>
      </c>
    </row>
    <row r="7400" spans="1:4" x14ac:dyDescent="0.2">
      <c r="A7400">
        <v>101459</v>
      </c>
      <c r="B7400" t="s">
        <v>672</v>
      </c>
      <c r="C7400" t="s">
        <v>69</v>
      </c>
      <c r="D7400" s="335">
        <v>5990.01</v>
      </c>
    </row>
    <row r="7401" spans="1:4" x14ac:dyDescent="0.2">
      <c r="A7401">
        <v>100289</v>
      </c>
      <c r="B7401" t="s">
        <v>14816</v>
      </c>
      <c r="C7401" t="s">
        <v>533</v>
      </c>
      <c r="D7401">
        <v>32.56</v>
      </c>
    </row>
    <row r="7402" spans="1:4" x14ac:dyDescent="0.2">
      <c r="A7402">
        <v>101460</v>
      </c>
      <c r="B7402" t="s">
        <v>14816</v>
      </c>
      <c r="C7402" t="s">
        <v>69</v>
      </c>
      <c r="D7402" s="335">
        <v>5631.35</v>
      </c>
    </row>
    <row r="7403" spans="1:4" x14ac:dyDescent="0.2">
      <c r="A7403">
        <v>105011</v>
      </c>
      <c r="B7403" t="s">
        <v>14817</v>
      </c>
      <c r="C7403" t="s">
        <v>83</v>
      </c>
      <c r="D7403">
        <v>0.7</v>
      </c>
    </row>
    <row r="7404" spans="1:4" x14ac:dyDescent="0.2">
      <c r="A7404">
        <v>99061</v>
      </c>
      <c r="B7404" t="s">
        <v>14818</v>
      </c>
      <c r="C7404" t="s">
        <v>52</v>
      </c>
      <c r="D7404">
        <v>150.84</v>
      </c>
    </row>
    <row r="7405" spans="1:4" x14ac:dyDescent="0.2">
      <c r="A7405">
        <v>99060</v>
      </c>
      <c r="B7405" t="s">
        <v>14819</v>
      </c>
      <c r="C7405" t="s">
        <v>52</v>
      </c>
      <c r="D7405">
        <v>243.61</v>
      </c>
    </row>
    <row r="7406" spans="1:4" x14ac:dyDescent="0.2">
      <c r="A7406">
        <v>105008</v>
      </c>
      <c r="B7406" t="s">
        <v>14820</v>
      </c>
      <c r="C7406" t="s">
        <v>52</v>
      </c>
      <c r="D7406" t="s">
        <v>17527</v>
      </c>
    </row>
    <row r="7407" spans="1:4" x14ac:dyDescent="0.2">
      <c r="A7407">
        <v>105009</v>
      </c>
      <c r="B7407" t="s">
        <v>14821</v>
      </c>
      <c r="C7407" t="s">
        <v>83</v>
      </c>
      <c r="D7407">
        <v>99.93</v>
      </c>
    </row>
    <row r="7408" spans="1:4" x14ac:dyDescent="0.2">
      <c r="A7408">
        <v>99059</v>
      </c>
      <c r="B7408" t="s">
        <v>1243</v>
      </c>
      <c r="C7408" t="s">
        <v>83</v>
      </c>
      <c r="D7408">
        <v>81.25</v>
      </c>
    </row>
    <row r="7409" spans="1:4" x14ac:dyDescent="0.2">
      <c r="A7409">
        <v>105137</v>
      </c>
      <c r="B7409" t="s">
        <v>14822</v>
      </c>
      <c r="C7409" t="s">
        <v>83</v>
      </c>
      <c r="D7409" t="s">
        <v>17527</v>
      </c>
    </row>
    <row r="7410" spans="1:4" x14ac:dyDescent="0.2">
      <c r="A7410">
        <v>105136</v>
      </c>
      <c r="B7410" t="s">
        <v>14823</v>
      </c>
      <c r="C7410" t="s">
        <v>52</v>
      </c>
      <c r="D7410" t="s">
        <v>17527</v>
      </c>
    </row>
    <row r="7411" spans="1:4" x14ac:dyDescent="0.2">
      <c r="A7411">
        <v>105007</v>
      </c>
      <c r="B7411" t="s">
        <v>14824</v>
      </c>
      <c r="C7411" t="s">
        <v>52</v>
      </c>
      <c r="D7411">
        <v>51.29</v>
      </c>
    </row>
    <row r="7412" spans="1:4" x14ac:dyDescent="0.2">
      <c r="A7412">
        <v>99063</v>
      </c>
      <c r="B7412" t="s">
        <v>14825</v>
      </c>
      <c r="C7412" t="s">
        <v>83</v>
      </c>
      <c r="D7412">
        <v>12.07</v>
      </c>
    </row>
    <row r="7413" spans="1:4" x14ac:dyDescent="0.2">
      <c r="A7413">
        <v>105010</v>
      </c>
      <c r="B7413" t="s">
        <v>14826</v>
      </c>
      <c r="C7413" t="s">
        <v>52</v>
      </c>
      <c r="D7413" t="s">
        <v>17527</v>
      </c>
    </row>
    <row r="7414" spans="1:4" x14ac:dyDescent="0.2">
      <c r="A7414">
        <v>99062</v>
      </c>
      <c r="B7414" t="s">
        <v>14827</v>
      </c>
      <c r="C7414" t="s">
        <v>52</v>
      </c>
      <c r="D7414">
        <v>2.77</v>
      </c>
    </row>
    <row r="7415" spans="1:4" x14ac:dyDescent="0.2">
      <c r="A7415">
        <v>100857</v>
      </c>
      <c r="B7415" t="s">
        <v>14828</v>
      </c>
      <c r="C7415" t="s">
        <v>52</v>
      </c>
      <c r="D7415">
        <v>618.63</v>
      </c>
    </row>
    <row r="7416" spans="1:4" x14ac:dyDescent="0.2">
      <c r="A7416">
        <v>86905</v>
      </c>
      <c r="B7416" t="s">
        <v>14829</v>
      </c>
      <c r="C7416" t="s">
        <v>52</v>
      </c>
      <c r="D7416">
        <v>478.19</v>
      </c>
    </row>
    <row r="7417" spans="1:4" x14ac:dyDescent="0.2">
      <c r="A7417">
        <v>86908</v>
      </c>
      <c r="B7417" t="s">
        <v>14830</v>
      </c>
      <c r="C7417" t="s">
        <v>52</v>
      </c>
      <c r="D7417">
        <v>569.78</v>
      </c>
    </row>
    <row r="7418" spans="1:4" x14ac:dyDescent="0.2">
      <c r="A7418">
        <v>100849</v>
      </c>
      <c r="B7418" t="s">
        <v>14831</v>
      </c>
      <c r="C7418" t="s">
        <v>52</v>
      </c>
      <c r="D7418">
        <v>43.16</v>
      </c>
    </row>
    <row r="7419" spans="1:4" x14ac:dyDescent="0.2">
      <c r="A7419">
        <v>100851</v>
      </c>
      <c r="B7419" t="s">
        <v>14832</v>
      </c>
      <c r="C7419" t="s">
        <v>52</v>
      </c>
      <c r="D7419">
        <v>83.77</v>
      </c>
    </row>
    <row r="7420" spans="1:4" x14ac:dyDescent="0.2">
      <c r="A7420">
        <v>100850</v>
      </c>
      <c r="B7420" t="s">
        <v>14833</v>
      </c>
      <c r="C7420" t="s">
        <v>52</v>
      </c>
      <c r="D7420" t="s">
        <v>17527</v>
      </c>
    </row>
    <row r="7421" spans="1:4" x14ac:dyDescent="0.2">
      <c r="A7421">
        <v>86895</v>
      </c>
      <c r="B7421" t="s">
        <v>14834</v>
      </c>
      <c r="C7421" t="s">
        <v>52</v>
      </c>
      <c r="D7421">
        <v>430.21</v>
      </c>
    </row>
    <row r="7422" spans="1:4" x14ac:dyDescent="0.2">
      <c r="A7422">
        <v>86889</v>
      </c>
      <c r="B7422" t="s">
        <v>14835</v>
      </c>
      <c r="C7422" t="s">
        <v>52</v>
      </c>
      <c r="D7422">
        <v>903.15</v>
      </c>
    </row>
    <row r="7423" spans="1:4" x14ac:dyDescent="0.2">
      <c r="A7423">
        <v>86899</v>
      </c>
      <c r="B7423" t="s">
        <v>14836</v>
      </c>
      <c r="C7423" t="s">
        <v>52</v>
      </c>
      <c r="D7423">
        <v>338.41</v>
      </c>
    </row>
    <row r="7424" spans="1:4" x14ac:dyDescent="0.2">
      <c r="A7424">
        <v>86893</v>
      </c>
      <c r="B7424" t="s">
        <v>14837</v>
      </c>
      <c r="C7424" t="s">
        <v>52</v>
      </c>
      <c r="D7424">
        <v>658.42</v>
      </c>
    </row>
    <row r="7425" spans="1:4" x14ac:dyDescent="0.2">
      <c r="A7425">
        <v>86934</v>
      </c>
      <c r="B7425" t="s">
        <v>14838</v>
      </c>
      <c r="C7425" t="s">
        <v>52</v>
      </c>
      <c r="D7425">
        <v>519.5</v>
      </c>
    </row>
    <row r="7426" spans="1:4" x14ac:dyDescent="0.2">
      <c r="A7426">
        <v>86933</v>
      </c>
      <c r="B7426" t="s">
        <v>14842</v>
      </c>
      <c r="C7426" t="s">
        <v>52</v>
      </c>
      <c r="D7426">
        <v>533.35</v>
      </c>
    </row>
    <row r="7427" spans="1:4" x14ac:dyDescent="0.2">
      <c r="A7427">
        <v>86894</v>
      </c>
      <c r="B7427" t="s">
        <v>14840</v>
      </c>
      <c r="C7427" t="s">
        <v>52</v>
      </c>
      <c r="D7427">
        <v>363.66</v>
      </c>
    </row>
    <row r="7428" spans="1:4" x14ac:dyDescent="0.2">
      <c r="A7428">
        <v>93441</v>
      </c>
      <c r="B7428" t="s">
        <v>14843</v>
      </c>
      <c r="C7428" t="s">
        <v>52</v>
      </c>
      <c r="D7428" s="335">
        <v>1350.62</v>
      </c>
    </row>
    <row r="7429" spans="1:4" x14ac:dyDescent="0.2">
      <c r="A7429">
        <v>93396</v>
      </c>
      <c r="B7429" t="s">
        <v>14846</v>
      </c>
      <c r="C7429" t="s">
        <v>52</v>
      </c>
      <c r="D7429">
        <v>792.46</v>
      </c>
    </row>
    <row r="7430" spans="1:4" x14ac:dyDescent="0.2">
      <c r="A7430">
        <v>93442</v>
      </c>
      <c r="B7430" t="s">
        <v>14849</v>
      </c>
      <c r="C7430" t="s">
        <v>52</v>
      </c>
      <c r="D7430" s="335">
        <v>1372.32</v>
      </c>
    </row>
    <row r="7431" spans="1:4" x14ac:dyDescent="0.2">
      <c r="A7431">
        <v>86947</v>
      </c>
      <c r="B7431" t="s">
        <v>14852</v>
      </c>
      <c r="C7431" t="s">
        <v>52</v>
      </c>
      <c r="D7431" s="335">
        <v>1416.7</v>
      </c>
    </row>
    <row r="7432" spans="1:4" x14ac:dyDescent="0.2">
      <c r="A7432">
        <v>100875</v>
      </c>
      <c r="B7432" t="s">
        <v>796</v>
      </c>
      <c r="C7432" t="s">
        <v>52</v>
      </c>
      <c r="D7432">
        <v>738.88</v>
      </c>
    </row>
    <row r="7433" spans="1:4" x14ac:dyDescent="0.2">
      <c r="A7433">
        <v>100863</v>
      </c>
      <c r="B7433" t="s">
        <v>14855</v>
      </c>
      <c r="C7433" t="s">
        <v>52</v>
      </c>
      <c r="D7433">
        <v>476.83</v>
      </c>
    </row>
    <row r="7434" spans="1:4" x14ac:dyDescent="0.2">
      <c r="A7434">
        <v>100864</v>
      </c>
      <c r="B7434" t="s">
        <v>14856</v>
      </c>
      <c r="C7434" t="s">
        <v>52</v>
      </c>
      <c r="D7434">
        <v>510.81</v>
      </c>
    </row>
    <row r="7435" spans="1:4" x14ac:dyDescent="0.2">
      <c r="A7435">
        <v>100865</v>
      </c>
      <c r="B7435" t="s">
        <v>1747</v>
      </c>
      <c r="C7435" t="s">
        <v>52</v>
      </c>
      <c r="D7435">
        <v>395.4</v>
      </c>
    </row>
    <row r="7436" spans="1:4" x14ac:dyDescent="0.2">
      <c r="A7436">
        <v>100866</v>
      </c>
      <c r="B7436" t="s">
        <v>14857</v>
      </c>
      <c r="C7436" t="s">
        <v>52</v>
      </c>
      <c r="D7436">
        <v>265.77999999999997</v>
      </c>
    </row>
    <row r="7437" spans="1:4" x14ac:dyDescent="0.2">
      <c r="A7437">
        <v>100867</v>
      </c>
      <c r="B7437" t="s">
        <v>1748</v>
      </c>
      <c r="C7437" t="s">
        <v>52</v>
      </c>
      <c r="D7437">
        <v>276.98</v>
      </c>
    </row>
    <row r="7438" spans="1:4" x14ac:dyDescent="0.2">
      <c r="A7438">
        <v>100868</v>
      </c>
      <c r="B7438" t="s">
        <v>1745</v>
      </c>
      <c r="C7438" t="s">
        <v>52</v>
      </c>
      <c r="D7438">
        <v>284.44</v>
      </c>
    </row>
    <row r="7439" spans="1:4" x14ac:dyDescent="0.2">
      <c r="A7439">
        <v>100869</v>
      </c>
      <c r="B7439" t="s">
        <v>14858</v>
      </c>
      <c r="C7439" t="s">
        <v>52</v>
      </c>
      <c r="D7439">
        <v>290.16000000000003</v>
      </c>
    </row>
    <row r="7440" spans="1:4" x14ac:dyDescent="0.2">
      <c r="A7440">
        <v>100870</v>
      </c>
      <c r="B7440" t="s">
        <v>14859</v>
      </c>
      <c r="C7440" t="s">
        <v>52</v>
      </c>
      <c r="D7440">
        <v>337.71</v>
      </c>
    </row>
    <row r="7441" spans="1:4" x14ac:dyDescent="0.2">
      <c r="A7441">
        <v>100871</v>
      </c>
      <c r="B7441" t="s">
        <v>14860</v>
      </c>
      <c r="C7441" t="s">
        <v>52</v>
      </c>
      <c r="D7441">
        <v>363.13</v>
      </c>
    </row>
    <row r="7442" spans="1:4" x14ac:dyDescent="0.2">
      <c r="A7442">
        <v>100872</v>
      </c>
      <c r="B7442" t="s">
        <v>14861</v>
      </c>
      <c r="C7442" t="s">
        <v>52</v>
      </c>
      <c r="D7442">
        <v>379.35</v>
      </c>
    </row>
    <row r="7443" spans="1:4" x14ac:dyDescent="0.2">
      <c r="A7443">
        <v>100873</v>
      </c>
      <c r="B7443" t="s">
        <v>14862</v>
      </c>
      <c r="C7443" t="s">
        <v>52</v>
      </c>
      <c r="D7443">
        <v>389.48</v>
      </c>
    </row>
    <row r="7444" spans="1:4" x14ac:dyDescent="0.2">
      <c r="A7444">
        <v>100860</v>
      </c>
      <c r="B7444" t="s">
        <v>291</v>
      </c>
      <c r="C7444" t="s">
        <v>52</v>
      </c>
      <c r="D7444">
        <v>111.07</v>
      </c>
    </row>
    <row r="7445" spans="1:4" x14ac:dyDescent="0.2">
      <c r="A7445">
        <v>86936</v>
      </c>
      <c r="B7445" t="s">
        <v>14850</v>
      </c>
      <c r="C7445" t="s">
        <v>52</v>
      </c>
      <c r="D7445">
        <v>545.45000000000005</v>
      </c>
    </row>
    <row r="7446" spans="1:4" x14ac:dyDescent="0.2">
      <c r="A7446">
        <v>86935</v>
      </c>
      <c r="B7446" t="s">
        <v>14844</v>
      </c>
      <c r="C7446" t="s">
        <v>52</v>
      </c>
      <c r="D7446">
        <v>329.14</v>
      </c>
    </row>
    <row r="7447" spans="1:4" x14ac:dyDescent="0.2">
      <c r="A7447">
        <v>86901</v>
      </c>
      <c r="B7447" t="s">
        <v>301</v>
      </c>
      <c r="C7447" t="s">
        <v>52</v>
      </c>
      <c r="D7447">
        <v>165.11</v>
      </c>
    </row>
    <row r="7448" spans="1:4" x14ac:dyDescent="0.2">
      <c r="A7448">
        <v>86938</v>
      </c>
      <c r="B7448" t="s">
        <v>14853</v>
      </c>
      <c r="C7448" t="s">
        <v>52</v>
      </c>
      <c r="D7448">
        <v>475.34</v>
      </c>
    </row>
    <row r="7449" spans="1:4" x14ac:dyDescent="0.2">
      <c r="A7449">
        <v>86937</v>
      </c>
      <c r="B7449" t="s">
        <v>14847</v>
      </c>
      <c r="C7449" t="s">
        <v>52</v>
      </c>
      <c r="D7449">
        <v>259.02999999999997</v>
      </c>
    </row>
    <row r="7450" spans="1:4" x14ac:dyDescent="0.2">
      <c r="A7450">
        <v>86900</v>
      </c>
      <c r="B7450" t="s">
        <v>305</v>
      </c>
      <c r="C7450" t="s">
        <v>52</v>
      </c>
      <c r="D7450">
        <v>229.3</v>
      </c>
    </row>
    <row r="7451" spans="1:4" x14ac:dyDescent="0.2">
      <c r="A7451">
        <v>100852</v>
      </c>
      <c r="B7451" t="s">
        <v>14866</v>
      </c>
      <c r="C7451" t="s">
        <v>52</v>
      </c>
      <c r="D7451">
        <v>250.84</v>
      </c>
    </row>
    <row r="7452" spans="1:4" x14ac:dyDescent="0.2">
      <c r="A7452">
        <v>86886</v>
      </c>
      <c r="B7452" t="s">
        <v>14867</v>
      </c>
      <c r="C7452" t="s">
        <v>52</v>
      </c>
      <c r="D7452">
        <v>57.61</v>
      </c>
    </row>
    <row r="7453" spans="1:4" x14ac:dyDescent="0.2">
      <c r="A7453">
        <v>86887</v>
      </c>
      <c r="B7453" t="s">
        <v>14854</v>
      </c>
      <c r="C7453" t="s">
        <v>52</v>
      </c>
      <c r="D7453">
        <v>62.38</v>
      </c>
    </row>
    <row r="7454" spans="1:4" x14ac:dyDescent="0.2">
      <c r="A7454">
        <v>86884</v>
      </c>
      <c r="B7454" t="s">
        <v>14845</v>
      </c>
      <c r="C7454" t="s">
        <v>52</v>
      </c>
      <c r="D7454">
        <v>14.68</v>
      </c>
    </row>
    <row r="7455" spans="1:4" x14ac:dyDescent="0.2">
      <c r="A7455">
        <v>86885</v>
      </c>
      <c r="B7455" t="s">
        <v>14868</v>
      </c>
      <c r="C7455" t="s">
        <v>52</v>
      </c>
      <c r="D7455">
        <v>16.64</v>
      </c>
    </row>
    <row r="7456" spans="1:4" x14ac:dyDescent="0.2">
      <c r="A7456">
        <v>95546</v>
      </c>
      <c r="B7456" t="s">
        <v>14869</v>
      </c>
      <c r="C7456" t="s">
        <v>52</v>
      </c>
      <c r="D7456">
        <v>209.82</v>
      </c>
    </row>
    <row r="7457" spans="1:4" x14ac:dyDescent="0.2">
      <c r="A7457">
        <v>86902</v>
      </c>
      <c r="B7457" t="s">
        <v>14870</v>
      </c>
      <c r="C7457" t="s">
        <v>52</v>
      </c>
      <c r="D7457">
        <v>357.77</v>
      </c>
    </row>
    <row r="7458" spans="1:4" x14ac:dyDescent="0.2">
      <c r="A7458">
        <v>86939</v>
      </c>
      <c r="B7458" t="s">
        <v>296</v>
      </c>
      <c r="C7458" t="s">
        <v>52</v>
      </c>
      <c r="D7458">
        <v>490.58</v>
      </c>
    </row>
    <row r="7459" spans="1:4" x14ac:dyDescent="0.2">
      <c r="A7459">
        <v>86903</v>
      </c>
      <c r="B7459" t="s">
        <v>14871</v>
      </c>
      <c r="C7459" t="s">
        <v>52</v>
      </c>
      <c r="D7459">
        <v>408.92</v>
      </c>
    </row>
    <row r="7460" spans="1:4" x14ac:dyDescent="0.2">
      <c r="A7460">
        <v>86940</v>
      </c>
      <c r="B7460" t="s">
        <v>14872</v>
      </c>
      <c r="C7460" t="s">
        <v>52</v>
      </c>
      <c r="D7460" s="335">
        <v>1322.1</v>
      </c>
    </row>
    <row r="7461" spans="1:4" x14ac:dyDescent="0.2">
      <c r="A7461">
        <v>86941</v>
      </c>
      <c r="B7461" t="s">
        <v>14873</v>
      </c>
      <c r="C7461" t="s">
        <v>52</v>
      </c>
      <c r="D7461">
        <v>950.27</v>
      </c>
    </row>
    <row r="7462" spans="1:4" x14ac:dyDescent="0.2">
      <c r="A7462">
        <v>86904</v>
      </c>
      <c r="B7462" t="s">
        <v>14875</v>
      </c>
      <c r="C7462" t="s">
        <v>52</v>
      </c>
      <c r="D7462">
        <v>167.79</v>
      </c>
    </row>
    <row r="7463" spans="1:4" x14ac:dyDescent="0.2">
      <c r="A7463">
        <v>86943</v>
      </c>
      <c r="B7463" t="s">
        <v>14876</v>
      </c>
      <c r="C7463" t="s">
        <v>52</v>
      </c>
      <c r="D7463">
        <v>300.60000000000002</v>
      </c>
    </row>
    <row r="7464" spans="1:4" x14ac:dyDescent="0.2">
      <c r="A7464">
        <v>86942</v>
      </c>
      <c r="B7464" t="s">
        <v>14877</v>
      </c>
      <c r="C7464" t="s">
        <v>52</v>
      </c>
      <c r="D7464">
        <v>314.45</v>
      </c>
    </row>
    <row r="7465" spans="1:4" x14ac:dyDescent="0.2">
      <c r="A7465">
        <v>100856</v>
      </c>
      <c r="B7465" t="s">
        <v>14878</v>
      </c>
      <c r="C7465" t="s">
        <v>52</v>
      </c>
      <c r="D7465">
        <v>45.34</v>
      </c>
    </row>
    <row r="7466" spans="1:4" x14ac:dyDescent="0.2">
      <c r="A7466">
        <v>100858</v>
      </c>
      <c r="B7466" t="s">
        <v>793</v>
      </c>
      <c r="C7466" t="s">
        <v>52</v>
      </c>
      <c r="D7466">
        <v>739.85</v>
      </c>
    </row>
    <row r="7467" spans="1:4" x14ac:dyDescent="0.2">
      <c r="A7467">
        <v>100859</v>
      </c>
      <c r="B7467" t="s">
        <v>14879</v>
      </c>
      <c r="C7467" t="s">
        <v>52</v>
      </c>
      <c r="D7467" s="335">
        <v>1145.51</v>
      </c>
    </row>
    <row r="7468" spans="1:4" x14ac:dyDescent="0.2">
      <c r="A7468">
        <v>95544</v>
      </c>
      <c r="B7468" t="s">
        <v>14880</v>
      </c>
      <c r="C7468" t="s">
        <v>52</v>
      </c>
      <c r="D7468">
        <v>61.94</v>
      </c>
    </row>
    <row r="7469" spans="1:4" x14ac:dyDescent="0.2">
      <c r="A7469">
        <v>95543</v>
      </c>
      <c r="B7469" t="s">
        <v>14881</v>
      </c>
      <c r="C7469" t="s">
        <v>52</v>
      </c>
      <c r="D7469">
        <v>85.63</v>
      </c>
    </row>
    <row r="7470" spans="1:4" x14ac:dyDescent="0.2">
      <c r="A7470">
        <v>95542</v>
      </c>
      <c r="B7470" t="s">
        <v>14882</v>
      </c>
      <c r="C7470" t="s">
        <v>52</v>
      </c>
      <c r="D7470">
        <v>50.8</v>
      </c>
    </row>
    <row r="7471" spans="1:4" x14ac:dyDescent="0.2">
      <c r="A7471">
        <v>100874</v>
      </c>
      <c r="B7471" t="s">
        <v>14883</v>
      </c>
      <c r="C7471" t="s">
        <v>52</v>
      </c>
      <c r="D7471">
        <v>265.77999999999997</v>
      </c>
    </row>
    <row r="7472" spans="1:4" x14ac:dyDescent="0.2">
      <c r="A7472">
        <v>95545</v>
      </c>
      <c r="B7472" t="s">
        <v>14884</v>
      </c>
      <c r="C7472" t="s">
        <v>52</v>
      </c>
      <c r="D7472">
        <v>60.75</v>
      </c>
    </row>
    <row r="7473" spans="1:4" x14ac:dyDescent="0.2">
      <c r="A7473">
        <v>95547</v>
      </c>
      <c r="B7473" t="s">
        <v>14885</v>
      </c>
      <c r="C7473" t="s">
        <v>52</v>
      </c>
      <c r="D7473">
        <v>61.15</v>
      </c>
    </row>
    <row r="7474" spans="1:4" x14ac:dyDescent="0.2">
      <c r="A7474">
        <v>86883</v>
      </c>
      <c r="B7474" t="s">
        <v>1476</v>
      </c>
      <c r="C7474" t="s">
        <v>52</v>
      </c>
      <c r="D7474">
        <v>16.45</v>
      </c>
    </row>
    <row r="7475" spans="1:4" x14ac:dyDescent="0.2">
      <c r="A7475">
        <v>86881</v>
      </c>
      <c r="B7475" t="s">
        <v>14863</v>
      </c>
      <c r="C7475" t="s">
        <v>52</v>
      </c>
      <c r="D7475">
        <v>232.76</v>
      </c>
    </row>
    <row r="7476" spans="1:4" x14ac:dyDescent="0.2">
      <c r="A7476">
        <v>86882</v>
      </c>
      <c r="B7476" t="s">
        <v>1477</v>
      </c>
      <c r="C7476" t="s">
        <v>52</v>
      </c>
      <c r="D7476">
        <v>30.3</v>
      </c>
    </row>
    <row r="7477" spans="1:4" x14ac:dyDescent="0.2">
      <c r="A7477">
        <v>100862</v>
      </c>
      <c r="B7477" t="s">
        <v>14886</v>
      </c>
      <c r="C7477" t="s">
        <v>52</v>
      </c>
      <c r="D7477">
        <v>44.23</v>
      </c>
    </row>
    <row r="7478" spans="1:4" x14ac:dyDescent="0.2">
      <c r="A7478">
        <v>100861</v>
      </c>
      <c r="B7478" t="s">
        <v>14887</v>
      </c>
      <c r="C7478" t="s">
        <v>52</v>
      </c>
      <c r="D7478">
        <v>40.82</v>
      </c>
    </row>
    <row r="7479" spans="1:4" x14ac:dyDescent="0.2">
      <c r="A7479">
        <v>86872</v>
      </c>
      <c r="B7479" t="s">
        <v>14888</v>
      </c>
      <c r="C7479" t="s">
        <v>52</v>
      </c>
      <c r="D7479">
        <v>818.58</v>
      </c>
    </row>
    <row r="7480" spans="1:4" x14ac:dyDescent="0.2">
      <c r="A7480">
        <v>86919</v>
      </c>
      <c r="B7480" t="s">
        <v>298</v>
      </c>
      <c r="C7480" t="s">
        <v>52</v>
      </c>
      <c r="D7480" s="335">
        <v>1029.08</v>
      </c>
    </row>
    <row r="7481" spans="1:4" x14ac:dyDescent="0.2">
      <c r="A7481">
        <v>86920</v>
      </c>
      <c r="B7481" t="s">
        <v>14890</v>
      </c>
      <c r="C7481" t="s">
        <v>52</v>
      </c>
      <c r="D7481">
        <v>913.77</v>
      </c>
    </row>
    <row r="7482" spans="1:4" x14ac:dyDescent="0.2">
      <c r="A7482">
        <v>86921</v>
      </c>
      <c r="B7482" t="s">
        <v>14891</v>
      </c>
      <c r="C7482" t="s">
        <v>52</v>
      </c>
      <c r="D7482">
        <v>879.12</v>
      </c>
    </row>
    <row r="7483" spans="1:4" x14ac:dyDescent="0.2">
      <c r="A7483">
        <v>86874</v>
      </c>
      <c r="B7483" t="s">
        <v>14893</v>
      </c>
      <c r="C7483" t="s">
        <v>52</v>
      </c>
      <c r="D7483">
        <v>568.75</v>
      </c>
    </row>
    <row r="7484" spans="1:4" x14ac:dyDescent="0.2">
      <c r="A7484">
        <v>86922</v>
      </c>
      <c r="B7484" t="s">
        <v>14894</v>
      </c>
      <c r="C7484" t="s">
        <v>52</v>
      </c>
      <c r="D7484">
        <v>995.56</v>
      </c>
    </row>
    <row r="7485" spans="1:4" x14ac:dyDescent="0.2">
      <c r="A7485">
        <v>86923</v>
      </c>
      <c r="B7485" t="s">
        <v>14895</v>
      </c>
      <c r="C7485" t="s">
        <v>52</v>
      </c>
      <c r="D7485">
        <v>677.79</v>
      </c>
    </row>
    <row r="7486" spans="1:4" x14ac:dyDescent="0.2">
      <c r="A7486">
        <v>86924</v>
      </c>
      <c r="B7486" t="s">
        <v>14896</v>
      </c>
      <c r="C7486" t="s">
        <v>52</v>
      </c>
      <c r="D7486">
        <v>643.14</v>
      </c>
    </row>
    <row r="7487" spans="1:4" x14ac:dyDescent="0.2">
      <c r="A7487">
        <v>86875</v>
      </c>
      <c r="B7487" t="s">
        <v>14897</v>
      </c>
      <c r="C7487" t="s">
        <v>52</v>
      </c>
      <c r="D7487">
        <v>655.9</v>
      </c>
    </row>
    <row r="7488" spans="1:4" x14ac:dyDescent="0.2">
      <c r="A7488">
        <v>86925</v>
      </c>
      <c r="B7488" t="s">
        <v>14898</v>
      </c>
      <c r="C7488" t="s">
        <v>52</v>
      </c>
      <c r="D7488">
        <v>751.09</v>
      </c>
    </row>
    <row r="7489" spans="1:4" x14ac:dyDescent="0.2">
      <c r="A7489">
        <v>86926</v>
      </c>
      <c r="B7489" t="s">
        <v>14899</v>
      </c>
      <c r="C7489" t="s">
        <v>52</v>
      </c>
      <c r="D7489">
        <v>716.44</v>
      </c>
    </row>
    <row r="7490" spans="1:4" x14ac:dyDescent="0.2">
      <c r="A7490">
        <v>86876</v>
      </c>
      <c r="B7490" t="s">
        <v>14900</v>
      </c>
      <c r="C7490" t="s">
        <v>52</v>
      </c>
      <c r="D7490">
        <v>374.83</v>
      </c>
    </row>
    <row r="7491" spans="1:4" x14ac:dyDescent="0.2">
      <c r="A7491">
        <v>86929</v>
      </c>
      <c r="B7491" t="s">
        <v>14901</v>
      </c>
      <c r="C7491" t="s">
        <v>52</v>
      </c>
      <c r="D7491">
        <v>470.02</v>
      </c>
    </row>
    <row r="7492" spans="1:4" x14ac:dyDescent="0.2">
      <c r="A7492">
        <v>86930</v>
      </c>
      <c r="B7492" t="s">
        <v>14902</v>
      </c>
      <c r="C7492" t="s">
        <v>52</v>
      </c>
      <c r="D7492">
        <v>435.37</v>
      </c>
    </row>
    <row r="7493" spans="1:4" x14ac:dyDescent="0.2">
      <c r="A7493">
        <v>86927</v>
      </c>
      <c r="B7493" t="s">
        <v>14903</v>
      </c>
      <c r="C7493" t="s">
        <v>52</v>
      </c>
      <c r="D7493">
        <v>483.87</v>
      </c>
    </row>
    <row r="7494" spans="1:4" x14ac:dyDescent="0.2">
      <c r="A7494">
        <v>86928</v>
      </c>
      <c r="B7494" t="s">
        <v>14904</v>
      </c>
      <c r="C7494" t="s">
        <v>52</v>
      </c>
      <c r="D7494">
        <v>449.22</v>
      </c>
    </row>
    <row r="7495" spans="1:4" x14ac:dyDescent="0.2">
      <c r="A7495">
        <v>86914</v>
      </c>
      <c r="B7495" t="s">
        <v>14889</v>
      </c>
      <c r="C7495" t="s">
        <v>52</v>
      </c>
      <c r="D7495">
        <v>116.58</v>
      </c>
    </row>
    <row r="7496" spans="1:4" x14ac:dyDescent="0.2">
      <c r="A7496">
        <v>86913</v>
      </c>
      <c r="B7496" t="s">
        <v>307</v>
      </c>
      <c r="C7496" t="s">
        <v>52</v>
      </c>
      <c r="D7496">
        <v>65.599999999999994</v>
      </c>
    </row>
    <row r="7497" spans="1:4" x14ac:dyDescent="0.2">
      <c r="A7497">
        <v>100853</v>
      </c>
      <c r="B7497" t="s">
        <v>14905</v>
      </c>
      <c r="C7497" t="s">
        <v>52</v>
      </c>
      <c r="D7497">
        <v>407</v>
      </c>
    </row>
    <row r="7498" spans="1:4" x14ac:dyDescent="0.2">
      <c r="A7498">
        <v>100854</v>
      </c>
      <c r="B7498" t="s">
        <v>14906</v>
      </c>
      <c r="C7498" t="s">
        <v>52</v>
      </c>
      <c r="D7498" s="335">
        <v>2106.2399999999998</v>
      </c>
    </row>
    <row r="7499" spans="1:4" x14ac:dyDescent="0.2">
      <c r="A7499">
        <v>86915</v>
      </c>
      <c r="B7499" t="s">
        <v>14874</v>
      </c>
      <c r="C7499" t="s">
        <v>52</v>
      </c>
      <c r="D7499">
        <v>168.74</v>
      </c>
    </row>
    <row r="7500" spans="1:4" x14ac:dyDescent="0.2">
      <c r="A7500">
        <v>86906</v>
      </c>
      <c r="B7500" t="s">
        <v>14848</v>
      </c>
      <c r="C7500" t="s">
        <v>52</v>
      </c>
      <c r="D7500">
        <v>88.54</v>
      </c>
    </row>
    <row r="7501" spans="1:4" x14ac:dyDescent="0.2">
      <c r="A7501">
        <v>86911</v>
      </c>
      <c r="B7501" t="s">
        <v>14839</v>
      </c>
      <c r="C7501" t="s">
        <v>52</v>
      </c>
      <c r="D7501">
        <v>103.65</v>
      </c>
    </row>
    <row r="7502" spans="1:4" x14ac:dyDescent="0.2">
      <c r="A7502">
        <v>86909</v>
      </c>
      <c r="B7502" t="s">
        <v>14851</v>
      </c>
      <c r="C7502" t="s">
        <v>52</v>
      </c>
      <c r="D7502">
        <v>153.77000000000001</v>
      </c>
    </row>
    <row r="7503" spans="1:4" x14ac:dyDescent="0.2">
      <c r="A7503">
        <v>86910</v>
      </c>
      <c r="B7503" t="s">
        <v>14907</v>
      </c>
      <c r="C7503" t="s">
        <v>52</v>
      </c>
      <c r="D7503">
        <v>150.96</v>
      </c>
    </row>
    <row r="7504" spans="1:4" x14ac:dyDescent="0.2">
      <c r="A7504">
        <v>86916</v>
      </c>
      <c r="B7504" t="s">
        <v>14892</v>
      </c>
      <c r="C7504" t="s">
        <v>52</v>
      </c>
      <c r="D7504">
        <v>30.95</v>
      </c>
    </row>
    <row r="7505" spans="1:4" x14ac:dyDescent="0.2">
      <c r="A7505">
        <v>95469</v>
      </c>
      <c r="B7505" t="s">
        <v>14908</v>
      </c>
      <c r="C7505" t="s">
        <v>52</v>
      </c>
      <c r="D7505">
        <v>338.3</v>
      </c>
    </row>
    <row r="7506" spans="1:4" x14ac:dyDescent="0.2">
      <c r="A7506">
        <v>95470</v>
      </c>
      <c r="B7506" t="s">
        <v>14909</v>
      </c>
      <c r="C7506" t="s">
        <v>52</v>
      </c>
      <c r="D7506">
        <v>348.68</v>
      </c>
    </row>
    <row r="7507" spans="1:4" x14ac:dyDescent="0.2">
      <c r="A7507">
        <v>95471</v>
      </c>
      <c r="B7507" t="s">
        <v>14910</v>
      </c>
      <c r="C7507" t="s">
        <v>52</v>
      </c>
      <c r="D7507">
        <v>866.74</v>
      </c>
    </row>
    <row r="7508" spans="1:4" x14ac:dyDescent="0.2">
      <c r="A7508">
        <v>95472</v>
      </c>
      <c r="B7508" t="s">
        <v>14911</v>
      </c>
      <c r="C7508" t="s">
        <v>52</v>
      </c>
      <c r="D7508">
        <v>877.12</v>
      </c>
    </row>
    <row r="7509" spans="1:4" x14ac:dyDescent="0.2">
      <c r="A7509">
        <v>100848</v>
      </c>
      <c r="B7509" t="s">
        <v>14912</v>
      </c>
      <c r="C7509" t="s">
        <v>52</v>
      </c>
      <c r="D7509">
        <v>620.29</v>
      </c>
    </row>
    <row r="7510" spans="1:4" x14ac:dyDescent="0.2">
      <c r="A7510">
        <v>86888</v>
      </c>
      <c r="B7510" t="s">
        <v>14913</v>
      </c>
      <c r="C7510" t="s">
        <v>52</v>
      </c>
      <c r="D7510">
        <v>553.09</v>
      </c>
    </row>
    <row r="7511" spans="1:4" x14ac:dyDescent="0.2">
      <c r="A7511">
        <v>86932</v>
      </c>
      <c r="B7511" t="s">
        <v>1742</v>
      </c>
      <c r="C7511" t="s">
        <v>52</v>
      </c>
      <c r="D7511">
        <v>615.47</v>
      </c>
    </row>
    <row r="7512" spans="1:4" x14ac:dyDescent="0.2">
      <c r="A7512">
        <v>86931</v>
      </c>
      <c r="B7512" t="s">
        <v>14914</v>
      </c>
      <c r="C7512" t="s">
        <v>52</v>
      </c>
      <c r="D7512">
        <v>569.73</v>
      </c>
    </row>
    <row r="7513" spans="1:4" x14ac:dyDescent="0.2">
      <c r="A7513">
        <v>100878</v>
      </c>
      <c r="B7513" t="s">
        <v>14915</v>
      </c>
      <c r="C7513" t="s">
        <v>52</v>
      </c>
      <c r="D7513">
        <v>744.55</v>
      </c>
    </row>
    <row r="7514" spans="1:4" x14ac:dyDescent="0.2">
      <c r="A7514">
        <v>86877</v>
      </c>
      <c r="B7514" t="s">
        <v>14865</v>
      </c>
      <c r="C7514" t="s">
        <v>52</v>
      </c>
      <c r="D7514">
        <v>77.47</v>
      </c>
    </row>
    <row r="7515" spans="1:4" x14ac:dyDescent="0.2">
      <c r="A7515">
        <v>86878</v>
      </c>
      <c r="B7515" t="s">
        <v>14864</v>
      </c>
      <c r="C7515" t="s">
        <v>52</v>
      </c>
      <c r="D7515">
        <v>83.39</v>
      </c>
    </row>
    <row r="7516" spans="1:4" x14ac:dyDescent="0.2">
      <c r="A7516">
        <v>86879</v>
      </c>
      <c r="B7516" t="s">
        <v>366</v>
      </c>
      <c r="C7516" t="s">
        <v>52</v>
      </c>
      <c r="D7516">
        <v>13.14</v>
      </c>
    </row>
    <row r="7517" spans="1:4" x14ac:dyDescent="0.2">
      <c r="A7517">
        <v>86880</v>
      </c>
      <c r="B7517" t="s">
        <v>14841</v>
      </c>
      <c r="C7517" t="s">
        <v>52</v>
      </c>
      <c r="D7517">
        <v>35.74</v>
      </c>
    </row>
    <row r="7518" spans="1:4" x14ac:dyDescent="0.2">
      <c r="A7518">
        <v>101663</v>
      </c>
      <c r="B7518" t="s">
        <v>1701</v>
      </c>
      <c r="C7518" t="s">
        <v>52</v>
      </c>
      <c r="D7518">
        <v>31.88</v>
      </c>
    </row>
    <row r="7519" spans="1:4" x14ac:dyDescent="0.2">
      <c r="A7519">
        <v>101664</v>
      </c>
      <c r="B7519" t="s">
        <v>14916</v>
      </c>
      <c r="C7519" t="s">
        <v>52</v>
      </c>
      <c r="D7519">
        <v>33.24</v>
      </c>
    </row>
    <row r="7520" spans="1:4" x14ac:dyDescent="0.2">
      <c r="A7520">
        <v>101665</v>
      </c>
      <c r="B7520" t="s">
        <v>14917</v>
      </c>
      <c r="C7520" t="s">
        <v>52</v>
      </c>
      <c r="D7520">
        <v>39.07</v>
      </c>
    </row>
    <row r="7521" spans="1:4" x14ac:dyDescent="0.2">
      <c r="A7521">
        <v>101634</v>
      </c>
      <c r="B7521" t="s">
        <v>14918</v>
      </c>
      <c r="C7521" t="s">
        <v>52</v>
      </c>
      <c r="D7521" t="s">
        <v>17527</v>
      </c>
    </row>
    <row r="7522" spans="1:4" x14ac:dyDescent="0.2">
      <c r="A7522">
        <v>101635</v>
      </c>
      <c r="B7522" t="s">
        <v>14919</v>
      </c>
      <c r="C7522" t="s">
        <v>52</v>
      </c>
      <c r="D7522" t="s">
        <v>17527</v>
      </c>
    </row>
    <row r="7523" spans="1:4" x14ac:dyDescent="0.2">
      <c r="A7523">
        <v>101636</v>
      </c>
      <c r="B7523" t="s">
        <v>14920</v>
      </c>
      <c r="C7523" t="s">
        <v>52</v>
      </c>
      <c r="D7523">
        <v>147.11000000000001</v>
      </c>
    </row>
    <row r="7524" spans="1:4" x14ac:dyDescent="0.2">
      <c r="A7524">
        <v>101637</v>
      </c>
      <c r="B7524" t="s">
        <v>14921</v>
      </c>
      <c r="C7524" t="s">
        <v>52</v>
      </c>
      <c r="D7524">
        <v>141.59</v>
      </c>
    </row>
    <row r="7525" spans="1:4" x14ac:dyDescent="0.2">
      <c r="A7525">
        <v>101638</v>
      </c>
      <c r="B7525" t="s">
        <v>14922</v>
      </c>
      <c r="C7525" t="s">
        <v>52</v>
      </c>
      <c r="D7525" t="s">
        <v>17527</v>
      </c>
    </row>
    <row r="7526" spans="1:4" x14ac:dyDescent="0.2">
      <c r="A7526">
        <v>101639</v>
      </c>
      <c r="B7526" t="s">
        <v>14923</v>
      </c>
      <c r="C7526" t="s">
        <v>52</v>
      </c>
      <c r="D7526" t="s">
        <v>17527</v>
      </c>
    </row>
    <row r="7527" spans="1:4" x14ac:dyDescent="0.2">
      <c r="A7527">
        <v>105919</v>
      </c>
      <c r="B7527" t="s">
        <v>14924</v>
      </c>
      <c r="C7527" t="s">
        <v>52</v>
      </c>
      <c r="D7527" t="s">
        <v>17527</v>
      </c>
    </row>
    <row r="7528" spans="1:4" x14ac:dyDescent="0.2">
      <c r="A7528">
        <v>101658</v>
      </c>
      <c r="B7528" t="s">
        <v>14925</v>
      </c>
      <c r="C7528" t="s">
        <v>52</v>
      </c>
      <c r="D7528">
        <v>417.24</v>
      </c>
    </row>
    <row r="7529" spans="1:4" x14ac:dyDescent="0.2">
      <c r="A7529">
        <v>101659</v>
      </c>
      <c r="B7529" t="s">
        <v>14926</v>
      </c>
      <c r="C7529" t="s">
        <v>52</v>
      </c>
      <c r="D7529">
        <v>471.27</v>
      </c>
    </row>
    <row r="7530" spans="1:4" x14ac:dyDescent="0.2">
      <c r="A7530">
        <v>101660</v>
      </c>
      <c r="B7530" t="s">
        <v>14927</v>
      </c>
      <c r="C7530" t="s">
        <v>52</v>
      </c>
      <c r="D7530">
        <v>726.35</v>
      </c>
    </row>
    <row r="7531" spans="1:4" x14ac:dyDescent="0.2">
      <c r="A7531">
        <v>101654</v>
      </c>
      <c r="B7531" t="s">
        <v>14928</v>
      </c>
      <c r="C7531" t="s">
        <v>52</v>
      </c>
      <c r="D7531">
        <v>183.32</v>
      </c>
    </row>
    <row r="7532" spans="1:4" x14ac:dyDescent="0.2">
      <c r="A7532">
        <v>101655</v>
      </c>
      <c r="B7532" t="s">
        <v>14929</v>
      </c>
      <c r="C7532" t="s">
        <v>52</v>
      </c>
      <c r="D7532">
        <v>268.27</v>
      </c>
    </row>
    <row r="7533" spans="1:4" x14ac:dyDescent="0.2">
      <c r="A7533">
        <v>101656</v>
      </c>
      <c r="B7533" t="s">
        <v>14930</v>
      </c>
      <c r="C7533" t="s">
        <v>52</v>
      </c>
      <c r="D7533">
        <v>288.11</v>
      </c>
    </row>
    <row r="7534" spans="1:4" x14ac:dyDescent="0.2">
      <c r="A7534">
        <v>101657</v>
      </c>
      <c r="B7534" t="s">
        <v>14931</v>
      </c>
      <c r="C7534" t="s">
        <v>52</v>
      </c>
      <c r="D7534">
        <v>330.36</v>
      </c>
    </row>
    <row r="7535" spans="1:4" x14ac:dyDescent="0.2">
      <c r="A7535">
        <v>105923</v>
      </c>
      <c r="B7535" t="s">
        <v>14932</v>
      </c>
      <c r="C7535" t="s">
        <v>52</v>
      </c>
      <c r="D7535" t="s">
        <v>17527</v>
      </c>
    </row>
    <row r="7536" spans="1:4" x14ac:dyDescent="0.2">
      <c r="A7536">
        <v>105921</v>
      </c>
      <c r="B7536" t="s">
        <v>14933</v>
      </c>
      <c r="C7536" t="s">
        <v>52</v>
      </c>
      <c r="D7536" t="s">
        <v>17527</v>
      </c>
    </row>
    <row r="7537" spans="1:4" x14ac:dyDescent="0.2">
      <c r="A7537">
        <v>105920</v>
      </c>
      <c r="B7537" t="s">
        <v>14934</v>
      </c>
      <c r="C7537" t="s">
        <v>52</v>
      </c>
      <c r="D7537" t="s">
        <v>17527</v>
      </c>
    </row>
    <row r="7538" spans="1:4" x14ac:dyDescent="0.2">
      <c r="A7538">
        <v>105922</v>
      </c>
      <c r="B7538" t="s">
        <v>14935</v>
      </c>
      <c r="C7538" t="s">
        <v>52</v>
      </c>
      <c r="D7538" t="s">
        <v>17527</v>
      </c>
    </row>
    <row r="7539" spans="1:4" x14ac:dyDescent="0.2">
      <c r="A7539">
        <v>101632</v>
      </c>
      <c r="B7539" t="s">
        <v>1639</v>
      </c>
      <c r="C7539" t="s">
        <v>52</v>
      </c>
      <c r="D7539">
        <v>23.64</v>
      </c>
    </row>
    <row r="7540" spans="1:4" x14ac:dyDescent="0.2">
      <c r="A7540">
        <v>101661</v>
      </c>
      <c r="B7540" t="s">
        <v>14936</v>
      </c>
      <c r="C7540" t="s">
        <v>52</v>
      </c>
      <c r="D7540">
        <v>154.30000000000001</v>
      </c>
    </row>
    <row r="7541" spans="1:4" x14ac:dyDescent="0.2">
      <c r="A7541">
        <v>105924</v>
      </c>
      <c r="B7541" t="s">
        <v>14937</v>
      </c>
      <c r="C7541" t="s">
        <v>52</v>
      </c>
      <c r="D7541">
        <v>16.64</v>
      </c>
    </row>
    <row r="7542" spans="1:4" x14ac:dyDescent="0.2">
      <c r="A7542">
        <v>101651</v>
      </c>
      <c r="B7542" t="s">
        <v>14938</v>
      </c>
      <c r="C7542" t="s">
        <v>52</v>
      </c>
      <c r="D7542">
        <v>71.680000000000007</v>
      </c>
    </row>
    <row r="7543" spans="1:4" x14ac:dyDescent="0.2">
      <c r="A7543">
        <v>101630</v>
      </c>
      <c r="B7543" t="s">
        <v>14939</v>
      </c>
      <c r="C7543" t="s">
        <v>52</v>
      </c>
      <c r="D7543">
        <v>85.15</v>
      </c>
    </row>
    <row r="7544" spans="1:4" x14ac:dyDescent="0.2">
      <c r="A7544">
        <v>101633</v>
      </c>
      <c r="B7544" t="s">
        <v>14940</v>
      </c>
      <c r="C7544" t="s">
        <v>52</v>
      </c>
      <c r="D7544">
        <v>92.18</v>
      </c>
    </row>
    <row r="7545" spans="1:4" x14ac:dyDescent="0.2">
      <c r="A7545">
        <v>104219</v>
      </c>
      <c r="B7545" t="s">
        <v>14941</v>
      </c>
      <c r="C7545" t="s">
        <v>3211</v>
      </c>
      <c r="D7545">
        <v>89.84</v>
      </c>
    </row>
    <row r="7546" spans="1:4" x14ac:dyDescent="0.2">
      <c r="A7546">
        <v>104223</v>
      </c>
      <c r="B7546" t="s">
        <v>14942</v>
      </c>
      <c r="C7546" t="s">
        <v>3211</v>
      </c>
      <c r="D7546">
        <v>117.47</v>
      </c>
    </row>
    <row r="7547" spans="1:4" x14ac:dyDescent="0.2">
      <c r="A7547">
        <v>104227</v>
      </c>
      <c r="B7547" t="s">
        <v>14943</v>
      </c>
      <c r="C7547" t="s">
        <v>3211</v>
      </c>
      <c r="D7547">
        <v>134.47</v>
      </c>
    </row>
    <row r="7548" spans="1:4" x14ac:dyDescent="0.2">
      <c r="A7548">
        <v>104231</v>
      </c>
      <c r="B7548" t="s">
        <v>14944</v>
      </c>
      <c r="C7548" t="s">
        <v>3211</v>
      </c>
      <c r="D7548">
        <v>148.44</v>
      </c>
    </row>
    <row r="7549" spans="1:4" x14ac:dyDescent="0.2">
      <c r="A7549">
        <v>104235</v>
      </c>
      <c r="B7549" t="s">
        <v>14945</v>
      </c>
      <c r="C7549" t="s">
        <v>3211</v>
      </c>
      <c r="D7549">
        <v>71.66</v>
      </c>
    </row>
    <row r="7550" spans="1:4" x14ac:dyDescent="0.2">
      <c r="A7550">
        <v>104239</v>
      </c>
      <c r="B7550" t="s">
        <v>14946</v>
      </c>
      <c r="C7550" t="s">
        <v>3211</v>
      </c>
      <c r="D7550">
        <v>98.24</v>
      </c>
    </row>
    <row r="7551" spans="1:4" x14ac:dyDescent="0.2">
      <c r="A7551">
        <v>104243</v>
      </c>
      <c r="B7551" t="s">
        <v>14947</v>
      </c>
      <c r="C7551" t="s">
        <v>3211</v>
      </c>
      <c r="D7551">
        <v>114.13</v>
      </c>
    </row>
    <row r="7552" spans="1:4" x14ac:dyDescent="0.2">
      <c r="A7552">
        <v>104247</v>
      </c>
      <c r="B7552" t="s">
        <v>14948</v>
      </c>
      <c r="C7552" t="s">
        <v>3211</v>
      </c>
      <c r="D7552">
        <v>121.24</v>
      </c>
    </row>
    <row r="7553" spans="1:4" x14ac:dyDescent="0.2">
      <c r="A7553">
        <v>87795</v>
      </c>
      <c r="B7553" t="s">
        <v>14949</v>
      </c>
      <c r="C7553" t="s">
        <v>3211</v>
      </c>
      <c r="D7553">
        <v>74.64</v>
      </c>
    </row>
    <row r="7554" spans="1:4" x14ac:dyDescent="0.2">
      <c r="A7554">
        <v>87800</v>
      </c>
      <c r="B7554" t="s">
        <v>14950</v>
      </c>
      <c r="C7554" t="s">
        <v>3211</v>
      </c>
      <c r="D7554">
        <v>102.54</v>
      </c>
    </row>
    <row r="7555" spans="1:4" x14ac:dyDescent="0.2">
      <c r="A7555">
        <v>87804</v>
      </c>
      <c r="B7555" t="s">
        <v>14951</v>
      </c>
      <c r="C7555" t="s">
        <v>3211</v>
      </c>
      <c r="D7555">
        <v>118.43</v>
      </c>
    </row>
    <row r="7556" spans="1:4" x14ac:dyDescent="0.2">
      <c r="A7556">
        <v>87808</v>
      </c>
      <c r="B7556" t="s">
        <v>14952</v>
      </c>
      <c r="C7556" t="s">
        <v>3211</v>
      </c>
      <c r="D7556">
        <v>125.41</v>
      </c>
    </row>
    <row r="7557" spans="1:4" x14ac:dyDescent="0.2">
      <c r="A7557">
        <v>87778</v>
      </c>
      <c r="B7557" t="s">
        <v>14953</v>
      </c>
      <c r="C7557" t="s">
        <v>3211</v>
      </c>
      <c r="D7557">
        <v>94.7</v>
      </c>
    </row>
    <row r="7558" spans="1:4" x14ac:dyDescent="0.2">
      <c r="A7558">
        <v>87783</v>
      </c>
      <c r="B7558" t="s">
        <v>14954</v>
      </c>
      <c r="C7558" t="s">
        <v>3211</v>
      </c>
      <c r="D7558">
        <v>123.79</v>
      </c>
    </row>
    <row r="7559" spans="1:4" x14ac:dyDescent="0.2">
      <c r="A7559">
        <v>87787</v>
      </c>
      <c r="B7559" t="s">
        <v>14955</v>
      </c>
      <c r="C7559" t="s">
        <v>3211</v>
      </c>
      <c r="D7559">
        <v>140.79</v>
      </c>
    </row>
    <row r="7560" spans="1:4" x14ac:dyDescent="0.2">
      <c r="A7560">
        <v>87791</v>
      </c>
      <c r="B7560" t="s">
        <v>14956</v>
      </c>
      <c r="C7560" t="s">
        <v>3211</v>
      </c>
      <c r="D7560">
        <v>155.38</v>
      </c>
    </row>
    <row r="7561" spans="1:4" x14ac:dyDescent="0.2">
      <c r="A7561">
        <v>87832</v>
      </c>
      <c r="B7561" t="s">
        <v>14957</v>
      </c>
      <c r="C7561" t="s">
        <v>3211</v>
      </c>
      <c r="D7561">
        <v>152.19999999999999</v>
      </c>
    </row>
    <row r="7562" spans="1:4" x14ac:dyDescent="0.2">
      <c r="A7562">
        <v>87812</v>
      </c>
      <c r="B7562" t="s">
        <v>14958</v>
      </c>
      <c r="C7562" t="s">
        <v>3211</v>
      </c>
      <c r="D7562">
        <v>123.24</v>
      </c>
    </row>
    <row r="7563" spans="1:4" x14ac:dyDescent="0.2">
      <c r="A7563">
        <v>87816</v>
      </c>
      <c r="B7563" t="s">
        <v>14959</v>
      </c>
      <c r="C7563" t="s">
        <v>3211</v>
      </c>
      <c r="D7563">
        <v>151.21</v>
      </c>
    </row>
    <row r="7564" spans="1:4" x14ac:dyDescent="0.2">
      <c r="A7564">
        <v>87820</v>
      </c>
      <c r="B7564" t="s">
        <v>14960</v>
      </c>
      <c r="C7564" t="s">
        <v>3211</v>
      </c>
      <c r="D7564">
        <v>167.1</v>
      </c>
    </row>
    <row r="7565" spans="1:4" x14ac:dyDescent="0.2">
      <c r="A7565">
        <v>87824</v>
      </c>
      <c r="B7565" t="s">
        <v>14961</v>
      </c>
      <c r="C7565" t="s">
        <v>3211</v>
      </c>
      <c r="D7565">
        <v>195.71</v>
      </c>
    </row>
    <row r="7566" spans="1:4" x14ac:dyDescent="0.2">
      <c r="A7566">
        <v>87828</v>
      </c>
      <c r="B7566" t="s">
        <v>14962</v>
      </c>
      <c r="C7566" t="s">
        <v>3211</v>
      </c>
      <c r="D7566">
        <v>122.55</v>
      </c>
    </row>
    <row r="7567" spans="1:4" x14ac:dyDescent="0.2">
      <c r="A7567">
        <v>104251</v>
      </c>
      <c r="B7567" t="s">
        <v>14963</v>
      </c>
      <c r="C7567" t="s">
        <v>3211</v>
      </c>
      <c r="D7567">
        <v>114.49</v>
      </c>
    </row>
    <row r="7568" spans="1:4" x14ac:dyDescent="0.2">
      <c r="A7568">
        <v>104255</v>
      </c>
      <c r="B7568" t="s">
        <v>14964</v>
      </c>
      <c r="C7568" t="s">
        <v>3211</v>
      </c>
      <c r="D7568">
        <v>141.07</v>
      </c>
    </row>
    <row r="7569" spans="1:4" x14ac:dyDescent="0.2">
      <c r="A7569">
        <v>104259</v>
      </c>
      <c r="B7569" t="s">
        <v>14965</v>
      </c>
      <c r="C7569" t="s">
        <v>3211</v>
      </c>
      <c r="D7569">
        <v>156.96</v>
      </c>
    </row>
    <row r="7570" spans="1:4" x14ac:dyDescent="0.2">
      <c r="A7570">
        <v>104263</v>
      </c>
      <c r="B7570" t="s">
        <v>14966</v>
      </c>
      <c r="C7570" t="s">
        <v>3211</v>
      </c>
      <c r="D7570">
        <v>183.22</v>
      </c>
    </row>
    <row r="7571" spans="1:4" x14ac:dyDescent="0.2">
      <c r="A7571">
        <v>87794</v>
      </c>
      <c r="B7571" t="s">
        <v>14967</v>
      </c>
      <c r="C7571" t="s">
        <v>3211</v>
      </c>
      <c r="D7571">
        <v>55.32</v>
      </c>
    </row>
    <row r="7572" spans="1:4" x14ac:dyDescent="0.2">
      <c r="A7572">
        <v>87799</v>
      </c>
      <c r="B7572" t="s">
        <v>14968</v>
      </c>
      <c r="C7572" t="s">
        <v>3211</v>
      </c>
      <c r="D7572">
        <v>77</v>
      </c>
    </row>
    <row r="7573" spans="1:4" x14ac:dyDescent="0.2">
      <c r="A7573">
        <v>87803</v>
      </c>
      <c r="B7573" t="s">
        <v>14969</v>
      </c>
      <c r="C7573" t="s">
        <v>3211</v>
      </c>
      <c r="D7573">
        <v>85.42</v>
      </c>
    </row>
    <row r="7574" spans="1:4" x14ac:dyDescent="0.2">
      <c r="A7574">
        <v>87807</v>
      </c>
      <c r="B7574" t="s">
        <v>14970</v>
      </c>
      <c r="C7574" t="s">
        <v>3211</v>
      </c>
      <c r="D7574">
        <v>93.45</v>
      </c>
    </row>
    <row r="7575" spans="1:4" x14ac:dyDescent="0.2">
      <c r="A7575">
        <v>104218</v>
      </c>
      <c r="B7575" t="s">
        <v>14971</v>
      </c>
      <c r="C7575" t="s">
        <v>3211</v>
      </c>
      <c r="D7575">
        <v>70.14</v>
      </c>
    </row>
    <row r="7576" spans="1:4" x14ac:dyDescent="0.2">
      <c r="A7576">
        <v>87777</v>
      </c>
      <c r="B7576" t="s">
        <v>14972</v>
      </c>
      <c r="C7576" t="s">
        <v>3211</v>
      </c>
      <c r="D7576">
        <v>75.55</v>
      </c>
    </row>
    <row r="7577" spans="1:4" x14ac:dyDescent="0.2">
      <c r="A7577">
        <v>104222</v>
      </c>
      <c r="B7577" t="s">
        <v>14973</v>
      </c>
      <c r="C7577" t="s">
        <v>3211</v>
      </c>
      <c r="D7577">
        <v>90.81</v>
      </c>
    </row>
    <row r="7578" spans="1:4" x14ac:dyDescent="0.2">
      <c r="A7578">
        <v>87781</v>
      </c>
      <c r="B7578" t="s">
        <v>14974</v>
      </c>
      <c r="C7578" t="s">
        <v>3211</v>
      </c>
      <c r="D7578">
        <v>97.75</v>
      </c>
    </row>
    <row r="7579" spans="1:4" x14ac:dyDescent="0.2">
      <c r="A7579">
        <v>104226</v>
      </c>
      <c r="B7579" t="s">
        <v>14975</v>
      </c>
      <c r="C7579" t="s">
        <v>3211</v>
      </c>
      <c r="D7579">
        <v>99.82</v>
      </c>
    </row>
    <row r="7580" spans="1:4" x14ac:dyDescent="0.2">
      <c r="A7580">
        <v>87786</v>
      </c>
      <c r="B7580" t="s">
        <v>14976</v>
      </c>
      <c r="C7580" t="s">
        <v>3211</v>
      </c>
      <c r="D7580">
        <v>106.76</v>
      </c>
    </row>
    <row r="7581" spans="1:4" x14ac:dyDescent="0.2">
      <c r="A7581">
        <v>104230</v>
      </c>
      <c r="B7581" t="s">
        <v>14977</v>
      </c>
      <c r="C7581" t="s">
        <v>3211</v>
      </c>
      <c r="D7581">
        <v>117.61</v>
      </c>
    </row>
    <row r="7582" spans="1:4" x14ac:dyDescent="0.2">
      <c r="A7582">
        <v>104234</v>
      </c>
      <c r="B7582" t="s">
        <v>14978</v>
      </c>
      <c r="C7582" t="s">
        <v>3211</v>
      </c>
      <c r="D7582">
        <v>52.13</v>
      </c>
    </row>
    <row r="7583" spans="1:4" x14ac:dyDescent="0.2">
      <c r="A7583">
        <v>104238</v>
      </c>
      <c r="B7583" t="s">
        <v>14979</v>
      </c>
      <c r="C7583" t="s">
        <v>3211</v>
      </c>
      <c r="D7583">
        <v>72.28</v>
      </c>
    </row>
    <row r="7584" spans="1:4" x14ac:dyDescent="0.2">
      <c r="A7584">
        <v>104242</v>
      </c>
      <c r="B7584" t="s">
        <v>14980</v>
      </c>
      <c r="C7584" t="s">
        <v>3211</v>
      </c>
      <c r="D7584">
        <v>80.7</v>
      </c>
    </row>
    <row r="7585" spans="1:4" x14ac:dyDescent="0.2">
      <c r="A7585">
        <v>104246</v>
      </c>
      <c r="B7585" t="s">
        <v>14981</v>
      </c>
      <c r="C7585" t="s">
        <v>3211</v>
      </c>
      <c r="D7585">
        <v>88.24</v>
      </c>
    </row>
    <row r="7586" spans="1:4" x14ac:dyDescent="0.2">
      <c r="A7586">
        <v>104250</v>
      </c>
      <c r="B7586" t="s">
        <v>14982</v>
      </c>
      <c r="C7586" t="s">
        <v>3211</v>
      </c>
      <c r="D7586">
        <v>99.33</v>
      </c>
    </row>
    <row r="7587" spans="1:4" x14ac:dyDescent="0.2">
      <c r="A7587">
        <v>87811</v>
      </c>
      <c r="B7587" t="s">
        <v>14983</v>
      </c>
      <c r="C7587" t="s">
        <v>3211</v>
      </c>
      <c r="D7587">
        <v>109.06</v>
      </c>
    </row>
    <row r="7588" spans="1:4" x14ac:dyDescent="0.2">
      <c r="A7588">
        <v>104254</v>
      </c>
      <c r="B7588" t="s">
        <v>14984</v>
      </c>
      <c r="C7588" t="s">
        <v>3211</v>
      </c>
      <c r="D7588">
        <v>119.48</v>
      </c>
    </row>
    <row r="7589" spans="1:4" x14ac:dyDescent="0.2">
      <c r="A7589">
        <v>87815</v>
      </c>
      <c r="B7589" t="s">
        <v>14985</v>
      </c>
      <c r="C7589" t="s">
        <v>3211</v>
      </c>
      <c r="D7589">
        <v>130.72</v>
      </c>
    </row>
    <row r="7590" spans="1:4" x14ac:dyDescent="0.2">
      <c r="A7590">
        <v>104258</v>
      </c>
      <c r="B7590" t="s">
        <v>14986</v>
      </c>
      <c r="C7590" t="s">
        <v>3211</v>
      </c>
      <c r="D7590">
        <v>127.9</v>
      </c>
    </row>
    <row r="7591" spans="1:4" x14ac:dyDescent="0.2">
      <c r="A7591">
        <v>87819</v>
      </c>
      <c r="B7591" t="s">
        <v>14987</v>
      </c>
      <c r="C7591" t="s">
        <v>3211</v>
      </c>
      <c r="D7591">
        <v>139.13999999999999</v>
      </c>
    </row>
    <row r="7592" spans="1:4" x14ac:dyDescent="0.2">
      <c r="A7592">
        <v>104262</v>
      </c>
      <c r="B7592" t="s">
        <v>14988</v>
      </c>
      <c r="C7592" t="s">
        <v>3211</v>
      </c>
      <c r="D7592">
        <v>165.28</v>
      </c>
    </row>
    <row r="7593" spans="1:4" x14ac:dyDescent="0.2">
      <c r="A7593">
        <v>87823</v>
      </c>
      <c r="B7593" t="s">
        <v>14989</v>
      </c>
      <c r="C7593" t="s">
        <v>3211</v>
      </c>
      <c r="D7593">
        <v>180.63</v>
      </c>
    </row>
    <row r="7594" spans="1:4" x14ac:dyDescent="0.2">
      <c r="A7594">
        <v>87827</v>
      </c>
      <c r="B7594" t="s">
        <v>14990</v>
      </c>
      <c r="C7594" t="s">
        <v>3211</v>
      </c>
      <c r="D7594">
        <v>102.18</v>
      </c>
    </row>
    <row r="7595" spans="1:4" x14ac:dyDescent="0.2">
      <c r="A7595">
        <v>87831</v>
      </c>
      <c r="B7595" t="s">
        <v>14991</v>
      </c>
      <c r="C7595" t="s">
        <v>3211</v>
      </c>
      <c r="D7595">
        <v>123.77</v>
      </c>
    </row>
    <row r="7596" spans="1:4" x14ac:dyDescent="0.2">
      <c r="A7596">
        <v>104220</v>
      </c>
      <c r="B7596" t="s">
        <v>14992</v>
      </c>
      <c r="C7596" t="s">
        <v>3211</v>
      </c>
      <c r="D7596">
        <v>67.56</v>
      </c>
    </row>
    <row r="7597" spans="1:4" x14ac:dyDescent="0.2">
      <c r="A7597">
        <v>104203</v>
      </c>
      <c r="B7597" t="s">
        <v>14993</v>
      </c>
      <c r="C7597" t="s">
        <v>3211</v>
      </c>
      <c r="D7597">
        <v>73.05</v>
      </c>
    </row>
    <row r="7598" spans="1:4" x14ac:dyDescent="0.2">
      <c r="A7598">
        <v>104224</v>
      </c>
      <c r="B7598" t="s">
        <v>14994</v>
      </c>
      <c r="C7598" t="s">
        <v>3211</v>
      </c>
      <c r="D7598">
        <v>87.39</v>
      </c>
    </row>
    <row r="7599" spans="1:4" x14ac:dyDescent="0.2">
      <c r="A7599">
        <v>104204</v>
      </c>
      <c r="B7599" t="s">
        <v>14995</v>
      </c>
      <c r="C7599" t="s">
        <v>3211</v>
      </c>
      <c r="D7599">
        <v>94.52</v>
      </c>
    </row>
    <row r="7600" spans="1:4" x14ac:dyDescent="0.2">
      <c r="A7600">
        <v>104228</v>
      </c>
      <c r="B7600" t="s">
        <v>14996</v>
      </c>
      <c r="C7600" t="s">
        <v>3211</v>
      </c>
      <c r="D7600">
        <v>95.23</v>
      </c>
    </row>
    <row r="7601" spans="1:4" x14ac:dyDescent="0.2">
      <c r="A7601">
        <v>104205</v>
      </c>
      <c r="B7601" t="s">
        <v>14997</v>
      </c>
      <c r="C7601" t="s">
        <v>3211</v>
      </c>
      <c r="D7601">
        <v>102.37</v>
      </c>
    </row>
    <row r="7602" spans="1:4" x14ac:dyDescent="0.2">
      <c r="A7602">
        <v>104232</v>
      </c>
      <c r="B7602" t="s">
        <v>14998</v>
      </c>
      <c r="C7602" t="s">
        <v>3211</v>
      </c>
      <c r="D7602">
        <v>105.39</v>
      </c>
    </row>
    <row r="7603" spans="1:4" x14ac:dyDescent="0.2">
      <c r="A7603">
        <v>104206</v>
      </c>
      <c r="B7603" t="s">
        <v>14999</v>
      </c>
      <c r="C7603" t="s">
        <v>3211</v>
      </c>
      <c r="D7603">
        <v>113.22</v>
      </c>
    </row>
    <row r="7604" spans="1:4" x14ac:dyDescent="0.2">
      <c r="A7604">
        <v>104236</v>
      </c>
      <c r="B7604" t="s">
        <v>15000</v>
      </c>
      <c r="C7604" t="s">
        <v>3211</v>
      </c>
      <c r="D7604">
        <v>49.35</v>
      </c>
    </row>
    <row r="7605" spans="1:4" x14ac:dyDescent="0.2">
      <c r="A7605">
        <v>104207</v>
      </c>
      <c r="B7605" t="s">
        <v>15001</v>
      </c>
      <c r="C7605" t="s">
        <v>3211</v>
      </c>
      <c r="D7605">
        <v>52.72</v>
      </c>
    </row>
    <row r="7606" spans="1:4" x14ac:dyDescent="0.2">
      <c r="A7606">
        <v>104240</v>
      </c>
      <c r="B7606" t="s">
        <v>15002</v>
      </c>
      <c r="C7606" t="s">
        <v>3211</v>
      </c>
      <c r="D7606">
        <v>68.8</v>
      </c>
    </row>
    <row r="7607" spans="1:4" x14ac:dyDescent="0.2">
      <c r="A7607">
        <v>104208</v>
      </c>
      <c r="B7607" t="s">
        <v>15003</v>
      </c>
      <c r="C7607" t="s">
        <v>3211</v>
      </c>
      <c r="D7607">
        <v>73.66</v>
      </c>
    </row>
    <row r="7608" spans="1:4" x14ac:dyDescent="0.2">
      <c r="A7608">
        <v>104244</v>
      </c>
      <c r="B7608" t="s">
        <v>15004</v>
      </c>
      <c r="C7608" t="s">
        <v>3211</v>
      </c>
      <c r="D7608">
        <v>76.17</v>
      </c>
    </row>
    <row r="7609" spans="1:4" x14ac:dyDescent="0.2">
      <c r="A7609">
        <v>104209</v>
      </c>
      <c r="B7609" t="s">
        <v>15005</v>
      </c>
      <c r="C7609" t="s">
        <v>3211</v>
      </c>
      <c r="D7609">
        <v>81.03</v>
      </c>
    </row>
    <row r="7610" spans="1:4" x14ac:dyDescent="0.2">
      <c r="A7610">
        <v>104248</v>
      </c>
      <c r="B7610" t="s">
        <v>15006</v>
      </c>
      <c r="C7610" t="s">
        <v>3211</v>
      </c>
      <c r="D7610">
        <v>78.930000000000007</v>
      </c>
    </row>
    <row r="7611" spans="1:4" x14ac:dyDescent="0.2">
      <c r="A7611">
        <v>104210</v>
      </c>
      <c r="B7611" t="s">
        <v>15007</v>
      </c>
      <c r="C7611" t="s">
        <v>3211</v>
      </c>
      <c r="D7611">
        <v>83.63</v>
      </c>
    </row>
    <row r="7612" spans="1:4" x14ac:dyDescent="0.2">
      <c r="A7612">
        <v>104252</v>
      </c>
      <c r="B7612" t="s">
        <v>15008</v>
      </c>
      <c r="C7612" t="s">
        <v>3211</v>
      </c>
      <c r="D7612">
        <v>97.99</v>
      </c>
    </row>
    <row r="7613" spans="1:4" x14ac:dyDescent="0.2">
      <c r="A7613">
        <v>104211</v>
      </c>
      <c r="B7613" t="s">
        <v>15009</v>
      </c>
      <c r="C7613" t="s">
        <v>3211</v>
      </c>
      <c r="D7613">
        <v>107.87</v>
      </c>
    </row>
    <row r="7614" spans="1:4" x14ac:dyDescent="0.2">
      <c r="A7614">
        <v>104212</v>
      </c>
      <c r="B7614" t="s">
        <v>15010</v>
      </c>
      <c r="C7614" t="s">
        <v>3211</v>
      </c>
      <c r="D7614">
        <v>128.88999999999999</v>
      </c>
    </row>
    <row r="7615" spans="1:4" x14ac:dyDescent="0.2">
      <c r="A7615">
        <v>104213</v>
      </c>
      <c r="B7615" t="s">
        <v>15011</v>
      </c>
      <c r="C7615" t="s">
        <v>3211</v>
      </c>
      <c r="D7615">
        <v>136.26</v>
      </c>
    </row>
    <row r="7616" spans="1:4" x14ac:dyDescent="0.2">
      <c r="A7616">
        <v>104214</v>
      </c>
      <c r="B7616" t="s">
        <v>15012</v>
      </c>
      <c r="C7616" t="s">
        <v>3211</v>
      </c>
      <c r="D7616">
        <v>163.29</v>
      </c>
    </row>
    <row r="7617" spans="1:4" x14ac:dyDescent="0.2">
      <c r="A7617">
        <v>104215</v>
      </c>
      <c r="B7617" t="s">
        <v>15013</v>
      </c>
      <c r="C7617" t="s">
        <v>3211</v>
      </c>
      <c r="D7617">
        <v>99.68</v>
      </c>
    </row>
    <row r="7618" spans="1:4" x14ac:dyDescent="0.2">
      <c r="A7618">
        <v>104216</v>
      </c>
      <c r="B7618" t="s">
        <v>15014</v>
      </c>
      <c r="C7618" t="s">
        <v>3211</v>
      </c>
      <c r="D7618">
        <v>120.11</v>
      </c>
    </row>
    <row r="7619" spans="1:4" x14ac:dyDescent="0.2">
      <c r="A7619">
        <v>104217</v>
      </c>
      <c r="B7619" t="s">
        <v>15015</v>
      </c>
      <c r="C7619" t="s">
        <v>3211</v>
      </c>
      <c r="D7619">
        <v>64.680000000000007</v>
      </c>
    </row>
    <row r="7620" spans="1:4" x14ac:dyDescent="0.2">
      <c r="A7620">
        <v>104221</v>
      </c>
      <c r="B7620" t="s">
        <v>15016</v>
      </c>
      <c r="C7620" t="s">
        <v>3211</v>
      </c>
      <c r="D7620">
        <v>83.49</v>
      </c>
    </row>
    <row r="7621" spans="1:4" x14ac:dyDescent="0.2">
      <c r="A7621">
        <v>104225</v>
      </c>
      <c r="B7621" t="s">
        <v>15017</v>
      </c>
      <c r="C7621" t="s">
        <v>3211</v>
      </c>
      <c r="D7621">
        <v>90.64</v>
      </c>
    </row>
    <row r="7622" spans="1:4" x14ac:dyDescent="0.2">
      <c r="A7622">
        <v>104229</v>
      </c>
      <c r="B7622" t="s">
        <v>15018</v>
      </c>
      <c r="C7622" t="s">
        <v>3211</v>
      </c>
      <c r="D7622">
        <v>107.51</v>
      </c>
    </row>
    <row r="7623" spans="1:4" x14ac:dyDescent="0.2">
      <c r="A7623">
        <v>104233</v>
      </c>
      <c r="B7623" t="s">
        <v>15019</v>
      </c>
      <c r="C7623" t="s">
        <v>3211</v>
      </c>
      <c r="D7623">
        <v>47.03</v>
      </c>
    </row>
    <row r="7624" spans="1:4" x14ac:dyDescent="0.2">
      <c r="A7624">
        <v>104237</v>
      </c>
      <c r="B7624" t="s">
        <v>15020</v>
      </c>
      <c r="C7624" t="s">
        <v>3211</v>
      </c>
      <c r="D7624">
        <v>65.45</v>
      </c>
    </row>
    <row r="7625" spans="1:4" x14ac:dyDescent="0.2">
      <c r="A7625">
        <v>104241</v>
      </c>
      <c r="B7625" t="s">
        <v>15021</v>
      </c>
      <c r="C7625" t="s">
        <v>3211</v>
      </c>
      <c r="D7625">
        <v>72.13</v>
      </c>
    </row>
    <row r="7626" spans="1:4" x14ac:dyDescent="0.2">
      <c r="A7626">
        <v>104245</v>
      </c>
      <c r="B7626" t="s">
        <v>15022</v>
      </c>
      <c r="C7626" t="s">
        <v>3211</v>
      </c>
      <c r="D7626">
        <v>78.8</v>
      </c>
    </row>
    <row r="7627" spans="1:4" x14ac:dyDescent="0.2">
      <c r="A7627">
        <v>104249</v>
      </c>
      <c r="B7627" t="s">
        <v>15023</v>
      </c>
      <c r="C7627" t="s">
        <v>3211</v>
      </c>
      <c r="D7627">
        <v>94.23</v>
      </c>
    </row>
    <row r="7628" spans="1:4" x14ac:dyDescent="0.2">
      <c r="A7628">
        <v>104253</v>
      </c>
      <c r="B7628" t="s">
        <v>15024</v>
      </c>
      <c r="C7628" t="s">
        <v>3211</v>
      </c>
      <c r="D7628">
        <v>112.65</v>
      </c>
    </row>
    <row r="7629" spans="1:4" x14ac:dyDescent="0.2">
      <c r="A7629">
        <v>104256</v>
      </c>
      <c r="B7629" t="s">
        <v>15025</v>
      </c>
      <c r="C7629" t="s">
        <v>3211</v>
      </c>
      <c r="D7629">
        <v>117.44</v>
      </c>
    </row>
    <row r="7630" spans="1:4" x14ac:dyDescent="0.2">
      <c r="A7630">
        <v>104260</v>
      </c>
      <c r="B7630" t="s">
        <v>15026</v>
      </c>
      <c r="C7630" t="s">
        <v>3211</v>
      </c>
      <c r="D7630">
        <v>124.81</v>
      </c>
    </row>
    <row r="7631" spans="1:4" x14ac:dyDescent="0.2">
      <c r="A7631">
        <v>104264</v>
      </c>
      <c r="B7631" t="s">
        <v>15027</v>
      </c>
      <c r="C7631" t="s">
        <v>3211</v>
      </c>
      <c r="D7631">
        <v>149.19</v>
      </c>
    </row>
    <row r="7632" spans="1:4" x14ac:dyDescent="0.2">
      <c r="A7632">
        <v>87792</v>
      </c>
      <c r="B7632" t="s">
        <v>15028</v>
      </c>
      <c r="C7632" t="s">
        <v>3211</v>
      </c>
      <c r="D7632">
        <v>50.22</v>
      </c>
    </row>
    <row r="7633" spans="1:4" x14ac:dyDescent="0.2">
      <c r="A7633">
        <v>87797</v>
      </c>
      <c r="B7633" t="s">
        <v>15029</v>
      </c>
      <c r="C7633" t="s">
        <v>3211</v>
      </c>
      <c r="D7633">
        <v>70.17</v>
      </c>
    </row>
    <row r="7634" spans="1:4" x14ac:dyDescent="0.2">
      <c r="A7634">
        <v>87801</v>
      </c>
      <c r="B7634" t="s">
        <v>15030</v>
      </c>
      <c r="C7634" t="s">
        <v>3211</v>
      </c>
      <c r="D7634">
        <v>76.849999999999994</v>
      </c>
    </row>
    <row r="7635" spans="1:4" x14ac:dyDescent="0.2">
      <c r="A7635">
        <v>87805</v>
      </c>
      <c r="B7635" t="s">
        <v>15031</v>
      </c>
      <c r="C7635" t="s">
        <v>3211</v>
      </c>
      <c r="D7635">
        <v>84.01</v>
      </c>
    </row>
    <row r="7636" spans="1:4" x14ac:dyDescent="0.2">
      <c r="A7636">
        <v>87775</v>
      </c>
      <c r="B7636" t="s">
        <v>15032</v>
      </c>
      <c r="C7636" t="s">
        <v>3211</v>
      </c>
      <c r="D7636">
        <v>70.09</v>
      </c>
    </row>
    <row r="7637" spans="1:4" x14ac:dyDescent="0.2">
      <c r="A7637">
        <v>87779</v>
      </c>
      <c r="B7637" t="s">
        <v>15033</v>
      </c>
      <c r="C7637" t="s">
        <v>3211</v>
      </c>
      <c r="D7637">
        <v>90.43</v>
      </c>
    </row>
    <row r="7638" spans="1:4" x14ac:dyDescent="0.2">
      <c r="A7638">
        <v>87784</v>
      </c>
      <c r="B7638" t="s">
        <v>15034</v>
      </c>
      <c r="C7638" t="s">
        <v>3211</v>
      </c>
      <c r="D7638">
        <v>97.58</v>
      </c>
    </row>
    <row r="7639" spans="1:4" x14ac:dyDescent="0.2">
      <c r="A7639">
        <v>87788</v>
      </c>
      <c r="B7639" t="s">
        <v>15035</v>
      </c>
      <c r="C7639" t="s">
        <v>3211</v>
      </c>
      <c r="D7639">
        <v>116.11</v>
      </c>
    </row>
    <row r="7640" spans="1:4" x14ac:dyDescent="0.2">
      <c r="A7640">
        <v>87809</v>
      </c>
      <c r="B7640" t="s">
        <v>15036</v>
      </c>
      <c r="C7640" t="s">
        <v>3211</v>
      </c>
      <c r="D7640">
        <v>103.96</v>
      </c>
    </row>
    <row r="7641" spans="1:4" x14ac:dyDescent="0.2">
      <c r="A7641">
        <v>87813</v>
      </c>
      <c r="B7641" t="s">
        <v>15037</v>
      </c>
      <c r="C7641" t="s">
        <v>3211</v>
      </c>
      <c r="D7641">
        <v>123.89</v>
      </c>
    </row>
    <row r="7642" spans="1:4" x14ac:dyDescent="0.2">
      <c r="A7642">
        <v>104257</v>
      </c>
      <c r="B7642" t="s">
        <v>15038</v>
      </c>
      <c r="C7642" t="s">
        <v>3211</v>
      </c>
      <c r="D7642">
        <v>119.33</v>
      </c>
    </row>
    <row r="7643" spans="1:4" x14ac:dyDescent="0.2">
      <c r="A7643">
        <v>87817</v>
      </c>
      <c r="B7643" t="s">
        <v>15039</v>
      </c>
      <c r="C7643" t="s">
        <v>3211</v>
      </c>
      <c r="D7643">
        <v>130.57</v>
      </c>
    </row>
    <row r="7644" spans="1:4" x14ac:dyDescent="0.2">
      <c r="A7644">
        <v>104261</v>
      </c>
      <c r="B7644" t="s">
        <v>15040</v>
      </c>
      <c r="C7644" t="s">
        <v>3211</v>
      </c>
      <c r="D7644">
        <v>155.84</v>
      </c>
    </row>
    <row r="7645" spans="1:4" x14ac:dyDescent="0.2">
      <c r="A7645">
        <v>87821</v>
      </c>
      <c r="B7645" t="s">
        <v>15041</v>
      </c>
      <c r="C7645" t="s">
        <v>3211</v>
      </c>
      <c r="D7645">
        <v>171.19</v>
      </c>
    </row>
    <row r="7646" spans="1:4" x14ac:dyDescent="0.2">
      <c r="A7646">
        <v>87825</v>
      </c>
      <c r="B7646" t="s">
        <v>15042</v>
      </c>
      <c r="C7646" t="s">
        <v>3211</v>
      </c>
      <c r="D7646">
        <v>95.94</v>
      </c>
    </row>
    <row r="7647" spans="1:4" x14ac:dyDescent="0.2">
      <c r="A7647">
        <v>87829</v>
      </c>
      <c r="B7647" t="s">
        <v>15043</v>
      </c>
      <c r="C7647" t="s">
        <v>3211</v>
      </c>
      <c r="D7647">
        <v>115.41</v>
      </c>
    </row>
    <row r="7648" spans="1:4" x14ac:dyDescent="0.2">
      <c r="A7648">
        <v>87557</v>
      </c>
      <c r="B7648" t="s">
        <v>15044</v>
      </c>
      <c r="C7648" t="s">
        <v>3211</v>
      </c>
      <c r="D7648">
        <v>43.51</v>
      </c>
    </row>
    <row r="7649" spans="1:4" x14ac:dyDescent="0.2">
      <c r="A7649">
        <v>87539</v>
      </c>
      <c r="B7649" t="s">
        <v>15045</v>
      </c>
      <c r="C7649" t="s">
        <v>3211</v>
      </c>
      <c r="D7649">
        <v>64.98</v>
      </c>
    </row>
    <row r="7650" spans="1:4" x14ac:dyDescent="0.2">
      <c r="A7650">
        <v>104972</v>
      </c>
      <c r="B7650" t="s">
        <v>15046</v>
      </c>
      <c r="C7650" t="s">
        <v>3211</v>
      </c>
      <c r="D7650">
        <v>45.41</v>
      </c>
    </row>
    <row r="7651" spans="1:4" x14ac:dyDescent="0.2">
      <c r="A7651">
        <v>104954</v>
      </c>
      <c r="B7651" t="s">
        <v>15047</v>
      </c>
      <c r="C7651" t="s">
        <v>3211</v>
      </c>
      <c r="D7651">
        <v>62.52</v>
      </c>
    </row>
    <row r="7652" spans="1:4" x14ac:dyDescent="0.2">
      <c r="A7652">
        <v>104976</v>
      </c>
      <c r="B7652" t="s">
        <v>15048</v>
      </c>
      <c r="C7652" t="s">
        <v>3211</v>
      </c>
      <c r="D7652">
        <v>39.85</v>
      </c>
    </row>
    <row r="7653" spans="1:4" x14ac:dyDescent="0.2">
      <c r="A7653">
        <v>104966</v>
      </c>
      <c r="B7653" t="s">
        <v>15049</v>
      </c>
      <c r="C7653" t="s">
        <v>3211</v>
      </c>
      <c r="D7653">
        <v>56.96</v>
      </c>
    </row>
    <row r="7654" spans="1:4" x14ac:dyDescent="0.2">
      <c r="A7654">
        <v>104968</v>
      </c>
      <c r="B7654" t="s">
        <v>15050</v>
      </c>
      <c r="C7654" t="s">
        <v>3211</v>
      </c>
      <c r="D7654">
        <v>54.74</v>
      </c>
    </row>
    <row r="7655" spans="1:4" x14ac:dyDescent="0.2">
      <c r="A7655">
        <v>104962</v>
      </c>
      <c r="B7655" t="s">
        <v>15051</v>
      </c>
      <c r="C7655" t="s">
        <v>3211</v>
      </c>
      <c r="D7655">
        <v>71.849999999999994</v>
      </c>
    </row>
    <row r="7656" spans="1:4" x14ac:dyDescent="0.2">
      <c r="A7656">
        <v>87550</v>
      </c>
      <c r="B7656" t="s">
        <v>15052</v>
      </c>
      <c r="C7656" t="s">
        <v>3211</v>
      </c>
      <c r="D7656">
        <v>35.1</v>
      </c>
    </row>
    <row r="7657" spans="1:4" x14ac:dyDescent="0.2">
      <c r="A7657">
        <v>87532</v>
      </c>
      <c r="B7657" t="s">
        <v>15053</v>
      </c>
      <c r="C7657" t="s">
        <v>3211</v>
      </c>
      <c r="D7657">
        <v>49.42</v>
      </c>
    </row>
    <row r="7658" spans="1:4" x14ac:dyDescent="0.2">
      <c r="A7658">
        <v>87554</v>
      </c>
      <c r="B7658" t="s">
        <v>15054</v>
      </c>
      <c r="C7658" t="s">
        <v>3211</v>
      </c>
      <c r="D7658">
        <v>31.5</v>
      </c>
    </row>
    <row r="7659" spans="1:4" x14ac:dyDescent="0.2">
      <c r="A7659">
        <v>87536</v>
      </c>
      <c r="B7659" t="s">
        <v>15055</v>
      </c>
      <c r="C7659" t="s">
        <v>3211</v>
      </c>
      <c r="D7659">
        <v>45.84</v>
      </c>
    </row>
    <row r="7660" spans="1:4" x14ac:dyDescent="0.2">
      <c r="A7660">
        <v>87528</v>
      </c>
      <c r="B7660" t="s">
        <v>15056</v>
      </c>
      <c r="C7660" t="s">
        <v>3211</v>
      </c>
      <c r="D7660">
        <v>55.45</v>
      </c>
    </row>
    <row r="7661" spans="1:4" x14ac:dyDescent="0.2">
      <c r="A7661">
        <v>87546</v>
      </c>
      <c r="B7661" t="s">
        <v>15057</v>
      </c>
      <c r="C7661" t="s">
        <v>3211</v>
      </c>
      <c r="D7661">
        <v>41.12</v>
      </c>
    </row>
    <row r="7662" spans="1:4" x14ac:dyDescent="0.2">
      <c r="A7662">
        <v>104971</v>
      </c>
      <c r="B7662" t="s">
        <v>15058</v>
      </c>
      <c r="C7662" t="s">
        <v>3211</v>
      </c>
      <c r="D7662">
        <v>42.04</v>
      </c>
    </row>
    <row r="7663" spans="1:4" x14ac:dyDescent="0.2">
      <c r="A7663">
        <v>104965</v>
      </c>
      <c r="B7663" t="s">
        <v>15059</v>
      </c>
      <c r="C7663" t="s">
        <v>3211</v>
      </c>
      <c r="D7663">
        <v>57.23</v>
      </c>
    </row>
    <row r="7664" spans="1:4" x14ac:dyDescent="0.2">
      <c r="A7664">
        <v>104975</v>
      </c>
      <c r="B7664" t="s">
        <v>15060</v>
      </c>
      <c r="C7664" t="s">
        <v>3211</v>
      </c>
      <c r="D7664">
        <v>36.479999999999997</v>
      </c>
    </row>
    <row r="7665" spans="1:4" x14ac:dyDescent="0.2">
      <c r="A7665">
        <v>104957</v>
      </c>
      <c r="B7665" t="s">
        <v>15061</v>
      </c>
      <c r="C7665" t="s">
        <v>3211</v>
      </c>
      <c r="D7665">
        <v>51.67</v>
      </c>
    </row>
    <row r="7666" spans="1:4" x14ac:dyDescent="0.2">
      <c r="A7666">
        <v>104967</v>
      </c>
      <c r="B7666" t="s">
        <v>15062</v>
      </c>
      <c r="C7666" t="s">
        <v>3211</v>
      </c>
      <c r="D7666">
        <v>51.37</v>
      </c>
    </row>
    <row r="7667" spans="1:4" x14ac:dyDescent="0.2">
      <c r="A7667">
        <v>104961</v>
      </c>
      <c r="B7667" t="s">
        <v>15063</v>
      </c>
      <c r="C7667" t="s">
        <v>3211</v>
      </c>
      <c r="D7667">
        <v>66.56</v>
      </c>
    </row>
    <row r="7668" spans="1:4" x14ac:dyDescent="0.2">
      <c r="A7668">
        <v>87549</v>
      </c>
      <c r="B7668" t="s">
        <v>15064</v>
      </c>
      <c r="C7668" t="s">
        <v>3211</v>
      </c>
      <c r="D7668">
        <v>31.73</v>
      </c>
    </row>
    <row r="7669" spans="1:4" x14ac:dyDescent="0.2">
      <c r="A7669">
        <v>87531</v>
      </c>
      <c r="B7669" t="s">
        <v>15065</v>
      </c>
      <c r="C7669" t="s">
        <v>3211</v>
      </c>
      <c r="D7669">
        <v>44.13</v>
      </c>
    </row>
    <row r="7670" spans="1:4" x14ac:dyDescent="0.2">
      <c r="A7670">
        <v>87553</v>
      </c>
      <c r="B7670" t="s">
        <v>250</v>
      </c>
      <c r="C7670" t="s">
        <v>3211</v>
      </c>
      <c r="D7670">
        <v>28.13</v>
      </c>
    </row>
    <row r="7671" spans="1:4" x14ac:dyDescent="0.2">
      <c r="A7671">
        <v>87535</v>
      </c>
      <c r="B7671" t="s">
        <v>15066</v>
      </c>
      <c r="C7671" t="s">
        <v>3211</v>
      </c>
      <c r="D7671">
        <v>40.549999999999997</v>
      </c>
    </row>
    <row r="7672" spans="1:4" x14ac:dyDescent="0.2">
      <c r="A7672">
        <v>87527</v>
      </c>
      <c r="B7672" t="s">
        <v>15067</v>
      </c>
      <c r="C7672" t="s">
        <v>3211</v>
      </c>
      <c r="D7672">
        <v>50.16</v>
      </c>
    </row>
    <row r="7673" spans="1:4" x14ac:dyDescent="0.2">
      <c r="A7673">
        <v>87545</v>
      </c>
      <c r="B7673" t="s">
        <v>15068</v>
      </c>
      <c r="C7673" t="s">
        <v>3211</v>
      </c>
      <c r="D7673">
        <v>37.75</v>
      </c>
    </row>
    <row r="7674" spans="1:4" x14ac:dyDescent="0.2">
      <c r="A7674">
        <v>104960</v>
      </c>
      <c r="B7674" t="s">
        <v>15069</v>
      </c>
      <c r="C7674" t="s">
        <v>3211</v>
      </c>
      <c r="D7674">
        <v>41.39</v>
      </c>
    </row>
    <row r="7675" spans="1:4" x14ac:dyDescent="0.2">
      <c r="A7675">
        <v>87561</v>
      </c>
      <c r="B7675" t="s">
        <v>15070</v>
      </c>
      <c r="C7675" t="s">
        <v>3211</v>
      </c>
      <c r="D7675">
        <v>42.73</v>
      </c>
    </row>
    <row r="7676" spans="1:4" x14ac:dyDescent="0.2">
      <c r="A7676">
        <v>104953</v>
      </c>
      <c r="B7676" t="s">
        <v>15071</v>
      </c>
      <c r="C7676" t="s">
        <v>3211</v>
      </c>
      <c r="D7676">
        <v>62.85</v>
      </c>
    </row>
    <row r="7677" spans="1:4" x14ac:dyDescent="0.2">
      <c r="A7677">
        <v>87543</v>
      </c>
      <c r="B7677" t="s">
        <v>15072</v>
      </c>
      <c r="C7677" t="s">
        <v>3211</v>
      </c>
      <c r="D7677">
        <v>25.8</v>
      </c>
    </row>
    <row r="7678" spans="1:4" x14ac:dyDescent="0.2">
      <c r="A7678">
        <v>104959</v>
      </c>
      <c r="B7678" t="s">
        <v>15073</v>
      </c>
      <c r="C7678" t="s">
        <v>3211</v>
      </c>
      <c r="D7678">
        <v>32.409999999999997</v>
      </c>
    </row>
    <row r="7679" spans="1:4" x14ac:dyDescent="0.2">
      <c r="A7679">
        <v>104958</v>
      </c>
      <c r="B7679" t="s">
        <v>247</v>
      </c>
      <c r="C7679" t="s">
        <v>3211</v>
      </c>
      <c r="D7679">
        <v>29.04</v>
      </c>
    </row>
    <row r="7680" spans="1:4" x14ac:dyDescent="0.2">
      <c r="A7680">
        <v>104970</v>
      </c>
      <c r="B7680" t="s">
        <v>15074</v>
      </c>
      <c r="C7680" t="s">
        <v>3211</v>
      </c>
      <c r="D7680">
        <v>48.11</v>
      </c>
    </row>
    <row r="7681" spans="1:4" x14ac:dyDescent="0.2">
      <c r="A7681">
        <v>104964</v>
      </c>
      <c r="B7681" t="s">
        <v>15075</v>
      </c>
      <c r="C7681" t="s">
        <v>3211</v>
      </c>
      <c r="D7681">
        <v>65.22</v>
      </c>
    </row>
    <row r="7682" spans="1:4" x14ac:dyDescent="0.2">
      <c r="A7682">
        <v>104956</v>
      </c>
      <c r="B7682" t="s">
        <v>15076</v>
      </c>
      <c r="C7682" t="s">
        <v>3211</v>
      </c>
      <c r="D7682">
        <v>58.35</v>
      </c>
    </row>
    <row r="7683" spans="1:4" x14ac:dyDescent="0.2">
      <c r="A7683">
        <v>104974</v>
      </c>
      <c r="B7683" t="s">
        <v>15077</v>
      </c>
      <c r="C7683" t="s">
        <v>3211</v>
      </c>
      <c r="D7683">
        <v>41.25</v>
      </c>
    </row>
    <row r="7684" spans="1:4" x14ac:dyDescent="0.2">
      <c r="A7684">
        <v>87548</v>
      </c>
      <c r="B7684" t="s">
        <v>15078</v>
      </c>
      <c r="C7684" t="s">
        <v>3211</v>
      </c>
      <c r="D7684">
        <v>36.83</v>
      </c>
    </row>
    <row r="7685" spans="1:4" x14ac:dyDescent="0.2">
      <c r="A7685">
        <v>87530</v>
      </c>
      <c r="B7685" t="s">
        <v>15079</v>
      </c>
      <c r="C7685" t="s">
        <v>3211</v>
      </c>
      <c r="D7685">
        <v>51.17</v>
      </c>
    </row>
    <row r="7686" spans="1:4" x14ac:dyDescent="0.2">
      <c r="A7686">
        <v>104952</v>
      </c>
      <c r="B7686" t="s">
        <v>15080</v>
      </c>
      <c r="C7686" t="s">
        <v>3211</v>
      </c>
      <c r="D7686">
        <v>46.74</v>
      </c>
    </row>
    <row r="7687" spans="1:4" x14ac:dyDescent="0.2">
      <c r="A7687">
        <v>104969</v>
      </c>
      <c r="B7687" t="s">
        <v>15081</v>
      </c>
      <c r="C7687" t="s">
        <v>3211</v>
      </c>
      <c r="D7687">
        <v>44.74</v>
      </c>
    </row>
    <row r="7688" spans="1:4" x14ac:dyDescent="0.2">
      <c r="A7688">
        <v>104963</v>
      </c>
      <c r="B7688" t="s">
        <v>15082</v>
      </c>
      <c r="C7688" t="s">
        <v>3211</v>
      </c>
      <c r="D7688">
        <v>59.93</v>
      </c>
    </row>
    <row r="7689" spans="1:4" x14ac:dyDescent="0.2">
      <c r="A7689">
        <v>104955</v>
      </c>
      <c r="B7689" t="s">
        <v>15083</v>
      </c>
      <c r="C7689" t="s">
        <v>3211</v>
      </c>
      <c r="D7689">
        <v>53.06</v>
      </c>
    </row>
    <row r="7690" spans="1:4" x14ac:dyDescent="0.2">
      <c r="A7690">
        <v>104973</v>
      </c>
      <c r="B7690" t="s">
        <v>15084</v>
      </c>
      <c r="C7690" t="s">
        <v>3211</v>
      </c>
      <c r="D7690">
        <v>37.880000000000003</v>
      </c>
    </row>
    <row r="7691" spans="1:4" x14ac:dyDescent="0.2">
      <c r="A7691">
        <v>87547</v>
      </c>
      <c r="B7691" t="s">
        <v>15085</v>
      </c>
      <c r="C7691" t="s">
        <v>3211</v>
      </c>
      <c r="D7691">
        <v>33.46</v>
      </c>
    </row>
    <row r="7692" spans="1:4" x14ac:dyDescent="0.2">
      <c r="A7692">
        <v>87529</v>
      </c>
      <c r="B7692" t="s">
        <v>15086</v>
      </c>
      <c r="C7692" t="s">
        <v>3211</v>
      </c>
      <c r="D7692">
        <v>45.88</v>
      </c>
    </row>
    <row r="7693" spans="1:4" x14ac:dyDescent="0.2">
      <c r="A7693">
        <v>104951</v>
      </c>
      <c r="B7693" t="s">
        <v>15087</v>
      </c>
      <c r="C7693" t="s">
        <v>3211</v>
      </c>
      <c r="D7693">
        <v>41.45</v>
      </c>
    </row>
    <row r="7694" spans="1:4" x14ac:dyDescent="0.2">
      <c r="A7694">
        <v>104978</v>
      </c>
      <c r="B7694" t="s">
        <v>15088</v>
      </c>
      <c r="C7694" t="s">
        <v>3211</v>
      </c>
      <c r="D7694">
        <v>48.14</v>
      </c>
    </row>
    <row r="7695" spans="1:4" x14ac:dyDescent="0.2">
      <c r="A7695">
        <v>104977</v>
      </c>
      <c r="B7695" t="s">
        <v>15089</v>
      </c>
      <c r="C7695" t="s">
        <v>3211</v>
      </c>
      <c r="D7695">
        <v>63.09</v>
      </c>
    </row>
    <row r="7696" spans="1:4" x14ac:dyDescent="0.2">
      <c r="A7696">
        <v>90408</v>
      </c>
      <c r="B7696" t="s">
        <v>1421</v>
      </c>
      <c r="C7696" t="s">
        <v>3211</v>
      </c>
      <c r="D7696">
        <v>41.78</v>
      </c>
    </row>
    <row r="7697" spans="1:4" x14ac:dyDescent="0.2">
      <c r="A7697">
        <v>90406</v>
      </c>
      <c r="B7697" t="s">
        <v>15090</v>
      </c>
      <c r="C7697" t="s">
        <v>3211</v>
      </c>
      <c r="D7697">
        <v>55.36</v>
      </c>
    </row>
    <row r="7698" spans="1:4" x14ac:dyDescent="0.2">
      <c r="A7698">
        <v>106626</v>
      </c>
      <c r="B7698" t="s">
        <v>15091</v>
      </c>
      <c r="C7698" t="s">
        <v>52</v>
      </c>
      <c r="D7698" t="s">
        <v>17527</v>
      </c>
    </row>
    <row r="7699" spans="1:4" x14ac:dyDescent="0.2">
      <c r="A7699">
        <v>106627</v>
      </c>
      <c r="B7699" t="s">
        <v>15092</v>
      </c>
      <c r="C7699" t="s">
        <v>52</v>
      </c>
      <c r="D7699" t="s">
        <v>17527</v>
      </c>
    </row>
    <row r="7700" spans="1:4" x14ac:dyDescent="0.2">
      <c r="A7700">
        <v>106628</v>
      </c>
      <c r="B7700" t="s">
        <v>15093</v>
      </c>
      <c r="C7700" t="s">
        <v>52</v>
      </c>
      <c r="D7700" t="s">
        <v>17527</v>
      </c>
    </row>
    <row r="7701" spans="1:4" x14ac:dyDescent="0.2">
      <c r="A7701">
        <v>106629</v>
      </c>
      <c r="B7701" t="s">
        <v>15094</v>
      </c>
      <c r="C7701" t="s">
        <v>52</v>
      </c>
      <c r="D7701" t="s">
        <v>17527</v>
      </c>
    </row>
    <row r="7702" spans="1:4" x14ac:dyDescent="0.2">
      <c r="A7702">
        <v>106631</v>
      </c>
      <c r="B7702" t="s">
        <v>15095</v>
      </c>
      <c r="C7702" t="s">
        <v>52</v>
      </c>
      <c r="D7702" t="s">
        <v>17527</v>
      </c>
    </row>
    <row r="7703" spans="1:4" x14ac:dyDescent="0.2">
      <c r="A7703">
        <v>106630</v>
      </c>
      <c r="B7703" t="s">
        <v>15096</v>
      </c>
      <c r="C7703" t="s">
        <v>52</v>
      </c>
      <c r="D7703" t="s">
        <v>17527</v>
      </c>
    </row>
    <row r="7704" spans="1:4" x14ac:dyDescent="0.2">
      <c r="A7704">
        <v>106633</v>
      </c>
      <c r="B7704" t="s">
        <v>15097</v>
      </c>
      <c r="C7704" t="s">
        <v>52</v>
      </c>
      <c r="D7704" t="s">
        <v>17527</v>
      </c>
    </row>
    <row r="7705" spans="1:4" x14ac:dyDescent="0.2">
      <c r="A7705">
        <v>106632</v>
      </c>
      <c r="B7705" t="s">
        <v>15098</v>
      </c>
      <c r="C7705" t="s">
        <v>52</v>
      </c>
      <c r="D7705" t="s">
        <v>17527</v>
      </c>
    </row>
    <row r="7706" spans="1:4" x14ac:dyDescent="0.2">
      <c r="A7706">
        <v>106634</v>
      </c>
      <c r="B7706" t="s">
        <v>15099</v>
      </c>
      <c r="C7706" t="s">
        <v>52</v>
      </c>
      <c r="D7706" t="s">
        <v>17527</v>
      </c>
    </row>
    <row r="7707" spans="1:4" x14ac:dyDescent="0.2">
      <c r="A7707">
        <v>106636</v>
      </c>
      <c r="B7707" t="s">
        <v>15100</v>
      </c>
      <c r="C7707" t="s">
        <v>52</v>
      </c>
      <c r="D7707" t="s">
        <v>17527</v>
      </c>
    </row>
    <row r="7708" spans="1:4" x14ac:dyDescent="0.2">
      <c r="A7708">
        <v>106635</v>
      </c>
      <c r="B7708" t="s">
        <v>15101</v>
      </c>
      <c r="C7708" t="s">
        <v>52</v>
      </c>
      <c r="D7708" t="s">
        <v>17527</v>
      </c>
    </row>
    <row r="7709" spans="1:4" x14ac:dyDescent="0.2">
      <c r="A7709">
        <v>106637</v>
      </c>
      <c r="B7709" t="s">
        <v>15102</v>
      </c>
      <c r="C7709" t="s">
        <v>52</v>
      </c>
      <c r="D7709" t="s">
        <v>17527</v>
      </c>
    </row>
    <row r="7710" spans="1:4" x14ac:dyDescent="0.2">
      <c r="A7710">
        <v>106639</v>
      </c>
      <c r="B7710" t="s">
        <v>15103</v>
      </c>
      <c r="C7710" t="s">
        <v>52</v>
      </c>
      <c r="D7710" t="s">
        <v>17527</v>
      </c>
    </row>
    <row r="7711" spans="1:4" x14ac:dyDescent="0.2">
      <c r="A7711">
        <v>106638</v>
      </c>
      <c r="B7711" t="s">
        <v>15104</v>
      </c>
      <c r="C7711" t="s">
        <v>52</v>
      </c>
      <c r="D7711" t="s">
        <v>17527</v>
      </c>
    </row>
    <row r="7712" spans="1:4" x14ac:dyDescent="0.2">
      <c r="A7712">
        <v>106641</v>
      </c>
      <c r="B7712" t="s">
        <v>15105</v>
      </c>
      <c r="C7712" t="s">
        <v>52</v>
      </c>
      <c r="D7712" t="s">
        <v>17527</v>
      </c>
    </row>
    <row r="7713" spans="1:4" x14ac:dyDescent="0.2">
      <c r="A7713">
        <v>106640</v>
      </c>
      <c r="B7713" t="s">
        <v>15106</v>
      </c>
      <c r="C7713" t="s">
        <v>52</v>
      </c>
      <c r="D7713" t="s">
        <v>17527</v>
      </c>
    </row>
    <row r="7714" spans="1:4" x14ac:dyDescent="0.2">
      <c r="A7714">
        <v>106644</v>
      </c>
      <c r="B7714" t="s">
        <v>15107</v>
      </c>
      <c r="C7714" t="s">
        <v>52</v>
      </c>
      <c r="D7714" t="s">
        <v>17527</v>
      </c>
    </row>
    <row r="7715" spans="1:4" x14ac:dyDescent="0.2">
      <c r="A7715">
        <v>106646</v>
      </c>
      <c r="B7715" t="s">
        <v>15108</v>
      </c>
      <c r="C7715" t="s">
        <v>52</v>
      </c>
      <c r="D7715" t="s">
        <v>17527</v>
      </c>
    </row>
    <row r="7716" spans="1:4" x14ac:dyDescent="0.2">
      <c r="A7716">
        <v>106645</v>
      </c>
      <c r="B7716" t="s">
        <v>15109</v>
      </c>
      <c r="C7716" t="s">
        <v>52</v>
      </c>
      <c r="D7716" t="s">
        <v>17527</v>
      </c>
    </row>
    <row r="7717" spans="1:4" x14ac:dyDescent="0.2">
      <c r="A7717">
        <v>106643</v>
      </c>
      <c r="B7717" t="s">
        <v>15110</v>
      </c>
      <c r="C7717" t="s">
        <v>52</v>
      </c>
      <c r="D7717" t="s">
        <v>17527</v>
      </c>
    </row>
    <row r="7718" spans="1:4" x14ac:dyDescent="0.2">
      <c r="A7718">
        <v>106642</v>
      </c>
      <c r="B7718" t="s">
        <v>15111</v>
      </c>
      <c r="C7718" t="s">
        <v>52</v>
      </c>
      <c r="D7718" t="s">
        <v>17527</v>
      </c>
    </row>
    <row r="7719" spans="1:4" x14ac:dyDescent="0.2">
      <c r="A7719">
        <v>106649</v>
      </c>
      <c r="B7719" t="s">
        <v>15112</v>
      </c>
      <c r="C7719" t="s">
        <v>52</v>
      </c>
      <c r="D7719" t="s">
        <v>17527</v>
      </c>
    </row>
    <row r="7720" spans="1:4" x14ac:dyDescent="0.2">
      <c r="A7720">
        <v>106648</v>
      </c>
      <c r="B7720" t="s">
        <v>15113</v>
      </c>
      <c r="C7720" t="s">
        <v>52</v>
      </c>
      <c r="D7720" t="s">
        <v>17527</v>
      </c>
    </row>
    <row r="7721" spans="1:4" x14ac:dyDescent="0.2">
      <c r="A7721">
        <v>106647</v>
      </c>
      <c r="B7721" t="s">
        <v>15114</v>
      </c>
      <c r="C7721" t="s">
        <v>52</v>
      </c>
      <c r="D7721" t="s">
        <v>17527</v>
      </c>
    </row>
    <row r="7722" spans="1:4" x14ac:dyDescent="0.2">
      <c r="A7722">
        <v>106652</v>
      </c>
      <c r="B7722" t="s">
        <v>15115</v>
      </c>
      <c r="C7722" t="s">
        <v>52</v>
      </c>
      <c r="D7722" t="s">
        <v>17527</v>
      </c>
    </row>
    <row r="7723" spans="1:4" x14ac:dyDescent="0.2">
      <c r="A7723">
        <v>106653</v>
      </c>
      <c r="B7723" t="s">
        <v>15116</v>
      </c>
      <c r="C7723" t="s">
        <v>52</v>
      </c>
      <c r="D7723" t="s">
        <v>17527</v>
      </c>
    </row>
    <row r="7724" spans="1:4" x14ac:dyDescent="0.2">
      <c r="A7724">
        <v>106654</v>
      </c>
      <c r="B7724" t="s">
        <v>15117</v>
      </c>
      <c r="C7724" t="s">
        <v>52</v>
      </c>
      <c r="D7724" t="s">
        <v>17527</v>
      </c>
    </row>
    <row r="7725" spans="1:4" x14ac:dyDescent="0.2">
      <c r="A7725">
        <v>106651</v>
      </c>
      <c r="B7725" t="s">
        <v>15118</v>
      </c>
      <c r="C7725" t="s">
        <v>52</v>
      </c>
      <c r="D7725" t="s">
        <v>17527</v>
      </c>
    </row>
    <row r="7726" spans="1:4" x14ac:dyDescent="0.2">
      <c r="A7726">
        <v>106650</v>
      </c>
      <c r="B7726" t="s">
        <v>15119</v>
      </c>
      <c r="C7726" t="s">
        <v>52</v>
      </c>
      <c r="D7726" t="s">
        <v>17527</v>
      </c>
    </row>
    <row r="7727" spans="1:4" x14ac:dyDescent="0.2">
      <c r="A7727">
        <v>106655</v>
      </c>
      <c r="B7727" t="s">
        <v>15120</v>
      </c>
      <c r="C7727" t="s">
        <v>52</v>
      </c>
      <c r="D7727" t="s">
        <v>17527</v>
      </c>
    </row>
    <row r="7728" spans="1:4" x14ac:dyDescent="0.2">
      <c r="A7728">
        <v>106657</v>
      </c>
      <c r="B7728" t="s">
        <v>15121</v>
      </c>
      <c r="C7728" t="s">
        <v>52</v>
      </c>
      <c r="D7728" t="s">
        <v>17527</v>
      </c>
    </row>
    <row r="7729" spans="1:4" x14ac:dyDescent="0.2">
      <c r="A7729">
        <v>106656</v>
      </c>
      <c r="B7729" t="s">
        <v>15122</v>
      </c>
      <c r="C7729" t="s">
        <v>52</v>
      </c>
      <c r="D7729" t="s">
        <v>17527</v>
      </c>
    </row>
    <row r="7730" spans="1:4" x14ac:dyDescent="0.2">
      <c r="A7730">
        <v>106661</v>
      </c>
      <c r="B7730" t="s">
        <v>15123</v>
      </c>
      <c r="C7730" t="s">
        <v>52</v>
      </c>
      <c r="D7730" t="s">
        <v>17527</v>
      </c>
    </row>
    <row r="7731" spans="1:4" x14ac:dyDescent="0.2">
      <c r="A7731">
        <v>106660</v>
      </c>
      <c r="B7731" t="s">
        <v>15124</v>
      </c>
      <c r="C7731" t="s">
        <v>52</v>
      </c>
      <c r="D7731" t="s">
        <v>17527</v>
      </c>
    </row>
    <row r="7732" spans="1:4" x14ac:dyDescent="0.2">
      <c r="A7732">
        <v>106659</v>
      </c>
      <c r="B7732" t="s">
        <v>15125</v>
      </c>
      <c r="C7732" t="s">
        <v>52</v>
      </c>
      <c r="D7732" t="s">
        <v>17527</v>
      </c>
    </row>
    <row r="7733" spans="1:4" x14ac:dyDescent="0.2">
      <c r="A7733">
        <v>106658</v>
      </c>
      <c r="B7733" t="s">
        <v>15126</v>
      </c>
      <c r="C7733" t="s">
        <v>52</v>
      </c>
      <c r="D7733" t="s">
        <v>17527</v>
      </c>
    </row>
    <row r="7734" spans="1:4" x14ac:dyDescent="0.2">
      <c r="A7734">
        <v>106663</v>
      </c>
      <c r="B7734" t="s">
        <v>15127</v>
      </c>
      <c r="C7734" t="s">
        <v>52</v>
      </c>
      <c r="D7734" t="s">
        <v>17527</v>
      </c>
    </row>
    <row r="7735" spans="1:4" x14ac:dyDescent="0.2">
      <c r="A7735">
        <v>106662</v>
      </c>
      <c r="B7735" t="s">
        <v>15128</v>
      </c>
      <c r="C7735" t="s">
        <v>52</v>
      </c>
      <c r="D7735" t="s">
        <v>17527</v>
      </c>
    </row>
    <row r="7736" spans="1:4" x14ac:dyDescent="0.2">
      <c r="A7736">
        <v>106664</v>
      </c>
      <c r="B7736" t="s">
        <v>15129</v>
      </c>
      <c r="C7736" t="s">
        <v>52</v>
      </c>
      <c r="D7736" t="s">
        <v>17527</v>
      </c>
    </row>
    <row r="7737" spans="1:4" x14ac:dyDescent="0.2">
      <c r="A7737">
        <v>106602</v>
      </c>
      <c r="B7737" t="s">
        <v>15130</v>
      </c>
      <c r="C7737" t="s">
        <v>15131</v>
      </c>
      <c r="D7737" t="s">
        <v>17527</v>
      </c>
    </row>
    <row r="7738" spans="1:4" x14ac:dyDescent="0.2">
      <c r="A7738">
        <v>106603</v>
      </c>
      <c r="B7738" t="s">
        <v>15132</v>
      </c>
      <c r="C7738" t="s">
        <v>15131</v>
      </c>
      <c r="D7738" t="s">
        <v>17527</v>
      </c>
    </row>
    <row r="7739" spans="1:4" x14ac:dyDescent="0.2">
      <c r="A7739">
        <v>106604</v>
      </c>
      <c r="B7739" t="s">
        <v>15133</v>
      </c>
      <c r="C7739" t="s">
        <v>15131</v>
      </c>
      <c r="D7739" t="s">
        <v>17527</v>
      </c>
    </row>
    <row r="7740" spans="1:4" x14ac:dyDescent="0.2">
      <c r="A7740">
        <v>106598</v>
      </c>
      <c r="B7740" t="s">
        <v>15134</v>
      </c>
      <c r="C7740" t="s">
        <v>15131</v>
      </c>
      <c r="D7740" t="s">
        <v>17527</v>
      </c>
    </row>
    <row r="7741" spans="1:4" x14ac:dyDescent="0.2">
      <c r="A7741">
        <v>106599</v>
      </c>
      <c r="B7741" t="s">
        <v>15135</v>
      </c>
      <c r="C7741" t="s">
        <v>15131</v>
      </c>
      <c r="D7741" t="s">
        <v>17527</v>
      </c>
    </row>
    <row r="7742" spans="1:4" x14ac:dyDescent="0.2">
      <c r="A7742">
        <v>106601</v>
      </c>
      <c r="B7742" t="s">
        <v>15136</v>
      </c>
      <c r="C7742" t="s">
        <v>15131</v>
      </c>
      <c r="D7742" t="s">
        <v>17527</v>
      </c>
    </row>
    <row r="7743" spans="1:4" x14ac:dyDescent="0.2">
      <c r="A7743">
        <v>106600</v>
      </c>
      <c r="B7743" t="s">
        <v>15137</v>
      </c>
      <c r="C7743" t="s">
        <v>15131</v>
      </c>
      <c r="D7743" t="s">
        <v>17527</v>
      </c>
    </row>
    <row r="7744" spans="1:4" x14ac:dyDescent="0.2">
      <c r="A7744">
        <v>106609</v>
      </c>
      <c r="B7744" t="s">
        <v>15138</v>
      </c>
      <c r="C7744" t="s">
        <v>15131</v>
      </c>
      <c r="D7744" t="s">
        <v>17527</v>
      </c>
    </row>
    <row r="7745" spans="1:4" x14ac:dyDescent="0.2">
      <c r="A7745">
        <v>106610</v>
      </c>
      <c r="B7745" t="s">
        <v>15139</v>
      </c>
      <c r="C7745" t="s">
        <v>15131</v>
      </c>
      <c r="D7745" t="s">
        <v>17527</v>
      </c>
    </row>
    <row r="7746" spans="1:4" x14ac:dyDescent="0.2">
      <c r="A7746">
        <v>106611</v>
      </c>
      <c r="B7746" t="s">
        <v>15140</v>
      </c>
      <c r="C7746" t="s">
        <v>15131</v>
      </c>
      <c r="D7746" t="s">
        <v>17527</v>
      </c>
    </row>
    <row r="7747" spans="1:4" x14ac:dyDescent="0.2">
      <c r="A7747">
        <v>106605</v>
      </c>
      <c r="B7747" t="s">
        <v>15141</v>
      </c>
      <c r="C7747" t="s">
        <v>15131</v>
      </c>
      <c r="D7747" t="s">
        <v>17527</v>
      </c>
    </row>
    <row r="7748" spans="1:4" x14ac:dyDescent="0.2">
      <c r="A7748">
        <v>106606</v>
      </c>
      <c r="B7748" t="s">
        <v>15142</v>
      </c>
      <c r="C7748" t="s">
        <v>15131</v>
      </c>
      <c r="D7748" t="s">
        <v>17527</v>
      </c>
    </row>
    <row r="7749" spans="1:4" x14ac:dyDescent="0.2">
      <c r="A7749">
        <v>106608</v>
      </c>
      <c r="B7749" t="s">
        <v>15143</v>
      </c>
      <c r="C7749" t="s">
        <v>15131</v>
      </c>
      <c r="D7749" t="s">
        <v>17527</v>
      </c>
    </row>
    <row r="7750" spans="1:4" x14ac:dyDescent="0.2">
      <c r="A7750">
        <v>106607</v>
      </c>
      <c r="B7750" t="s">
        <v>15144</v>
      </c>
      <c r="C7750" t="s">
        <v>15131</v>
      </c>
      <c r="D7750" t="s">
        <v>17527</v>
      </c>
    </row>
    <row r="7751" spans="1:4" x14ac:dyDescent="0.2">
      <c r="A7751">
        <v>106581</v>
      </c>
      <c r="B7751" t="s">
        <v>15145</v>
      </c>
      <c r="C7751" t="s">
        <v>15131</v>
      </c>
      <c r="D7751" t="s">
        <v>17527</v>
      </c>
    </row>
    <row r="7752" spans="1:4" x14ac:dyDescent="0.2">
      <c r="A7752">
        <v>106582</v>
      </c>
      <c r="B7752" t="s">
        <v>15146</v>
      </c>
      <c r="C7752" t="s">
        <v>15131</v>
      </c>
      <c r="D7752" t="s">
        <v>17527</v>
      </c>
    </row>
    <row r="7753" spans="1:4" x14ac:dyDescent="0.2">
      <c r="A7753">
        <v>106583</v>
      </c>
      <c r="B7753" t="s">
        <v>15147</v>
      </c>
      <c r="C7753" t="s">
        <v>15131</v>
      </c>
      <c r="D7753" t="s">
        <v>17527</v>
      </c>
    </row>
    <row r="7754" spans="1:4" x14ac:dyDescent="0.2">
      <c r="A7754">
        <v>106577</v>
      </c>
      <c r="B7754" t="s">
        <v>15148</v>
      </c>
      <c r="C7754" t="s">
        <v>15131</v>
      </c>
      <c r="D7754" t="s">
        <v>17527</v>
      </c>
    </row>
    <row r="7755" spans="1:4" x14ac:dyDescent="0.2">
      <c r="A7755">
        <v>106578</v>
      </c>
      <c r="B7755" t="s">
        <v>15149</v>
      </c>
      <c r="C7755" t="s">
        <v>15131</v>
      </c>
      <c r="D7755" t="s">
        <v>17527</v>
      </c>
    </row>
    <row r="7756" spans="1:4" x14ac:dyDescent="0.2">
      <c r="A7756">
        <v>106580</v>
      </c>
      <c r="B7756" t="s">
        <v>15150</v>
      </c>
      <c r="C7756" t="s">
        <v>15131</v>
      </c>
      <c r="D7756" t="s">
        <v>17527</v>
      </c>
    </row>
    <row r="7757" spans="1:4" x14ac:dyDescent="0.2">
      <c r="A7757">
        <v>106579</v>
      </c>
      <c r="B7757" t="s">
        <v>15151</v>
      </c>
      <c r="C7757" t="s">
        <v>15131</v>
      </c>
      <c r="D7757" t="s">
        <v>17527</v>
      </c>
    </row>
    <row r="7758" spans="1:4" x14ac:dyDescent="0.2">
      <c r="A7758">
        <v>106588</v>
      </c>
      <c r="B7758" t="s">
        <v>15152</v>
      </c>
      <c r="C7758" t="s">
        <v>15131</v>
      </c>
      <c r="D7758" t="s">
        <v>17527</v>
      </c>
    </row>
    <row r="7759" spans="1:4" x14ac:dyDescent="0.2">
      <c r="A7759">
        <v>106589</v>
      </c>
      <c r="B7759" t="s">
        <v>15153</v>
      </c>
      <c r="C7759" t="s">
        <v>15131</v>
      </c>
      <c r="D7759" t="s">
        <v>17527</v>
      </c>
    </row>
    <row r="7760" spans="1:4" x14ac:dyDescent="0.2">
      <c r="A7760">
        <v>106590</v>
      </c>
      <c r="B7760" t="s">
        <v>15154</v>
      </c>
      <c r="C7760" t="s">
        <v>15131</v>
      </c>
      <c r="D7760" t="s">
        <v>17527</v>
      </c>
    </row>
    <row r="7761" spans="1:4" x14ac:dyDescent="0.2">
      <c r="A7761">
        <v>106584</v>
      </c>
      <c r="B7761" t="s">
        <v>15155</v>
      </c>
      <c r="C7761" t="s">
        <v>15131</v>
      </c>
      <c r="D7761" t="s">
        <v>17527</v>
      </c>
    </row>
    <row r="7762" spans="1:4" x14ac:dyDescent="0.2">
      <c r="A7762">
        <v>106585</v>
      </c>
      <c r="B7762" t="s">
        <v>15156</v>
      </c>
      <c r="C7762" t="s">
        <v>15131</v>
      </c>
      <c r="D7762" t="s">
        <v>17527</v>
      </c>
    </row>
    <row r="7763" spans="1:4" x14ac:dyDescent="0.2">
      <c r="A7763">
        <v>106587</v>
      </c>
      <c r="B7763" t="s">
        <v>15157</v>
      </c>
      <c r="C7763" t="s">
        <v>15131</v>
      </c>
      <c r="D7763" t="s">
        <v>17527</v>
      </c>
    </row>
    <row r="7764" spans="1:4" x14ac:dyDescent="0.2">
      <c r="A7764">
        <v>106586</v>
      </c>
      <c r="B7764" t="s">
        <v>15158</v>
      </c>
      <c r="C7764" t="s">
        <v>15131</v>
      </c>
      <c r="D7764" t="s">
        <v>17527</v>
      </c>
    </row>
    <row r="7765" spans="1:4" x14ac:dyDescent="0.2">
      <c r="A7765">
        <v>106595</v>
      </c>
      <c r="B7765" t="s">
        <v>15159</v>
      </c>
      <c r="C7765" t="s">
        <v>15131</v>
      </c>
      <c r="D7765" t="s">
        <v>17527</v>
      </c>
    </row>
    <row r="7766" spans="1:4" x14ac:dyDescent="0.2">
      <c r="A7766">
        <v>106596</v>
      </c>
      <c r="B7766" t="s">
        <v>15160</v>
      </c>
      <c r="C7766" t="s">
        <v>15131</v>
      </c>
      <c r="D7766" t="s">
        <v>17527</v>
      </c>
    </row>
    <row r="7767" spans="1:4" x14ac:dyDescent="0.2">
      <c r="A7767">
        <v>106597</v>
      </c>
      <c r="B7767" t="s">
        <v>15161</v>
      </c>
      <c r="C7767" t="s">
        <v>15131</v>
      </c>
      <c r="D7767" t="s">
        <v>17527</v>
      </c>
    </row>
    <row r="7768" spans="1:4" x14ac:dyDescent="0.2">
      <c r="A7768">
        <v>106591</v>
      </c>
      <c r="B7768" t="s">
        <v>15162</v>
      </c>
      <c r="C7768" t="s">
        <v>15131</v>
      </c>
      <c r="D7768" t="s">
        <v>17527</v>
      </c>
    </row>
    <row r="7769" spans="1:4" x14ac:dyDescent="0.2">
      <c r="A7769">
        <v>106592</v>
      </c>
      <c r="B7769" t="s">
        <v>15163</v>
      </c>
      <c r="C7769" t="s">
        <v>15131</v>
      </c>
      <c r="D7769" t="s">
        <v>17527</v>
      </c>
    </row>
    <row r="7770" spans="1:4" x14ac:dyDescent="0.2">
      <c r="A7770">
        <v>106594</v>
      </c>
      <c r="B7770" t="s">
        <v>15164</v>
      </c>
      <c r="C7770" t="s">
        <v>15131</v>
      </c>
      <c r="D7770" t="s">
        <v>17527</v>
      </c>
    </row>
    <row r="7771" spans="1:4" x14ac:dyDescent="0.2">
      <c r="A7771">
        <v>106593</v>
      </c>
      <c r="B7771" t="s">
        <v>15165</v>
      </c>
      <c r="C7771" t="s">
        <v>15131</v>
      </c>
      <c r="D7771" t="s">
        <v>17527</v>
      </c>
    </row>
    <row r="7772" spans="1:4" x14ac:dyDescent="0.2">
      <c r="A7772">
        <v>106616</v>
      </c>
      <c r="B7772" t="s">
        <v>15166</v>
      </c>
      <c r="C7772" t="s">
        <v>15131</v>
      </c>
      <c r="D7772" t="s">
        <v>17527</v>
      </c>
    </row>
    <row r="7773" spans="1:4" x14ac:dyDescent="0.2">
      <c r="A7773">
        <v>106617</v>
      </c>
      <c r="B7773" t="s">
        <v>15167</v>
      </c>
      <c r="C7773" t="s">
        <v>15131</v>
      </c>
      <c r="D7773" t="s">
        <v>17527</v>
      </c>
    </row>
    <row r="7774" spans="1:4" x14ac:dyDescent="0.2">
      <c r="A7774">
        <v>106618</v>
      </c>
      <c r="B7774" t="s">
        <v>15168</v>
      </c>
      <c r="C7774" t="s">
        <v>15131</v>
      </c>
      <c r="D7774" t="s">
        <v>17527</v>
      </c>
    </row>
    <row r="7775" spans="1:4" x14ac:dyDescent="0.2">
      <c r="A7775">
        <v>106612</v>
      </c>
      <c r="B7775" t="s">
        <v>15169</v>
      </c>
      <c r="C7775" t="s">
        <v>15131</v>
      </c>
      <c r="D7775" t="s">
        <v>17527</v>
      </c>
    </row>
    <row r="7776" spans="1:4" x14ac:dyDescent="0.2">
      <c r="A7776">
        <v>106613</v>
      </c>
      <c r="B7776" t="s">
        <v>15170</v>
      </c>
      <c r="C7776" t="s">
        <v>15131</v>
      </c>
      <c r="D7776" t="s">
        <v>17527</v>
      </c>
    </row>
    <row r="7777" spans="1:4" x14ac:dyDescent="0.2">
      <c r="A7777">
        <v>106615</v>
      </c>
      <c r="B7777" t="s">
        <v>15171</v>
      </c>
      <c r="C7777" t="s">
        <v>15131</v>
      </c>
      <c r="D7777" t="s">
        <v>17527</v>
      </c>
    </row>
    <row r="7778" spans="1:4" x14ac:dyDescent="0.2">
      <c r="A7778">
        <v>106614</v>
      </c>
      <c r="B7778" t="s">
        <v>15172</v>
      </c>
      <c r="C7778" t="s">
        <v>15131</v>
      </c>
      <c r="D7778" t="s">
        <v>17527</v>
      </c>
    </row>
    <row r="7779" spans="1:4" x14ac:dyDescent="0.2">
      <c r="A7779">
        <v>106623</v>
      </c>
      <c r="B7779" t="s">
        <v>15173</v>
      </c>
      <c r="C7779" t="s">
        <v>15131</v>
      </c>
      <c r="D7779" t="s">
        <v>17527</v>
      </c>
    </row>
    <row r="7780" spans="1:4" x14ac:dyDescent="0.2">
      <c r="A7780">
        <v>106624</v>
      </c>
      <c r="B7780" t="s">
        <v>15174</v>
      </c>
      <c r="C7780" t="s">
        <v>15131</v>
      </c>
      <c r="D7780" t="s">
        <v>17527</v>
      </c>
    </row>
    <row r="7781" spans="1:4" x14ac:dyDescent="0.2">
      <c r="A7781">
        <v>106625</v>
      </c>
      <c r="B7781" t="s">
        <v>15175</v>
      </c>
      <c r="C7781" t="s">
        <v>15131</v>
      </c>
      <c r="D7781" t="s">
        <v>17527</v>
      </c>
    </row>
    <row r="7782" spans="1:4" x14ac:dyDescent="0.2">
      <c r="A7782">
        <v>106619</v>
      </c>
      <c r="B7782" t="s">
        <v>15176</v>
      </c>
      <c r="C7782" t="s">
        <v>15131</v>
      </c>
      <c r="D7782" t="s">
        <v>17527</v>
      </c>
    </row>
    <row r="7783" spans="1:4" x14ac:dyDescent="0.2">
      <c r="A7783">
        <v>106620</v>
      </c>
      <c r="B7783" t="s">
        <v>15177</v>
      </c>
      <c r="C7783" t="s">
        <v>15131</v>
      </c>
      <c r="D7783" t="s">
        <v>17527</v>
      </c>
    </row>
    <row r="7784" spans="1:4" x14ac:dyDescent="0.2">
      <c r="A7784">
        <v>106622</v>
      </c>
      <c r="B7784" t="s">
        <v>15178</v>
      </c>
      <c r="C7784" t="s">
        <v>15131</v>
      </c>
      <c r="D7784" t="s">
        <v>17527</v>
      </c>
    </row>
    <row r="7785" spans="1:4" x14ac:dyDescent="0.2">
      <c r="A7785">
        <v>106621</v>
      </c>
      <c r="B7785" t="s">
        <v>15179</v>
      </c>
      <c r="C7785" t="s">
        <v>15131</v>
      </c>
      <c r="D7785" t="s">
        <v>17527</v>
      </c>
    </row>
    <row r="7786" spans="1:4" x14ac:dyDescent="0.2">
      <c r="A7786">
        <v>103313</v>
      </c>
      <c r="B7786" t="s">
        <v>15180</v>
      </c>
      <c r="C7786" t="s">
        <v>52</v>
      </c>
      <c r="D7786" t="s">
        <v>17527</v>
      </c>
    </row>
    <row r="7787" spans="1:4" x14ac:dyDescent="0.2">
      <c r="A7787">
        <v>103309</v>
      </c>
      <c r="B7787" t="s">
        <v>15181</v>
      </c>
      <c r="C7787" t="s">
        <v>52</v>
      </c>
      <c r="D7787" t="s">
        <v>17527</v>
      </c>
    </row>
    <row r="7788" spans="1:4" x14ac:dyDescent="0.2">
      <c r="A7788">
        <v>103312</v>
      </c>
      <c r="B7788" t="s">
        <v>15183</v>
      </c>
      <c r="C7788" t="s">
        <v>52</v>
      </c>
      <c r="D7788" t="s">
        <v>17527</v>
      </c>
    </row>
    <row r="7789" spans="1:4" x14ac:dyDescent="0.2">
      <c r="A7789">
        <v>103296</v>
      </c>
      <c r="B7789" t="s">
        <v>15184</v>
      </c>
      <c r="C7789" t="s">
        <v>52</v>
      </c>
      <c r="D7789" t="s">
        <v>17527</v>
      </c>
    </row>
    <row r="7790" spans="1:4" x14ac:dyDescent="0.2">
      <c r="A7790">
        <v>103300</v>
      </c>
      <c r="B7790" t="s">
        <v>15185</v>
      </c>
      <c r="C7790" t="s">
        <v>52</v>
      </c>
      <c r="D7790" t="s">
        <v>17527</v>
      </c>
    </row>
    <row r="7791" spans="1:4" x14ac:dyDescent="0.2">
      <c r="A7791">
        <v>103301</v>
      </c>
      <c r="B7791" t="s">
        <v>15186</v>
      </c>
      <c r="C7791" t="s">
        <v>52</v>
      </c>
      <c r="D7791" t="s">
        <v>17527</v>
      </c>
    </row>
    <row r="7792" spans="1:4" x14ac:dyDescent="0.2">
      <c r="A7792">
        <v>103304</v>
      </c>
      <c r="B7792" t="s">
        <v>15187</v>
      </c>
      <c r="C7792" t="s">
        <v>52</v>
      </c>
      <c r="D7792" s="335">
        <v>1265.27</v>
      </c>
    </row>
    <row r="7793" spans="1:4" x14ac:dyDescent="0.2">
      <c r="A7793">
        <v>103305</v>
      </c>
      <c r="B7793" t="s">
        <v>15188</v>
      </c>
      <c r="C7793" t="s">
        <v>52</v>
      </c>
      <c r="D7793" t="s">
        <v>17527</v>
      </c>
    </row>
    <row r="7794" spans="1:4" x14ac:dyDescent="0.2">
      <c r="A7794">
        <v>103294</v>
      </c>
      <c r="B7794" t="s">
        <v>15189</v>
      </c>
      <c r="C7794" t="s">
        <v>52</v>
      </c>
      <c r="D7794" t="s">
        <v>17527</v>
      </c>
    </row>
    <row r="7795" spans="1:4" x14ac:dyDescent="0.2">
      <c r="A7795">
        <v>103298</v>
      </c>
      <c r="B7795" t="s">
        <v>15190</v>
      </c>
      <c r="C7795" t="s">
        <v>52</v>
      </c>
      <c r="D7795" t="s">
        <v>17527</v>
      </c>
    </row>
    <row r="7796" spans="1:4" x14ac:dyDescent="0.2">
      <c r="A7796">
        <v>103293</v>
      </c>
      <c r="B7796" t="s">
        <v>15191</v>
      </c>
      <c r="C7796" t="s">
        <v>52</v>
      </c>
      <c r="D7796" t="s">
        <v>17527</v>
      </c>
    </row>
    <row r="7797" spans="1:4" x14ac:dyDescent="0.2">
      <c r="A7797">
        <v>103297</v>
      </c>
      <c r="B7797" t="s">
        <v>15192</v>
      </c>
      <c r="C7797" t="s">
        <v>52</v>
      </c>
      <c r="D7797" t="s">
        <v>17527</v>
      </c>
    </row>
    <row r="7798" spans="1:4" x14ac:dyDescent="0.2">
      <c r="A7798">
        <v>103311</v>
      </c>
      <c r="B7798" t="s">
        <v>15193</v>
      </c>
      <c r="C7798" t="s">
        <v>52</v>
      </c>
      <c r="D7798" t="s">
        <v>17527</v>
      </c>
    </row>
    <row r="7799" spans="1:4" x14ac:dyDescent="0.2">
      <c r="A7799">
        <v>103306</v>
      </c>
      <c r="B7799" t="s">
        <v>15194</v>
      </c>
      <c r="C7799" t="s">
        <v>52</v>
      </c>
      <c r="D7799" t="s">
        <v>17527</v>
      </c>
    </row>
    <row r="7800" spans="1:4" x14ac:dyDescent="0.2">
      <c r="A7800">
        <v>103308</v>
      </c>
      <c r="B7800" t="s">
        <v>15195</v>
      </c>
      <c r="C7800" t="s">
        <v>52</v>
      </c>
      <c r="D7800" t="s">
        <v>17527</v>
      </c>
    </row>
    <row r="7801" spans="1:4" x14ac:dyDescent="0.2">
      <c r="A7801">
        <v>103295</v>
      </c>
      <c r="B7801" t="s">
        <v>15196</v>
      </c>
      <c r="C7801" t="s">
        <v>52</v>
      </c>
      <c r="D7801" t="s">
        <v>17527</v>
      </c>
    </row>
    <row r="7802" spans="1:4" x14ac:dyDescent="0.2">
      <c r="A7802">
        <v>103299</v>
      </c>
      <c r="B7802" t="s">
        <v>15197</v>
      </c>
      <c r="C7802" t="s">
        <v>52</v>
      </c>
      <c r="D7802" t="s">
        <v>17527</v>
      </c>
    </row>
    <row r="7803" spans="1:4" x14ac:dyDescent="0.2">
      <c r="A7803">
        <v>103302</v>
      </c>
      <c r="B7803" t="s">
        <v>15198</v>
      </c>
      <c r="C7803" t="s">
        <v>52</v>
      </c>
      <c r="D7803" t="s">
        <v>17527</v>
      </c>
    </row>
    <row r="7804" spans="1:4" x14ac:dyDescent="0.2">
      <c r="A7804">
        <v>103307</v>
      </c>
      <c r="B7804" t="s">
        <v>15199</v>
      </c>
      <c r="C7804" t="s">
        <v>52</v>
      </c>
      <c r="D7804" s="335">
        <v>1374.94</v>
      </c>
    </row>
    <row r="7805" spans="1:4" x14ac:dyDescent="0.2">
      <c r="A7805">
        <v>103310</v>
      </c>
      <c r="B7805" t="s">
        <v>15200</v>
      </c>
      <c r="C7805" t="s">
        <v>52</v>
      </c>
      <c r="D7805" s="335">
        <v>1302.67</v>
      </c>
    </row>
    <row r="7806" spans="1:4" x14ac:dyDescent="0.2">
      <c r="A7806">
        <v>103303</v>
      </c>
      <c r="B7806" t="s">
        <v>15201</v>
      </c>
      <c r="C7806" t="s">
        <v>52</v>
      </c>
      <c r="D7806" t="s">
        <v>17527</v>
      </c>
    </row>
    <row r="7807" spans="1:4" x14ac:dyDescent="0.2">
      <c r="A7807">
        <v>103314</v>
      </c>
      <c r="B7807" t="s">
        <v>15202</v>
      </c>
      <c r="C7807" t="s">
        <v>3211</v>
      </c>
      <c r="D7807">
        <v>317.12</v>
      </c>
    </row>
    <row r="7808" spans="1:4" x14ac:dyDescent="0.2">
      <c r="A7808">
        <v>103315</v>
      </c>
      <c r="B7808" t="s">
        <v>15203</v>
      </c>
      <c r="C7808" t="s">
        <v>3211</v>
      </c>
      <c r="D7808">
        <v>305.42</v>
      </c>
    </row>
    <row r="7809" spans="1:4" x14ac:dyDescent="0.2">
      <c r="A7809">
        <v>105188</v>
      </c>
      <c r="B7809" t="s">
        <v>15204</v>
      </c>
      <c r="C7809" t="s">
        <v>3211</v>
      </c>
      <c r="D7809">
        <v>138.83000000000001</v>
      </c>
    </row>
    <row r="7810" spans="1:4" x14ac:dyDescent="0.2">
      <c r="A7810">
        <v>87841</v>
      </c>
      <c r="B7810" t="s">
        <v>15205</v>
      </c>
      <c r="C7810" t="s">
        <v>3211</v>
      </c>
      <c r="D7810">
        <v>126.32</v>
      </c>
    </row>
    <row r="7811" spans="1:4" x14ac:dyDescent="0.2">
      <c r="A7811">
        <v>87853</v>
      </c>
      <c r="B7811" t="s">
        <v>15206</v>
      </c>
      <c r="C7811" t="s">
        <v>3211</v>
      </c>
      <c r="D7811">
        <v>141.72999999999999</v>
      </c>
    </row>
    <row r="7812" spans="1:4" x14ac:dyDescent="0.2">
      <c r="A7812">
        <v>105187</v>
      </c>
      <c r="B7812" t="s">
        <v>15207</v>
      </c>
      <c r="C7812" t="s">
        <v>3211</v>
      </c>
      <c r="D7812">
        <v>188.38</v>
      </c>
    </row>
    <row r="7813" spans="1:4" x14ac:dyDescent="0.2">
      <c r="A7813">
        <v>87840</v>
      </c>
      <c r="B7813" t="s">
        <v>15208</v>
      </c>
      <c r="C7813" t="s">
        <v>3211</v>
      </c>
      <c r="D7813">
        <v>175.86</v>
      </c>
    </row>
    <row r="7814" spans="1:4" x14ac:dyDescent="0.2">
      <c r="A7814">
        <v>87852</v>
      </c>
      <c r="B7814" t="s">
        <v>15209</v>
      </c>
      <c r="C7814" t="s">
        <v>3211</v>
      </c>
      <c r="D7814">
        <v>191.28</v>
      </c>
    </row>
    <row r="7815" spans="1:4" x14ac:dyDescent="0.2">
      <c r="A7815">
        <v>105186</v>
      </c>
      <c r="B7815" t="s">
        <v>15210</v>
      </c>
      <c r="C7815" t="s">
        <v>3211</v>
      </c>
      <c r="D7815">
        <v>146.79</v>
      </c>
    </row>
    <row r="7816" spans="1:4" x14ac:dyDescent="0.2">
      <c r="A7816">
        <v>87839</v>
      </c>
      <c r="B7816" t="s">
        <v>15211</v>
      </c>
      <c r="C7816" t="s">
        <v>3211</v>
      </c>
      <c r="D7816">
        <v>134.44999999999999</v>
      </c>
    </row>
    <row r="7817" spans="1:4" x14ac:dyDescent="0.2">
      <c r="A7817">
        <v>87851</v>
      </c>
      <c r="B7817" t="s">
        <v>15212</v>
      </c>
      <c r="C7817" t="s">
        <v>3211</v>
      </c>
      <c r="D7817">
        <v>150.59</v>
      </c>
    </row>
    <row r="7818" spans="1:4" x14ac:dyDescent="0.2">
      <c r="A7818">
        <v>105185</v>
      </c>
      <c r="B7818" t="s">
        <v>15213</v>
      </c>
      <c r="C7818" t="s">
        <v>3211</v>
      </c>
      <c r="D7818">
        <v>196.6</v>
      </c>
    </row>
    <row r="7819" spans="1:4" x14ac:dyDescent="0.2">
      <c r="A7819">
        <v>87838</v>
      </c>
      <c r="B7819" t="s">
        <v>15214</v>
      </c>
      <c r="C7819" t="s">
        <v>3211</v>
      </c>
      <c r="D7819">
        <v>184.33</v>
      </c>
    </row>
    <row r="7820" spans="1:4" x14ac:dyDescent="0.2">
      <c r="A7820">
        <v>87850</v>
      </c>
      <c r="B7820" t="s">
        <v>15215</v>
      </c>
      <c r="C7820" t="s">
        <v>3211</v>
      </c>
      <c r="D7820">
        <v>200.48</v>
      </c>
    </row>
    <row r="7821" spans="1:4" x14ac:dyDescent="0.2">
      <c r="A7821">
        <v>105110</v>
      </c>
      <c r="B7821" t="s">
        <v>15216</v>
      </c>
      <c r="C7821" t="s">
        <v>83</v>
      </c>
      <c r="D7821">
        <v>282.5</v>
      </c>
    </row>
    <row r="7822" spans="1:4" x14ac:dyDescent="0.2">
      <c r="A7822">
        <v>105105</v>
      </c>
      <c r="B7822" t="s">
        <v>15217</v>
      </c>
      <c r="C7822" t="s">
        <v>83</v>
      </c>
      <c r="D7822">
        <v>93.56</v>
      </c>
    </row>
    <row r="7823" spans="1:4" x14ac:dyDescent="0.2">
      <c r="A7823">
        <v>105103</v>
      </c>
      <c r="B7823" t="s">
        <v>15218</v>
      </c>
      <c r="C7823" t="s">
        <v>83</v>
      </c>
      <c r="D7823">
        <v>133.24</v>
      </c>
    </row>
    <row r="7824" spans="1:4" x14ac:dyDescent="0.2">
      <c r="A7824">
        <v>105112</v>
      </c>
      <c r="B7824" t="s">
        <v>15219</v>
      </c>
      <c r="C7824" t="s">
        <v>83</v>
      </c>
      <c r="D7824">
        <v>235.93</v>
      </c>
    </row>
    <row r="7825" spans="1:4" x14ac:dyDescent="0.2">
      <c r="A7825">
        <v>105109</v>
      </c>
      <c r="B7825" t="s">
        <v>15220</v>
      </c>
      <c r="C7825" t="s">
        <v>52</v>
      </c>
      <c r="D7825" t="s">
        <v>17527</v>
      </c>
    </row>
    <row r="7826" spans="1:4" x14ac:dyDescent="0.2">
      <c r="A7826">
        <v>105108</v>
      </c>
      <c r="B7826" t="s">
        <v>15221</v>
      </c>
      <c r="C7826" t="s">
        <v>52</v>
      </c>
      <c r="D7826" t="s">
        <v>17527</v>
      </c>
    </row>
    <row r="7827" spans="1:4" x14ac:dyDescent="0.2">
      <c r="A7827">
        <v>105104</v>
      </c>
      <c r="B7827" t="s">
        <v>15222</v>
      </c>
      <c r="C7827" t="s">
        <v>52</v>
      </c>
      <c r="D7827" s="335">
        <v>5963.78</v>
      </c>
    </row>
    <row r="7828" spans="1:4" x14ac:dyDescent="0.2">
      <c r="A7828">
        <v>105107</v>
      </c>
      <c r="B7828" t="s">
        <v>15223</v>
      </c>
      <c r="C7828" t="s">
        <v>52</v>
      </c>
      <c r="D7828" s="335">
        <v>4478.55</v>
      </c>
    </row>
    <row r="7829" spans="1:4" x14ac:dyDescent="0.2">
      <c r="A7829">
        <v>105106</v>
      </c>
      <c r="B7829" t="s">
        <v>15224</v>
      </c>
      <c r="C7829" t="s">
        <v>52</v>
      </c>
      <c r="D7829" s="335">
        <v>3033.03</v>
      </c>
    </row>
    <row r="7830" spans="1:4" x14ac:dyDescent="0.2">
      <c r="A7830">
        <v>105111</v>
      </c>
      <c r="B7830" t="s">
        <v>15225</v>
      </c>
      <c r="C7830" t="s">
        <v>52</v>
      </c>
      <c r="D7830" s="335">
        <v>20959.189999999999</v>
      </c>
    </row>
    <row r="7831" spans="1:4" x14ac:dyDescent="0.2">
      <c r="A7831">
        <v>98520</v>
      </c>
      <c r="B7831" t="s">
        <v>15226</v>
      </c>
      <c r="C7831" t="s">
        <v>3211</v>
      </c>
      <c r="D7831">
        <v>6.24</v>
      </c>
    </row>
    <row r="7832" spans="1:4" x14ac:dyDescent="0.2">
      <c r="A7832">
        <v>98521</v>
      </c>
      <c r="B7832" t="s">
        <v>15227</v>
      </c>
      <c r="C7832" t="s">
        <v>3211</v>
      </c>
      <c r="D7832">
        <v>0.46</v>
      </c>
    </row>
    <row r="7833" spans="1:4" x14ac:dyDescent="0.2">
      <c r="A7833">
        <v>105521</v>
      </c>
      <c r="B7833" t="s">
        <v>15228</v>
      </c>
      <c r="C7833" t="s">
        <v>3211</v>
      </c>
      <c r="D7833">
        <v>4.3</v>
      </c>
    </row>
    <row r="7834" spans="1:4" x14ac:dyDescent="0.2">
      <c r="A7834">
        <v>98509</v>
      </c>
      <c r="B7834" t="s">
        <v>15229</v>
      </c>
      <c r="C7834" t="s">
        <v>52</v>
      </c>
      <c r="D7834">
        <v>22.12</v>
      </c>
    </row>
    <row r="7835" spans="1:4" x14ac:dyDescent="0.2">
      <c r="A7835">
        <v>98507</v>
      </c>
      <c r="B7835" t="s">
        <v>15230</v>
      </c>
      <c r="C7835" t="s">
        <v>52</v>
      </c>
      <c r="D7835" t="s">
        <v>17527</v>
      </c>
    </row>
    <row r="7836" spans="1:4" x14ac:dyDescent="0.2">
      <c r="A7836">
        <v>98508</v>
      </c>
      <c r="B7836" t="s">
        <v>15231</v>
      </c>
      <c r="C7836" t="s">
        <v>52</v>
      </c>
      <c r="D7836" t="s">
        <v>17527</v>
      </c>
    </row>
    <row r="7837" spans="1:4" x14ac:dyDescent="0.2">
      <c r="A7837">
        <v>98506</v>
      </c>
      <c r="B7837" t="s">
        <v>15232</v>
      </c>
      <c r="C7837" t="s">
        <v>52</v>
      </c>
      <c r="D7837" t="s">
        <v>17527</v>
      </c>
    </row>
    <row r="7838" spans="1:4" x14ac:dyDescent="0.2">
      <c r="A7838">
        <v>98505</v>
      </c>
      <c r="B7838" t="s">
        <v>15233</v>
      </c>
      <c r="C7838" t="s">
        <v>3211</v>
      </c>
      <c r="D7838">
        <v>37.58</v>
      </c>
    </row>
    <row r="7839" spans="1:4" x14ac:dyDescent="0.2">
      <c r="A7839">
        <v>98504</v>
      </c>
      <c r="B7839" t="s">
        <v>15234</v>
      </c>
      <c r="C7839" t="s">
        <v>3211</v>
      </c>
      <c r="D7839">
        <v>17.579999999999998</v>
      </c>
    </row>
    <row r="7840" spans="1:4" x14ac:dyDescent="0.2">
      <c r="A7840">
        <v>98503</v>
      </c>
      <c r="B7840" t="s">
        <v>15235</v>
      </c>
      <c r="C7840" t="s">
        <v>3211</v>
      </c>
      <c r="D7840">
        <v>25.34</v>
      </c>
    </row>
    <row r="7841" spans="1:4" x14ac:dyDescent="0.2">
      <c r="A7841">
        <v>103946</v>
      </c>
      <c r="B7841" t="s">
        <v>1751</v>
      </c>
      <c r="C7841" t="s">
        <v>3211</v>
      </c>
      <c r="D7841">
        <v>22.59</v>
      </c>
    </row>
    <row r="7842" spans="1:4" x14ac:dyDescent="0.2">
      <c r="A7842">
        <v>98517</v>
      </c>
      <c r="B7842" t="s">
        <v>15236</v>
      </c>
      <c r="C7842" t="s">
        <v>52</v>
      </c>
      <c r="D7842" t="s">
        <v>17527</v>
      </c>
    </row>
    <row r="7843" spans="1:4" x14ac:dyDescent="0.2">
      <c r="A7843">
        <v>98518</v>
      </c>
      <c r="B7843" t="s">
        <v>15237</v>
      </c>
      <c r="C7843" t="s">
        <v>52</v>
      </c>
      <c r="D7843" t="s">
        <v>17527</v>
      </c>
    </row>
    <row r="7844" spans="1:4" x14ac:dyDescent="0.2">
      <c r="A7844">
        <v>98516</v>
      </c>
      <c r="B7844" t="s">
        <v>15238</v>
      </c>
      <c r="C7844" t="s">
        <v>52</v>
      </c>
      <c r="D7844">
        <v>308.99</v>
      </c>
    </row>
    <row r="7845" spans="1:4" x14ac:dyDescent="0.2">
      <c r="A7845">
        <v>98514</v>
      </c>
      <c r="B7845" t="s">
        <v>15239</v>
      </c>
      <c r="C7845" t="s">
        <v>52</v>
      </c>
      <c r="D7845" t="s">
        <v>17527</v>
      </c>
    </row>
    <row r="7846" spans="1:4" x14ac:dyDescent="0.2">
      <c r="A7846">
        <v>98515</v>
      </c>
      <c r="B7846" t="s">
        <v>15240</v>
      </c>
      <c r="C7846" t="s">
        <v>52</v>
      </c>
      <c r="D7846" t="s">
        <v>17527</v>
      </c>
    </row>
    <row r="7847" spans="1:4" x14ac:dyDescent="0.2">
      <c r="A7847">
        <v>98513</v>
      </c>
      <c r="B7847" t="s">
        <v>15241</v>
      </c>
      <c r="C7847" t="s">
        <v>52</v>
      </c>
      <c r="D7847" t="s">
        <v>17527</v>
      </c>
    </row>
    <row r="7848" spans="1:4" x14ac:dyDescent="0.2">
      <c r="A7848">
        <v>98511</v>
      </c>
      <c r="B7848" t="s">
        <v>15242</v>
      </c>
      <c r="C7848" t="s">
        <v>52</v>
      </c>
      <c r="D7848">
        <v>93.92</v>
      </c>
    </row>
    <row r="7849" spans="1:4" x14ac:dyDescent="0.2">
      <c r="A7849">
        <v>98512</v>
      </c>
      <c r="B7849" t="s">
        <v>15243</v>
      </c>
      <c r="C7849" t="s">
        <v>52</v>
      </c>
      <c r="D7849" t="s">
        <v>17527</v>
      </c>
    </row>
    <row r="7850" spans="1:4" x14ac:dyDescent="0.2">
      <c r="A7850">
        <v>98510</v>
      </c>
      <c r="B7850" t="s">
        <v>15244</v>
      </c>
      <c r="C7850" t="s">
        <v>52</v>
      </c>
      <c r="D7850">
        <v>63</v>
      </c>
    </row>
    <row r="7851" spans="1:4" x14ac:dyDescent="0.2">
      <c r="A7851">
        <v>98519</v>
      </c>
      <c r="B7851" t="s">
        <v>15245</v>
      </c>
      <c r="C7851" t="s">
        <v>3211</v>
      </c>
      <c r="D7851">
        <v>5.15</v>
      </c>
    </row>
    <row r="7852" spans="1:4" x14ac:dyDescent="0.2">
      <c r="A7852">
        <v>91599</v>
      </c>
      <c r="B7852" t="s">
        <v>15246</v>
      </c>
      <c r="C7852" t="s">
        <v>94</v>
      </c>
      <c r="D7852">
        <v>7.33</v>
      </c>
    </row>
    <row r="7853" spans="1:4" x14ac:dyDescent="0.2">
      <c r="A7853">
        <v>100065</v>
      </c>
      <c r="B7853" t="s">
        <v>15247</v>
      </c>
      <c r="C7853" t="s">
        <v>94</v>
      </c>
      <c r="D7853" t="s">
        <v>17527</v>
      </c>
    </row>
    <row r="7854" spans="1:4" x14ac:dyDescent="0.2">
      <c r="A7854">
        <v>100069</v>
      </c>
      <c r="B7854" t="s">
        <v>15248</v>
      </c>
      <c r="C7854" t="s">
        <v>94</v>
      </c>
      <c r="D7854" t="s">
        <v>17527</v>
      </c>
    </row>
    <row r="7855" spans="1:4" x14ac:dyDescent="0.2">
      <c r="A7855">
        <v>100063</v>
      </c>
      <c r="B7855" t="s">
        <v>15249</v>
      </c>
      <c r="C7855" t="s">
        <v>94</v>
      </c>
      <c r="D7855" t="s">
        <v>17527</v>
      </c>
    </row>
    <row r="7856" spans="1:4" x14ac:dyDescent="0.2">
      <c r="A7856">
        <v>91597</v>
      </c>
      <c r="B7856" t="s">
        <v>15250</v>
      </c>
      <c r="C7856" t="s">
        <v>94</v>
      </c>
      <c r="D7856">
        <v>6.97</v>
      </c>
    </row>
    <row r="7857" spans="1:4" x14ac:dyDescent="0.2">
      <c r="A7857">
        <v>91598</v>
      </c>
      <c r="B7857" t="s">
        <v>15251</v>
      </c>
      <c r="C7857" t="s">
        <v>94</v>
      </c>
      <c r="D7857">
        <v>8.91</v>
      </c>
    </row>
    <row r="7858" spans="1:4" x14ac:dyDescent="0.2">
      <c r="A7858">
        <v>91596</v>
      </c>
      <c r="B7858" t="s">
        <v>15252</v>
      </c>
      <c r="C7858" t="s">
        <v>94</v>
      </c>
      <c r="D7858">
        <v>9.11</v>
      </c>
    </row>
    <row r="7859" spans="1:4" x14ac:dyDescent="0.2">
      <c r="A7859">
        <v>100064</v>
      </c>
      <c r="B7859" t="s">
        <v>15253</v>
      </c>
      <c r="C7859" t="s">
        <v>94</v>
      </c>
      <c r="D7859">
        <v>9.02</v>
      </c>
    </row>
    <row r="7860" spans="1:4" x14ac:dyDescent="0.2">
      <c r="A7860">
        <v>100066</v>
      </c>
      <c r="B7860" t="s">
        <v>15254</v>
      </c>
      <c r="C7860" t="s">
        <v>94</v>
      </c>
      <c r="D7860">
        <v>9.01</v>
      </c>
    </row>
    <row r="7861" spans="1:4" x14ac:dyDescent="0.2">
      <c r="A7861">
        <v>91603</v>
      </c>
      <c r="B7861" t="s">
        <v>15255</v>
      </c>
      <c r="C7861" t="s">
        <v>94</v>
      </c>
      <c r="D7861">
        <v>9.84</v>
      </c>
    </row>
    <row r="7862" spans="1:4" x14ac:dyDescent="0.2">
      <c r="A7862">
        <v>100068</v>
      </c>
      <c r="B7862" t="s">
        <v>15256</v>
      </c>
      <c r="C7862" t="s">
        <v>94</v>
      </c>
      <c r="D7862">
        <v>8.43</v>
      </c>
    </row>
    <row r="7863" spans="1:4" x14ac:dyDescent="0.2">
      <c r="A7863">
        <v>100067</v>
      </c>
      <c r="B7863" t="s">
        <v>15257</v>
      </c>
      <c r="C7863" t="s">
        <v>94</v>
      </c>
      <c r="D7863">
        <v>12.45</v>
      </c>
    </row>
    <row r="7864" spans="1:4" x14ac:dyDescent="0.2">
      <c r="A7864">
        <v>91601</v>
      </c>
      <c r="B7864" t="s">
        <v>15258</v>
      </c>
      <c r="C7864" t="s">
        <v>94</v>
      </c>
      <c r="D7864">
        <v>12.48</v>
      </c>
    </row>
    <row r="7865" spans="1:4" x14ac:dyDescent="0.2">
      <c r="A7865">
        <v>91602</v>
      </c>
      <c r="B7865" t="s">
        <v>15259</v>
      </c>
      <c r="C7865" t="s">
        <v>94</v>
      </c>
      <c r="D7865">
        <v>11.27</v>
      </c>
    </row>
    <row r="7866" spans="1:4" x14ac:dyDescent="0.2">
      <c r="A7866">
        <v>91593</v>
      </c>
      <c r="B7866" t="s">
        <v>15260</v>
      </c>
      <c r="C7866" t="s">
        <v>94</v>
      </c>
      <c r="D7866">
        <v>9.2100000000000009</v>
      </c>
    </row>
    <row r="7867" spans="1:4" x14ac:dyDescent="0.2">
      <c r="A7867">
        <v>105814</v>
      </c>
      <c r="B7867" t="s">
        <v>15261</v>
      </c>
      <c r="C7867" t="s">
        <v>94</v>
      </c>
      <c r="D7867">
        <v>8.83</v>
      </c>
    </row>
    <row r="7868" spans="1:4" x14ac:dyDescent="0.2">
      <c r="A7868">
        <v>91594</v>
      </c>
      <c r="B7868" t="s">
        <v>15262</v>
      </c>
      <c r="C7868" t="s">
        <v>94</v>
      </c>
      <c r="D7868">
        <v>9.2200000000000006</v>
      </c>
    </row>
    <row r="7869" spans="1:4" x14ac:dyDescent="0.2">
      <c r="A7869">
        <v>91595</v>
      </c>
      <c r="B7869" t="s">
        <v>15263</v>
      </c>
      <c r="C7869" t="s">
        <v>94</v>
      </c>
      <c r="D7869">
        <v>9.59</v>
      </c>
    </row>
    <row r="7870" spans="1:4" x14ac:dyDescent="0.2">
      <c r="A7870">
        <v>105815</v>
      </c>
      <c r="B7870" t="s">
        <v>15264</v>
      </c>
      <c r="C7870" t="s">
        <v>94</v>
      </c>
      <c r="D7870" t="s">
        <v>17527</v>
      </c>
    </row>
    <row r="7871" spans="1:4" x14ac:dyDescent="0.2">
      <c r="A7871">
        <v>91600</v>
      </c>
      <c r="B7871" t="s">
        <v>15265</v>
      </c>
      <c r="C7871" t="s">
        <v>94</v>
      </c>
      <c r="D7871">
        <v>10.74</v>
      </c>
    </row>
    <row r="7872" spans="1:4" x14ac:dyDescent="0.2">
      <c r="A7872">
        <v>99235</v>
      </c>
      <c r="B7872" t="s">
        <v>15266</v>
      </c>
      <c r="C7872" t="s">
        <v>2968</v>
      </c>
      <c r="D7872">
        <v>669.94</v>
      </c>
    </row>
    <row r="7873" spans="1:4" x14ac:dyDescent="0.2">
      <c r="A7873">
        <v>105539</v>
      </c>
      <c r="B7873" t="s">
        <v>15267</v>
      </c>
      <c r="C7873" t="s">
        <v>2968</v>
      </c>
      <c r="D7873" t="s">
        <v>17527</v>
      </c>
    </row>
    <row r="7874" spans="1:4" x14ac:dyDescent="0.2">
      <c r="A7874">
        <v>99439</v>
      </c>
      <c r="B7874" t="s">
        <v>15268</v>
      </c>
      <c r="C7874" t="s">
        <v>2968</v>
      </c>
      <c r="D7874">
        <v>741.48</v>
      </c>
    </row>
    <row r="7875" spans="1:4" x14ac:dyDescent="0.2">
      <c r="A7875">
        <v>105540</v>
      </c>
      <c r="B7875" t="s">
        <v>15269</v>
      </c>
      <c r="C7875" t="s">
        <v>2968</v>
      </c>
      <c r="D7875" t="s">
        <v>17527</v>
      </c>
    </row>
    <row r="7876" spans="1:4" x14ac:dyDescent="0.2">
      <c r="A7876">
        <v>103184</v>
      </c>
      <c r="B7876" t="s">
        <v>15270</v>
      </c>
      <c r="C7876" t="s">
        <v>2968</v>
      </c>
      <c r="D7876">
        <v>698.91</v>
      </c>
    </row>
    <row r="7877" spans="1:4" x14ac:dyDescent="0.2">
      <c r="A7877">
        <v>103183</v>
      </c>
      <c r="B7877" t="s">
        <v>15271</v>
      </c>
      <c r="C7877" t="s">
        <v>2968</v>
      </c>
      <c r="D7877">
        <v>842.05</v>
      </c>
    </row>
    <row r="7878" spans="1:4" x14ac:dyDescent="0.2">
      <c r="A7878">
        <v>99434</v>
      </c>
      <c r="B7878" t="s">
        <v>15272</v>
      </c>
      <c r="C7878" t="s">
        <v>2968</v>
      </c>
      <c r="D7878">
        <v>755.21</v>
      </c>
    </row>
    <row r="7879" spans="1:4" x14ac:dyDescent="0.2">
      <c r="A7879">
        <v>99431</v>
      </c>
      <c r="B7879" t="s">
        <v>15273</v>
      </c>
      <c r="C7879" t="s">
        <v>2968</v>
      </c>
      <c r="D7879">
        <v>750.15</v>
      </c>
    </row>
    <row r="7880" spans="1:4" x14ac:dyDescent="0.2">
      <c r="A7880">
        <v>99435</v>
      </c>
      <c r="B7880" t="s">
        <v>15274</v>
      </c>
      <c r="C7880" t="s">
        <v>2968</v>
      </c>
      <c r="D7880">
        <v>736.41</v>
      </c>
    </row>
    <row r="7881" spans="1:4" x14ac:dyDescent="0.2">
      <c r="A7881">
        <v>99432</v>
      </c>
      <c r="B7881" t="s">
        <v>15275</v>
      </c>
      <c r="C7881" t="s">
        <v>2968</v>
      </c>
      <c r="D7881">
        <v>732.8</v>
      </c>
    </row>
    <row r="7882" spans="1:4" x14ac:dyDescent="0.2">
      <c r="A7882">
        <v>99438</v>
      </c>
      <c r="B7882" t="s">
        <v>15276</v>
      </c>
      <c r="C7882" t="s">
        <v>2968</v>
      </c>
      <c r="D7882">
        <v>723.62</v>
      </c>
    </row>
    <row r="7883" spans="1:4" x14ac:dyDescent="0.2">
      <c r="A7883">
        <v>105538</v>
      </c>
      <c r="B7883" t="s">
        <v>15277</v>
      </c>
      <c r="C7883" t="s">
        <v>2968</v>
      </c>
      <c r="D7883" t="s">
        <v>17527</v>
      </c>
    </row>
    <row r="7884" spans="1:4" x14ac:dyDescent="0.2">
      <c r="A7884">
        <v>99436</v>
      </c>
      <c r="B7884" t="s">
        <v>15278</v>
      </c>
      <c r="C7884" t="s">
        <v>2968</v>
      </c>
      <c r="D7884">
        <v>829.04</v>
      </c>
    </row>
    <row r="7885" spans="1:4" x14ac:dyDescent="0.2">
      <c r="A7885">
        <v>99437</v>
      </c>
      <c r="B7885" t="s">
        <v>15279</v>
      </c>
      <c r="C7885" t="s">
        <v>2968</v>
      </c>
      <c r="D7885">
        <v>714.08</v>
      </c>
    </row>
    <row r="7886" spans="1:4" x14ac:dyDescent="0.2">
      <c r="A7886">
        <v>105537</v>
      </c>
      <c r="B7886" t="s">
        <v>15280</v>
      </c>
      <c r="C7886" t="s">
        <v>2968</v>
      </c>
      <c r="D7886" t="s">
        <v>17527</v>
      </c>
    </row>
    <row r="7887" spans="1:4" x14ac:dyDescent="0.2">
      <c r="A7887">
        <v>99433</v>
      </c>
      <c r="B7887" t="s">
        <v>15281</v>
      </c>
      <c r="C7887" t="s">
        <v>2968</v>
      </c>
      <c r="D7887">
        <v>800.17</v>
      </c>
    </row>
    <row r="7888" spans="1:4" x14ac:dyDescent="0.2">
      <c r="A7888">
        <v>104422</v>
      </c>
      <c r="B7888" t="s">
        <v>15282</v>
      </c>
      <c r="C7888" t="s">
        <v>3211</v>
      </c>
      <c r="D7888">
        <v>11.87</v>
      </c>
    </row>
    <row r="7889" spans="1:4" x14ac:dyDescent="0.2">
      <c r="A7889">
        <v>105824</v>
      </c>
      <c r="B7889" t="s">
        <v>15283</v>
      </c>
      <c r="C7889" t="s">
        <v>3211</v>
      </c>
      <c r="D7889">
        <v>13.93</v>
      </c>
    </row>
    <row r="7890" spans="1:4" x14ac:dyDescent="0.2">
      <c r="A7890">
        <v>105825</v>
      </c>
      <c r="B7890" t="s">
        <v>15284</v>
      </c>
      <c r="C7890" t="s">
        <v>3211</v>
      </c>
      <c r="D7890">
        <v>8.7799999999999994</v>
      </c>
    </row>
    <row r="7891" spans="1:4" x14ac:dyDescent="0.2">
      <c r="A7891">
        <v>104421</v>
      </c>
      <c r="B7891" t="s">
        <v>15285</v>
      </c>
      <c r="C7891" t="s">
        <v>3211</v>
      </c>
      <c r="D7891">
        <v>19.059999999999999</v>
      </c>
    </row>
    <row r="7892" spans="1:4" x14ac:dyDescent="0.2">
      <c r="A7892">
        <v>105822</v>
      </c>
      <c r="B7892" t="s">
        <v>15286</v>
      </c>
      <c r="C7892" t="s">
        <v>3211</v>
      </c>
      <c r="D7892">
        <v>21.12</v>
      </c>
    </row>
    <row r="7893" spans="1:4" x14ac:dyDescent="0.2">
      <c r="A7893">
        <v>105823</v>
      </c>
      <c r="B7893" t="s">
        <v>15287</v>
      </c>
      <c r="C7893" t="s">
        <v>3211</v>
      </c>
      <c r="D7893">
        <v>15.97</v>
      </c>
    </row>
    <row r="7894" spans="1:4" x14ac:dyDescent="0.2">
      <c r="A7894">
        <v>104423</v>
      </c>
      <c r="B7894" t="s">
        <v>15288</v>
      </c>
      <c r="C7894" t="s">
        <v>3211</v>
      </c>
      <c r="D7894">
        <v>16.91</v>
      </c>
    </row>
    <row r="7895" spans="1:4" x14ac:dyDescent="0.2">
      <c r="A7895">
        <v>105826</v>
      </c>
      <c r="B7895" t="s">
        <v>15289</v>
      </c>
      <c r="C7895" t="s">
        <v>3211</v>
      </c>
      <c r="D7895">
        <v>18.97</v>
      </c>
    </row>
    <row r="7896" spans="1:4" x14ac:dyDescent="0.2">
      <c r="A7896">
        <v>105827</v>
      </c>
      <c r="B7896" t="s">
        <v>15290</v>
      </c>
      <c r="C7896" t="s">
        <v>3211</v>
      </c>
      <c r="D7896">
        <v>13.82</v>
      </c>
    </row>
    <row r="7897" spans="1:4" x14ac:dyDescent="0.2">
      <c r="A7897">
        <v>104425</v>
      </c>
      <c r="B7897" t="s">
        <v>15291</v>
      </c>
      <c r="C7897" t="s">
        <v>3211</v>
      </c>
      <c r="D7897">
        <v>9.69</v>
      </c>
    </row>
    <row r="7898" spans="1:4" x14ac:dyDescent="0.2">
      <c r="A7898">
        <v>105828</v>
      </c>
      <c r="B7898" t="s">
        <v>15292</v>
      </c>
      <c r="C7898" t="s">
        <v>3211</v>
      </c>
      <c r="D7898">
        <v>11.75</v>
      </c>
    </row>
    <row r="7899" spans="1:4" x14ac:dyDescent="0.2">
      <c r="A7899">
        <v>105829</v>
      </c>
      <c r="B7899" t="s">
        <v>15293</v>
      </c>
      <c r="C7899" t="s">
        <v>3211</v>
      </c>
      <c r="D7899">
        <v>6.6</v>
      </c>
    </row>
    <row r="7900" spans="1:4" x14ac:dyDescent="0.2">
      <c r="A7900">
        <v>91525</v>
      </c>
      <c r="B7900" t="s">
        <v>15294</v>
      </c>
      <c r="C7900" t="s">
        <v>3211</v>
      </c>
      <c r="D7900">
        <v>8.56</v>
      </c>
    </row>
    <row r="7901" spans="1:4" x14ac:dyDescent="0.2">
      <c r="A7901">
        <v>105818</v>
      </c>
      <c r="B7901" t="s">
        <v>15295</v>
      </c>
      <c r="C7901" t="s">
        <v>3211</v>
      </c>
      <c r="D7901">
        <v>12.1</v>
      </c>
    </row>
    <row r="7902" spans="1:4" x14ac:dyDescent="0.2">
      <c r="A7902">
        <v>105819</v>
      </c>
      <c r="B7902" t="s">
        <v>15296</v>
      </c>
      <c r="C7902" t="s">
        <v>3211</v>
      </c>
      <c r="D7902">
        <v>7.02</v>
      </c>
    </row>
    <row r="7903" spans="1:4" x14ac:dyDescent="0.2">
      <c r="A7903">
        <v>104414</v>
      </c>
      <c r="B7903" t="s">
        <v>15297</v>
      </c>
      <c r="C7903" t="s">
        <v>3211</v>
      </c>
      <c r="D7903">
        <v>7.44</v>
      </c>
    </row>
    <row r="7904" spans="1:4" x14ac:dyDescent="0.2">
      <c r="A7904">
        <v>105816</v>
      </c>
      <c r="B7904" t="s">
        <v>15298</v>
      </c>
      <c r="C7904" t="s">
        <v>3211</v>
      </c>
      <c r="D7904">
        <v>10.98</v>
      </c>
    </row>
    <row r="7905" spans="1:4" x14ac:dyDescent="0.2">
      <c r="A7905">
        <v>105817</v>
      </c>
      <c r="B7905" t="s">
        <v>15299</v>
      </c>
      <c r="C7905" t="s">
        <v>3211</v>
      </c>
      <c r="D7905">
        <v>5.9</v>
      </c>
    </row>
    <row r="7906" spans="1:4" x14ac:dyDescent="0.2">
      <c r="A7906">
        <v>104415</v>
      </c>
      <c r="B7906" t="s">
        <v>15300</v>
      </c>
      <c r="C7906" t="s">
        <v>3211</v>
      </c>
      <c r="D7906">
        <v>14.51</v>
      </c>
    </row>
    <row r="7907" spans="1:4" x14ac:dyDescent="0.2">
      <c r="A7907">
        <v>105820</v>
      </c>
      <c r="B7907" t="s">
        <v>15301</v>
      </c>
      <c r="C7907" t="s">
        <v>3211</v>
      </c>
      <c r="D7907">
        <v>18.05</v>
      </c>
    </row>
    <row r="7908" spans="1:4" x14ac:dyDescent="0.2">
      <c r="A7908">
        <v>105821</v>
      </c>
      <c r="B7908" t="s">
        <v>15302</v>
      </c>
      <c r="C7908" t="s">
        <v>3211</v>
      </c>
      <c r="D7908">
        <v>12.97</v>
      </c>
    </row>
    <row r="7909" spans="1:4" x14ac:dyDescent="0.2">
      <c r="A7909">
        <v>104418</v>
      </c>
      <c r="B7909" t="s">
        <v>15303</v>
      </c>
      <c r="C7909" t="s">
        <v>3211</v>
      </c>
      <c r="D7909">
        <v>3.55</v>
      </c>
    </row>
    <row r="7910" spans="1:4" x14ac:dyDescent="0.2">
      <c r="A7910">
        <v>91515</v>
      </c>
      <c r="B7910" t="s">
        <v>15304</v>
      </c>
      <c r="C7910" t="s">
        <v>3211</v>
      </c>
      <c r="D7910">
        <v>6.54</v>
      </c>
    </row>
    <row r="7911" spans="1:4" x14ac:dyDescent="0.2">
      <c r="A7911">
        <v>104419</v>
      </c>
      <c r="B7911" t="s">
        <v>15305</v>
      </c>
      <c r="C7911" t="s">
        <v>3211</v>
      </c>
      <c r="D7911">
        <v>5.66</v>
      </c>
    </row>
    <row r="7912" spans="1:4" x14ac:dyDescent="0.2">
      <c r="A7912">
        <v>91519</v>
      </c>
      <c r="B7912" t="s">
        <v>15306</v>
      </c>
      <c r="C7912" t="s">
        <v>3211</v>
      </c>
      <c r="D7912">
        <v>2.69</v>
      </c>
    </row>
    <row r="7913" spans="1:4" x14ac:dyDescent="0.2">
      <c r="A7913">
        <v>91520</v>
      </c>
      <c r="B7913" t="s">
        <v>15307</v>
      </c>
      <c r="C7913" t="s">
        <v>3211</v>
      </c>
      <c r="D7913">
        <v>2.75</v>
      </c>
    </row>
    <row r="7914" spans="1:4" x14ac:dyDescent="0.2">
      <c r="A7914">
        <v>104416</v>
      </c>
      <c r="B7914" t="s">
        <v>15308</v>
      </c>
      <c r="C7914" t="s">
        <v>3211</v>
      </c>
      <c r="D7914">
        <v>2.27</v>
      </c>
    </row>
    <row r="7915" spans="1:4" x14ac:dyDescent="0.2">
      <c r="A7915">
        <v>104417</v>
      </c>
      <c r="B7915" t="s">
        <v>15309</v>
      </c>
      <c r="C7915" t="s">
        <v>3211</v>
      </c>
      <c r="D7915">
        <v>5.19</v>
      </c>
    </row>
    <row r="7916" spans="1:4" x14ac:dyDescent="0.2">
      <c r="A7916">
        <v>91522</v>
      </c>
      <c r="B7916" t="s">
        <v>15310</v>
      </c>
      <c r="C7916" t="s">
        <v>3211</v>
      </c>
      <c r="D7916">
        <v>4.66</v>
      </c>
    </row>
    <row r="7917" spans="1:4" x14ac:dyDescent="0.2">
      <c r="A7917">
        <v>104412</v>
      </c>
      <c r="B7917" t="s">
        <v>15311</v>
      </c>
      <c r="C7917" t="s">
        <v>3211</v>
      </c>
      <c r="D7917">
        <v>4.18</v>
      </c>
    </row>
    <row r="7918" spans="1:4" x14ac:dyDescent="0.2">
      <c r="A7918">
        <v>104413</v>
      </c>
      <c r="B7918" t="s">
        <v>15312</v>
      </c>
      <c r="C7918" t="s">
        <v>3211</v>
      </c>
      <c r="D7918">
        <v>7.13</v>
      </c>
    </row>
    <row r="7919" spans="1:4" x14ac:dyDescent="0.2">
      <c r="A7919">
        <v>102569</v>
      </c>
      <c r="B7919" t="s">
        <v>15313</v>
      </c>
      <c r="C7919" t="s">
        <v>3211</v>
      </c>
      <c r="D7919" t="s">
        <v>17527</v>
      </c>
    </row>
    <row r="7920" spans="1:4" x14ac:dyDescent="0.2">
      <c r="A7920">
        <v>102574</v>
      </c>
      <c r="B7920" t="s">
        <v>15314</v>
      </c>
      <c r="C7920" t="s">
        <v>3211</v>
      </c>
      <c r="D7920" t="s">
        <v>17527</v>
      </c>
    </row>
    <row r="7921" spans="1:4" x14ac:dyDescent="0.2">
      <c r="A7921">
        <v>102573</v>
      </c>
      <c r="B7921" t="s">
        <v>15315</v>
      </c>
      <c r="C7921" t="s">
        <v>3211</v>
      </c>
      <c r="D7921" t="s">
        <v>17527</v>
      </c>
    </row>
    <row r="7922" spans="1:4" x14ac:dyDescent="0.2">
      <c r="A7922">
        <v>102577</v>
      </c>
      <c r="B7922" t="s">
        <v>15316</v>
      </c>
      <c r="C7922" t="s">
        <v>3211</v>
      </c>
      <c r="D7922" t="s">
        <v>17527</v>
      </c>
    </row>
    <row r="7923" spans="1:4" x14ac:dyDescent="0.2">
      <c r="A7923">
        <v>102576</v>
      </c>
      <c r="B7923" t="s">
        <v>15317</v>
      </c>
      <c r="C7923" t="s">
        <v>3211</v>
      </c>
      <c r="D7923" t="s">
        <v>17527</v>
      </c>
    </row>
    <row r="7924" spans="1:4" x14ac:dyDescent="0.2">
      <c r="A7924">
        <v>103083</v>
      </c>
      <c r="B7924" t="s">
        <v>15318</v>
      </c>
      <c r="C7924" t="s">
        <v>3211</v>
      </c>
      <c r="D7924" t="s">
        <v>17527</v>
      </c>
    </row>
    <row r="7925" spans="1:4" x14ac:dyDescent="0.2">
      <c r="A7925">
        <v>103081</v>
      </c>
      <c r="B7925" t="s">
        <v>15319</v>
      </c>
      <c r="C7925" t="s">
        <v>3211</v>
      </c>
      <c r="D7925" t="s">
        <v>17527</v>
      </c>
    </row>
    <row r="7926" spans="1:4" x14ac:dyDescent="0.2">
      <c r="A7926">
        <v>103082</v>
      </c>
      <c r="B7926" t="s">
        <v>15320</v>
      </c>
      <c r="C7926" t="s">
        <v>3211</v>
      </c>
      <c r="D7926" t="s">
        <v>17527</v>
      </c>
    </row>
    <row r="7927" spans="1:4" x14ac:dyDescent="0.2">
      <c r="A7927">
        <v>103086</v>
      </c>
      <c r="B7927" t="s">
        <v>15321</v>
      </c>
      <c r="C7927" t="s">
        <v>3211</v>
      </c>
      <c r="D7927" t="s">
        <v>17527</v>
      </c>
    </row>
    <row r="7928" spans="1:4" x14ac:dyDescent="0.2">
      <c r="A7928">
        <v>103085</v>
      </c>
      <c r="B7928" t="s">
        <v>15322</v>
      </c>
      <c r="C7928" t="s">
        <v>3211</v>
      </c>
      <c r="D7928" t="s">
        <v>17527</v>
      </c>
    </row>
    <row r="7929" spans="1:4" x14ac:dyDescent="0.2">
      <c r="A7929">
        <v>104726</v>
      </c>
      <c r="B7929" t="s">
        <v>15323</v>
      </c>
      <c r="C7929" t="s">
        <v>3211</v>
      </c>
      <c r="D7929" t="s">
        <v>17527</v>
      </c>
    </row>
    <row r="7930" spans="1:4" x14ac:dyDescent="0.2">
      <c r="A7930">
        <v>104725</v>
      </c>
      <c r="B7930" t="s">
        <v>15324</v>
      </c>
      <c r="C7930" t="s">
        <v>3211</v>
      </c>
      <c r="D7930" t="s">
        <v>17527</v>
      </c>
    </row>
    <row r="7931" spans="1:4" x14ac:dyDescent="0.2">
      <c r="A7931">
        <v>96374</v>
      </c>
      <c r="B7931" t="s">
        <v>780</v>
      </c>
      <c r="C7931" t="s">
        <v>83</v>
      </c>
      <c r="D7931">
        <v>36.28</v>
      </c>
    </row>
    <row r="7932" spans="1:4" x14ac:dyDescent="0.2">
      <c r="A7932">
        <v>96373</v>
      </c>
      <c r="B7932" t="s">
        <v>15325</v>
      </c>
      <c r="C7932" t="s">
        <v>83</v>
      </c>
      <c r="D7932">
        <v>11.8</v>
      </c>
    </row>
    <row r="7933" spans="1:4" x14ac:dyDescent="0.2">
      <c r="A7933">
        <v>96368</v>
      </c>
      <c r="B7933" t="s">
        <v>15326</v>
      </c>
      <c r="C7933" t="s">
        <v>3211</v>
      </c>
      <c r="D7933">
        <v>182.45</v>
      </c>
    </row>
    <row r="7934" spans="1:4" x14ac:dyDescent="0.2">
      <c r="A7934">
        <v>96364</v>
      </c>
      <c r="B7934" t="s">
        <v>15327</v>
      </c>
      <c r="C7934" t="s">
        <v>3211</v>
      </c>
      <c r="D7934">
        <v>153.88999999999999</v>
      </c>
    </row>
    <row r="7935" spans="1:4" x14ac:dyDescent="0.2">
      <c r="A7935">
        <v>96369</v>
      </c>
      <c r="B7935" t="s">
        <v>15328</v>
      </c>
      <c r="C7935" t="s">
        <v>3211</v>
      </c>
      <c r="D7935">
        <v>205.38</v>
      </c>
    </row>
    <row r="7936" spans="1:4" x14ac:dyDescent="0.2">
      <c r="A7936">
        <v>104723</v>
      </c>
      <c r="B7936" t="s">
        <v>15329</v>
      </c>
      <c r="C7936" t="s">
        <v>3211</v>
      </c>
      <c r="D7936">
        <v>246.63</v>
      </c>
    </row>
    <row r="7937" spans="1:4" x14ac:dyDescent="0.2">
      <c r="A7937">
        <v>96367</v>
      </c>
      <c r="B7937" t="s">
        <v>15330</v>
      </c>
      <c r="C7937" t="s">
        <v>3211</v>
      </c>
      <c r="D7937">
        <v>168.63</v>
      </c>
    </row>
    <row r="7938" spans="1:4" x14ac:dyDescent="0.2">
      <c r="A7938">
        <v>104722</v>
      </c>
      <c r="B7938" t="s">
        <v>15331</v>
      </c>
      <c r="C7938" t="s">
        <v>3211</v>
      </c>
      <c r="D7938">
        <v>193.44</v>
      </c>
    </row>
    <row r="7939" spans="1:4" x14ac:dyDescent="0.2">
      <c r="A7939">
        <v>96366</v>
      </c>
      <c r="B7939" t="s">
        <v>15332</v>
      </c>
      <c r="C7939" t="s">
        <v>3211</v>
      </c>
      <c r="D7939">
        <v>155.33000000000001</v>
      </c>
    </row>
    <row r="7940" spans="1:4" x14ac:dyDescent="0.2">
      <c r="A7940">
        <v>96361</v>
      </c>
      <c r="B7940" t="s">
        <v>15333</v>
      </c>
      <c r="C7940" t="s">
        <v>3211</v>
      </c>
      <c r="D7940">
        <v>146.46</v>
      </c>
    </row>
    <row r="7941" spans="1:4" x14ac:dyDescent="0.2">
      <c r="A7941">
        <v>104719</v>
      </c>
      <c r="B7941" t="s">
        <v>15334</v>
      </c>
      <c r="C7941" t="s">
        <v>3211</v>
      </c>
      <c r="D7941">
        <v>184.02</v>
      </c>
    </row>
    <row r="7942" spans="1:4" x14ac:dyDescent="0.2">
      <c r="A7942">
        <v>96360</v>
      </c>
      <c r="B7942" t="s">
        <v>15335</v>
      </c>
      <c r="C7942" t="s">
        <v>3211</v>
      </c>
      <c r="D7942">
        <v>125.38</v>
      </c>
    </row>
    <row r="7943" spans="1:4" x14ac:dyDescent="0.2">
      <c r="A7943">
        <v>96359</v>
      </c>
      <c r="B7943" t="s">
        <v>1360</v>
      </c>
      <c r="C7943" t="s">
        <v>3211</v>
      </c>
      <c r="D7943">
        <v>109.73</v>
      </c>
    </row>
    <row r="7944" spans="1:4" x14ac:dyDescent="0.2">
      <c r="A7944">
        <v>104718</v>
      </c>
      <c r="B7944" t="s">
        <v>15336</v>
      </c>
      <c r="C7944" t="s">
        <v>3211</v>
      </c>
      <c r="D7944">
        <v>130.83000000000001</v>
      </c>
    </row>
    <row r="7945" spans="1:4" x14ac:dyDescent="0.2">
      <c r="A7945">
        <v>96358</v>
      </c>
      <c r="B7945" t="s">
        <v>15337</v>
      </c>
      <c r="C7945" t="s">
        <v>3211</v>
      </c>
      <c r="D7945">
        <v>98.29</v>
      </c>
    </row>
    <row r="7946" spans="1:4" x14ac:dyDescent="0.2">
      <c r="A7946">
        <v>96371</v>
      </c>
      <c r="B7946" t="s">
        <v>15338</v>
      </c>
      <c r="C7946" t="s">
        <v>3211</v>
      </c>
      <c r="D7946">
        <v>75.069999999999993</v>
      </c>
    </row>
    <row r="7947" spans="1:4" x14ac:dyDescent="0.2">
      <c r="A7947">
        <v>104724</v>
      </c>
      <c r="B7947" t="s">
        <v>15339</v>
      </c>
      <c r="C7947" t="s">
        <v>3211</v>
      </c>
      <c r="D7947">
        <v>94.31</v>
      </c>
    </row>
    <row r="7948" spans="1:4" x14ac:dyDescent="0.2">
      <c r="A7948">
        <v>96370</v>
      </c>
      <c r="B7948" t="s">
        <v>15340</v>
      </c>
      <c r="C7948" t="s">
        <v>3211</v>
      </c>
      <c r="D7948">
        <v>64.59</v>
      </c>
    </row>
    <row r="7949" spans="1:4" x14ac:dyDescent="0.2">
      <c r="A7949">
        <v>96365</v>
      </c>
      <c r="B7949" t="s">
        <v>15341</v>
      </c>
      <c r="C7949" t="s">
        <v>3211</v>
      </c>
      <c r="D7949">
        <v>175.93</v>
      </c>
    </row>
    <row r="7950" spans="1:4" x14ac:dyDescent="0.2">
      <c r="A7950">
        <v>104721</v>
      </c>
      <c r="B7950" t="s">
        <v>15342</v>
      </c>
      <c r="C7950" t="s">
        <v>3211</v>
      </c>
      <c r="D7950">
        <v>215.32</v>
      </c>
    </row>
    <row r="7951" spans="1:4" x14ac:dyDescent="0.2">
      <c r="A7951">
        <v>96363</v>
      </c>
      <c r="B7951" t="s">
        <v>15343</v>
      </c>
      <c r="C7951" t="s">
        <v>3211</v>
      </c>
      <c r="D7951">
        <v>139.18</v>
      </c>
    </row>
    <row r="7952" spans="1:4" x14ac:dyDescent="0.2">
      <c r="A7952">
        <v>104720</v>
      </c>
      <c r="B7952" t="s">
        <v>15344</v>
      </c>
      <c r="C7952" t="s">
        <v>3211</v>
      </c>
      <c r="D7952">
        <v>162.13999999999999</v>
      </c>
    </row>
    <row r="7953" spans="1:4" x14ac:dyDescent="0.2">
      <c r="A7953">
        <v>96362</v>
      </c>
      <c r="B7953" t="s">
        <v>15345</v>
      </c>
      <c r="C7953" t="s">
        <v>3211</v>
      </c>
      <c r="D7953">
        <v>126.81</v>
      </c>
    </row>
    <row r="7954" spans="1:4" x14ac:dyDescent="0.2">
      <c r="A7954">
        <v>103191</v>
      </c>
      <c r="B7954" t="s">
        <v>15346</v>
      </c>
      <c r="C7954" t="s">
        <v>52</v>
      </c>
      <c r="D7954" s="335">
        <v>2411.02</v>
      </c>
    </row>
    <row r="7955" spans="1:4" x14ac:dyDescent="0.2">
      <c r="A7955">
        <v>103206</v>
      </c>
      <c r="B7955" t="s">
        <v>15347</v>
      </c>
      <c r="C7955" t="s">
        <v>52</v>
      </c>
      <c r="D7955" s="335">
        <v>2437.15</v>
      </c>
    </row>
    <row r="7956" spans="1:4" x14ac:dyDescent="0.2">
      <c r="A7956">
        <v>103211</v>
      </c>
      <c r="B7956" t="s">
        <v>15348</v>
      </c>
      <c r="C7956" t="s">
        <v>52</v>
      </c>
      <c r="D7956" t="s">
        <v>17527</v>
      </c>
    </row>
    <row r="7957" spans="1:4" x14ac:dyDescent="0.2">
      <c r="A7957">
        <v>103196</v>
      </c>
      <c r="B7957" t="s">
        <v>15349</v>
      </c>
      <c r="C7957" t="s">
        <v>52</v>
      </c>
      <c r="D7957" t="s">
        <v>17527</v>
      </c>
    </row>
    <row r="7958" spans="1:4" x14ac:dyDescent="0.2">
      <c r="A7958">
        <v>103212</v>
      </c>
      <c r="B7958" t="s">
        <v>15350</v>
      </c>
      <c r="C7958" t="s">
        <v>52</v>
      </c>
      <c r="D7958" t="s">
        <v>17527</v>
      </c>
    </row>
    <row r="7959" spans="1:4" x14ac:dyDescent="0.2">
      <c r="A7959">
        <v>103197</v>
      </c>
      <c r="B7959" t="s">
        <v>15351</v>
      </c>
      <c r="C7959" t="s">
        <v>52</v>
      </c>
      <c r="D7959" t="s">
        <v>17527</v>
      </c>
    </row>
    <row r="7960" spans="1:4" x14ac:dyDescent="0.2">
      <c r="A7960">
        <v>103217</v>
      </c>
      <c r="B7960" t="s">
        <v>15352</v>
      </c>
      <c r="C7960" t="s">
        <v>52</v>
      </c>
      <c r="D7960" t="s">
        <v>17527</v>
      </c>
    </row>
    <row r="7961" spans="1:4" x14ac:dyDescent="0.2">
      <c r="A7961">
        <v>103202</v>
      </c>
      <c r="B7961" t="s">
        <v>15353</v>
      </c>
      <c r="C7961" t="s">
        <v>52</v>
      </c>
      <c r="D7961" t="s">
        <v>17527</v>
      </c>
    </row>
    <row r="7962" spans="1:4" x14ac:dyDescent="0.2">
      <c r="A7962">
        <v>103215</v>
      </c>
      <c r="B7962" t="s">
        <v>15354</v>
      </c>
      <c r="C7962" t="s">
        <v>52</v>
      </c>
      <c r="D7962" t="s">
        <v>17527</v>
      </c>
    </row>
    <row r="7963" spans="1:4" x14ac:dyDescent="0.2">
      <c r="A7963">
        <v>103200</v>
      </c>
      <c r="B7963" t="s">
        <v>15355</v>
      </c>
      <c r="C7963" t="s">
        <v>52</v>
      </c>
      <c r="D7963" t="s">
        <v>17527</v>
      </c>
    </row>
    <row r="7964" spans="1:4" x14ac:dyDescent="0.2">
      <c r="A7964">
        <v>103216</v>
      </c>
      <c r="B7964" t="s">
        <v>15356</v>
      </c>
      <c r="C7964" t="s">
        <v>52</v>
      </c>
      <c r="D7964" t="s">
        <v>17527</v>
      </c>
    </row>
    <row r="7965" spans="1:4" x14ac:dyDescent="0.2">
      <c r="A7965">
        <v>103201</v>
      </c>
      <c r="B7965" t="s">
        <v>15357</v>
      </c>
      <c r="C7965" t="s">
        <v>52</v>
      </c>
      <c r="D7965" t="s">
        <v>17527</v>
      </c>
    </row>
    <row r="7966" spans="1:4" x14ac:dyDescent="0.2">
      <c r="A7966">
        <v>103185</v>
      </c>
      <c r="B7966" t="s">
        <v>15358</v>
      </c>
      <c r="C7966" t="s">
        <v>52</v>
      </c>
      <c r="D7966" s="335">
        <v>6206.63</v>
      </c>
    </row>
    <row r="7967" spans="1:4" x14ac:dyDescent="0.2">
      <c r="A7967">
        <v>103218</v>
      </c>
      <c r="B7967" t="s">
        <v>15359</v>
      </c>
      <c r="C7967" t="s">
        <v>52</v>
      </c>
      <c r="D7967" t="s">
        <v>17527</v>
      </c>
    </row>
    <row r="7968" spans="1:4" x14ac:dyDescent="0.2">
      <c r="A7968">
        <v>103203</v>
      </c>
      <c r="B7968" t="s">
        <v>15360</v>
      </c>
      <c r="C7968" t="s">
        <v>52</v>
      </c>
      <c r="D7968" t="s">
        <v>17527</v>
      </c>
    </row>
    <row r="7969" spans="1:4" x14ac:dyDescent="0.2">
      <c r="A7969">
        <v>103213</v>
      </c>
      <c r="B7969" t="s">
        <v>15361</v>
      </c>
      <c r="C7969" t="s">
        <v>52</v>
      </c>
      <c r="D7969" t="s">
        <v>17527</v>
      </c>
    </row>
    <row r="7970" spans="1:4" x14ac:dyDescent="0.2">
      <c r="A7970">
        <v>103198</v>
      </c>
      <c r="B7970" t="s">
        <v>15362</v>
      </c>
      <c r="C7970" t="s">
        <v>52</v>
      </c>
      <c r="D7970" t="s">
        <v>17527</v>
      </c>
    </row>
    <row r="7971" spans="1:4" x14ac:dyDescent="0.2">
      <c r="A7971">
        <v>103214</v>
      </c>
      <c r="B7971" t="s">
        <v>15363</v>
      </c>
      <c r="C7971" t="s">
        <v>52</v>
      </c>
      <c r="D7971" t="s">
        <v>17527</v>
      </c>
    </row>
    <row r="7972" spans="1:4" x14ac:dyDescent="0.2">
      <c r="A7972">
        <v>103199</v>
      </c>
      <c r="B7972" t="s">
        <v>15364</v>
      </c>
      <c r="C7972" t="s">
        <v>52</v>
      </c>
      <c r="D7972" t="s">
        <v>17527</v>
      </c>
    </row>
    <row r="7973" spans="1:4" x14ac:dyDescent="0.2">
      <c r="A7973">
        <v>103219</v>
      </c>
      <c r="B7973" t="s">
        <v>15365</v>
      </c>
      <c r="C7973" t="s">
        <v>52</v>
      </c>
      <c r="D7973" t="s">
        <v>17527</v>
      </c>
    </row>
    <row r="7974" spans="1:4" x14ac:dyDescent="0.2">
      <c r="A7974">
        <v>103204</v>
      </c>
      <c r="B7974" t="s">
        <v>15366</v>
      </c>
      <c r="C7974" t="s">
        <v>52</v>
      </c>
      <c r="D7974" t="s">
        <v>17527</v>
      </c>
    </row>
    <row r="7975" spans="1:4" x14ac:dyDescent="0.2">
      <c r="A7975">
        <v>103186</v>
      </c>
      <c r="B7975" t="s">
        <v>15367</v>
      </c>
      <c r="C7975" t="s">
        <v>52</v>
      </c>
      <c r="D7975" s="335">
        <v>6508.58</v>
      </c>
    </row>
    <row r="7976" spans="1:4" x14ac:dyDescent="0.2">
      <c r="A7976">
        <v>103210</v>
      </c>
      <c r="B7976" t="s">
        <v>15368</v>
      </c>
      <c r="C7976" t="s">
        <v>52</v>
      </c>
      <c r="D7976" s="335">
        <v>2376.59</v>
      </c>
    </row>
    <row r="7977" spans="1:4" x14ac:dyDescent="0.2">
      <c r="A7977">
        <v>103195</v>
      </c>
      <c r="B7977" t="s">
        <v>15369</v>
      </c>
      <c r="C7977" t="s">
        <v>52</v>
      </c>
      <c r="D7977" s="335">
        <v>2225.98</v>
      </c>
    </row>
    <row r="7978" spans="1:4" x14ac:dyDescent="0.2">
      <c r="A7978">
        <v>103205</v>
      </c>
      <c r="B7978" t="s">
        <v>15370</v>
      </c>
      <c r="C7978" t="s">
        <v>52</v>
      </c>
      <c r="D7978" s="335">
        <v>4146.67</v>
      </c>
    </row>
    <row r="7979" spans="1:4" x14ac:dyDescent="0.2">
      <c r="A7979">
        <v>103190</v>
      </c>
      <c r="B7979" t="s">
        <v>15371</v>
      </c>
      <c r="C7979" t="s">
        <v>52</v>
      </c>
      <c r="D7979" s="335">
        <v>4120.54</v>
      </c>
    </row>
    <row r="7980" spans="1:4" x14ac:dyDescent="0.2">
      <c r="A7980">
        <v>103207</v>
      </c>
      <c r="B7980" t="s">
        <v>15372</v>
      </c>
      <c r="C7980" t="s">
        <v>52</v>
      </c>
      <c r="D7980" s="335">
        <v>2590.79</v>
      </c>
    </row>
    <row r="7981" spans="1:4" x14ac:dyDescent="0.2">
      <c r="A7981">
        <v>103192</v>
      </c>
      <c r="B7981" t="s">
        <v>15373</v>
      </c>
      <c r="C7981" t="s">
        <v>52</v>
      </c>
      <c r="D7981" s="335">
        <v>2564.66</v>
      </c>
    </row>
    <row r="7982" spans="1:4" x14ac:dyDescent="0.2">
      <c r="A7982">
        <v>103208</v>
      </c>
      <c r="B7982" t="s">
        <v>15374</v>
      </c>
      <c r="C7982" t="s">
        <v>52</v>
      </c>
      <c r="D7982" s="335">
        <v>2009.52</v>
      </c>
    </row>
    <row r="7983" spans="1:4" x14ac:dyDescent="0.2">
      <c r="A7983">
        <v>103193</v>
      </c>
      <c r="B7983" t="s">
        <v>15375</v>
      </c>
      <c r="C7983" t="s">
        <v>52</v>
      </c>
      <c r="D7983" s="335">
        <v>1983.39</v>
      </c>
    </row>
    <row r="7984" spans="1:4" x14ac:dyDescent="0.2">
      <c r="A7984">
        <v>103187</v>
      </c>
      <c r="B7984" t="s">
        <v>15376</v>
      </c>
      <c r="C7984" t="s">
        <v>52</v>
      </c>
      <c r="D7984" s="335">
        <v>4913.3500000000004</v>
      </c>
    </row>
    <row r="7985" spans="1:4" x14ac:dyDescent="0.2">
      <c r="A7985">
        <v>103188</v>
      </c>
      <c r="B7985" t="s">
        <v>15377</v>
      </c>
      <c r="C7985" t="s">
        <v>52</v>
      </c>
      <c r="D7985" s="335">
        <v>5270.89</v>
      </c>
    </row>
    <row r="7986" spans="1:4" x14ac:dyDescent="0.2">
      <c r="A7986">
        <v>103189</v>
      </c>
      <c r="B7986" t="s">
        <v>15378</v>
      </c>
      <c r="C7986" t="s">
        <v>52</v>
      </c>
      <c r="D7986" s="335">
        <v>2647.59</v>
      </c>
    </row>
    <row r="7987" spans="1:4" x14ac:dyDescent="0.2">
      <c r="A7987">
        <v>103209</v>
      </c>
      <c r="B7987" t="s">
        <v>15379</v>
      </c>
      <c r="C7987" t="s">
        <v>52</v>
      </c>
      <c r="D7987" s="335">
        <v>2867.49</v>
      </c>
    </row>
    <row r="7988" spans="1:4" x14ac:dyDescent="0.2">
      <c r="A7988">
        <v>103194</v>
      </c>
      <c r="B7988" t="s">
        <v>15380</v>
      </c>
      <c r="C7988" t="s">
        <v>52</v>
      </c>
      <c r="D7988" s="335">
        <v>2841.36</v>
      </c>
    </row>
    <row r="7989" spans="1:4" x14ac:dyDescent="0.2">
      <c r="A7989">
        <v>95001</v>
      </c>
      <c r="B7989" t="s">
        <v>15381</v>
      </c>
      <c r="C7989" t="s">
        <v>3211</v>
      </c>
      <c r="D7989" t="s">
        <v>17527</v>
      </c>
    </row>
    <row r="7990" spans="1:4" x14ac:dyDescent="0.2">
      <c r="A7990">
        <v>95000</v>
      </c>
      <c r="B7990" t="s">
        <v>15382</v>
      </c>
      <c r="C7990" t="s">
        <v>3211</v>
      </c>
      <c r="D7990" t="s">
        <v>17527</v>
      </c>
    </row>
    <row r="7991" spans="1:4" x14ac:dyDescent="0.2">
      <c r="A7991">
        <v>95005</v>
      </c>
      <c r="B7991" t="s">
        <v>15383</v>
      </c>
      <c r="C7991" t="s">
        <v>3211</v>
      </c>
      <c r="D7991" t="s">
        <v>17527</v>
      </c>
    </row>
    <row r="7992" spans="1:4" x14ac:dyDescent="0.2">
      <c r="A7992">
        <v>95004</v>
      </c>
      <c r="B7992" t="s">
        <v>15384</v>
      </c>
      <c r="C7992" t="s">
        <v>3211</v>
      </c>
      <c r="D7992" t="s">
        <v>17527</v>
      </c>
    </row>
    <row r="7993" spans="1:4" x14ac:dyDescent="0.2">
      <c r="A7993">
        <v>95003</v>
      </c>
      <c r="B7993" t="s">
        <v>15385</v>
      </c>
      <c r="C7993" t="s">
        <v>3211</v>
      </c>
      <c r="D7993" t="s">
        <v>17527</v>
      </c>
    </row>
    <row r="7994" spans="1:4" x14ac:dyDescent="0.2">
      <c r="A7994">
        <v>95002</v>
      </c>
      <c r="B7994" t="s">
        <v>15386</v>
      </c>
      <c r="C7994" t="s">
        <v>3211</v>
      </c>
      <c r="D7994" t="s">
        <v>17527</v>
      </c>
    </row>
    <row r="7995" spans="1:4" x14ac:dyDescent="0.2">
      <c r="A7995">
        <v>95007</v>
      </c>
      <c r="B7995" t="s">
        <v>15387</v>
      </c>
      <c r="C7995" t="s">
        <v>3211</v>
      </c>
      <c r="D7995" t="s">
        <v>17527</v>
      </c>
    </row>
    <row r="7996" spans="1:4" x14ac:dyDescent="0.2">
      <c r="A7996">
        <v>95006</v>
      </c>
      <c r="B7996" t="s">
        <v>15388</v>
      </c>
      <c r="C7996" t="s">
        <v>3211</v>
      </c>
      <c r="D7996" t="s">
        <v>17527</v>
      </c>
    </row>
    <row r="7997" spans="1:4" x14ac:dyDescent="0.2">
      <c r="A7997">
        <v>104313</v>
      </c>
      <c r="B7997" t="s">
        <v>15389</v>
      </c>
      <c r="C7997" t="s">
        <v>3211</v>
      </c>
      <c r="D7997" t="s">
        <v>17527</v>
      </c>
    </row>
    <row r="7998" spans="1:4" x14ac:dyDescent="0.2">
      <c r="A7998">
        <v>104312</v>
      </c>
      <c r="B7998" t="s">
        <v>15390</v>
      </c>
      <c r="C7998" t="s">
        <v>3211</v>
      </c>
      <c r="D7998" t="s">
        <v>17527</v>
      </c>
    </row>
    <row r="7999" spans="1:4" x14ac:dyDescent="0.2">
      <c r="A7999">
        <v>94992</v>
      </c>
      <c r="B7999" t="s">
        <v>15391</v>
      </c>
      <c r="C7999" t="s">
        <v>3211</v>
      </c>
      <c r="D7999">
        <v>79.349999999999994</v>
      </c>
    </row>
    <row r="8000" spans="1:4" x14ac:dyDescent="0.2">
      <c r="A8000">
        <v>94994</v>
      </c>
      <c r="B8000" t="s">
        <v>15392</v>
      </c>
      <c r="C8000" t="s">
        <v>3211</v>
      </c>
      <c r="D8000">
        <v>96.8</v>
      </c>
    </row>
    <row r="8001" spans="1:4" x14ac:dyDescent="0.2">
      <c r="A8001">
        <v>94990</v>
      </c>
      <c r="B8001" t="s">
        <v>15393</v>
      </c>
      <c r="C8001" t="s">
        <v>2968</v>
      </c>
      <c r="D8001">
        <v>843.75</v>
      </c>
    </row>
    <row r="8002" spans="1:4" x14ac:dyDescent="0.2">
      <c r="A8002">
        <v>94991</v>
      </c>
      <c r="B8002" t="s">
        <v>789</v>
      </c>
      <c r="C8002" t="s">
        <v>2968</v>
      </c>
      <c r="D8002">
        <v>765.52</v>
      </c>
    </row>
    <row r="8003" spans="1:4" x14ac:dyDescent="0.2">
      <c r="A8003">
        <v>104626</v>
      </c>
      <c r="B8003" t="s">
        <v>7632</v>
      </c>
      <c r="C8003" t="s">
        <v>2968</v>
      </c>
      <c r="D8003">
        <v>782.87</v>
      </c>
    </row>
    <row r="8004" spans="1:4" x14ac:dyDescent="0.2">
      <c r="A8004">
        <v>94993</v>
      </c>
      <c r="B8004" t="s">
        <v>15394</v>
      </c>
      <c r="C8004" t="s">
        <v>3211</v>
      </c>
      <c r="D8004">
        <v>74.650000000000006</v>
      </c>
    </row>
    <row r="8005" spans="1:4" x14ac:dyDescent="0.2">
      <c r="A8005">
        <v>94995</v>
      </c>
      <c r="B8005" t="s">
        <v>258</v>
      </c>
      <c r="C8005" t="s">
        <v>3211</v>
      </c>
      <c r="D8005">
        <v>90.54</v>
      </c>
    </row>
    <row r="8006" spans="1:4" x14ac:dyDescent="0.2">
      <c r="A8006">
        <v>101169</v>
      </c>
      <c r="B8006" t="s">
        <v>15395</v>
      </c>
      <c r="C8006" t="s">
        <v>3211</v>
      </c>
      <c r="D8006">
        <v>200.55</v>
      </c>
    </row>
    <row r="8007" spans="1:4" x14ac:dyDescent="0.2">
      <c r="A8007">
        <v>104383</v>
      </c>
      <c r="B8007" t="s">
        <v>15396</v>
      </c>
      <c r="C8007" t="s">
        <v>3211</v>
      </c>
      <c r="D8007" t="s">
        <v>17527</v>
      </c>
    </row>
    <row r="8008" spans="1:4" x14ac:dyDescent="0.2">
      <c r="A8008">
        <v>101167</v>
      </c>
      <c r="B8008" t="s">
        <v>15397</v>
      </c>
      <c r="C8008" t="s">
        <v>3211</v>
      </c>
      <c r="D8008">
        <v>184.77</v>
      </c>
    </row>
    <row r="8009" spans="1:4" x14ac:dyDescent="0.2">
      <c r="A8009">
        <v>101172</v>
      </c>
      <c r="B8009" t="s">
        <v>15398</v>
      </c>
      <c r="C8009" t="s">
        <v>3211</v>
      </c>
      <c r="D8009">
        <v>82.46</v>
      </c>
    </row>
    <row r="8010" spans="1:4" x14ac:dyDescent="0.2">
      <c r="A8010">
        <v>104384</v>
      </c>
      <c r="B8010" t="s">
        <v>15399</v>
      </c>
      <c r="C8010" t="s">
        <v>3211</v>
      </c>
      <c r="D8010" t="s">
        <v>17527</v>
      </c>
    </row>
    <row r="8011" spans="1:4" x14ac:dyDescent="0.2">
      <c r="A8011">
        <v>101170</v>
      </c>
      <c r="B8011" t="s">
        <v>15400</v>
      </c>
      <c r="C8011" t="s">
        <v>3211</v>
      </c>
      <c r="D8011">
        <v>56.22</v>
      </c>
    </row>
    <row r="8012" spans="1:4" x14ac:dyDescent="0.2">
      <c r="A8012">
        <v>104438</v>
      </c>
      <c r="B8012" t="s">
        <v>15401</v>
      </c>
      <c r="C8012" t="s">
        <v>3211</v>
      </c>
      <c r="D8012" t="s">
        <v>17527</v>
      </c>
    </row>
    <row r="8013" spans="1:4" x14ac:dyDescent="0.2">
      <c r="A8013">
        <v>92402</v>
      </c>
      <c r="B8013" t="s">
        <v>15402</v>
      </c>
      <c r="C8013" t="s">
        <v>3211</v>
      </c>
      <c r="D8013">
        <v>95.01</v>
      </c>
    </row>
    <row r="8014" spans="1:4" x14ac:dyDescent="0.2">
      <c r="A8014">
        <v>104429</v>
      </c>
      <c r="B8014" t="s">
        <v>15403</v>
      </c>
      <c r="C8014" t="s">
        <v>3211</v>
      </c>
      <c r="D8014" t="s">
        <v>17527</v>
      </c>
    </row>
    <row r="8015" spans="1:4" x14ac:dyDescent="0.2">
      <c r="A8015">
        <v>104426</v>
      </c>
      <c r="B8015" t="s">
        <v>15404</v>
      </c>
      <c r="C8015" t="s">
        <v>3211</v>
      </c>
      <c r="D8015" t="s">
        <v>17527</v>
      </c>
    </row>
    <row r="8016" spans="1:4" x14ac:dyDescent="0.2">
      <c r="A8016">
        <v>104436</v>
      </c>
      <c r="B8016" t="s">
        <v>15405</v>
      </c>
      <c r="C8016" t="s">
        <v>3211</v>
      </c>
      <c r="D8016" t="s">
        <v>17527</v>
      </c>
    </row>
    <row r="8017" spans="1:4" x14ac:dyDescent="0.2">
      <c r="A8017">
        <v>104434</v>
      </c>
      <c r="B8017" t="s">
        <v>15406</v>
      </c>
      <c r="C8017" t="s">
        <v>3211</v>
      </c>
      <c r="D8017" t="s">
        <v>17527</v>
      </c>
    </row>
    <row r="8018" spans="1:4" x14ac:dyDescent="0.2">
      <c r="A8018">
        <v>104432</v>
      </c>
      <c r="B8018" t="s">
        <v>15407</v>
      </c>
      <c r="C8018" t="s">
        <v>3211</v>
      </c>
      <c r="D8018">
        <v>120.03</v>
      </c>
    </row>
    <row r="8019" spans="1:4" x14ac:dyDescent="0.2">
      <c r="A8019">
        <v>93679</v>
      </c>
      <c r="B8019" t="s">
        <v>15408</v>
      </c>
      <c r="C8019" t="s">
        <v>3211</v>
      </c>
      <c r="D8019">
        <v>115.22</v>
      </c>
    </row>
    <row r="8020" spans="1:4" x14ac:dyDescent="0.2">
      <c r="A8020">
        <v>92396</v>
      </c>
      <c r="B8020" t="s">
        <v>15409</v>
      </c>
      <c r="C8020" t="s">
        <v>3211</v>
      </c>
      <c r="D8020">
        <v>98.1</v>
      </c>
    </row>
    <row r="8021" spans="1:4" x14ac:dyDescent="0.2">
      <c r="A8021">
        <v>104439</v>
      </c>
      <c r="B8021" t="s">
        <v>15410</v>
      </c>
      <c r="C8021" t="s">
        <v>3211</v>
      </c>
      <c r="D8021" t="s">
        <v>17527</v>
      </c>
    </row>
    <row r="8022" spans="1:4" x14ac:dyDescent="0.2">
      <c r="A8022">
        <v>104440</v>
      </c>
      <c r="B8022" t="s">
        <v>15411</v>
      </c>
      <c r="C8022" t="s">
        <v>3211</v>
      </c>
      <c r="D8022" t="s">
        <v>17527</v>
      </c>
    </row>
    <row r="8023" spans="1:4" x14ac:dyDescent="0.2">
      <c r="A8023">
        <v>92406</v>
      </c>
      <c r="B8023" t="s">
        <v>15412</v>
      </c>
      <c r="C8023" t="s">
        <v>3211</v>
      </c>
      <c r="D8023">
        <v>159.94999999999999</v>
      </c>
    </row>
    <row r="8024" spans="1:4" x14ac:dyDescent="0.2">
      <c r="A8024">
        <v>92403</v>
      </c>
      <c r="B8024" t="s">
        <v>15413</v>
      </c>
      <c r="C8024" t="s">
        <v>3211</v>
      </c>
      <c r="D8024">
        <v>80.81</v>
      </c>
    </row>
    <row r="8025" spans="1:4" x14ac:dyDescent="0.2">
      <c r="A8025">
        <v>92404</v>
      </c>
      <c r="B8025" t="s">
        <v>15414</v>
      </c>
      <c r="C8025" t="s">
        <v>3211</v>
      </c>
      <c r="D8025">
        <v>93.96</v>
      </c>
    </row>
    <row r="8026" spans="1:4" x14ac:dyDescent="0.2">
      <c r="A8026">
        <v>104430</v>
      </c>
      <c r="B8026" t="s">
        <v>15415</v>
      </c>
      <c r="C8026" t="s">
        <v>3211</v>
      </c>
      <c r="D8026" t="s">
        <v>17527</v>
      </c>
    </row>
    <row r="8027" spans="1:4" x14ac:dyDescent="0.2">
      <c r="A8027">
        <v>104431</v>
      </c>
      <c r="B8027" t="s">
        <v>15416</v>
      </c>
      <c r="C8027" t="s">
        <v>3211</v>
      </c>
      <c r="D8027" t="s">
        <v>17527</v>
      </c>
    </row>
    <row r="8028" spans="1:4" x14ac:dyDescent="0.2">
      <c r="A8028">
        <v>104427</v>
      </c>
      <c r="B8028" t="s">
        <v>15417</v>
      </c>
      <c r="C8028" t="s">
        <v>3211</v>
      </c>
      <c r="D8028" t="s">
        <v>17527</v>
      </c>
    </row>
    <row r="8029" spans="1:4" x14ac:dyDescent="0.2">
      <c r="A8029">
        <v>104428</v>
      </c>
      <c r="B8029" t="s">
        <v>15418</v>
      </c>
      <c r="C8029" t="s">
        <v>3211</v>
      </c>
      <c r="D8029" t="s">
        <v>17527</v>
      </c>
    </row>
    <row r="8030" spans="1:4" x14ac:dyDescent="0.2">
      <c r="A8030">
        <v>92391</v>
      </c>
      <c r="B8030" t="s">
        <v>15419</v>
      </c>
      <c r="C8030" t="s">
        <v>3211</v>
      </c>
      <c r="D8030">
        <v>86.72</v>
      </c>
    </row>
    <row r="8031" spans="1:4" x14ac:dyDescent="0.2">
      <c r="A8031">
        <v>92392</v>
      </c>
      <c r="B8031" t="s">
        <v>15420</v>
      </c>
      <c r="C8031" t="s">
        <v>3211</v>
      </c>
      <c r="D8031">
        <v>94.92</v>
      </c>
    </row>
    <row r="8032" spans="1:4" x14ac:dyDescent="0.2">
      <c r="A8032">
        <v>104437</v>
      </c>
      <c r="B8032" t="s">
        <v>15421</v>
      </c>
      <c r="C8032" t="s">
        <v>3211</v>
      </c>
      <c r="D8032" t="s">
        <v>17527</v>
      </c>
    </row>
    <row r="8033" spans="1:4" x14ac:dyDescent="0.2">
      <c r="A8033">
        <v>104435</v>
      </c>
      <c r="B8033" t="s">
        <v>15422</v>
      </c>
      <c r="C8033" t="s">
        <v>3211</v>
      </c>
      <c r="D8033" t="s">
        <v>17527</v>
      </c>
    </row>
    <row r="8034" spans="1:4" x14ac:dyDescent="0.2">
      <c r="A8034">
        <v>104433</v>
      </c>
      <c r="B8034" t="s">
        <v>15423</v>
      </c>
      <c r="C8034" t="s">
        <v>3211</v>
      </c>
      <c r="D8034">
        <v>104.12</v>
      </c>
    </row>
    <row r="8035" spans="1:4" x14ac:dyDescent="0.2">
      <c r="A8035">
        <v>93680</v>
      </c>
      <c r="B8035" t="s">
        <v>15424</v>
      </c>
      <c r="C8035" t="s">
        <v>3211</v>
      </c>
      <c r="D8035">
        <v>100.96</v>
      </c>
    </row>
    <row r="8036" spans="1:4" x14ac:dyDescent="0.2">
      <c r="A8036">
        <v>93681</v>
      </c>
      <c r="B8036" t="s">
        <v>15425</v>
      </c>
      <c r="C8036" t="s">
        <v>3211</v>
      </c>
      <c r="D8036">
        <v>120.79</v>
      </c>
    </row>
    <row r="8037" spans="1:4" x14ac:dyDescent="0.2">
      <c r="A8037">
        <v>92397</v>
      </c>
      <c r="B8037" t="s">
        <v>15426</v>
      </c>
      <c r="C8037" t="s">
        <v>3211</v>
      </c>
      <c r="D8037">
        <v>84.27</v>
      </c>
    </row>
    <row r="8038" spans="1:4" x14ac:dyDescent="0.2">
      <c r="A8038">
        <v>92398</v>
      </c>
      <c r="B8038" t="s">
        <v>15427</v>
      </c>
      <c r="C8038" t="s">
        <v>3211</v>
      </c>
      <c r="D8038">
        <v>97.43</v>
      </c>
    </row>
    <row r="8039" spans="1:4" x14ac:dyDescent="0.2">
      <c r="A8039">
        <v>92400</v>
      </c>
      <c r="B8039" t="s">
        <v>15428</v>
      </c>
      <c r="C8039" t="s">
        <v>3211</v>
      </c>
      <c r="D8039">
        <v>113.91</v>
      </c>
    </row>
    <row r="8040" spans="1:4" x14ac:dyDescent="0.2">
      <c r="A8040">
        <v>92395</v>
      </c>
      <c r="B8040" t="s">
        <v>15429</v>
      </c>
      <c r="C8040" t="s">
        <v>3211</v>
      </c>
      <c r="D8040">
        <v>137.16</v>
      </c>
    </row>
    <row r="8041" spans="1:4" x14ac:dyDescent="0.2">
      <c r="A8041">
        <v>92393</v>
      </c>
      <c r="B8041" t="s">
        <v>15430</v>
      </c>
      <c r="C8041" t="s">
        <v>3211</v>
      </c>
      <c r="D8041">
        <v>87.5</v>
      </c>
    </row>
    <row r="8042" spans="1:4" x14ac:dyDescent="0.2">
      <c r="A8042">
        <v>92394</v>
      </c>
      <c r="B8042" t="s">
        <v>15431</v>
      </c>
      <c r="C8042" t="s">
        <v>3211</v>
      </c>
      <c r="D8042">
        <v>105</v>
      </c>
    </row>
    <row r="8043" spans="1:4" x14ac:dyDescent="0.2">
      <c r="A8043">
        <v>97115</v>
      </c>
      <c r="B8043" t="s">
        <v>1340</v>
      </c>
      <c r="C8043" t="s">
        <v>94</v>
      </c>
      <c r="D8043">
        <v>65.510000000000005</v>
      </c>
    </row>
    <row r="8044" spans="1:4" x14ac:dyDescent="0.2">
      <c r="A8044">
        <v>97113</v>
      </c>
      <c r="B8044" t="s">
        <v>15432</v>
      </c>
      <c r="C8044" t="s">
        <v>3211</v>
      </c>
      <c r="D8044">
        <v>2.4900000000000002</v>
      </c>
    </row>
    <row r="8045" spans="1:4" x14ac:dyDescent="0.2">
      <c r="A8045">
        <v>97120</v>
      </c>
      <c r="B8045" t="s">
        <v>15433</v>
      </c>
      <c r="C8045" t="s">
        <v>94</v>
      </c>
      <c r="D8045">
        <v>9.61</v>
      </c>
    </row>
    <row r="8046" spans="1:4" x14ac:dyDescent="0.2">
      <c r="A8046">
        <v>97116</v>
      </c>
      <c r="B8046" t="s">
        <v>15434</v>
      </c>
      <c r="C8046" t="s">
        <v>94</v>
      </c>
      <c r="D8046">
        <v>24.79</v>
      </c>
    </row>
    <row r="8047" spans="1:4" x14ac:dyDescent="0.2">
      <c r="A8047">
        <v>97117</v>
      </c>
      <c r="B8047" t="s">
        <v>15435</v>
      </c>
      <c r="C8047" t="s">
        <v>94</v>
      </c>
      <c r="D8047">
        <v>20.78</v>
      </c>
    </row>
    <row r="8048" spans="1:4" x14ac:dyDescent="0.2">
      <c r="A8048">
        <v>97118</v>
      </c>
      <c r="B8048" t="s">
        <v>1343</v>
      </c>
      <c r="C8048" t="s">
        <v>94</v>
      </c>
      <c r="D8048">
        <v>16.78</v>
      </c>
    </row>
    <row r="8049" spans="1:4" x14ac:dyDescent="0.2">
      <c r="A8049">
        <v>97119</v>
      </c>
      <c r="B8049" t="s">
        <v>15436</v>
      </c>
      <c r="C8049" t="s">
        <v>94</v>
      </c>
      <c r="D8049">
        <v>14.67</v>
      </c>
    </row>
    <row r="8050" spans="1:4" x14ac:dyDescent="0.2">
      <c r="A8050">
        <v>97114</v>
      </c>
      <c r="B8050" t="s">
        <v>8934</v>
      </c>
      <c r="C8050" t="s">
        <v>83</v>
      </c>
      <c r="D8050">
        <v>0.52</v>
      </c>
    </row>
    <row r="8051" spans="1:4" x14ac:dyDescent="0.2">
      <c r="A8051">
        <v>97111</v>
      </c>
      <c r="B8051" t="s">
        <v>15437</v>
      </c>
      <c r="C8051" t="s">
        <v>3211</v>
      </c>
      <c r="D8051">
        <v>203.52</v>
      </c>
    </row>
    <row r="8052" spans="1:4" x14ac:dyDescent="0.2">
      <c r="A8052">
        <v>97112</v>
      </c>
      <c r="B8052" t="s">
        <v>15440</v>
      </c>
      <c r="C8052" t="s">
        <v>3211</v>
      </c>
      <c r="D8052">
        <v>213.14</v>
      </c>
    </row>
    <row r="8053" spans="1:4" x14ac:dyDescent="0.2">
      <c r="A8053">
        <v>103904</v>
      </c>
      <c r="B8053" t="s">
        <v>15442</v>
      </c>
      <c r="C8053" t="s">
        <v>3211</v>
      </c>
      <c r="D8053">
        <v>134.41999999999999</v>
      </c>
    </row>
    <row r="8054" spans="1:4" x14ac:dyDescent="0.2">
      <c r="A8054">
        <v>103905</v>
      </c>
      <c r="B8054" t="s">
        <v>15444</v>
      </c>
      <c r="C8054" t="s">
        <v>3211</v>
      </c>
      <c r="D8054">
        <v>141.94</v>
      </c>
    </row>
    <row r="8055" spans="1:4" x14ac:dyDescent="0.2">
      <c r="A8055">
        <v>103907</v>
      </c>
      <c r="B8055" t="s">
        <v>15445</v>
      </c>
      <c r="C8055" t="s">
        <v>3211</v>
      </c>
      <c r="D8055">
        <v>149.52000000000001</v>
      </c>
    </row>
    <row r="8056" spans="1:4" x14ac:dyDescent="0.2">
      <c r="A8056">
        <v>103911</v>
      </c>
      <c r="B8056" t="s">
        <v>15446</v>
      </c>
      <c r="C8056" t="s">
        <v>3211</v>
      </c>
      <c r="D8056">
        <v>217.17</v>
      </c>
    </row>
    <row r="8057" spans="1:4" x14ac:dyDescent="0.2">
      <c r="A8057">
        <v>97104</v>
      </c>
      <c r="B8057" t="s">
        <v>15447</v>
      </c>
      <c r="C8057" t="s">
        <v>3211</v>
      </c>
      <c r="D8057">
        <v>138.19</v>
      </c>
    </row>
    <row r="8058" spans="1:4" x14ac:dyDescent="0.2">
      <c r="A8058">
        <v>103906</v>
      </c>
      <c r="B8058" t="s">
        <v>15448</v>
      </c>
      <c r="C8058" t="s">
        <v>3211</v>
      </c>
      <c r="D8058">
        <v>174.01</v>
      </c>
    </row>
    <row r="8059" spans="1:4" x14ac:dyDescent="0.2">
      <c r="A8059">
        <v>97105</v>
      </c>
      <c r="B8059" t="s">
        <v>15449</v>
      </c>
      <c r="C8059" t="s">
        <v>3211</v>
      </c>
      <c r="D8059">
        <v>156.29</v>
      </c>
    </row>
    <row r="8060" spans="1:4" x14ac:dyDescent="0.2">
      <c r="A8060">
        <v>97106</v>
      </c>
      <c r="B8060" t="s">
        <v>15450</v>
      </c>
      <c r="C8060" t="s">
        <v>3211</v>
      </c>
      <c r="D8060">
        <v>173.39</v>
      </c>
    </row>
    <row r="8061" spans="1:4" x14ac:dyDescent="0.2">
      <c r="A8061">
        <v>97107</v>
      </c>
      <c r="B8061" t="s">
        <v>15451</v>
      </c>
      <c r="C8061" t="s">
        <v>3211</v>
      </c>
      <c r="D8061">
        <v>197.09</v>
      </c>
    </row>
    <row r="8062" spans="1:4" x14ac:dyDescent="0.2">
      <c r="A8062">
        <v>97108</v>
      </c>
      <c r="B8062" t="s">
        <v>15452</v>
      </c>
      <c r="C8062" t="s">
        <v>3211</v>
      </c>
      <c r="D8062">
        <v>223.44</v>
      </c>
    </row>
    <row r="8063" spans="1:4" x14ac:dyDescent="0.2">
      <c r="A8063">
        <v>97109</v>
      </c>
      <c r="B8063" t="s">
        <v>15453</v>
      </c>
      <c r="C8063" t="s">
        <v>3211</v>
      </c>
      <c r="D8063">
        <v>246.57</v>
      </c>
    </row>
    <row r="8064" spans="1:4" x14ac:dyDescent="0.2">
      <c r="A8064">
        <v>103913</v>
      </c>
      <c r="B8064" t="s">
        <v>15454</v>
      </c>
      <c r="C8064" t="s">
        <v>3211</v>
      </c>
      <c r="D8064">
        <v>120.44</v>
      </c>
    </row>
    <row r="8065" spans="1:4" x14ac:dyDescent="0.2">
      <c r="A8065">
        <v>103914</v>
      </c>
      <c r="B8065" t="s">
        <v>15455</v>
      </c>
      <c r="C8065" t="s">
        <v>3211</v>
      </c>
      <c r="D8065">
        <v>140.34</v>
      </c>
    </row>
    <row r="8066" spans="1:4" x14ac:dyDescent="0.2">
      <c r="A8066">
        <v>103915</v>
      </c>
      <c r="B8066" t="s">
        <v>15456</v>
      </c>
      <c r="C8066" t="s">
        <v>3211</v>
      </c>
      <c r="D8066">
        <v>152.29</v>
      </c>
    </row>
    <row r="8067" spans="1:4" x14ac:dyDescent="0.2">
      <c r="A8067">
        <v>103916</v>
      </c>
      <c r="B8067" t="s">
        <v>15457</v>
      </c>
      <c r="C8067" t="s">
        <v>3211</v>
      </c>
      <c r="D8067">
        <v>175.73</v>
      </c>
    </row>
    <row r="8068" spans="1:4" x14ac:dyDescent="0.2">
      <c r="A8068">
        <v>103917</v>
      </c>
      <c r="B8068" t="s">
        <v>15458</v>
      </c>
      <c r="C8068" t="s">
        <v>3211</v>
      </c>
      <c r="D8068">
        <v>200.1</v>
      </c>
    </row>
    <row r="8069" spans="1:4" x14ac:dyDescent="0.2">
      <c r="A8069">
        <v>103918</v>
      </c>
      <c r="B8069" t="s">
        <v>15459</v>
      </c>
      <c r="C8069" t="s">
        <v>3211</v>
      </c>
      <c r="D8069">
        <v>212.62</v>
      </c>
    </row>
    <row r="8070" spans="1:4" x14ac:dyDescent="0.2">
      <c r="A8070">
        <v>103919</v>
      </c>
      <c r="B8070" t="s">
        <v>15460</v>
      </c>
      <c r="C8070" t="s">
        <v>3211</v>
      </c>
      <c r="D8070" t="s">
        <v>17527</v>
      </c>
    </row>
    <row r="8071" spans="1:4" x14ac:dyDescent="0.2">
      <c r="A8071">
        <v>103920</v>
      </c>
      <c r="B8071" t="s">
        <v>15461</v>
      </c>
      <c r="C8071" t="s">
        <v>3211</v>
      </c>
      <c r="D8071" t="s">
        <v>17527</v>
      </c>
    </row>
    <row r="8072" spans="1:4" x14ac:dyDescent="0.2">
      <c r="A8072">
        <v>103921</v>
      </c>
      <c r="B8072" t="s">
        <v>15462</v>
      </c>
      <c r="C8072" t="s">
        <v>3211</v>
      </c>
      <c r="D8072" t="s">
        <v>17527</v>
      </c>
    </row>
    <row r="8073" spans="1:4" x14ac:dyDescent="0.2">
      <c r="A8073">
        <v>103922</v>
      </c>
      <c r="B8073" t="s">
        <v>15463</v>
      </c>
      <c r="C8073" t="s">
        <v>3211</v>
      </c>
      <c r="D8073" t="s">
        <v>17527</v>
      </c>
    </row>
    <row r="8074" spans="1:4" x14ac:dyDescent="0.2">
      <c r="A8074">
        <v>103923</v>
      </c>
      <c r="B8074" t="s">
        <v>15464</v>
      </c>
      <c r="C8074" t="s">
        <v>3211</v>
      </c>
      <c r="D8074" t="s">
        <v>17527</v>
      </c>
    </row>
    <row r="8075" spans="1:4" x14ac:dyDescent="0.2">
      <c r="A8075">
        <v>103908</v>
      </c>
      <c r="B8075" t="s">
        <v>15465</v>
      </c>
      <c r="C8075" t="s">
        <v>3211</v>
      </c>
      <c r="D8075">
        <v>168.37</v>
      </c>
    </row>
    <row r="8076" spans="1:4" x14ac:dyDescent="0.2">
      <c r="A8076">
        <v>103909</v>
      </c>
      <c r="B8076" t="s">
        <v>15466</v>
      </c>
      <c r="C8076" t="s">
        <v>3211</v>
      </c>
      <c r="D8076">
        <v>191.44</v>
      </c>
    </row>
    <row r="8077" spans="1:4" x14ac:dyDescent="0.2">
      <c r="A8077">
        <v>103912</v>
      </c>
      <c r="B8077" t="s">
        <v>15467</v>
      </c>
      <c r="C8077" t="s">
        <v>3211</v>
      </c>
      <c r="D8077">
        <v>239.67</v>
      </c>
    </row>
    <row r="8078" spans="1:4" x14ac:dyDescent="0.2">
      <c r="A8078">
        <v>101979</v>
      </c>
      <c r="B8078" t="s">
        <v>15468</v>
      </c>
      <c r="C8078" t="s">
        <v>83</v>
      </c>
      <c r="D8078">
        <v>40.04</v>
      </c>
    </row>
    <row r="8079" spans="1:4" x14ac:dyDescent="0.2">
      <c r="A8079">
        <v>101970</v>
      </c>
      <c r="B8079" t="s">
        <v>15469</v>
      </c>
      <c r="C8079" t="s">
        <v>83</v>
      </c>
      <c r="D8079" t="s">
        <v>17527</v>
      </c>
    </row>
    <row r="8080" spans="1:4" x14ac:dyDescent="0.2">
      <c r="A8080">
        <v>101972</v>
      </c>
      <c r="B8080" t="s">
        <v>15470</v>
      </c>
      <c r="C8080" t="s">
        <v>83</v>
      </c>
      <c r="D8080" t="s">
        <v>17527</v>
      </c>
    </row>
    <row r="8081" spans="1:4" x14ac:dyDescent="0.2">
      <c r="A8081">
        <v>101966</v>
      </c>
      <c r="B8081" t="s">
        <v>15471</v>
      </c>
      <c r="C8081" t="s">
        <v>83</v>
      </c>
      <c r="D8081">
        <v>175.08</v>
      </c>
    </row>
    <row r="8082" spans="1:4" x14ac:dyDescent="0.2">
      <c r="A8082">
        <v>101976</v>
      </c>
      <c r="B8082" t="s">
        <v>15472</v>
      </c>
      <c r="C8082" t="s">
        <v>83</v>
      </c>
      <c r="D8082" t="s">
        <v>17527</v>
      </c>
    </row>
    <row r="8083" spans="1:4" x14ac:dyDescent="0.2">
      <c r="A8083">
        <v>101978</v>
      </c>
      <c r="B8083" t="s">
        <v>15473</v>
      </c>
      <c r="C8083" t="s">
        <v>83</v>
      </c>
      <c r="D8083" t="s">
        <v>17527</v>
      </c>
    </row>
    <row r="8084" spans="1:4" x14ac:dyDescent="0.2">
      <c r="A8084">
        <v>101967</v>
      </c>
      <c r="B8084" t="s">
        <v>15474</v>
      </c>
      <c r="C8084" t="s">
        <v>83</v>
      </c>
      <c r="D8084" t="s">
        <v>17527</v>
      </c>
    </row>
    <row r="8085" spans="1:4" x14ac:dyDescent="0.2">
      <c r="A8085">
        <v>101968</v>
      </c>
      <c r="B8085" t="s">
        <v>15475</v>
      </c>
      <c r="C8085" t="s">
        <v>83</v>
      </c>
      <c r="D8085" t="s">
        <v>17527</v>
      </c>
    </row>
    <row r="8086" spans="1:4" x14ac:dyDescent="0.2">
      <c r="A8086">
        <v>101965</v>
      </c>
      <c r="B8086" t="s">
        <v>1456</v>
      </c>
      <c r="C8086" t="s">
        <v>83</v>
      </c>
      <c r="D8086">
        <v>144.79</v>
      </c>
    </row>
    <row r="8087" spans="1:4" x14ac:dyDescent="0.2">
      <c r="A8087">
        <v>104100</v>
      </c>
      <c r="B8087" t="s">
        <v>15476</v>
      </c>
      <c r="C8087" t="s">
        <v>3211</v>
      </c>
      <c r="D8087" t="s">
        <v>17527</v>
      </c>
    </row>
    <row r="8088" spans="1:4" x14ac:dyDescent="0.2">
      <c r="A8088">
        <v>104099</v>
      </c>
      <c r="B8088" t="s">
        <v>15477</v>
      </c>
      <c r="C8088" t="s">
        <v>3211</v>
      </c>
      <c r="D8088" t="s">
        <v>17527</v>
      </c>
    </row>
    <row r="8089" spans="1:4" x14ac:dyDescent="0.2">
      <c r="A8089">
        <v>104102</v>
      </c>
      <c r="B8089" t="s">
        <v>15478</v>
      </c>
      <c r="C8089" t="s">
        <v>3211</v>
      </c>
      <c r="D8089" t="s">
        <v>17527</v>
      </c>
    </row>
    <row r="8090" spans="1:4" x14ac:dyDescent="0.2">
      <c r="A8090">
        <v>104101</v>
      </c>
      <c r="B8090" t="s">
        <v>15479</v>
      </c>
      <c r="C8090" t="s">
        <v>3211</v>
      </c>
      <c r="D8090" t="s">
        <v>17527</v>
      </c>
    </row>
    <row r="8091" spans="1:4" x14ac:dyDescent="0.2">
      <c r="A8091">
        <v>104103</v>
      </c>
      <c r="B8091" t="s">
        <v>15480</v>
      </c>
      <c r="C8091" t="s">
        <v>3211</v>
      </c>
      <c r="D8091" t="s">
        <v>17527</v>
      </c>
    </row>
    <row r="8092" spans="1:4" x14ac:dyDescent="0.2">
      <c r="A8092">
        <v>92123</v>
      </c>
      <c r="B8092" t="s">
        <v>15481</v>
      </c>
      <c r="C8092" t="s">
        <v>2968</v>
      </c>
      <c r="D8092">
        <v>84.68</v>
      </c>
    </row>
    <row r="8093" spans="1:4" x14ac:dyDescent="0.2">
      <c r="A8093">
        <v>106665</v>
      </c>
      <c r="B8093" t="s">
        <v>15482</v>
      </c>
      <c r="C8093" t="s">
        <v>2968</v>
      </c>
      <c r="D8093" t="s">
        <v>17527</v>
      </c>
    </row>
    <row r="8094" spans="1:4" x14ac:dyDescent="0.2">
      <c r="A8094">
        <v>92122</v>
      </c>
      <c r="B8094" t="s">
        <v>15483</v>
      </c>
      <c r="C8094" t="s">
        <v>2968</v>
      </c>
      <c r="D8094">
        <v>101.15</v>
      </c>
    </row>
    <row r="8095" spans="1:4" x14ac:dyDescent="0.2">
      <c r="A8095">
        <v>103615</v>
      </c>
      <c r="B8095" t="s">
        <v>15484</v>
      </c>
      <c r="C8095" t="s">
        <v>83</v>
      </c>
      <c r="D8095" t="s">
        <v>17527</v>
      </c>
    </row>
    <row r="8096" spans="1:4" x14ac:dyDescent="0.2">
      <c r="A8096">
        <v>103637</v>
      </c>
      <c r="B8096" t="s">
        <v>15485</v>
      </c>
      <c r="C8096" t="s">
        <v>83</v>
      </c>
      <c r="D8096" t="s">
        <v>17527</v>
      </c>
    </row>
    <row r="8097" spans="1:4" x14ac:dyDescent="0.2">
      <c r="A8097">
        <v>103593</v>
      </c>
      <c r="B8097" t="s">
        <v>15486</v>
      </c>
      <c r="C8097" t="s">
        <v>83</v>
      </c>
      <c r="D8097" t="s">
        <v>17527</v>
      </c>
    </row>
    <row r="8098" spans="1:4" x14ac:dyDescent="0.2">
      <c r="A8098">
        <v>103616</v>
      </c>
      <c r="B8098" t="s">
        <v>15487</v>
      </c>
      <c r="C8098" t="s">
        <v>83</v>
      </c>
      <c r="D8098" t="s">
        <v>17527</v>
      </c>
    </row>
    <row r="8099" spans="1:4" x14ac:dyDescent="0.2">
      <c r="A8099">
        <v>103638</v>
      </c>
      <c r="B8099" t="s">
        <v>15488</v>
      </c>
      <c r="C8099" t="s">
        <v>83</v>
      </c>
      <c r="D8099" t="s">
        <v>17527</v>
      </c>
    </row>
    <row r="8100" spans="1:4" x14ac:dyDescent="0.2">
      <c r="A8100">
        <v>103594</v>
      </c>
      <c r="B8100" t="s">
        <v>15489</v>
      </c>
      <c r="C8100" t="s">
        <v>83</v>
      </c>
      <c r="D8100" t="s">
        <v>17527</v>
      </c>
    </row>
    <row r="8101" spans="1:4" x14ac:dyDescent="0.2">
      <c r="A8101">
        <v>103617</v>
      </c>
      <c r="B8101" t="s">
        <v>15490</v>
      </c>
      <c r="C8101" t="s">
        <v>83</v>
      </c>
      <c r="D8101" t="s">
        <v>17527</v>
      </c>
    </row>
    <row r="8102" spans="1:4" x14ac:dyDescent="0.2">
      <c r="A8102">
        <v>103639</v>
      </c>
      <c r="B8102" t="s">
        <v>15491</v>
      </c>
      <c r="C8102" t="s">
        <v>83</v>
      </c>
      <c r="D8102" t="s">
        <v>17527</v>
      </c>
    </row>
    <row r="8103" spans="1:4" x14ac:dyDescent="0.2">
      <c r="A8103">
        <v>103595</v>
      </c>
      <c r="B8103" t="s">
        <v>15492</v>
      </c>
      <c r="C8103" t="s">
        <v>83</v>
      </c>
      <c r="D8103" t="s">
        <v>17527</v>
      </c>
    </row>
    <row r="8104" spans="1:4" x14ac:dyDescent="0.2">
      <c r="A8104">
        <v>103609</v>
      </c>
      <c r="B8104" t="s">
        <v>15493</v>
      </c>
      <c r="C8104" t="s">
        <v>83</v>
      </c>
      <c r="D8104" t="s">
        <v>17527</v>
      </c>
    </row>
    <row r="8105" spans="1:4" x14ac:dyDescent="0.2">
      <c r="A8105">
        <v>103631</v>
      </c>
      <c r="B8105" t="s">
        <v>15494</v>
      </c>
      <c r="C8105" t="s">
        <v>83</v>
      </c>
      <c r="D8105" t="s">
        <v>17527</v>
      </c>
    </row>
    <row r="8106" spans="1:4" x14ac:dyDescent="0.2">
      <c r="A8106">
        <v>103587</v>
      </c>
      <c r="B8106" t="s">
        <v>15495</v>
      </c>
      <c r="C8106" t="s">
        <v>83</v>
      </c>
      <c r="D8106" t="s">
        <v>17527</v>
      </c>
    </row>
    <row r="8107" spans="1:4" x14ac:dyDescent="0.2">
      <c r="A8107">
        <v>103618</v>
      </c>
      <c r="B8107" t="s">
        <v>15496</v>
      </c>
      <c r="C8107" t="s">
        <v>83</v>
      </c>
      <c r="D8107" t="s">
        <v>17527</v>
      </c>
    </row>
    <row r="8108" spans="1:4" x14ac:dyDescent="0.2">
      <c r="A8108">
        <v>103640</v>
      </c>
      <c r="B8108" t="s">
        <v>15497</v>
      </c>
      <c r="C8108" t="s">
        <v>83</v>
      </c>
      <c r="D8108" t="s">
        <v>17527</v>
      </c>
    </row>
    <row r="8109" spans="1:4" x14ac:dyDescent="0.2">
      <c r="A8109">
        <v>103596</v>
      </c>
      <c r="B8109" t="s">
        <v>15498</v>
      </c>
      <c r="C8109" t="s">
        <v>83</v>
      </c>
      <c r="D8109" t="s">
        <v>17527</v>
      </c>
    </row>
    <row r="8110" spans="1:4" x14ac:dyDescent="0.2">
      <c r="A8110">
        <v>103619</v>
      </c>
      <c r="B8110" t="s">
        <v>15499</v>
      </c>
      <c r="C8110" t="s">
        <v>83</v>
      </c>
      <c r="D8110" t="s">
        <v>17527</v>
      </c>
    </row>
    <row r="8111" spans="1:4" x14ac:dyDescent="0.2">
      <c r="A8111">
        <v>103641</v>
      </c>
      <c r="B8111" t="s">
        <v>15500</v>
      </c>
      <c r="C8111" t="s">
        <v>83</v>
      </c>
      <c r="D8111" t="s">
        <v>17527</v>
      </c>
    </row>
    <row r="8112" spans="1:4" x14ac:dyDescent="0.2">
      <c r="A8112">
        <v>103597</v>
      </c>
      <c r="B8112" t="s">
        <v>15501</v>
      </c>
      <c r="C8112" t="s">
        <v>83</v>
      </c>
      <c r="D8112" t="s">
        <v>17527</v>
      </c>
    </row>
    <row r="8113" spans="1:4" x14ac:dyDescent="0.2">
      <c r="A8113">
        <v>103620</v>
      </c>
      <c r="B8113" t="s">
        <v>15502</v>
      </c>
      <c r="C8113" t="s">
        <v>83</v>
      </c>
      <c r="D8113" t="s">
        <v>17527</v>
      </c>
    </row>
    <row r="8114" spans="1:4" x14ac:dyDescent="0.2">
      <c r="A8114">
        <v>103642</v>
      </c>
      <c r="B8114" t="s">
        <v>15503</v>
      </c>
      <c r="C8114" t="s">
        <v>83</v>
      </c>
      <c r="D8114" t="s">
        <v>17527</v>
      </c>
    </row>
    <row r="8115" spans="1:4" x14ac:dyDescent="0.2">
      <c r="A8115">
        <v>103598</v>
      </c>
      <c r="B8115" t="s">
        <v>15504</v>
      </c>
      <c r="C8115" t="s">
        <v>83</v>
      </c>
      <c r="D8115" t="s">
        <v>17527</v>
      </c>
    </row>
    <row r="8116" spans="1:4" x14ac:dyDescent="0.2">
      <c r="A8116">
        <v>103621</v>
      </c>
      <c r="B8116" t="s">
        <v>15505</v>
      </c>
      <c r="C8116" t="s">
        <v>83</v>
      </c>
      <c r="D8116" t="s">
        <v>17527</v>
      </c>
    </row>
    <row r="8117" spans="1:4" x14ac:dyDescent="0.2">
      <c r="A8117">
        <v>103643</v>
      </c>
      <c r="B8117" t="s">
        <v>15506</v>
      </c>
      <c r="C8117" t="s">
        <v>83</v>
      </c>
      <c r="D8117" t="s">
        <v>17527</v>
      </c>
    </row>
    <row r="8118" spans="1:4" x14ac:dyDescent="0.2">
      <c r="A8118">
        <v>103599</v>
      </c>
      <c r="B8118" t="s">
        <v>15507</v>
      </c>
      <c r="C8118" t="s">
        <v>83</v>
      </c>
      <c r="D8118" t="s">
        <v>17527</v>
      </c>
    </row>
    <row r="8119" spans="1:4" x14ac:dyDescent="0.2">
      <c r="A8119">
        <v>103622</v>
      </c>
      <c r="B8119" t="s">
        <v>15508</v>
      </c>
      <c r="C8119" t="s">
        <v>83</v>
      </c>
      <c r="D8119" t="s">
        <v>17527</v>
      </c>
    </row>
    <row r="8120" spans="1:4" x14ac:dyDescent="0.2">
      <c r="A8120">
        <v>103644</v>
      </c>
      <c r="B8120" t="s">
        <v>15509</v>
      </c>
      <c r="C8120" t="s">
        <v>83</v>
      </c>
      <c r="D8120" t="s">
        <v>17527</v>
      </c>
    </row>
    <row r="8121" spans="1:4" x14ac:dyDescent="0.2">
      <c r="A8121">
        <v>103600</v>
      </c>
      <c r="B8121" t="s">
        <v>15510</v>
      </c>
      <c r="C8121" t="s">
        <v>83</v>
      </c>
      <c r="D8121" t="s">
        <v>17527</v>
      </c>
    </row>
    <row r="8122" spans="1:4" x14ac:dyDescent="0.2">
      <c r="A8122">
        <v>103610</v>
      </c>
      <c r="B8122" t="s">
        <v>15511</v>
      </c>
      <c r="C8122" t="s">
        <v>83</v>
      </c>
      <c r="D8122" t="s">
        <v>17527</v>
      </c>
    </row>
    <row r="8123" spans="1:4" x14ac:dyDescent="0.2">
      <c r="A8123">
        <v>103632</v>
      </c>
      <c r="B8123" t="s">
        <v>15512</v>
      </c>
      <c r="C8123" t="s">
        <v>83</v>
      </c>
      <c r="D8123" t="s">
        <v>17527</v>
      </c>
    </row>
    <row r="8124" spans="1:4" x14ac:dyDescent="0.2">
      <c r="A8124">
        <v>103588</v>
      </c>
      <c r="B8124" t="s">
        <v>15513</v>
      </c>
      <c r="C8124" t="s">
        <v>83</v>
      </c>
      <c r="D8124" t="s">
        <v>17527</v>
      </c>
    </row>
    <row r="8125" spans="1:4" x14ac:dyDescent="0.2">
      <c r="A8125">
        <v>103623</v>
      </c>
      <c r="B8125" t="s">
        <v>15514</v>
      </c>
      <c r="C8125" t="s">
        <v>83</v>
      </c>
      <c r="D8125" t="s">
        <v>17527</v>
      </c>
    </row>
    <row r="8126" spans="1:4" x14ac:dyDescent="0.2">
      <c r="A8126">
        <v>103645</v>
      </c>
      <c r="B8126" t="s">
        <v>15515</v>
      </c>
      <c r="C8126" t="s">
        <v>83</v>
      </c>
      <c r="D8126" t="s">
        <v>17527</v>
      </c>
    </row>
    <row r="8127" spans="1:4" x14ac:dyDescent="0.2">
      <c r="A8127">
        <v>103601</v>
      </c>
      <c r="B8127" t="s">
        <v>15516</v>
      </c>
      <c r="C8127" t="s">
        <v>83</v>
      </c>
      <c r="D8127" t="s">
        <v>17527</v>
      </c>
    </row>
    <row r="8128" spans="1:4" x14ac:dyDescent="0.2">
      <c r="A8128">
        <v>103624</v>
      </c>
      <c r="B8128" t="s">
        <v>15517</v>
      </c>
      <c r="C8128" t="s">
        <v>83</v>
      </c>
      <c r="D8128" t="s">
        <v>17527</v>
      </c>
    </row>
    <row r="8129" spans="1:4" x14ac:dyDescent="0.2">
      <c r="A8129">
        <v>103646</v>
      </c>
      <c r="B8129" t="s">
        <v>15518</v>
      </c>
      <c r="C8129" t="s">
        <v>83</v>
      </c>
      <c r="D8129" t="s">
        <v>17527</v>
      </c>
    </row>
    <row r="8130" spans="1:4" x14ac:dyDescent="0.2">
      <c r="A8130">
        <v>103602</v>
      </c>
      <c r="B8130" t="s">
        <v>15519</v>
      </c>
      <c r="C8130" t="s">
        <v>83</v>
      </c>
      <c r="D8130" t="s">
        <v>17527</v>
      </c>
    </row>
    <row r="8131" spans="1:4" x14ac:dyDescent="0.2">
      <c r="A8131">
        <v>103625</v>
      </c>
      <c r="B8131" t="s">
        <v>15520</v>
      </c>
      <c r="C8131" t="s">
        <v>83</v>
      </c>
      <c r="D8131" t="s">
        <v>17527</v>
      </c>
    </row>
    <row r="8132" spans="1:4" x14ac:dyDescent="0.2">
      <c r="A8132">
        <v>103647</v>
      </c>
      <c r="B8132" t="s">
        <v>15521</v>
      </c>
      <c r="C8132" t="s">
        <v>83</v>
      </c>
      <c r="D8132" t="s">
        <v>17527</v>
      </c>
    </row>
    <row r="8133" spans="1:4" x14ac:dyDescent="0.2">
      <c r="A8133">
        <v>103603</v>
      </c>
      <c r="B8133" t="s">
        <v>15522</v>
      </c>
      <c r="C8133" t="s">
        <v>83</v>
      </c>
      <c r="D8133" t="s">
        <v>17527</v>
      </c>
    </row>
    <row r="8134" spans="1:4" x14ac:dyDescent="0.2">
      <c r="A8134">
        <v>103611</v>
      </c>
      <c r="B8134" t="s">
        <v>15523</v>
      </c>
      <c r="C8134" t="s">
        <v>83</v>
      </c>
      <c r="D8134" t="s">
        <v>17527</v>
      </c>
    </row>
    <row r="8135" spans="1:4" x14ac:dyDescent="0.2">
      <c r="A8135">
        <v>103633</v>
      </c>
      <c r="B8135" t="s">
        <v>15524</v>
      </c>
      <c r="C8135" t="s">
        <v>83</v>
      </c>
      <c r="D8135" t="s">
        <v>17527</v>
      </c>
    </row>
    <row r="8136" spans="1:4" x14ac:dyDescent="0.2">
      <c r="A8136">
        <v>103589</v>
      </c>
      <c r="B8136" t="s">
        <v>15525</v>
      </c>
      <c r="C8136" t="s">
        <v>83</v>
      </c>
      <c r="D8136" t="s">
        <v>17527</v>
      </c>
    </row>
    <row r="8137" spans="1:4" x14ac:dyDescent="0.2">
      <c r="A8137">
        <v>103626</v>
      </c>
      <c r="B8137" t="s">
        <v>15526</v>
      </c>
      <c r="C8137" t="s">
        <v>83</v>
      </c>
      <c r="D8137" t="s">
        <v>17527</v>
      </c>
    </row>
    <row r="8138" spans="1:4" x14ac:dyDescent="0.2">
      <c r="A8138">
        <v>103648</v>
      </c>
      <c r="B8138" t="s">
        <v>15527</v>
      </c>
      <c r="C8138" t="s">
        <v>83</v>
      </c>
      <c r="D8138" t="s">
        <v>17527</v>
      </c>
    </row>
    <row r="8139" spans="1:4" x14ac:dyDescent="0.2">
      <c r="A8139">
        <v>103604</v>
      </c>
      <c r="B8139" t="s">
        <v>15528</v>
      </c>
      <c r="C8139" t="s">
        <v>83</v>
      </c>
      <c r="D8139" t="s">
        <v>17527</v>
      </c>
    </row>
    <row r="8140" spans="1:4" x14ac:dyDescent="0.2">
      <c r="A8140">
        <v>103627</v>
      </c>
      <c r="B8140" t="s">
        <v>15529</v>
      </c>
      <c r="C8140" t="s">
        <v>83</v>
      </c>
      <c r="D8140" t="s">
        <v>17527</v>
      </c>
    </row>
    <row r="8141" spans="1:4" x14ac:dyDescent="0.2">
      <c r="A8141">
        <v>103649</v>
      </c>
      <c r="B8141" t="s">
        <v>15530</v>
      </c>
      <c r="C8141" t="s">
        <v>83</v>
      </c>
      <c r="D8141" t="s">
        <v>17527</v>
      </c>
    </row>
    <row r="8142" spans="1:4" x14ac:dyDescent="0.2">
      <c r="A8142">
        <v>103605</v>
      </c>
      <c r="B8142" t="s">
        <v>15531</v>
      </c>
      <c r="C8142" t="s">
        <v>83</v>
      </c>
      <c r="D8142" t="s">
        <v>17527</v>
      </c>
    </row>
    <row r="8143" spans="1:4" x14ac:dyDescent="0.2">
      <c r="A8143">
        <v>103612</v>
      </c>
      <c r="B8143" t="s">
        <v>15532</v>
      </c>
      <c r="C8143" t="s">
        <v>83</v>
      </c>
      <c r="D8143" t="s">
        <v>17527</v>
      </c>
    </row>
    <row r="8144" spans="1:4" x14ac:dyDescent="0.2">
      <c r="A8144">
        <v>103634</v>
      </c>
      <c r="B8144" t="s">
        <v>15533</v>
      </c>
      <c r="C8144" t="s">
        <v>83</v>
      </c>
      <c r="D8144" t="s">
        <v>17527</v>
      </c>
    </row>
    <row r="8145" spans="1:4" x14ac:dyDescent="0.2">
      <c r="A8145">
        <v>103590</v>
      </c>
      <c r="B8145" t="s">
        <v>15534</v>
      </c>
      <c r="C8145" t="s">
        <v>83</v>
      </c>
      <c r="D8145" t="s">
        <v>17527</v>
      </c>
    </row>
    <row r="8146" spans="1:4" x14ac:dyDescent="0.2">
      <c r="A8146">
        <v>103628</v>
      </c>
      <c r="B8146" t="s">
        <v>15535</v>
      </c>
      <c r="C8146" t="s">
        <v>83</v>
      </c>
      <c r="D8146" t="s">
        <v>17527</v>
      </c>
    </row>
    <row r="8147" spans="1:4" x14ac:dyDescent="0.2">
      <c r="A8147">
        <v>103650</v>
      </c>
      <c r="B8147" t="s">
        <v>15536</v>
      </c>
      <c r="C8147" t="s">
        <v>83</v>
      </c>
      <c r="D8147" t="s">
        <v>17527</v>
      </c>
    </row>
    <row r="8148" spans="1:4" x14ac:dyDescent="0.2">
      <c r="A8148">
        <v>103606</v>
      </c>
      <c r="B8148" t="s">
        <v>15537</v>
      </c>
      <c r="C8148" t="s">
        <v>83</v>
      </c>
      <c r="D8148" t="s">
        <v>17527</v>
      </c>
    </row>
    <row r="8149" spans="1:4" x14ac:dyDescent="0.2">
      <c r="A8149">
        <v>103629</v>
      </c>
      <c r="B8149" t="s">
        <v>15538</v>
      </c>
      <c r="C8149" t="s">
        <v>83</v>
      </c>
      <c r="D8149" t="s">
        <v>17527</v>
      </c>
    </row>
    <row r="8150" spans="1:4" x14ac:dyDescent="0.2">
      <c r="A8150">
        <v>103651</v>
      </c>
      <c r="B8150" t="s">
        <v>15539</v>
      </c>
      <c r="C8150" t="s">
        <v>83</v>
      </c>
      <c r="D8150" t="s">
        <v>17527</v>
      </c>
    </row>
    <row r="8151" spans="1:4" x14ac:dyDescent="0.2">
      <c r="A8151">
        <v>103607</v>
      </c>
      <c r="B8151" t="s">
        <v>15540</v>
      </c>
      <c r="C8151" t="s">
        <v>83</v>
      </c>
      <c r="D8151" t="s">
        <v>17527</v>
      </c>
    </row>
    <row r="8152" spans="1:4" x14ac:dyDescent="0.2">
      <c r="A8152">
        <v>103613</v>
      </c>
      <c r="B8152" t="s">
        <v>15541</v>
      </c>
      <c r="C8152" t="s">
        <v>83</v>
      </c>
      <c r="D8152" t="s">
        <v>17527</v>
      </c>
    </row>
    <row r="8153" spans="1:4" x14ac:dyDescent="0.2">
      <c r="A8153">
        <v>103635</v>
      </c>
      <c r="B8153" t="s">
        <v>15542</v>
      </c>
      <c r="C8153" t="s">
        <v>83</v>
      </c>
      <c r="D8153" t="s">
        <v>17527</v>
      </c>
    </row>
    <row r="8154" spans="1:4" x14ac:dyDescent="0.2">
      <c r="A8154">
        <v>103591</v>
      </c>
      <c r="B8154" t="s">
        <v>15543</v>
      </c>
      <c r="C8154" t="s">
        <v>83</v>
      </c>
      <c r="D8154" t="s">
        <v>17527</v>
      </c>
    </row>
    <row r="8155" spans="1:4" x14ac:dyDescent="0.2">
      <c r="A8155">
        <v>103630</v>
      </c>
      <c r="B8155" t="s">
        <v>15544</v>
      </c>
      <c r="C8155" t="s">
        <v>83</v>
      </c>
      <c r="D8155" t="s">
        <v>17527</v>
      </c>
    </row>
    <row r="8156" spans="1:4" x14ac:dyDescent="0.2">
      <c r="A8156">
        <v>103652</v>
      </c>
      <c r="B8156" t="s">
        <v>15545</v>
      </c>
      <c r="C8156" t="s">
        <v>83</v>
      </c>
      <c r="D8156" t="s">
        <v>17527</v>
      </c>
    </row>
    <row r="8157" spans="1:4" x14ac:dyDescent="0.2">
      <c r="A8157">
        <v>103608</v>
      </c>
      <c r="B8157" t="s">
        <v>15546</v>
      </c>
      <c r="C8157" t="s">
        <v>83</v>
      </c>
      <c r="D8157" t="s">
        <v>17527</v>
      </c>
    </row>
    <row r="8158" spans="1:4" x14ac:dyDescent="0.2">
      <c r="A8158">
        <v>103614</v>
      </c>
      <c r="B8158" t="s">
        <v>15547</v>
      </c>
      <c r="C8158" t="s">
        <v>83</v>
      </c>
      <c r="D8158" t="s">
        <v>17527</v>
      </c>
    </row>
    <row r="8159" spans="1:4" x14ac:dyDescent="0.2">
      <c r="A8159">
        <v>103636</v>
      </c>
      <c r="B8159" t="s">
        <v>15548</v>
      </c>
      <c r="C8159" t="s">
        <v>83</v>
      </c>
      <c r="D8159" t="s">
        <v>17527</v>
      </c>
    </row>
    <row r="8160" spans="1:4" x14ac:dyDescent="0.2">
      <c r="A8160">
        <v>103592</v>
      </c>
      <c r="B8160" t="s">
        <v>15549</v>
      </c>
      <c r="C8160" t="s">
        <v>83</v>
      </c>
      <c r="D8160" t="s">
        <v>17527</v>
      </c>
    </row>
    <row r="8161" spans="1:4" x14ac:dyDescent="0.2">
      <c r="A8161">
        <v>88412</v>
      </c>
      <c r="B8161" t="s">
        <v>15550</v>
      </c>
      <c r="C8161" t="s">
        <v>3211</v>
      </c>
      <c r="D8161">
        <v>4.95</v>
      </c>
    </row>
    <row r="8162" spans="1:4" x14ac:dyDescent="0.2">
      <c r="A8162">
        <v>88411</v>
      </c>
      <c r="B8162" t="s">
        <v>15551</v>
      </c>
      <c r="C8162" t="s">
        <v>3211</v>
      </c>
      <c r="D8162">
        <v>6.09</v>
      </c>
    </row>
    <row r="8163" spans="1:4" x14ac:dyDescent="0.2">
      <c r="A8163">
        <v>88415</v>
      </c>
      <c r="B8163" t="s">
        <v>15552</v>
      </c>
      <c r="C8163" t="s">
        <v>3211</v>
      </c>
      <c r="D8163">
        <v>6.2</v>
      </c>
    </row>
    <row r="8164" spans="1:4" x14ac:dyDescent="0.2">
      <c r="A8164">
        <v>88413</v>
      </c>
      <c r="B8164" t="s">
        <v>15553</v>
      </c>
      <c r="C8164" t="s">
        <v>3211</v>
      </c>
      <c r="D8164">
        <v>7.6</v>
      </c>
    </row>
    <row r="8165" spans="1:4" x14ac:dyDescent="0.2">
      <c r="A8165">
        <v>88414</v>
      </c>
      <c r="B8165" t="s">
        <v>15554</v>
      </c>
      <c r="C8165" t="s">
        <v>3211</v>
      </c>
      <c r="D8165">
        <v>9.02</v>
      </c>
    </row>
    <row r="8166" spans="1:4" x14ac:dyDescent="0.2">
      <c r="A8166">
        <v>96131</v>
      </c>
      <c r="B8166" t="s">
        <v>15555</v>
      </c>
      <c r="C8166" t="s">
        <v>3211</v>
      </c>
      <c r="D8166">
        <v>35.36</v>
      </c>
    </row>
    <row r="8167" spans="1:4" x14ac:dyDescent="0.2">
      <c r="A8167">
        <v>96126</v>
      </c>
      <c r="B8167" t="s">
        <v>15556</v>
      </c>
      <c r="C8167" t="s">
        <v>3211</v>
      </c>
      <c r="D8167">
        <v>22.67</v>
      </c>
    </row>
    <row r="8168" spans="1:4" x14ac:dyDescent="0.2">
      <c r="A8168">
        <v>96132</v>
      </c>
      <c r="B8168" t="s">
        <v>15557</v>
      </c>
      <c r="C8168" t="s">
        <v>3211</v>
      </c>
      <c r="D8168">
        <v>22.83</v>
      </c>
    </row>
    <row r="8169" spans="1:4" x14ac:dyDescent="0.2">
      <c r="A8169">
        <v>96127</v>
      </c>
      <c r="B8169" t="s">
        <v>15558</v>
      </c>
      <c r="C8169" t="s">
        <v>3211</v>
      </c>
      <c r="D8169">
        <v>14.24</v>
      </c>
    </row>
    <row r="8170" spans="1:4" x14ac:dyDescent="0.2">
      <c r="A8170">
        <v>96135</v>
      </c>
      <c r="B8170" t="s">
        <v>1432</v>
      </c>
      <c r="C8170" t="s">
        <v>3211</v>
      </c>
      <c r="D8170">
        <v>38.21</v>
      </c>
    </row>
    <row r="8171" spans="1:4" x14ac:dyDescent="0.2">
      <c r="A8171">
        <v>96130</v>
      </c>
      <c r="B8171" t="s">
        <v>15559</v>
      </c>
      <c r="C8171" t="s">
        <v>3211</v>
      </c>
      <c r="D8171">
        <v>24.67</v>
      </c>
    </row>
    <row r="8172" spans="1:4" x14ac:dyDescent="0.2">
      <c r="A8172">
        <v>96133</v>
      </c>
      <c r="B8172" t="s">
        <v>15560</v>
      </c>
      <c r="C8172" t="s">
        <v>3211</v>
      </c>
      <c r="D8172">
        <v>58.27</v>
      </c>
    </row>
    <row r="8173" spans="1:4" x14ac:dyDescent="0.2">
      <c r="A8173">
        <v>96128</v>
      </c>
      <c r="B8173" t="s">
        <v>15561</v>
      </c>
      <c r="C8173" t="s">
        <v>3211</v>
      </c>
      <c r="D8173">
        <v>38.39</v>
      </c>
    </row>
    <row r="8174" spans="1:4" x14ac:dyDescent="0.2">
      <c r="A8174">
        <v>96134</v>
      </c>
      <c r="B8174" t="s">
        <v>15562</v>
      </c>
      <c r="C8174" t="s">
        <v>3211</v>
      </c>
      <c r="D8174">
        <v>68.510000000000005</v>
      </c>
    </row>
    <row r="8175" spans="1:4" x14ac:dyDescent="0.2">
      <c r="A8175">
        <v>96129</v>
      </c>
      <c r="B8175" t="s">
        <v>15563</v>
      </c>
      <c r="C8175" t="s">
        <v>3211</v>
      </c>
      <c r="D8175">
        <v>45.06</v>
      </c>
    </row>
    <row r="8176" spans="1:4" x14ac:dyDescent="0.2">
      <c r="A8176">
        <v>88432</v>
      </c>
      <c r="B8176" t="s">
        <v>15564</v>
      </c>
      <c r="C8176" t="s">
        <v>3211</v>
      </c>
      <c r="D8176">
        <v>40.17</v>
      </c>
    </row>
    <row r="8177" spans="1:4" x14ac:dyDescent="0.2">
      <c r="A8177">
        <v>88426</v>
      </c>
      <c r="B8177" t="s">
        <v>15565</v>
      </c>
      <c r="C8177" t="s">
        <v>3211</v>
      </c>
      <c r="D8177">
        <v>24.47</v>
      </c>
    </row>
    <row r="8178" spans="1:4" x14ac:dyDescent="0.2">
      <c r="A8178">
        <v>88417</v>
      </c>
      <c r="B8178" t="s">
        <v>15566</v>
      </c>
      <c r="C8178" t="s">
        <v>3211</v>
      </c>
      <c r="D8178">
        <v>21.92</v>
      </c>
    </row>
    <row r="8179" spans="1:4" x14ac:dyDescent="0.2">
      <c r="A8179">
        <v>88424</v>
      </c>
      <c r="B8179" t="s">
        <v>15567</v>
      </c>
      <c r="C8179" t="s">
        <v>3211</v>
      </c>
      <c r="D8179">
        <v>30.81</v>
      </c>
    </row>
    <row r="8180" spans="1:4" x14ac:dyDescent="0.2">
      <c r="A8180">
        <v>88416</v>
      </c>
      <c r="B8180" t="s">
        <v>15568</v>
      </c>
      <c r="C8180" t="s">
        <v>3211</v>
      </c>
      <c r="D8180">
        <v>26.06</v>
      </c>
    </row>
    <row r="8181" spans="1:4" x14ac:dyDescent="0.2">
      <c r="A8181">
        <v>88431</v>
      </c>
      <c r="B8181" t="s">
        <v>15569</v>
      </c>
      <c r="C8181" t="s">
        <v>3211</v>
      </c>
      <c r="D8181">
        <v>31.48</v>
      </c>
    </row>
    <row r="8182" spans="1:4" x14ac:dyDescent="0.2">
      <c r="A8182">
        <v>88423</v>
      </c>
      <c r="B8182" t="s">
        <v>1438</v>
      </c>
      <c r="C8182" t="s">
        <v>3211</v>
      </c>
      <c r="D8182">
        <v>26.14</v>
      </c>
    </row>
    <row r="8183" spans="1:4" x14ac:dyDescent="0.2">
      <c r="A8183">
        <v>88428</v>
      </c>
      <c r="B8183" t="s">
        <v>15570</v>
      </c>
      <c r="C8183" t="s">
        <v>3211</v>
      </c>
      <c r="D8183">
        <v>39.4</v>
      </c>
    </row>
    <row r="8184" spans="1:4" x14ac:dyDescent="0.2">
      <c r="A8184">
        <v>88420</v>
      </c>
      <c r="B8184" t="s">
        <v>15571</v>
      </c>
      <c r="C8184" t="s">
        <v>3211</v>
      </c>
      <c r="D8184">
        <v>30.3</v>
      </c>
    </row>
    <row r="8185" spans="1:4" x14ac:dyDescent="0.2">
      <c r="A8185">
        <v>88429</v>
      </c>
      <c r="B8185" t="s">
        <v>15572</v>
      </c>
      <c r="C8185" t="s">
        <v>3211</v>
      </c>
      <c r="D8185">
        <v>47.1</v>
      </c>
    </row>
    <row r="8186" spans="1:4" x14ac:dyDescent="0.2">
      <c r="A8186">
        <v>88421</v>
      </c>
      <c r="B8186" t="s">
        <v>15573</v>
      </c>
      <c r="C8186" t="s">
        <v>3211</v>
      </c>
      <c r="D8186">
        <v>36.51</v>
      </c>
    </row>
    <row r="8187" spans="1:4" x14ac:dyDescent="0.2">
      <c r="A8187">
        <v>95622</v>
      </c>
      <c r="B8187" t="s">
        <v>15574</v>
      </c>
      <c r="C8187" t="s">
        <v>3211</v>
      </c>
      <c r="D8187">
        <v>19.010000000000002</v>
      </c>
    </row>
    <row r="8188" spans="1:4" x14ac:dyDescent="0.2">
      <c r="A8188">
        <v>95623</v>
      </c>
      <c r="B8188" t="s">
        <v>15575</v>
      </c>
      <c r="C8188" t="s">
        <v>3211</v>
      </c>
      <c r="D8188">
        <v>13.16</v>
      </c>
    </row>
    <row r="8189" spans="1:4" x14ac:dyDescent="0.2">
      <c r="A8189">
        <v>95626</v>
      </c>
      <c r="B8189" t="s">
        <v>15576</v>
      </c>
      <c r="C8189" t="s">
        <v>3211</v>
      </c>
      <c r="D8189">
        <v>20.190000000000001</v>
      </c>
    </row>
    <row r="8190" spans="1:4" x14ac:dyDescent="0.2">
      <c r="A8190">
        <v>95624</v>
      </c>
      <c r="B8190" t="s">
        <v>15577</v>
      </c>
      <c r="C8190" t="s">
        <v>3211</v>
      </c>
      <c r="D8190">
        <v>29.17</v>
      </c>
    </row>
    <row r="8191" spans="1:4" x14ac:dyDescent="0.2">
      <c r="A8191">
        <v>95625</v>
      </c>
      <c r="B8191" t="s">
        <v>15578</v>
      </c>
      <c r="C8191" t="s">
        <v>3211</v>
      </c>
      <c r="D8191">
        <v>34.44</v>
      </c>
    </row>
    <row r="8192" spans="1:4" x14ac:dyDescent="0.2">
      <c r="A8192">
        <v>88497</v>
      </c>
      <c r="B8192" t="s">
        <v>1429</v>
      </c>
      <c r="C8192" t="s">
        <v>3211</v>
      </c>
      <c r="D8192">
        <v>23.34</v>
      </c>
    </row>
    <row r="8193" spans="1:4" x14ac:dyDescent="0.2">
      <c r="A8193">
        <v>104648</v>
      </c>
      <c r="B8193" t="s">
        <v>15579</v>
      </c>
      <c r="C8193" t="s">
        <v>3211</v>
      </c>
      <c r="D8193" t="s">
        <v>17527</v>
      </c>
    </row>
    <row r="8194" spans="1:4" x14ac:dyDescent="0.2">
      <c r="A8194">
        <v>88495</v>
      </c>
      <c r="B8194" t="s">
        <v>15580</v>
      </c>
      <c r="C8194" t="s">
        <v>3211</v>
      </c>
      <c r="D8194">
        <v>15.16</v>
      </c>
    </row>
    <row r="8195" spans="1:4" x14ac:dyDescent="0.2">
      <c r="A8195">
        <v>104646</v>
      </c>
      <c r="B8195" t="s">
        <v>15581</v>
      </c>
      <c r="C8195" t="s">
        <v>3211</v>
      </c>
      <c r="D8195" t="s">
        <v>17527</v>
      </c>
    </row>
    <row r="8196" spans="1:4" x14ac:dyDescent="0.2">
      <c r="A8196">
        <v>88496</v>
      </c>
      <c r="B8196" t="s">
        <v>1444</v>
      </c>
      <c r="C8196" t="s">
        <v>3211</v>
      </c>
      <c r="D8196">
        <v>42.36</v>
      </c>
    </row>
    <row r="8197" spans="1:4" x14ac:dyDescent="0.2">
      <c r="A8197">
        <v>104647</v>
      </c>
      <c r="B8197" t="s">
        <v>15582</v>
      </c>
      <c r="C8197" t="s">
        <v>3211</v>
      </c>
      <c r="D8197" t="s">
        <v>17527</v>
      </c>
    </row>
    <row r="8198" spans="1:4" x14ac:dyDescent="0.2">
      <c r="A8198">
        <v>88494</v>
      </c>
      <c r="B8198" t="s">
        <v>15583</v>
      </c>
      <c r="C8198" t="s">
        <v>3211</v>
      </c>
      <c r="D8198">
        <v>28.12</v>
      </c>
    </row>
    <row r="8199" spans="1:4" x14ac:dyDescent="0.2">
      <c r="A8199">
        <v>104645</v>
      </c>
      <c r="B8199" t="s">
        <v>15584</v>
      </c>
      <c r="C8199" t="s">
        <v>3211</v>
      </c>
      <c r="D8199" t="s">
        <v>17527</v>
      </c>
    </row>
    <row r="8200" spans="1:4" x14ac:dyDescent="0.2">
      <c r="A8200">
        <v>88485</v>
      </c>
      <c r="B8200" t="s">
        <v>279</v>
      </c>
      <c r="C8200" t="s">
        <v>3211</v>
      </c>
      <c r="D8200">
        <v>5.38</v>
      </c>
    </row>
    <row r="8201" spans="1:4" x14ac:dyDescent="0.2">
      <c r="A8201">
        <v>88484</v>
      </c>
      <c r="B8201" t="s">
        <v>1441</v>
      </c>
      <c r="C8201" t="s">
        <v>3211</v>
      </c>
      <c r="D8201">
        <v>6.69</v>
      </c>
    </row>
    <row r="8202" spans="1:4" x14ac:dyDescent="0.2">
      <c r="A8202">
        <v>104638</v>
      </c>
      <c r="B8202" t="s">
        <v>15585</v>
      </c>
      <c r="C8202" t="s">
        <v>3211</v>
      </c>
      <c r="D8202" t="s">
        <v>17527</v>
      </c>
    </row>
    <row r="8203" spans="1:4" x14ac:dyDescent="0.2">
      <c r="A8203">
        <v>104637</v>
      </c>
      <c r="B8203" t="s">
        <v>15586</v>
      </c>
      <c r="C8203" t="s">
        <v>3211</v>
      </c>
      <c r="D8203" t="s">
        <v>17527</v>
      </c>
    </row>
    <row r="8204" spans="1:4" x14ac:dyDescent="0.2">
      <c r="A8204">
        <v>104641</v>
      </c>
      <c r="B8204" t="s">
        <v>15587</v>
      </c>
      <c r="C8204" t="s">
        <v>3211</v>
      </c>
      <c r="D8204">
        <v>12.13</v>
      </c>
    </row>
    <row r="8205" spans="1:4" x14ac:dyDescent="0.2">
      <c r="A8205">
        <v>104639</v>
      </c>
      <c r="B8205" t="s">
        <v>15588</v>
      </c>
      <c r="C8205" t="s">
        <v>3211</v>
      </c>
      <c r="D8205">
        <v>15.32</v>
      </c>
    </row>
    <row r="8206" spans="1:4" x14ac:dyDescent="0.2">
      <c r="A8206">
        <v>104644</v>
      </c>
      <c r="B8206" t="s">
        <v>15589</v>
      </c>
      <c r="C8206" t="s">
        <v>3211</v>
      </c>
      <c r="D8206" t="s">
        <v>17527</v>
      </c>
    </row>
    <row r="8207" spans="1:4" x14ac:dyDescent="0.2">
      <c r="A8207">
        <v>104643</v>
      </c>
      <c r="B8207" t="s">
        <v>15590</v>
      </c>
      <c r="C8207" t="s">
        <v>3211</v>
      </c>
      <c r="D8207" t="s">
        <v>17527</v>
      </c>
    </row>
    <row r="8208" spans="1:4" x14ac:dyDescent="0.2">
      <c r="A8208">
        <v>88489</v>
      </c>
      <c r="B8208" t="s">
        <v>1435</v>
      </c>
      <c r="C8208" t="s">
        <v>3211</v>
      </c>
      <c r="D8208">
        <v>16.309999999999999</v>
      </c>
    </row>
    <row r="8209" spans="1:4" x14ac:dyDescent="0.2">
      <c r="A8209">
        <v>88488</v>
      </c>
      <c r="B8209" t="s">
        <v>1447</v>
      </c>
      <c r="C8209" t="s">
        <v>3211</v>
      </c>
      <c r="D8209">
        <v>19.5</v>
      </c>
    </row>
    <row r="8210" spans="1:4" x14ac:dyDescent="0.2">
      <c r="A8210">
        <v>104642</v>
      </c>
      <c r="B8210" t="s">
        <v>15591</v>
      </c>
      <c r="C8210" t="s">
        <v>3211</v>
      </c>
      <c r="D8210">
        <v>13.68</v>
      </c>
    </row>
    <row r="8211" spans="1:4" x14ac:dyDescent="0.2">
      <c r="A8211">
        <v>104640</v>
      </c>
      <c r="B8211" t="s">
        <v>15592</v>
      </c>
      <c r="C8211" t="s">
        <v>3211</v>
      </c>
      <c r="D8211">
        <v>16.87</v>
      </c>
    </row>
    <row r="8212" spans="1:4" x14ac:dyDescent="0.2">
      <c r="A8212">
        <v>95305</v>
      </c>
      <c r="B8212" t="s">
        <v>15593</v>
      </c>
      <c r="C8212" t="s">
        <v>3211</v>
      </c>
      <c r="D8212">
        <v>17.14</v>
      </c>
    </row>
    <row r="8213" spans="1:4" x14ac:dyDescent="0.2">
      <c r="A8213">
        <v>95306</v>
      </c>
      <c r="B8213" t="s">
        <v>15594</v>
      </c>
      <c r="C8213" t="s">
        <v>3211</v>
      </c>
      <c r="D8213">
        <v>20.16</v>
      </c>
    </row>
    <row r="8214" spans="1:4" x14ac:dyDescent="0.2">
      <c r="A8214">
        <v>102201</v>
      </c>
      <c r="B8214" t="s">
        <v>15595</v>
      </c>
      <c r="C8214" t="s">
        <v>3211</v>
      </c>
      <c r="D8214">
        <v>24.53</v>
      </c>
    </row>
    <row r="8215" spans="1:4" x14ac:dyDescent="0.2">
      <c r="A8215">
        <v>102200</v>
      </c>
      <c r="B8215" t="s">
        <v>15596</v>
      </c>
      <c r="C8215" t="s">
        <v>3211</v>
      </c>
      <c r="D8215">
        <v>25.7</v>
      </c>
    </row>
    <row r="8216" spans="1:4" x14ac:dyDescent="0.2">
      <c r="A8216">
        <v>102202</v>
      </c>
      <c r="B8216" t="s">
        <v>15597</v>
      </c>
      <c r="C8216" t="s">
        <v>3211</v>
      </c>
      <c r="D8216">
        <v>58.41</v>
      </c>
    </row>
    <row r="8217" spans="1:4" x14ac:dyDescent="0.2">
      <c r="A8217">
        <v>102193</v>
      </c>
      <c r="B8217" t="s">
        <v>15598</v>
      </c>
      <c r="C8217" t="s">
        <v>3211</v>
      </c>
      <c r="D8217">
        <v>2.67</v>
      </c>
    </row>
    <row r="8218" spans="1:4" x14ac:dyDescent="0.2">
      <c r="A8218">
        <v>102194</v>
      </c>
      <c r="B8218" t="s">
        <v>15599</v>
      </c>
      <c r="C8218" t="s">
        <v>3211</v>
      </c>
      <c r="D8218">
        <v>11.02</v>
      </c>
    </row>
    <row r="8219" spans="1:4" x14ac:dyDescent="0.2">
      <c r="A8219">
        <v>102198</v>
      </c>
      <c r="B8219" t="s">
        <v>15600</v>
      </c>
      <c r="C8219" t="s">
        <v>3211</v>
      </c>
      <c r="D8219" t="s">
        <v>17527</v>
      </c>
    </row>
    <row r="8220" spans="1:4" x14ac:dyDescent="0.2">
      <c r="A8220">
        <v>102197</v>
      </c>
      <c r="B8220" t="s">
        <v>282</v>
      </c>
      <c r="C8220" t="s">
        <v>3211</v>
      </c>
      <c r="D8220">
        <v>31.24</v>
      </c>
    </row>
    <row r="8221" spans="1:4" x14ac:dyDescent="0.2">
      <c r="A8221">
        <v>102195</v>
      </c>
      <c r="B8221" t="s">
        <v>15601</v>
      </c>
      <c r="C8221" t="s">
        <v>3211</v>
      </c>
      <c r="D8221" t="s">
        <v>17527</v>
      </c>
    </row>
    <row r="8222" spans="1:4" x14ac:dyDescent="0.2">
      <c r="A8222">
        <v>102199</v>
      </c>
      <c r="B8222" t="s">
        <v>15602</v>
      </c>
      <c r="C8222" t="s">
        <v>3211</v>
      </c>
      <c r="D8222" t="s">
        <v>17527</v>
      </c>
    </row>
    <row r="8223" spans="1:4" x14ac:dyDescent="0.2">
      <c r="A8223">
        <v>102196</v>
      </c>
      <c r="B8223" t="s">
        <v>15603</v>
      </c>
      <c r="C8223" t="s">
        <v>3211</v>
      </c>
      <c r="D8223" t="s">
        <v>17527</v>
      </c>
    </row>
    <row r="8224" spans="1:4" x14ac:dyDescent="0.2">
      <c r="A8224">
        <v>102233</v>
      </c>
      <c r="B8224" t="s">
        <v>15604</v>
      </c>
      <c r="C8224" t="s">
        <v>3211</v>
      </c>
      <c r="D8224">
        <v>15.16</v>
      </c>
    </row>
    <row r="8225" spans="1:4" x14ac:dyDescent="0.2">
      <c r="A8225">
        <v>102234</v>
      </c>
      <c r="B8225" t="s">
        <v>15605</v>
      </c>
      <c r="C8225" t="s">
        <v>3211</v>
      </c>
      <c r="D8225">
        <v>30.34</v>
      </c>
    </row>
    <row r="8226" spans="1:4" x14ac:dyDescent="0.2">
      <c r="A8226">
        <v>102207</v>
      </c>
      <c r="B8226" t="s">
        <v>15606</v>
      </c>
      <c r="C8226" t="s">
        <v>3211</v>
      </c>
      <c r="D8226">
        <v>11.47</v>
      </c>
    </row>
    <row r="8227" spans="1:4" x14ac:dyDescent="0.2">
      <c r="A8227">
        <v>102217</v>
      </c>
      <c r="B8227" t="s">
        <v>15607</v>
      </c>
      <c r="C8227" t="s">
        <v>3211</v>
      </c>
      <c r="D8227">
        <v>22.96</v>
      </c>
    </row>
    <row r="8228" spans="1:4" x14ac:dyDescent="0.2">
      <c r="A8228">
        <v>102227</v>
      </c>
      <c r="B8228" t="s">
        <v>15608</v>
      </c>
      <c r="C8228" t="s">
        <v>3211</v>
      </c>
      <c r="D8228">
        <v>34.44</v>
      </c>
    </row>
    <row r="8229" spans="1:4" x14ac:dyDescent="0.2">
      <c r="A8229">
        <v>102211</v>
      </c>
      <c r="B8229" t="s">
        <v>15609</v>
      </c>
      <c r="C8229" t="s">
        <v>3211</v>
      </c>
      <c r="D8229" t="s">
        <v>17527</v>
      </c>
    </row>
    <row r="8230" spans="1:4" x14ac:dyDescent="0.2">
      <c r="A8230">
        <v>102221</v>
      </c>
      <c r="B8230" t="s">
        <v>15610</v>
      </c>
      <c r="C8230" t="s">
        <v>3211</v>
      </c>
      <c r="D8230" t="s">
        <v>17527</v>
      </c>
    </row>
    <row r="8231" spans="1:4" x14ac:dyDescent="0.2">
      <c r="A8231">
        <v>102231</v>
      </c>
      <c r="B8231" t="s">
        <v>15611</v>
      </c>
      <c r="C8231" t="s">
        <v>3211</v>
      </c>
      <c r="D8231" t="s">
        <v>17527</v>
      </c>
    </row>
    <row r="8232" spans="1:4" x14ac:dyDescent="0.2">
      <c r="A8232">
        <v>102209</v>
      </c>
      <c r="B8232" t="s">
        <v>15612</v>
      </c>
      <c r="C8232" t="s">
        <v>3211</v>
      </c>
      <c r="D8232">
        <v>11.31</v>
      </c>
    </row>
    <row r="8233" spans="1:4" x14ac:dyDescent="0.2">
      <c r="A8233">
        <v>102219</v>
      </c>
      <c r="B8233" t="s">
        <v>284</v>
      </c>
      <c r="C8233" t="s">
        <v>3211</v>
      </c>
      <c r="D8233">
        <v>22.64</v>
      </c>
    </row>
    <row r="8234" spans="1:4" x14ac:dyDescent="0.2">
      <c r="A8234">
        <v>102229</v>
      </c>
      <c r="B8234" t="s">
        <v>15613</v>
      </c>
      <c r="C8234" t="s">
        <v>3211</v>
      </c>
      <c r="D8234">
        <v>33.97</v>
      </c>
    </row>
    <row r="8235" spans="1:4" x14ac:dyDescent="0.2">
      <c r="A8235">
        <v>102210</v>
      </c>
      <c r="B8235" t="s">
        <v>15614</v>
      </c>
      <c r="C8235" t="s">
        <v>3211</v>
      </c>
      <c r="D8235">
        <v>10.8</v>
      </c>
    </row>
    <row r="8236" spans="1:4" x14ac:dyDescent="0.2">
      <c r="A8236">
        <v>102220</v>
      </c>
      <c r="B8236" t="s">
        <v>15615</v>
      </c>
      <c r="C8236" t="s">
        <v>3211</v>
      </c>
      <c r="D8236">
        <v>21.63</v>
      </c>
    </row>
    <row r="8237" spans="1:4" x14ac:dyDescent="0.2">
      <c r="A8237">
        <v>102230</v>
      </c>
      <c r="B8237" t="s">
        <v>15616</v>
      </c>
      <c r="C8237" t="s">
        <v>3211</v>
      </c>
      <c r="D8237">
        <v>32.46</v>
      </c>
    </row>
    <row r="8238" spans="1:4" x14ac:dyDescent="0.2">
      <c r="A8238">
        <v>102208</v>
      </c>
      <c r="B8238" t="s">
        <v>15617</v>
      </c>
      <c r="C8238" t="s">
        <v>3211</v>
      </c>
      <c r="D8238">
        <v>10.97</v>
      </c>
    </row>
    <row r="8239" spans="1:4" x14ac:dyDescent="0.2">
      <c r="A8239">
        <v>102218</v>
      </c>
      <c r="B8239" t="s">
        <v>15618</v>
      </c>
      <c r="C8239" t="s">
        <v>3211</v>
      </c>
      <c r="D8239">
        <v>21.96</v>
      </c>
    </row>
    <row r="8240" spans="1:4" x14ac:dyDescent="0.2">
      <c r="A8240">
        <v>102228</v>
      </c>
      <c r="B8240" t="s">
        <v>15619</v>
      </c>
      <c r="C8240" t="s">
        <v>3211</v>
      </c>
      <c r="D8240">
        <v>32.979999999999997</v>
      </c>
    </row>
    <row r="8241" spans="1:4" x14ac:dyDescent="0.2">
      <c r="A8241">
        <v>102212</v>
      </c>
      <c r="B8241" t="s">
        <v>15620</v>
      </c>
      <c r="C8241" t="s">
        <v>3211</v>
      </c>
      <c r="D8241" t="s">
        <v>17527</v>
      </c>
    </row>
    <row r="8242" spans="1:4" x14ac:dyDescent="0.2">
      <c r="A8242">
        <v>102222</v>
      </c>
      <c r="B8242" t="s">
        <v>15621</v>
      </c>
      <c r="C8242" t="s">
        <v>3211</v>
      </c>
      <c r="D8242" t="s">
        <v>17527</v>
      </c>
    </row>
    <row r="8243" spans="1:4" x14ac:dyDescent="0.2">
      <c r="A8243">
        <v>102232</v>
      </c>
      <c r="B8243" t="s">
        <v>15622</v>
      </c>
      <c r="C8243" t="s">
        <v>3211</v>
      </c>
      <c r="D8243" t="s">
        <v>17527</v>
      </c>
    </row>
    <row r="8244" spans="1:4" x14ac:dyDescent="0.2">
      <c r="A8244">
        <v>102203</v>
      </c>
      <c r="B8244" t="s">
        <v>15623</v>
      </c>
      <c r="C8244" t="s">
        <v>3211</v>
      </c>
      <c r="D8244">
        <v>13.06</v>
      </c>
    </row>
    <row r="8245" spans="1:4" x14ac:dyDescent="0.2">
      <c r="A8245">
        <v>102213</v>
      </c>
      <c r="B8245" t="s">
        <v>15624</v>
      </c>
      <c r="C8245" t="s">
        <v>3211</v>
      </c>
      <c r="D8245">
        <v>26.14</v>
      </c>
    </row>
    <row r="8246" spans="1:4" x14ac:dyDescent="0.2">
      <c r="A8246">
        <v>102223</v>
      </c>
      <c r="B8246" t="s">
        <v>15625</v>
      </c>
      <c r="C8246" t="s">
        <v>3211</v>
      </c>
      <c r="D8246">
        <v>39.22</v>
      </c>
    </row>
    <row r="8247" spans="1:4" x14ac:dyDescent="0.2">
      <c r="A8247">
        <v>102204</v>
      </c>
      <c r="B8247" t="s">
        <v>15626</v>
      </c>
      <c r="C8247" t="s">
        <v>3211</v>
      </c>
      <c r="D8247">
        <v>13.4</v>
      </c>
    </row>
    <row r="8248" spans="1:4" x14ac:dyDescent="0.2">
      <c r="A8248">
        <v>102214</v>
      </c>
      <c r="B8248" t="s">
        <v>15627</v>
      </c>
      <c r="C8248" t="s">
        <v>3211</v>
      </c>
      <c r="D8248">
        <v>26.81</v>
      </c>
    </row>
    <row r="8249" spans="1:4" x14ac:dyDescent="0.2">
      <c r="A8249">
        <v>102224</v>
      </c>
      <c r="B8249" t="s">
        <v>15628</v>
      </c>
      <c r="C8249" t="s">
        <v>3211</v>
      </c>
      <c r="D8249">
        <v>40.229999999999997</v>
      </c>
    </row>
    <row r="8250" spans="1:4" x14ac:dyDescent="0.2">
      <c r="A8250">
        <v>102205</v>
      </c>
      <c r="B8250" t="s">
        <v>15629</v>
      </c>
      <c r="C8250" t="s">
        <v>3211</v>
      </c>
      <c r="D8250">
        <v>12.34</v>
      </c>
    </row>
    <row r="8251" spans="1:4" x14ac:dyDescent="0.2">
      <c r="A8251">
        <v>102215</v>
      </c>
      <c r="B8251" t="s">
        <v>15630</v>
      </c>
      <c r="C8251" t="s">
        <v>3211</v>
      </c>
      <c r="D8251">
        <v>24.69</v>
      </c>
    </row>
    <row r="8252" spans="1:4" x14ac:dyDescent="0.2">
      <c r="A8252">
        <v>102225</v>
      </c>
      <c r="B8252" t="s">
        <v>15631</v>
      </c>
      <c r="C8252" t="s">
        <v>3211</v>
      </c>
      <c r="D8252">
        <v>37.03</v>
      </c>
    </row>
    <row r="8253" spans="1:4" x14ac:dyDescent="0.2">
      <c r="A8253">
        <v>102206</v>
      </c>
      <c r="B8253" t="s">
        <v>15632</v>
      </c>
      <c r="C8253" t="s">
        <v>3211</v>
      </c>
      <c r="D8253" t="s">
        <v>17527</v>
      </c>
    </row>
    <row r="8254" spans="1:4" x14ac:dyDescent="0.2">
      <c r="A8254">
        <v>102216</v>
      </c>
      <c r="B8254" t="s">
        <v>15633</v>
      </c>
      <c r="C8254" t="s">
        <v>3211</v>
      </c>
      <c r="D8254" t="s">
        <v>17527</v>
      </c>
    </row>
    <row r="8255" spans="1:4" x14ac:dyDescent="0.2">
      <c r="A8255">
        <v>102226</v>
      </c>
      <c r="B8255" t="s">
        <v>15634</v>
      </c>
      <c r="C8255" t="s">
        <v>3211</v>
      </c>
      <c r="D8255" t="s">
        <v>17527</v>
      </c>
    </row>
    <row r="8256" spans="1:4" x14ac:dyDescent="0.2">
      <c r="A8256">
        <v>100718</v>
      </c>
      <c r="B8256" t="s">
        <v>15635</v>
      </c>
      <c r="C8256" t="s">
        <v>83</v>
      </c>
      <c r="D8256">
        <v>1.86</v>
      </c>
    </row>
    <row r="8257" spans="1:4" x14ac:dyDescent="0.2">
      <c r="A8257">
        <v>100716</v>
      </c>
      <c r="B8257" t="s">
        <v>1773</v>
      </c>
      <c r="C8257" t="s">
        <v>3211</v>
      </c>
      <c r="D8257">
        <v>25.97</v>
      </c>
    </row>
    <row r="8258" spans="1:4" x14ac:dyDescent="0.2">
      <c r="A8258">
        <v>100717</v>
      </c>
      <c r="B8258" t="s">
        <v>15636</v>
      </c>
      <c r="C8258" t="s">
        <v>3211</v>
      </c>
      <c r="D8258">
        <v>13.05</v>
      </c>
    </row>
    <row r="8259" spans="1:4" x14ac:dyDescent="0.2">
      <c r="A8259">
        <v>100754</v>
      </c>
      <c r="B8259" t="s">
        <v>15637</v>
      </c>
      <c r="C8259" t="s">
        <v>3211</v>
      </c>
      <c r="D8259">
        <v>40.39</v>
      </c>
    </row>
    <row r="8260" spans="1:4" x14ac:dyDescent="0.2">
      <c r="A8260">
        <v>100736</v>
      </c>
      <c r="B8260" t="s">
        <v>15638</v>
      </c>
      <c r="C8260" t="s">
        <v>3211</v>
      </c>
      <c r="D8260">
        <v>20.190000000000001</v>
      </c>
    </row>
    <row r="8261" spans="1:4" x14ac:dyDescent="0.2">
      <c r="A8261">
        <v>100753</v>
      </c>
      <c r="B8261" t="s">
        <v>15639</v>
      </c>
      <c r="C8261" t="s">
        <v>3211</v>
      </c>
      <c r="D8261">
        <v>30.26</v>
      </c>
    </row>
    <row r="8262" spans="1:4" x14ac:dyDescent="0.2">
      <c r="A8262">
        <v>100735</v>
      </c>
      <c r="B8262" t="s">
        <v>15640</v>
      </c>
      <c r="C8262" t="s">
        <v>3211</v>
      </c>
      <c r="D8262">
        <v>15.12</v>
      </c>
    </row>
    <row r="8263" spans="1:4" x14ac:dyDescent="0.2">
      <c r="A8263">
        <v>100734</v>
      </c>
      <c r="B8263" t="s">
        <v>15641</v>
      </c>
      <c r="C8263" t="s">
        <v>3211</v>
      </c>
      <c r="D8263">
        <v>21.53</v>
      </c>
    </row>
    <row r="8264" spans="1:4" x14ac:dyDescent="0.2">
      <c r="A8264">
        <v>100733</v>
      </c>
      <c r="B8264" t="s">
        <v>15642</v>
      </c>
      <c r="C8264" t="s">
        <v>3211</v>
      </c>
      <c r="D8264">
        <v>16.690000000000001</v>
      </c>
    </row>
    <row r="8265" spans="1:4" x14ac:dyDescent="0.2">
      <c r="A8265">
        <v>100740</v>
      </c>
      <c r="B8265" t="s">
        <v>15643</v>
      </c>
      <c r="C8265" t="s">
        <v>3211</v>
      </c>
      <c r="D8265">
        <v>15.19</v>
      </c>
    </row>
    <row r="8266" spans="1:4" x14ac:dyDescent="0.2">
      <c r="A8266">
        <v>100758</v>
      </c>
      <c r="B8266" t="s">
        <v>15644</v>
      </c>
      <c r="C8266" t="s">
        <v>3211</v>
      </c>
      <c r="D8266">
        <v>67.569999999999993</v>
      </c>
    </row>
    <row r="8267" spans="1:4" x14ac:dyDescent="0.2">
      <c r="A8267">
        <v>100742</v>
      </c>
      <c r="B8267" t="s">
        <v>15645</v>
      </c>
      <c r="C8267" t="s">
        <v>3211</v>
      </c>
      <c r="D8267">
        <v>33.78</v>
      </c>
    </row>
    <row r="8268" spans="1:4" x14ac:dyDescent="0.2">
      <c r="A8268">
        <v>100739</v>
      </c>
      <c r="B8268" t="s">
        <v>15646</v>
      </c>
      <c r="C8268" t="s">
        <v>3211</v>
      </c>
      <c r="D8268">
        <v>13.72</v>
      </c>
    </row>
    <row r="8269" spans="1:4" x14ac:dyDescent="0.2">
      <c r="A8269">
        <v>100757</v>
      </c>
      <c r="B8269" t="s">
        <v>15647</v>
      </c>
      <c r="C8269" t="s">
        <v>3211</v>
      </c>
      <c r="D8269">
        <v>65.680000000000007</v>
      </c>
    </row>
    <row r="8270" spans="1:4" x14ac:dyDescent="0.2">
      <c r="A8270">
        <v>100741</v>
      </c>
      <c r="B8270" t="s">
        <v>15648</v>
      </c>
      <c r="C8270" t="s">
        <v>3211</v>
      </c>
      <c r="D8270">
        <v>32.83</v>
      </c>
    </row>
    <row r="8271" spans="1:4" x14ac:dyDescent="0.2">
      <c r="A8271">
        <v>100744</v>
      </c>
      <c r="B8271" t="s">
        <v>15649</v>
      </c>
      <c r="C8271" t="s">
        <v>3211</v>
      </c>
      <c r="D8271">
        <v>14.98</v>
      </c>
    </row>
    <row r="8272" spans="1:4" x14ac:dyDescent="0.2">
      <c r="A8272">
        <v>100760</v>
      </c>
      <c r="B8272" t="s">
        <v>15650</v>
      </c>
      <c r="C8272" t="s">
        <v>3211</v>
      </c>
      <c r="D8272">
        <v>67.150000000000006</v>
      </c>
    </row>
    <row r="8273" spans="1:4" x14ac:dyDescent="0.2">
      <c r="A8273">
        <v>100746</v>
      </c>
      <c r="B8273" t="s">
        <v>15651</v>
      </c>
      <c r="C8273" t="s">
        <v>3211</v>
      </c>
      <c r="D8273">
        <v>33.57</v>
      </c>
    </row>
    <row r="8274" spans="1:4" x14ac:dyDescent="0.2">
      <c r="A8274">
        <v>100743</v>
      </c>
      <c r="B8274" t="s">
        <v>15652</v>
      </c>
      <c r="C8274" t="s">
        <v>3211</v>
      </c>
      <c r="D8274">
        <v>13.4</v>
      </c>
    </row>
    <row r="8275" spans="1:4" x14ac:dyDescent="0.2">
      <c r="A8275">
        <v>100759</v>
      </c>
      <c r="B8275" t="s">
        <v>15653</v>
      </c>
      <c r="C8275" t="s">
        <v>3211</v>
      </c>
      <c r="D8275">
        <v>65.010000000000005</v>
      </c>
    </row>
    <row r="8276" spans="1:4" x14ac:dyDescent="0.2">
      <c r="A8276">
        <v>100745</v>
      </c>
      <c r="B8276" t="s">
        <v>15654</v>
      </c>
      <c r="C8276" t="s">
        <v>3211</v>
      </c>
      <c r="D8276">
        <v>32.5</v>
      </c>
    </row>
    <row r="8277" spans="1:4" x14ac:dyDescent="0.2">
      <c r="A8277">
        <v>100748</v>
      </c>
      <c r="B8277" t="s">
        <v>15655</v>
      </c>
      <c r="C8277" t="s">
        <v>3211</v>
      </c>
      <c r="D8277">
        <v>15.07</v>
      </c>
    </row>
    <row r="8278" spans="1:4" x14ac:dyDescent="0.2">
      <c r="A8278">
        <v>100762</v>
      </c>
      <c r="B8278" t="s">
        <v>15656</v>
      </c>
      <c r="C8278" t="s">
        <v>3211</v>
      </c>
      <c r="D8278">
        <v>67.33</v>
      </c>
    </row>
    <row r="8279" spans="1:4" x14ac:dyDescent="0.2">
      <c r="A8279">
        <v>100750</v>
      </c>
      <c r="B8279" t="s">
        <v>15657</v>
      </c>
      <c r="C8279" t="s">
        <v>3211</v>
      </c>
      <c r="D8279">
        <v>33.659999999999997</v>
      </c>
    </row>
    <row r="8280" spans="1:4" x14ac:dyDescent="0.2">
      <c r="A8280">
        <v>100747</v>
      </c>
      <c r="B8280" t="s">
        <v>15658</v>
      </c>
      <c r="C8280" t="s">
        <v>3211</v>
      </c>
      <c r="D8280">
        <v>13.53</v>
      </c>
    </row>
    <row r="8281" spans="1:4" x14ac:dyDescent="0.2">
      <c r="A8281">
        <v>100761</v>
      </c>
      <c r="B8281" t="s">
        <v>15659</v>
      </c>
      <c r="C8281" t="s">
        <v>3211</v>
      </c>
      <c r="D8281">
        <v>65.290000000000006</v>
      </c>
    </row>
    <row r="8282" spans="1:4" x14ac:dyDescent="0.2">
      <c r="A8282">
        <v>100749</v>
      </c>
      <c r="B8282" t="s">
        <v>15660</v>
      </c>
      <c r="C8282" t="s">
        <v>3211</v>
      </c>
      <c r="D8282">
        <v>32.64</v>
      </c>
    </row>
    <row r="8283" spans="1:4" x14ac:dyDescent="0.2">
      <c r="A8283">
        <v>100720</v>
      </c>
      <c r="B8283" t="s">
        <v>15661</v>
      </c>
      <c r="C8283" t="s">
        <v>3211</v>
      </c>
      <c r="D8283">
        <v>14.47</v>
      </c>
    </row>
    <row r="8284" spans="1:4" x14ac:dyDescent="0.2">
      <c r="A8284">
        <v>100722</v>
      </c>
      <c r="B8284" t="s">
        <v>15662</v>
      </c>
      <c r="C8284" t="s">
        <v>3211</v>
      </c>
      <c r="D8284">
        <v>33.08</v>
      </c>
    </row>
    <row r="8285" spans="1:4" x14ac:dyDescent="0.2">
      <c r="A8285">
        <v>100719</v>
      </c>
      <c r="B8285" t="s">
        <v>1772</v>
      </c>
      <c r="C8285" t="s">
        <v>3211</v>
      </c>
      <c r="D8285">
        <v>13.94</v>
      </c>
    </row>
    <row r="8286" spans="1:4" x14ac:dyDescent="0.2">
      <c r="A8286">
        <v>100721</v>
      </c>
      <c r="B8286" t="s">
        <v>15663</v>
      </c>
      <c r="C8286" t="s">
        <v>3211</v>
      </c>
      <c r="D8286">
        <v>33.32</v>
      </c>
    </row>
    <row r="8287" spans="1:4" x14ac:dyDescent="0.2">
      <c r="A8287">
        <v>100724</v>
      </c>
      <c r="B8287" t="s">
        <v>15664</v>
      </c>
      <c r="C8287" t="s">
        <v>3211</v>
      </c>
      <c r="D8287">
        <v>18.63</v>
      </c>
    </row>
    <row r="8288" spans="1:4" x14ac:dyDescent="0.2">
      <c r="A8288">
        <v>100726</v>
      </c>
      <c r="B8288" t="s">
        <v>11727</v>
      </c>
      <c r="C8288" t="s">
        <v>3211</v>
      </c>
      <c r="D8288">
        <v>37.119999999999997</v>
      </c>
    </row>
    <row r="8289" spans="1:4" x14ac:dyDescent="0.2">
      <c r="A8289">
        <v>100723</v>
      </c>
      <c r="B8289" t="s">
        <v>15665</v>
      </c>
      <c r="C8289" t="s">
        <v>3211</v>
      </c>
      <c r="D8289">
        <v>14.96</v>
      </c>
    </row>
    <row r="8290" spans="1:4" x14ac:dyDescent="0.2">
      <c r="A8290">
        <v>100725</v>
      </c>
      <c r="B8290" t="s">
        <v>15666</v>
      </c>
      <c r="C8290" t="s">
        <v>3211</v>
      </c>
      <c r="D8290">
        <v>33.659999999999997</v>
      </c>
    </row>
    <row r="8291" spans="1:4" x14ac:dyDescent="0.2">
      <c r="A8291">
        <v>100752</v>
      </c>
      <c r="B8291" t="s">
        <v>15667</v>
      </c>
      <c r="C8291" t="s">
        <v>3211</v>
      </c>
      <c r="D8291">
        <v>61.48</v>
      </c>
    </row>
    <row r="8292" spans="1:4" x14ac:dyDescent="0.2">
      <c r="A8292">
        <v>100730</v>
      </c>
      <c r="B8292" t="s">
        <v>15668</v>
      </c>
      <c r="C8292" t="s">
        <v>3211</v>
      </c>
      <c r="D8292">
        <v>30.73</v>
      </c>
    </row>
    <row r="8293" spans="1:4" x14ac:dyDescent="0.2">
      <c r="A8293">
        <v>100751</v>
      </c>
      <c r="B8293" t="s">
        <v>15669</v>
      </c>
      <c r="C8293" t="s">
        <v>3211</v>
      </c>
      <c r="D8293">
        <v>51.6</v>
      </c>
    </row>
    <row r="8294" spans="1:4" x14ac:dyDescent="0.2">
      <c r="A8294">
        <v>100729</v>
      </c>
      <c r="B8294" t="s">
        <v>15670</v>
      </c>
      <c r="C8294" t="s">
        <v>3211</v>
      </c>
      <c r="D8294">
        <v>25.79</v>
      </c>
    </row>
    <row r="8295" spans="1:4" x14ac:dyDescent="0.2">
      <c r="A8295">
        <v>100728</v>
      </c>
      <c r="B8295" t="s">
        <v>15671</v>
      </c>
      <c r="C8295" t="s">
        <v>3211</v>
      </c>
      <c r="D8295">
        <v>31.41</v>
      </c>
    </row>
    <row r="8296" spans="1:4" x14ac:dyDescent="0.2">
      <c r="A8296">
        <v>100732</v>
      </c>
      <c r="B8296" t="s">
        <v>15672</v>
      </c>
      <c r="C8296" t="s">
        <v>3211</v>
      </c>
      <c r="D8296" t="s">
        <v>17527</v>
      </c>
    </row>
    <row r="8297" spans="1:4" x14ac:dyDescent="0.2">
      <c r="A8297">
        <v>100731</v>
      </c>
      <c r="B8297" t="s">
        <v>15673</v>
      </c>
      <c r="C8297" t="s">
        <v>3211</v>
      </c>
      <c r="D8297" t="s">
        <v>17527</v>
      </c>
    </row>
    <row r="8298" spans="1:4" x14ac:dyDescent="0.2">
      <c r="A8298">
        <v>100727</v>
      </c>
      <c r="B8298" t="s">
        <v>15674</v>
      </c>
      <c r="C8298" t="s">
        <v>3211</v>
      </c>
      <c r="D8298">
        <v>34.479999999999997</v>
      </c>
    </row>
    <row r="8299" spans="1:4" x14ac:dyDescent="0.2">
      <c r="A8299">
        <v>100756</v>
      </c>
      <c r="B8299" t="s">
        <v>15675</v>
      </c>
      <c r="C8299" t="s">
        <v>3211</v>
      </c>
      <c r="D8299" t="s">
        <v>17527</v>
      </c>
    </row>
    <row r="8300" spans="1:4" x14ac:dyDescent="0.2">
      <c r="A8300">
        <v>100738</v>
      </c>
      <c r="B8300" t="s">
        <v>15676</v>
      </c>
      <c r="C8300" t="s">
        <v>3211</v>
      </c>
      <c r="D8300" t="s">
        <v>17527</v>
      </c>
    </row>
    <row r="8301" spans="1:4" x14ac:dyDescent="0.2">
      <c r="A8301">
        <v>100755</v>
      </c>
      <c r="B8301" t="s">
        <v>15677</v>
      </c>
      <c r="C8301" t="s">
        <v>3211</v>
      </c>
      <c r="D8301" t="s">
        <v>17527</v>
      </c>
    </row>
    <row r="8302" spans="1:4" x14ac:dyDescent="0.2">
      <c r="A8302">
        <v>100737</v>
      </c>
      <c r="B8302" t="s">
        <v>15678</v>
      </c>
      <c r="C8302" t="s">
        <v>3211</v>
      </c>
      <c r="D8302" t="s">
        <v>17527</v>
      </c>
    </row>
    <row r="8303" spans="1:4" x14ac:dyDescent="0.2">
      <c r="A8303">
        <v>102499</v>
      </c>
      <c r="B8303" t="s">
        <v>15679</v>
      </c>
      <c r="C8303" t="s">
        <v>3211</v>
      </c>
      <c r="D8303">
        <v>3.79</v>
      </c>
    </row>
    <row r="8304" spans="1:4" x14ac:dyDescent="0.2">
      <c r="A8304">
        <v>102505</v>
      </c>
      <c r="B8304" t="s">
        <v>15680</v>
      </c>
      <c r="C8304" t="s">
        <v>83</v>
      </c>
      <c r="D8304">
        <v>14.11</v>
      </c>
    </row>
    <row r="8305" spans="1:4" x14ac:dyDescent="0.2">
      <c r="A8305">
        <v>102504</v>
      </c>
      <c r="B8305" t="s">
        <v>15681</v>
      </c>
      <c r="C8305" t="s">
        <v>83</v>
      </c>
      <c r="D8305">
        <v>13.52</v>
      </c>
    </row>
    <row r="8306" spans="1:4" x14ac:dyDescent="0.2">
      <c r="A8306">
        <v>102506</v>
      </c>
      <c r="B8306" t="s">
        <v>15682</v>
      </c>
      <c r="C8306" t="s">
        <v>83</v>
      </c>
      <c r="D8306">
        <v>14.79</v>
      </c>
    </row>
    <row r="8307" spans="1:4" x14ac:dyDescent="0.2">
      <c r="A8307">
        <v>102500</v>
      </c>
      <c r="B8307" t="s">
        <v>15683</v>
      </c>
      <c r="C8307" t="s">
        <v>83</v>
      </c>
      <c r="D8307">
        <v>5.86</v>
      </c>
    </row>
    <row r="8308" spans="1:4" x14ac:dyDescent="0.2">
      <c r="A8308">
        <v>102502</v>
      </c>
      <c r="B8308" t="s">
        <v>15684</v>
      </c>
      <c r="C8308" t="s">
        <v>83</v>
      </c>
      <c r="D8308" t="s">
        <v>17527</v>
      </c>
    </row>
    <row r="8309" spans="1:4" x14ac:dyDescent="0.2">
      <c r="A8309">
        <v>102507</v>
      </c>
      <c r="B8309" t="s">
        <v>15685</v>
      </c>
      <c r="C8309" t="s">
        <v>83</v>
      </c>
      <c r="D8309">
        <v>8.39</v>
      </c>
    </row>
    <row r="8310" spans="1:4" x14ac:dyDescent="0.2">
      <c r="A8310">
        <v>102510</v>
      </c>
      <c r="B8310" t="s">
        <v>15686</v>
      </c>
      <c r="C8310" t="s">
        <v>83</v>
      </c>
      <c r="D8310" t="s">
        <v>17527</v>
      </c>
    </row>
    <row r="8311" spans="1:4" x14ac:dyDescent="0.2">
      <c r="A8311">
        <v>102512</v>
      </c>
      <c r="B8311" t="s">
        <v>15687</v>
      </c>
      <c r="C8311" t="s">
        <v>83</v>
      </c>
      <c r="D8311">
        <v>7.69</v>
      </c>
    </row>
    <row r="8312" spans="1:4" x14ac:dyDescent="0.2">
      <c r="A8312">
        <v>102501</v>
      </c>
      <c r="B8312" t="s">
        <v>15688</v>
      </c>
      <c r="C8312" t="s">
        <v>3211</v>
      </c>
      <c r="D8312">
        <v>33.07</v>
      </c>
    </row>
    <row r="8313" spans="1:4" x14ac:dyDescent="0.2">
      <c r="A8313">
        <v>102503</v>
      </c>
      <c r="B8313" t="s">
        <v>15689</v>
      </c>
      <c r="C8313" t="s">
        <v>3211</v>
      </c>
      <c r="D8313" t="s">
        <v>17527</v>
      </c>
    </row>
    <row r="8314" spans="1:4" x14ac:dyDescent="0.2">
      <c r="A8314">
        <v>102508</v>
      </c>
      <c r="B8314" t="s">
        <v>15690</v>
      </c>
      <c r="C8314" t="s">
        <v>3211</v>
      </c>
      <c r="D8314">
        <v>58.92</v>
      </c>
    </row>
    <row r="8315" spans="1:4" x14ac:dyDescent="0.2">
      <c r="A8315">
        <v>102511</v>
      </c>
      <c r="B8315" t="s">
        <v>15691</v>
      </c>
      <c r="C8315" t="s">
        <v>3211</v>
      </c>
      <c r="D8315" t="s">
        <v>17527</v>
      </c>
    </row>
    <row r="8316" spans="1:4" x14ac:dyDescent="0.2">
      <c r="A8316">
        <v>102509</v>
      </c>
      <c r="B8316" t="s">
        <v>15692</v>
      </c>
      <c r="C8316" t="s">
        <v>3211</v>
      </c>
      <c r="D8316">
        <v>40.5</v>
      </c>
    </row>
    <row r="8317" spans="1:4" x14ac:dyDescent="0.2">
      <c r="A8317">
        <v>102498</v>
      </c>
      <c r="B8317" t="s">
        <v>15693</v>
      </c>
      <c r="C8317" t="s">
        <v>83</v>
      </c>
      <c r="D8317">
        <v>2.21</v>
      </c>
    </row>
    <row r="8318" spans="1:4" x14ac:dyDescent="0.2">
      <c r="A8318">
        <v>102519</v>
      </c>
      <c r="B8318" t="s">
        <v>15694</v>
      </c>
      <c r="C8318" t="s">
        <v>52</v>
      </c>
      <c r="D8318" t="s">
        <v>17527</v>
      </c>
    </row>
    <row r="8319" spans="1:4" x14ac:dyDescent="0.2">
      <c r="A8319">
        <v>102491</v>
      </c>
      <c r="B8319" t="s">
        <v>15695</v>
      </c>
      <c r="C8319" t="s">
        <v>3211</v>
      </c>
      <c r="D8319">
        <v>26.79</v>
      </c>
    </row>
    <row r="8320" spans="1:4" x14ac:dyDescent="0.2">
      <c r="A8320">
        <v>102492</v>
      </c>
      <c r="B8320" t="s">
        <v>15696</v>
      </c>
      <c r="C8320" t="s">
        <v>3211</v>
      </c>
      <c r="D8320">
        <v>34.07</v>
      </c>
    </row>
    <row r="8321" spans="1:4" x14ac:dyDescent="0.2">
      <c r="A8321">
        <v>102804</v>
      </c>
      <c r="B8321" t="s">
        <v>15697</v>
      </c>
      <c r="C8321" t="s">
        <v>3211</v>
      </c>
      <c r="D8321" t="s">
        <v>17527</v>
      </c>
    </row>
    <row r="8322" spans="1:4" x14ac:dyDescent="0.2">
      <c r="A8322">
        <v>102494</v>
      </c>
      <c r="B8322" t="s">
        <v>1452</v>
      </c>
      <c r="C8322" t="s">
        <v>3211</v>
      </c>
      <c r="D8322">
        <v>81.95</v>
      </c>
    </row>
    <row r="8323" spans="1:4" x14ac:dyDescent="0.2">
      <c r="A8323">
        <v>102805</v>
      </c>
      <c r="B8323" t="s">
        <v>15698</v>
      </c>
      <c r="C8323" t="s">
        <v>3211</v>
      </c>
      <c r="D8323" t="s">
        <v>17527</v>
      </c>
    </row>
    <row r="8324" spans="1:4" x14ac:dyDescent="0.2">
      <c r="A8324">
        <v>102490</v>
      </c>
      <c r="B8324" t="s">
        <v>15699</v>
      </c>
      <c r="C8324" t="s">
        <v>3211</v>
      </c>
      <c r="D8324" t="s">
        <v>17527</v>
      </c>
    </row>
    <row r="8325" spans="1:4" x14ac:dyDescent="0.2">
      <c r="A8325">
        <v>102496</v>
      </c>
      <c r="B8325" t="s">
        <v>15700</v>
      </c>
      <c r="C8325" t="s">
        <v>83</v>
      </c>
      <c r="D8325">
        <v>17.47</v>
      </c>
    </row>
    <row r="8326" spans="1:4" x14ac:dyDescent="0.2">
      <c r="A8326">
        <v>102497</v>
      </c>
      <c r="B8326" t="s">
        <v>15701</v>
      </c>
      <c r="C8326" t="s">
        <v>83</v>
      </c>
      <c r="D8326">
        <v>6.36</v>
      </c>
    </row>
    <row r="8327" spans="1:4" x14ac:dyDescent="0.2">
      <c r="A8327">
        <v>102520</v>
      </c>
      <c r="B8327" t="s">
        <v>15702</v>
      </c>
      <c r="C8327" t="s">
        <v>3211</v>
      </c>
      <c r="D8327">
        <v>110.07</v>
      </c>
    </row>
    <row r="8328" spans="1:4" x14ac:dyDescent="0.2">
      <c r="A8328">
        <v>102518</v>
      </c>
      <c r="B8328" t="s">
        <v>15703</v>
      </c>
      <c r="C8328" t="s">
        <v>52</v>
      </c>
      <c r="D8328" t="s">
        <v>17527</v>
      </c>
    </row>
    <row r="8329" spans="1:4" x14ac:dyDescent="0.2">
      <c r="A8329">
        <v>102514</v>
      </c>
      <c r="B8329" t="s">
        <v>15704</v>
      </c>
      <c r="C8329" t="s">
        <v>52</v>
      </c>
      <c r="D8329" t="s">
        <v>17527</v>
      </c>
    </row>
    <row r="8330" spans="1:4" x14ac:dyDescent="0.2">
      <c r="A8330">
        <v>102516</v>
      </c>
      <c r="B8330" t="s">
        <v>15705</v>
      </c>
      <c r="C8330" t="s">
        <v>52</v>
      </c>
      <c r="D8330" t="s">
        <v>17527</v>
      </c>
    </row>
    <row r="8331" spans="1:4" x14ac:dyDescent="0.2">
      <c r="A8331">
        <v>102515</v>
      </c>
      <c r="B8331" t="s">
        <v>15706</v>
      </c>
      <c r="C8331" t="s">
        <v>52</v>
      </c>
      <c r="D8331" t="s">
        <v>17527</v>
      </c>
    </row>
    <row r="8332" spans="1:4" x14ac:dyDescent="0.2">
      <c r="A8332">
        <v>102517</v>
      </c>
      <c r="B8332" t="s">
        <v>15707</v>
      </c>
      <c r="C8332" t="s">
        <v>52</v>
      </c>
      <c r="D8332" t="s">
        <v>17527</v>
      </c>
    </row>
    <row r="8333" spans="1:4" x14ac:dyDescent="0.2">
      <c r="A8333">
        <v>102513</v>
      </c>
      <c r="B8333" t="s">
        <v>15708</v>
      </c>
      <c r="C8333" t="s">
        <v>3211</v>
      </c>
      <c r="D8333">
        <v>63.36</v>
      </c>
    </row>
    <row r="8334" spans="1:4" x14ac:dyDescent="0.2">
      <c r="A8334">
        <v>102489</v>
      </c>
      <c r="B8334" t="s">
        <v>15709</v>
      </c>
      <c r="C8334" t="s">
        <v>3211</v>
      </c>
      <c r="D8334">
        <v>30.42</v>
      </c>
    </row>
    <row r="8335" spans="1:4" x14ac:dyDescent="0.2">
      <c r="A8335">
        <v>102488</v>
      </c>
      <c r="B8335" t="s">
        <v>15710</v>
      </c>
      <c r="C8335" t="s">
        <v>3211</v>
      </c>
      <c r="D8335">
        <v>5.05</v>
      </c>
    </row>
    <row r="8336" spans="1:4" x14ac:dyDescent="0.2">
      <c r="A8336">
        <v>101730</v>
      </c>
      <c r="B8336" t="s">
        <v>15711</v>
      </c>
      <c r="C8336" t="s">
        <v>3211</v>
      </c>
      <c r="D8336" t="s">
        <v>17527</v>
      </c>
    </row>
    <row r="8337" spans="1:4" x14ac:dyDescent="0.2">
      <c r="A8337">
        <v>101746</v>
      </c>
      <c r="B8337" t="s">
        <v>15712</v>
      </c>
      <c r="C8337" t="s">
        <v>3211</v>
      </c>
      <c r="D8337">
        <v>365.63</v>
      </c>
    </row>
    <row r="8338" spans="1:4" x14ac:dyDescent="0.2">
      <c r="A8338">
        <v>98679</v>
      </c>
      <c r="B8338" t="s">
        <v>15713</v>
      </c>
      <c r="C8338" t="s">
        <v>3211</v>
      </c>
      <c r="D8338">
        <v>42.38</v>
      </c>
    </row>
    <row r="8339" spans="1:4" x14ac:dyDescent="0.2">
      <c r="A8339">
        <v>98680</v>
      </c>
      <c r="B8339" t="s">
        <v>15714</v>
      </c>
      <c r="C8339" t="s">
        <v>3211</v>
      </c>
      <c r="D8339">
        <v>52.32</v>
      </c>
    </row>
    <row r="8340" spans="1:4" x14ac:dyDescent="0.2">
      <c r="A8340">
        <v>101749</v>
      </c>
      <c r="B8340" t="s">
        <v>15715</v>
      </c>
      <c r="C8340" t="s">
        <v>3211</v>
      </c>
      <c r="D8340">
        <v>60.47</v>
      </c>
    </row>
    <row r="8341" spans="1:4" x14ac:dyDescent="0.2">
      <c r="A8341">
        <v>98681</v>
      </c>
      <c r="B8341" t="s">
        <v>15716</v>
      </c>
      <c r="C8341" t="s">
        <v>3211</v>
      </c>
      <c r="D8341">
        <v>39.01</v>
      </c>
    </row>
    <row r="8342" spans="1:4" x14ac:dyDescent="0.2">
      <c r="A8342">
        <v>98682</v>
      </c>
      <c r="B8342" t="s">
        <v>15717</v>
      </c>
      <c r="C8342" t="s">
        <v>3211</v>
      </c>
      <c r="D8342">
        <v>48.97</v>
      </c>
    </row>
    <row r="8343" spans="1:4" x14ac:dyDescent="0.2">
      <c r="A8343">
        <v>101750</v>
      </c>
      <c r="B8343" t="s">
        <v>15718</v>
      </c>
      <c r="C8343" t="s">
        <v>3211</v>
      </c>
      <c r="D8343">
        <v>57.11</v>
      </c>
    </row>
    <row r="8344" spans="1:4" x14ac:dyDescent="0.2">
      <c r="A8344">
        <v>101737</v>
      </c>
      <c r="B8344" t="s">
        <v>15719</v>
      </c>
      <c r="C8344" t="s">
        <v>3211</v>
      </c>
      <c r="D8344">
        <v>147.4</v>
      </c>
    </row>
    <row r="8345" spans="1:4" x14ac:dyDescent="0.2">
      <c r="A8345">
        <v>101735</v>
      </c>
      <c r="B8345" t="s">
        <v>15720</v>
      </c>
      <c r="C8345" t="s">
        <v>3211</v>
      </c>
      <c r="D8345">
        <v>471.17</v>
      </c>
    </row>
    <row r="8346" spans="1:4" x14ac:dyDescent="0.2">
      <c r="A8346">
        <v>101734</v>
      </c>
      <c r="B8346" t="s">
        <v>15721</v>
      </c>
      <c r="C8346" t="s">
        <v>3211</v>
      </c>
      <c r="D8346">
        <v>460.02</v>
      </c>
    </row>
    <row r="8347" spans="1:4" x14ac:dyDescent="0.2">
      <c r="A8347">
        <v>101736</v>
      </c>
      <c r="B8347" t="s">
        <v>15722</v>
      </c>
      <c r="C8347" t="s">
        <v>3211</v>
      </c>
      <c r="D8347">
        <v>125.35</v>
      </c>
    </row>
    <row r="8348" spans="1:4" x14ac:dyDescent="0.2">
      <c r="A8348">
        <v>101733</v>
      </c>
      <c r="B8348" t="s">
        <v>15723</v>
      </c>
      <c r="C8348" t="s">
        <v>3211</v>
      </c>
      <c r="D8348">
        <v>306.39</v>
      </c>
    </row>
    <row r="8349" spans="1:4" x14ac:dyDescent="0.2">
      <c r="A8349">
        <v>98678</v>
      </c>
      <c r="B8349" t="s">
        <v>15724</v>
      </c>
      <c r="C8349" t="s">
        <v>3211</v>
      </c>
      <c r="D8349" t="s">
        <v>17527</v>
      </c>
    </row>
    <row r="8350" spans="1:4" x14ac:dyDescent="0.2">
      <c r="A8350">
        <v>98677</v>
      </c>
      <c r="B8350" t="s">
        <v>15725</v>
      </c>
      <c r="C8350" t="s">
        <v>3211</v>
      </c>
      <c r="D8350" t="s">
        <v>17527</v>
      </c>
    </row>
    <row r="8351" spans="1:4" x14ac:dyDescent="0.2">
      <c r="A8351">
        <v>98676</v>
      </c>
      <c r="B8351" t="s">
        <v>15726</v>
      </c>
      <c r="C8351" t="s">
        <v>3211</v>
      </c>
      <c r="D8351" t="s">
        <v>17527</v>
      </c>
    </row>
    <row r="8352" spans="1:4" x14ac:dyDescent="0.2">
      <c r="A8352">
        <v>98675</v>
      </c>
      <c r="B8352" t="s">
        <v>15727</v>
      </c>
      <c r="C8352" t="s">
        <v>3211</v>
      </c>
      <c r="D8352" t="s">
        <v>17527</v>
      </c>
    </row>
    <row r="8353" spans="1:4" x14ac:dyDescent="0.2">
      <c r="A8353">
        <v>101747</v>
      </c>
      <c r="B8353" t="s">
        <v>1097</v>
      </c>
      <c r="C8353" t="s">
        <v>3211</v>
      </c>
      <c r="D8353">
        <v>75.42</v>
      </c>
    </row>
    <row r="8354" spans="1:4" x14ac:dyDescent="0.2">
      <c r="A8354">
        <v>104162</v>
      </c>
      <c r="B8354" t="s">
        <v>15728</v>
      </c>
      <c r="C8354" t="s">
        <v>3211</v>
      </c>
      <c r="D8354">
        <v>101.47</v>
      </c>
    </row>
    <row r="8355" spans="1:4" x14ac:dyDescent="0.2">
      <c r="A8355">
        <v>98671</v>
      </c>
      <c r="B8355" t="s">
        <v>15729</v>
      </c>
      <c r="C8355" t="s">
        <v>3211</v>
      </c>
      <c r="D8355">
        <v>513.33000000000004</v>
      </c>
    </row>
    <row r="8356" spans="1:4" x14ac:dyDescent="0.2">
      <c r="A8356">
        <v>101092</v>
      </c>
      <c r="B8356" t="s">
        <v>15730</v>
      </c>
      <c r="C8356" t="s">
        <v>3211</v>
      </c>
      <c r="D8356">
        <v>527</v>
      </c>
    </row>
    <row r="8357" spans="1:4" x14ac:dyDescent="0.2">
      <c r="A8357">
        <v>101091</v>
      </c>
      <c r="B8357" t="s">
        <v>15731</v>
      </c>
      <c r="C8357" t="s">
        <v>3211</v>
      </c>
      <c r="D8357">
        <v>185.74</v>
      </c>
    </row>
    <row r="8358" spans="1:4" x14ac:dyDescent="0.2">
      <c r="A8358">
        <v>101726</v>
      </c>
      <c r="B8358" t="s">
        <v>15732</v>
      </c>
      <c r="C8358" t="s">
        <v>3211</v>
      </c>
      <c r="D8358">
        <v>245.52</v>
      </c>
    </row>
    <row r="8359" spans="1:4" x14ac:dyDescent="0.2">
      <c r="A8359">
        <v>101725</v>
      </c>
      <c r="B8359" t="s">
        <v>15733</v>
      </c>
      <c r="C8359" t="s">
        <v>3211</v>
      </c>
      <c r="D8359">
        <v>380.24</v>
      </c>
    </row>
    <row r="8360" spans="1:4" x14ac:dyDescent="0.2">
      <c r="A8360">
        <v>98672</v>
      </c>
      <c r="B8360" t="s">
        <v>15734</v>
      </c>
      <c r="C8360" t="s">
        <v>3211</v>
      </c>
      <c r="D8360">
        <v>568.61</v>
      </c>
    </row>
    <row r="8361" spans="1:4" x14ac:dyDescent="0.2">
      <c r="A8361">
        <v>101093</v>
      </c>
      <c r="B8361" t="s">
        <v>15735</v>
      </c>
      <c r="C8361" t="s">
        <v>3211</v>
      </c>
      <c r="D8361">
        <v>582.28</v>
      </c>
    </row>
    <row r="8362" spans="1:4" x14ac:dyDescent="0.2">
      <c r="A8362">
        <v>101732</v>
      </c>
      <c r="B8362" t="s">
        <v>15736</v>
      </c>
      <c r="C8362" t="s">
        <v>3211</v>
      </c>
      <c r="D8362">
        <v>115.26</v>
      </c>
    </row>
    <row r="8363" spans="1:4" x14ac:dyDescent="0.2">
      <c r="A8363">
        <v>101731</v>
      </c>
      <c r="B8363" t="s">
        <v>15737</v>
      </c>
      <c r="C8363" t="s">
        <v>3211</v>
      </c>
      <c r="D8363">
        <v>364.82</v>
      </c>
    </row>
    <row r="8364" spans="1:4" x14ac:dyDescent="0.2">
      <c r="A8364">
        <v>101090</v>
      </c>
      <c r="B8364" t="s">
        <v>15738</v>
      </c>
      <c r="C8364" t="s">
        <v>3211</v>
      </c>
      <c r="D8364">
        <v>241.64</v>
      </c>
    </row>
    <row r="8365" spans="1:4" x14ac:dyDescent="0.2">
      <c r="A8365">
        <v>101751</v>
      </c>
      <c r="B8365" t="s">
        <v>15739</v>
      </c>
      <c r="C8365" t="s">
        <v>3211</v>
      </c>
      <c r="D8365">
        <v>249.34</v>
      </c>
    </row>
    <row r="8366" spans="1:4" x14ac:dyDescent="0.2">
      <c r="A8366">
        <v>101729</v>
      </c>
      <c r="B8366" t="s">
        <v>15740</v>
      </c>
      <c r="C8366" t="s">
        <v>3211</v>
      </c>
      <c r="D8366">
        <v>240.19</v>
      </c>
    </row>
    <row r="8367" spans="1:4" x14ac:dyDescent="0.2">
      <c r="A8367">
        <v>98683</v>
      </c>
      <c r="B8367" t="s">
        <v>15741</v>
      </c>
      <c r="C8367" t="s">
        <v>3211</v>
      </c>
      <c r="D8367" t="s">
        <v>17527</v>
      </c>
    </row>
    <row r="8368" spans="1:4" x14ac:dyDescent="0.2">
      <c r="A8368">
        <v>101094</v>
      </c>
      <c r="B8368" t="s">
        <v>15742</v>
      </c>
      <c r="C8368" t="s">
        <v>83</v>
      </c>
      <c r="D8368">
        <v>190.02</v>
      </c>
    </row>
    <row r="8369" spans="1:4" x14ac:dyDescent="0.2">
      <c r="A8369">
        <v>101095</v>
      </c>
      <c r="B8369" t="s">
        <v>15743</v>
      </c>
      <c r="C8369" t="s">
        <v>83</v>
      </c>
      <c r="D8369" t="s">
        <v>17527</v>
      </c>
    </row>
    <row r="8370" spans="1:4" x14ac:dyDescent="0.2">
      <c r="A8370">
        <v>101728</v>
      </c>
      <c r="B8370" t="s">
        <v>15744</v>
      </c>
      <c r="C8370" t="s">
        <v>3211</v>
      </c>
      <c r="D8370" t="s">
        <v>17527</v>
      </c>
    </row>
    <row r="8371" spans="1:4" x14ac:dyDescent="0.2">
      <c r="A8371">
        <v>101727</v>
      </c>
      <c r="B8371" t="s">
        <v>15745</v>
      </c>
      <c r="C8371" t="s">
        <v>3211</v>
      </c>
      <c r="D8371">
        <v>220.66</v>
      </c>
    </row>
    <row r="8372" spans="1:4" x14ac:dyDescent="0.2">
      <c r="A8372">
        <v>101748</v>
      </c>
      <c r="B8372" t="s">
        <v>15746</v>
      </c>
      <c r="C8372" t="s">
        <v>3211</v>
      </c>
      <c r="D8372">
        <v>5.05</v>
      </c>
    </row>
    <row r="8373" spans="1:4" x14ac:dyDescent="0.2">
      <c r="A8373">
        <v>101742</v>
      </c>
      <c r="B8373" t="s">
        <v>15747</v>
      </c>
      <c r="C8373" t="s">
        <v>83</v>
      </c>
      <c r="D8373">
        <v>73.48</v>
      </c>
    </row>
    <row r="8374" spans="1:4" x14ac:dyDescent="0.2">
      <c r="A8374">
        <v>101740</v>
      </c>
      <c r="B8374" t="s">
        <v>15748</v>
      </c>
      <c r="C8374" t="s">
        <v>83</v>
      </c>
      <c r="D8374">
        <v>63.55</v>
      </c>
    </row>
    <row r="8375" spans="1:4" x14ac:dyDescent="0.2">
      <c r="A8375">
        <v>98685</v>
      </c>
      <c r="B8375" t="s">
        <v>15749</v>
      </c>
      <c r="C8375" t="s">
        <v>83</v>
      </c>
      <c r="D8375">
        <v>93.96</v>
      </c>
    </row>
    <row r="8376" spans="1:4" x14ac:dyDescent="0.2">
      <c r="A8376">
        <v>98686</v>
      </c>
      <c r="B8376" t="s">
        <v>15750</v>
      </c>
      <c r="C8376" t="s">
        <v>83</v>
      </c>
      <c r="D8376">
        <v>59.76</v>
      </c>
    </row>
    <row r="8377" spans="1:4" x14ac:dyDescent="0.2">
      <c r="A8377">
        <v>101739</v>
      </c>
      <c r="B8377" t="s">
        <v>15751</v>
      </c>
      <c r="C8377" t="s">
        <v>83</v>
      </c>
      <c r="D8377">
        <v>42.4</v>
      </c>
    </row>
    <row r="8378" spans="1:4" x14ac:dyDescent="0.2">
      <c r="A8378">
        <v>101738</v>
      </c>
      <c r="B8378" t="s">
        <v>15752</v>
      </c>
      <c r="C8378" t="s">
        <v>83</v>
      </c>
      <c r="D8378">
        <v>38.630000000000003</v>
      </c>
    </row>
    <row r="8379" spans="1:4" x14ac:dyDescent="0.2">
      <c r="A8379">
        <v>101741</v>
      </c>
      <c r="B8379" t="s">
        <v>15753</v>
      </c>
      <c r="C8379" t="s">
        <v>83</v>
      </c>
      <c r="D8379">
        <v>32.61</v>
      </c>
    </row>
    <row r="8380" spans="1:4" x14ac:dyDescent="0.2">
      <c r="A8380">
        <v>98697</v>
      </c>
      <c r="B8380" t="s">
        <v>15754</v>
      </c>
      <c r="C8380" t="s">
        <v>83</v>
      </c>
      <c r="D8380">
        <v>68.47</v>
      </c>
    </row>
    <row r="8381" spans="1:4" x14ac:dyDescent="0.2">
      <c r="A8381">
        <v>98688</v>
      </c>
      <c r="B8381" t="s">
        <v>15755</v>
      </c>
      <c r="C8381" t="s">
        <v>83</v>
      </c>
      <c r="D8381">
        <v>59.6</v>
      </c>
    </row>
    <row r="8382" spans="1:4" x14ac:dyDescent="0.2">
      <c r="A8382">
        <v>98687</v>
      </c>
      <c r="B8382" t="s">
        <v>15756</v>
      </c>
      <c r="C8382" t="s">
        <v>83</v>
      </c>
      <c r="D8382" t="s">
        <v>17527</v>
      </c>
    </row>
    <row r="8383" spans="1:4" x14ac:dyDescent="0.2">
      <c r="A8383">
        <v>98689</v>
      </c>
      <c r="B8383" t="s">
        <v>15757</v>
      </c>
      <c r="C8383" t="s">
        <v>83</v>
      </c>
      <c r="D8383">
        <v>134.1</v>
      </c>
    </row>
    <row r="8384" spans="1:4" x14ac:dyDescent="0.2">
      <c r="A8384">
        <v>98695</v>
      </c>
      <c r="B8384" t="s">
        <v>15758</v>
      </c>
      <c r="C8384" t="s">
        <v>83</v>
      </c>
      <c r="D8384">
        <v>104.28</v>
      </c>
    </row>
    <row r="8385" spans="1:4" x14ac:dyDescent="0.2">
      <c r="A8385">
        <v>100606</v>
      </c>
      <c r="B8385" t="s">
        <v>15759</v>
      </c>
      <c r="C8385" t="s">
        <v>52</v>
      </c>
      <c r="D8385" s="335">
        <v>1790.27</v>
      </c>
    </row>
    <row r="8386" spans="1:4" x14ac:dyDescent="0.2">
      <c r="A8386">
        <v>100604</v>
      </c>
      <c r="B8386" t="s">
        <v>15760</v>
      </c>
      <c r="C8386" t="s">
        <v>52</v>
      </c>
      <c r="D8386">
        <v>821.38</v>
      </c>
    </row>
    <row r="8387" spans="1:4" x14ac:dyDescent="0.2">
      <c r="A8387">
        <v>100605</v>
      </c>
      <c r="B8387" t="s">
        <v>15761</v>
      </c>
      <c r="C8387" t="s">
        <v>52</v>
      </c>
      <c r="D8387" s="335">
        <v>1220.54</v>
      </c>
    </row>
    <row r="8388" spans="1:4" x14ac:dyDescent="0.2">
      <c r="A8388">
        <v>100580</v>
      </c>
      <c r="B8388" t="s">
        <v>15762</v>
      </c>
      <c r="C8388" t="s">
        <v>52</v>
      </c>
      <c r="D8388">
        <v>767.8</v>
      </c>
    </row>
    <row r="8389" spans="1:4" x14ac:dyDescent="0.2">
      <c r="A8389">
        <v>100579</v>
      </c>
      <c r="B8389" t="s">
        <v>15763</v>
      </c>
      <c r="C8389" t="s">
        <v>52</v>
      </c>
      <c r="D8389">
        <v>708.42</v>
      </c>
    </row>
    <row r="8390" spans="1:4" x14ac:dyDescent="0.2">
      <c r="A8390">
        <v>100609</v>
      </c>
      <c r="B8390" t="s">
        <v>15764</v>
      </c>
      <c r="C8390" t="s">
        <v>52</v>
      </c>
      <c r="D8390" s="335">
        <v>1824.3</v>
      </c>
    </row>
    <row r="8391" spans="1:4" x14ac:dyDescent="0.2">
      <c r="A8391">
        <v>100607</v>
      </c>
      <c r="B8391" t="s">
        <v>15765</v>
      </c>
      <c r="C8391" t="s">
        <v>52</v>
      </c>
      <c r="D8391">
        <v>841.48</v>
      </c>
    </row>
    <row r="8392" spans="1:4" x14ac:dyDescent="0.2">
      <c r="A8392">
        <v>100608</v>
      </c>
      <c r="B8392" t="s">
        <v>15766</v>
      </c>
      <c r="C8392" t="s">
        <v>52</v>
      </c>
      <c r="D8392" s="335">
        <v>1245.76</v>
      </c>
    </row>
    <row r="8393" spans="1:4" x14ac:dyDescent="0.2">
      <c r="A8393">
        <v>100582</v>
      </c>
      <c r="B8393" t="s">
        <v>15767</v>
      </c>
      <c r="C8393" t="s">
        <v>52</v>
      </c>
      <c r="D8393">
        <v>839.37</v>
      </c>
    </row>
    <row r="8394" spans="1:4" x14ac:dyDescent="0.2">
      <c r="A8394">
        <v>100581</v>
      </c>
      <c r="B8394" t="s">
        <v>15768</v>
      </c>
      <c r="C8394" t="s">
        <v>52</v>
      </c>
      <c r="D8394">
        <v>733.97</v>
      </c>
    </row>
    <row r="8395" spans="1:4" x14ac:dyDescent="0.2">
      <c r="A8395">
        <v>100613</v>
      </c>
      <c r="B8395" t="s">
        <v>15769</v>
      </c>
      <c r="C8395" t="s">
        <v>52</v>
      </c>
      <c r="D8395" s="335">
        <v>1858.11</v>
      </c>
    </row>
    <row r="8396" spans="1:4" x14ac:dyDescent="0.2">
      <c r="A8396">
        <v>100610</v>
      </c>
      <c r="B8396" t="s">
        <v>15770</v>
      </c>
      <c r="C8396" t="s">
        <v>52</v>
      </c>
      <c r="D8396">
        <v>861.1</v>
      </c>
    </row>
    <row r="8397" spans="1:4" x14ac:dyDescent="0.2">
      <c r="A8397">
        <v>100611</v>
      </c>
      <c r="B8397" t="s">
        <v>15771</v>
      </c>
      <c r="C8397" t="s">
        <v>52</v>
      </c>
      <c r="D8397" s="335">
        <v>1043.08</v>
      </c>
    </row>
    <row r="8398" spans="1:4" x14ac:dyDescent="0.2">
      <c r="A8398">
        <v>100612</v>
      </c>
      <c r="B8398" t="s">
        <v>15772</v>
      </c>
      <c r="C8398" t="s">
        <v>52</v>
      </c>
      <c r="D8398" s="335">
        <v>1270.52</v>
      </c>
    </row>
    <row r="8399" spans="1:4" x14ac:dyDescent="0.2">
      <c r="A8399">
        <v>100584</v>
      </c>
      <c r="B8399" t="s">
        <v>15773</v>
      </c>
      <c r="C8399" t="s">
        <v>52</v>
      </c>
      <c r="D8399">
        <v>825.74</v>
      </c>
    </row>
    <row r="8400" spans="1:4" x14ac:dyDescent="0.2">
      <c r="A8400">
        <v>100583</v>
      </c>
      <c r="B8400" t="s">
        <v>15774</v>
      </c>
      <c r="C8400" t="s">
        <v>52</v>
      </c>
      <c r="D8400">
        <v>761.33</v>
      </c>
    </row>
    <row r="8401" spans="1:4" x14ac:dyDescent="0.2">
      <c r="A8401">
        <v>100616</v>
      </c>
      <c r="B8401" t="s">
        <v>15775</v>
      </c>
      <c r="C8401" t="s">
        <v>52</v>
      </c>
      <c r="D8401" s="335">
        <v>1929.16</v>
      </c>
    </row>
    <row r="8402" spans="1:4" x14ac:dyDescent="0.2">
      <c r="A8402">
        <v>100614</v>
      </c>
      <c r="B8402" t="s">
        <v>15776</v>
      </c>
      <c r="C8402" t="s">
        <v>52</v>
      </c>
      <c r="D8402" s="335">
        <v>1086.8699999999999</v>
      </c>
    </row>
    <row r="8403" spans="1:4" x14ac:dyDescent="0.2">
      <c r="A8403">
        <v>100615</v>
      </c>
      <c r="B8403" t="s">
        <v>15777</v>
      </c>
      <c r="C8403" t="s">
        <v>52</v>
      </c>
      <c r="D8403" s="335">
        <v>1320.03</v>
      </c>
    </row>
    <row r="8404" spans="1:4" x14ac:dyDescent="0.2">
      <c r="A8404">
        <v>100586</v>
      </c>
      <c r="B8404" t="s">
        <v>15778</v>
      </c>
      <c r="C8404" t="s">
        <v>52</v>
      </c>
      <c r="D8404">
        <v>917.36</v>
      </c>
    </row>
    <row r="8405" spans="1:4" x14ac:dyDescent="0.2">
      <c r="A8405">
        <v>100585</v>
      </c>
      <c r="B8405" t="s">
        <v>15779</v>
      </c>
      <c r="C8405" t="s">
        <v>52</v>
      </c>
      <c r="D8405">
        <v>814.51</v>
      </c>
    </row>
    <row r="8406" spans="1:4" x14ac:dyDescent="0.2">
      <c r="A8406">
        <v>100618</v>
      </c>
      <c r="B8406" t="s">
        <v>15780</v>
      </c>
      <c r="C8406" t="s">
        <v>52</v>
      </c>
      <c r="D8406" s="335">
        <v>2003.38</v>
      </c>
    </row>
    <row r="8407" spans="1:4" x14ac:dyDescent="0.2">
      <c r="A8407">
        <v>100617</v>
      </c>
      <c r="B8407" t="s">
        <v>15781</v>
      </c>
      <c r="C8407" t="s">
        <v>52</v>
      </c>
      <c r="D8407" s="335">
        <v>1369.53</v>
      </c>
    </row>
    <row r="8408" spans="1:4" x14ac:dyDescent="0.2">
      <c r="A8408">
        <v>100588</v>
      </c>
      <c r="B8408" t="s">
        <v>15782</v>
      </c>
      <c r="C8408" t="s">
        <v>52</v>
      </c>
      <c r="D8408">
        <v>949.64</v>
      </c>
    </row>
    <row r="8409" spans="1:4" x14ac:dyDescent="0.2">
      <c r="A8409">
        <v>100587</v>
      </c>
      <c r="B8409" t="s">
        <v>15783</v>
      </c>
      <c r="C8409" t="s">
        <v>52</v>
      </c>
      <c r="D8409">
        <v>869.82</v>
      </c>
    </row>
    <row r="8410" spans="1:4" x14ac:dyDescent="0.2">
      <c r="A8410">
        <v>100590</v>
      </c>
      <c r="B8410" t="s">
        <v>15784</v>
      </c>
      <c r="C8410" t="s">
        <v>52</v>
      </c>
      <c r="D8410" s="335">
        <v>1030.31</v>
      </c>
    </row>
    <row r="8411" spans="1:4" x14ac:dyDescent="0.2">
      <c r="A8411">
        <v>100589</v>
      </c>
      <c r="B8411" t="s">
        <v>15785</v>
      </c>
      <c r="C8411" t="s">
        <v>52</v>
      </c>
      <c r="D8411">
        <v>950.92</v>
      </c>
    </row>
    <row r="8412" spans="1:4" x14ac:dyDescent="0.2">
      <c r="A8412">
        <v>100592</v>
      </c>
      <c r="B8412" t="s">
        <v>15786</v>
      </c>
      <c r="C8412" t="s">
        <v>52</v>
      </c>
      <c r="D8412" s="335">
        <v>1011.62</v>
      </c>
    </row>
    <row r="8413" spans="1:4" x14ac:dyDescent="0.2">
      <c r="A8413">
        <v>100591</v>
      </c>
      <c r="B8413" t="s">
        <v>15787</v>
      </c>
      <c r="C8413" t="s">
        <v>52</v>
      </c>
      <c r="D8413">
        <v>926.52</v>
      </c>
    </row>
    <row r="8414" spans="1:4" x14ac:dyDescent="0.2">
      <c r="A8414">
        <v>100594</v>
      </c>
      <c r="B8414" t="s">
        <v>15788</v>
      </c>
      <c r="C8414" t="s">
        <v>52</v>
      </c>
      <c r="D8414" s="335">
        <v>1116.08</v>
      </c>
    </row>
    <row r="8415" spans="1:4" x14ac:dyDescent="0.2">
      <c r="A8415">
        <v>100593</v>
      </c>
      <c r="B8415" t="s">
        <v>15789</v>
      </c>
      <c r="C8415" t="s">
        <v>52</v>
      </c>
      <c r="D8415" s="335">
        <v>1004.54</v>
      </c>
    </row>
    <row r="8416" spans="1:4" x14ac:dyDescent="0.2">
      <c r="A8416">
        <v>100596</v>
      </c>
      <c r="B8416" t="s">
        <v>15790</v>
      </c>
      <c r="C8416" t="s">
        <v>52</v>
      </c>
      <c r="D8416" s="335">
        <v>1331.93</v>
      </c>
    </row>
    <row r="8417" spans="1:4" x14ac:dyDescent="0.2">
      <c r="A8417">
        <v>100595</v>
      </c>
      <c r="B8417" t="s">
        <v>15791</v>
      </c>
      <c r="C8417" t="s">
        <v>52</v>
      </c>
      <c r="D8417" s="335">
        <v>1181.32</v>
      </c>
    </row>
    <row r="8418" spans="1:4" x14ac:dyDescent="0.2">
      <c r="A8418">
        <v>100598</v>
      </c>
      <c r="B8418" t="s">
        <v>15792</v>
      </c>
      <c r="C8418" t="s">
        <v>52</v>
      </c>
      <c r="D8418" s="335">
        <v>1474.98</v>
      </c>
    </row>
    <row r="8419" spans="1:4" x14ac:dyDescent="0.2">
      <c r="A8419">
        <v>100597</v>
      </c>
      <c r="B8419" t="s">
        <v>15793</v>
      </c>
      <c r="C8419" t="s">
        <v>52</v>
      </c>
      <c r="D8419" s="335">
        <v>1350.53</v>
      </c>
    </row>
    <row r="8420" spans="1:4" x14ac:dyDescent="0.2">
      <c r="A8420">
        <v>100603</v>
      </c>
      <c r="B8420" t="s">
        <v>15794</v>
      </c>
      <c r="C8420" t="s">
        <v>52</v>
      </c>
      <c r="D8420" s="335">
        <v>1726.41</v>
      </c>
    </row>
    <row r="8421" spans="1:4" x14ac:dyDescent="0.2">
      <c r="A8421">
        <v>100599</v>
      </c>
      <c r="B8421" t="s">
        <v>15795</v>
      </c>
      <c r="C8421" t="s">
        <v>52</v>
      </c>
      <c r="D8421">
        <v>675.36</v>
      </c>
    </row>
    <row r="8422" spans="1:4" x14ac:dyDescent="0.2">
      <c r="A8422">
        <v>100600</v>
      </c>
      <c r="B8422" t="s">
        <v>15796</v>
      </c>
      <c r="C8422" t="s">
        <v>52</v>
      </c>
      <c r="D8422">
        <v>780.51</v>
      </c>
    </row>
    <row r="8423" spans="1:4" x14ac:dyDescent="0.2">
      <c r="A8423">
        <v>100601</v>
      </c>
      <c r="B8423" t="s">
        <v>15797</v>
      </c>
      <c r="C8423" t="s">
        <v>52</v>
      </c>
      <c r="D8423">
        <v>953.35</v>
      </c>
    </row>
    <row r="8424" spans="1:4" x14ac:dyDescent="0.2">
      <c r="A8424">
        <v>100602</v>
      </c>
      <c r="B8424" t="s">
        <v>15798</v>
      </c>
      <c r="C8424" t="s">
        <v>52</v>
      </c>
      <c r="D8424" s="335">
        <v>1169.42</v>
      </c>
    </row>
    <row r="8425" spans="1:4" x14ac:dyDescent="0.2">
      <c r="A8425">
        <v>100578</v>
      </c>
      <c r="B8425" t="s">
        <v>12595</v>
      </c>
      <c r="C8425" t="s">
        <v>52</v>
      </c>
      <c r="D8425">
        <v>657.07</v>
      </c>
    </row>
    <row r="8426" spans="1:4" x14ac:dyDescent="0.2">
      <c r="A8426">
        <v>105975</v>
      </c>
      <c r="B8426" t="s">
        <v>15799</v>
      </c>
      <c r="C8426" t="s">
        <v>83</v>
      </c>
      <c r="D8426" t="s">
        <v>17527</v>
      </c>
    </row>
    <row r="8427" spans="1:4" x14ac:dyDescent="0.2">
      <c r="A8427">
        <v>105976</v>
      </c>
      <c r="B8427" t="s">
        <v>15800</v>
      </c>
      <c r="C8427" t="s">
        <v>83</v>
      </c>
      <c r="D8427" t="s">
        <v>17527</v>
      </c>
    </row>
    <row r="8428" spans="1:4" x14ac:dyDescent="0.2">
      <c r="A8428">
        <v>105977</v>
      </c>
      <c r="B8428" t="s">
        <v>15801</v>
      </c>
      <c r="C8428" t="s">
        <v>83</v>
      </c>
      <c r="D8428" t="s">
        <v>17527</v>
      </c>
    </row>
    <row r="8429" spans="1:4" x14ac:dyDescent="0.2">
      <c r="A8429">
        <v>105978</v>
      </c>
      <c r="B8429" t="s">
        <v>15802</v>
      </c>
      <c r="C8429" t="s">
        <v>83</v>
      </c>
      <c r="D8429" t="s">
        <v>17527</v>
      </c>
    </row>
    <row r="8430" spans="1:4" x14ac:dyDescent="0.2">
      <c r="A8430">
        <v>105970</v>
      </c>
      <c r="B8430" t="s">
        <v>15803</v>
      </c>
      <c r="C8430" t="s">
        <v>52</v>
      </c>
      <c r="D8430" t="s">
        <v>17527</v>
      </c>
    </row>
    <row r="8431" spans="1:4" x14ac:dyDescent="0.2">
      <c r="A8431">
        <v>105972</v>
      </c>
      <c r="B8431" t="s">
        <v>15805</v>
      </c>
      <c r="C8431" t="s">
        <v>52</v>
      </c>
      <c r="D8431" t="s">
        <v>17527</v>
      </c>
    </row>
    <row r="8432" spans="1:4" x14ac:dyDescent="0.2">
      <c r="A8432">
        <v>105973</v>
      </c>
      <c r="B8432" t="s">
        <v>15806</v>
      </c>
      <c r="C8432" t="s">
        <v>52</v>
      </c>
      <c r="D8432" t="s">
        <v>17527</v>
      </c>
    </row>
    <row r="8433" spans="1:4" x14ac:dyDescent="0.2">
      <c r="A8433">
        <v>105974</v>
      </c>
      <c r="B8433" t="s">
        <v>15807</v>
      </c>
      <c r="C8433" t="s">
        <v>52</v>
      </c>
      <c r="D8433" t="s">
        <v>17527</v>
      </c>
    </row>
    <row r="8434" spans="1:4" x14ac:dyDescent="0.2">
      <c r="A8434">
        <v>105971</v>
      </c>
      <c r="B8434" t="s">
        <v>15808</v>
      </c>
      <c r="C8434" t="s">
        <v>52</v>
      </c>
      <c r="D8434" t="s">
        <v>17527</v>
      </c>
    </row>
    <row r="8435" spans="1:4" x14ac:dyDescent="0.2">
      <c r="A8435">
        <v>105967</v>
      </c>
      <c r="B8435" t="s">
        <v>15809</v>
      </c>
      <c r="C8435" t="s">
        <v>52</v>
      </c>
      <c r="D8435" t="s">
        <v>17527</v>
      </c>
    </row>
    <row r="8436" spans="1:4" x14ac:dyDescent="0.2">
      <c r="A8436">
        <v>105968</v>
      </c>
      <c r="B8436" t="s">
        <v>15810</v>
      </c>
      <c r="C8436" t="s">
        <v>52</v>
      </c>
      <c r="D8436" t="s">
        <v>17527</v>
      </c>
    </row>
    <row r="8437" spans="1:4" x14ac:dyDescent="0.2">
      <c r="A8437">
        <v>105969</v>
      </c>
      <c r="B8437" t="s">
        <v>15811</v>
      </c>
      <c r="C8437" t="s">
        <v>52</v>
      </c>
      <c r="D8437" t="s">
        <v>17527</v>
      </c>
    </row>
    <row r="8438" spans="1:4" x14ac:dyDescent="0.2">
      <c r="A8438">
        <v>100623</v>
      </c>
      <c r="B8438" t="s">
        <v>15812</v>
      </c>
      <c r="C8438" t="s">
        <v>52</v>
      </c>
      <c r="D8438" s="335">
        <v>2468.73</v>
      </c>
    </row>
    <row r="8439" spans="1:4" x14ac:dyDescent="0.2">
      <c r="A8439">
        <v>105964</v>
      </c>
      <c r="B8439" t="s">
        <v>15813</v>
      </c>
      <c r="C8439" t="s">
        <v>52</v>
      </c>
      <c r="D8439" t="s">
        <v>17527</v>
      </c>
    </row>
    <row r="8440" spans="1:4" x14ac:dyDescent="0.2">
      <c r="A8440">
        <v>105965</v>
      </c>
      <c r="B8440" t="s">
        <v>15814</v>
      </c>
      <c r="C8440" t="s">
        <v>52</v>
      </c>
      <c r="D8440" t="s">
        <v>17527</v>
      </c>
    </row>
    <row r="8441" spans="1:4" x14ac:dyDescent="0.2">
      <c r="A8441">
        <v>105966</v>
      </c>
      <c r="B8441" t="s">
        <v>15815</v>
      </c>
      <c r="C8441" t="s">
        <v>52</v>
      </c>
      <c r="D8441" t="s">
        <v>17527</v>
      </c>
    </row>
    <row r="8442" spans="1:4" x14ac:dyDescent="0.2">
      <c r="A8442">
        <v>100621</v>
      </c>
      <c r="B8442" t="s">
        <v>15816</v>
      </c>
      <c r="C8442" t="s">
        <v>52</v>
      </c>
      <c r="D8442" s="335">
        <v>3048.74</v>
      </c>
    </row>
    <row r="8443" spans="1:4" x14ac:dyDescent="0.2">
      <c r="A8443">
        <v>105960</v>
      </c>
      <c r="B8443" t="s">
        <v>15817</v>
      </c>
      <c r="C8443" t="s">
        <v>52</v>
      </c>
      <c r="D8443" t="s">
        <v>17527</v>
      </c>
    </row>
    <row r="8444" spans="1:4" x14ac:dyDescent="0.2">
      <c r="A8444">
        <v>105961</v>
      </c>
      <c r="B8444" t="s">
        <v>15818</v>
      </c>
      <c r="C8444" t="s">
        <v>52</v>
      </c>
      <c r="D8444" t="s">
        <v>17527</v>
      </c>
    </row>
    <row r="8445" spans="1:4" x14ac:dyDescent="0.2">
      <c r="A8445">
        <v>105962</v>
      </c>
      <c r="B8445" t="s">
        <v>15819</v>
      </c>
      <c r="C8445" t="s">
        <v>52</v>
      </c>
      <c r="D8445" t="s">
        <v>17527</v>
      </c>
    </row>
    <row r="8446" spans="1:4" x14ac:dyDescent="0.2">
      <c r="A8446">
        <v>105963</v>
      </c>
      <c r="B8446" t="s">
        <v>15820</v>
      </c>
      <c r="C8446" t="s">
        <v>52</v>
      </c>
      <c r="D8446" t="s">
        <v>17527</v>
      </c>
    </row>
    <row r="8447" spans="1:4" x14ac:dyDescent="0.2">
      <c r="A8447">
        <v>100622</v>
      </c>
      <c r="B8447" t="s">
        <v>15821</v>
      </c>
      <c r="C8447" t="s">
        <v>52</v>
      </c>
      <c r="D8447" s="335">
        <v>2401.4699999999998</v>
      </c>
    </row>
    <row r="8448" spans="1:4" x14ac:dyDescent="0.2">
      <c r="A8448">
        <v>105956</v>
      </c>
      <c r="B8448" t="s">
        <v>15822</v>
      </c>
      <c r="C8448" t="s">
        <v>52</v>
      </c>
      <c r="D8448" t="s">
        <v>17527</v>
      </c>
    </row>
    <row r="8449" spans="1:4" x14ac:dyDescent="0.2">
      <c r="A8449">
        <v>105957</v>
      </c>
      <c r="B8449" t="s">
        <v>15823</v>
      </c>
      <c r="C8449" t="s">
        <v>52</v>
      </c>
      <c r="D8449" t="s">
        <v>17527</v>
      </c>
    </row>
    <row r="8450" spans="1:4" x14ac:dyDescent="0.2">
      <c r="A8450">
        <v>105958</v>
      </c>
      <c r="B8450" t="s">
        <v>15824</v>
      </c>
      <c r="C8450" t="s">
        <v>52</v>
      </c>
      <c r="D8450" s="335">
        <v>2117.06</v>
      </c>
    </row>
    <row r="8451" spans="1:4" x14ac:dyDescent="0.2">
      <c r="A8451">
        <v>105959</v>
      </c>
      <c r="B8451" t="s">
        <v>15825</v>
      </c>
      <c r="C8451" t="s">
        <v>52</v>
      </c>
      <c r="D8451" t="s">
        <v>17527</v>
      </c>
    </row>
    <row r="8452" spans="1:4" x14ac:dyDescent="0.2">
      <c r="A8452">
        <v>100620</v>
      </c>
      <c r="B8452" t="s">
        <v>15826</v>
      </c>
      <c r="C8452" t="s">
        <v>52</v>
      </c>
      <c r="D8452" s="335">
        <v>2727.4</v>
      </c>
    </row>
    <row r="8453" spans="1:4" x14ac:dyDescent="0.2">
      <c r="A8453">
        <v>105951</v>
      </c>
      <c r="B8453" t="s">
        <v>15827</v>
      </c>
      <c r="C8453" t="s">
        <v>52</v>
      </c>
      <c r="D8453" t="s">
        <v>17527</v>
      </c>
    </row>
    <row r="8454" spans="1:4" x14ac:dyDescent="0.2">
      <c r="A8454">
        <v>105952</v>
      </c>
      <c r="B8454" t="s">
        <v>15828</v>
      </c>
      <c r="C8454" t="s">
        <v>52</v>
      </c>
      <c r="D8454" t="s">
        <v>17527</v>
      </c>
    </row>
    <row r="8455" spans="1:4" x14ac:dyDescent="0.2">
      <c r="A8455">
        <v>105953</v>
      </c>
      <c r="B8455" t="s">
        <v>15829</v>
      </c>
      <c r="C8455" t="s">
        <v>52</v>
      </c>
      <c r="D8455" s="335">
        <v>1880.69</v>
      </c>
    </row>
    <row r="8456" spans="1:4" x14ac:dyDescent="0.2">
      <c r="A8456">
        <v>105954</v>
      </c>
      <c r="B8456" t="s">
        <v>15830</v>
      </c>
      <c r="C8456" t="s">
        <v>52</v>
      </c>
      <c r="D8456" t="s">
        <v>17527</v>
      </c>
    </row>
    <row r="8457" spans="1:4" x14ac:dyDescent="0.2">
      <c r="A8457">
        <v>105955</v>
      </c>
      <c r="B8457" t="s">
        <v>15831</v>
      </c>
      <c r="C8457" t="s">
        <v>52</v>
      </c>
      <c r="D8457" s="335">
        <v>2489.9499999999998</v>
      </c>
    </row>
    <row r="8458" spans="1:4" x14ac:dyDescent="0.2">
      <c r="A8458">
        <v>105946</v>
      </c>
      <c r="B8458" t="s">
        <v>15832</v>
      </c>
      <c r="C8458" t="s">
        <v>52</v>
      </c>
      <c r="D8458" t="s">
        <v>17527</v>
      </c>
    </row>
    <row r="8459" spans="1:4" x14ac:dyDescent="0.2">
      <c r="A8459">
        <v>105947</v>
      </c>
      <c r="B8459" t="s">
        <v>15833</v>
      </c>
      <c r="C8459" t="s">
        <v>52</v>
      </c>
      <c r="D8459" t="s">
        <v>17527</v>
      </c>
    </row>
    <row r="8460" spans="1:4" x14ac:dyDescent="0.2">
      <c r="A8460">
        <v>105948</v>
      </c>
      <c r="B8460" t="s">
        <v>15834</v>
      </c>
      <c r="C8460" t="s">
        <v>52</v>
      </c>
      <c r="D8460" t="s">
        <v>17527</v>
      </c>
    </row>
    <row r="8461" spans="1:4" x14ac:dyDescent="0.2">
      <c r="A8461">
        <v>105949</v>
      </c>
      <c r="B8461" t="s">
        <v>15835</v>
      </c>
      <c r="C8461" t="s">
        <v>52</v>
      </c>
      <c r="D8461" t="s">
        <v>17527</v>
      </c>
    </row>
    <row r="8462" spans="1:4" x14ac:dyDescent="0.2">
      <c r="A8462">
        <v>105950</v>
      </c>
      <c r="B8462" t="s">
        <v>15836</v>
      </c>
      <c r="C8462" t="s">
        <v>52</v>
      </c>
      <c r="D8462" t="s">
        <v>17527</v>
      </c>
    </row>
    <row r="8463" spans="1:4" x14ac:dyDescent="0.2">
      <c r="A8463">
        <v>100619</v>
      </c>
      <c r="B8463" t="s">
        <v>15837</v>
      </c>
      <c r="C8463" t="s">
        <v>52</v>
      </c>
      <c r="D8463">
        <v>641.73</v>
      </c>
    </row>
    <row r="8464" spans="1:4" x14ac:dyDescent="0.2">
      <c r="A8464">
        <v>99283</v>
      </c>
      <c r="B8464" t="s">
        <v>15838</v>
      </c>
      <c r="C8464" t="s">
        <v>83</v>
      </c>
      <c r="D8464" s="335">
        <v>1340</v>
      </c>
    </row>
    <row r="8465" spans="1:4" x14ac:dyDescent="0.2">
      <c r="A8465">
        <v>99293</v>
      </c>
      <c r="B8465" t="s">
        <v>15839</v>
      </c>
      <c r="C8465" t="s">
        <v>83</v>
      </c>
      <c r="D8465" s="335">
        <v>1625.44</v>
      </c>
    </row>
    <row r="8466" spans="1:4" x14ac:dyDescent="0.2">
      <c r="A8466">
        <v>99243</v>
      </c>
      <c r="B8466" t="s">
        <v>15840</v>
      </c>
      <c r="C8466" t="s">
        <v>83</v>
      </c>
      <c r="D8466" s="335">
        <v>1910.83</v>
      </c>
    </row>
    <row r="8467" spans="1:4" x14ac:dyDescent="0.2">
      <c r="A8467">
        <v>99249</v>
      </c>
      <c r="B8467" t="s">
        <v>15841</v>
      </c>
      <c r="C8467" t="s">
        <v>83</v>
      </c>
      <c r="D8467" s="335">
        <v>2338.98</v>
      </c>
    </row>
    <row r="8468" spans="1:4" x14ac:dyDescent="0.2">
      <c r="A8468">
        <v>99278</v>
      </c>
      <c r="B8468" t="s">
        <v>15842</v>
      </c>
      <c r="C8468" t="s">
        <v>83</v>
      </c>
      <c r="D8468">
        <v>486.64</v>
      </c>
    </row>
    <row r="8469" spans="1:4" x14ac:dyDescent="0.2">
      <c r="A8469">
        <v>99288</v>
      </c>
      <c r="B8469" t="s">
        <v>15843</v>
      </c>
      <c r="C8469" t="s">
        <v>83</v>
      </c>
      <c r="D8469">
        <v>642.58000000000004</v>
      </c>
    </row>
    <row r="8470" spans="1:4" x14ac:dyDescent="0.2">
      <c r="A8470">
        <v>99240</v>
      </c>
      <c r="B8470" t="s">
        <v>15844</v>
      </c>
      <c r="C8470" t="s">
        <v>83</v>
      </c>
      <c r="D8470">
        <v>855.55</v>
      </c>
    </row>
    <row r="8471" spans="1:4" x14ac:dyDescent="0.2">
      <c r="A8471">
        <v>99246</v>
      </c>
      <c r="B8471" t="s">
        <v>15845</v>
      </c>
      <c r="C8471" t="s">
        <v>83</v>
      </c>
      <c r="D8471" s="335">
        <v>1172.6099999999999</v>
      </c>
    </row>
    <row r="8472" spans="1:4" x14ac:dyDescent="0.2">
      <c r="A8472">
        <v>97981</v>
      </c>
      <c r="B8472" t="s">
        <v>15846</v>
      </c>
      <c r="C8472" t="s">
        <v>83</v>
      </c>
      <c r="D8472" s="335">
        <v>1402.31</v>
      </c>
    </row>
    <row r="8473" spans="1:4" x14ac:dyDescent="0.2">
      <c r="A8473">
        <v>97985</v>
      </c>
      <c r="B8473" t="s">
        <v>15847</v>
      </c>
      <c r="C8473" t="s">
        <v>83</v>
      </c>
      <c r="D8473" s="335">
        <v>1695.9</v>
      </c>
    </row>
    <row r="8474" spans="1:4" x14ac:dyDescent="0.2">
      <c r="A8474">
        <v>97989</v>
      </c>
      <c r="B8474" t="s">
        <v>15848</v>
      </c>
      <c r="C8474" t="s">
        <v>83</v>
      </c>
      <c r="D8474" s="335">
        <v>1989.44</v>
      </c>
    </row>
    <row r="8475" spans="1:4" x14ac:dyDescent="0.2">
      <c r="A8475">
        <v>97993</v>
      </c>
      <c r="B8475" t="s">
        <v>15849</v>
      </c>
      <c r="C8475" t="s">
        <v>83</v>
      </c>
      <c r="D8475" s="335">
        <v>2429.81</v>
      </c>
    </row>
    <row r="8476" spans="1:4" x14ac:dyDescent="0.2">
      <c r="A8476">
        <v>98409</v>
      </c>
      <c r="B8476" t="s">
        <v>15850</v>
      </c>
      <c r="C8476" t="s">
        <v>83</v>
      </c>
      <c r="D8476">
        <v>488.41</v>
      </c>
    </row>
    <row r="8477" spans="1:4" x14ac:dyDescent="0.2">
      <c r="A8477">
        <v>97983</v>
      </c>
      <c r="B8477" t="s">
        <v>15851</v>
      </c>
      <c r="C8477" t="s">
        <v>83</v>
      </c>
      <c r="D8477">
        <v>644.9</v>
      </c>
    </row>
    <row r="8478" spans="1:4" x14ac:dyDescent="0.2">
      <c r="A8478">
        <v>97987</v>
      </c>
      <c r="B8478" t="s">
        <v>15852</v>
      </c>
      <c r="C8478" t="s">
        <v>83</v>
      </c>
      <c r="D8478">
        <v>858.46</v>
      </c>
    </row>
    <row r="8479" spans="1:4" x14ac:dyDescent="0.2">
      <c r="A8479">
        <v>97991</v>
      </c>
      <c r="B8479" t="s">
        <v>15853</v>
      </c>
      <c r="C8479" t="s">
        <v>83</v>
      </c>
      <c r="D8479" s="335">
        <v>1176.58</v>
      </c>
    </row>
    <row r="8480" spans="1:4" x14ac:dyDescent="0.2">
      <c r="A8480">
        <v>99241</v>
      </c>
      <c r="B8480" t="s">
        <v>15854</v>
      </c>
      <c r="C8480" t="s">
        <v>83</v>
      </c>
      <c r="D8480" s="335">
        <v>2079.06</v>
      </c>
    </row>
    <row r="8481" spans="1:4" x14ac:dyDescent="0.2">
      <c r="A8481">
        <v>99247</v>
      </c>
      <c r="B8481" t="s">
        <v>15855</v>
      </c>
      <c r="C8481" t="s">
        <v>83</v>
      </c>
      <c r="D8481" s="335">
        <v>2371.15</v>
      </c>
    </row>
    <row r="8482" spans="1:4" x14ac:dyDescent="0.2">
      <c r="A8482">
        <v>99263</v>
      </c>
      <c r="B8482" t="s">
        <v>15856</v>
      </c>
      <c r="C8482" t="s">
        <v>83</v>
      </c>
      <c r="D8482" s="335">
        <v>2663.27</v>
      </c>
    </row>
    <row r="8483" spans="1:4" x14ac:dyDescent="0.2">
      <c r="A8483">
        <v>99276</v>
      </c>
      <c r="B8483" t="s">
        <v>15857</v>
      </c>
      <c r="C8483" t="s">
        <v>83</v>
      </c>
      <c r="D8483" s="335">
        <v>2955.42</v>
      </c>
    </row>
    <row r="8484" spans="1:4" x14ac:dyDescent="0.2">
      <c r="A8484">
        <v>99291</v>
      </c>
      <c r="B8484" t="s">
        <v>15858</v>
      </c>
      <c r="C8484" t="s">
        <v>83</v>
      </c>
      <c r="D8484" s="335">
        <v>3247.5</v>
      </c>
    </row>
    <row r="8485" spans="1:4" x14ac:dyDescent="0.2">
      <c r="A8485">
        <v>99297</v>
      </c>
      <c r="B8485" t="s">
        <v>15859</v>
      </c>
      <c r="C8485" t="s">
        <v>83</v>
      </c>
      <c r="D8485" s="335">
        <v>3563.49</v>
      </c>
    </row>
    <row r="8486" spans="1:4" x14ac:dyDescent="0.2">
      <c r="A8486">
        <v>99254</v>
      </c>
      <c r="B8486" t="s">
        <v>15860</v>
      </c>
      <c r="C8486" t="s">
        <v>83</v>
      </c>
      <c r="D8486" s="335">
        <v>1494.86</v>
      </c>
    </row>
    <row r="8487" spans="1:4" x14ac:dyDescent="0.2">
      <c r="A8487">
        <v>99261</v>
      </c>
      <c r="B8487" t="s">
        <v>15861</v>
      </c>
      <c r="C8487" t="s">
        <v>83</v>
      </c>
      <c r="D8487" s="335">
        <v>1786.93</v>
      </c>
    </row>
    <row r="8488" spans="1:4" x14ac:dyDescent="0.2">
      <c r="A8488">
        <v>99266</v>
      </c>
      <c r="B8488" t="s">
        <v>15862</v>
      </c>
      <c r="C8488" t="s">
        <v>83</v>
      </c>
      <c r="D8488" s="335">
        <v>2079.06</v>
      </c>
    </row>
    <row r="8489" spans="1:4" x14ac:dyDescent="0.2">
      <c r="A8489">
        <v>99269</v>
      </c>
      <c r="B8489" t="s">
        <v>15863</v>
      </c>
      <c r="C8489" t="s">
        <v>83</v>
      </c>
      <c r="D8489" s="335">
        <v>2371.15</v>
      </c>
    </row>
    <row r="8490" spans="1:4" x14ac:dyDescent="0.2">
      <c r="A8490">
        <v>99277</v>
      </c>
      <c r="B8490" t="s">
        <v>15864</v>
      </c>
      <c r="C8490" t="s">
        <v>83</v>
      </c>
      <c r="D8490" s="335">
        <v>2663.27</v>
      </c>
    </row>
    <row r="8491" spans="1:4" x14ac:dyDescent="0.2">
      <c r="A8491">
        <v>99281</v>
      </c>
      <c r="B8491" t="s">
        <v>15865</v>
      </c>
      <c r="C8491" t="s">
        <v>83</v>
      </c>
      <c r="D8491" s="335">
        <v>2955.42</v>
      </c>
    </row>
    <row r="8492" spans="1:4" x14ac:dyDescent="0.2">
      <c r="A8492">
        <v>99289</v>
      </c>
      <c r="B8492" t="s">
        <v>15866</v>
      </c>
      <c r="C8492" t="s">
        <v>83</v>
      </c>
      <c r="D8492" s="335">
        <v>3247.5</v>
      </c>
    </row>
    <row r="8493" spans="1:4" x14ac:dyDescent="0.2">
      <c r="A8493">
        <v>99282</v>
      </c>
      <c r="B8493" t="s">
        <v>15867</v>
      </c>
      <c r="C8493" t="s">
        <v>83</v>
      </c>
      <c r="D8493" s="335">
        <v>3276.4</v>
      </c>
    </row>
    <row r="8494" spans="1:4" x14ac:dyDescent="0.2">
      <c r="A8494">
        <v>99296</v>
      </c>
      <c r="B8494" t="s">
        <v>15868</v>
      </c>
      <c r="C8494" t="s">
        <v>83</v>
      </c>
      <c r="D8494" s="335">
        <v>3568.47</v>
      </c>
    </row>
    <row r="8495" spans="1:4" x14ac:dyDescent="0.2">
      <c r="A8495">
        <v>99299</v>
      </c>
      <c r="B8495" t="s">
        <v>15869</v>
      </c>
      <c r="C8495" t="s">
        <v>83</v>
      </c>
      <c r="D8495" s="335">
        <v>3860.49</v>
      </c>
    </row>
    <row r="8496" spans="1:4" x14ac:dyDescent="0.2">
      <c r="A8496">
        <v>99302</v>
      </c>
      <c r="B8496" t="s">
        <v>15870</v>
      </c>
      <c r="C8496" t="s">
        <v>83</v>
      </c>
      <c r="D8496" s="335">
        <v>4157.55</v>
      </c>
    </row>
    <row r="8497" spans="1:4" x14ac:dyDescent="0.2">
      <c r="A8497">
        <v>99307</v>
      </c>
      <c r="B8497" t="s">
        <v>15871</v>
      </c>
      <c r="C8497" t="s">
        <v>83</v>
      </c>
      <c r="D8497" s="335">
        <v>2687.18</v>
      </c>
    </row>
    <row r="8498" spans="1:4" x14ac:dyDescent="0.2">
      <c r="A8498">
        <v>99317</v>
      </c>
      <c r="B8498" t="s">
        <v>15872</v>
      </c>
      <c r="C8498" t="s">
        <v>83</v>
      </c>
      <c r="D8498" s="335">
        <v>2979.28</v>
      </c>
    </row>
    <row r="8499" spans="1:4" x14ac:dyDescent="0.2">
      <c r="A8499">
        <v>99321</v>
      </c>
      <c r="B8499" t="s">
        <v>15873</v>
      </c>
      <c r="C8499" t="s">
        <v>83</v>
      </c>
      <c r="D8499" s="335">
        <v>3271.42</v>
      </c>
    </row>
    <row r="8500" spans="1:4" x14ac:dyDescent="0.2">
      <c r="A8500">
        <v>99323</v>
      </c>
      <c r="B8500" t="s">
        <v>15874</v>
      </c>
      <c r="C8500" t="s">
        <v>83</v>
      </c>
      <c r="D8500" s="335">
        <v>3563.49</v>
      </c>
    </row>
    <row r="8501" spans="1:4" x14ac:dyDescent="0.2">
      <c r="A8501">
        <v>99325</v>
      </c>
      <c r="B8501" t="s">
        <v>15875</v>
      </c>
      <c r="C8501" t="s">
        <v>83</v>
      </c>
      <c r="D8501" s="335">
        <v>3860.49</v>
      </c>
    </row>
    <row r="8502" spans="1:4" x14ac:dyDescent="0.2">
      <c r="A8502">
        <v>99311</v>
      </c>
      <c r="B8502" t="s">
        <v>15876</v>
      </c>
      <c r="C8502" t="s">
        <v>83</v>
      </c>
      <c r="D8502" s="335">
        <v>4454.68</v>
      </c>
    </row>
    <row r="8503" spans="1:4" x14ac:dyDescent="0.2">
      <c r="A8503">
        <v>99314</v>
      </c>
      <c r="B8503" t="s">
        <v>15877</v>
      </c>
      <c r="C8503" t="s">
        <v>83</v>
      </c>
      <c r="D8503" s="335">
        <v>4751.75</v>
      </c>
    </row>
    <row r="8504" spans="1:4" x14ac:dyDescent="0.2">
      <c r="A8504">
        <v>99304</v>
      </c>
      <c r="B8504" t="s">
        <v>15878</v>
      </c>
      <c r="C8504" t="s">
        <v>83</v>
      </c>
      <c r="D8504" s="335">
        <v>3865.46</v>
      </c>
    </row>
    <row r="8505" spans="1:4" x14ac:dyDescent="0.2">
      <c r="A8505">
        <v>99306</v>
      </c>
      <c r="B8505" t="s">
        <v>15879</v>
      </c>
      <c r="C8505" t="s">
        <v>83</v>
      </c>
      <c r="D8505" s="335">
        <v>4157.55</v>
      </c>
    </row>
    <row r="8506" spans="1:4" x14ac:dyDescent="0.2">
      <c r="A8506">
        <v>99309</v>
      </c>
      <c r="B8506" t="s">
        <v>15880</v>
      </c>
      <c r="C8506" t="s">
        <v>83</v>
      </c>
      <c r="D8506" s="335">
        <v>4454.68</v>
      </c>
    </row>
    <row r="8507" spans="1:4" x14ac:dyDescent="0.2">
      <c r="A8507">
        <v>99327</v>
      </c>
      <c r="B8507" t="s">
        <v>15881</v>
      </c>
      <c r="C8507" t="s">
        <v>83</v>
      </c>
      <c r="D8507" s="335">
        <v>5000.07</v>
      </c>
    </row>
    <row r="8508" spans="1:4" x14ac:dyDescent="0.2">
      <c r="A8508">
        <v>98009</v>
      </c>
      <c r="B8508" t="s">
        <v>15882</v>
      </c>
      <c r="C8508" t="s">
        <v>83</v>
      </c>
      <c r="D8508" s="335">
        <v>2140.09</v>
      </c>
    </row>
    <row r="8509" spans="1:4" x14ac:dyDescent="0.2">
      <c r="A8509">
        <v>98011</v>
      </c>
      <c r="B8509" t="s">
        <v>15883</v>
      </c>
      <c r="C8509" t="s">
        <v>83</v>
      </c>
      <c r="D8509" s="335">
        <v>2441.15</v>
      </c>
    </row>
    <row r="8510" spans="1:4" x14ac:dyDescent="0.2">
      <c r="A8510">
        <v>98013</v>
      </c>
      <c r="B8510" t="s">
        <v>15884</v>
      </c>
      <c r="C8510" t="s">
        <v>83</v>
      </c>
      <c r="D8510" s="335">
        <v>2742.26</v>
      </c>
    </row>
    <row r="8511" spans="1:4" x14ac:dyDescent="0.2">
      <c r="A8511">
        <v>98015</v>
      </c>
      <c r="B8511" t="s">
        <v>15885</v>
      </c>
      <c r="C8511" t="s">
        <v>83</v>
      </c>
      <c r="D8511" s="335">
        <v>3043.39</v>
      </c>
    </row>
    <row r="8512" spans="1:4" x14ac:dyDescent="0.2">
      <c r="A8512">
        <v>98017</v>
      </c>
      <c r="B8512" t="s">
        <v>15886</v>
      </c>
      <c r="C8512" t="s">
        <v>83</v>
      </c>
      <c r="D8512" s="335">
        <v>3344.44</v>
      </c>
    </row>
    <row r="8513" spans="1:4" x14ac:dyDescent="0.2">
      <c r="A8513">
        <v>98019</v>
      </c>
      <c r="B8513" t="s">
        <v>15887</v>
      </c>
      <c r="C8513" t="s">
        <v>83</v>
      </c>
      <c r="D8513" s="335">
        <v>3672.1</v>
      </c>
    </row>
    <row r="8514" spans="1:4" x14ac:dyDescent="0.2">
      <c r="A8514">
        <v>97995</v>
      </c>
      <c r="B8514" t="s">
        <v>15888</v>
      </c>
      <c r="C8514" t="s">
        <v>83</v>
      </c>
      <c r="D8514" s="335">
        <v>1537.94</v>
      </c>
    </row>
    <row r="8515" spans="1:4" x14ac:dyDescent="0.2">
      <c r="A8515">
        <v>97997</v>
      </c>
      <c r="B8515" t="s">
        <v>15889</v>
      </c>
      <c r="C8515" t="s">
        <v>83</v>
      </c>
      <c r="D8515" s="335">
        <v>1838.98</v>
      </c>
    </row>
    <row r="8516" spans="1:4" x14ac:dyDescent="0.2">
      <c r="A8516">
        <v>97999</v>
      </c>
      <c r="B8516" t="s">
        <v>15890</v>
      </c>
      <c r="C8516" t="s">
        <v>83</v>
      </c>
      <c r="D8516" s="335">
        <v>2140.09</v>
      </c>
    </row>
    <row r="8517" spans="1:4" x14ac:dyDescent="0.2">
      <c r="A8517">
        <v>98001</v>
      </c>
      <c r="B8517" t="s">
        <v>15891</v>
      </c>
      <c r="C8517" t="s">
        <v>83</v>
      </c>
      <c r="D8517" s="335">
        <v>2441.15</v>
      </c>
    </row>
    <row r="8518" spans="1:4" x14ac:dyDescent="0.2">
      <c r="A8518">
        <v>98003</v>
      </c>
      <c r="B8518" t="s">
        <v>15892</v>
      </c>
      <c r="C8518" t="s">
        <v>83</v>
      </c>
      <c r="D8518" s="335">
        <v>2742.26</v>
      </c>
    </row>
    <row r="8519" spans="1:4" x14ac:dyDescent="0.2">
      <c r="A8519">
        <v>98005</v>
      </c>
      <c r="B8519" t="s">
        <v>15893</v>
      </c>
      <c r="C8519" t="s">
        <v>83</v>
      </c>
      <c r="D8519" s="335">
        <v>3043.39</v>
      </c>
    </row>
    <row r="8520" spans="1:4" x14ac:dyDescent="0.2">
      <c r="A8520">
        <v>98007</v>
      </c>
      <c r="B8520" t="s">
        <v>15894</v>
      </c>
      <c r="C8520" t="s">
        <v>83</v>
      </c>
      <c r="D8520" s="335">
        <v>3344.44</v>
      </c>
    </row>
    <row r="8521" spans="1:4" x14ac:dyDescent="0.2">
      <c r="A8521">
        <v>98031</v>
      </c>
      <c r="B8521" t="s">
        <v>15895</v>
      </c>
      <c r="C8521" t="s">
        <v>83</v>
      </c>
      <c r="D8521" s="335">
        <v>3376.61</v>
      </c>
    </row>
    <row r="8522" spans="1:4" x14ac:dyDescent="0.2">
      <c r="A8522">
        <v>98033</v>
      </c>
      <c r="B8522" t="s">
        <v>15896</v>
      </c>
      <c r="C8522" t="s">
        <v>83</v>
      </c>
      <c r="D8522" s="335">
        <v>3677.65</v>
      </c>
    </row>
    <row r="8523" spans="1:4" x14ac:dyDescent="0.2">
      <c r="A8523">
        <v>98035</v>
      </c>
      <c r="B8523" t="s">
        <v>15897</v>
      </c>
      <c r="C8523" t="s">
        <v>83</v>
      </c>
      <c r="D8523" s="335">
        <v>3978.64</v>
      </c>
    </row>
    <row r="8524" spans="1:4" x14ac:dyDescent="0.2">
      <c r="A8524">
        <v>98037</v>
      </c>
      <c r="B8524" t="s">
        <v>15898</v>
      </c>
      <c r="C8524" t="s">
        <v>83</v>
      </c>
      <c r="D8524" s="335">
        <v>4285.24</v>
      </c>
    </row>
    <row r="8525" spans="1:4" x14ac:dyDescent="0.2">
      <c r="A8525">
        <v>98021</v>
      </c>
      <c r="B8525" t="s">
        <v>15899</v>
      </c>
      <c r="C8525" t="s">
        <v>83</v>
      </c>
      <c r="D8525" s="335">
        <v>2768.87</v>
      </c>
    </row>
    <row r="8526" spans="1:4" x14ac:dyDescent="0.2">
      <c r="A8526">
        <v>98023</v>
      </c>
      <c r="B8526" t="s">
        <v>15900</v>
      </c>
      <c r="C8526" t="s">
        <v>83</v>
      </c>
      <c r="D8526" s="335">
        <v>3069.93</v>
      </c>
    </row>
    <row r="8527" spans="1:4" x14ac:dyDescent="0.2">
      <c r="A8527">
        <v>98025</v>
      </c>
      <c r="B8527" t="s">
        <v>15901</v>
      </c>
      <c r="C8527" t="s">
        <v>83</v>
      </c>
      <c r="D8527" s="335">
        <v>3371.06</v>
      </c>
    </row>
    <row r="8528" spans="1:4" x14ac:dyDescent="0.2">
      <c r="A8528">
        <v>98027</v>
      </c>
      <c r="B8528" t="s">
        <v>15902</v>
      </c>
      <c r="C8528" t="s">
        <v>83</v>
      </c>
      <c r="D8528" s="335">
        <v>3672.1</v>
      </c>
    </row>
    <row r="8529" spans="1:4" x14ac:dyDescent="0.2">
      <c r="A8529">
        <v>98029</v>
      </c>
      <c r="B8529" t="s">
        <v>15903</v>
      </c>
      <c r="C8529" t="s">
        <v>83</v>
      </c>
      <c r="D8529" s="335">
        <v>3978.64</v>
      </c>
    </row>
    <row r="8530" spans="1:4" x14ac:dyDescent="0.2">
      <c r="A8530">
        <v>98045</v>
      </c>
      <c r="B8530" t="s">
        <v>15904</v>
      </c>
      <c r="C8530" t="s">
        <v>83</v>
      </c>
      <c r="D8530" s="335">
        <v>4591.91</v>
      </c>
    </row>
    <row r="8531" spans="1:4" x14ac:dyDescent="0.2">
      <c r="A8531">
        <v>98047</v>
      </c>
      <c r="B8531" t="s">
        <v>15905</v>
      </c>
      <c r="C8531" t="s">
        <v>83</v>
      </c>
      <c r="D8531" s="335">
        <v>4898.5200000000004</v>
      </c>
    </row>
    <row r="8532" spans="1:4" x14ac:dyDescent="0.2">
      <c r="A8532">
        <v>98039</v>
      </c>
      <c r="B8532" t="s">
        <v>15906</v>
      </c>
      <c r="C8532" t="s">
        <v>83</v>
      </c>
      <c r="D8532" s="335">
        <v>3984.18</v>
      </c>
    </row>
    <row r="8533" spans="1:4" x14ac:dyDescent="0.2">
      <c r="A8533">
        <v>98041</v>
      </c>
      <c r="B8533" t="s">
        <v>15907</v>
      </c>
      <c r="C8533" t="s">
        <v>83</v>
      </c>
      <c r="D8533" s="335">
        <v>4285.24</v>
      </c>
    </row>
    <row r="8534" spans="1:4" x14ac:dyDescent="0.2">
      <c r="A8534">
        <v>98043</v>
      </c>
      <c r="B8534" t="s">
        <v>15908</v>
      </c>
      <c r="C8534" t="s">
        <v>83</v>
      </c>
      <c r="D8534" s="335">
        <v>4591.91</v>
      </c>
    </row>
    <row r="8535" spans="1:4" x14ac:dyDescent="0.2">
      <c r="A8535">
        <v>98049</v>
      </c>
      <c r="B8535" t="s">
        <v>15909</v>
      </c>
      <c r="C8535" t="s">
        <v>83</v>
      </c>
      <c r="D8535" s="335">
        <v>5150.8599999999997</v>
      </c>
    </row>
    <row r="8536" spans="1:4" x14ac:dyDescent="0.2">
      <c r="A8536">
        <v>101809</v>
      </c>
      <c r="B8536" t="s">
        <v>15910</v>
      </c>
      <c r="C8536" t="s">
        <v>52</v>
      </c>
      <c r="D8536" s="335">
        <v>3242.22</v>
      </c>
    </row>
    <row r="8537" spans="1:4" x14ac:dyDescent="0.2">
      <c r="A8537">
        <v>99280</v>
      </c>
      <c r="B8537" t="s">
        <v>15911</v>
      </c>
      <c r="C8537" t="s">
        <v>52</v>
      </c>
      <c r="D8537" s="335">
        <v>2330.77</v>
      </c>
    </row>
    <row r="8538" spans="1:4" x14ac:dyDescent="0.2">
      <c r="A8538">
        <v>99292</v>
      </c>
      <c r="B8538" t="s">
        <v>15912</v>
      </c>
      <c r="C8538" t="s">
        <v>52</v>
      </c>
      <c r="D8538" s="335">
        <v>2871.08</v>
      </c>
    </row>
    <row r="8539" spans="1:4" x14ac:dyDescent="0.2">
      <c r="A8539">
        <v>99242</v>
      </c>
      <c r="B8539" t="s">
        <v>15913</v>
      </c>
      <c r="C8539" t="s">
        <v>52</v>
      </c>
      <c r="D8539" s="335">
        <v>3407.08</v>
      </c>
    </row>
    <row r="8540" spans="1:4" x14ac:dyDescent="0.2">
      <c r="A8540">
        <v>99248</v>
      </c>
      <c r="B8540" t="s">
        <v>15914</v>
      </c>
      <c r="C8540" t="s">
        <v>52</v>
      </c>
      <c r="D8540" s="335">
        <v>4346.45</v>
      </c>
    </row>
    <row r="8541" spans="1:4" x14ac:dyDescent="0.2">
      <c r="A8541">
        <v>99275</v>
      </c>
      <c r="B8541" t="s">
        <v>15915</v>
      </c>
      <c r="C8541" t="s">
        <v>52</v>
      </c>
      <c r="D8541" s="335">
        <v>1165.0899999999999</v>
      </c>
    </row>
    <row r="8542" spans="1:4" x14ac:dyDescent="0.2">
      <c r="A8542">
        <v>99285</v>
      </c>
      <c r="B8542" t="s">
        <v>15916</v>
      </c>
      <c r="C8542" t="s">
        <v>52</v>
      </c>
      <c r="D8542" s="335">
        <v>1548.21</v>
      </c>
    </row>
    <row r="8543" spans="1:4" x14ac:dyDescent="0.2">
      <c r="A8543">
        <v>102457</v>
      </c>
      <c r="B8543" t="s">
        <v>15917</v>
      </c>
      <c r="C8543" t="s">
        <v>52</v>
      </c>
      <c r="D8543" s="335">
        <v>1944.26</v>
      </c>
    </row>
    <row r="8544" spans="1:4" x14ac:dyDescent="0.2">
      <c r="A8544">
        <v>102142</v>
      </c>
      <c r="B8544" t="s">
        <v>15918</v>
      </c>
      <c r="C8544" t="s">
        <v>52</v>
      </c>
      <c r="D8544" s="335">
        <v>3071.39</v>
      </c>
    </row>
    <row r="8545" spans="1:4" x14ac:dyDescent="0.2">
      <c r="A8545">
        <v>97980</v>
      </c>
      <c r="B8545" t="s">
        <v>15919</v>
      </c>
      <c r="C8545" t="s">
        <v>52</v>
      </c>
      <c r="D8545" s="335">
        <v>2396.2199999999998</v>
      </c>
    </row>
    <row r="8546" spans="1:4" x14ac:dyDescent="0.2">
      <c r="A8546">
        <v>98405</v>
      </c>
      <c r="B8546" t="s">
        <v>15920</v>
      </c>
      <c r="C8546" t="s">
        <v>52</v>
      </c>
      <c r="D8546" s="335">
        <v>2945.71</v>
      </c>
    </row>
    <row r="8547" spans="1:4" x14ac:dyDescent="0.2">
      <c r="A8547">
        <v>97988</v>
      </c>
      <c r="B8547" t="s">
        <v>15921</v>
      </c>
      <c r="C8547" t="s">
        <v>52</v>
      </c>
      <c r="D8547" s="335">
        <v>3490.07</v>
      </c>
    </row>
    <row r="8548" spans="1:4" x14ac:dyDescent="0.2">
      <c r="A8548">
        <v>97992</v>
      </c>
      <c r="B8548" t="s">
        <v>15922</v>
      </c>
      <c r="C8548" t="s">
        <v>52</v>
      </c>
      <c r="D8548" s="335">
        <v>4446.6099999999997</v>
      </c>
    </row>
    <row r="8549" spans="1:4" x14ac:dyDescent="0.2">
      <c r="A8549">
        <v>97978</v>
      </c>
      <c r="B8549" t="s">
        <v>15923</v>
      </c>
      <c r="C8549" t="s">
        <v>52</v>
      </c>
      <c r="D8549" s="335">
        <v>1172.3800000000001</v>
      </c>
    </row>
    <row r="8550" spans="1:4" x14ac:dyDescent="0.2">
      <c r="A8550">
        <v>98410</v>
      </c>
      <c r="B8550" t="s">
        <v>15924</v>
      </c>
      <c r="C8550" t="s">
        <v>52</v>
      </c>
      <c r="D8550" s="335">
        <v>1477.61</v>
      </c>
    </row>
    <row r="8551" spans="1:4" x14ac:dyDescent="0.2">
      <c r="A8551">
        <v>102139</v>
      </c>
      <c r="B8551" t="s">
        <v>15925</v>
      </c>
      <c r="C8551" t="s">
        <v>52</v>
      </c>
      <c r="D8551" s="335">
        <v>2021.63</v>
      </c>
    </row>
    <row r="8552" spans="1:4" x14ac:dyDescent="0.2">
      <c r="A8552">
        <v>102141</v>
      </c>
      <c r="B8552" t="s">
        <v>15926</v>
      </c>
      <c r="C8552" t="s">
        <v>52</v>
      </c>
      <c r="D8552" s="335">
        <v>3104.32</v>
      </c>
    </row>
    <row r="8553" spans="1:4" x14ac:dyDescent="0.2">
      <c r="A8553">
        <v>99290</v>
      </c>
      <c r="B8553" t="s">
        <v>15927</v>
      </c>
      <c r="C8553" t="s">
        <v>52</v>
      </c>
      <c r="D8553" s="335">
        <v>4544.74</v>
      </c>
    </row>
    <row r="8554" spans="1:4" x14ac:dyDescent="0.2">
      <c r="A8554">
        <v>99244</v>
      </c>
      <c r="B8554" t="s">
        <v>15928</v>
      </c>
      <c r="C8554" t="s">
        <v>52</v>
      </c>
      <c r="D8554" s="335">
        <v>5537.5</v>
      </c>
    </row>
    <row r="8555" spans="1:4" x14ac:dyDescent="0.2">
      <c r="A8555">
        <v>99256</v>
      </c>
      <c r="B8555" t="s">
        <v>15929</v>
      </c>
      <c r="C8555" t="s">
        <v>52</v>
      </c>
      <c r="D8555" s="335">
        <v>6499.15</v>
      </c>
    </row>
    <row r="8556" spans="1:4" x14ac:dyDescent="0.2">
      <c r="A8556">
        <v>99271</v>
      </c>
      <c r="B8556" t="s">
        <v>15930</v>
      </c>
      <c r="C8556" t="s">
        <v>52</v>
      </c>
      <c r="D8556" s="335">
        <v>7460.77</v>
      </c>
    </row>
    <row r="8557" spans="1:4" x14ac:dyDescent="0.2">
      <c r="A8557">
        <v>99284</v>
      </c>
      <c r="B8557" t="s">
        <v>15931</v>
      </c>
      <c r="C8557" t="s">
        <v>52</v>
      </c>
      <c r="D8557" s="335">
        <v>8422.5</v>
      </c>
    </row>
    <row r="8558" spans="1:4" x14ac:dyDescent="0.2">
      <c r="A8558">
        <v>99294</v>
      </c>
      <c r="B8558" t="s">
        <v>15932</v>
      </c>
      <c r="C8558" t="s">
        <v>52</v>
      </c>
      <c r="D8558" s="335">
        <v>9384.1299999999992</v>
      </c>
    </row>
    <row r="8559" spans="1:4" x14ac:dyDescent="0.2">
      <c r="A8559">
        <v>99252</v>
      </c>
      <c r="B8559" t="s">
        <v>15933</v>
      </c>
      <c r="C8559" t="s">
        <v>52</v>
      </c>
      <c r="D8559" s="335">
        <v>2922.31</v>
      </c>
    </row>
    <row r="8560" spans="1:4" x14ac:dyDescent="0.2">
      <c r="A8560">
        <v>99259</v>
      </c>
      <c r="B8560" t="s">
        <v>15934</v>
      </c>
      <c r="C8560" t="s">
        <v>52</v>
      </c>
      <c r="D8560" s="335">
        <v>3691.51</v>
      </c>
    </row>
    <row r="8561" spans="1:4" x14ac:dyDescent="0.2">
      <c r="A8561">
        <v>99265</v>
      </c>
      <c r="B8561" t="s">
        <v>15935</v>
      </c>
      <c r="C8561" t="s">
        <v>52</v>
      </c>
      <c r="D8561" s="335">
        <v>4460.62</v>
      </c>
    </row>
    <row r="8562" spans="1:4" x14ac:dyDescent="0.2">
      <c r="A8562">
        <v>99267</v>
      </c>
      <c r="B8562" t="s">
        <v>15936</v>
      </c>
      <c r="C8562" t="s">
        <v>52</v>
      </c>
      <c r="D8562" s="335">
        <v>5229.84</v>
      </c>
    </row>
    <row r="8563" spans="1:4" x14ac:dyDescent="0.2">
      <c r="A8563">
        <v>99274</v>
      </c>
      <c r="B8563" t="s">
        <v>15937</v>
      </c>
      <c r="C8563" t="s">
        <v>52</v>
      </c>
      <c r="D8563" s="335">
        <v>6038.19</v>
      </c>
    </row>
    <row r="8564" spans="1:4" x14ac:dyDescent="0.2">
      <c r="A8564">
        <v>99279</v>
      </c>
      <c r="B8564" t="s">
        <v>15938</v>
      </c>
      <c r="C8564" t="s">
        <v>52</v>
      </c>
      <c r="D8564" s="335">
        <v>6812.28</v>
      </c>
    </row>
    <row r="8565" spans="1:4" x14ac:dyDescent="0.2">
      <c r="A8565">
        <v>99286</v>
      </c>
      <c r="B8565" t="s">
        <v>15939</v>
      </c>
      <c r="C8565" t="s">
        <v>52</v>
      </c>
      <c r="D8565" s="335">
        <v>7586.45</v>
      </c>
    </row>
    <row r="8566" spans="1:4" x14ac:dyDescent="0.2">
      <c r="A8566">
        <v>99326</v>
      </c>
      <c r="B8566" t="s">
        <v>15940</v>
      </c>
      <c r="C8566" t="s">
        <v>52</v>
      </c>
      <c r="D8566" s="335">
        <v>9171.9599999999991</v>
      </c>
    </row>
    <row r="8567" spans="1:4" x14ac:dyDescent="0.2">
      <c r="A8567">
        <v>99287</v>
      </c>
      <c r="B8567" t="s">
        <v>15941</v>
      </c>
      <c r="C8567" t="s">
        <v>52</v>
      </c>
      <c r="D8567" s="335">
        <v>10537.81</v>
      </c>
    </row>
    <row r="8568" spans="1:4" x14ac:dyDescent="0.2">
      <c r="A8568">
        <v>99298</v>
      </c>
      <c r="B8568" t="s">
        <v>15942</v>
      </c>
      <c r="C8568" t="s">
        <v>52</v>
      </c>
      <c r="D8568" s="335">
        <v>11903.69</v>
      </c>
    </row>
    <row r="8569" spans="1:4" x14ac:dyDescent="0.2">
      <c r="A8569">
        <v>99300</v>
      </c>
      <c r="B8569" t="s">
        <v>15943</v>
      </c>
      <c r="C8569" t="s">
        <v>52</v>
      </c>
      <c r="D8569" s="335">
        <v>13269.58</v>
      </c>
    </row>
    <row r="8570" spans="1:4" x14ac:dyDescent="0.2">
      <c r="A8570">
        <v>99301</v>
      </c>
      <c r="B8570" t="s">
        <v>15944</v>
      </c>
      <c r="C8570" t="s">
        <v>52</v>
      </c>
      <c r="D8570" s="335">
        <v>6668.81</v>
      </c>
    </row>
    <row r="8571" spans="1:4" x14ac:dyDescent="0.2">
      <c r="A8571">
        <v>99312</v>
      </c>
      <c r="B8571" t="s">
        <v>15945</v>
      </c>
      <c r="C8571" t="s">
        <v>52</v>
      </c>
      <c r="D8571" s="335">
        <v>7804.76</v>
      </c>
    </row>
    <row r="8572" spans="1:4" x14ac:dyDescent="0.2">
      <c r="A8572">
        <v>99320</v>
      </c>
      <c r="B8572" t="s">
        <v>15946</v>
      </c>
      <c r="C8572" t="s">
        <v>52</v>
      </c>
      <c r="D8572" s="335">
        <v>9009.4</v>
      </c>
    </row>
    <row r="8573" spans="1:4" x14ac:dyDescent="0.2">
      <c r="A8573">
        <v>99322</v>
      </c>
      <c r="B8573" t="s">
        <v>15947</v>
      </c>
      <c r="C8573" t="s">
        <v>52</v>
      </c>
      <c r="D8573" s="335">
        <v>10153.99</v>
      </c>
    </row>
    <row r="8574" spans="1:4" x14ac:dyDescent="0.2">
      <c r="A8574">
        <v>99324</v>
      </c>
      <c r="B8574" t="s">
        <v>15948</v>
      </c>
      <c r="C8574" t="s">
        <v>52</v>
      </c>
      <c r="D8574" s="335">
        <v>11298.62</v>
      </c>
    </row>
    <row r="8575" spans="1:4" x14ac:dyDescent="0.2">
      <c r="A8575">
        <v>99310</v>
      </c>
      <c r="B8575" t="s">
        <v>15949</v>
      </c>
      <c r="C8575" t="s">
        <v>52</v>
      </c>
      <c r="D8575" s="335">
        <v>15503.51</v>
      </c>
    </row>
    <row r="8576" spans="1:4" x14ac:dyDescent="0.2">
      <c r="A8576">
        <v>99313</v>
      </c>
      <c r="B8576" t="s">
        <v>15950</v>
      </c>
      <c r="C8576" t="s">
        <v>52</v>
      </c>
      <c r="D8576" s="335">
        <v>17264.21</v>
      </c>
    </row>
    <row r="8577" spans="1:4" x14ac:dyDescent="0.2">
      <c r="A8577">
        <v>99303</v>
      </c>
      <c r="B8577" t="s">
        <v>15951</v>
      </c>
      <c r="C8577" t="s">
        <v>52</v>
      </c>
      <c r="D8577" s="335">
        <v>12140.21</v>
      </c>
    </row>
    <row r="8578" spans="1:4" x14ac:dyDescent="0.2">
      <c r="A8578">
        <v>99305</v>
      </c>
      <c r="B8578" t="s">
        <v>15952</v>
      </c>
      <c r="C8578" t="s">
        <v>52</v>
      </c>
      <c r="D8578" s="335">
        <v>13703.55</v>
      </c>
    </row>
    <row r="8579" spans="1:4" x14ac:dyDescent="0.2">
      <c r="A8579">
        <v>99308</v>
      </c>
      <c r="B8579" t="s">
        <v>15953</v>
      </c>
      <c r="C8579" t="s">
        <v>52</v>
      </c>
      <c r="D8579" s="335">
        <v>15266.91</v>
      </c>
    </row>
    <row r="8580" spans="1:4" x14ac:dyDescent="0.2">
      <c r="A8580">
        <v>99315</v>
      </c>
      <c r="B8580" t="s">
        <v>15954</v>
      </c>
      <c r="C8580" t="s">
        <v>52</v>
      </c>
      <c r="D8580" s="335">
        <v>19261.560000000001</v>
      </c>
    </row>
    <row r="8581" spans="1:4" x14ac:dyDescent="0.2">
      <c r="A8581">
        <v>98008</v>
      </c>
      <c r="B8581" t="s">
        <v>15955</v>
      </c>
      <c r="C8581" t="s">
        <v>52</v>
      </c>
      <c r="D8581" s="335">
        <v>4626.47</v>
      </c>
    </row>
    <row r="8582" spans="1:4" x14ac:dyDescent="0.2">
      <c r="A8582">
        <v>98010</v>
      </c>
      <c r="B8582" t="s">
        <v>15956</v>
      </c>
      <c r="C8582" t="s">
        <v>52</v>
      </c>
      <c r="D8582" s="335">
        <v>5637.22</v>
      </c>
    </row>
    <row r="8583" spans="1:4" x14ac:dyDescent="0.2">
      <c r="A8583">
        <v>98012</v>
      </c>
      <c r="B8583" t="s">
        <v>15957</v>
      </c>
      <c r="C8583" t="s">
        <v>52</v>
      </c>
      <c r="D8583" s="335">
        <v>6616.84</v>
      </c>
    </row>
    <row r="8584" spans="1:4" x14ac:dyDescent="0.2">
      <c r="A8584">
        <v>98014</v>
      </c>
      <c r="B8584" t="s">
        <v>15958</v>
      </c>
      <c r="C8584" t="s">
        <v>52</v>
      </c>
      <c r="D8584" s="335">
        <v>7596.44</v>
      </c>
    </row>
    <row r="8585" spans="1:4" x14ac:dyDescent="0.2">
      <c r="A8585">
        <v>98016</v>
      </c>
      <c r="B8585" t="s">
        <v>15959</v>
      </c>
      <c r="C8585" t="s">
        <v>52</v>
      </c>
      <c r="D8585" s="335">
        <v>8576.17</v>
      </c>
    </row>
    <row r="8586" spans="1:4" x14ac:dyDescent="0.2">
      <c r="A8586">
        <v>98018</v>
      </c>
      <c r="B8586" t="s">
        <v>15960</v>
      </c>
      <c r="C8586" t="s">
        <v>52</v>
      </c>
      <c r="D8586" s="335">
        <v>9555.77</v>
      </c>
    </row>
    <row r="8587" spans="1:4" x14ac:dyDescent="0.2">
      <c r="A8587">
        <v>97994</v>
      </c>
      <c r="B8587" t="s">
        <v>15961</v>
      </c>
      <c r="C8587" t="s">
        <v>52</v>
      </c>
      <c r="D8587" s="335">
        <v>2974.29</v>
      </c>
    </row>
    <row r="8588" spans="1:4" x14ac:dyDescent="0.2">
      <c r="A8588">
        <v>97996</v>
      </c>
      <c r="B8588" t="s">
        <v>15962</v>
      </c>
      <c r="C8588" t="s">
        <v>52</v>
      </c>
      <c r="D8588" s="335">
        <v>3757.84</v>
      </c>
    </row>
    <row r="8589" spans="1:4" x14ac:dyDescent="0.2">
      <c r="A8589">
        <v>98407</v>
      </c>
      <c r="B8589" t="s">
        <v>15963</v>
      </c>
      <c r="C8589" t="s">
        <v>52</v>
      </c>
      <c r="D8589" s="335">
        <v>4541.29</v>
      </c>
    </row>
    <row r="8590" spans="1:4" x14ac:dyDescent="0.2">
      <c r="A8590">
        <v>98408</v>
      </c>
      <c r="B8590" t="s">
        <v>15964</v>
      </c>
      <c r="C8590" t="s">
        <v>52</v>
      </c>
      <c r="D8590" s="335">
        <v>5324.85</v>
      </c>
    </row>
    <row r="8591" spans="1:4" x14ac:dyDescent="0.2">
      <c r="A8591">
        <v>98002</v>
      </c>
      <c r="B8591" t="s">
        <v>15965</v>
      </c>
      <c r="C8591" t="s">
        <v>52</v>
      </c>
      <c r="D8591" s="335">
        <v>6147.54</v>
      </c>
    </row>
    <row r="8592" spans="1:4" x14ac:dyDescent="0.2">
      <c r="A8592">
        <v>98406</v>
      </c>
      <c r="B8592" t="s">
        <v>15966</v>
      </c>
      <c r="C8592" t="s">
        <v>52</v>
      </c>
      <c r="D8592" s="335">
        <v>6935.98</v>
      </c>
    </row>
    <row r="8593" spans="1:4" x14ac:dyDescent="0.2">
      <c r="A8593">
        <v>98006</v>
      </c>
      <c r="B8593" t="s">
        <v>15967</v>
      </c>
      <c r="C8593" t="s">
        <v>52</v>
      </c>
      <c r="D8593" s="335">
        <v>7724.48</v>
      </c>
    </row>
    <row r="8594" spans="1:4" x14ac:dyDescent="0.2">
      <c r="A8594">
        <v>98030</v>
      </c>
      <c r="B8594" t="s">
        <v>15968</v>
      </c>
      <c r="C8594" t="s">
        <v>52</v>
      </c>
      <c r="D8594" s="335">
        <v>9341.26</v>
      </c>
    </row>
    <row r="8595" spans="1:4" x14ac:dyDescent="0.2">
      <c r="A8595">
        <v>98032</v>
      </c>
      <c r="B8595" t="s">
        <v>15969</v>
      </c>
      <c r="C8595" t="s">
        <v>52</v>
      </c>
      <c r="D8595" s="335">
        <v>10733.38</v>
      </c>
    </row>
    <row r="8596" spans="1:4" x14ac:dyDescent="0.2">
      <c r="A8596">
        <v>98034</v>
      </c>
      <c r="B8596" t="s">
        <v>15970</v>
      </c>
      <c r="C8596" t="s">
        <v>52</v>
      </c>
      <c r="D8596" s="335">
        <v>12125.54</v>
      </c>
    </row>
    <row r="8597" spans="1:4" x14ac:dyDescent="0.2">
      <c r="A8597">
        <v>98036</v>
      </c>
      <c r="B8597" t="s">
        <v>15971</v>
      </c>
      <c r="C8597" t="s">
        <v>52</v>
      </c>
      <c r="D8597" s="335">
        <v>13517.71</v>
      </c>
    </row>
    <row r="8598" spans="1:4" x14ac:dyDescent="0.2">
      <c r="A8598">
        <v>98020</v>
      </c>
      <c r="B8598" t="s">
        <v>15972</v>
      </c>
      <c r="C8598" t="s">
        <v>52</v>
      </c>
      <c r="D8598" s="335">
        <v>6790.28</v>
      </c>
    </row>
    <row r="8599" spans="1:4" x14ac:dyDescent="0.2">
      <c r="A8599">
        <v>98022</v>
      </c>
      <c r="B8599" t="s">
        <v>15973</v>
      </c>
      <c r="C8599" t="s">
        <v>52</v>
      </c>
      <c r="D8599" s="335">
        <v>7947.41</v>
      </c>
    </row>
    <row r="8600" spans="1:4" x14ac:dyDescent="0.2">
      <c r="A8600">
        <v>98024</v>
      </c>
      <c r="B8600" t="s">
        <v>15974</v>
      </c>
      <c r="C8600" t="s">
        <v>52</v>
      </c>
      <c r="D8600" s="335">
        <v>9173.24</v>
      </c>
    </row>
    <row r="8601" spans="1:4" x14ac:dyDescent="0.2">
      <c r="A8601">
        <v>98026</v>
      </c>
      <c r="B8601" t="s">
        <v>15975</v>
      </c>
      <c r="C8601" t="s">
        <v>52</v>
      </c>
      <c r="D8601" s="335">
        <v>10339</v>
      </c>
    </row>
    <row r="8602" spans="1:4" x14ac:dyDescent="0.2">
      <c r="A8602">
        <v>98028</v>
      </c>
      <c r="B8602" t="s">
        <v>15976</v>
      </c>
      <c r="C8602" t="s">
        <v>52</v>
      </c>
      <c r="D8602" s="335">
        <v>11504.83</v>
      </c>
    </row>
    <row r="8603" spans="1:4" x14ac:dyDescent="0.2">
      <c r="A8603">
        <v>98044</v>
      </c>
      <c r="B8603" t="s">
        <v>15977</v>
      </c>
      <c r="C8603" t="s">
        <v>52</v>
      </c>
      <c r="D8603" s="335">
        <v>15795.63</v>
      </c>
    </row>
    <row r="8604" spans="1:4" x14ac:dyDescent="0.2">
      <c r="A8604">
        <v>98046</v>
      </c>
      <c r="B8604" t="s">
        <v>15978</v>
      </c>
      <c r="C8604" t="s">
        <v>52</v>
      </c>
      <c r="D8604" s="335">
        <v>17590.27</v>
      </c>
    </row>
    <row r="8605" spans="1:4" x14ac:dyDescent="0.2">
      <c r="A8605">
        <v>98038</v>
      </c>
      <c r="B8605" t="s">
        <v>15979</v>
      </c>
      <c r="C8605" t="s">
        <v>52</v>
      </c>
      <c r="D8605" s="335">
        <v>12367.08</v>
      </c>
    </row>
    <row r="8606" spans="1:4" x14ac:dyDescent="0.2">
      <c r="A8606">
        <v>98040</v>
      </c>
      <c r="B8606" t="s">
        <v>15980</v>
      </c>
      <c r="C8606" t="s">
        <v>52</v>
      </c>
      <c r="D8606" s="335">
        <v>13960.53</v>
      </c>
    </row>
    <row r="8607" spans="1:4" x14ac:dyDescent="0.2">
      <c r="A8607">
        <v>98042</v>
      </c>
      <c r="B8607" t="s">
        <v>15981</v>
      </c>
      <c r="C8607" t="s">
        <v>52</v>
      </c>
      <c r="D8607" s="335">
        <v>15554</v>
      </c>
    </row>
    <row r="8608" spans="1:4" x14ac:dyDescent="0.2">
      <c r="A8608">
        <v>98048</v>
      </c>
      <c r="B8608" t="s">
        <v>15982</v>
      </c>
      <c r="C8608" t="s">
        <v>52</v>
      </c>
      <c r="D8608" s="335">
        <v>19626.57</v>
      </c>
    </row>
    <row r="8609" spans="1:4" x14ac:dyDescent="0.2">
      <c r="A8609">
        <v>97955</v>
      </c>
      <c r="B8609" t="s">
        <v>15983</v>
      </c>
      <c r="C8609" t="s">
        <v>52</v>
      </c>
      <c r="D8609" s="335">
        <v>3464.23</v>
      </c>
    </row>
    <row r="8610" spans="1:4" x14ac:dyDescent="0.2">
      <c r="A8610">
        <v>97948</v>
      </c>
      <c r="B8610" t="s">
        <v>15984</v>
      </c>
      <c r="C8610" t="s">
        <v>52</v>
      </c>
      <c r="D8610" s="335">
        <v>3903.47</v>
      </c>
    </row>
    <row r="8611" spans="1:4" x14ac:dyDescent="0.2">
      <c r="A8611">
        <v>97934</v>
      </c>
      <c r="B8611" t="s">
        <v>15985</v>
      </c>
      <c r="C8611" t="s">
        <v>52</v>
      </c>
      <c r="D8611" s="335">
        <v>2777.72</v>
      </c>
    </row>
    <row r="8612" spans="1:4" x14ac:dyDescent="0.2">
      <c r="A8612">
        <v>97953</v>
      </c>
      <c r="B8612" t="s">
        <v>15986</v>
      </c>
      <c r="C8612" t="s">
        <v>52</v>
      </c>
      <c r="D8612" s="335">
        <v>1624.39</v>
      </c>
    </row>
    <row r="8613" spans="1:4" x14ac:dyDescent="0.2">
      <c r="A8613">
        <v>97947</v>
      </c>
      <c r="B8613" t="s">
        <v>15987</v>
      </c>
      <c r="C8613" t="s">
        <v>52</v>
      </c>
      <c r="D8613" s="335">
        <v>2113.5</v>
      </c>
    </row>
    <row r="8614" spans="1:4" x14ac:dyDescent="0.2">
      <c r="A8614">
        <v>97933</v>
      </c>
      <c r="B8614" t="s">
        <v>15988</v>
      </c>
      <c r="C8614" t="s">
        <v>52</v>
      </c>
      <c r="D8614" s="335">
        <v>1347.8</v>
      </c>
    </row>
    <row r="8615" spans="1:4" x14ac:dyDescent="0.2">
      <c r="A8615">
        <v>97961</v>
      </c>
      <c r="B8615" t="s">
        <v>1497</v>
      </c>
      <c r="C8615" t="s">
        <v>52</v>
      </c>
      <c r="D8615" s="335">
        <v>2785.79</v>
      </c>
    </row>
    <row r="8616" spans="1:4" x14ac:dyDescent="0.2">
      <c r="A8616">
        <v>97951</v>
      </c>
      <c r="B8616" t="s">
        <v>15989</v>
      </c>
      <c r="C8616" t="s">
        <v>52</v>
      </c>
      <c r="D8616" s="335">
        <v>3382.58</v>
      </c>
    </row>
    <row r="8617" spans="1:4" x14ac:dyDescent="0.2">
      <c r="A8617">
        <v>97973</v>
      </c>
      <c r="B8617" t="s">
        <v>15990</v>
      </c>
      <c r="C8617" t="s">
        <v>52</v>
      </c>
      <c r="D8617" s="335">
        <v>5208.92</v>
      </c>
    </row>
    <row r="8618" spans="1:4" x14ac:dyDescent="0.2">
      <c r="A8618">
        <v>97952</v>
      </c>
      <c r="B8618" t="s">
        <v>15991</v>
      </c>
      <c r="C8618" t="s">
        <v>52</v>
      </c>
      <c r="D8618" s="335">
        <v>5871.97</v>
      </c>
    </row>
    <row r="8619" spans="1:4" x14ac:dyDescent="0.2">
      <c r="A8619">
        <v>97957</v>
      </c>
      <c r="B8619" t="s">
        <v>15992</v>
      </c>
      <c r="C8619" t="s">
        <v>52</v>
      </c>
      <c r="D8619" s="335">
        <v>3001.09</v>
      </c>
    </row>
    <row r="8620" spans="1:4" x14ac:dyDescent="0.2">
      <c r="A8620">
        <v>97950</v>
      </c>
      <c r="B8620" t="s">
        <v>15993</v>
      </c>
      <c r="C8620" t="s">
        <v>52</v>
      </c>
      <c r="D8620" s="335">
        <v>3662.17</v>
      </c>
    </row>
    <row r="8621" spans="1:4" x14ac:dyDescent="0.2">
      <c r="A8621">
        <v>97936</v>
      </c>
      <c r="B8621" t="s">
        <v>15994</v>
      </c>
      <c r="C8621" t="s">
        <v>52</v>
      </c>
      <c r="D8621" s="335">
        <v>2291.15</v>
      </c>
    </row>
    <row r="8622" spans="1:4" x14ac:dyDescent="0.2">
      <c r="A8622">
        <v>97956</v>
      </c>
      <c r="B8622" t="s">
        <v>15995</v>
      </c>
      <c r="C8622" t="s">
        <v>52</v>
      </c>
      <c r="D8622" s="335">
        <v>1670.24</v>
      </c>
    </row>
    <row r="8623" spans="1:4" x14ac:dyDescent="0.2">
      <c r="A8623">
        <v>97949</v>
      </c>
      <c r="B8623" t="s">
        <v>15996</v>
      </c>
      <c r="C8623" t="s">
        <v>52</v>
      </c>
      <c r="D8623" s="335">
        <v>2080.33</v>
      </c>
    </row>
    <row r="8624" spans="1:4" x14ac:dyDescent="0.2">
      <c r="A8624">
        <v>97935</v>
      </c>
      <c r="B8624" t="s">
        <v>15997</v>
      </c>
      <c r="C8624" t="s">
        <v>52</v>
      </c>
      <c r="D8624" s="335">
        <v>1087.22</v>
      </c>
    </row>
    <row r="8625" spans="1:4" x14ac:dyDescent="0.2">
      <c r="A8625">
        <v>99319</v>
      </c>
      <c r="B8625" t="s">
        <v>15998</v>
      </c>
      <c r="C8625" t="s">
        <v>83</v>
      </c>
      <c r="D8625" s="335">
        <v>1063.05</v>
      </c>
    </row>
    <row r="8626" spans="1:4" x14ac:dyDescent="0.2">
      <c r="A8626">
        <v>99318</v>
      </c>
      <c r="B8626" t="s">
        <v>15999</v>
      </c>
      <c r="C8626" t="s">
        <v>83</v>
      </c>
      <c r="D8626">
        <v>357.05</v>
      </c>
    </row>
    <row r="8627" spans="1:4" x14ac:dyDescent="0.2">
      <c r="A8627">
        <v>98051</v>
      </c>
      <c r="B8627" t="s">
        <v>16000</v>
      </c>
      <c r="C8627" t="s">
        <v>83</v>
      </c>
      <c r="D8627" s="335">
        <v>1115.17</v>
      </c>
    </row>
    <row r="8628" spans="1:4" x14ac:dyDescent="0.2">
      <c r="A8628">
        <v>98050</v>
      </c>
      <c r="B8628" t="s">
        <v>16001</v>
      </c>
      <c r="C8628" t="s">
        <v>83</v>
      </c>
      <c r="D8628">
        <v>357.84</v>
      </c>
    </row>
    <row r="8629" spans="1:4" x14ac:dyDescent="0.2">
      <c r="A8629">
        <v>99272</v>
      </c>
      <c r="B8629" t="s">
        <v>16002</v>
      </c>
      <c r="C8629" t="s">
        <v>52</v>
      </c>
      <c r="D8629" s="335">
        <v>1267.8800000000001</v>
      </c>
    </row>
    <row r="8630" spans="1:4" x14ac:dyDescent="0.2">
      <c r="A8630">
        <v>99273</v>
      </c>
      <c r="B8630" t="s">
        <v>16003</v>
      </c>
      <c r="C8630" t="s">
        <v>52</v>
      </c>
      <c r="D8630" s="335">
        <v>1804.07</v>
      </c>
    </row>
    <row r="8631" spans="1:4" x14ac:dyDescent="0.2">
      <c r="A8631">
        <v>99268</v>
      </c>
      <c r="B8631" t="s">
        <v>16004</v>
      </c>
      <c r="C8631" t="s">
        <v>52</v>
      </c>
      <c r="D8631">
        <v>589.86</v>
      </c>
    </row>
    <row r="8632" spans="1:4" x14ac:dyDescent="0.2">
      <c r="A8632">
        <v>99270</v>
      </c>
      <c r="B8632" t="s">
        <v>16005</v>
      </c>
      <c r="C8632" t="s">
        <v>52</v>
      </c>
      <c r="D8632">
        <v>772.35</v>
      </c>
    </row>
    <row r="8633" spans="1:4" x14ac:dyDescent="0.2">
      <c r="A8633">
        <v>97976</v>
      </c>
      <c r="B8633" t="s">
        <v>16006</v>
      </c>
      <c r="C8633" t="s">
        <v>52</v>
      </c>
      <c r="D8633" s="335">
        <v>1305.24</v>
      </c>
    </row>
    <row r="8634" spans="1:4" x14ac:dyDescent="0.2">
      <c r="A8634">
        <v>97977</v>
      </c>
      <c r="B8634" t="s">
        <v>16007</v>
      </c>
      <c r="C8634" t="s">
        <v>52</v>
      </c>
      <c r="D8634" s="335">
        <v>1870.29</v>
      </c>
    </row>
    <row r="8635" spans="1:4" x14ac:dyDescent="0.2">
      <c r="A8635">
        <v>97974</v>
      </c>
      <c r="B8635" t="s">
        <v>16008</v>
      </c>
      <c r="C8635" t="s">
        <v>52</v>
      </c>
      <c r="D8635">
        <v>593.58000000000004</v>
      </c>
    </row>
    <row r="8636" spans="1:4" x14ac:dyDescent="0.2">
      <c r="A8636">
        <v>97975</v>
      </c>
      <c r="B8636" t="s">
        <v>16009</v>
      </c>
      <c r="C8636" t="s">
        <v>52</v>
      </c>
      <c r="D8636">
        <v>776.69</v>
      </c>
    </row>
    <row r="8637" spans="1:4" x14ac:dyDescent="0.2">
      <c r="A8637">
        <v>101798</v>
      </c>
      <c r="B8637" t="s">
        <v>1535</v>
      </c>
      <c r="C8637" t="s">
        <v>52</v>
      </c>
      <c r="D8637">
        <v>334.84</v>
      </c>
    </row>
    <row r="8638" spans="1:4" x14ac:dyDescent="0.2">
      <c r="A8638">
        <v>101799</v>
      </c>
      <c r="B8638" t="s">
        <v>16010</v>
      </c>
      <c r="C8638" t="s">
        <v>52</v>
      </c>
      <c r="D8638">
        <v>791.13</v>
      </c>
    </row>
    <row r="8639" spans="1:4" x14ac:dyDescent="0.2">
      <c r="A8639">
        <v>102487</v>
      </c>
      <c r="B8639" t="s">
        <v>16011</v>
      </c>
      <c r="C8639" t="s">
        <v>2968</v>
      </c>
      <c r="D8639">
        <v>675.7</v>
      </c>
    </row>
    <row r="8640" spans="1:4" x14ac:dyDescent="0.2">
      <c r="A8640">
        <v>102486</v>
      </c>
      <c r="B8640" t="s">
        <v>15182</v>
      </c>
      <c r="C8640" t="s">
        <v>2968</v>
      </c>
      <c r="D8640">
        <v>685.74</v>
      </c>
    </row>
    <row r="8641" spans="1:4" x14ac:dyDescent="0.2">
      <c r="A8641">
        <v>102474</v>
      </c>
      <c r="B8641" t="s">
        <v>16012</v>
      </c>
      <c r="C8641" t="s">
        <v>2968</v>
      </c>
      <c r="D8641">
        <v>612.4</v>
      </c>
    </row>
    <row r="8642" spans="1:4" x14ac:dyDescent="0.2">
      <c r="A8642">
        <v>102480</v>
      </c>
      <c r="B8642" t="s">
        <v>16013</v>
      </c>
      <c r="C8642" t="s">
        <v>2968</v>
      </c>
      <c r="D8642">
        <v>601.71</v>
      </c>
    </row>
    <row r="8643" spans="1:4" x14ac:dyDescent="0.2">
      <c r="A8643">
        <v>94975</v>
      </c>
      <c r="B8643" t="s">
        <v>1118</v>
      </c>
      <c r="C8643" t="s">
        <v>2968</v>
      </c>
      <c r="D8643">
        <v>525.26</v>
      </c>
    </row>
    <row r="8644" spans="1:4" x14ac:dyDescent="0.2">
      <c r="A8644">
        <v>94963</v>
      </c>
      <c r="B8644" t="s">
        <v>11760</v>
      </c>
      <c r="C8644" t="s">
        <v>2968</v>
      </c>
      <c r="D8644">
        <v>452.83</v>
      </c>
    </row>
    <row r="8645" spans="1:4" x14ac:dyDescent="0.2">
      <c r="A8645">
        <v>94969</v>
      </c>
      <c r="B8645" t="s">
        <v>12119</v>
      </c>
      <c r="C8645" t="s">
        <v>2968</v>
      </c>
      <c r="D8645">
        <v>441.61</v>
      </c>
    </row>
    <row r="8646" spans="1:4" x14ac:dyDescent="0.2">
      <c r="A8646">
        <v>102475</v>
      </c>
      <c r="B8646" t="s">
        <v>16014</v>
      </c>
      <c r="C8646" t="s">
        <v>2968</v>
      </c>
      <c r="D8646">
        <v>657.73</v>
      </c>
    </row>
    <row r="8647" spans="1:4" x14ac:dyDescent="0.2">
      <c r="A8647">
        <v>102481</v>
      </c>
      <c r="B8647" t="s">
        <v>16015</v>
      </c>
      <c r="C8647" t="s">
        <v>2968</v>
      </c>
      <c r="D8647">
        <v>636.87</v>
      </c>
    </row>
    <row r="8648" spans="1:4" x14ac:dyDescent="0.2">
      <c r="A8648">
        <v>94964</v>
      </c>
      <c r="B8648" t="s">
        <v>8932</v>
      </c>
      <c r="C8648" t="s">
        <v>2968</v>
      </c>
      <c r="D8648">
        <v>492.58</v>
      </c>
    </row>
    <row r="8649" spans="1:4" x14ac:dyDescent="0.2">
      <c r="A8649">
        <v>94970</v>
      </c>
      <c r="B8649" t="s">
        <v>8795</v>
      </c>
      <c r="C8649" t="s">
        <v>2968</v>
      </c>
      <c r="D8649">
        <v>471.34</v>
      </c>
    </row>
    <row r="8650" spans="1:4" x14ac:dyDescent="0.2">
      <c r="A8650">
        <v>102476</v>
      </c>
      <c r="B8650" t="s">
        <v>16016</v>
      </c>
      <c r="C8650" t="s">
        <v>2968</v>
      </c>
      <c r="D8650">
        <v>665.64</v>
      </c>
    </row>
    <row r="8651" spans="1:4" x14ac:dyDescent="0.2">
      <c r="A8651">
        <v>102482</v>
      </c>
      <c r="B8651" t="s">
        <v>16017</v>
      </c>
      <c r="C8651" t="s">
        <v>2968</v>
      </c>
      <c r="D8651">
        <v>659.1</v>
      </c>
    </row>
    <row r="8652" spans="1:4" x14ac:dyDescent="0.2">
      <c r="A8652">
        <v>94965</v>
      </c>
      <c r="B8652" t="s">
        <v>7619</v>
      </c>
      <c r="C8652" t="s">
        <v>2968</v>
      </c>
      <c r="D8652">
        <v>504.29</v>
      </c>
    </row>
    <row r="8653" spans="1:4" x14ac:dyDescent="0.2">
      <c r="A8653">
        <v>94971</v>
      </c>
      <c r="B8653" t="s">
        <v>11619</v>
      </c>
      <c r="C8653" t="s">
        <v>2968</v>
      </c>
      <c r="D8653">
        <v>492.31</v>
      </c>
    </row>
    <row r="8654" spans="1:4" x14ac:dyDescent="0.2">
      <c r="A8654">
        <v>102477</v>
      </c>
      <c r="B8654" t="s">
        <v>16018</v>
      </c>
      <c r="C8654" t="s">
        <v>2968</v>
      </c>
      <c r="D8654">
        <v>702.21</v>
      </c>
    </row>
    <row r="8655" spans="1:4" x14ac:dyDescent="0.2">
      <c r="A8655">
        <v>102483</v>
      </c>
      <c r="B8655" t="s">
        <v>16019</v>
      </c>
      <c r="C8655" t="s">
        <v>2968</v>
      </c>
      <c r="D8655">
        <v>688.61</v>
      </c>
    </row>
    <row r="8656" spans="1:4" x14ac:dyDescent="0.2">
      <c r="A8656">
        <v>94966</v>
      </c>
      <c r="B8656" t="s">
        <v>16020</v>
      </c>
      <c r="C8656" t="s">
        <v>2968</v>
      </c>
      <c r="D8656">
        <v>518.54</v>
      </c>
    </row>
    <row r="8657" spans="1:4" x14ac:dyDescent="0.2">
      <c r="A8657">
        <v>94972</v>
      </c>
      <c r="B8657" t="s">
        <v>11617</v>
      </c>
      <c r="C8657" t="s">
        <v>2968</v>
      </c>
      <c r="D8657">
        <v>506.61</v>
      </c>
    </row>
    <row r="8658" spans="1:4" x14ac:dyDescent="0.2">
      <c r="A8658">
        <v>102478</v>
      </c>
      <c r="B8658" t="s">
        <v>16021</v>
      </c>
      <c r="C8658" t="s">
        <v>2968</v>
      </c>
      <c r="D8658">
        <v>741.31</v>
      </c>
    </row>
    <row r="8659" spans="1:4" x14ac:dyDescent="0.2">
      <c r="A8659">
        <v>102484</v>
      </c>
      <c r="B8659" t="s">
        <v>16022</v>
      </c>
      <c r="C8659" t="s">
        <v>2968</v>
      </c>
      <c r="D8659">
        <v>737.64</v>
      </c>
    </row>
    <row r="8660" spans="1:4" x14ac:dyDescent="0.2">
      <c r="A8660">
        <v>94967</v>
      </c>
      <c r="B8660" t="s">
        <v>16023</v>
      </c>
      <c r="C8660" t="s">
        <v>2968</v>
      </c>
      <c r="D8660">
        <v>584.12</v>
      </c>
    </row>
    <row r="8661" spans="1:4" x14ac:dyDescent="0.2">
      <c r="A8661">
        <v>94973</v>
      </c>
      <c r="B8661" t="s">
        <v>16024</v>
      </c>
      <c r="C8661" t="s">
        <v>2968</v>
      </c>
      <c r="D8661">
        <v>568.91999999999996</v>
      </c>
    </row>
    <row r="8662" spans="1:4" x14ac:dyDescent="0.2">
      <c r="A8662">
        <v>94974</v>
      </c>
      <c r="B8662" t="s">
        <v>8970</v>
      </c>
      <c r="C8662" t="s">
        <v>2968</v>
      </c>
      <c r="D8662">
        <v>493.34</v>
      </c>
    </row>
    <row r="8663" spans="1:4" x14ac:dyDescent="0.2">
      <c r="A8663">
        <v>94962</v>
      </c>
      <c r="B8663" t="s">
        <v>2573</v>
      </c>
      <c r="C8663" t="s">
        <v>2968</v>
      </c>
      <c r="D8663">
        <v>415.64</v>
      </c>
    </row>
    <row r="8664" spans="1:4" x14ac:dyDescent="0.2">
      <c r="A8664">
        <v>94968</v>
      </c>
      <c r="B8664" t="s">
        <v>14480</v>
      </c>
      <c r="C8664" t="s">
        <v>2968</v>
      </c>
      <c r="D8664">
        <v>408.59</v>
      </c>
    </row>
    <row r="8665" spans="1:4" x14ac:dyDescent="0.2">
      <c r="A8665">
        <v>102485</v>
      </c>
      <c r="B8665" t="s">
        <v>16025</v>
      </c>
      <c r="C8665" t="s">
        <v>2968</v>
      </c>
      <c r="D8665">
        <v>659.89</v>
      </c>
    </row>
    <row r="8666" spans="1:4" x14ac:dyDescent="0.2">
      <c r="A8666">
        <v>102473</v>
      </c>
      <c r="B8666" t="s">
        <v>16026</v>
      </c>
      <c r="C8666" t="s">
        <v>2968</v>
      </c>
      <c r="D8666">
        <v>579.12</v>
      </c>
    </row>
    <row r="8667" spans="1:4" x14ac:dyDescent="0.2">
      <c r="A8667">
        <v>102479</v>
      </c>
      <c r="B8667" t="s">
        <v>16027</v>
      </c>
      <c r="C8667" t="s">
        <v>2968</v>
      </c>
      <c r="D8667">
        <v>572.62</v>
      </c>
    </row>
    <row r="8668" spans="1:4" x14ac:dyDescent="0.2">
      <c r="A8668">
        <v>104835</v>
      </c>
      <c r="B8668" t="s">
        <v>16028</v>
      </c>
      <c r="C8668" t="s">
        <v>2968</v>
      </c>
      <c r="D8668" t="s">
        <v>17527</v>
      </c>
    </row>
    <row r="8669" spans="1:4" x14ac:dyDescent="0.2">
      <c r="A8669">
        <v>104833</v>
      </c>
      <c r="B8669" t="s">
        <v>16029</v>
      </c>
      <c r="C8669" t="s">
        <v>2968</v>
      </c>
      <c r="D8669" t="s">
        <v>17527</v>
      </c>
    </row>
    <row r="8670" spans="1:4" x14ac:dyDescent="0.2">
      <c r="A8670">
        <v>104834</v>
      </c>
      <c r="B8670" t="s">
        <v>16030</v>
      </c>
      <c r="C8670" t="s">
        <v>2968</v>
      </c>
      <c r="D8670" t="s">
        <v>17527</v>
      </c>
    </row>
    <row r="8671" spans="1:4" x14ac:dyDescent="0.2">
      <c r="A8671">
        <v>104836</v>
      </c>
      <c r="B8671" t="s">
        <v>16031</v>
      </c>
      <c r="C8671" t="s">
        <v>2968</v>
      </c>
      <c r="D8671" t="s">
        <v>17527</v>
      </c>
    </row>
    <row r="8672" spans="1:4" x14ac:dyDescent="0.2">
      <c r="A8672">
        <v>104837</v>
      </c>
      <c r="B8672" t="s">
        <v>16032</v>
      </c>
      <c r="C8672" t="s">
        <v>2968</v>
      </c>
      <c r="D8672" t="s">
        <v>17527</v>
      </c>
    </row>
    <row r="8673" spans="1:4" x14ac:dyDescent="0.2">
      <c r="A8673">
        <v>104838</v>
      </c>
      <c r="B8673" t="s">
        <v>16033</v>
      </c>
      <c r="C8673" t="s">
        <v>2968</v>
      </c>
      <c r="D8673" t="s">
        <v>17527</v>
      </c>
    </row>
    <row r="8674" spans="1:4" x14ac:dyDescent="0.2">
      <c r="A8674">
        <v>104839</v>
      </c>
      <c r="B8674" t="s">
        <v>16034</v>
      </c>
      <c r="C8674" t="s">
        <v>2968</v>
      </c>
      <c r="D8674" t="s">
        <v>17527</v>
      </c>
    </row>
    <row r="8675" spans="1:4" x14ac:dyDescent="0.2">
      <c r="A8675">
        <v>104840</v>
      </c>
      <c r="B8675" t="s">
        <v>16035</v>
      </c>
      <c r="C8675" t="s">
        <v>2968</v>
      </c>
      <c r="D8675" t="s">
        <v>17527</v>
      </c>
    </row>
    <row r="8676" spans="1:4" x14ac:dyDescent="0.2">
      <c r="A8676">
        <v>104830</v>
      </c>
      <c r="B8676" t="s">
        <v>16036</v>
      </c>
      <c r="C8676" t="s">
        <v>2968</v>
      </c>
      <c r="D8676" t="s">
        <v>17527</v>
      </c>
    </row>
    <row r="8677" spans="1:4" x14ac:dyDescent="0.2">
      <c r="A8677">
        <v>104829</v>
      </c>
      <c r="B8677" t="s">
        <v>16037</v>
      </c>
      <c r="C8677" t="s">
        <v>2968</v>
      </c>
      <c r="D8677" t="s">
        <v>17527</v>
      </c>
    </row>
    <row r="8678" spans="1:4" x14ac:dyDescent="0.2">
      <c r="A8678">
        <v>104832</v>
      </c>
      <c r="B8678" t="s">
        <v>16038</v>
      </c>
      <c r="C8678" t="s">
        <v>2968</v>
      </c>
      <c r="D8678" t="s">
        <v>17527</v>
      </c>
    </row>
    <row r="8679" spans="1:4" x14ac:dyDescent="0.2">
      <c r="A8679">
        <v>104831</v>
      </c>
      <c r="B8679" t="s">
        <v>16039</v>
      </c>
      <c r="C8679" t="s">
        <v>2968</v>
      </c>
      <c r="D8679" t="s">
        <v>17527</v>
      </c>
    </row>
    <row r="8680" spans="1:4" x14ac:dyDescent="0.2">
      <c r="A8680">
        <v>103773</v>
      </c>
      <c r="B8680" t="s">
        <v>16040</v>
      </c>
      <c r="C8680" t="s">
        <v>52</v>
      </c>
      <c r="D8680" t="s">
        <v>17527</v>
      </c>
    </row>
    <row r="8681" spans="1:4" x14ac:dyDescent="0.2">
      <c r="A8681">
        <v>103772</v>
      </c>
      <c r="B8681" t="s">
        <v>16041</v>
      </c>
      <c r="C8681" t="s">
        <v>52</v>
      </c>
      <c r="D8681" t="s">
        <v>17527</v>
      </c>
    </row>
    <row r="8682" spans="1:4" x14ac:dyDescent="0.2">
      <c r="A8682">
        <v>103768</v>
      </c>
      <c r="B8682" t="s">
        <v>16042</v>
      </c>
      <c r="C8682" t="s">
        <v>52</v>
      </c>
      <c r="D8682" t="s">
        <v>17527</v>
      </c>
    </row>
    <row r="8683" spans="1:4" x14ac:dyDescent="0.2">
      <c r="A8683">
        <v>103767</v>
      </c>
      <c r="B8683" t="s">
        <v>16043</v>
      </c>
      <c r="C8683" t="s">
        <v>52</v>
      </c>
      <c r="D8683" t="s">
        <v>17527</v>
      </c>
    </row>
    <row r="8684" spans="1:4" x14ac:dyDescent="0.2">
      <c r="A8684">
        <v>103766</v>
      </c>
      <c r="B8684" t="s">
        <v>16044</v>
      </c>
      <c r="C8684" t="s">
        <v>52</v>
      </c>
      <c r="D8684" t="s">
        <v>17527</v>
      </c>
    </row>
    <row r="8685" spans="1:4" x14ac:dyDescent="0.2">
      <c r="A8685">
        <v>103765</v>
      </c>
      <c r="B8685" t="s">
        <v>16045</v>
      </c>
      <c r="C8685" t="s">
        <v>52</v>
      </c>
      <c r="D8685" t="s">
        <v>17527</v>
      </c>
    </row>
    <row r="8686" spans="1:4" x14ac:dyDescent="0.2">
      <c r="A8686">
        <v>103771</v>
      </c>
      <c r="B8686" t="s">
        <v>16046</v>
      </c>
      <c r="C8686" t="s">
        <v>52</v>
      </c>
      <c r="D8686" t="s">
        <v>17527</v>
      </c>
    </row>
    <row r="8687" spans="1:4" x14ac:dyDescent="0.2">
      <c r="A8687">
        <v>103769</v>
      </c>
      <c r="B8687" t="s">
        <v>16047</v>
      </c>
      <c r="C8687" t="s">
        <v>52</v>
      </c>
      <c r="D8687" s="335">
        <v>3497.09</v>
      </c>
    </row>
    <row r="8688" spans="1:4" x14ac:dyDescent="0.2">
      <c r="A8688">
        <v>103770</v>
      </c>
      <c r="B8688" t="s">
        <v>16048</v>
      </c>
      <c r="C8688" t="s">
        <v>52</v>
      </c>
      <c r="D8688" t="s">
        <v>17527</v>
      </c>
    </row>
    <row r="8689" spans="1:4" x14ac:dyDescent="0.2">
      <c r="A8689">
        <v>103764</v>
      </c>
      <c r="B8689" t="s">
        <v>16049</v>
      </c>
      <c r="C8689" t="s">
        <v>52</v>
      </c>
      <c r="D8689" t="s">
        <v>17527</v>
      </c>
    </row>
    <row r="8690" spans="1:4" x14ac:dyDescent="0.2">
      <c r="A8690">
        <v>103780</v>
      </c>
      <c r="B8690" t="s">
        <v>16050</v>
      </c>
      <c r="C8690" t="s">
        <v>3211</v>
      </c>
      <c r="D8690" t="s">
        <v>17527</v>
      </c>
    </row>
    <row r="8691" spans="1:4" x14ac:dyDescent="0.2">
      <c r="A8691">
        <v>103781</v>
      </c>
      <c r="B8691" t="s">
        <v>16051</v>
      </c>
      <c r="C8691" t="s">
        <v>3211</v>
      </c>
      <c r="D8691" t="s">
        <v>17527</v>
      </c>
    </row>
    <row r="8692" spans="1:4" x14ac:dyDescent="0.2">
      <c r="A8692">
        <v>103779</v>
      </c>
      <c r="B8692" t="s">
        <v>16052</v>
      </c>
      <c r="C8692" t="s">
        <v>3211</v>
      </c>
      <c r="D8692" t="s">
        <v>17527</v>
      </c>
    </row>
    <row r="8693" spans="1:4" x14ac:dyDescent="0.2">
      <c r="A8693">
        <v>103778</v>
      </c>
      <c r="B8693" t="s">
        <v>16053</v>
      </c>
      <c r="C8693" t="s">
        <v>3211</v>
      </c>
      <c r="D8693" t="s">
        <v>17527</v>
      </c>
    </row>
    <row r="8694" spans="1:4" x14ac:dyDescent="0.2">
      <c r="A8694">
        <v>103924</v>
      </c>
      <c r="B8694" t="s">
        <v>16054</v>
      </c>
      <c r="C8694" t="s">
        <v>3211</v>
      </c>
      <c r="D8694" t="s">
        <v>17527</v>
      </c>
    </row>
    <row r="8695" spans="1:4" x14ac:dyDescent="0.2">
      <c r="A8695">
        <v>103776</v>
      </c>
      <c r="B8695" t="s">
        <v>16055</v>
      </c>
      <c r="C8695" t="s">
        <v>3211</v>
      </c>
      <c r="D8695" t="s">
        <v>17527</v>
      </c>
    </row>
    <row r="8696" spans="1:4" x14ac:dyDescent="0.2">
      <c r="A8696">
        <v>103774</v>
      </c>
      <c r="B8696" t="s">
        <v>16056</v>
      </c>
      <c r="C8696" t="s">
        <v>3211</v>
      </c>
      <c r="D8696" t="s">
        <v>17527</v>
      </c>
    </row>
    <row r="8697" spans="1:4" x14ac:dyDescent="0.2">
      <c r="A8697">
        <v>103775</v>
      </c>
      <c r="B8697" t="s">
        <v>16057</v>
      </c>
      <c r="C8697" t="s">
        <v>3211</v>
      </c>
      <c r="D8697" t="s">
        <v>17527</v>
      </c>
    </row>
    <row r="8698" spans="1:4" x14ac:dyDescent="0.2">
      <c r="A8698">
        <v>106266</v>
      </c>
      <c r="B8698" t="s">
        <v>16058</v>
      </c>
      <c r="C8698" t="s">
        <v>52</v>
      </c>
      <c r="D8698" t="s">
        <v>17527</v>
      </c>
    </row>
    <row r="8699" spans="1:4" x14ac:dyDescent="0.2">
      <c r="A8699">
        <v>106270</v>
      </c>
      <c r="B8699" t="s">
        <v>16059</v>
      </c>
      <c r="C8699" t="s">
        <v>52</v>
      </c>
      <c r="D8699" t="s">
        <v>17527</v>
      </c>
    </row>
    <row r="8700" spans="1:4" x14ac:dyDescent="0.2">
      <c r="A8700">
        <v>106271</v>
      </c>
      <c r="B8700" t="s">
        <v>16060</v>
      </c>
      <c r="C8700" t="s">
        <v>52</v>
      </c>
      <c r="D8700" t="s">
        <v>17527</v>
      </c>
    </row>
    <row r="8701" spans="1:4" x14ac:dyDescent="0.2">
      <c r="A8701">
        <v>106267</v>
      </c>
      <c r="B8701" t="s">
        <v>16061</v>
      </c>
      <c r="C8701" t="s">
        <v>52</v>
      </c>
      <c r="D8701" t="s">
        <v>17527</v>
      </c>
    </row>
    <row r="8702" spans="1:4" x14ac:dyDescent="0.2">
      <c r="A8702">
        <v>106272</v>
      </c>
      <c r="B8702" t="s">
        <v>16062</v>
      </c>
      <c r="C8702" t="s">
        <v>52</v>
      </c>
      <c r="D8702" t="s">
        <v>17527</v>
      </c>
    </row>
    <row r="8703" spans="1:4" x14ac:dyDescent="0.2">
      <c r="A8703">
        <v>106268</v>
      </c>
      <c r="B8703" t="s">
        <v>16063</v>
      </c>
      <c r="C8703" t="s">
        <v>52</v>
      </c>
      <c r="D8703" t="s">
        <v>17527</v>
      </c>
    </row>
    <row r="8704" spans="1:4" x14ac:dyDescent="0.2">
      <c r="A8704">
        <v>106269</v>
      </c>
      <c r="B8704" t="s">
        <v>16064</v>
      </c>
      <c r="C8704" t="s">
        <v>52</v>
      </c>
      <c r="D8704" t="s">
        <v>17527</v>
      </c>
    </row>
    <row r="8705" spans="1:4" x14ac:dyDescent="0.2">
      <c r="A8705">
        <v>106279</v>
      </c>
      <c r="B8705" t="s">
        <v>16065</v>
      </c>
      <c r="C8705" t="s">
        <v>52</v>
      </c>
      <c r="D8705" t="s">
        <v>17527</v>
      </c>
    </row>
    <row r="8706" spans="1:4" x14ac:dyDescent="0.2">
      <c r="A8706">
        <v>106280</v>
      </c>
      <c r="B8706" t="s">
        <v>16066</v>
      </c>
      <c r="C8706" t="s">
        <v>52</v>
      </c>
      <c r="D8706" t="s">
        <v>17527</v>
      </c>
    </row>
    <row r="8707" spans="1:4" x14ac:dyDescent="0.2">
      <c r="A8707">
        <v>106265</v>
      </c>
      <c r="B8707" t="s">
        <v>16067</v>
      </c>
      <c r="C8707" t="s">
        <v>83</v>
      </c>
      <c r="D8707" t="s">
        <v>17527</v>
      </c>
    </row>
    <row r="8708" spans="1:4" x14ac:dyDescent="0.2">
      <c r="A8708">
        <v>106273</v>
      </c>
      <c r="B8708" t="s">
        <v>16068</v>
      </c>
      <c r="C8708" t="s">
        <v>52</v>
      </c>
      <c r="D8708" t="s">
        <v>17527</v>
      </c>
    </row>
    <row r="8709" spans="1:4" x14ac:dyDescent="0.2">
      <c r="A8709">
        <v>106274</v>
      </c>
      <c r="B8709" t="s">
        <v>16069</v>
      </c>
      <c r="C8709" t="s">
        <v>52</v>
      </c>
      <c r="D8709" t="s">
        <v>17527</v>
      </c>
    </row>
    <row r="8710" spans="1:4" x14ac:dyDescent="0.2">
      <c r="A8710">
        <v>106275</v>
      </c>
      <c r="B8710" t="s">
        <v>16070</v>
      </c>
      <c r="C8710" t="s">
        <v>52</v>
      </c>
      <c r="D8710" t="s">
        <v>17527</v>
      </c>
    </row>
    <row r="8711" spans="1:4" x14ac:dyDescent="0.2">
      <c r="A8711">
        <v>106276</v>
      </c>
      <c r="B8711" t="s">
        <v>16071</v>
      </c>
      <c r="C8711" t="s">
        <v>52</v>
      </c>
      <c r="D8711" t="s">
        <v>17527</v>
      </c>
    </row>
    <row r="8712" spans="1:4" x14ac:dyDescent="0.2">
      <c r="A8712">
        <v>106277</v>
      </c>
      <c r="B8712" t="s">
        <v>16072</v>
      </c>
      <c r="C8712" t="s">
        <v>52</v>
      </c>
      <c r="D8712" t="s">
        <v>17527</v>
      </c>
    </row>
    <row r="8713" spans="1:4" x14ac:dyDescent="0.2">
      <c r="A8713">
        <v>106278</v>
      </c>
      <c r="B8713" t="s">
        <v>16073</v>
      </c>
      <c r="C8713" t="s">
        <v>52</v>
      </c>
      <c r="D8713" t="s">
        <v>17527</v>
      </c>
    </row>
    <row r="8714" spans="1:4" x14ac:dyDescent="0.2">
      <c r="A8714">
        <v>106295</v>
      </c>
      <c r="B8714" t="s">
        <v>16074</v>
      </c>
      <c r="C8714" t="s">
        <v>52</v>
      </c>
      <c r="D8714">
        <v>163.41999999999999</v>
      </c>
    </row>
    <row r="8715" spans="1:4" x14ac:dyDescent="0.2">
      <c r="A8715">
        <v>106300</v>
      </c>
      <c r="B8715" t="s">
        <v>16075</v>
      </c>
      <c r="C8715" t="s">
        <v>52</v>
      </c>
      <c r="D8715">
        <v>425.06</v>
      </c>
    </row>
    <row r="8716" spans="1:4" x14ac:dyDescent="0.2">
      <c r="A8716">
        <v>106293</v>
      </c>
      <c r="B8716" t="s">
        <v>16076</v>
      </c>
      <c r="C8716" t="s">
        <v>52</v>
      </c>
      <c r="D8716">
        <v>125.16</v>
      </c>
    </row>
    <row r="8717" spans="1:4" x14ac:dyDescent="0.2">
      <c r="A8717">
        <v>106297</v>
      </c>
      <c r="B8717" t="s">
        <v>16077</v>
      </c>
      <c r="C8717" t="s">
        <v>52</v>
      </c>
      <c r="D8717">
        <v>206</v>
      </c>
    </row>
    <row r="8718" spans="1:4" x14ac:dyDescent="0.2">
      <c r="A8718">
        <v>106298</v>
      </c>
      <c r="B8718" t="s">
        <v>16078</v>
      </c>
      <c r="C8718" t="s">
        <v>52</v>
      </c>
      <c r="D8718">
        <v>312.5</v>
      </c>
    </row>
    <row r="8719" spans="1:4" x14ac:dyDescent="0.2">
      <c r="A8719">
        <v>106301</v>
      </c>
      <c r="B8719" t="s">
        <v>16079</v>
      </c>
      <c r="C8719" t="s">
        <v>52</v>
      </c>
      <c r="D8719">
        <v>645.22</v>
      </c>
    </row>
    <row r="8720" spans="1:4" x14ac:dyDescent="0.2">
      <c r="A8720">
        <v>106292</v>
      </c>
      <c r="B8720" t="s">
        <v>16080</v>
      </c>
      <c r="C8720" t="s">
        <v>52</v>
      </c>
      <c r="D8720">
        <v>119.78</v>
      </c>
    </row>
    <row r="8721" spans="1:4" x14ac:dyDescent="0.2">
      <c r="A8721">
        <v>106282</v>
      </c>
      <c r="B8721" t="s">
        <v>16081</v>
      </c>
      <c r="C8721" t="s">
        <v>52</v>
      </c>
      <c r="D8721">
        <v>78.27</v>
      </c>
    </row>
    <row r="8722" spans="1:4" x14ac:dyDescent="0.2">
      <c r="A8722">
        <v>106283</v>
      </c>
      <c r="B8722" t="s">
        <v>16082</v>
      </c>
      <c r="C8722" t="s">
        <v>52</v>
      </c>
      <c r="D8722">
        <v>78.27</v>
      </c>
    </row>
    <row r="8723" spans="1:4" x14ac:dyDescent="0.2">
      <c r="A8723">
        <v>106286</v>
      </c>
      <c r="B8723" t="s">
        <v>16083</v>
      </c>
      <c r="C8723" t="s">
        <v>52</v>
      </c>
      <c r="D8723">
        <v>91.3</v>
      </c>
    </row>
    <row r="8724" spans="1:4" x14ac:dyDescent="0.2">
      <c r="A8724">
        <v>106287</v>
      </c>
      <c r="B8724" t="s">
        <v>16084</v>
      </c>
      <c r="C8724" t="s">
        <v>52</v>
      </c>
      <c r="D8724">
        <v>112.89</v>
      </c>
    </row>
    <row r="8725" spans="1:4" x14ac:dyDescent="0.2">
      <c r="A8725">
        <v>106288</v>
      </c>
      <c r="B8725" t="s">
        <v>16085</v>
      </c>
      <c r="C8725" t="s">
        <v>52</v>
      </c>
      <c r="D8725">
        <v>140.58000000000001</v>
      </c>
    </row>
    <row r="8726" spans="1:4" x14ac:dyDescent="0.2">
      <c r="A8726">
        <v>106289</v>
      </c>
      <c r="B8726" t="s">
        <v>16086</v>
      </c>
      <c r="C8726" t="s">
        <v>52</v>
      </c>
      <c r="D8726">
        <v>193.55</v>
      </c>
    </row>
    <row r="8727" spans="1:4" x14ac:dyDescent="0.2">
      <c r="A8727">
        <v>106290</v>
      </c>
      <c r="B8727" t="s">
        <v>16087</v>
      </c>
      <c r="C8727" t="s">
        <v>52</v>
      </c>
      <c r="D8727">
        <v>273.83999999999997</v>
      </c>
    </row>
    <row r="8728" spans="1:4" x14ac:dyDescent="0.2">
      <c r="A8728">
        <v>106291</v>
      </c>
      <c r="B8728" t="s">
        <v>16088</v>
      </c>
      <c r="C8728" t="s">
        <v>52</v>
      </c>
      <c r="D8728">
        <v>406.66</v>
      </c>
    </row>
    <row r="8729" spans="1:4" x14ac:dyDescent="0.2">
      <c r="A8729">
        <v>102136</v>
      </c>
      <c r="B8729" t="s">
        <v>16089</v>
      </c>
      <c r="C8729" t="s">
        <v>52</v>
      </c>
      <c r="D8729">
        <v>171.34</v>
      </c>
    </row>
    <row r="8730" spans="1:4" x14ac:dyDescent="0.2">
      <c r="A8730">
        <v>106263</v>
      </c>
      <c r="B8730" t="s">
        <v>16090</v>
      </c>
      <c r="C8730" t="s">
        <v>52</v>
      </c>
      <c r="D8730">
        <v>224.87</v>
      </c>
    </row>
    <row r="8731" spans="1:4" x14ac:dyDescent="0.2">
      <c r="A8731">
        <v>106259</v>
      </c>
      <c r="B8731" t="s">
        <v>16091</v>
      </c>
      <c r="C8731" t="s">
        <v>52</v>
      </c>
      <c r="D8731" t="s">
        <v>17527</v>
      </c>
    </row>
    <row r="8732" spans="1:4" x14ac:dyDescent="0.2">
      <c r="A8732">
        <v>106261</v>
      </c>
      <c r="B8732" t="s">
        <v>16092</v>
      </c>
      <c r="C8732" t="s">
        <v>52</v>
      </c>
      <c r="D8732" t="s">
        <v>17527</v>
      </c>
    </row>
    <row r="8733" spans="1:4" x14ac:dyDescent="0.2">
      <c r="A8733">
        <v>106260</v>
      </c>
      <c r="B8733" t="s">
        <v>16093</v>
      </c>
      <c r="C8733" t="s">
        <v>52</v>
      </c>
      <c r="D8733" t="s">
        <v>17527</v>
      </c>
    </row>
    <row r="8734" spans="1:4" x14ac:dyDescent="0.2">
      <c r="A8734">
        <v>102134</v>
      </c>
      <c r="B8734" t="s">
        <v>8766</v>
      </c>
      <c r="C8734" t="s">
        <v>52</v>
      </c>
      <c r="D8734" t="s">
        <v>17527</v>
      </c>
    </row>
    <row r="8735" spans="1:4" x14ac:dyDescent="0.2">
      <c r="A8735">
        <v>106262</v>
      </c>
      <c r="B8735" t="s">
        <v>16094</v>
      </c>
      <c r="C8735" t="s">
        <v>52</v>
      </c>
      <c r="D8735" t="s">
        <v>17527</v>
      </c>
    </row>
    <row r="8736" spans="1:4" x14ac:dyDescent="0.2">
      <c r="A8736">
        <v>102135</v>
      </c>
      <c r="B8736" t="s">
        <v>8771</v>
      </c>
      <c r="C8736" t="s">
        <v>52</v>
      </c>
      <c r="D8736" t="s">
        <v>17527</v>
      </c>
    </row>
    <row r="8737" spans="1:4" x14ac:dyDescent="0.2">
      <c r="A8737">
        <v>106302</v>
      </c>
      <c r="B8737" t="s">
        <v>16095</v>
      </c>
      <c r="C8737" t="s">
        <v>52</v>
      </c>
      <c r="D8737" t="s">
        <v>17527</v>
      </c>
    </row>
    <row r="8738" spans="1:4" x14ac:dyDescent="0.2">
      <c r="A8738">
        <v>106284</v>
      </c>
      <c r="B8738" t="s">
        <v>16096</v>
      </c>
      <c r="C8738" t="s">
        <v>52</v>
      </c>
      <c r="D8738" t="s">
        <v>17527</v>
      </c>
    </row>
    <row r="8739" spans="1:4" x14ac:dyDescent="0.2">
      <c r="A8739">
        <v>106285</v>
      </c>
      <c r="B8739" t="s">
        <v>16097</v>
      </c>
      <c r="C8739" t="s">
        <v>52</v>
      </c>
      <c r="D8739" t="s">
        <v>17527</v>
      </c>
    </row>
    <row r="8740" spans="1:4" x14ac:dyDescent="0.2">
      <c r="A8740">
        <v>106296</v>
      </c>
      <c r="B8740" t="s">
        <v>16098</v>
      </c>
      <c r="C8740" t="s">
        <v>52</v>
      </c>
      <c r="D8740" t="s">
        <v>17527</v>
      </c>
    </row>
    <row r="8741" spans="1:4" x14ac:dyDescent="0.2">
      <c r="A8741">
        <v>106299</v>
      </c>
      <c r="B8741" t="s">
        <v>16099</v>
      </c>
      <c r="C8741" t="s">
        <v>52</v>
      </c>
      <c r="D8741">
        <v>209.89</v>
      </c>
    </row>
    <row r="8742" spans="1:4" x14ac:dyDescent="0.2">
      <c r="A8742">
        <v>106294</v>
      </c>
      <c r="B8742" t="s">
        <v>16100</v>
      </c>
      <c r="C8742" t="s">
        <v>52</v>
      </c>
      <c r="D8742" t="s">
        <v>17527</v>
      </c>
    </row>
    <row r="8743" spans="1:4" x14ac:dyDescent="0.2">
      <c r="A8743">
        <v>106281</v>
      </c>
      <c r="B8743" t="s">
        <v>16101</v>
      </c>
      <c r="C8743" t="s">
        <v>52</v>
      </c>
      <c r="D8743" t="s">
        <v>17527</v>
      </c>
    </row>
    <row r="8744" spans="1:4" x14ac:dyDescent="0.2">
      <c r="A8744">
        <v>106264</v>
      </c>
      <c r="B8744" t="s">
        <v>16102</v>
      </c>
      <c r="C8744" t="s">
        <v>83</v>
      </c>
      <c r="D8744" t="s">
        <v>17527</v>
      </c>
    </row>
    <row r="8745" spans="1:4" x14ac:dyDescent="0.2">
      <c r="A8745">
        <v>97097</v>
      </c>
      <c r="B8745" t="s">
        <v>1349</v>
      </c>
      <c r="C8745" t="s">
        <v>3211</v>
      </c>
      <c r="D8745">
        <v>32.369999999999997</v>
      </c>
    </row>
    <row r="8746" spans="1:4" x14ac:dyDescent="0.2">
      <c r="A8746">
        <v>97089</v>
      </c>
      <c r="B8746" t="s">
        <v>15443</v>
      </c>
      <c r="C8746" t="s">
        <v>94</v>
      </c>
      <c r="D8746">
        <v>13.05</v>
      </c>
    </row>
    <row r="8747" spans="1:4" x14ac:dyDescent="0.2">
      <c r="A8747">
        <v>97090</v>
      </c>
      <c r="B8747" t="s">
        <v>8949</v>
      </c>
      <c r="C8747" t="s">
        <v>94</v>
      </c>
      <c r="D8747">
        <v>12.71</v>
      </c>
    </row>
    <row r="8748" spans="1:4" x14ac:dyDescent="0.2">
      <c r="A8748">
        <v>97091</v>
      </c>
      <c r="B8748" t="s">
        <v>15439</v>
      </c>
      <c r="C8748" t="s">
        <v>94</v>
      </c>
      <c r="D8748">
        <v>12.25</v>
      </c>
    </row>
    <row r="8749" spans="1:4" x14ac:dyDescent="0.2">
      <c r="A8749">
        <v>97092</v>
      </c>
      <c r="B8749" t="s">
        <v>15441</v>
      </c>
      <c r="C8749" t="s">
        <v>94</v>
      </c>
      <c r="D8749">
        <v>11.78</v>
      </c>
    </row>
    <row r="8750" spans="1:4" x14ac:dyDescent="0.2">
      <c r="A8750">
        <v>103053</v>
      </c>
      <c r="B8750" t="s">
        <v>16103</v>
      </c>
      <c r="C8750" t="s">
        <v>94</v>
      </c>
      <c r="D8750" t="s">
        <v>17527</v>
      </c>
    </row>
    <row r="8751" spans="1:4" x14ac:dyDescent="0.2">
      <c r="A8751">
        <v>97093</v>
      </c>
      <c r="B8751" t="s">
        <v>15438</v>
      </c>
      <c r="C8751" t="s">
        <v>94</v>
      </c>
      <c r="D8751">
        <v>10.95</v>
      </c>
    </row>
    <row r="8752" spans="1:4" x14ac:dyDescent="0.2">
      <c r="A8752">
        <v>103054</v>
      </c>
      <c r="B8752" t="s">
        <v>16104</v>
      </c>
      <c r="C8752" t="s">
        <v>94</v>
      </c>
      <c r="D8752" t="s">
        <v>17527</v>
      </c>
    </row>
    <row r="8753" spans="1:4" x14ac:dyDescent="0.2">
      <c r="A8753">
        <v>97088</v>
      </c>
      <c r="B8753" t="s">
        <v>16105</v>
      </c>
      <c r="C8753" t="s">
        <v>94</v>
      </c>
      <c r="D8753">
        <v>14.33</v>
      </c>
    </row>
    <row r="8754" spans="1:4" x14ac:dyDescent="0.2">
      <c r="A8754">
        <v>97087</v>
      </c>
      <c r="B8754" t="s">
        <v>16106</v>
      </c>
      <c r="C8754" t="s">
        <v>3211</v>
      </c>
      <c r="D8754">
        <v>2.65</v>
      </c>
    </row>
    <row r="8755" spans="1:4" x14ac:dyDescent="0.2">
      <c r="A8755">
        <v>97083</v>
      </c>
      <c r="B8755" t="s">
        <v>571</v>
      </c>
      <c r="C8755" t="s">
        <v>3211</v>
      </c>
      <c r="D8755">
        <v>4.6500000000000004</v>
      </c>
    </row>
    <row r="8756" spans="1:4" x14ac:dyDescent="0.2">
      <c r="A8756">
        <v>97084</v>
      </c>
      <c r="B8756" t="s">
        <v>16107</v>
      </c>
      <c r="C8756" t="s">
        <v>3211</v>
      </c>
      <c r="D8756">
        <v>0.97</v>
      </c>
    </row>
    <row r="8757" spans="1:4" x14ac:dyDescent="0.2">
      <c r="A8757">
        <v>97096</v>
      </c>
      <c r="B8757" t="s">
        <v>570</v>
      </c>
      <c r="C8757" t="s">
        <v>2968</v>
      </c>
      <c r="D8757">
        <v>637.11</v>
      </c>
    </row>
    <row r="8758" spans="1:4" x14ac:dyDescent="0.2">
      <c r="A8758">
        <v>97082</v>
      </c>
      <c r="B8758" t="s">
        <v>16108</v>
      </c>
      <c r="C8758" t="s">
        <v>2968</v>
      </c>
      <c r="D8758">
        <v>88.6</v>
      </c>
    </row>
    <row r="8759" spans="1:4" x14ac:dyDescent="0.2">
      <c r="A8759">
        <v>103076</v>
      </c>
      <c r="B8759" t="s">
        <v>16109</v>
      </c>
      <c r="C8759" t="s">
        <v>3211</v>
      </c>
      <c r="D8759">
        <v>153.41</v>
      </c>
    </row>
    <row r="8760" spans="1:4" x14ac:dyDescent="0.2">
      <c r="A8760">
        <v>103067</v>
      </c>
      <c r="B8760" t="s">
        <v>16110</v>
      </c>
      <c r="C8760" t="s">
        <v>3211</v>
      </c>
      <c r="D8760" t="s">
        <v>17527</v>
      </c>
    </row>
    <row r="8761" spans="1:4" x14ac:dyDescent="0.2">
      <c r="A8761">
        <v>103077</v>
      </c>
      <c r="B8761" t="s">
        <v>16112</v>
      </c>
      <c r="C8761" t="s">
        <v>3211</v>
      </c>
      <c r="D8761">
        <v>197.65</v>
      </c>
    </row>
    <row r="8762" spans="1:4" x14ac:dyDescent="0.2">
      <c r="A8762">
        <v>103068</v>
      </c>
      <c r="B8762" t="s">
        <v>16113</v>
      </c>
      <c r="C8762" t="s">
        <v>3211</v>
      </c>
      <c r="D8762" t="s">
        <v>17527</v>
      </c>
    </row>
    <row r="8763" spans="1:4" x14ac:dyDescent="0.2">
      <c r="A8763">
        <v>103078</v>
      </c>
      <c r="B8763" t="s">
        <v>16114</v>
      </c>
      <c r="C8763" t="s">
        <v>3211</v>
      </c>
      <c r="D8763">
        <v>238.78</v>
      </c>
    </row>
    <row r="8764" spans="1:4" x14ac:dyDescent="0.2">
      <c r="A8764">
        <v>103069</v>
      </c>
      <c r="B8764" t="s">
        <v>16115</v>
      </c>
      <c r="C8764" t="s">
        <v>3211</v>
      </c>
      <c r="D8764" t="s">
        <v>17527</v>
      </c>
    </row>
    <row r="8765" spans="1:4" x14ac:dyDescent="0.2">
      <c r="A8765">
        <v>103079</v>
      </c>
      <c r="B8765" t="s">
        <v>16116</v>
      </c>
      <c r="C8765" t="s">
        <v>3211</v>
      </c>
      <c r="D8765">
        <v>285.61</v>
      </c>
    </row>
    <row r="8766" spans="1:4" x14ac:dyDescent="0.2">
      <c r="A8766">
        <v>103070</v>
      </c>
      <c r="B8766" t="s">
        <v>16117</v>
      </c>
      <c r="C8766" t="s">
        <v>3211</v>
      </c>
      <c r="D8766" t="s">
        <v>17527</v>
      </c>
    </row>
    <row r="8767" spans="1:4" x14ac:dyDescent="0.2">
      <c r="A8767">
        <v>103080</v>
      </c>
      <c r="B8767" t="s">
        <v>16118</v>
      </c>
      <c r="C8767" t="s">
        <v>3211</v>
      </c>
      <c r="D8767">
        <v>345.76</v>
      </c>
    </row>
    <row r="8768" spans="1:4" x14ac:dyDescent="0.2">
      <c r="A8768">
        <v>103071</v>
      </c>
      <c r="B8768" t="s">
        <v>16119</v>
      </c>
      <c r="C8768" t="s">
        <v>3211</v>
      </c>
      <c r="D8768" t="s">
        <v>17527</v>
      </c>
    </row>
    <row r="8769" spans="1:4" x14ac:dyDescent="0.2">
      <c r="A8769">
        <v>103075</v>
      </c>
      <c r="B8769" t="s">
        <v>16120</v>
      </c>
      <c r="C8769" t="s">
        <v>3211</v>
      </c>
      <c r="D8769">
        <v>210.73</v>
      </c>
    </row>
    <row r="8770" spans="1:4" x14ac:dyDescent="0.2">
      <c r="A8770">
        <v>103062</v>
      </c>
      <c r="B8770" t="s">
        <v>16121</v>
      </c>
      <c r="C8770" t="s">
        <v>3211</v>
      </c>
      <c r="D8770" t="s">
        <v>17527</v>
      </c>
    </row>
    <row r="8771" spans="1:4" x14ac:dyDescent="0.2">
      <c r="A8771">
        <v>103065</v>
      </c>
      <c r="B8771" t="s">
        <v>16122</v>
      </c>
      <c r="C8771" t="s">
        <v>3211</v>
      </c>
      <c r="D8771" t="s">
        <v>17527</v>
      </c>
    </row>
    <row r="8772" spans="1:4" x14ac:dyDescent="0.2">
      <c r="A8772">
        <v>103063</v>
      </c>
      <c r="B8772" t="s">
        <v>16123</v>
      </c>
      <c r="C8772" t="s">
        <v>3211</v>
      </c>
      <c r="D8772" t="s">
        <v>17527</v>
      </c>
    </row>
    <row r="8773" spans="1:4" x14ac:dyDescent="0.2">
      <c r="A8773">
        <v>103066</v>
      </c>
      <c r="B8773" t="s">
        <v>16124</v>
      </c>
      <c r="C8773" t="s">
        <v>3211</v>
      </c>
      <c r="D8773" t="s">
        <v>17527</v>
      </c>
    </row>
    <row r="8774" spans="1:4" x14ac:dyDescent="0.2">
      <c r="A8774">
        <v>103064</v>
      </c>
      <c r="B8774" t="s">
        <v>16125</v>
      </c>
      <c r="C8774" t="s">
        <v>3211</v>
      </c>
      <c r="D8774" t="s">
        <v>17527</v>
      </c>
    </row>
    <row r="8775" spans="1:4" x14ac:dyDescent="0.2">
      <c r="A8775">
        <v>103074</v>
      </c>
      <c r="B8775" t="s">
        <v>16126</v>
      </c>
      <c r="C8775" t="s">
        <v>3211</v>
      </c>
      <c r="D8775">
        <v>178.36</v>
      </c>
    </row>
    <row r="8776" spans="1:4" x14ac:dyDescent="0.2">
      <c r="A8776">
        <v>103057</v>
      </c>
      <c r="B8776" t="s">
        <v>16127</v>
      </c>
      <c r="C8776" t="s">
        <v>3211</v>
      </c>
      <c r="D8776" t="s">
        <v>17527</v>
      </c>
    </row>
    <row r="8777" spans="1:4" x14ac:dyDescent="0.2">
      <c r="A8777">
        <v>103060</v>
      </c>
      <c r="B8777" t="s">
        <v>16128</v>
      </c>
      <c r="C8777" t="s">
        <v>3211</v>
      </c>
      <c r="D8777" t="s">
        <v>17527</v>
      </c>
    </row>
    <row r="8778" spans="1:4" x14ac:dyDescent="0.2">
      <c r="A8778">
        <v>103058</v>
      </c>
      <c r="B8778" t="s">
        <v>16129</v>
      </c>
      <c r="C8778" t="s">
        <v>3211</v>
      </c>
      <c r="D8778" t="s">
        <v>17527</v>
      </c>
    </row>
    <row r="8779" spans="1:4" x14ac:dyDescent="0.2">
      <c r="A8779">
        <v>103061</v>
      </c>
      <c r="B8779" t="s">
        <v>16130</v>
      </c>
      <c r="C8779" t="s">
        <v>3211</v>
      </c>
      <c r="D8779" t="s">
        <v>17527</v>
      </c>
    </row>
    <row r="8780" spans="1:4" x14ac:dyDescent="0.2">
      <c r="A8780">
        <v>103059</v>
      </c>
      <c r="B8780" t="s">
        <v>16131</v>
      </c>
      <c r="C8780" t="s">
        <v>3211</v>
      </c>
      <c r="D8780" t="s">
        <v>17527</v>
      </c>
    </row>
    <row r="8781" spans="1:4" x14ac:dyDescent="0.2">
      <c r="A8781">
        <v>97101</v>
      </c>
      <c r="B8781" t="s">
        <v>16132</v>
      </c>
      <c r="C8781" t="s">
        <v>3211</v>
      </c>
      <c r="D8781">
        <v>179.43</v>
      </c>
    </row>
    <row r="8782" spans="1:4" x14ac:dyDescent="0.2">
      <c r="A8782">
        <v>97098</v>
      </c>
      <c r="B8782" t="s">
        <v>16133</v>
      </c>
      <c r="C8782" t="s">
        <v>3211</v>
      </c>
      <c r="D8782" t="s">
        <v>17527</v>
      </c>
    </row>
    <row r="8783" spans="1:4" x14ac:dyDescent="0.2">
      <c r="A8783">
        <v>97102</v>
      </c>
      <c r="B8783" t="s">
        <v>16134</v>
      </c>
      <c r="C8783" t="s">
        <v>3211</v>
      </c>
      <c r="D8783">
        <v>223.68</v>
      </c>
    </row>
    <row r="8784" spans="1:4" x14ac:dyDescent="0.2">
      <c r="A8784">
        <v>97099</v>
      </c>
      <c r="B8784" t="s">
        <v>16135</v>
      </c>
      <c r="C8784" t="s">
        <v>3211</v>
      </c>
      <c r="D8784" t="s">
        <v>17527</v>
      </c>
    </row>
    <row r="8785" spans="1:4" x14ac:dyDescent="0.2">
      <c r="A8785">
        <v>97103</v>
      </c>
      <c r="B8785" t="s">
        <v>16136</v>
      </c>
      <c r="C8785" t="s">
        <v>3211</v>
      </c>
      <c r="D8785">
        <v>264.81</v>
      </c>
    </row>
    <row r="8786" spans="1:4" x14ac:dyDescent="0.2">
      <c r="A8786">
        <v>97100</v>
      </c>
      <c r="B8786" t="s">
        <v>16137</v>
      </c>
      <c r="C8786" t="s">
        <v>3211</v>
      </c>
      <c r="D8786" t="s">
        <v>17527</v>
      </c>
    </row>
    <row r="8787" spans="1:4" x14ac:dyDescent="0.2">
      <c r="A8787">
        <v>103072</v>
      </c>
      <c r="B8787" t="s">
        <v>16138</v>
      </c>
      <c r="C8787" t="s">
        <v>3211</v>
      </c>
      <c r="D8787">
        <v>311.64</v>
      </c>
    </row>
    <row r="8788" spans="1:4" x14ac:dyDescent="0.2">
      <c r="A8788">
        <v>103055</v>
      </c>
      <c r="B8788" t="s">
        <v>16139</v>
      </c>
      <c r="C8788" t="s">
        <v>3211</v>
      </c>
      <c r="D8788" t="s">
        <v>17527</v>
      </c>
    </row>
    <row r="8789" spans="1:4" x14ac:dyDescent="0.2">
      <c r="A8789">
        <v>103073</v>
      </c>
      <c r="B8789" t="s">
        <v>16140</v>
      </c>
      <c r="C8789" t="s">
        <v>3211</v>
      </c>
      <c r="D8789">
        <v>371.79</v>
      </c>
    </row>
    <row r="8790" spans="1:4" x14ac:dyDescent="0.2">
      <c r="A8790">
        <v>103056</v>
      </c>
      <c r="B8790" t="s">
        <v>16141</v>
      </c>
      <c r="C8790" t="s">
        <v>3211</v>
      </c>
      <c r="D8790" t="s">
        <v>17527</v>
      </c>
    </row>
    <row r="8791" spans="1:4" x14ac:dyDescent="0.2">
      <c r="A8791">
        <v>97086</v>
      </c>
      <c r="B8791" t="s">
        <v>568</v>
      </c>
      <c r="C8791" t="s">
        <v>3211</v>
      </c>
      <c r="D8791">
        <v>172.54</v>
      </c>
    </row>
    <row r="8792" spans="1:4" x14ac:dyDescent="0.2">
      <c r="A8792">
        <v>97085</v>
      </c>
      <c r="B8792" t="s">
        <v>16111</v>
      </c>
      <c r="C8792" t="s">
        <v>3211</v>
      </c>
      <c r="D8792" t="s">
        <v>17527</v>
      </c>
    </row>
    <row r="8793" spans="1:4" x14ac:dyDescent="0.2">
      <c r="A8793">
        <v>104766</v>
      </c>
      <c r="B8793" t="s">
        <v>16142</v>
      </c>
      <c r="C8793" t="s">
        <v>83</v>
      </c>
      <c r="D8793">
        <v>20.3</v>
      </c>
    </row>
    <row r="8794" spans="1:4" x14ac:dyDescent="0.2">
      <c r="A8794">
        <v>90467</v>
      </c>
      <c r="B8794" t="s">
        <v>16143</v>
      </c>
      <c r="C8794" t="s">
        <v>83</v>
      </c>
      <c r="D8794">
        <v>29.46</v>
      </c>
    </row>
    <row r="8795" spans="1:4" x14ac:dyDescent="0.2">
      <c r="A8795">
        <v>90466</v>
      </c>
      <c r="B8795" t="s">
        <v>14128</v>
      </c>
      <c r="C8795" t="s">
        <v>83</v>
      </c>
      <c r="D8795">
        <v>19.63</v>
      </c>
    </row>
    <row r="8796" spans="1:4" x14ac:dyDescent="0.2">
      <c r="A8796">
        <v>90469</v>
      </c>
      <c r="B8796" t="s">
        <v>16144</v>
      </c>
      <c r="C8796" t="s">
        <v>83</v>
      </c>
      <c r="D8796">
        <v>13.86</v>
      </c>
    </row>
    <row r="8797" spans="1:4" x14ac:dyDescent="0.2">
      <c r="A8797">
        <v>90470</v>
      </c>
      <c r="B8797" t="s">
        <v>16145</v>
      </c>
      <c r="C8797" t="s">
        <v>83</v>
      </c>
      <c r="D8797">
        <v>18.239999999999998</v>
      </c>
    </row>
    <row r="8798" spans="1:4" x14ac:dyDescent="0.2">
      <c r="A8798">
        <v>90468</v>
      </c>
      <c r="B8798" t="s">
        <v>16146</v>
      </c>
      <c r="C8798" t="s">
        <v>83</v>
      </c>
      <c r="D8798">
        <v>9.15</v>
      </c>
    </row>
    <row r="8799" spans="1:4" x14ac:dyDescent="0.2">
      <c r="A8799">
        <v>91188</v>
      </c>
      <c r="B8799" t="s">
        <v>16147</v>
      </c>
      <c r="C8799" t="s">
        <v>52</v>
      </c>
      <c r="D8799">
        <v>16.45</v>
      </c>
    </row>
    <row r="8800" spans="1:4" x14ac:dyDescent="0.2">
      <c r="A8800">
        <v>91189</v>
      </c>
      <c r="B8800" t="s">
        <v>16148</v>
      </c>
      <c r="C8800" t="s">
        <v>52</v>
      </c>
      <c r="D8800">
        <v>85.64</v>
      </c>
    </row>
    <row r="8801" spans="1:4" x14ac:dyDescent="0.2">
      <c r="A8801">
        <v>91192</v>
      </c>
      <c r="B8801" t="s">
        <v>16149</v>
      </c>
      <c r="C8801" t="s">
        <v>52</v>
      </c>
      <c r="D8801">
        <v>25.06</v>
      </c>
    </row>
    <row r="8802" spans="1:4" x14ac:dyDescent="0.2">
      <c r="A8802">
        <v>91190</v>
      </c>
      <c r="B8802" t="s">
        <v>16150</v>
      </c>
      <c r="C8802" t="s">
        <v>52</v>
      </c>
      <c r="D8802">
        <v>12.98</v>
      </c>
    </row>
    <row r="8803" spans="1:4" x14ac:dyDescent="0.2">
      <c r="A8803">
        <v>91191</v>
      </c>
      <c r="B8803" t="s">
        <v>16151</v>
      </c>
      <c r="C8803" t="s">
        <v>52</v>
      </c>
      <c r="D8803">
        <v>17.309999999999999</v>
      </c>
    </row>
    <row r="8804" spans="1:4" x14ac:dyDescent="0.2">
      <c r="A8804">
        <v>95541</v>
      </c>
      <c r="B8804" t="s">
        <v>16152</v>
      </c>
      <c r="C8804" t="s">
        <v>52</v>
      </c>
      <c r="D8804">
        <v>29.11</v>
      </c>
    </row>
    <row r="8805" spans="1:4" x14ac:dyDescent="0.2">
      <c r="A8805">
        <v>96564</v>
      </c>
      <c r="B8805" t="s">
        <v>10683</v>
      </c>
      <c r="C8805" t="s">
        <v>83</v>
      </c>
      <c r="D8805" t="s">
        <v>17527</v>
      </c>
    </row>
    <row r="8806" spans="1:4" x14ac:dyDescent="0.2">
      <c r="A8806">
        <v>104785</v>
      </c>
      <c r="B8806" t="s">
        <v>16153</v>
      </c>
      <c r="C8806" t="s">
        <v>83</v>
      </c>
      <c r="D8806">
        <v>15.29</v>
      </c>
    </row>
    <row r="8807" spans="1:4" x14ac:dyDescent="0.2">
      <c r="A8807">
        <v>91166</v>
      </c>
      <c r="B8807" t="s">
        <v>14131</v>
      </c>
      <c r="C8807" t="s">
        <v>83</v>
      </c>
      <c r="D8807">
        <v>4.74</v>
      </c>
    </row>
    <row r="8808" spans="1:4" x14ac:dyDescent="0.2">
      <c r="A8808">
        <v>91167</v>
      </c>
      <c r="B8808" t="s">
        <v>16154</v>
      </c>
      <c r="C8808" t="s">
        <v>83</v>
      </c>
      <c r="D8808">
        <v>13.18</v>
      </c>
    </row>
    <row r="8809" spans="1:4" x14ac:dyDescent="0.2">
      <c r="A8809">
        <v>91176</v>
      </c>
      <c r="B8809" t="s">
        <v>16155</v>
      </c>
      <c r="C8809" t="s">
        <v>83</v>
      </c>
      <c r="D8809">
        <v>21.33</v>
      </c>
    </row>
    <row r="8810" spans="1:4" x14ac:dyDescent="0.2">
      <c r="A8810">
        <v>91182</v>
      </c>
      <c r="B8810" t="s">
        <v>16156</v>
      </c>
      <c r="C8810" t="s">
        <v>83</v>
      </c>
      <c r="D8810">
        <v>33.130000000000003</v>
      </c>
    </row>
    <row r="8811" spans="1:4" x14ac:dyDescent="0.2">
      <c r="A8811">
        <v>91186</v>
      </c>
      <c r="B8811" t="s">
        <v>16157</v>
      </c>
      <c r="C8811" t="s">
        <v>83</v>
      </c>
      <c r="D8811">
        <v>36.61</v>
      </c>
    </row>
    <row r="8812" spans="1:4" x14ac:dyDescent="0.2">
      <c r="A8812">
        <v>91171</v>
      </c>
      <c r="B8812" t="s">
        <v>16158</v>
      </c>
      <c r="C8812" t="s">
        <v>83</v>
      </c>
      <c r="D8812">
        <v>21.28</v>
      </c>
    </row>
    <row r="8813" spans="1:4" x14ac:dyDescent="0.2">
      <c r="A8813">
        <v>91187</v>
      </c>
      <c r="B8813" t="s">
        <v>16159</v>
      </c>
      <c r="C8813" t="s">
        <v>83</v>
      </c>
      <c r="D8813">
        <v>32.97</v>
      </c>
    </row>
    <row r="8814" spans="1:4" x14ac:dyDescent="0.2">
      <c r="A8814">
        <v>91172</v>
      </c>
      <c r="B8814" t="s">
        <v>16160</v>
      </c>
      <c r="C8814" t="s">
        <v>83</v>
      </c>
      <c r="D8814">
        <v>24.47</v>
      </c>
    </row>
    <row r="8815" spans="1:4" x14ac:dyDescent="0.2">
      <c r="A8815">
        <v>91185</v>
      </c>
      <c r="B8815" t="s">
        <v>16161</v>
      </c>
      <c r="C8815" t="s">
        <v>83</v>
      </c>
      <c r="D8815">
        <v>33.130000000000003</v>
      </c>
    </row>
    <row r="8816" spans="1:4" x14ac:dyDescent="0.2">
      <c r="A8816">
        <v>91170</v>
      </c>
      <c r="B8816" t="s">
        <v>12266</v>
      </c>
      <c r="C8816" t="s">
        <v>83</v>
      </c>
      <c r="D8816">
        <v>13.18</v>
      </c>
    </row>
    <row r="8817" spans="1:4" x14ac:dyDescent="0.2">
      <c r="A8817">
        <v>91180</v>
      </c>
      <c r="B8817" t="s">
        <v>16162</v>
      </c>
      <c r="C8817" t="s">
        <v>83</v>
      </c>
      <c r="D8817">
        <v>28.57</v>
      </c>
    </row>
    <row r="8818" spans="1:4" x14ac:dyDescent="0.2">
      <c r="A8818">
        <v>91181</v>
      </c>
      <c r="B8818" t="s">
        <v>16163</v>
      </c>
      <c r="C8818" t="s">
        <v>83</v>
      </c>
      <c r="D8818">
        <v>30.04</v>
      </c>
    </row>
    <row r="8819" spans="1:4" x14ac:dyDescent="0.2">
      <c r="A8819">
        <v>91179</v>
      </c>
      <c r="B8819" t="s">
        <v>16164</v>
      </c>
      <c r="C8819" t="s">
        <v>83</v>
      </c>
      <c r="D8819">
        <v>21.33</v>
      </c>
    </row>
    <row r="8820" spans="1:4" x14ac:dyDescent="0.2">
      <c r="A8820">
        <v>91174</v>
      </c>
      <c r="B8820" t="s">
        <v>16165</v>
      </c>
      <c r="C8820" t="s">
        <v>83</v>
      </c>
      <c r="D8820">
        <v>8.5</v>
      </c>
    </row>
    <row r="8821" spans="1:4" x14ac:dyDescent="0.2">
      <c r="A8821">
        <v>91175</v>
      </c>
      <c r="B8821" t="s">
        <v>16166</v>
      </c>
      <c r="C8821" t="s">
        <v>83</v>
      </c>
      <c r="D8821">
        <v>13.21</v>
      </c>
    </row>
    <row r="8822" spans="1:4" x14ac:dyDescent="0.2">
      <c r="A8822">
        <v>91173</v>
      </c>
      <c r="B8822" t="s">
        <v>16167</v>
      </c>
      <c r="C8822" t="s">
        <v>83</v>
      </c>
      <c r="D8822">
        <v>4.91</v>
      </c>
    </row>
    <row r="8823" spans="1:4" x14ac:dyDescent="0.2">
      <c r="A8823">
        <v>104759</v>
      </c>
      <c r="B8823" t="s">
        <v>16168</v>
      </c>
      <c r="C8823" t="s">
        <v>52</v>
      </c>
      <c r="D8823">
        <v>55.54</v>
      </c>
    </row>
    <row r="8824" spans="1:4" x14ac:dyDescent="0.2">
      <c r="A8824">
        <v>104760</v>
      </c>
      <c r="B8824" t="s">
        <v>16169</v>
      </c>
      <c r="C8824" t="s">
        <v>52</v>
      </c>
      <c r="D8824">
        <v>81.12</v>
      </c>
    </row>
    <row r="8825" spans="1:4" x14ac:dyDescent="0.2">
      <c r="A8825">
        <v>104758</v>
      </c>
      <c r="B8825" t="s">
        <v>16170</v>
      </c>
      <c r="C8825" t="s">
        <v>52</v>
      </c>
      <c r="D8825">
        <v>20.84</v>
      </c>
    </row>
    <row r="8826" spans="1:4" x14ac:dyDescent="0.2">
      <c r="A8826">
        <v>90437</v>
      </c>
      <c r="B8826" t="s">
        <v>16171</v>
      </c>
      <c r="C8826" t="s">
        <v>52</v>
      </c>
      <c r="D8826">
        <v>53.31</v>
      </c>
    </row>
    <row r="8827" spans="1:4" x14ac:dyDescent="0.2">
      <c r="A8827">
        <v>90438</v>
      </c>
      <c r="B8827" t="s">
        <v>16172</v>
      </c>
      <c r="C8827" t="s">
        <v>52</v>
      </c>
      <c r="D8827">
        <v>77.87</v>
      </c>
    </row>
    <row r="8828" spans="1:4" x14ac:dyDescent="0.2">
      <c r="A8828">
        <v>90436</v>
      </c>
      <c r="B8828" t="s">
        <v>16173</v>
      </c>
      <c r="C8828" t="s">
        <v>52</v>
      </c>
      <c r="D8828">
        <v>20</v>
      </c>
    </row>
    <row r="8829" spans="1:4" x14ac:dyDescent="0.2">
      <c r="A8829">
        <v>104770</v>
      </c>
      <c r="B8829" t="s">
        <v>16174</v>
      </c>
      <c r="C8829" t="s">
        <v>52</v>
      </c>
      <c r="D8829">
        <v>2.35</v>
      </c>
    </row>
    <row r="8830" spans="1:4" x14ac:dyDescent="0.2">
      <c r="A8830">
        <v>104772</v>
      </c>
      <c r="B8830" t="s">
        <v>16175</v>
      </c>
      <c r="C8830" t="s">
        <v>52</v>
      </c>
      <c r="D8830">
        <v>3.44</v>
      </c>
    </row>
    <row r="8831" spans="1:4" x14ac:dyDescent="0.2">
      <c r="A8831">
        <v>104768</v>
      </c>
      <c r="B8831" t="s">
        <v>16176</v>
      </c>
      <c r="C8831" t="s">
        <v>52</v>
      </c>
      <c r="D8831">
        <v>0.87</v>
      </c>
    </row>
    <row r="8832" spans="1:4" x14ac:dyDescent="0.2">
      <c r="A8832">
        <v>104769</v>
      </c>
      <c r="B8832" t="s">
        <v>16177</v>
      </c>
      <c r="C8832" t="s">
        <v>52</v>
      </c>
      <c r="D8832">
        <v>2.2599999999999998</v>
      </c>
    </row>
    <row r="8833" spans="1:4" x14ac:dyDescent="0.2">
      <c r="A8833">
        <v>104771</v>
      </c>
      <c r="B8833" t="s">
        <v>16178</v>
      </c>
      <c r="C8833" t="s">
        <v>52</v>
      </c>
      <c r="D8833">
        <v>3.3</v>
      </c>
    </row>
    <row r="8834" spans="1:4" x14ac:dyDescent="0.2">
      <c r="A8834">
        <v>104767</v>
      </c>
      <c r="B8834" t="s">
        <v>16179</v>
      </c>
      <c r="C8834" t="s">
        <v>52</v>
      </c>
      <c r="D8834">
        <v>0.84</v>
      </c>
    </row>
    <row r="8835" spans="1:4" x14ac:dyDescent="0.2">
      <c r="A8835">
        <v>104762</v>
      </c>
      <c r="B8835" t="s">
        <v>16180</v>
      </c>
      <c r="C8835" t="s">
        <v>52</v>
      </c>
      <c r="D8835">
        <v>8.3800000000000008</v>
      </c>
    </row>
    <row r="8836" spans="1:4" x14ac:dyDescent="0.2">
      <c r="A8836">
        <v>104763</v>
      </c>
      <c r="B8836" t="s">
        <v>16181</v>
      </c>
      <c r="C8836" t="s">
        <v>52</v>
      </c>
      <c r="D8836">
        <v>12.26</v>
      </c>
    </row>
    <row r="8837" spans="1:4" x14ac:dyDescent="0.2">
      <c r="A8837">
        <v>104761</v>
      </c>
      <c r="B8837" t="s">
        <v>16182</v>
      </c>
      <c r="C8837" t="s">
        <v>52</v>
      </c>
      <c r="D8837">
        <v>3.14</v>
      </c>
    </row>
    <row r="8838" spans="1:4" x14ac:dyDescent="0.2">
      <c r="A8838">
        <v>90440</v>
      </c>
      <c r="B8838" t="s">
        <v>16183</v>
      </c>
      <c r="C8838" t="s">
        <v>52</v>
      </c>
      <c r="D8838">
        <v>8.16</v>
      </c>
    </row>
    <row r="8839" spans="1:4" x14ac:dyDescent="0.2">
      <c r="A8839">
        <v>90441</v>
      </c>
      <c r="B8839" t="s">
        <v>16184</v>
      </c>
      <c r="C8839" t="s">
        <v>52</v>
      </c>
      <c r="D8839">
        <v>11.93</v>
      </c>
    </row>
    <row r="8840" spans="1:4" x14ac:dyDescent="0.2">
      <c r="A8840">
        <v>90439</v>
      </c>
      <c r="B8840" t="s">
        <v>16185</v>
      </c>
      <c r="C8840" t="s">
        <v>52</v>
      </c>
      <c r="D8840">
        <v>3.06</v>
      </c>
    </row>
    <row r="8841" spans="1:4" x14ac:dyDescent="0.2">
      <c r="A8841">
        <v>104776</v>
      </c>
      <c r="B8841" t="s">
        <v>16186</v>
      </c>
      <c r="C8841" t="s">
        <v>52</v>
      </c>
      <c r="D8841">
        <v>8.1199999999999992</v>
      </c>
    </row>
    <row r="8842" spans="1:4" x14ac:dyDescent="0.2">
      <c r="A8842">
        <v>104778</v>
      </c>
      <c r="B8842" t="s">
        <v>16187</v>
      </c>
      <c r="C8842" t="s">
        <v>52</v>
      </c>
      <c r="D8842">
        <v>11.87</v>
      </c>
    </row>
    <row r="8843" spans="1:4" x14ac:dyDescent="0.2">
      <c r="A8843">
        <v>104774</v>
      </c>
      <c r="B8843" t="s">
        <v>16188</v>
      </c>
      <c r="C8843" t="s">
        <v>52</v>
      </c>
      <c r="D8843">
        <v>3.03</v>
      </c>
    </row>
    <row r="8844" spans="1:4" x14ac:dyDescent="0.2">
      <c r="A8844">
        <v>104775</v>
      </c>
      <c r="B8844" t="s">
        <v>16189</v>
      </c>
      <c r="C8844" t="s">
        <v>52</v>
      </c>
      <c r="D8844">
        <v>7.82</v>
      </c>
    </row>
    <row r="8845" spans="1:4" x14ac:dyDescent="0.2">
      <c r="A8845">
        <v>104777</v>
      </c>
      <c r="B8845" t="s">
        <v>16190</v>
      </c>
      <c r="C8845" t="s">
        <v>52</v>
      </c>
      <c r="D8845">
        <v>11.44</v>
      </c>
    </row>
    <row r="8846" spans="1:4" x14ac:dyDescent="0.2">
      <c r="A8846">
        <v>104773</v>
      </c>
      <c r="B8846" t="s">
        <v>16191</v>
      </c>
      <c r="C8846" t="s">
        <v>52</v>
      </c>
      <c r="D8846">
        <v>2.93</v>
      </c>
    </row>
    <row r="8847" spans="1:4" x14ac:dyDescent="0.2">
      <c r="A8847">
        <v>104782</v>
      </c>
      <c r="B8847" t="s">
        <v>16192</v>
      </c>
      <c r="C8847" t="s">
        <v>52</v>
      </c>
      <c r="D8847">
        <v>61.7</v>
      </c>
    </row>
    <row r="8848" spans="1:4" x14ac:dyDescent="0.2">
      <c r="A8848">
        <v>90451</v>
      </c>
      <c r="B8848" t="s">
        <v>16193</v>
      </c>
      <c r="C8848" t="s">
        <v>52</v>
      </c>
      <c r="D8848">
        <v>8.1300000000000008</v>
      </c>
    </row>
    <row r="8849" spans="1:4" x14ac:dyDescent="0.2">
      <c r="A8849">
        <v>90452</v>
      </c>
      <c r="B8849" t="s">
        <v>16194</v>
      </c>
      <c r="C8849" t="s">
        <v>52</v>
      </c>
      <c r="D8849">
        <v>28.99</v>
      </c>
    </row>
    <row r="8850" spans="1:4" x14ac:dyDescent="0.2">
      <c r="A8850">
        <v>90455</v>
      </c>
      <c r="B8850" t="s">
        <v>16195</v>
      </c>
      <c r="C8850" t="s">
        <v>52</v>
      </c>
      <c r="D8850">
        <v>10.16</v>
      </c>
    </row>
    <row r="8851" spans="1:4" x14ac:dyDescent="0.2">
      <c r="A8851">
        <v>104784</v>
      </c>
      <c r="B8851" t="s">
        <v>16196</v>
      </c>
      <c r="C8851" t="s">
        <v>52</v>
      </c>
      <c r="D8851">
        <v>16.91</v>
      </c>
    </row>
    <row r="8852" spans="1:4" x14ac:dyDescent="0.2">
      <c r="A8852">
        <v>90453</v>
      </c>
      <c r="B8852" t="s">
        <v>16197</v>
      </c>
      <c r="C8852" t="s">
        <v>52</v>
      </c>
      <c r="D8852">
        <v>4.92</v>
      </c>
    </row>
    <row r="8853" spans="1:4" x14ac:dyDescent="0.2">
      <c r="A8853">
        <v>104783</v>
      </c>
      <c r="B8853" t="s">
        <v>16198</v>
      </c>
      <c r="C8853" t="s">
        <v>52</v>
      </c>
      <c r="D8853">
        <v>6.16</v>
      </c>
    </row>
    <row r="8854" spans="1:4" x14ac:dyDescent="0.2">
      <c r="A8854">
        <v>90454</v>
      </c>
      <c r="B8854" t="s">
        <v>16199</v>
      </c>
      <c r="C8854" t="s">
        <v>52</v>
      </c>
      <c r="D8854">
        <v>7.82</v>
      </c>
    </row>
    <row r="8855" spans="1:4" x14ac:dyDescent="0.2">
      <c r="A8855">
        <v>90459</v>
      </c>
      <c r="B8855" t="s">
        <v>16200</v>
      </c>
      <c r="C8855" t="s">
        <v>52</v>
      </c>
      <c r="D8855">
        <v>65.59</v>
      </c>
    </row>
    <row r="8856" spans="1:4" x14ac:dyDescent="0.2">
      <c r="A8856">
        <v>90456</v>
      </c>
      <c r="B8856" t="s">
        <v>16201</v>
      </c>
      <c r="C8856" t="s">
        <v>52</v>
      </c>
      <c r="D8856">
        <v>7.42</v>
      </c>
    </row>
    <row r="8857" spans="1:4" x14ac:dyDescent="0.2">
      <c r="A8857">
        <v>90458</v>
      </c>
      <c r="B8857" t="s">
        <v>16202</v>
      </c>
      <c r="C8857" t="s">
        <v>52</v>
      </c>
      <c r="D8857">
        <v>48.27</v>
      </c>
    </row>
    <row r="8858" spans="1:4" x14ac:dyDescent="0.2">
      <c r="A8858">
        <v>90457</v>
      </c>
      <c r="B8858" t="s">
        <v>16203</v>
      </c>
      <c r="C8858" t="s">
        <v>52</v>
      </c>
      <c r="D8858">
        <v>16.920000000000002</v>
      </c>
    </row>
    <row r="8859" spans="1:4" x14ac:dyDescent="0.2">
      <c r="A8859">
        <v>90447</v>
      </c>
      <c r="B8859" t="s">
        <v>16204</v>
      </c>
      <c r="C8859" t="s">
        <v>83</v>
      </c>
      <c r="D8859">
        <v>11.19</v>
      </c>
    </row>
    <row r="8860" spans="1:4" x14ac:dyDescent="0.2">
      <c r="A8860">
        <v>91222</v>
      </c>
      <c r="B8860" t="s">
        <v>16205</v>
      </c>
      <c r="C8860" t="s">
        <v>83</v>
      </c>
      <c r="D8860">
        <v>11.94</v>
      </c>
    </row>
    <row r="8861" spans="1:4" x14ac:dyDescent="0.2">
      <c r="A8861">
        <v>90443</v>
      </c>
      <c r="B8861" t="s">
        <v>14129</v>
      </c>
      <c r="C8861" t="s">
        <v>83</v>
      </c>
      <c r="D8861">
        <v>10.74</v>
      </c>
    </row>
    <row r="8862" spans="1:4" x14ac:dyDescent="0.2">
      <c r="A8862">
        <v>104780</v>
      </c>
      <c r="B8862" t="s">
        <v>16206</v>
      </c>
      <c r="C8862" t="s">
        <v>83</v>
      </c>
      <c r="D8862">
        <v>8.7100000000000009</v>
      </c>
    </row>
    <row r="8863" spans="1:4" x14ac:dyDescent="0.2">
      <c r="A8863">
        <v>104781</v>
      </c>
      <c r="B8863" t="s">
        <v>16207</v>
      </c>
      <c r="C8863" t="s">
        <v>83</v>
      </c>
      <c r="D8863">
        <v>10.01</v>
      </c>
    </row>
    <row r="8864" spans="1:4" x14ac:dyDescent="0.2">
      <c r="A8864">
        <v>104779</v>
      </c>
      <c r="B8864" t="s">
        <v>16208</v>
      </c>
      <c r="C8864" t="s">
        <v>83</v>
      </c>
      <c r="D8864">
        <v>8.66</v>
      </c>
    </row>
    <row r="8865" spans="1:4" x14ac:dyDescent="0.2">
      <c r="A8865">
        <v>104787</v>
      </c>
      <c r="B8865" t="s">
        <v>16209</v>
      </c>
      <c r="C8865" t="s">
        <v>83</v>
      </c>
      <c r="D8865">
        <v>2.7</v>
      </c>
    </row>
    <row r="8866" spans="1:4" x14ac:dyDescent="0.2">
      <c r="A8866">
        <v>104788</v>
      </c>
      <c r="B8866" t="s">
        <v>16210</v>
      </c>
      <c r="C8866" t="s">
        <v>83</v>
      </c>
      <c r="D8866">
        <v>3.58</v>
      </c>
    </row>
    <row r="8867" spans="1:4" x14ac:dyDescent="0.2">
      <c r="A8867">
        <v>104786</v>
      </c>
      <c r="B8867" t="s">
        <v>16211</v>
      </c>
      <c r="C8867" t="s">
        <v>83</v>
      </c>
      <c r="D8867">
        <v>2.0299999999999998</v>
      </c>
    </row>
    <row r="8868" spans="1:4" x14ac:dyDescent="0.2">
      <c r="A8868">
        <v>90445</v>
      </c>
      <c r="B8868" t="s">
        <v>16212</v>
      </c>
      <c r="C8868" t="s">
        <v>83</v>
      </c>
      <c r="D8868">
        <v>15.04</v>
      </c>
    </row>
    <row r="8869" spans="1:4" x14ac:dyDescent="0.2">
      <c r="A8869">
        <v>90446</v>
      </c>
      <c r="B8869" t="s">
        <v>16213</v>
      </c>
      <c r="C8869" t="s">
        <v>83</v>
      </c>
      <c r="D8869">
        <v>19.98</v>
      </c>
    </row>
    <row r="8870" spans="1:4" x14ac:dyDescent="0.2">
      <c r="A8870">
        <v>90444</v>
      </c>
      <c r="B8870" t="s">
        <v>16214</v>
      </c>
      <c r="C8870" t="s">
        <v>83</v>
      </c>
      <c r="D8870">
        <v>11.34</v>
      </c>
    </row>
    <row r="8871" spans="1:4" x14ac:dyDescent="0.2">
      <c r="A8871">
        <v>104764</v>
      </c>
      <c r="B8871" t="s">
        <v>16215</v>
      </c>
      <c r="C8871" t="s">
        <v>83</v>
      </c>
      <c r="D8871">
        <v>24.17</v>
      </c>
    </row>
    <row r="8872" spans="1:4" x14ac:dyDescent="0.2">
      <c r="A8872">
        <v>90460</v>
      </c>
      <c r="B8872" t="s">
        <v>498</v>
      </c>
      <c r="C8872" t="s">
        <v>83</v>
      </c>
      <c r="D8872">
        <v>28.89</v>
      </c>
    </row>
    <row r="8873" spans="1:4" x14ac:dyDescent="0.2">
      <c r="A8873">
        <v>90462</v>
      </c>
      <c r="B8873" t="s">
        <v>16216</v>
      </c>
      <c r="C8873" t="s">
        <v>83</v>
      </c>
      <c r="D8873">
        <v>5.0599999999999996</v>
      </c>
    </row>
    <row r="8874" spans="1:4" x14ac:dyDescent="0.2">
      <c r="A8874">
        <v>104765</v>
      </c>
      <c r="B8874" t="s">
        <v>16217</v>
      </c>
      <c r="C8874" t="s">
        <v>83</v>
      </c>
      <c r="D8874">
        <v>20.36</v>
      </c>
    </row>
    <row r="8875" spans="1:4" x14ac:dyDescent="0.2">
      <c r="A8875">
        <v>90461</v>
      </c>
      <c r="B8875" t="s">
        <v>16218</v>
      </c>
      <c r="C8875" t="s">
        <v>83</v>
      </c>
      <c r="D8875">
        <v>22.57</v>
      </c>
    </row>
    <row r="8876" spans="1:4" x14ac:dyDescent="0.2">
      <c r="A8876">
        <v>90463</v>
      </c>
      <c r="B8876" t="s">
        <v>16219</v>
      </c>
      <c r="C8876" t="s">
        <v>83</v>
      </c>
      <c r="D8876">
        <v>4.43</v>
      </c>
    </row>
    <row r="8877" spans="1:4" x14ac:dyDescent="0.2">
      <c r="A8877">
        <v>96560</v>
      </c>
      <c r="B8877" t="s">
        <v>10692</v>
      </c>
      <c r="C8877" t="s">
        <v>3211</v>
      </c>
      <c r="D8877">
        <v>36.89</v>
      </c>
    </row>
    <row r="8878" spans="1:4" x14ac:dyDescent="0.2">
      <c r="A8878">
        <v>96559</v>
      </c>
      <c r="B8878" t="s">
        <v>10701</v>
      </c>
      <c r="C8878" t="s">
        <v>3211</v>
      </c>
      <c r="D8878">
        <v>38.19</v>
      </c>
    </row>
    <row r="8879" spans="1:4" x14ac:dyDescent="0.2">
      <c r="A8879">
        <v>96562</v>
      </c>
      <c r="B8879" t="s">
        <v>10748</v>
      </c>
      <c r="C8879" t="s">
        <v>83</v>
      </c>
      <c r="D8879">
        <v>60.48</v>
      </c>
    </row>
    <row r="8880" spans="1:4" x14ac:dyDescent="0.2">
      <c r="A8880">
        <v>96563</v>
      </c>
      <c r="B8880" t="s">
        <v>10763</v>
      </c>
      <c r="C8880" t="s">
        <v>83</v>
      </c>
      <c r="D8880">
        <v>66.069999999999993</v>
      </c>
    </row>
    <row r="8881" spans="1:4" x14ac:dyDescent="0.2">
      <c r="A8881">
        <v>102469</v>
      </c>
      <c r="B8881" t="s">
        <v>16220</v>
      </c>
      <c r="C8881" t="s">
        <v>3211</v>
      </c>
      <c r="D8881" t="s">
        <v>17527</v>
      </c>
    </row>
    <row r="8882" spans="1:4" x14ac:dyDescent="0.2">
      <c r="A8882">
        <v>104388</v>
      </c>
      <c r="B8882" t="s">
        <v>16221</v>
      </c>
      <c r="C8882" t="s">
        <v>3211</v>
      </c>
      <c r="D8882" t="s">
        <v>17527</v>
      </c>
    </row>
    <row r="8883" spans="1:4" x14ac:dyDescent="0.2">
      <c r="A8883">
        <v>104387</v>
      </c>
      <c r="B8883" t="s">
        <v>16222</v>
      </c>
      <c r="C8883" t="s">
        <v>2968</v>
      </c>
      <c r="D8883" t="s">
        <v>17527</v>
      </c>
    </row>
    <row r="8884" spans="1:4" x14ac:dyDescent="0.2">
      <c r="A8884">
        <v>104364</v>
      </c>
      <c r="B8884" t="s">
        <v>16223</v>
      </c>
      <c r="C8884" t="s">
        <v>2968</v>
      </c>
      <c r="D8884" t="s">
        <v>17527</v>
      </c>
    </row>
    <row r="8885" spans="1:4" x14ac:dyDescent="0.2">
      <c r="A8885">
        <v>102097</v>
      </c>
      <c r="B8885" t="s">
        <v>16225</v>
      </c>
      <c r="C8885" t="s">
        <v>2968</v>
      </c>
      <c r="D8885" t="s">
        <v>17527</v>
      </c>
    </row>
    <row r="8886" spans="1:4" x14ac:dyDescent="0.2">
      <c r="A8886">
        <v>104365</v>
      </c>
      <c r="B8886" t="s">
        <v>16226</v>
      </c>
      <c r="C8886" t="s">
        <v>2968</v>
      </c>
      <c r="D8886" t="s">
        <v>17527</v>
      </c>
    </row>
    <row r="8887" spans="1:4" x14ac:dyDescent="0.2">
      <c r="A8887">
        <v>101870</v>
      </c>
      <c r="B8887" t="s">
        <v>16227</v>
      </c>
      <c r="C8887" t="s">
        <v>3211</v>
      </c>
      <c r="D8887">
        <v>54.17</v>
      </c>
    </row>
    <row r="8888" spans="1:4" x14ac:dyDescent="0.2">
      <c r="A8888">
        <v>101866</v>
      </c>
      <c r="B8888" t="s">
        <v>16228</v>
      </c>
      <c r="C8888" t="s">
        <v>3211</v>
      </c>
      <c r="D8888">
        <v>45.81</v>
      </c>
    </row>
    <row r="8889" spans="1:4" x14ac:dyDescent="0.2">
      <c r="A8889">
        <v>101867</v>
      </c>
      <c r="B8889" t="s">
        <v>16229</v>
      </c>
      <c r="C8889" t="s">
        <v>3211</v>
      </c>
      <c r="D8889">
        <v>52.24</v>
      </c>
    </row>
    <row r="8890" spans="1:4" x14ac:dyDescent="0.2">
      <c r="A8890">
        <v>101868</v>
      </c>
      <c r="B8890" t="s">
        <v>16230</v>
      </c>
      <c r="C8890" t="s">
        <v>3211</v>
      </c>
      <c r="D8890">
        <v>41.33</v>
      </c>
    </row>
    <row r="8891" spans="1:4" x14ac:dyDescent="0.2">
      <c r="A8891">
        <v>101869</v>
      </c>
      <c r="B8891" t="s">
        <v>16231</v>
      </c>
      <c r="C8891" t="s">
        <v>3211</v>
      </c>
      <c r="D8891">
        <v>47.73</v>
      </c>
    </row>
    <row r="8892" spans="1:4" x14ac:dyDescent="0.2">
      <c r="A8892">
        <v>101856</v>
      </c>
      <c r="B8892" t="s">
        <v>16232</v>
      </c>
      <c r="C8892" t="s">
        <v>3211</v>
      </c>
      <c r="D8892">
        <v>37.369999999999997</v>
      </c>
    </row>
    <row r="8893" spans="1:4" x14ac:dyDescent="0.2">
      <c r="A8893">
        <v>101865</v>
      </c>
      <c r="B8893" t="s">
        <v>16233</v>
      </c>
      <c r="C8893" t="s">
        <v>3211</v>
      </c>
      <c r="D8893">
        <v>51.57</v>
      </c>
    </row>
    <row r="8894" spans="1:4" x14ac:dyDescent="0.2">
      <c r="A8894">
        <v>101861</v>
      </c>
      <c r="B8894" t="s">
        <v>16234</v>
      </c>
      <c r="C8894" t="s">
        <v>3211</v>
      </c>
      <c r="D8894">
        <v>45.49</v>
      </c>
    </row>
    <row r="8895" spans="1:4" x14ac:dyDescent="0.2">
      <c r="A8895">
        <v>101862</v>
      </c>
      <c r="B8895" t="s">
        <v>16235</v>
      </c>
      <c r="C8895" t="s">
        <v>3211</v>
      </c>
      <c r="D8895">
        <v>49.66</v>
      </c>
    </row>
    <row r="8896" spans="1:4" x14ac:dyDescent="0.2">
      <c r="A8896">
        <v>101863</v>
      </c>
      <c r="B8896" t="s">
        <v>16236</v>
      </c>
      <c r="C8896" t="s">
        <v>3211</v>
      </c>
      <c r="D8896">
        <v>38.74</v>
      </c>
    </row>
    <row r="8897" spans="1:4" x14ac:dyDescent="0.2">
      <c r="A8897">
        <v>101864</v>
      </c>
      <c r="B8897" t="s">
        <v>16237</v>
      </c>
      <c r="C8897" t="s">
        <v>3211</v>
      </c>
      <c r="D8897">
        <v>45.16</v>
      </c>
    </row>
    <row r="8898" spans="1:4" x14ac:dyDescent="0.2">
      <c r="A8898">
        <v>101860</v>
      </c>
      <c r="B8898" t="s">
        <v>16238</v>
      </c>
      <c r="C8898" t="s">
        <v>3211</v>
      </c>
      <c r="D8898">
        <v>48.68</v>
      </c>
    </row>
    <row r="8899" spans="1:4" x14ac:dyDescent="0.2">
      <c r="A8899">
        <v>101857</v>
      </c>
      <c r="B8899" t="s">
        <v>16239</v>
      </c>
      <c r="C8899" t="s">
        <v>3211</v>
      </c>
      <c r="D8899">
        <v>46.88</v>
      </c>
    </row>
    <row r="8900" spans="1:4" x14ac:dyDescent="0.2">
      <c r="A8900">
        <v>101858</v>
      </c>
      <c r="B8900" t="s">
        <v>16240</v>
      </c>
      <c r="C8900" t="s">
        <v>3211</v>
      </c>
      <c r="D8900">
        <v>38.17</v>
      </c>
    </row>
    <row r="8901" spans="1:4" x14ac:dyDescent="0.2">
      <c r="A8901">
        <v>101859</v>
      </c>
      <c r="B8901" t="s">
        <v>16241</v>
      </c>
      <c r="C8901" t="s">
        <v>3211</v>
      </c>
      <c r="D8901">
        <v>42.25</v>
      </c>
    </row>
    <row r="8902" spans="1:4" x14ac:dyDescent="0.2">
      <c r="A8902">
        <v>101852</v>
      </c>
      <c r="B8902" t="s">
        <v>16242</v>
      </c>
      <c r="C8902" t="s">
        <v>3211</v>
      </c>
      <c r="D8902">
        <v>93.74</v>
      </c>
    </row>
    <row r="8903" spans="1:4" x14ac:dyDescent="0.2">
      <c r="A8903">
        <v>104385</v>
      </c>
      <c r="B8903" t="s">
        <v>16243</v>
      </c>
      <c r="C8903" t="s">
        <v>3211</v>
      </c>
      <c r="D8903" t="s">
        <v>17527</v>
      </c>
    </row>
    <row r="8904" spans="1:4" x14ac:dyDescent="0.2">
      <c r="A8904">
        <v>101850</v>
      </c>
      <c r="B8904" t="s">
        <v>16244</v>
      </c>
      <c r="C8904" t="s">
        <v>3211</v>
      </c>
      <c r="D8904">
        <v>78</v>
      </c>
    </row>
    <row r="8905" spans="1:4" x14ac:dyDescent="0.2">
      <c r="A8905">
        <v>101855</v>
      </c>
      <c r="B8905" t="s">
        <v>16245</v>
      </c>
      <c r="C8905" t="s">
        <v>3211</v>
      </c>
      <c r="D8905">
        <v>94.94</v>
      </c>
    </row>
    <row r="8906" spans="1:4" x14ac:dyDescent="0.2">
      <c r="A8906">
        <v>104386</v>
      </c>
      <c r="B8906" t="s">
        <v>16246</v>
      </c>
      <c r="C8906" t="s">
        <v>3211</v>
      </c>
      <c r="D8906" t="s">
        <v>17527</v>
      </c>
    </row>
    <row r="8907" spans="1:4" x14ac:dyDescent="0.2">
      <c r="A8907">
        <v>101853</v>
      </c>
      <c r="B8907" t="s">
        <v>16247</v>
      </c>
      <c r="C8907" t="s">
        <v>3211</v>
      </c>
      <c r="D8907">
        <v>68.83</v>
      </c>
    </row>
    <row r="8908" spans="1:4" x14ac:dyDescent="0.2">
      <c r="A8908">
        <v>101849</v>
      </c>
      <c r="B8908" t="s">
        <v>16248</v>
      </c>
      <c r="C8908" t="s">
        <v>2968</v>
      </c>
      <c r="D8908">
        <v>213.52</v>
      </c>
    </row>
    <row r="8909" spans="1:4" x14ac:dyDescent="0.2">
      <c r="A8909">
        <v>101841</v>
      </c>
      <c r="B8909" t="s">
        <v>16249</v>
      </c>
      <c r="C8909" t="s">
        <v>2968</v>
      </c>
      <c r="D8909">
        <v>124.42</v>
      </c>
    </row>
    <row r="8910" spans="1:4" x14ac:dyDescent="0.2">
      <c r="A8910">
        <v>101843</v>
      </c>
      <c r="B8910" t="s">
        <v>16250</v>
      </c>
      <c r="C8910" t="s">
        <v>2968</v>
      </c>
      <c r="D8910">
        <v>182.08</v>
      </c>
    </row>
    <row r="8911" spans="1:4" x14ac:dyDescent="0.2">
      <c r="A8911">
        <v>101844</v>
      </c>
      <c r="B8911" t="s">
        <v>16251</v>
      </c>
      <c r="C8911" t="s">
        <v>2968</v>
      </c>
      <c r="D8911">
        <v>209.02</v>
      </c>
    </row>
    <row r="8912" spans="1:4" x14ac:dyDescent="0.2">
      <c r="A8912">
        <v>101845</v>
      </c>
      <c r="B8912" t="s">
        <v>16252</v>
      </c>
      <c r="C8912" t="s">
        <v>2968</v>
      </c>
      <c r="D8912">
        <v>235.59</v>
      </c>
    </row>
    <row r="8913" spans="1:4" x14ac:dyDescent="0.2">
      <c r="A8913">
        <v>101842</v>
      </c>
      <c r="B8913" t="s">
        <v>16253</v>
      </c>
      <c r="C8913" t="s">
        <v>2968</v>
      </c>
      <c r="D8913">
        <v>108.89</v>
      </c>
    </row>
    <row r="8914" spans="1:4" x14ac:dyDescent="0.2">
      <c r="A8914">
        <v>101846</v>
      </c>
      <c r="B8914" t="s">
        <v>16254</v>
      </c>
      <c r="C8914" t="s">
        <v>2968</v>
      </c>
      <c r="D8914">
        <v>167.17</v>
      </c>
    </row>
    <row r="8915" spans="1:4" x14ac:dyDescent="0.2">
      <c r="A8915">
        <v>101847</v>
      </c>
      <c r="B8915" t="s">
        <v>16255</v>
      </c>
      <c r="C8915" t="s">
        <v>2968</v>
      </c>
      <c r="D8915">
        <v>194.42</v>
      </c>
    </row>
    <row r="8916" spans="1:4" x14ac:dyDescent="0.2">
      <c r="A8916">
        <v>101848</v>
      </c>
      <c r="B8916" t="s">
        <v>16256</v>
      </c>
      <c r="C8916" t="s">
        <v>2968</v>
      </c>
      <c r="D8916">
        <v>221.3</v>
      </c>
    </row>
    <row r="8917" spans="1:4" x14ac:dyDescent="0.2">
      <c r="A8917">
        <v>101839</v>
      </c>
      <c r="B8917" t="s">
        <v>16257</v>
      </c>
      <c r="C8917" t="s">
        <v>2968</v>
      </c>
      <c r="D8917">
        <v>121.4</v>
      </c>
    </row>
    <row r="8918" spans="1:4" x14ac:dyDescent="0.2">
      <c r="A8918">
        <v>101840</v>
      </c>
      <c r="B8918" t="s">
        <v>16258</v>
      </c>
      <c r="C8918" t="s">
        <v>2968</v>
      </c>
      <c r="D8918">
        <v>208.12</v>
      </c>
    </row>
    <row r="8919" spans="1:4" x14ac:dyDescent="0.2">
      <c r="A8919">
        <v>101837</v>
      </c>
      <c r="B8919" t="s">
        <v>16259</v>
      </c>
      <c r="C8919" t="s">
        <v>2968</v>
      </c>
      <c r="D8919">
        <v>63.01</v>
      </c>
    </row>
    <row r="8920" spans="1:4" x14ac:dyDescent="0.2">
      <c r="A8920">
        <v>101838</v>
      </c>
      <c r="B8920" t="s">
        <v>16260</v>
      </c>
      <c r="C8920" t="s">
        <v>2968</v>
      </c>
      <c r="D8920">
        <v>92.61</v>
      </c>
    </row>
    <row r="8921" spans="1:4" x14ac:dyDescent="0.2">
      <c r="A8921">
        <v>101836</v>
      </c>
      <c r="B8921" t="s">
        <v>16261</v>
      </c>
      <c r="C8921" t="s">
        <v>2968</v>
      </c>
      <c r="D8921">
        <v>31.22</v>
      </c>
    </row>
    <row r="8922" spans="1:4" x14ac:dyDescent="0.2">
      <c r="A8922">
        <v>101835</v>
      </c>
      <c r="B8922" t="s">
        <v>16262</v>
      </c>
      <c r="C8922" t="s">
        <v>2968</v>
      </c>
      <c r="D8922">
        <v>357.3</v>
      </c>
    </row>
    <row r="8923" spans="1:4" x14ac:dyDescent="0.2">
      <c r="A8923">
        <v>101827</v>
      </c>
      <c r="B8923" t="s">
        <v>16263</v>
      </c>
      <c r="C8923" t="s">
        <v>2968</v>
      </c>
      <c r="D8923">
        <v>268.2</v>
      </c>
    </row>
    <row r="8924" spans="1:4" x14ac:dyDescent="0.2">
      <c r="A8924">
        <v>101829</v>
      </c>
      <c r="B8924" t="s">
        <v>16264</v>
      </c>
      <c r="C8924" t="s">
        <v>2968</v>
      </c>
      <c r="D8924">
        <v>325.86</v>
      </c>
    </row>
    <row r="8925" spans="1:4" x14ac:dyDescent="0.2">
      <c r="A8925">
        <v>101830</v>
      </c>
      <c r="B8925" t="s">
        <v>16265</v>
      </c>
      <c r="C8925" t="s">
        <v>2968</v>
      </c>
      <c r="D8925">
        <v>352.8</v>
      </c>
    </row>
    <row r="8926" spans="1:4" x14ac:dyDescent="0.2">
      <c r="A8926">
        <v>101831</v>
      </c>
      <c r="B8926" t="s">
        <v>16266</v>
      </c>
      <c r="C8926" t="s">
        <v>2968</v>
      </c>
      <c r="D8926">
        <v>379.37</v>
      </c>
    </row>
    <row r="8927" spans="1:4" x14ac:dyDescent="0.2">
      <c r="A8927">
        <v>101828</v>
      </c>
      <c r="B8927" t="s">
        <v>16267</v>
      </c>
      <c r="C8927" t="s">
        <v>2968</v>
      </c>
      <c r="D8927">
        <v>252.67</v>
      </c>
    </row>
    <row r="8928" spans="1:4" x14ac:dyDescent="0.2">
      <c r="A8928">
        <v>101832</v>
      </c>
      <c r="B8928" t="s">
        <v>16268</v>
      </c>
      <c r="C8928" t="s">
        <v>2968</v>
      </c>
      <c r="D8928">
        <v>310.95</v>
      </c>
    </row>
    <row r="8929" spans="1:4" x14ac:dyDescent="0.2">
      <c r="A8929">
        <v>101833</v>
      </c>
      <c r="B8929" t="s">
        <v>16269</v>
      </c>
      <c r="C8929" t="s">
        <v>2968</v>
      </c>
      <c r="D8929">
        <v>338.2</v>
      </c>
    </row>
    <row r="8930" spans="1:4" x14ac:dyDescent="0.2">
      <c r="A8930">
        <v>101834</v>
      </c>
      <c r="B8930" t="s">
        <v>16270</v>
      </c>
      <c r="C8930" t="s">
        <v>2968</v>
      </c>
      <c r="D8930">
        <v>365.08</v>
      </c>
    </row>
    <row r="8931" spans="1:4" x14ac:dyDescent="0.2">
      <c r="A8931">
        <v>101825</v>
      </c>
      <c r="B8931" t="s">
        <v>16271</v>
      </c>
      <c r="C8931" t="s">
        <v>2968</v>
      </c>
      <c r="D8931">
        <v>265.19</v>
      </c>
    </row>
    <row r="8932" spans="1:4" x14ac:dyDescent="0.2">
      <c r="A8932">
        <v>101826</v>
      </c>
      <c r="B8932" t="s">
        <v>16272</v>
      </c>
      <c r="C8932" t="s">
        <v>2968</v>
      </c>
      <c r="D8932">
        <v>293.62</v>
      </c>
    </row>
    <row r="8933" spans="1:4" x14ac:dyDescent="0.2">
      <c r="A8933">
        <v>101823</v>
      </c>
      <c r="B8933" t="s">
        <v>16273</v>
      </c>
      <c r="C8933" t="s">
        <v>2968</v>
      </c>
      <c r="D8933">
        <v>206.79</v>
      </c>
    </row>
    <row r="8934" spans="1:4" x14ac:dyDescent="0.2">
      <c r="A8934">
        <v>101824</v>
      </c>
      <c r="B8934" t="s">
        <v>16274</v>
      </c>
      <c r="C8934" t="s">
        <v>2968</v>
      </c>
      <c r="D8934">
        <v>236.39</v>
      </c>
    </row>
    <row r="8935" spans="1:4" x14ac:dyDescent="0.2">
      <c r="A8935">
        <v>101822</v>
      </c>
      <c r="B8935" t="s">
        <v>16275</v>
      </c>
      <c r="C8935" t="s">
        <v>2968</v>
      </c>
      <c r="D8935">
        <v>175</v>
      </c>
    </row>
    <row r="8936" spans="1:4" x14ac:dyDescent="0.2">
      <c r="A8936">
        <v>101819</v>
      </c>
      <c r="B8936" t="s">
        <v>16276</v>
      </c>
      <c r="C8936" t="s">
        <v>3211</v>
      </c>
      <c r="D8936">
        <v>81.8</v>
      </c>
    </row>
    <row r="8937" spans="1:4" x14ac:dyDescent="0.2">
      <c r="A8937">
        <v>104370</v>
      </c>
      <c r="B8937" t="s">
        <v>16277</v>
      </c>
      <c r="C8937" t="s">
        <v>3211</v>
      </c>
      <c r="D8937" t="s">
        <v>17527</v>
      </c>
    </row>
    <row r="8938" spans="1:4" x14ac:dyDescent="0.2">
      <c r="A8938">
        <v>101817</v>
      </c>
      <c r="B8938" t="s">
        <v>16278</v>
      </c>
      <c r="C8938" t="s">
        <v>3211</v>
      </c>
      <c r="D8938">
        <v>66.5</v>
      </c>
    </row>
    <row r="8939" spans="1:4" x14ac:dyDescent="0.2">
      <c r="A8939">
        <v>101816</v>
      </c>
      <c r="B8939" t="s">
        <v>16279</v>
      </c>
      <c r="C8939" t="s">
        <v>3211</v>
      </c>
      <c r="D8939">
        <v>85.49</v>
      </c>
    </row>
    <row r="8940" spans="1:4" x14ac:dyDescent="0.2">
      <c r="A8940">
        <v>104369</v>
      </c>
      <c r="B8940" t="s">
        <v>16280</v>
      </c>
      <c r="C8940" t="s">
        <v>3211</v>
      </c>
      <c r="D8940" t="s">
        <v>17527</v>
      </c>
    </row>
    <row r="8941" spans="1:4" x14ac:dyDescent="0.2">
      <c r="A8941">
        <v>101820</v>
      </c>
      <c r="B8941" t="s">
        <v>16281</v>
      </c>
      <c r="C8941" t="s">
        <v>3211</v>
      </c>
      <c r="D8941">
        <v>59.02</v>
      </c>
    </row>
    <row r="8942" spans="1:4" x14ac:dyDescent="0.2">
      <c r="A8942">
        <v>102988</v>
      </c>
      <c r="B8942" t="s">
        <v>16282</v>
      </c>
      <c r="C8942" t="s">
        <v>3211</v>
      </c>
      <c r="D8942">
        <v>78.64</v>
      </c>
    </row>
    <row r="8943" spans="1:4" x14ac:dyDescent="0.2">
      <c r="A8943">
        <v>101814</v>
      </c>
      <c r="B8943" t="s">
        <v>16283</v>
      </c>
      <c r="C8943" t="s">
        <v>3211</v>
      </c>
      <c r="D8943">
        <v>59.73</v>
      </c>
    </row>
    <row r="8944" spans="1:4" x14ac:dyDescent="0.2">
      <c r="A8944">
        <v>102098</v>
      </c>
      <c r="B8944" t="s">
        <v>16284</v>
      </c>
      <c r="C8944" t="s">
        <v>2968</v>
      </c>
      <c r="D8944" s="335">
        <v>2378.16</v>
      </c>
    </row>
    <row r="8945" spans="1:4" x14ac:dyDescent="0.2">
      <c r="A8945">
        <v>104366</v>
      </c>
      <c r="B8945" t="s">
        <v>16285</v>
      </c>
      <c r="C8945" t="s">
        <v>2968</v>
      </c>
      <c r="D8945" t="s">
        <v>17527</v>
      </c>
    </row>
    <row r="8946" spans="1:4" x14ac:dyDescent="0.2">
      <c r="A8946">
        <v>102099</v>
      </c>
      <c r="B8946" t="s">
        <v>16286</v>
      </c>
      <c r="C8946" t="s">
        <v>2968</v>
      </c>
      <c r="D8946" t="s">
        <v>17527</v>
      </c>
    </row>
    <row r="8947" spans="1:4" x14ac:dyDescent="0.2">
      <c r="A8947">
        <v>104367</v>
      </c>
      <c r="B8947" t="s">
        <v>16287</v>
      </c>
      <c r="C8947" t="s">
        <v>2968</v>
      </c>
      <c r="D8947" t="s">
        <v>17527</v>
      </c>
    </row>
    <row r="8948" spans="1:4" x14ac:dyDescent="0.2">
      <c r="A8948">
        <v>92994</v>
      </c>
      <c r="B8948" t="s">
        <v>16288</v>
      </c>
      <c r="C8948" t="s">
        <v>83</v>
      </c>
      <c r="D8948">
        <v>135.79</v>
      </c>
    </row>
    <row r="8949" spans="1:4" x14ac:dyDescent="0.2">
      <c r="A8949">
        <v>92996</v>
      </c>
      <c r="B8949" t="s">
        <v>16289</v>
      </c>
      <c r="C8949" t="s">
        <v>83</v>
      </c>
      <c r="D8949">
        <v>164.19</v>
      </c>
    </row>
    <row r="8950" spans="1:4" x14ac:dyDescent="0.2">
      <c r="A8950">
        <v>92998</v>
      </c>
      <c r="B8950" t="s">
        <v>16290</v>
      </c>
      <c r="C8950" t="s">
        <v>83</v>
      </c>
      <c r="D8950">
        <v>201.08</v>
      </c>
    </row>
    <row r="8951" spans="1:4" x14ac:dyDescent="0.2">
      <c r="A8951">
        <v>93000</v>
      </c>
      <c r="B8951" t="s">
        <v>16291</v>
      </c>
      <c r="C8951" t="s">
        <v>83</v>
      </c>
      <c r="D8951">
        <v>265.92</v>
      </c>
    </row>
    <row r="8952" spans="1:4" x14ac:dyDescent="0.2">
      <c r="A8952">
        <v>92984</v>
      </c>
      <c r="B8952" t="s">
        <v>1614</v>
      </c>
      <c r="C8952" t="s">
        <v>83</v>
      </c>
      <c r="D8952">
        <v>29.65</v>
      </c>
    </row>
    <row r="8953" spans="1:4" x14ac:dyDescent="0.2">
      <c r="A8953">
        <v>93002</v>
      </c>
      <c r="B8953" t="s">
        <v>16292</v>
      </c>
      <c r="C8953" t="s">
        <v>83</v>
      </c>
      <c r="D8953">
        <v>343.48</v>
      </c>
    </row>
    <row r="8954" spans="1:4" x14ac:dyDescent="0.2">
      <c r="A8954">
        <v>92986</v>
      </c>
      <c r="B8954" t="s">
        <v>426</v>
      </c>
      <c r="C8954" t="s">
        <v>83</v>
      </c>
      <c r="D8954">
        <v>40.72</v>
      </c>
    </row>
    <row r="8955" spans="1:4" x14ac:dyDescent="0.2">
      <c r="A8955">
        <v>92988</v>
      </c>
      <c r="B8955" t="s">
        <v>16293</v>
      </c>
      <c r="C8955" t="s">
        <v>83</v>
      </c>
      <c r="D8955">
        <v>58.76</v>
      </c>
    </row>
    <row r="8956" spans="1:4" x14ac:dyDescent="0.2">
      <c r="A8956">
        <v>92990</v>
      </c>
      <c r="B8956" t="s">
        <v>16294</v>
      </c>
      <c r="C8956" t="s">
        <v>83</v>
      </c>
      <c r="D8956">
        <v>81.08</v>
      </c>
    </row>
    <row r="8957" spans="1:4" x14ac:dyDescent="0.2">
      <c r="A8957">
        <v>92992</v>
      </c>
      <c r="B8957" t="s">
        <v>16295</v>
      </c>
      <c r="C8957" t="s">
        <v>83</v>
      </c>
      <c r="D8957">
        <v>104.69</v>
      </c>
    </row>
    <row r="8958" spans="1:4" x14ac:dyDescent="0.2">
      <c r="A8958">
        <v>103491</v>
      </c>
      <c r="B8958" t="s">
        <v>16296</v>
      </c>
      <c r="C8958" t="s">
        <v>2968</v>
      </c>
      <c r="D8958">
        <v>673.03</v>
      </c>
    </row>
    <row r="8959" spans="1:4" x14ac:dyDescent="0.2">
      <c r="A8959">
        <v>93026</v>
      </c>
      <c r="B8959" t="s">
        <v>16297</v>
      </c>
      <c r="C8959" t="s">
        <v>52</v>
      </c>
      <c r="D8959">
        <v>105.7</v>
      </c>
    </row>
    <row r="8960" spans="1:4" x14ac:dyDescent="0.2">
      <c r="A8960">
        <v>93018</v>
      </c>
      <c r="B8960" t="s">
        <v>16298</v>
      </c>
      <c r="C8960" t="s">
        <v>52</v>
      </c>
      <c r="D8960">
        <v>31.05</v>
      </c>
    </row>
    <row r="8961" spans="1:4" x14ac:dyDescent="0.2">
      <c r="A8961">
        <v>93020</v>
      </c>
      <c r="B8961" t="s">
        <v>16299</v>
      </c>
      <c r="C8961" t="s">
        <v>52</v>
      </c>
      <c r="D8961">
        <v>39.14</v>
      </c>
    </row>
    <row r="8962" spans="1:4" x14ac:dyDescent="0.2">
      <c r="A8962">
        <v>93022</v>
      </c>
      <c r="B8962" t="s">
        <v>16300</v>
      </c>
      <c r="C8962" t="s">
        <v>52</v>
      </c>
      <c r="D8962">
        <v>62.77</v>
      </c>
    </row>
    <row r="8963" spans="1:4" x14ac:dyDescent="0.2">
      <c r="A8963">
        <v>93024</v>
      </c>
      <c r="B8963" t="s">
        <v>16301</v>
      </c>
      <c r="C8963" t="s">
        <v>52</v>
      </c>
      <c r="D8963">
        <v>66.39</v>
      </c>
    </row>
    <row r="8964" spans="1:4" x14ac:dyDescent="0.2">
      <c r="A8964">
        <v>97670</v>
      </c>
      <c r="B8964" t="s">
        <v>16302</v>
      </c>
      <c r="C8964" t="s">
        <v>83</v>
      </c>
      <c r="D8964">
        <v>26.44</v>
      </c>
    </row>
    <row r="8965" spans="1:4" x14ac:dyDescent="0.2">
      <c r="A8965">
        <v>103486</v>
      </c>
      <c r="B8965" t="s">
        <v>16303</v>
      </c>
      <c r="C8965" t="s">
        <v>83</v>
      </c>
      <c r="D8965" t="s">
        <v>17527</v>
      </c>
    </row>
    <row r="8966" spans="1:4" x14ac:dyDescent="0.2">
      <c r="A8966">
        <v>103487</v>
      </c>
      <c r="B8966" t="s">
        <v>16304</v>
      </c>
      <c r="C8966" t="s">
        <v>83</v>
      </c>
      <c r="D8966" t="s">
        <v>17527</v>
      </c>
    </row>
    <row r="8967" spans="1:4" x14ac:dyDescent="0.2">
      <c r="A8967">
        <v>103488</v>
      </c>
      <c r="B8967" t="s">
        <v>16305</v>
      </c>
      <c r="C8967" t="s">
        <v>83</v>
      </c>
      <c r="D8967" t="s">
        <v>17527</v>
      </c>
    </row>
    <row r="8968" spans="1:4" x14ac:dyDescent="0.2">
      <c r="A8968">
        <v>103489</v>
      </c>
      <c r="B8968" t="s">
        <v>16306</v>
      </c>
      <c r="C8968" t="s">
        <v>83</v>
      </c>
      <c r="D8968" t="s">
        <v>17527</v>
      </c>
    </row>
    <row r="8969" spans="1:4" x14ac:dyDescent="0.2">
      <c r="A8969">
        <v>97667</v>
      </c>
      <c r="B8969" t="s">
        <v>16307</v>
      </c>
      <c r="C8969" t="s">
        <v>83</v>
      </c>
      <c r="D8969">
        <v>9.84</v>
      </c>
    </row>
    <row r="8970" spans="1:4" x14ac:dyDescent="0.2">
      <c r="A8970">
        <v>97668</v>
      </c>
      <c r="B8970" t="s">
        <v>12621</v>
      </c>
      <c r="C8970" t="s">
        <v>83</v>
      </c>
      <c r="D8970">
        <v>13.98</v>
      </c>
    </row>
    <row r="8971" spans="1:4" x14ac:dyDescent="0.2">
      <c r="A8971">
        <v>97669</v>
      </c>
      <c r="B8971" t="s">
        <v>16308</v>
      </c>
      <c r="C8971" t="s">
        <v>83</v>
      </c>
      <c r="D8971">
        <v>20.91</v>
      </c>
    </row>
    <row r="8972" spans="1:4" x14ac:dyDescent="0.2">
      <c r="A8972">
        <v>93012</v>
      </c>
      <c r="B8972" t="s">
        <v>826</v>
      </c>
      <c r="C8972" t="s">
        <v>83</v>
      </c>
      <c r="D8972">
        <v>70.099999999999994</v>
      </c>
    </row>
    <row r="8973" spans="1:4" x14ac:dyDescent="0.2">
      <c r="A8973">
        <v>93008</v>
      </c>
      <c r="B8973" t="s">
        <v>464</v>
      </c>
      <c r="C8973" t="s">
        <v>83</v>
      </c>
      <c r="D8973">
        <v>19.61</v>
      </c>
    </row>
    <row r="8974" spans="1:4" x14ac:dyDescent="0.2">
      <c r="A8974">
        <v>93009</v>
      </c>
      <c r="B8974" t="s">
        <v>16309</v>
      </c>
      <c r="C8974" t="s">
        <v>83</v>
      </c>
      <c r="D8974">
        <v>28.21</v>
      </c>
    </row>
    <row r="8975" spans="1:4" x14ac:dyDescent="0.2">
      <c r="A8975">
        <v>93010</v>
      </c>
      <c r="B8975" t="s">
        <v>16310</v>
      </c>
      <c r="C8975" t="s">
        <v>83</v>
      </c>
      <c r="D8975">
        <v>38.74</v>
      </c>
    </row>
    <row r="8976" spans="1:4" x14ac:dyDescent="0.2">
      <c r="A8976">
        <v>93011</v>
      </c>
      <c r="B8976" t="s">
        <v>16311</v>
      </c>
      <c r="C8976" t="s">
        <v>83</v>
      </c>
      <c r="D8976">
        <v>47</v>
      </c>
    </row>
    <row r="8977" spans="1:4" x14ac:dyDescent="0.2">
      <c r="A8977">
        <v>103492</v>
      </c>
      <c r="B8977" t="s">
        <v>16312</v>
      </c>
      <c r="C8977" t="s">
        <v>83</v>
      </c>
      <c r="D8977" t="s">
        <v>17527</v>
      </c>
    </row>
    <row r="8978" spans="1:4" x14ac:dyDescent="0.2">
      <c r="A8978">
        <v>93017</v>
      </c>
      <c r="B8978" t="s">
        <v>16313</v>
      </c>
      <c r="C8978" t="s">
        <v>52</v>
      </c>
      <c r="D8978">
        <v>64.510000000000005</v>
      </c>
    </row>
    <row r="8979" spans="1:4" x14ac:dyDescent="0.2">
      <c r="A8979">
        <v>93013</v>
      </c>
      <c r="B8979" t="s">
        <v>16314</v>
      </c>
      <c r="C8979" t="s">
        <v>52</v>
      </c>
      <c r="D8979">
        <v>20.39</v>
      </c>
    </row>
    <row r="8980" spans="1:4" x14ac:dyDescent="0.2">
      <c r="A8980">
        <v>93014</v>
      </c>
      <c r="B8980" t="s">
        <v>16315</v>
      </c>
      <c r="C8980" t="s">
        <v>52</v>
      </c>
      <c r="D8980">
        <v>24.78</v>
      </c>
    </row>
    <row r="8981" spans="1:4" x14ac:dyDescent="0.2">
      <c r="A8981">
        <v>93015</v>
      </c>
      <c r="B8981" t="s">
        <v>16316</v>
      </c>
      <c r="C8981" t="s">
        <v>52</v>
      </c>
      <c r="D8981">
        <v>36.380000000000003</v>
      </c>
    </row>
    <row r="8982" spans="1:4" x14ac:dyDescent="0.2">
      <c r="A8982">
        <v>93016</v>
      </c>
      <c r="B8982" t="s">
        <v>16317</v>
      </c>
      <c r="C8982" t="s">
        <v>52</v>
      </c>
      <c r="D8982">
        <v>43.75</v>
      </c>
    </row>
    <row r="8983" spans="1:4" x14ac:dyDescent="0.2">
      <c r="A8983">
        <v>103490</v>
      </c>
      <c r="B8983" t="s">
        <v>16318</v>
      </c>
      <c r="C8983" t="s">
        <v>2968</v>
      </c>
      <c r="D8983" s="335">
        <v>3928.24</v>
      </c>
    </row>
    <row r="8984" spans="1:4" x14ac:dyDescent="0.2">
      <c r="A8984">
        <v>106082</v>
      </c>
      <c r="B8984" t="s">
        <v>16319</v>
      </c>
      <c r="C8984" t="s">
        <v>52</v>
      </c>
      <c r="D8984">
        <v>19.7</v>
      </c>
    </row>
    <row r="8985" spans="1:4" x14ac:dyDescent="0.2">
      <c r="A8985">
        <v>98306</v>
      </c>
      <c r="B8985" t="s">
        <v>16320</v>
      </c>
      <c r="C8985" t="s">
        <v>52</v>
      </c>
      <c r="D8985">
        <v>70.95</v>
      </c>
    </row>
    <row r="8986" spans="1:4" x14ac:dyDescent="0.2">
      <c r="A8986">
        <v>100553</v>
      </c>
      <c r="B8986" t="s">
        <v>16321</v>
      </c>
      <c r="C8986" t="s">
        <v>83</v>
      </c>
      <c r="D8986">
        <v>28.25</v>
      </c>
    </row>
    <row r="8987" spans="1:4" x14ac:dyDescent="0.2">
      <c r="A8987">
        <v>100554</v>
      </c>
      <c r="B8987" t="s">
        <v>16322</v>
      </c>
      <c r="C8987" t="s">
        <v>83</v>
      </c>
      <c r="D8987">
        <v>7.92</v>
      </c>
    </row>
    <row r="8988" spans="1:4" x14ac:dyDescent="0.2">
      <c r="A8988">
        <v>98300</v>
      </c>
      <c r="B8988" t="s">
        <v>16323</v>
      </c>
      <c r="C8988" t="s">
        <v>83</v>
      </c>
      <c r="D8988">
        <v>8</v>
      </c>
    </row>
    <row r="8989" spans="1:4" x14ac:dyDescent="0.2">
      <c r="A8989">
        <v>98295</v>
      </c>
      <c r="B8989" t="s">
        <v>16324</v>
      </c>
      <c r="C8989" t="s">
        <v>83</v>
      </c>
      <c r="D8989">
        <v>6.61</v>
      </c>
    </row>
    <row r="8990" spans="1:4" x14ac:dyDescent="0.2">
      <c r="A8990">
        <v>98294</v>
      </c>
      <c r="B8990" t="s">
        <v>16325</v>
      </c>
      <c r="C8990" t="s">
        <v>83</v>
      </c>
      <c r="D8990">
        <v>9.36</v>
      </c>
    </row>
    <row r="8991" spans="1:4" x14ac:dyDescent="0.2">
      <c r="A8991">
        <v>98297</v>
      </c>
      <c r="B8991" t="s">
        <v>16326</v>
      </c>
      <c r="C8991" t="s">
        <v>83</v>
      </c>
      <c r="D8991">
        <v>9.2799999999999994</v>
      </c>
    </row>
    <row r="8992" spans="1:4" x14ac:dyDescent="0.2">
      <c r="A8992">
        <v>98296</v>
      </c>
      <c r="B8992" t="s">
        <v>16327</v>
      </c>
      <c r="C8992" t="s">
        <v>83</v>
      </c>
      <c r="D8992">
        <v>12.13</v>
      </c>
    </row>
    <row r="8993" spans="1:4" x14ac:dyDescent="0.2">
      <c r="A8993">
        <v>98299</v>
      </c>
      <c r="B8993" t="s">
        <v>16328</v>
      </c>
      <c r="C8993" t="s">
        <v>83</v>
      </c>
      <c r="D8993">
        <v>23.46</v>
      </c>
    </row>
    <row r="8994" spans="1:4" x14ac:dyDescent="0.2">
      <c r="A8994">
        <v>98298</v>
      </c>
      <c r="B8994" t="s">
        <v>16329</v>
      </c>
      <c r="C8994" t="s">
        <v>83</v>
      </c>
      <c r="D8994">
        <v>26.31</v>
      </c>
    </row>
    <row r="8995" spans="1:4" x14ac:dyDescent="0.2">
      <c r="A8995">
        <v>98261</v>
      </c>
      <c r="B8995" t="s">
        <v>16330</v>
      </c>
      <c r="C8995" t="s">
        <v>83</v>
      </c>
      <c r="D8995">
        <v>4.17</v>
      </c>
    </row>
    <row r="8996" spans="1:4" x14ac:dyDescent="0.2">
      <c r="A8996">
        <v>98287</v>
      </c>
      <c r="B8996" t="s">
        <v>16331</v>
      </c>
      <c r="C8996" t="s">
        <v>83</v>
      </c>
      <c r="D8996">
        <v>1.59</v>
      </c>
    </row>
    <row r="8997" spans="1:4" x14ac:dyDescent="0.2">
      <c r="A8997">
        <v>98280</v>
      </c>
      <c r="B8997" t="s">
        <v>16332</v>
      </c>
      <c r="C8997" t="s">
        <v>83</v>
      </c>
      <c r="D8997">
        <v>8.5</v>
      </c>
    </row>
    <row r="8998" spans="1:4" x14ac:dyDescent="0.2">
      <c r="A8998">
        <v>98288</v>
      </c>
      <c r="B8998" t="s">
        <v>16333</v>
      </c>
      <c r="C8998" t="s">
        <v>83</v>
      </c>
      <c r="D8998">
        <v>2.46</v>
      </c>
    </row>
    <row r="8999" spans="1:4" x14ac:dyDescent="0.2">
      <c r="A8999">
        <v>98281</v>
      </c>
      <c r="B8999" t="s">
        <v>16334</v>
      </c>
      <c r="C8999" t="s">
        <v>83</v>
      </c>
      <c r="D8999">
        <v>9.3800000000000008</v>
      </c>
    </row>
    <row r="9000" spans="1:4" x14ac:dyDescent="0.2">
      <c r="A9000">
        <v>98262</v>
      </c>
      <c r="B9000" t="s">
        <v>16335</v>
      </c>
      <c r="C9000" t="s">
        <v>83</v>
      </c>
      <c r="D9000">
        <v>5.05</v>
      </c>
    </row>
    <row r="9001" spans="1:4" x14ac:dyDescent="0.2">
      <c r="A9001">
        <v>98289</v>
      </c>
      <c r="B9001" t="s">
        <v>16336</v>
      </c>
      <c r="C9001" t="s">
        <v>83</v>
      </c>
      <c r="D9001">
        <v>2.69</v>
      </c>
    </row>
    <row r="9002" spans="1:4" x14ac:dyDescent="0.2">
      <c r="A9002">
        <v>98282</v>
      </c>
      <c r="B9002" t="s">
        <v>16337</v>
      </c>
      <c r="C9002" t="s">
        <v>83</v>
      </c>
      <c r="D9002">
        <v>9.6</v>
      </c>
    </row>
    <row r="9003" spans="1:4" x14ac:dyDescent="0.2">
      <c r="A9003">
        <v>98263</v>
      </c>
      <c r="B9003" t="s">
        <v>16338</v>
      </c>
      <c r="C9003" t="s">
        <v>83</v>
      </c>
      <c r="D9003">
        <v>5.29</v>
      </c>
    </row>
    <row r="9004" spans="1:4" x14ac:dyDescent="0.2">
      <c r="A9004">
        <v>98290</v>
      </c>
      <c r="B9004" t="s">
        <v>16339</v>
      </c>
      <c r="C9004" t="s">
        <v>83</v>
      </c>
      <c r="D9004">
        <v>3.63</v>
      </c>
    </row>
    <row r="9005" spans="1:4" x14ac:dyDescent="0.2">
      <c r="A9005">
        <v>98283</v>
      </c>
      <c r="B9005" t="s">
        <v>16340</v>
      </c>
      <c r="C9005" t="s">
        <v>83</v>
      </c>
      <c r="D9005">
        <v>10.53</v>
      </c>
    </row>
    <row r="9006" spans="1:4" x14ac:dyDescent="0.2">
      <c r="A9006">
        <v>98264</v>
      </c>
      <c r="B9006" t="s">
        <v>16341</v>
      </c>
      <c r="C9006" t="s">
        <v>83</v>
      </c>
      <c r="D9006">
        <v>6.22</v>
      </c>
    </row>
    <row r="9007" spans="1:4" x14ac:dyDescent="0.2">
      <c r="A9007">
        <v>98273</v>
      </c>
      <c r="B9007" t="s">
        <v>16342</v>
      </c>
      <c r="C9007" t="s">
        <v>83</v>
      </c>
      <c r="D9007">
        <v>2.85</v>
      </c>
    </row>
    <row r="9008" spans="1:4" x14ac:dyDescent="0.2">
      <c r="A9008">
        <v>98291</v>
      </c>
      <c r="B9008" t="s">
        <v>16343</v>
      </c>
      <c r="C9008" t="s">
        <v>83</v>
      </c>
      <c r="D9008">
        <v>4.2300000000000004</v>
      </c>
    </row>
    <row r="9009" spans="1:4" x14ac:dyDescent="0.2">
      <c r="A9009">
        <v>98284</v>
      </c>
      <c r="B9009" t="s">
        <v>16344</v>
      </c>
      <c r="C9009" t="s">
        <v>83</v>
      </c>
      <c r="D9009">
        <v>11.15</v>
      </c>
    </row>
    <row r="9010" spans="1:4" x14ac:dyDescent="0.2">
      <c r="A9010">
        <v>98265</v>
      </c>
      <c r="B9010" t="s">
        <v>16345</v>
      </c>
      <c r="C9010" t="s">
        <v>83</v>
      </c>
      <c r="D9010">
        <v>6.83</v>
      </c>
    </row>
    <row r="9011" spans="1:4" x14ac:dyDescent="0.2">
      <c r="A9011">
        <v>98274</v>
      </c>
      <c r="B9011" t="s">
        <v>16346</v>
      </c>
      <c r="C9011" t="s">
        <v>83</v>
      </c>
      <c r="D9011">
        <v>3.47</v>
      </c>
    </row>
    <row r="9012" spans="1:4" x14ac:dyDescent="0.2">
      <c r="A9012">
        <v>98292</v>
      </c>
      <c r="B9012" t="s">
        <v>16347</v>
      </c>
      <c r="C9012" t="s">
        <v>83</v>
      </c>
      <c r="D9012">
        <v>5.08</v>
      </c>
    </row>
    <row r="9013" spans="1:4" x14ac:dyDescent="0.2">
      <c r="A9013">
        <v>98285</v>
      </c>
      <c r="B9013" t="s">
        <v>16348</v>
      </c>
      <c r="C9013" t="s">
        <v>83</v>
      </c>
      <c r="D9013">
        <v>12</v>
      </c>
    </row>
    <row r="9014" spans="1:4" x14ac:dyDescent="0.2">
      <c r="A9014">
        <v>98266</v>
      </c>
      <c r="B9014" t="s">
        <v>16349</v>
      </c>
      <c r="C9014" t="s">
        <v>83</v>
      </c>
      <c r="D9014">
        <v>7.67</v>
      </c>
    </row>
    <row r="9015" spans="1:4" x14ac:dyDescent="0.2">
      <c r="A9015">
        <v>98275</v>
      </c>
      <c r="B9015" t="s">
        <v>16350</v>
      </c>
      <c r="C9015" t="s">
        <v>83</v>
      </c>
      <c r="D9015">
        <v>4.32</v>
      </c>
    </row>
    <row r="9016" spans="1:4" x14ac:dyDescent="0.2">
      <c r="A9016">
        <v>98293</v>
      </c>
      <c r="B9016" t="s">
        <v>16351</v>
      </c>
      <c r="C9016" t="s">
        <v>83</v>
      </c>
      <c r="D9016">
        <v>9.35</v>
      </c>
    </row>
    <row r="9017" spans="1:4" x14ac:dyDescent="0.2">
      <c r="A9017">
        <v>98286</v>
      </c>
      <c r="B9017" t="s">
        <v>16352</v>
      </c>
      <c r="C9017" t="s">
        <v>83</v>
      </c>
      <c r="D9017">
        <v>16.25</v>
      </c>
    </row>
    <row r="9018" spans="1:4" x14ac:dyDescent="0.2">
      <c r="A9018">
        <v>98267</v>
      </c>
      <c r="B9018" t="s">
        <v>16353</v>
      </c>
      <c r="C9018" t="s">
        <v>83</v>
      </c>
      <c r="D9018">
        <v>11.94</v>
      </c>
    </row>
    <row r="9019" spans="1:4" x14ac:dyDescent="0.2">
      <c r="A9019">
        <v>98276</v>
      </c>
      <c r="B9019" t="s">
        <v>16354</v>
      </c>
      <c r="C9019" t="s">
        <v>83</v>
      </c>
      <c r="D9019">
        <v>8.57</v>
      </c>
    </row>
    <row r="9020" spans="1:4" x14ac:dyDescent="0.2">
      <c r="A9020">
        <v>98268</v>
      </c>
      <c r="B9020" t="s">
        <v>16355</v>
      </c>
      <c r="C9020" t="s">
        <v>83</v>
      </c>
      <c r="D9020">
        <v>18.760000000000002</v>
      </c>
    </row>
    <row r="9021" spans="1:4" x14ac:dyDescent="0.2">
      <c r="A9021">
        <v>98277</v>
      </c>
      <c r="B9021" t="s">
        <v>16356</v>
      </c>
      <c r="C9021" t="s">
        <v>83</v>
      </c>
      <c r="D9021">
        <v>15.39</v>
      </c>
    </row>
    <row r="9022" spans="1:4" x14ac:dyDescent="0.2">
      <c r="A9022">
        <v>98272</v>
      </c>
      <c r="B9022" t="s">
        <v>16357</v>
      </c>
      <c r="C9022" t="s">
        <v>83</v>
      </c>
      <c r="D9022">
        <v>119.47</v>
      </c>
    </row>
    <row r="9023" spans="1:4" x14ac:dyDescent="0.2">
      <c r="A9023">
        <v>98269</v>
      </c>
      <c r="B9023" t="s">
        <v>16358</v>
      </c>
      <c r="C9023" t="s">
        <v>83</v>
      </c>
      <c r="D9023">
        <v>25.34</v>
      </c>
    </row>
    <row r="9024" spans="1:4" x14ac:dyDescent="0.2">
      <c r="A9024">
        <v>98278</v>
      </c>
      <c r="B9024" t="s">
        <v>16359</v>
      </c>
      <c r="C9024" t="s">
        <v>83</v>
      </c>
      <c r="D9024">
        <v>21.98</v>
      </c>
    </row>
    <row r="9025" spans="1:4" x14ac:dyDescent="0.2">
      <c r="A9025">
        <v>98270</v>
      </c>
      <c r="B9025" t="s">
        <v>16360</v>
      </c>
      <c r="C9025" t="s">
        <v>83</v>
      </c>
      <c r="D9025">
        <v>37.74</v>
      </c>
    </row>
    <row r="9026" spans="1:4" x14ac:dyDescent="0.2">
      <c r="A9026">
        <v>98279</v>
      </c>
      <c r="B9026" t="s">
        <v>16361</v>
      </c>
      <c r="C9026" t="s">
        <v>83</v>
      </c>
      <c r="D9026">
        <v>34.380000000000003</v>
      </c>
    </row>
    <row r="9027" spans="1:4" x14ac:dyDescent="0.2">
      <c r="A9027">
        <v>98271</v>
      </c>
      <c r="B9027" t="s">
        <v>16362</v>
      </c>
      <c r="C9027" t="s">
        <v>83</v>
      </c>
      <c r="D9027">
        <v>52.65</v>
      </c>
    </row>
    <row r="9028" spans="1:4" x14ac:dyDescent="0.2">
      <c r="A9028">
        <v>98400</v>
      </c>
      <c r="B9028" t="s">
        <v>16363</v>
      </c>
      <c r="C9028" t="s">
        <v>83</v>
      </c>
      <c r="D9028">
        <v>14.46</v>
      </c>
    </row>
    <row r="9029" spans="1:4" x14ac:dyDescent="0.2">
      <c r="A9029">
        <v>98401</v>
      </c>
      <c r="B9029" t="s">
        <v>16364</v>
      </c>
      <c r="C9029" t="s">
        <v>83</v>
      </c>
      <c r="D9029">
        <v>22.25</v>
      </c>
    </row>
    <row r="9030" spans="1:4" x14ac:dyDescent="0.2">
      <c r="A9030">
        <v>98402</v>
      </c>
      <c r="B9030" t="s">
        <v>16365</v>
      </c>
      <c r="C9030" t="s">
        <v>83</v>
      </c>
      <c r="D9030">
        <v>25.88</v>
      </c>
    </row>
    <row r="9031" spans="1:4" x14ac:dyDescent="0.2">
      <c r="A9031">
        <v>100556</v>
      </c>
      <c r="B9031" t="s">
        <v>16366</v>
      </c>
      <c r="C9031" t="s">
        <v>52</v>
      </c>
      <c r="D9031">
        <v>32.54</v>
      </c>
    </row>
    <row r="9032" spans="1:4" x14ac:dyDescent="0.2">
      <c r="A9032">
        <v>106083</v>
      </c>
      <c r="B9032" t="s">
        <v>16367</v>
      </c>
      <c r="C9032" t="s">
        <v>52</v>
      </c>
      <c r="D9032" t="s">
        <v>17527</v>
      </c>
    </row>
    <row r="9033" spans="1:4" x14ac:dyDescent="0.2">
      <c r="A9033">
        <v>100557</v>
      </c>
      <c r="B9033" t="s">
        <v>16368</v>
      </c>
      <c r="C9033" t="s">
        <v>52</v>
      </c>
      <c r="D9033">
        <v>414.07</v>
      </c>
    </row>
    <row r="9034" spans="1:4" x14ac:dyDescent="0.2">
      <c r="A9034">
        <v>106088</v>
      </c>
      <c r="B9034" t="s">
        <v>16369</v>
      </c>
      <c r="C9034" t="s">
        <v>52</v>
      </c>
      <c r="D9034" t="s">
        <v>17527</v>
      </c>
    </row>
    <row r="9035" spans="1:4" x14ac:dyDescent="0.2">
      <c r="A9035">
        <v>106081</v>
      </c>
      <c r="B9035" t="s">
        <v>16370</v>
      </c>
      <c r="C9035" t="s">
        <v>52</v>
      </c>
      <c r="D9035" t="s">
        <v>17527</v>
      </c>
    </row>
    <row r="9036" spans="1:4" x14ac:dyDescent="0.2">
      <c r="A9036">
        <v>106080</v>
      </c>
      <c r="B9036" t="s">
        <v>16371</v>
      </c>
      <c r="C9036" t="s">
        <v>52</v>
      </c>
      <c r="D9036" t="s">
        <v>17527</v>
      </c>
    </row>
    <row r="9037" spans="1:4" x14ac:dyDescent="0.2">
      <c r="A9037">
        <v>98301</v>
      </c>
      <c r="B9037" t="s">
        <v>16372</v>
      </c>
      <c r="C9037" t="s">
        <v>52</v>
      </c>
      <c r="D9037">
        <v>713.66</v>
      </c>
    </row>
    <row r="9038" spans="1:4" x14ac:dyDescent="0.2">
      <c r="A9038">
        <v>98302</v>
      </c>
      <c r="B9038" t="s">
        <v>16373</v>
      </c>
      <c r="C9038" t="s">
        <v>52</v>
      </c>
      <c r="D9038" s="335">
        <v>1302.28</v>
      </c>
    </row>
    <row r="9039" spans="1:4" x14ac:dyDescent="0.2">
      <c r="A9039">
        <v>98593</v>
      </c>
      <c r="B9039" t="s">
        <v>16374</v>
      </c>
      <c r="C9039" t="s">
        <v>52</v>
      </c>
      <c r="D9039" s="335">
        <v>2831.9</v>
      </c>
    </row>
    <row r="9040" spans="1:4" x14ac:dyDescent="0.2">
      <c r="A9040">
        <v>98304</v>
      </c>
      <c r="B9040" t="s">
        <v>16375</v>
      </c>
      <c r="C9040" t="s">
        <v>52</v>
      </c>
      <c r="D9040" s="335">
        <v>4032.11</v>
      </c>
    </row>
    <row r="9041" spans="1:4" x14ac:dyDescent="0.2">
      <c r="A9041">
        <v>106079</v>
      </c>
      <c r="B9041" t="s">
        <v>16376</v>
      </c>
      <c r="C9041" t="s">
        <v>52</v>
      </c>
      <c r="D9041" t="s">
        <v>17527</v>
      </c>
    </row>
    <row r="9042" spans="1:4" x14ac:dyDescent="0.2">
      <c r="A9042">
        <v>100561</v>
      </c>
      <c r="B9042" t="s">
        <v>16377</v>
      </c>
      <c r="C9042" t="s">
        <v>52</v>
      </c>
      <c r="D9042">
        <v>153.16999999999999</v>
      </c>
    </row>
    <row r="9043" spans="1:4" x14ac:dyDescent="0.2">
      <c r="A9043">
        <v>100562</v>
      </c>
      <c r="B9043" t="s">
        <v>16378</v>
      </c>
      <c r="C9043" t="s">
        <v>52</v>
      </c>
      <c r="D9043">
        <v>241.74</v>
      </c>
    </row>
    <row r="9044" spans="1:4" x14ac:dyDescent="0.2">
      <c r="A9044">
        <v>100560</v>
      </c>
      <c r="B9044" t="s">
        <v>16379</v>
      </c>
      <c r="C9044" t="s">
        <v>52</v>
      </c>
      <c r="D9044">
        <v>80.989999999999995</v>
      </c>
    </row>
    <row r="9045" spans="1:4" x14ac:dyDescent="0.2">
      <c r="A9045">
        <v>100563</v>
      </c>
      <c r="B9045" t="s">
        <v>16380</v>
      </c>
      <c r="C9045" t="s">
        <v>52</v>
      </c>
      <c r="D9045">
        <v>352.81</v>
      </c>
    </row>
    <row r="9046" spans="1:4" x14ac:dyDescent="0.2">
      <c r="A9046">
        <v>100555</v>
      </c>
      <c r="B9046" t="s">
        <v>16381</v>
      </c>
      <c r="C9046" t="s">
        <v>52</v>
      </c>
      <c r="D9046" s="335">
        <v>1462.84</v>
      </c>
    </row>
    <row r="9047" spans="1:4" x14ac:dyDescent="0.2">
      <c r="A9047">
        <v>106084</v>
      </c>
      <c r="B9047" t="s">
        <v>16382</v>
      </c>
      <c r="C9047" t="s">
        <v>52</v>
      </c>
      <c r="D9047" t="s">
        <v>17527</v>
      </c>
    </row>
    <row r="9048" spans="1:4" x14ac:dyDescent="0.2">
      <c r="A9048">
        <v>106087</v>
      </c>
      <c r="B9048" t="s">
        <v>16383</v>
      </c>
      <c r="C9048" t="s">
        <v>52</v>
      </c>
      <c r="D9048" t="s">
        <v>17527</v>
      </c>
    </row>
    <row r="9049" spans="1:4" x14ac:dyDescent="0.2">
      <c r="A9049">
        <v>106085</v>
      </c>
      <c r="B9049" t="s">
        <v>16384</v>
      </c>
      <c r="C9049" t="s">
        <v>52</v>
      </c>
      <c r="D9049" t="s">
        <v>17527</v>
      </c>
    </row>
    <row r="9050" spans="1:4" x14ac:dyDescent="0.2">
      <c r="A9050">
        <v>106086</v>
      </c>
      <c r="B9050" t="s">
        <v>16385</v>
      </c>
      <c r="C9050" t="s">
        <v>52</v>
      </c>
      <c r="D9050" t="s">
        <v>17527</v>
      </c>
    </row>
    <row r="9051" spans="1:4" x14ac:dyDescent="0.2">
      <c r="A9051">
        <v>98305</v>
      </c>
      <c r="B9051" t="s">
        <v>16386</v>
      </c>
      <c r="C9051" t="s">
        <v>52</v>
      </c>
      <c r="D9051" s="335">
        <v>2914.52</v>
      </c>
    </row>
    <row r="9052" spans="1:4" x14ac:dyDescent="0.2">
      <c r="A9052">
        <v>98307</v>
      </c>
      <c r="B9052" t="s">
        <v>2639</v>
      </c>
      <c r="C9052" t="s">
        <v>52</v>
      </c>
      <c r="D9052">
        <v>56.54</v>
      </c>
    </row>
    <row r="9053" spans="1:4" x14ac:dyDescent="0.2">
      <c r="A9053">
        <v>98308</v>
      </c>
      <c r="B9053" t="s">
        <v>16387</v>
      </c>
      <c r="C9053" t="s">
        <v>52</v>
      </c>
      <c r="D9053">
        <v>43.77</v>
      </c>
    </row>
    <row r="9054" spans="1:4" x14ac:dyDescent="0.2">
      <c r="A9054">
        <v>106077</v>
      </c>
      <c r="B9054" t="s">
        <v>16388</v>
      </c>
      <c r="C9054" t="s">
        <v>52</v>
      </c>
      <c r="D9054" t="s">
        <v>17527</v>
      </c>
    </row>
    <row r="9055" spans="1:4" x14ac:dyDescent="0.2">
      <c r="A9055">
        <v>106078</v>
      </c>
      <c r="B9055" t="s">
        <v>16389</v>
      </c>
      <c r="C9055" t="s">
        <v>52</v>
      </c>
      <c r="D9055" t="s">
        <v>17527</v>
      </c>
    </row>
    <row r="9056" spans="1:4" x14ac:dyDescent="0.2">
      <c r="A9056">
        <v>103401</v>
      </c>
      <c r="B9056" t="s">
        <v>16390</v>
      </c>
      <c r="C9056" t="s">
        <v>52</v>
      </c>
      <c r="D9056">
        <v>31.04</v>
      </c>
    </row>
    <row r="9057" spans="1:4" x14ac:dyDescent="0.2">
      <c r="A9057">
        <v>103402</v>
      </c>
      <c r="B9057" t="s">
        <v>16391</v>
      </c>
      <c r="C9057" t="s">
        <v>52</v>
      </c>
      <c r="D9057">
        <v>45.16</v>
      </c>
    </row>
    <row r="9058" spans="1:4" x14ac:dyDescent="0.2">
      <c r="A9058">
        <v>103403</v>
      </c>
      <c r="B9058" t="s">
        <v>16392</v>
      </c>
      <c r="C9058" t="s">
        <v>52</v>
      </c>
      <c r="D9058">
        <v>50.8</v>
      </c>
    </row>
    <row r="9059" spans="1:4" x14ac:dyDescent="0.2">
      <c r="A9059">
        <v>103397</v>
      </c>
      <c r="B9059" t="s">
        <v>16393</v>
      </c>
      <c r="C9059" t="s">
        <v>52</v>
      </c>
      <c r="D9059">
        <v>5.64</v>
      </c>
    </row>
    <row r="9060" spans="1:4" x14ac:dyDescent="0.2">
      <c r="A9060">
        <v>103404</v>
      </c>
      <c r="B9060" t="s">
        <v>16394</v>
      </c>
      <c r="C9060" t="s">
        <v>52</v>
      </c>
      <c r="D9060">
        <v>56.45</v>
      </c>
    </row>
    <row r="9061" spans="1:4" x14ac:dyDescent="0.2">
      <c r="A9061">
        <v>103405</v>
      </c>
      <c r="B9061" t="s">
        <v>16395</v>
      </c>
      <c r="C9061" t="s">
        <v>52</v>
      </c>
      <c r="D9061">
        <v>63.51</v>
      </c>
    </row>
    <row r="9062" spans="1:4" x14ac:dyDescent="0.2">
      <c r="A9062">
        <v>103406</v>
      </c>
      <c r="B9062" t="s">
        <v>16396</v>
      </c>
      <c r="C9062" t="s">
        <v>52</v>
      </c>
      <c r="D9062">
        <v>70.56</v>
      </c>
    </row>
    <row r="9063" spans="1:4" x14ac:dyDescent="0.2">
      <c r="A9063">
        <v>103407</v>
      </c>
      <c r="B9063" t="s">
        <v>16397</v>
      </c>
      <c r="C9063" t="s">
        <v>52</v>
      </c>
      <c r="D9063">
        <v>79.040000000000006</v>
      </c>
    </row>
    <row r="9064" spans="1:4" x14ac:dyDescent="0.2">
      <c r="A9064">
        <v>103408</v>
      </c>
      <c r="B9064" t="s">
        <v>16398</v>
      </c>
      <c r="C9064" t="s">
        <v>52</v>
      </c>
      <c r="D9064">
        <v>88.91</v>
      </c>
    </row>
    <row r="9065" spans="1:4" x14ac:dyDescent="0.2">
      <c r="A9065">
        <v>103398</v>
      </c>
      <c r="B9065" t="s">
        <v>16399</v>
      </c>
      <c r="C9065" t="s">
        <v>52</v>
      </c>
      <c r="D9065">
        <v>9.02</v>
      </c>
    </row>
    <row r="9066" spans="1:4" x14ac:dyDescent="0.2">
      <c r="A9066">
        <v>103409</v>
      </c>
      <c r="B9066" t="s">
        <v>16400</v>
      </c>
      <c r="C9066" t="s">
        <v>52</v>
      </c>
      <c r="D9066">
        <v>100.21</v>
      </c>
    </row>
    <row r="9067" spans="1:4" x14ac:dyDescent="0.2">
      <c r="A9067">
        <v>103410</v>
      </c>
      <c r="B9067" t="s">
        <v>16401</v>
      </c>
      <c r="C9067" t="s">
        <v>52</v>
      </c>
      <c r="D9067">
        <v>112.91</v>
      </c>
    </row>
    <row r="9068" spans="1:4" x14ac:dyDescent="0.2">
      <c r="A9068">
        <v>103399</v>
      </c>
      <c r="B9068" t="s">
        <v>16402</v>
      </c>
      <c r="C9068" t="s">
        <v>52</v>
      </c>
      <c r="D9068">
        <v>17.77</v>
      </c>
    </row>
    <row r="9069" spans="1:4" x14ac:dyDescent="0.2">
      <c r="A9069">
        <v>103400</v>
      </c>
      <c r="B9069" t="s">
        <v>16403</v>
      </c>
      <c r="C9069" t="s">
        <v>52</v>
      </c>
      <c r="D9069">
        <v>25.4</v>
      </c>
    </row>
    <row r="9070" spans="1:4" x14ac:dyDescent="0.2">
      <c r="A9070">
        <v>103415</v>
      </c>
      <c r="B9070" t="s">
        <v>16404</v>
      </c>
      <c r="C9070" t="s">
        <v>52</v>
      </c>
      <c r="D9070">
        <v>62.1</v>
      </c>
    </row>
    <row r="9071" spans="1:4" x14ac:dyDescent="0.2">
      <c r="A9071">
        <v>103416</v>
      </c>
      <c r="B9071" t="s">
        <v>16405</v>
      </c>
      <c r="C9071" t="s">
        <v>52</v>
      </c>
      <c r="D9071">
        <v>90.33</v>
      </c>
    </row>
    <row r="9072" spans="1:4" x14ac:dyDescent="0.2">
      <c r="A9072">
        <v>103417</v>
      </c>
      <c r="B9072" t="s">
        <v>16406</v>
      </c>
      <c r="C9072" t="s">
        <v>52</v>
      </c>
      <c r="D9072">
        <v>101.62</v>
      </c>
    </row>
    <row r="9073" spans="1:4" x14ac:dyDescent="0.2">
      <c r="A9073">
        <v>103411</v>
      </c>
      <c r="B9073" t="s">
        <v>16407</v>
      </c>
      <c r="C9073" t="s">
        <v>52</v>
      </c>
      <c r="D9073">
        <v>11.28</v>
      </c>
    </row>
    <row r="9074" spans="1:4" x14ac:dyDescent="0.2">
      <c r="A9074">
        <v>103418</v>
      </c>
      <c r="B9074" t="s">
        <v>16408</v>
      </c>
      <c r="C9074" t="s">
        <v>52</v>
      </c>
      <c r="D9074">
        <v>112.91</v>
      </c>
    </row>
    <row r="9075" spans="1:4" x14ac:dyDescent="0.2">
      <c r="A9075">
        <v>103419</v>
      </c>
      <c r="B9075" t="s">
        <v>16409</v>
      </c>
      <c r="C9075" t="s">
        <v>52</v>
      </c>
      <c r="D9075">
        <v>127.03</v>
      </c>
    </row>
    <row r="9076" spans="1:4" x14ac:dyDescent="0.2">
      <c r="A9076">
        <v>103420</v>
      </c>
      <c r="B9076" t="s">
        <v>16410</v>
      </c>
      <c r="C9076" t="s">
        <v>52</v>
      </c>
      <c r="D9076">
        <v>141.13999999999999</v>
      </c>
    </row>
    <row r="9077" spans="1:4" x14ac:dyDescent="0.2">
      <c r="A9077">
        <v>103421</v>
      </c>
      <c r="B9077" t="s">
        <v>16411</v>
      </c>
      <c r="C9077" t="s">
        <v>52</v>
      </c>
      <c r="D9077">
        <v>158.08000000000001</v>
      </c>
    </row>
    <row r="9078" spans="1:4" x14ac:dyDescent="0.2">
      <c r="A9078">
        <v>103422</v>
      </c>
      <c r="B9078" t="s">
        <v>16412</v>
      </c>
      <c r="C9078" t="s">
        <v>52</v>
      </c>
      <c r="D9078">
        <v>177.84</v>
      </c>
    </row>
    <row r="9079" spans="1:4" x14ac:dyDescent="0.2">
      <c r="A9079">
        <v>103412</v>
      </c>
      <c r="B9079" t="s">
        <v>16413</v>
      </c>
      <c r="C9079" t="s">
        <v>52</v>
      </c>
      <c r="D9079">
        <v>18.059999999999999</v>
      </c>
    </row>
    <row r="9080" spans="1:4" x14ac:dyDescent="0.2">
      <c r="A9080">
        <v>103423</v>
      </c>
      <c r="B9080" t="s">
        <v>16414</v>
      </c>
      <c r="C9080" t="s">
        <v>52</v>
      </c>
      <c r="D9080">
        <v>200.42</v>
      </c>
    </row>
    <row r="9081" spans="1:4" x14ac:dyDescent="0.2">
      <c r="A9081">
        <v>103424</v>
      </c>
      <c r="B9081" t="s">
        <v>16415</v>
      </c>
      <c r="C9081" t="s">
        <v>52</v>
      </c>
      <c r="D9081">
        <v>225.84</v>
      </c>
    </row>
    <row r="9082" spans="1:4" x14ac:dyDescent="0.2">
      <c r="A9082">
        <v>103413</v>
      </c>
      <c r="B9082" t="s">
        <v>16416</v>
      </c>
      <c r="C9082" t="s">
        <v>52</v>
      </c>
      <c r="D9082">
        <v>35.56</v>
      </c>
    </row>
    <row r="9083" spans="1:4" x14ac:dyDescent="0.2">
      <c r="A9083">
        <v>103414</v>
      </c>
      <c r="B9083" t="s">
        <v>16417</v>
      </c>
      <c r="C9083" t="s">
        <v>52</v>
      </c>
      <c r="D9083">
        <v>50.8</v>
      </c>
    </row>
    <row r="9084" spans="1:4" x14ac:dyDescent="0.2">
      <c r="A9084">
        <v>103432</v>
      </c>
      <c r="B9084" t="s">
        <v>16418</v>
      </c>
      <c r="C9084" t="s">
        <v>52</v>
      </c>
      <c r="D9084" s="335">
        <v>1665.29</v>
      </c>
    </row>
    <row r="9085" spans="1:4" x14ac:dyDescent="0.2">
      <c r="A9085">
        <v>103430</v>
      </c>
      <c r="B9085" t="s">
        <v>16419</v>
      </c>
      <c r="C9085" t="s">
        <v>52</v>
      </c>
      <c r="D9085">
        <v>37.94</v>
      </c>
    </row>
    <row r="9086" spans="1:4" x14ac:dyDescent="0.2">
      <c r="A9086">
        <v>103431</v>
      </c>
      <c r="B9086" t="s">
        <v>16420</v>
      </c>
      <c r="C9086" t="s">
        <v>52</v>
      </c>
      <c r="D9086">
        <v>67.13</v>
      </c>
    </row>
    <row r="9087" spans="1:4" x14ac:dyDescent="0.2">
      <c r="A9087">
        <v>103433</v>
      </c>
      <c r="B9087" t="s">
        <v>16421</v>
      </c>
      <c r="C9087" t="s">
        <v>52</v>
      </c>
      <c r="D9087">
        <v>36.479999999999997</v>
      </c>
    </row>
    <row r="9088" spans="1:4" x14ac:dyDescent="0.2">
      <c r="A9088">
        <v>103434</v>
      </c>
      <c r="B9088" t="s">
        <v>16422</v>
      </c>
      <c r="C9088" t="s">
        <v>52</v>
      </c>
      <c r="D9088">
        <v>50.85</v>
      </c>
    </row>
    <row r="9089" spans="1:4" x14ac:dyDescent="0.2">
      <c r="A9089">
        <v>103435</v>
      </c>
      <c r="B9089" t="s">
        <v>16423</v>
      </c>
      <c r="C9089" t="s">
        <v>52</v>
      </c>
      <c r="D9089">
        <v>94.93</v>
      </c>
    </row>
    <row r="9090" spans="1:4" x14ac:dyDescent="0.2">
      <c r="A9090">
        <v>103436</v>
      </c>
      <c r="B9090" t="s">
        <v>16424</v>
      </c>
      <c r="C9090" t="s">
        <v>52</v>
      </c>
      <c r="D9090" s="335">
        <v>2350.87</v>
      </c>
    </row>
    <row r="9091" spans="1:4" x14ac:dyDescent="0.2">
      <c r="A9091">
        <v>103482</v>
      </c>
      <c r="B9091" t="s">
        <v>16425</v>
      </c>
      <c r="C9091" t="s">
        <v>52</v>
      </c>
      <c r="D9091" t="s">
        <v>17527</v>
      </c>
    </row>
    <row r="9092" spans="1:4" x14ac:dyDescent="0.2">
      <c r="A9092">
        <v>103465</v>
      </c>
      <c r="B9092" t="s">
        <v>16426</v>
      </c>
      <c r="C9092" t="s">
        <v>52</v>
      </c>
      <c r="D9092" t="s">
        <v>17527</v>
      </c>
    </row>
    <row r="9093" spans="1:4" x14ac:dyDescent="0.2">
      <c r="A9093">
        <v>103483</v>
      </c>
      <c r="B9093" t="s">
        <v>16427</v>
      </c>
      <c r="C9093" t="s">
        <v>52</v>
      </c>
      <c r="D9093" t="s">
        <v>17527</v>
      </c>
    </row>
    <row r="9094" spans="1:4" x14ac:dyDescent="0.2">
      <c r="A9094">
        <v>103484</v>
      </c>
      <c r="B9094" t="s">
        <v>16428</v>
      </c>
      <c r="C9094" t="s">
        <v>52</v>
      </c>
      <c r="D9094" t="s">
        <v>17527</v>
      </c>
    </row>
    <row r="9095" spans="1:4" x14ac:dyDescent="0.2">
      <c r="A9095">
        <v>103466</v>
      </c>
      <c r="B9095" t="s">
        <v>16429</v>
      </c>
      <c r="C9095" t="s">
        <v>52</v>
      </c>
      <c r="D9095" t="s">
        <v>17527</v>
      </c>
    </row>
    <row r="9096" spans="1:4" x14ac:dyDescent="0.2">
      <c r="A9096">
        <v>103485</v>
      </c>
      <c r="B9096" t="s">
        <v>16430</v>
      </c>
      <c r="C9096" t="s">
        <v>52</v>
      </c>
      <c r="D9096" t="s">
        <v>17527</v>
      </c>
    </row>
    <row r="9097" spans="1:4" x14ac:dyDescent="0.2">
      <c r="A9097">
        <v>103467</v>
      </c>
      <c r="B9097" t="s">
        <v>16431</v>
      </c>
      <c r="C9097" t="s">
        <v>52</v>
      </c>
      <c r="D9097" t="s">
        <v>17527</v>
      </c>
    </row>
    <row r="9098" spans="1:4" x14ac:dyDescent="0.2">
      <c r="A9098">
        <v>103461</v>
      </c>
      <c r="B9098" t="s">
        <v>16432</v>
      </c>
      <c r="C9098" t="s">
        <v>52</v>
      </c>
      <c r="D9098" t="s">
        <v>17527</v>
      </c>
    </row>
    <row r="9099" spans="1:4" x14ac:dyDescent="0.2">
      <c r="A9099">
        <v>103468</v>
      </c>
      <c r="B9099" t="s">
        <v>16433</v>
      </c>
      <c r="C9099" t="s">
        <v>52</v>
      </c>
      <c r="D9099" t="s">
        <v>17527</v>
      </c>
    </row>
    <row r="9100" spans="1:4" x14ac:dyDescent="0.2">
      <c r="A9100">
        <v>103469</v>
      </c>
      <c r="B9100" t="s">
        <v>16434</v>
      </c>
      <c r="C9100" t="s">
        <v>52</v>
      </c>
      <c r="D9100" t="s">
        <v>17527</v>
      </c>
    </row>
    <row r="9101" spans="1:4" x14ac:dyDescent="0.2">
      <c r="A9101">
        <v>103470</v>
      </c>
      <c r="B9101" t="s">
        <v>16435</v>
      </c>
      <c r="C9101" t="s">
        <v>52</v>
      </c>
      <c r="D9101" t="s">
        <v>17527</v>
      </c>
    </row>
    <row r="9102" spans="1:4" x14ac:dyDescent="0.2">
      <c r="A9102">
        <v>103471</v>
      </c>
      <c r="B9102" t="s">
        <v>16436</v>
      </c>
      <c r="C9102" t="s">
        <v>52</v>
      </c>
      <c r="D9102" t="s">
        <v>17527</v>
      </c>
    </row>
    <row r="9103" spans="1:4" x14ac:dyDescent="0.2">
      <c r="A9103">
        <v>103472</v>
      </c>
      <c r="B9103" t="s">
        <v>16437</v>
      </c>
      <c r="C9103" t="s">
        <v>52</v>
      </c>
      <c r="D9103" t="s">
        <v>17527</v>
      </c>
    </row>
    <row r="9104" spans="1:4" x14ac:dyDescent="0.2">
      <c r="A9104">
        <v>103462</v>
      </c>
      <c r="B9104" t="s">
        <v>16438</v>
      </c>
      <c r="C9104" t="s">
        <v>52</v>
      </c>
      <c r="D9104" t="s">
        <v>17527</v>
      </c>
    </row>
    <row r="9105" spans="1:4" x14ac:dyDescent="0.2">
      <c r="A9105">
        <v>103473</v>
      </c>
      <c r="B9105" t="s">
        <v>16439</v>
      </c>
      <c r="C9105" t="s">
        <v>52</v>
      </c>
      <c r="D9105" t="s">
        <v>17527</v>
      </c>
    </row>
    <row r="9106" spans="1:4" x14ac:dyDescent="0.2">
      <c r="A9106">
        <v>103474</v>
      </c>
      <c r="B9106" t="s">
        <v>16440</v>
      </c>
      <c r="C9106" t="s">
        <v>52</v>
      </c>
      <c r="D9106" t="s">
        <v>17527</v>
      </c>
    </row>
    <row r="9107" spans="1:4" x14ac:dyDescent="0.2">
      <c r="A9107">
        <v>103475</v>
      </c>
      <c r="B9107" t="s">
        <v>16441</v>
      </c>
      <c r="C9107" t="s">
        <v>52</v>
      </c>
      <c r="D9107" t="s">
        <v>17527</v>
      </c>
    </row>
    <row r="9108" spans="1:4" x14ac:dyDescent="0.2">
      <c r="A9108">
        <v>103476</v>
      </c>
      <c r="B9108" t="s">
        <v>16442</v>
      </c>
      <c r="C9108" t="s">
        <v>52</v>
      </c>
      <c r="D9108" t="s">
        <v>17527</v>
      </c>
    </row>
    <row r="9109" spans="1:4" x14ac:dyDescent="0.2">
      <c r="A9109">
        <v>103477</v>
      </c>
      <c r="B9109" t="s">
        <v>16443</v>
      </c>
      <c r="C9109" t="s">
        <v>52</v>
      </c>
      <c r="D9109" t="s">
        <v>17527</v>
      </c>
    </row>
    <row r="9110" spans="1:4" x14ac:dyDescent="0.2">
      <c r="A9110">
        <v>103463</v>
      </c>
      <c r="B9110" t="s">
        <v>16444</v>
      </c>
      <c r="C9110" t="s">
        <v>52</v>
      </c>
      <c r="D9110" t="s">
        <v>17527</v>
      </c>
    </row>
    <row r="9111" spans="1:4" x14ac:dyDescent="0.2">
      <c r="A9111">
        <v>103478</v>
      </c>
      <c r="B9111" t="s">
        <v>16445</v>
      </c>
      <c r="C9111" t="s">
        <v>52</v>
      </c>
      <c r="D9111" t="s">
        <v>17527</v>
      </c>
    </row>
    <row r="9112" spans="1:4" x14ac:dyDescent="0.2">
      <c r="A9112">
        <v>103479</v>
      </c>
      <c r="B9112" t="s">
        <v>16446</v>
      </c>
      <c r="C9112" t="s">
        <v>52</v>
      </c>
      <c r="D9112" t="s">
        <v>17527</v>
      </c>
    </row>
    <row r="9113" spans="1:4" x14ac:dyDescent="0.2">
      <c r="A9113">
        <v>103480</v>
      </c>
      <c r="B9113" t="s">
        <v>16447</v>
      </c>
      <c r="C9113" t="s">
        <v>52</v>
      </c>
      <c r="D9113" t="s">
        <v>17527</v>
      </c>
    </row>
    <row r="9114" spans="1:4" x14ac:dyDescent="0.2">
      <c r="A9114">
        <v>103464</v>
      </c>
      <c r="B9114" t="s">
        <v>16448</v>
      </c>
      <c r="C9114" t="s">
        <v>52</v>
      </c>
      <c r="D9114" t="s">
        <v>17527</v>
      </c>
    </row>
    <row r="9115" spans="1:4" x14ac:dyDescent="0.2">
      <c r="A9115">
        <v>103481</v>
      </c>
      <c r="B9115" t="s">
        <v>16449</v>
      </c>
      <c r="C9115" t="s">
        <v>52</v>
      </c>
      <c r="D9115" t="s">
        <v>17527</v>
      </c>
    </row>
    <row r="9116" spans="1:4" x14ac:dyDescent="0.2">
      <c r="A9116">
        <v>103459</v>
      </c>
      <c r="B9116" t="s">
        <v>16450</v>
      </c>
      <c r="C9116" t="s">
        <v>52</v>
      </c>
      <c r="D9116" t="s">
        <v>17527</v>
      </c>
    </row>
    <row r="9117" spans="1:4" x14ac:dyDescent="0.2">
      <c r="A9117">
        <v>103460</v>
      </c>
      <c r="B9117" t="s">
        <v>16451</v>
      </c>
      <c r="C9117" t="s">
        <v>52</v>
      </c>
      <c r="D9117" t="s">
        <v>17527</v>
      </c>
    </row>
    <row r="9118" spans="1:4" x14ac:dyDescent="0.2">
      <c r="A9118">
        <v>103443</v>
      </c>
      <c r="B9118" t="s">
        <v>16452</v>
      </c>
      <c r="C9118" t="s">
        <v>52</v>
      </c>
      <c r="D9118" t="s">
        <v>17527</v>
      </c>
    </row>
    <row r="9119" spans="1:4" x14ac:dyDescent="0.2">
      <c r="A9119">
        <v>103444</v>
      </c>
      <c r="B9119" t="s">
        <v>16453</v>
      </c>
      <c r="C9119" t="s">
        <v>52</v>
      </c>
      <c r="D9119" t="s">
        <v>17527</v>
      </c>
    </row>
    <row r="9120" spans="1:4" x14ac:dyDescent="0.2">
      <c r="A9120">
        <v>103445</v>
      </c>
      <c r="B9120" t="s">
        <v>16454</v>
      </c>
      <c r="C9120" t="s">
        <v>52</v>
      </c>
      <c r="D9120" t="s">
        <v>17527</v>
      </c>
    </row>
    <row r="9121" spans="1:4" x14ac:dyDescent="0.2">
      <c r="A9121">
        <v>103446</v>
      </c>
      <c r="B9121" t="s">
        <v>16455</v>
      </c>
      <c r="C9121" t="s">
        <v>52</v>
      </c>
      <c r="D9121" t="s">
        <v>17527</v>
      </c>
    </row>
    <row r="9122" spans="1:4" x14ac:dyDescent="0.2">
      <c r="A9122">
        <v>103447</v>
      </c>
      <c r="B9122" t="s">
        <v>16456</v>
      </c>
      <c r="C9122" t="s">
        <v>52</v>
      </c>
      <c r="D9122" t="s">
        <v>17527</v>
      </c>
    </row>
    <row r="9123" spans="1:4" x14ac:dyDescent="0.2">
      <c r="A9123">
        <v>103448</v>
      </c>
      <c r="B9123" t="s">
        <v>16457</v>
      </c>
      <c r="C9123" t="s">
        <v>52</v>
      </c>
      <c r="D9123" t="s">
        <v>17527</v>
      </c>
    </row>
    <row r="9124" spans="1:4" x14ac:dyDescent="0.2">
      <c r="A9124">
        <v>103449</v>
      </c>
      <c r="B9124" t="s">
        <v>16458</v>
      </c>
      <c r="C9124" t="s">
        <v>52</v>
      </c>
      <c r="D9124" t="s">
        <v>17527</v>
      </c>
    </row>
    <row r="9125" spans="1:4" x14ac:dyDescent="0.2">
      <c r="A9125">
        <v>103450</v>
      </c>
      <c r="B9125" t="s">
        <v>16459</v>
      </c>
      <c r="C9125" t="s">
        <v>52</v>
      </c>
      <c r="D9125" t="s">
        <v>17527</v>
      </c>
    </row>
    <row r="9126" spans="1:4" x14ac:dyDescent="0.2">
      <c r="A9126">
        <v>103451</v>
      </c>
      <c r="B9126" t="s">
        <v>16460</v>
      </c>
      <c r="C9126" t="s">
        <v>52</v>
      </c>
      <c r="D9126" t="s">
        <v>17527</v>
      </c>
    </row>
    <row r="9127" spans="1:4" x14ac:dyDescent="0.2">
      <c r="A9127">
        <v>103452</v>
      </c>
      <c r="B9127" t="s">
        <v>16461</v>
      </c>
      <c r="C9127" t="s">
        <v>52</v>
      </c>
      <c r="D9127" t="s">
        <v>17527</v>
      </c>
    </row>
    <row r="9128" spans="1:4" x14ac:dyDescent="0.2">
      <c r="A9128">
        <v>103453</v>
      </c>
      <c r="B9128" t="s">
        <v>16462</v>
      </c>
      <c r="C9128" t="s">
        <v>52</v>
      </c>
      <c r="D9128" t="s">
        <v>17527</v>
      </c>
    </row>
    <row r="9129" spans="1:4" x14ac:dyDescent="0.2">
      <c r="A9129">
        <v>103454</v>
      </c>
      <c r="B9129" t="s">
        <v>16463</v>
      </c>
      <c r="C9129" t="s">
        <v>52</v>
      </c>
      <c r="D9129" t="s">
        <v>17527</v>
      </c>
    </row>
    <row r="9130" spans="1:4" x14ac:dyDescent="0.2">
      <c r="A9130">
        <v>103455</v>
      </c>
      <c r="B9130" t="s">
        <v>16464</v>
      </c>
      <c r="C9130" t="s">
        <v>52</v>
      </c>
      <c r="D9130" t="s">
        <v>17527</v>
      </c>
    </row>
    <row r="9131" spans="1:4" x14ac:dyDescent="0.2">
      <c r="A9131">
        <v>103456</v>
      </c>
      <c r="B9131" t="s">
        <v>16465</v>
      </c>
      <c r="C9131" t="s">
        <v>52</v>
      </c>
      <c r="D9131" t="s">
        <v>17527</v>
      </c>
    </row>
    <row r="9132" spans="1:4" x14ac:dyDescent="0.2">
      <c r="A9132">
        <v>103457</v>
      </c>
      <c r="B9132" t="s">
        <v>16466</v>
      </c>
      <c r="C9132" t="s">
        <v>52</v>
      </c>
      <c r="D9132" t="s">
        <v>17527</v>
      </c>
    </row>
    <row r="9133" spans="1:4" x14ac:dyDescent="0.2">
      <c r="A9133">
        <v>103458</v>
      </c>
      <c r="B9133" t="s">
        <v>16467</v>
      </c>
      <c r="C9133" t="s">
        <v>52</v>
      </c>
      <c r="D9133" t="s">
        <v>17527</v>
      </c>
    </row>
    <row r="9134" spans="1:4" x14ac:dyDescent="0.2">
      <c r="A9134">
        <v>103425</v>
      </c>
      <c r="B9134" t="s">
        <v>16468</v>
      </c>
      <c r="C9134" t="s">
        <v>52</v>
      </c>
      <c r="D9134">
        <v>18.13</v>
      </c>
    </row>
    <row r="9135" spans="1:4" x14ac:dyDescent="0.2">
      <c r="A9135">
        <v>103428</v>
      </c>
      <c r="B9135" t="s">
        <v>16469</v>
      </c>
      <c r="C9135" t="s">
        <v>52</v>
      </c>
      <c r="D9135">
        <v>279.83999999999997</v>
      </c>
    </row>
    <row r="9136" spans="1:4" x14ac:dyDescent="0.2">
      <c r="A9136">
        <v>103426</v>
      </c>
      <c r="B9136" t="s">
        <v>16470</v>
      </c>
      <c r="C9136" t="s">
        <v>52</v>
      </c>
      <c r="D9136">
        <v>22.48</v>
      </c>
    </row>
    <row r="9137" spans="1:4" x14ac:dyDescent="0.2">
      <c r="A9137">
        <v>103429</v>
      </c>
      <c r="B9137" t="s">
        <v>16471</v>
      </c>
      <c r="C9137" t="s">
        <v>52</v>
      </c>
      <c r="D9137" s="335">
        <v>2937.8</v>
      </c>
    </row>
    <row r="9138" spans="1:4" x14ac:dyDescent="0.2">
      <c r="A9138">
        <v>103427</v>
      </c>
      <c r="B9138" t="s">
        <v>16472</v>
      </c>
      <c r="C9138" t="s">
        <v>52</v>
      </c>
      <c r="D9138">
        <v>44.94</v>
      </c>
    </row>
    <row r="9139" spans="1:4" x14ac:dyDescent="0.2">
      <c r="A9139">
        <v>103393</v>
      </c>
      <c r="B9139" t="s">
        <v>16473</v>
      </c>
      <c r="C9139" t="s">
        <v>83</v>
      </c>
      <c r="D9139" s="335">
        <v>5479.98</v>
      </c>
    </row>
    <row r="9140" spans="1:4" x14ac:dyDescent="0.2">
      <c r="A9140">
        <v>103376</v>
      </c>
      <c r="B9140" t="s">
        <v>16474</v>
      </c>
      <c r="C9140" t="s">
        <v>83</v>
      </c>
      <c r="D9140">
        <v>134.51</v>
      </c>
    </row>
    <row r="9141" spans="1:4" x14ac:dyDescent="0.2">
      <c r="A9141">
        <v>104804</v>
      </c>
      <c r="B9141" t="s">
        <v>16475</v>
      </c>
      <c r="C9141" t="s">
        <v>83</v>
      </c>
      <c r="D9141" t="s">
        <v>17527</v>
      </c>
    </row>
    <row r="9142" spans="1:4" x14ac:dyDescent="0.2">
      <c r="A9142">
        <v>104805</v>
      </c>
      <c r="B9142" t="s">
        <v>16476</v>
      </c>
      <c r="C9142" t="s">
        <v>83</v>
      </c>
      <c r="D9142" t="s">
        <v>17527</v>
      </c>
    </row>
    <row r="9143" spans="1:4" x14ac:dyDescent="0.2">
      <c r="A9143">
        <v>103377</v>
      </c>
      <c r="B9143" t="s">
        <v>16477</v>
      </c>
      <c r="C9143" t="s">
        <v>83</v>
      </c>
      <c r="D9143">
        <v>287.48</v>
      </c>
    </row>
    <row r="9144" spans="1:4" x14ac:dyDescent="0.2">
      <c r="A9144">
        <v>104806</v>
      </c>
      <c r="B9144" t="s">
        <v>16478</v>
      </c>
      <c r="C9144" t="s">
        <v>83</v>
      </c>
      <c r="D9144" t="s">
        <v>17527</v>
      </c>
    </row>
    <row r="9145" spans="1:4" x14ac:dyDescent="0.2">
      <c r="A9145">
        <v>103378</v>
      </c>
      <c r="B9145" t="s">
        <v>16479</v>
      </c>
      <c r="C9145" t="s">
        <v>83</v>
      </c>
      <c r="D9145" t="s">
        <v>17527</v>
      </c>
    </row>
    <row r="9146" spans="1:4" x14ac:dyDescent="0.2">
      <c r="A9146">
        <v>103372</v>
      </c>
      <c r="B9146" t="s">
        <v>16480</v>
      </c>
      <c r="C9146" t="s">
        <v>83</v>
      </c>
      <c r="D9146">
        <v>5.83</v>
      </c>
    </row>
    <row r="9147" spans="1:4" x14ac:dyDescent="0.2">
      <c r="A9147">
        <v>103379</v>
      </c>
      <c r="B9147" t="s">
        <v>16481</v>
      </c>
      <c r="C9147" t="s">
        <v>83</v>
      </c>
      <c r="D9147">
        <v>447.33</v>
      </c>
    </row>
    <row r="9148" spans="1:4" x14ac:dyDescent="0.2">
      <c r="A9148">
        <v>103380</v>
      </c>
      <c r="B9148" t="s">
        <v>16482</v>
      </c>
      <c r="C9148" t="s">
        <v>83</v>
      </c>
      <c r="D9148" t="s">
        <v>17527</v>
      </c>
    </row>
    <row r="9149" spans="1:4" x14ac:dyDescent="0.2">
      <c r="A9149">
        <v>103381</v>
      </c>
      <c r="B9149" t="s">
        <v>16483</v>
      </c>
      <c r="C9149" t="s">
        <v>83</v>
      </c>
      <c r="D9149" t="s">
        <v>17527</v>
      </c>
    </row>
    <row r="9150" spans="1:4" x14ac:dyDescent="0.2">
      <c r="A9150">
        <v>103382</v>
      </c>
      <c r="B9150" t="s">
        <v>16484</v>
      </c>
      <c r="C9150" t="s">
        <v>83</v>
      </c>
      <c r="D9150" t="s">
        <v>17527</v>
      </c>
    </row>
    <row r="9151" spans="1:4" x14ac:dyDescent="0.2">
      <c r="A9151">
        <v>103383</v>
      </c>
      <c r="B9151" t="s">
        <v>16485</v>
      </c>
      <c r="C9151" t="s">
        <v>83</v>
      </c>
      <c r="D9151" s="335">
        <v>1095.83</v>
      </c>
    </row>
    <row r="9152" spans="1:4" x14ac:dyDescent="0.2">
      <c r="A9152">
        <v>103373</v>
      </c>
      <c r="B9152" t="s">
        <v>16486</v>
      </c>
      <c r="C9152" t="s">
        <v>83</v>
      </c>
      <c r="D9152">
        <v>11.39</v>
      </c>
    </row>
    <row r="9153" spans="1:4" x14ac:dyDescent="0.2">
      <c r="A9153">
        <v>103384</v>
      </c>
      <c r="B9153" t="s">
        <v>16487</v>
      </c>
      <c r="C9153" t="s">
        <v>83</v>
      </c>
      <c r="D9153" t="s">
        <v>17527</v>
      </c>
    </row>
    <row r="9154" spans="1:4" x14ac:dyDescent="0.2">
      <c r="A9154">
        <v>103385</v>
      </c>
      <c r="B9154" t="s">
        <v>16488</v>
      </c>
      <c r="C9154" t="s">
        <v>83</v>
      </c>
      <c r="D9154" s="335">
        <v>1767.36</v>
      </c>
    </row>
    <row r="9155" spans="1:4" x14ac:dyDescent="0.2">
      <c r="A9155">
        <v>103386</v>
      </c>
      <c r="B9155" t="s">
        <v>16489</v>
      </c>
      <c r="C9155" t="s">
        <v>83</v>
      </c>
      <c r="D9155" t="s">
        <v>17527</v>
      </c>
    </row>
    <row r="9156" spans="1:4" x14ac:dyDescent="0.2">
      <c r="A9156">
        <v>103387</v>
      </c>
      <c r="B9156" t="s">
        <v>16490</v>
      </c>
      <c r="C9156" t="s">
        <v>83</v>
      </c>
      <c r="D9156" s="335">
        <v>3099.94</v>
      </c>
    </row>
    <row r="9157" spans="1:4" x14ac:dyDescent="0.2">
      <c r="A9157">
        <v>103388</v>
      </c>
      <c r="B9157" t="s">
        <v>16491</v>
      </c>
      <c r="C9157" t="s">
        <v>83</v>
      </c>
      <c r="D9157" t="s">
        <v>17527</v>
      </c>
    </row>
    <row r="9158" spans="1:4" x14ac:dyDescent="0.2">
      <c r="A9158">
        <v>103374</v>
      </c>
      <c r="B9158" t="s">
        <v>16492</v>
      </c>
      <c r="C9158" t="s">
        <v>83</v>
      </c>
      <c r="D9158" t="s">
        <v>17527</v>
      </c>
    </row>
    <row r="9159" spans="1:4" x14ac:dyDescent="0.2">
      <c r="A9159">
        <v>103389</v>
      </c>
      <c r="B9159" t="s">
        <v>16493</v>
      </c>
      <c r="C9159" t="s">
        <v>83</v>
      </c>
      <c r="D9159" s="335">
        <v>4610.03</v>
      </c>
    </row>
    <row r="9160" spans="1:4" x14ac:dyDescent="0.2">
      <c r="A9160">
        <v>103390</v>
      </c>
      <c r="B9160" t="s">
        <v>16494</v>
      </c>
      <c r="C9160" t="s">
        <v>83</v>
      </c>
      <c r="D9160" t="s">
        <v>17527</v>
      </c>
    </row>
    <row r="9161" spans="1:4" x14ac:dyDescent="0.2">
      <c r="A9161">
        <v>103391</v>
      </c>
      <c r="B9161" t="s">
        <v>16495</v>
      </c>
      <c r="C9161" t="s">
        <v>83</v>
      </c>
      <c r="D9161" s="335">
        <v>3042.34</v>
      </c>
    </row>
    <row r="9162" spans="1:4" x14ac:dyDescent="0.2">
      <c r="A9162">
        <v>103375</v>
      </c>
      <c r="B9162" t="s">
        <v>16496</v>
      </c>
      <c r="C9162" t="s">
        <v>83</v>
      </c>
      <c r="D9162" t="s">
        <v>17527</v>
      </c>
    </row>
    <row r="9163" spans="1:4" x14ac:dyDescent="0.2">
      <c r="A9163">
        <v>103392</v>
      </c>
      <c r="B9163" t="s">
        <v>16497</v>
      </c>
      <c r="C9163" t="s">
        <v>83</v>
      </c>
      <c r="D9163" s="335">
        <v>4967.99</v>
      </c>
    </row>
    <row r="9164" spans="1:4" x14ac:dyDescent="0.2">
      <c r="A9164">
        <v>103440</v>
      </c>
      <c r="B9164" t="s">
        <v>16498</v>
      </c>
      <c r="C9164" t="s">
        <v>52</v>
      </c>
      <c r="D9164">
        <v>453.73</v>
      </c>
    </row>
    <row r="9165" spans="1:4" x14ac:dyDescent="0.2">
      <c r="A9165">
        <v>103441</v>
      </c>
      <c r="B9165" t="s">
        <v>16499</v>
      </c>
      <c r="C9165" t="s">
        <v>52</v>
      </c>
      <c r="D9165">
        <v>459.06</v>
      </c>
    </row>
    <row r="9166" spans="1:4" x14ac:dyDescent="0.2">
      <c r="A9166">
        <v>103442</v>
      </c>
      <c r="B9166" t="s">
        <v>16500</v>
      </c>
      <c r="C9166" t="s">
        <v>52</v>
      </c>
      <c r="D9166">
        <v>587.71</v>
      </c>
    </row>
    <row r="9167" spans="1:4" x14ac:dyDescent="0.2">
      <c r="A9167">
        <v>103437</v>
      </c>
      <c r="B9167" t="s">
        <v>16501</v>
      </c>
      <c r="C9167" t="s">
        <v>52</v>
      </c>
      <c r="D9167">
        <v>196.54</v>
      </c>
    </row>
    <row r="9168" spans="1:4" x14ac:dyDescent="0.2">
      <c r="A9168">
        <v>103438</v>
      </c>
      <c r="B9168" t="s">
        <v>16502</v>
      </c>
      <c r="C9168" t="s">
        <v>52</v>
      </c>
      <c r="D9168">
        <v>196.54</v>
      </c>
    </row>
    <row r="9169" spans="1:4" x14ac:dyDescent="0.2">
      <c r="A9169">
        <v>103439</v>
      </c>
      <c r="B9169" t="s">
        <v>16503</v>
      </c>
      <c r="C9169" t="s">
        <v>52</v>
      </c>
      <c r="D9169">
        <v>229.45</v>
      </c>
    </row>
    <row r="9170" spans="1:4" x14ac:dyDescent="0.2">
      <c r="A9170">
        <v>106122</v>
      </c>
      <c r="B9170" t="s">
        <v>16504</v>
      </c>
      <c r="C9170" t="s">
        <v>2968</v>
      </c>
      <c r="D9170">
        <v>104.25</v>
      </c>
    </row>
    <row r="9171" spans="1:4" x14ac:dyDescent="0.2">
      <c r="A9171">
        <v>106131</v>
      </c>
      <c r="B9171" t="s">
        <v>16505</v>
      </c>
      <c r="C9171" t="s">
        <v>2968</v>
      </c>
      <c r="D9171">
        <v>155.79</v>
      </c>
    </row>
    <row r="9172" spans="1:4" x14ac:dyDescent="0.2">
      <c r="A9172">
        <v>106127</v>
      </c>
      <c r="B9172" t="s">
        <v>16506</v>
      </c>
      <c r="C9172" t="s">
        <v>2968</v>
      </c>
      <c r="D9172">
        <v>140.25</v>
      </c>
    </row>
    <row r="9173" spans="1:4" x14ac:dyDescent="0.2">
      <c r="A9173">
        <v>106126</v>
      </c>
      <c r="B9173" t="s">
        <v>16507</v>
      </c>
      <c r="C9173" t="s">
        <v>2968</v>
      </c>
      <c r="D9173">
        <v>61.95</v>
      </c>
    </row>
    <row r="9174" spans="1:4" x14ac:dyDescent="0.2">
      <c r="A9174">
        <v>106128</v>
      </c>
      <c r="B9174" t="s">
        <v>16508</v>
      </c>
      <c r="C9174" t="s">
        <v>2968</v>
      </c>
      <c r="D9174">
        <v>179.51</v>
      </c>
    </row>
    <row r="9175" spans="1:4" x14ac:dyDescent="0.2">
      <c r="A9175">
        <v>106130</v>
      </c>
      <c r="B9175" t="s">
        <v>16509</v>
      </c>
      <c r="C9175" t="s">
        <v>2968</v>
      </c>
      <c r="D9175">
        <v>176.43</v>
      </c>
    </row>
    <row r="9176" spans="1:4" x14ac:dyDescent="0.2">
      <c r="A9176">
        <v>106129</v>
      </c>
      <c r="B9176" t="s">
        <v>16510</v>
      </c>
      <c r="C9176" t="s">
        <v>2968</v>
      </c>
      <c r="D9176">
        <v>92.75</v>
      </c>
    </row>
    <row r="9177" spans="1:4" x14ac:dyDescent="0.2">
      <c r="A9177">
        <v>106125</v>
      </c>
      <c r="B9177" t="s">
        <v>16511</v>
      </c>
      <c r="C9177" t="s">
        <v>2968</v>
      </c>
      <c r="D9177">
        <v>71.7</v>
      </c>
    </row>
    <row r="9178" spans="1:4" x14ac:dyDescent="0.2">
      <c r="A9178">
        <v>106124</v>
      </c>
      <c r="B9178" t="s">
        <v>16512</v>
      </c>
      <c r="C9178" t="s">
        <v>2968</v>
      </c>
      <c r="D9178">
        <v>71.44</v>
      </c>
    </row>
    <row r="9179" spans="1:4" x14ac:dyDescent="0.2">
      <c r="A9179">
        <v>106123</v>
      </c>
      <c r="B9179" t="s">
        <v>16513</v>
      </c>
      <c r="C9179" t="s">
        <v>2968</v>
      </c>
      <c r="D9179">
        <v>180.08</v>
      </c>
    </row>
    <row r="9180" spans="1:4" x14ac:dyDescent="0.2">
      <c r="A9180">
        <v>106445</v>
      </c>
      <c r="B9180" t="s">
        <v>16514</v>
      </c>
      <c r="C9180" t="s">
        <v>52</v>
      </c>
      <c r="D9180" t="s">
        <v>17527</v>
      </c>
    </row>
    <row r="9181" spans="1:4" x14ac:dyDescent="0.2">
      <c r="A9181">
        <v>106446</v>
      </c>
      <c r="B9181" t="s">
        <v>16515</v>
      </c>
      <c r="C9181" t="s">
        <v>52</v>
      </c>
      <c r="D9181" t="s">
        <v>17527</v>
      </c>
    </row>
    <row r="9182" spans="1:4" x14ac:dyDescent="0.2">
      <c r="A9182">
        <v>106447</v>
      </c>
      <c r="B9182" t="s">
        <v>16516</v>
      </c>
      <c r="C9182" t="s">
        <v>52</v>
      </c>
      <c r="D9182" t="s">
        <v>17527</v>
      </c>
    </row>
    <row r="9183" spans="1:4" x14ac:dyDescent="0.2">
      <c r="A9183">
        <v>106448</v>
      </c>
      <c r="B9183" t="s">
        <v>16517</v>
      </c>
      <c r="C9183" t="s">
        <v>52</v>
      </c>
      <c r="D9183" t="s">
        <v>17527</v>
      </c>
    </row>
    <row r="9184" spans="1:4" x14ac:dyDescent="0.2">
      <c r="A9184">
        <v>106449</v>
      </c>
      <c r="B9184" t="s">
        <v>16518</v>
      </c>
      <c r="C9184" t="s">
        <v>52</v>
      </c>
      <c r="D9184" t="s">
        <v>17527</v>
      </c>
    </row>
    <row r="9185" spans="1:4" x14ac:dyDescent="0.2">
      <c r="A9185">
        <v>106455</v>
      </c>
      <c r="B9185" t="s">
        <v>16519</v>
      </c>
      <c r="C9185" t="s">
        <v>83</v>
      </c>
      <c r="D9185" s="335">
        <v>1276.3</v>
      </c>
    </row>
    <row r="9186" spans="1:4" x14ac:dyDescent="0.2">
      <c r="A9186">
        <v>106450</v>
      </c>
      <c r="B9186" t="s">
        <v>16520</v>
      </c>
      <c r="C9186" t="s">
        <v>52</v>
      </c>
      <c r="D9186" t="s">
        <v>17527</v>
      </c>
    </row>
    <row r="9187" spans="1:4" x14ac:dyDescent="0.2">
      <c r="A9187">
        <v>106451</v>
      </c>
      <c r="B9187" t="s">
        <v>16521</v>
      </c>
      <c r="C9187" t="s">
        <v>52</v>
      </c>
      <c r="D9187" t="s">
        <v>17527</v>
      </c>
    </row>
    <row r="9188" spans="1:4" x14ac:dyDescent="0.2">
      <c r="A9188">
        <v>106452</v>
      </c>
      <c r="B9188" t="s">
        <v>16522</v>
      </c>
      <c r="C9188" t="s">
        <v>52</v>
      </c>
      <c r="D9188" t="s">
        <v>17527</v>
      </c>
    </row>
    <row r="9189" spans="1:4" x14ac:dyDescent="0.2">
      <c r="A9189">
        <v>106453</v>
      </c>
      <c r="B9189" t="s">
        <v>16523</v>
      </c>
      <c r="C9189" t="s">
        <v>52</v>
      </c>
      <c r="D9189" t="s">
        <v>17527</v>
      </c>
    </row>
    <row r="9190" spans="1:4" x14ac:dyDescent="0.2">
      <c r="A9190">
        <v>106454</v>
      </c>
      <c r="B9190" t="s">
        <v>16524</v>
      </c>
      <c r="C9190" t="s">
        <v>52</v>
      </c>
      <c r="D9190" t="s">
        <v>17527</v>
      </c>
    </row>
    <row r="9191" spans="1:4" x14ac:dyDescent="0.2">
      <c r="A9191">
        <v>106456</v>
      </c>
      <c r="B9191" t="s">
        <v>16525</v>
      </c>
      <c r="C9191" t="s">
        <v>83</v>
      </c>
      <c r="D9191" s="335">
        <v>1442.23</v>
      </c>
    </row>
    <row r="9192" spans="1:4" x14ac:dyDescent="0.2">
      <c r="A9192">
        <v>106426</v>
      </c>
      <c r="B9192" t="s">
        <v>16526</v>
      </c>
      <c r="C9192" t="s">
        <v>52</v>
      </c>
      <c r="D9192" t="s">
        <v>17527</v>
      </c>
    </row>
    <row r="9193" spans="1:4" x14ac:dyDescent="0.2">
      <c r="A9193">
        <v>106442</v>
      </c>
      <c r="B9193" t="s">
        <v>16527</v>
      </c>
      <c r="C9193" t="s">
        <v>52</v>
      </c>
      <c r="D9193" t="s">
        <v>17527</v>
      </c>
    </row>
    <row r="9194" spans="1:4" x14ac:dyDescent="0.2">
      <c r="A9194">
        <v>106427</v>
      </c>
      <c r="B9194" t="s">
        <v>16528</v>
      </c>
      <c r="C9194" t="s">
        <v>52</v>
      </c>
      <c r="D9194" t="s">
        <v>17527</v>
      </c>
    </row>
    <row r="9195" spans="1:4" x14ac:dyDescent="0.2">
      <c r="A9195">
        <v>106428</v>
      </c>
      <c r="B9195" t="s">
        <v>16529</v>
      </c>
      <c r="C9195" t="s">
        <v>52</v>
      </c>
      <c r="D9195" t="s">
        <v>17527</v>
      </c>
    </row>
    <row r="9196" spans="1:4" x14ac:dyDescent="0.2">
      <c r="A9196">
        <v>106429</v>
      </c>
      <c r="B9196" t="s">
        <v>16530</v>
      </c>
      <c r="C9196" t="s">
        <v>52</v>
      </c>
      <c r="D9196" t="s">
        <v>17527</v>
      </c>
    </row>
    <row r="9197" spans="1:4" x14ac:dyDescent="0.2">
      <c r="A9197">
        <v>106430</v>
      </c>
      <c r="B9197" t="s">
        <v>16531</v>
      </c>
      <c r="C9197" t="s">
        <v>52</v>
      </c>
      <c r="D9197" t="s">
        <v>17527</v>
      </c>
    </row>
    <row r="9198" spans="1:4" x14ac:dyDescent="0.2">
      <c r="A9198">
        <v>106425</v>
      </c>
      <c r="B9198" t="s">
        <v>16532</v>
      </c>
      <c r="C9198" t="s">
        <v>52</v>
      </c>
      <c r="D9198" t="s">
        <v>17527</v>
      </c>
    </row>
    <row r="9199" spans="1:4" x14ac:dyDescent="0.2">
      <c r="A9199">
        <v>106431</v>
      </c>
      <c r="B9199" t="s">
        <v>16533</v>
      </c>
      <c r="C9199" t="s">
        <v>52</v>
      </c>
      <c r="D9199" t="s">
        <v>17527</v>
      </c>
    </row>
    <row r="9200" spans="1:4" x14ac:dyDescent="0.2">
      <c r="A9200">
        <v>106441</v>
      </c>
      <c r="B9200" t="s">
        <v>16534</v>
      </c>
      <c r="C9200" t="s">
        <v>52</v>
      </c>
      <c r="D9200" t="s">
        <v>17527</v>
      </c>
    </row>
    <row r="9201" spans="1:4" x14ac:dyDescent="0.2">
      <c r="A9201">
        <v>106433</v>
      </c>
      <c r="B9201" t="s">
        <v>16535</v>
      </c>
      <c r="C9201" t="s">
        <v>52</v>
      </c>
      <c r="D9201" t="s">
        <v>17527</v>
      </c>
    </row>
    <row r="9202" spans="1:4" x14ac:dyDescent="0.2">
      <c r="A9202">
        <v>106444</v>
      </c>
      <c r="B9202" t="s">
        <v>16536</v>
      </c>
      <c r="C9202" t="s">
        <v>52</v>
      </c>
      <c r="D9202" t="s">
        <v>17527</v>
      </c>
    </row>
    <row r="9203" spans="1:4" x14ac:dyDescent="0.2">
      <c r="A9203">
        <v>106434</v>
      </c>
      <c r="B9203" t="s">
        <v>16537</v>
      </c>
      <c r="C9203" t="s">
        <v>52</v>
      </c>
      <c r="D9203" t="s">
        <v>17527</v>
      </c>
    </row>
    <row r="9204" spans="1:4" x14ac:dyDescent="0.2">
      <c r="A9204">
        <v>106435</v>
      </c>
      <c r="B9204" t="s">
        <v>16538</v>
      </c>
      <c r="C9204" t="s">
        <v>52</v>
      </c>
      <c r="D9204" t="s">
        <v>17527</v>
      </c>
    </row>
    <row r="9205" spans="1:4" x14ac:dyDescent="0.2">
      <c r="A9205">
        <v>106436</v>
      </c>
      <c r="B9205" t="s">
        <v>16539</v>
      </c>
      <c r="C9205" t="s">
        <v>52</v>
      </c>
      <c r="D9205" t="s">
        <v>17527</v>
      </c>
    </row>
    <row r="9206" spans="1:4" x14ac:dyDescent="0.2">
      <c r="A9206">
        <v>106437</v>
      </c>
      <c r="B9206" t="s">
        <v>16540</v>
      </c>
      <c r="C9206" t="s">
        <v>52</v>
      </c>
      <c r="D9206" t="s">
        <v>17527</v>
      </c>
    </row>
    <row r="9207" spans="1:4" x14ac:dyDescent="0.2">
      <c r="A9207">
        <v>106432</v>
      </c>
      <c r="B9207" t="s">
        <v>16541</v>
      </c>
      <c r="C9207" t="s">
        <v>52</v>
      </c>
      <c r="D9207" t="s">
        <v>17527</v>
      </c>
    </row>
    <row r="9208" spans="1:4" x14ac:dyDescent="0.2">
      <c r="A9208">
        <v>106438</v>
      </c>
      <c r="B9208" t="s">
        <v>16542</v>
      </c>
      <c r="C9208" t="s">
        <v>52</v>
      </c>
      <c r="D9208" t="s">
        <v>17527</v>
      </c>
    </row>
    <row r="9209" spans="1:4" x14ac:dyDescent="0.2">
      <c r="A9209">
        <v>106443</v>
      </c>
      <c r="B9209" t="s">
        <v>16543</v>
      </c>
      <c r="C9209" t="s">
        <v>52</v>
      </c>
      <c r="D9209" t="s">
        <v>17527</v>
      </c>
    </row>
    <row r="9210" spans="1:4" x14ac:dyDescent="0.2">
      <c r="A9210">
        <v>106419</v>
      </c>
      <c r="B9210" t="s">
        <v>16544</v>
      </c>
      <c r="C9210" t="s">
        <v>52</v>
      </c>
      <c r="D9210" t="s">
        <v>17527</v>
      </c>
    </row>
    <row r="9211" spans="1:4" x14ac:dyDescent="0.2">
      <c r="A9211">
        <v>106440</v>
      </c>
      <c r="B9211" t="s">
        <v>16545</v>
      </c>
      <c r="C9211" t="s">
        <v>52</v>
      </c>
      <c r="D9211" t="s">
        <v>17527</v>
      </c>
    </row>
    <row r="9212" spans="1:4" x14ac:dyDescent="0.2">
      <c r="A9212">
        <v>106420</v>
      </c>
      <c r="B9212" t="s">
        <v>16546</v>
      </c>
      <c r="C9212" t="s">
        <v>52</v>
      </c>
      <c r="D9212" t="s">
        <v>17527</v>
      </c>
    </row>
    <row r="9213" spans="1:4" x14ac:dyDescent="0.2">
      <c r="A9213">
        <v>106421</v>
      </c>
      <c r="B9213" t="s">
        <v>16547</v>
      </c>
      <c r="C9213" t="s">
        <v>52</v>
      </c>
      <c r="D9213" t="s">
        <v>17527</v>
      </c>
    </row>
    <row r="9214" spans="1:4" x14ac:dyDescent="0.2">
      <c r="A9214">
        <v>106422</v>
      </c>
      <c r="B9214" t="s">
        <v>16548</v>
      </c>
      <c r="C9214" t="s">
        <v>52</v>
      </c>
      <c r="D9214" t="s">
        <v>17527</v>
      </c>
    </row>
    <row r="9215" spans="1:4" x14ac:dyDescent="0.2">
      <c r="A9215">
        <v>106423</v>
      </c>
      <c r="B9215" t="s">
        <v>16549</v>
      </c>
      <c r="C9215" t="s">
        <v>52</v>
      </c>
      <c r="D9215" t="s">
        <v>17527</v>
      </c>
    </row>
    <row r="9216" spans="1:4" x14ac:dyDescent="0.2">
      <c r="A9216">
        <v>106418</v>
      </c>
      <c r="B9216" t="s">
        <v>16550</v>
      </c>
      <c r="C9216" t="s">
        <v>52</v>
      </c>
      <c r="D9216" t="s">
        <v>17527</v>
      </c>
    </row>
    <row r="9217" spans="1:4" x14ac:dyDescent="0.2">
      <c r="A9217">
        <v>106424</v>
      </c>
      <c r="B9217" t="s">
        <v>16551</v>
      </c>
      <c r="C9217" t="s">
        <v>52</v>
      </c>
      <c r="D9217" t="s">
        <v>17527</v>
      </c>
    </row>
    <row r="9218" spans="1:4" x14ac:dyDescent="0.2">
      <c r="A9218">
        <v>106439</v>
      </c>
      <c r="B9218" t="s">
        <v>16552</v>
      </c>
      <c r="C9218" t="s">
        <v>52</v>
      </c>
      <c r="D9218" t="s">
        <v>17527</v>
      </c>
    </row>
    <row r="9219" spans="1:4" x14ac:dyDescent="0.2">
      <c r="A9219">
        <v>88789</v>
      </c>
      <c r="B9219" t="s">
        <v>16553</v>
      </c>
      <c r="C9219" t="s">
        <v>3211</v>
      </c>
      <c r="D9219">
        <v>498.96</v>
      </c>
    </row>
    <row r="9220" spans="1:4" x14ac:dyDescent="0.2">
      <c r="A9220">
        <v>88788</v>
      </c>
      <c r="B9220" t="s">
        <v>16554</v>
      </c>
      <c r="C9220" t="s">
        <v>3211</v>
      </c>
      <c r="D9220">
        <v>414.62</v>
      </c>
    </row>
    <row r="9221" spans="1:4" x14ac:dyDescent="0.2">
      <c r="A9221">
        <v>87245</v>
      </c>
      <c r="B9221" t="s">
        <v>16555</v>
      </c>
      <c r="C9221" t="s">
        <v>3211</v>
      </c>
      <c r="D9221">
        <v>384.5</v>
      </c>
    </row>
    <row r="9222" spans="1:4" x14ac:dyDescent="0.2">
      <c r="A9222">
        <v>87244</v>
      </c>
      <c r="B9222" t="s">
        <v>16556</v>
      </c>
      <c r="C9222" t="s">
        <v>3211</v>
      </c>
      <c r="D9222">
        <v>320.02999999999997</v>
      </c>
    </row>
    <row r="9223" spans="1:4" x14ac:dyDescent="0.2">
      <c r="A9223">
        <v>104589</v>
      </c>
      <c r="B9223" t="s">
        <v>16557</v>
      </c>
      <c r="C9223" t="s">
        <v>3211</v>
      </c>
      <c r="D9223">
        <v>319.54000000000002</v>
      </c>
    </row>
    <row r="9224" spans="1:4" x14ac:dyDescent="0.2">
      <c r="A9224">
        <v>104588</v>
      </c>
      <c r="B9224" t="s">
        <v>16558</v>
      </c>
      <c r="C9224" t="s">
        <v>3211</v>
      </c>
      <c r="D9224">
        <v>266.60000000000002</v>
      </c>
    </row>
    <row r="9225" spans="1:4" x14ac:dyDescent="0.2">
      <c r="A9225">
        <v>104591</v>
      </c>
      <c r="B9225" t="s">
        <v>16559</v>
      </c>
      <c r="C9225" t="s">
        <v>3211</v>
      </c>
      <c r="D9225">
        <v>352.41</v>
      </c>
    </row>
    <row r="9226" spans="1:4" x14ac:dyDescent="0.2">
      <c r="A9226">
        <v>104590</v>
      </c>
      <c r="B9226" t="s">
        <v>16560</v>
      </c>
      <c r="C9226" t="s">
        <v>3211</v>
      </c>
      <c r="D9226">
        <v>295.99</v>
      </c>
    </row>
    <row r="9227" spans="1:4" x14ac:dyDescent="0.2">
      <c r="A9227">
        <v>87267</v>
      </c>
      <c r="B9227" t="s">
        <v>16561</v>
      </c>
      <c r="C9227" t="s">
        <v>3211</v>
      </c>
      <c r="D9227">
        <v>78.34</v>
      </c>
    </row>
    <row r="9228" spans="1:4" x14ac:dyDescent="0.2">
      <c r="A9228">
        <v>104614</v>
      </c>
      <c r="B9228" t="s">
        <v>16562</v>
      </c>
      <c r="C9228" t="s">
        <v>3211</v>
      </c>
      <c r="D9228">
        <v>85.4</v>
      </c>
    </row>
    <row r="9229" spans="1:4" x14ac:dyDescent="0.2">
      <c r="A9229">
        <v>104613</v>
      </c>
      <c r="B9229" t="s">
        <v>16563</v>
      </c>
      <c r="C9229" t="s">
        <v>3211</v>
      </c>
      <c r="D9229">
        <v>75.790000000000006</v>
      </c>
    </row>
    <row r="9230" spans="1:4" x14ac:dyDescent="0.2">
      <c r="A9230">
        <v>87265</v>
      </c>
      <c r="B9230" t="s">
        <v>16564</v>
      </c>
      <c r="C9230" t="s">
        <v>3211</v>
      </c>
      <c r="D9230">
        <v>70.930000000000007</v>
      </c>
    </row>
    <row r="9231" spans="1:4" x14ac:dyDescent="0.2">
      <c r="A9231">
        <v>87271</v>
      </c>
      <c r="B9231" t="s">
        <v>16565</v>
      </c>
      <c r="C9231" t="s">
        <v>3211</v>
      </c>
      <c r="D9231">
        <v>84.15</v>
      </c>
    </row>
    <row r="9232" spans="1:4" x14ac:dyDescent="0.2">
      <c r="A9232">
        <v>87269</v>
      </c>
      <c r="B9232" t="s">
        <v>16566</v>
      </c>
      <c r="C9232" t="s">
        <v>3211</v>
      </c>
      <c r="D9232">
        <v>76.650000000000006</v>
      </c>
    </row>
    <row r="9233" spans="1:4" x14ac:dyDescent="0.2">
      <c r="A9233">
        <v>87275</v>
      </c>
      <c r="B9233" t="s">
        <v>16567</v>
      </c>
      <c r="C9233" t="s">
        <v>3211</v>
      </c>
      <c r="D9233">
        <v>90.27</v>
      </c>
    </row>
    <row r="9234" spans="1:4" x14ac:dyDescent="0.2">
      <c r="A9234">
        <v>87273</v>
      </c>
      <c r="B9234" t="s">
        <v>16568</v>
      </c>
      <c r="C9234" t="s">
        <v>3211</v>
      </c>
      <c r="D9234">
        <v>80.349999999999994</v>
      </c>
    </row>
    <row r="9235" spans="1:4" x14ac:dyDescent="0.2">
      <c r="A9235">
        <v>104612</v>
      </c>
      <c r="B9235" t="s">
        <v>16569</v>
      </c>
      <c r="C9235" t="s">
        <v>3211</v>
      </c>
      <c r="D9235">
        <v>112.04</v>
      </c>
    </row>
    <row r="9236" spans="1:4" x14ac:dyDescent="0.2">
      <c r="A9236">
        <v>104611</v>
      </c>
      <c r="B9236" t="s">
        <v>16570</v>
      </c>
      <c r="C9236" t="s">
        <v>3211</v>
      </c>
      <c r="D9236">
        <v>110.88</v>
      </c>
    </row>
    <row r="9237" spans="1:4" x14ac:dyDescent="0.2">
      <c r="A9237">
        <v>104618</v>
      </c>
      <c r="B9237" t="s">
        <v>16571</v>
      </c>
      <c r="C9237" t="s">
        <v>3211</v>
      </c>
      <c r="D9237">
        <v>430.37</v>
      </c>
    </row>
    <row r="9238" spans="1:4" x14ac:dyDescent="0.2">
      <c r="A9238">
        <v>104616</v>
      </c>
      <c r="B9238" t="s">
        <v>16572</v>
      </c>
      <c r="C9238" t="s">
        <v>3211</v>
      </c>
      <c r="D9238">
        <v>415.31</v>
      </c>
    </row>
    <row r="9239" spans="1:4" x14ac:dyDescent="0.2">
      <c r="A9239">
        <v>104617</v>
      </c>
      <c r="B9239" t="s">
        <v>16573</v>
      </c>
      <c r="C9239" t="s">
        <v>3211</v>
      </c>
      <c r="D9239">
        <v>332.87</v>
      </c>
    </row>
    <row r="9240" spans="1:4" x14ac:dyDescent="0.2">
      <c r="A9240">
        <v>104615</v>
      </c>
      <c r="B9240" t="s">
        <v>16574</v>
      </c>
      <c r="C9240" t="s">
        <v>3211</v>
      </c>
      <c r="D9240">
        <v>317.81</v>
      </c>
    </row>
    <row r="9241" spans="1:4" x14ac:dyDescent="0.2">
      <c r="A9241">
        <v>87247</v>
      </c>
      <c r="B9241" t="s">
        <v>16575</v>
      </c>
      <c r="C9241" t="s">
        <v>3211</v>
      </c>
      <c r="D9241">
        <v>70.3</v>
      </c>
    </row>
    <row r="9242" spans="1:4" x14ac:dyDescent="0.2">
      <c r="A9242">
        <v>87248</v>
      </c>
      <c r="B9242" t="s">
        <v>16576</v>
      </c>
      <c r="C9242" t="s">
        <v>3211</v>
      </c>
      <c r="D9242">
        <v>59.62</v>
      </c>
    </row>
    <row r="9243" spans="1:4" x14ac:dyDescent="0.2">
      <c r="A9243">
        <v>87246</v>
      </c>
      <c r="B9243" t="s">
        <v>16577</v>
      </c>
      <c r="C9243" t="s">
        <v>3211</v>
      </c>
      <c r="D9243">
        <v>80.31</v>
      </c>
    </row>
    <row r="9244" spans="1:4" x14ac:dyDescent="0.2">
      <c r="A9244">
        <v>104601</v>
      </c>
      <c r="B9244" t="s">
        <v>16578</v>
      </c>
      <c r="C9244" t="s">
        <v>3211</v>
      </c>
      <c r="D9244">
        <v>77.150000000000006</v>
      </c>
    </row>
    <row r="9245" spans="1:4" x14ac:dyDescent="0.2">
      <c r="A9245">
        <v>104603</v>
      </c>
      <c r="B9245" t="s">
        <v>16579</v>
      </c>
      <c r="C9245" t="s">
        <v>3211</v>
      </c>
      <c r="D9245">
        <v>63.02</v>
      </c>
    </row>
    <row r="9246" spans="1:4" x14ac:dyDescent="0.2">
      <c r="A9246">
        <v>104599</v>
      </c>
      <c r="B9246" t="s">
        <v>16580</v>
      </c>
      <c r="C9246" t="s">
        <v>3211</v>
      </c>
      <c r="D9246">
        <v>98.43</v>
      </c>
    </row>
    <row r="9247" spans="1:4" x14ac:dyDescent="0.2">
      <c r="A9247">
        <v>87250</v>
      </c>
      <c r="B9247" t="s">
        <v>16581</v>
      </c>
      <c r="C9247" t="s">
        <v>3211</v>
      </c>
      <c r="D9247">
        <v>72.260000000000005</v>
      </c>
    </row>
    <row r="9248" spans="1:4" x14ac:dyDescent="0.2">
      <c r="A9248">
        <v>87251</v>
      </c>
      <c r="B9248" t="s">
        <v>16582</v>
      </c>
      <c r="C9248" t="s">
        <v>3211</v>
      </c>
      <c r="D9248">
        <v>60.09</v>
      </c>
    </row>
    <row r="9249" spans="1:4" x14ac:dyDescent="0.2">
      <c r="A9249">
        <v>87249</v>
      </c>
      <c r="B9249" t="s">
        <v>16583</v>
      </c>
      <c r="C9249" t="s">
        <v>3211</v>
      </c>
      <c r="D9249">
        <v>87.01</v>
      </c>
    </row>
    <row r="9250" spans="1:4" x14ac:dyDescent="0.2">
      <c r="A9250">
        <v>104606</v>
      </c>
      <c r="B9250" t="s">
        <v>16584</v>
      </c>
      <c r="C9250" t="s">
        <v>3211</v>
      </c>
      <c r="D9250">
        <v>83.11</v>
      </c>
    </row>
    <row r="9251" spans="1:4" x14ac:dyDescent="0.2">
      <c r="A9251">
        <v>104607</v>
      </c>
      <c r="B9251" t="s">
        <v>16585</v>
      </c>
      <c r="C9251" t="s">
        <v>3211</v>
      </c>
      <c r="D9251">
        <v>64.92</v>
      </c>
    </row>
    <row r="9252" spans="1:4" x14ac:dyDescent="0.2">
      <c r="A9252">
        <v>104605</v>
      </c>
      <c r="B9252" t="s">
        <v>16586</v>
      </c>
      <c r="C9252" t="s">
        <v>3211</v>
      </c>
      <c r="D9252">
        <v>125.35</v>
      </c>
    </row>
    <row r="9253" spans="1:4" x14ac:dyDescent="0.2">
      <c r="A9253">
        <v>87256</v>
      </c>
      <c r="B9253" t="s">
        <v>16587</v>
      </c>
      <c r="C9253" t="s">
        <v>3211</v>
      </c>
      <c r="D9253">
        <v>85.08</v>
      </c>
    </row>
    <row r="9254" spans="1:4" x14ac:dyDescent="0.2">
      <c r="A9254">
        <v>87257</v>
      </c>
      <c r="B9254" t="s">
        <v>16588</v>
      </c>
      <c r="C9254" t="s">
        <v>3211</v>
      </c>
      <c r="D9254">
        <v>71.48</v>
      </c>
    </row>
    <row r="9255" spans="1:4" x14ac:dyDescent="0.2">
      <c r="A9255">
        <v>87255</v>
      </c>
      <c r="B9255" t="s">
        <v>16589</v>
      </c>
      <c r="C9255" t="s">
        <v>3211</v>
      </c>
      <c r="D9255">
        <v>101.19</v>
      </c>
    </row>
    <row r="9256" spans="1:4" x14ac:dyDescent="0.2">
      <c r="A9256">
        <v>104594</v>
      </c>
      <c r="B9256" t="s">
        <v>16590</v>
      </c>
      <c r="C9256" t="s">
        <v>3211</v>
      </c>
      <c r="D9256">
        <v>88.02</v>
      </c>
    </row>
    <row r="9257" spans="1:4" x14ac:dyDescent="0.2">
      <c r="A9257">
        <v>104595</v>
      </c>
      <c r="B9257" t="s">
        <v>16591</v>
      </c>
      <c r="C9257" t="s">
        <v>3211</v>
      </c>
      <c r="D9257">
        <v>72.17</v>
      </c>
    </row>
    <row r="9258" spans="1:4" x14ac:dyDescent="0.2">
      <c r="A9258">
        <v>104593</v>
      </c>
      <c r="B9258" t="s">
        <v>16592</v>
      </c>
      <c r="C9258" t="s">
        <v>3211</v>
      </c>
      <c r="D9258">
        <v>105.97</v>
      </c>
    </row>
    <row r="9259" spans="1:4" x14ac:dyDescent="0.2">
      <c r="A9259">
        <v>87262</v>
      </c>
      <c r="B9259" t="s">
        <v>16593</v>
      </c>
      <c r="C9259" t="s">
        <v>3211</v>
      </c>
      <c r="D9259">
        <v>140.88999999999999</v>
      </c>
    </row>
    <row r="9260" spans="1:4" x14ac:dyDescent="0.2">
      <c r="A9260">
        <v>87263</v>
      </c>
      <c r="B9260" t="s">
        <v>16594</v>
      </c>
      <c r="C9260" t="s">
        <v>3211</v>
      </c>
      <c r="D9260">
        <v>126.78</v>
      </c>
    </row>
    <row r="9261" spans="1:4" x14ac:dyDescent="0.2">
      <c r="A9261">
        <v>87261</v>
      </c>
      <c r="B9261" t="s">
        <v>16595</v>
      </c>
      <c r="C9261" t="s">
        <v>3211</v>
      </c>
      <c r="D9261">
        <v>158.36000000000001</v>
      </c>
    </row>
    <row r="9262" spans="1:4" x14ac:dyDescent="0.2">
      <c r="A9262">
        <v>104597</v>
      </c>
      <c r="B9262" t="s">
        <v>16596</v>
      </c>
      <c r="C9262" t="s">
        <v>3211</v>
      </c>
      <c r="D9262">
        <v>144.22999999999999</v>
      </c>
    </row>
    <row r="9263" spans="1:4" x14ac:dyDescent="0.2">
      <c r="A9263">
        <v>104598</v>
      </c>
      <c r="B9263" t="s">
        <v>2457</v>
      </c>
      <c r="C9263" t="s">
        <v>3211</v>
      </c>
      <c r="D9263">
        <v>127.57</v>
      </c>
    </row>
    <row r="9264" spans="1:4" x14ac:dyDescent="0.2">
      <c r="A9264">
        <v>104596</v>
      </c>
      <c r="B9264" t="s">
        <v>2455</v>
      </c>
      <c r="C9264" t="s">
        <v>3211</v>
      </c>
      <c r="D9264">
        <v>163.79</v>
      </c>
    </row>
    <row r="9265" spans="1:4" x14ac:dyDescent="0.2">
      <c r="A9265">
        <v>88648</v>
      </c>
      <c r="B9265" t="s">
        <v>16597</v>
      </c>
      <c r="C9265" t="s">
        <v>83</v>
      </c>
      <c r="D9265">
        <v>9.1</v>
      </c>
    </row>
    <row r="9266" spans="1:4" x14ac:dyDescent="0.2">
      <c r="A9266">
        <v>88649</v>
      </c>
      <c r="B9266" t="s">
        <v>16598</v>
      </c>
      <c r="C9266" t="s">
        <v>83</v>
      </c>
      <c r="D9266">
        <v>10.28</v>
      </c>
    </row>
    <row r="9267" spans="1:4" x14ac:dyDescent="0.2">
      <c r="A9267">
        <v>88650</v>
      </c>
      <c r="B9267" t="s">
        <v>16599</v>
      </c>
      <c r="C9267" t="s">
        <v>83</v>
      </c>
      <c r="D9267">
        <v>13.87</v>
      </c>
    </row>
    <row r="9268" spans="1:4" x14ac:dyDescent="0.2">
      <c r="A9268">
        <v>104619</v>
      </c>
      <c r="B9268" t="s">
        <v>16600</v>
      </c>
      <c r="C9268" t="s">
        <v>83</v>
      </c>
      <c r="D9268">
        <v>16.39</v>
      </c>
    </row>
    <row r="9269" spans="1:4" x14ac:dyDescent="0.2">
      <c r="A9269">
        <v>103741</v>
      </c>
      <c r="B9269" t="s">
        <v>16601</v>
      </c>
      <c r="C9269" t="s">
        <v>52</v>
      </c>
      <c r="D9269" t="s">
        <v>17527</v>
      </c>
    </row>
    <row r="9270" spans="1:4" x14ac:dyDescent="0.2">
      <c r="A9270">
        <v>103755</v>
      </c>
      <c r="B9270" t="s">
        <v>16602</v>
      </c>
      <c r="C9270" t="s">
        <v>83</v>
      </c>
      <c r="D9270" t="s">
        <v>17527</v>
      </c>
    </row>
    <row r="9271" spans="1:4" x14ac:dyDescent="0.2">
      <c r="A9271">
        <v>103753</v>
      </c>
      <c r="B9271" t="s">
        <v>16603</v>
      </c>
      <c r="C9271" t="s">
        <v>83</v>
      </c>
      <c r="D9271" t="s">
        <v>17527</v>
      </c>
    </row>
    <row r="9272" spans="1:4" x14ac:dyDescent="0.2">
      <c r="A9272">
        <v>103754</v>
      </c>
      <c r="B9272" t="s">
        <v>16604</v>
      </c>
      <c r="C9272" t="s">
        <v>83</v>
      </c>
      <c r="D9272" t="s">
        <v>17527</v>
      </c>
    </row>
    <row r="9273" spans="1:4" x14ac:dyDescent="0.2">
      <c r="A9273">
        <v>103752</v>
      </c>
      <c r="B9273" t="s">
        <v>16605</v>
      </c>
      <c r="C9273" t="s">
        <v>83</v>
      </c>
      <c r="D9273" t="s">
        <v>17527</v>
      </c>
    </row>
    <row r="9274" spans="1:4" x14ac:dyDescent="0.2">
      <c r="A9274">
        <v>103759</v>
      </c>
      <c r="B9274" t="s">
        <v>16606</v>
      </c>
      <c r="C9274" t="s">
        <v>83</v>
      </c>
      <c r="D9274" t="s">
        <v>17527</v>
      </c>
    </row>
    <row r="9275" spans="1:4" x14ac:dyDescent="0.2">
      <c r="A9275">
        <v>103757</v>
      </c>
      <c r="B9275" t="s">
        <v>16607</v>
      </c>
      <c r="C9275" t="s">
        <v>83</v>
      </c>
      <c r="D9275" t="s">
        <v>17527</v>
      </c>
    </row>
    <row r="9276" spans="1:4" x14ac:dyDescent="0.2">
      <c r="A9276">
        <v>103758</v>
      </c>
      <c r="B9276" t="s">
        <v>16608</v>
      </c>
      <c r="C9276" t="s">
        <v>83</v>
      </c>
      <c r="D9276" t="s">
        <v>17527</v>
      </c>
    </row>
    <row r="9277" spans="1:4" x14ac:dyDescent="0.2">
      <c r="A9277">
        <v>103756</v>
      </c>
      <c r="B9277" t="s">
        <v>16609</v>
      </c>
      <c r="C9277" t="s">
        <v>83</v>
      </c>
      <c r="D9277" t="s">
        <v>17527</v>
      </c>
    </row>
    <row r="9278" spans="1:4" x14ac:dyDescent="0.2">
      <c r="A9278">
        <v>103734</v>
      </c>
      <c r="B9278" t="s">
        <v>16610</v>
      </c>
      <c r="C9278" t="s">
        <v>52</v>
      </c>
      <c r="D9278" t="s">
        <v>17527</v>
      </c>
    </row>
    <row r="9279" spans="1:4" x14ac:dyDescent="0.2">
      <c r="A9279">
        <v>103740</v>
      </c>
      <c r="B9279" t="s">
        <v>16611</v>
      </c>
      <c r="C9279" t="s">
        <v>52</v>
      </c>
      <c r="D9279" t="s">
        <v>17527</v>
      </c>
    </row>
    <row r="9280" spans="1:4" x14ac:dyDescent="0.2">
      <c r="A9280">
        <v>103747</v>
      </c>
      <c r="B9280" t="s">
        <v>16612</v>
      </c>
      <c r="C9280" t="s">
        <v>83</v>
      </c>
      <c r="D9280" t="s">
        <v>17527</v>
      </c>
    </row>
    <row r="9281" spans="1:4" x14ac:dyDescent="0.2">
      <c r="A9281">
        <v>103746</v>
      </c>
      <c r="B9281" t="s">
        <v>16613</v>
      </c>
      <c r="C9281" t="s">
        <v>83</v>
      </c>
      <c r="D9281" t="s">
        <v>17527</v>
      </c>
    </row>
    <row r="9282" spans="1:4" x14ac:dyDescent="0.2">
      <c r="A9282">
        <v>103749</v>
      </c>
      <c r="B9282" t="s">
        <v>16614</v>
      </c>
      <c r="C9282" t="s">
        <v>83</v>
      </c>
      <c r="D9282" t="s">
        <v>17527</v>
      </c>
    </row>
    <row r="9283" spans="1:4" x14ac:dyDescent="0.2">
      <c r="A9283">
        <v>103744</v>
      </c>
      <c r="B9283" t="s">
        <v>16615</v>
      </c>
      <c r="C9283" t="s">
        <v>83</v>
      </c>
      <c r="D9283" t="s">
        <v>17527</v>
      </c>
    </row>
    <row r="9284" spans="1:4" x14ac:dyDescent="0.2">
      <c r="A9284">
        <v>103748</v>
      </c>
      <c r="B9284" t="s">
        <v>16616</v>
      </c>
      <c r="C9284" t="s">
        <v>83</v>
      </c>
      <c r="D9284" t="s">
        <v>17527</v>
      </c>
    </row>
    <row r="9285" spans="1:4" x14ac:dyDescent="0.2">
      <c r="A9285">
        <v>103745</v>
      </c>
      <c r="B9285" t="s">
        <v>16617</v>
      </c>
      <c r="C9285" t="s">
        <v>83</v>
      </c>
      <c r="D9285" t="s">
        <v>17527</v>
      </c>
    </row>
    <row r="9286" spans="1:4" x14ac:dyDescent="0.2">
      <c r="A9286">
        <v>103751</v>
      </c>
      <c r="B9286" t="s">
        <v>16618</v>
      </c>
      <c r="C9286" t="s">
        <v>83</v>
      </c>
      <c r="D9286" t="s">
        <v>17527</v>
      </c>
    </row>
    <row r="9287" spans="1:4" x14ac:dyDescent="0.2">
      <c r="A9287">
        <v>103750</v>
      </c>
      <c r="B9287" t="s">
        <v>16619</v>
      </c>
      <c r="C9287" t="s">
        <v>83</v>
      </c>
      <c r="D9287" t="s">
        <v>17527</v>
      </c>
    </row>
    <row r="9288" spans="1:4" x14ac:dyDescent="0.2">
      <c r="A9288">
        <v>103735</v>
      </c>
      <c r="B9288" t="s">
        <v>16620</v>
      </c>
      <c r="C9288" t="s">
        <v>52</v>
      </c>
      <c r="D9288" t="s">
        <v>17527</v>
      </c>
    </row>
    <row r="9289" spans="1:4" x14ac:dyDescent="0.2">
      <c r="A9289">
        <v>103738</v>
      </c>
      <c r="B9289" t="s">
        <v>16621</v>
      </c>
      <c r="C9289" t="s">
        <v>52</v>
      </c>
      <c r="D9289" t="s">
        <v>17527</v>
      </c>
    </row>
    <row r="9290" spans="1:4" x14ac:dyDescent="0.2">
      <c r="A9290">
        <v>103736</v>
      </c>
      <c r="B9290" t="s">
        <v>16622</v>
      </c>
      <c r="C9290" t="s">
        <v>52</v>
      </c>
      <c r="D9290" t="s">
        <v>17527</v>
      </c>
    </row>
    <row r="9291" spans="1:4" x14ac:dyDescent="0.2">
      <c r="A9291">
        <v>103739</v>
      </c>
      <c r="B9291" t="s">
        <v>16623</v>
      </c>
      <c r="C9291" t="s">
        <v>52</v>
      </c>
      <c r="D9291" t="s">
        <v>17527</v>
      </c>
    </row>
    <row r="9292" spans="1:4" x14ac:dyDescent="0.2">
      <c r="A9292">
        <v>103737</v>
      </c>
      <c r="B9292" t="s">
        <v>16624</v>
      </c>
      <c r="C9292" t="s">
        <v>52</v>
      </c>
      <c r="D9292" t="s">
        <v>17527</v>
      </c>
    </row>
    <row r="9293" spans="1:4" x14ac:dyDescent="0.2">
      <c r="A9293">
        <v>103742</v>
      </c>
      <c r="B9293" t="s">
        <v>16625</v>
      </c>
      <c r="C9293" t="s">
        <v>52</v>
      </c>
      <c r="D9293" t="s">
        <v>17527</v>
      </c>
    </row>
    <row r="9294" spans="1:4" x14ac:dyDescent="0.2">
      <c r="A9294">
        <v>103689</v>
      </c>
      <c r="B9294" t="s">
        <v>59</v>
      </c>
      <c r="C9294" t="s">
        <v>3211</v>
      </c>
      <c r="D9294">
        <v>478.1</v>
      </c>
    </row>
    <row r="9295" spans="1:4" x14ac:dyDescent="0.2">
      <c r="A9295">
        <v>103702</v>
      </c>
      <c r="B9295" t="s">
        <v>16626</v>
      </c>
      <c r="C9295" t="s">
        <v>3211</v>
      </c>
      <c r="D9295" t="s">
        <v>17527</v>
      </c>
    </row>
    <row r="9296" spans="1:4" x14ac:dyDescent="0.2">
      <c r="A9296">
        <v>103700</v>
      </c>
      <c r="B9296" t="s">
        <v>16627</v>
      </c>
      <c r="C9296" t="s">
        <v>3211</v>
      </c>
      <c r="D9296" t="s">
        <v>17527</v>
      </c>
    </row>
    <row r="9297" spans="1:4" x14ac:dyDescent="0.2">
      <c r="A9297">
        <v>103698</v>
      </c>
      <c r="B9297" t="s">
        <v>16628</v>
      </c>
      <c r="C9297" t="s">
        <v>3211</v>
      </c>
      <c r="D9297" t="s">
        <v>17527</v>
      </c>
    </row>
    <row r="9298" spans="1:4" x14ac:dyDescent="0.2">
      <c r="A9298">
        <v>103703</v>
      </c>
      <c r="B9298" t="s">
        <v>16629</v>
      </c>
      <c r="C9298" t="s">
        <v>3211</v>
      </c>
      <c r="D9298" t="s">
        <v>17527</v>
      </c>
    </row>
    <row r="9299" spans="1:4" x14ac:dyDescent="0.2">
      <c r="A9299">
        <v>103701</v>
      </c>
      <c r="B9299" t="s">
        <v>16630</v>
      </c>
      <c r="C9299" t="s">
        <v>3211</v>
      </c>
      <c r="D9299" t="s">
        <v>17527</v>
      </c>
    </row>
    <row r="9300" spans="1:4" x14ac:dyDescent="0.2">
      <c r="A9300">
        <v>103699</v>
      </c>
      <c r="B9300" t="s">
        <v>16631</v>
      </c>
      <c r="C9300" t="s">
        <v>3211</v>
      </c>
      <c r="D9300" t="s">
        <v>17527</v>
      </c>
    </row>
    <row r="9301" spans="1:4" x14ac:dyDescent="0.2">
      <c r="A9301">
        <v>103704</v>
      </c>
      <c r="B9301" t="s">
        <v>16632</v>
      </c>
      <c r="C9301" t="s">
        <v>3211</v>
      </c>
      <c r="D9301" t="s">
        <v>17527</v>
      </c>
    </row>
    <row r="9302" spans="1:4" x14ac:dyDescent="0.2">
      <c r="A9302">
        <v>103706</v>
      </c>
      <c r="B9302" t="s">
        <v>16633</v>
      </c>
      <c r="C9302" t="s">
        <v>52</v>
      </c>
      <c r="D9302" t="s">
        <v>17527</v>
      </c>
    </row>
    <row r="9303" spans="1:4" x14ac:dyDescent="0.2">
      <c r="A9303">
        <v>103707</v>
      </c>
      <c r="B9303" t="s">
        <v>16634</v>
      </c>
      <c r="C9303" t="s">
        <v>52</v>
      </c>
      <c r="D9303" t="s">
        <v>17527</v>
      </c>
    </row>
    <row r="9304" spans="1:4" x14ac:dyDescent="0.2">
      <c r="A9304">
        <v>103708</v>
      </c>
      <c r="B9304" t="s">
        <v>16635</v>
      </c>
      <c r="C9304" t="s">
        <v>52</v>
      </c>
      <c r="D9304" t="s">
        <v>17527</v>
      </c>
    </row>
    <row r="9305" spans="1:4" x14ac:dyDescent="0.2">
      <c r="A9305">
        <v>103709</v>
      </c>
      <c r="B9305" t="s">
        <v>16636</v>
      </c>
      <c r="C9305" t="s">
        <v>52</v>
      </c>
      <c r="D9305" t="s">
        <v>17527</v>
      </c>
    </row>
    <row r="9306" spans="1:4" x14ac:dyDescent="0.2">
      <c r="A9306">
        <v>103710</v>
      </c>
      <c r="B9306" t="s">
        <v>16637</v>
      </c>
      <c r="C9306" t="s">
        <v>52</v>
      </c>
      <c r="D9306" t="s">
        <v>17527</v>
      </c>
    </row>
    <row r="9307" spans="1:4" x14ac:dyDescent="0.2">
      <c r="A9307">
        <v>103711</v>
      </c>
      <c r="B9307" t="s">
        <v>16638</v>
      </c>
      <c r="C9307" t="s">
        <v>52</v>
      </c>
      <c r="D9307" t="s">
        <v>17527</v>
      </c>
    </row>
    <row r="9308" spans="1:4" x14ac:dyDescent="0.2">
      <c r="A9308">
        <v>103712</v>
      </c>
      <c r="B9308" t="s">
        <v>16639</v>
      </c>
      <c r="C9308" t="s">
        <v>52</v>
      </c>
      <c r="D9308" t="s">
        <v>17527</v>
      </c>
    </row>
    <row r="9309" spans="1:4" x14ac:dyDescent="0.2">
      <c r="A9309">
        <v>103713</v>
      </c>
      <c r="B9309" t="s">
        <v>16640</v>
      </c>
      <c r="C9309" t="s">
        <v>52</v>
      </c>
      <c r="D9309" t="s">
        <v>17527</v>
      </c>
    </row>
    <row r="9310" spans="1:4" x14ac:dyDescent="0.2">
      <c r="A9310">
        <v>103714</v>
      </c>
      <c r="B9310" t="s">
        <v>16641</v>
      </c>
      <c r="C9310" t="s">
        <v>52</v>
      </c>
      <c r="D9310" t="s">
        <v>17527</v>
      </c>
    </row>
    <row r="9311" spans="1:4" x14ac:dyDescent="0.2">
      <c r="A9311">
        <v>103715</v>
      </c>
      <c r="B9311" t="s">
        <v>16642</v>
      </c>
      <c r="C9311" t="s">
        <v>52</v>
      </c>
      <c r="D9311" t="s">
        <v>17527</v>
      </c>
    </row>
    <row r="9312" spans="1:4" x14ac:dyDescent="0.2">
      <c r="A9312">
        <v>103716</v>
      </c>
      <c r="B9312" t="s">
        <v>16643</v>
      </c>
      <c r="C9312" t="s">
        <v>52</v>
      </c>
      <c r="D9312" t="s">
        <v>17527</v>
      </c>
    </row>
    <row r="9313" spans="1:4" x14ac:dyDescent="0.2">
      <c r="A9313">
        <v>103717</v>
      </c>
      <c r="B9313" t="s">
        <v>16644</v>
      </c>
      <c r="C9313" t="s">
        <v>52</v>
      </c>
      <c r="D9313" t="s">
        <v>17527</v>
      </c>
    </row>
    <row r="9314" spans="1:4" x14ac:dyDescent="0.2">
      <c r="A9314">
        <v>103718</v>
      </c>
      <c r="B9314" t="s">
        <v>16645</v>
      </c>
      <c r="C9314" t="s">
        <v>52</v>
      </c>
      <c r="D9314" t="s">
        <v>17527</v>
      </c>
    </row>
    <row r="9315" spans="1:4" x14ac:dyDescent="0.2">
      <c r="A9315">
        <v>103719</v>
      </c>
      <c r="B9315" t="s">
        <v>16646</v>
      </c>
      <c r="C9315" t="s">
        <v>52</v>
      </c>
      <c r="D9315" t="s">
        <v>17527</v>
      </c>
    </row>
    <row r="9316" spans="1:4" x14ac:dyDescent="0.2">
      <c r="A9316">
        <v>103720</v>
      </c>
      <c r="B9316" t="s">
        <v>16647</v>
      </c>
      <c r="C9316" t="s">
        <v>52</v>
      </c>
      <c r="D9316" t="s">
        <v>17527</v>
      </c>
    </row>
    <row r="9317" spans="1:4" x14ac:dyDescent="0.2">
      <c r="A9317">
        <v>103721</v>
      </c>
      <c r="B9317" t="s">
        <v>16648</v>
      </c>
      <c r="C9317" t="s">
        <v>52</v>
      </c>
      <c r="D9317" t="s">
        <v>17527</v>
      </c>
    </row>
    <row r="9318" spans="1:4" x14ac:dyDescent="0.2">
      <c r="A9318">
        <v>103705</v>
      </c>
      <c r="B9318" t="s">
        <v>16649</v>
      </c>
      <c r="C9318" t="s">
        <v>52</v>
      </c>
      <c r="D9318" t="s">
        <v>17527</v>
      </c>
    </row>
    <row r="9319" spans="1:4" x14ac:dyDescent="0.2">
      <c r="A9319">
        <v>103722</v>
      </c>
      <c r="B9319" t="s">
        <v>16650</v>
      </c>
      <c r="C9319" t="s">
        <v>52</v>
      </c>
      <c r="D9319" t="s">
        <v>17527</v>
      </c>
    </row>
    <row r="9320" spans="1:4" x14ac:dyDescent="0.2">
      <c r="A9320">
        <v>103723</v>
      </c>
      <c r="B9320" t="s">
        <v>16651</v>
      </c>
      <c r="C9320" t="s">
        <v>52</v>
      </c>
      <c r="D9320" t="s">
        <v>17527</v>
      </c>
    </row>
    <row r="9321" spans="1:4" x14ac:dyDescent="0.2">
      <c r="A9321">
        <v>103724</v>
      </c>
      <c r="B9321" t="s">
        <v>16652</v>
      </c>
      <c r="C9321" t="s">
        <v>52</v>
      </c>
      <c r="D9321" t="s">
        <v>17527</v>
      </c>
    </row>
    <row r="9322" spans="1:4" x14ac:dyDescent="0.2">
      <c r="A9322">
        <v>103725</v>
      </c>
      <c r="B9322" t="s">
        <v>16653</v>
      </c>
      <c r="C9322" t="s">
        <v>52</v>
      </c>
      <c r="D9322" t="s">
        <v>17527</v>
      </c>
    </row>
    <row r="9323" spans="1:4" x14ac:dyDescent="0.2">
      <c r="A9323">
        <v>103726</v>
      </c>
      <c r="B9323" t="s">
        <v>16654</v>
      </c>
      <c r="C9323" t="s">
        <v>52</v>
      </c>
      <c r="D9323" t="s">
        <v>17527</v>
      </c>
    </row>
    <row r="9324" spans="1:4" x14ac:dyDescent="0.2">
      <c r="A9324">
        <v>103727</v>
      </c>
      <c r="B9324" t="s">
        <v>16655</v>
      </c>
      <c r="C9324" t="s">
        <v>52</v>
      </c>
      <c r="D9324" t="s">
        <v>17527</v>
      </c>
    </row>
    <row r="9325" spans="1:4" x14ac:dyDescent="0.2">
      <c r="A9325">
        <v>103728</v>
      </c>
      <c r="B9325" t="s">
        <v>16656</v>
      </c>
      <c r="C9325" t="s">
        <v>52</v>
      </c>
      <c r="D9325" t="s">
        <v>17527</v>
      </c>
    </row>
    <row r="9326" spans="1:4" x14ac:dyDescent="0.2">
      <c r="A9326">
        <v>103729</v>
      </c>
      <c r="B9326" t="s">
        <v>16657</v>
      </c>
      <c r="C9326" t="s">
        <v>52</v>
      </c>
      <c r="D9326" t="s">
        <v>17527</v>
      </c>
    </row>
    <row r="9327" spans="1:4" x14ac:dyDescent="0.2">
      <c r="A9327">
        <v>103730</v>
      </c>
      <c r="B9327" t="s">
        <v>16658</v>
      </c>
      <c r="C9327" t="s">
        <v>52</v>
      </c>
      <c r="D9327" t="s">
        <v>17527</v>
      </c>
    </row>
    <row r="9328" spans="1:4" x14ac:dyDescent="0.2">
      <c r="A9328">
        <v>103731</v>
      </c>
      <c r="B9328" t="s">
        <v>16659</v>
      </c>
      <c r="C9328" t="s">
        <v>52</v>
      </c>
      <c r="D9328" t="s">
        <v>17527</v>
      </c>
    </row>
    <row r="9329" spans="1:4" x14ac:dyDescent="0.2">
      <c r="A9329">
        <v>103732</v>
      </c>
      <c r="B9329" t="s">
        <v>16660</v>
      </c>
      <c r="C9329" t="s">
        <v>52</v>
      </c>
      <c r="D9329" t="s">
        <v>17527</v>
      </c>
    </row>
    <row r="9330" spans="1:4" x14ac:dyDescent="0.2">
      <c r="A9330">
        <v>103733</v>
      </c>
      <c r="B9330" t="s">
        <v>16661</v>
      </c>
      <c r="C9330" t="s">
        <v>52</v>
      </c>
      <c r="D9330" t="s">
        <v>17527</v>
      </c>
    </row>
    <row r="9331" spans="1:4" x14ac:dyDescent="0.2">
      <c r="A9331">
        <v>103696</v>
      </c>
      <c r="B9331" t="s">
        <v>16662</v>
      </c>
      <c r="C9331" t="s">
        <v>52</v>
      </c>
      <c r="D9331">
        <v>165.8</v>
      </c>
    </row>
    <row r="9332" spans="1:4" x14ac:dyDescent="0.2">
      <c r="A9332">
        <v>103697</v>
      </c>
      <c r="B9332" t="s">
        <v>16663</v>
      </c>
      <c r="C9332" t="s">
        <v>52</v>
      </c>
      <c r="D9332">
        <v>153.15</v>
      </c>
    </row>
    <row r="9333" spans="1:4" x14ac:dyDescent="0.2">
      <c r="A9333">
        <v>103695</v>
      </c>
      <c r="B9333" t="s">
        <v>16664</v>
      </c>
      <c r="C9333" t="s">
        <v>52</v>
      </c>
      <c r="D9333">
        <v>113.99</v>
      </c>
    </row>
    <row r="9334" spans="1:4" x14ac:dyDescent="0.2">
      <c r="A9334">
        <v>103694</v>
      </c>
      <c r="B9334" t="s">
        <v>16665</v>
      </c>
      <c r="C9334" t="s">
        <v>52</v>
      </c>
      <c r="D9334">
        <v>126.64</v>
      </c>
    </row>
    <row r="9335" spans="1:4" x14ac:dyDescent="0.2">
      <c r="A9335">
        <v>103690</v>
      </c>
      <c r="B9335" t="s">
        <v>16666</v>
      </c>
      <c r="C9335" t="s">
        <v>52</v>
      </c>
      <c r="D9335" t="s">
        <v>17527</v>
      </c>
    </row>
    <row r="9336" spans="1:4" x14ac:dyDescent="0.2">
      <c r="A9336">
        <v>103693</v>
      </c>
      <c r="B9336" t="s">
        <v>16667</v>
      </c>
      <c r="C9336" t="s">
        <v>52</v>
      </c>
      <c r="D9336" t="s">
        <v>17527</v>
      </c>
    </row>
    <row r="9337" spans="1:4" x14ac:dyDescent="0.2">
      <c r="A9337">
        <v>103692</v>
      </c>
      <c r="B9337" t="s">
        <v>16668</v>
      </c>
      <c r="C9337" t="s">
        <v>52</v>
      </c>
      <c r="D9337" t="s">
        <v>17527</v>
      </c>
    </row>
    <row r="9338" spans="1:4" x14ac:dyDescent="0.2">
      <c r="A9338">
        <v>103691</v>
      </c>
      <c r="B9338" t="s">
        <v>16669</v>
      </c>
      <c r="C9338" t="s">
        <v>52</v>
      </c>
      <c r="D9338" t="s">
        <v>17527</v>
      </c>
    </row>
    <row r="9339" spans="1:4" x14ac:dyDescent="0.2">
      <c r="A9339">
        <v>96987</v>
      </c>
      <c r="B9339" t="s">
        <v>1699</v>
      </c>
      <c r="C9339" t="s">
        <v>52</v>
      </c>
      <c r="D9339">
        <v>141.13999999999999</v>
      </c>
    </row>
    <row r="9340" spans="1:4" x14ac:dyDescent="0.2">
      <c r="A9340">
        <v>96989</v>
      </c>
      <c r="B9340" t="s">
        <v>477</v>
      </c>
      <c r="C9340" t="s">
        <v>52</v>
      </c>
      <c r="D9340">
        <v>132.1</v>
      </c>
    </row>
    <row r="9341" spans="1:4" x14ac:dyDescent="0.2">
      <c r="A9341">
        <v>104749</v>
      </c>
      <c r="B9341" t="s">
        <v>12594</v>
      </c>
      <c r="C9341" t="s">
        <v>52</v>
      </c>
      <c r="D9341">
        <v>22.19</v>
      </c>
    </row>
    <row r="9342" spans="1:4" x14ac:dyDescent="0.2">
      <c r="A9342">
        <v>104750</v>
      </c>
      <c r="B9342" t="s">
        <v>16670</v>
      </c>
      <c r="C9342" t="s">
        <v>52</v>
      </c>
      <c r="D9342">
        <v>18.760000000000002</v>
      </c>
    </row>
    <row r="9343" spans="1:4" x14ac:dyDescent="0.2">
      <c r="A9343">
        <v>104751</v>
      </c>
      <c r="B9343" t="s">
        <v>16671</v>
      </c>
      <c r="C9343" t="s">
        <v>52</v>
      </c>
      <c r="D9343">
        <v>24.65</v>
      </c>
    </row>
    <row r="9344" spans="1:4" x14ac:dyDescent="0.2">
      <c r="A9344">
        <v>104752</v>
      </c>
      <c r="B9344" t="s">
        <v>16672</v>
      </c>
      <c r="C9344" t="s">
        <v>52</v>
      </c>
      <c r="D9344">
        <v>24.48</v>
      </c>
    </row>
    <row r="9345" spans="1:4" x14ac:dyDescent="0.2">
      <c r="A9345">
        <v>104753</v>
      </c>
      <c r="B9345" t="s">
        <v>16673</v>
      </c>
      <c r="C9345" t="s">
        <v>52</v>
      </c>
      <c r="D9345">
        <v>29.04</v>
      </c>
    </row>
    <row r="9346" spans="1:4" x14ac:dyDescent="0.2">
      <c r="A9346">
        <v>104754</v>
      </c>
      <c r="B9346" t="s">
        <v>16674</v>
      </c>
      <c r="C9346" t="s">
        <v>52</v>
      </c>
      <c r="D9346">
        <v>36.869999999999997</v>
      </c>
    </row>
    <row r="9347" spans="1:4" x14ac:dyDescent="0.2">
      <c r="A9347">
        <v>104755</v>
      </c>
      <c r="B9347" t="s">
        <v>16675</v>
      </c>
      <c r="C9347" t="s">
        <v>52</v>
      </c>
      <c r="D9347">
        <v>49.01</v>
      </c>
    </row>
    <row r="9348" spans="1:4" x14ac:dyDescent="0.2">
      <c r="A9348">
        <v>96982</v>
      </c>
      <c r="B9348" t="s">
        <v>16676</v>
      </c>
      <c r="C9348" t="s">
        <v>52</v>
      </c>
      <c r="D9348" t="s">
        <v>17527</v>
      </c>
    </row>
    <row r="9349" spans="1:4" x14ac:dyDescent="0.2">
      <c r="A9349">
        <v>96993</v>
      </c>
      <c r="B9349" t="s">
        <v>16677</v>
      </c>
      <c r="C9349" t="s">
        <v>52</v>
      </c>
      <c r="D9349" t="s">
        <v>17527</v>
      </c>
    </row>
    <row r="9350" spans="1:4" x14ac:dyDescent="0.2">
      <c r="A9350">
        <v>96990</v>
      </c>
      <c r="B9350" t="s">
        <v>16678</v>
      </c>
      <c r="C9350" t="s">
        <v>52</v>
      </c>
      <c r="D9350" t="s">
        <v>17527</v>
      </c>
    </row>
    <row r="9351" spans="1:4" x14ac:dyDescent="0.2">
      <c r="A9351">
        <v>96991</v>
      </c>
      <c r="B9351" t="s">
        <v>16679</v>
      </c>
      <c r="C9351" t="s">
        <v>52</v>
      </c>
      <c r="D9351" t="s">
        <v>17527</v>
      </c>
    </row>
    <row r="9352" spans="1:4" x14ac:dyDescent="0.2">
      <c r="A9352">
        <v>96992</v>
      </c>
      <c r="B9352" t="s">
        <v>16680</v>
      </c>
      <c r="C9352" t="s">
        <v>52</v>
      </c>
      <c r="D9352" t="s">
        <v>17527</v>
      </c>
    </row>
    <row r="9353" spans="1:4" x14ac:dyDescent="0.2">
      <c r="A9353">
        <v>96994</v>
      </c>
      <c r="B9353" t="s">
        <v>16681</v>
      </c>
      <c r="C9353" t="s">
        <v>52</v>
      </c>
      <c r="D9353" t="s">
        <v>17527</v>
      </c>
    </row>
    <row r="9354" spans="1:4" x14ac:dyDescent="0.2">
      <c r="A9354">
        <v>96973</v>
      </c>
      <c r="B9354" t="s">
        <v>16682</v>
      </c>
      <c r="C9354" t="s">
        <v>83</v>
      </c>
      <c r="D9354">
        <v>78.650000000000006</v>
      </c>
    </row>
    <row r="9355" spans="1:4" x14ac:dyDescent="0.2">
      <c r="A9355">
        <v>104743</v>
      </c>
      <c r="B9355" t="s">
        <v>16684</v>
      </c>
      <c r="C9355" t="s">
        <v>83</v>
      </c>
      <c r="D9355" t="s">
        <v>17527</v>
      </c>
    </row>
    <row r="9356" spans="1:4" x14ac:dyDescent="0.2">
      <c r="A9356">
        <v>96977</v>
      </c>
      <c r="B9356" t="s">
        <v>12596</v>
      </c>
      <c r="C9356" t="s">
        <v>83</v>
      </c>
      <c r="D9356">
        <v>59.77</v>
      </c>
    </row>
    <row r="9357" spans="1:4" x14ac:dyDescent="0.2">
      <c r="A9357">
        <v>96974</v>
      </c>
      <c r="B9357" t="s">
        <v>16685</v>
      </c>
      <c r="C9357" t="s">
        <v>83</v>
      </c>
      <c r="D9357">
        <v>100.75</v>
      </c>
    </row>
    <row r="9358" spans="1:4" x14ac:dyDescent="0.2">
      <c r="A9358">
        <v>104744</v>
      </c>
      <c r="B9358" t="s">
        <v>16686</v>
      </c>
      <c r="C9358" t="s">
        <v>83</v>
      </c>
      <c r="D9358" t="s">
        <v>17527</v>
      </c>
    </row>
    <row r="9359" spans="1:4" x14ac:dyDescent="0.2">
      <c r="A9359">
        <v>96978</v>
      </c>
      <c r="B9359" t="s">
        <v>16687</v>
      </c>
      <c r="C9359" t="s">
        <v>83</v>
      </c>
      <c r="D9359">
        <v>78.7</v>
      </c>
    </row>
    <row r="9360" spans="1:4" x14ac:dyDescent="0.2">
      <c r="A9360">
        <v>96975</v>
      </c>
      <c r="B9360" t="s">
        <v>16688</v>
      </c>
      <c r="C9360" t="s">
        <v>83</v>
      </c>
      <c r="D9360">
        <v>123.88</v>
      </c>
    </row>
    <row r="9361" spans="1:4" x14ac:dyDescent="0.2">
      <c r="A9361">
        <v>104745</v>
      </c>
      <c r="B9361" t="s">
        <v>16689</v>
      </c>
      <c r="C9361" t="s">
        <v>83</v>
      </c>
      <c r="D9361" t="s">
        <v>17527</v>
      </c>
    </row>
    <row r="9362" spans="1:4" x14ac:dyDescent="0.2">
      <c r="A9362">
        <v>96979</v>
      </c>
      <c r="B9362" t="s">
        <v>16690</v>
      </c>
      <c r="C9362" t="s">
        <v>83</v>
      </c>
      <c r="D9362">
        <v>112.39</v>
      </c>
    </row>
    <row r="9363" spans="1:4" x14ac:dyDescent="0.2">
      <c r="A9363">
        <v>96976</v>
      </c>
      <c r="B9363" t="s">
        <v>16691</v>
      </c>
      <c r="C9363" t="s">
        <v>83</v>
      </c>
      <c r="D9363">
        <v>161.4</v>
      </c>
    </row>
    <row r="9364" spans="1:4" x14ac:dyDescent="0.2">
      <c r="A9364">
        <v>96984</v>
      </c>
      <c r="B9364" t="s">
        <v>485</v>
      </c>
      <c r="C9364" t="s">
        <v>52</v>
      </c>
      <c r="D9364">
        <v>70.19</v>
      </c>
    </row>
    <row r="9365" spans="1:4" x14ac:dyDescent="0.2">
      <c r="A9365">
        <v>96980</v>
      </c>
      <c r="B9365" t="s">
        <v>16692</v>
      </c>
      <c r="C9365" t="s">
        <v>83</v>
      </c>
      <c r="D9365" t="s">
        <v>17527</v>
      </c>
    </row>
    <row r="9366" spans="1:4" x14ac:dyDescent="0.2">
      <c r="A9366">
        <v>96986</v>
      </c>
      <c r="B9366" t="s">
        <v>475</v>
      </c>
      <c r="C9366" t="s">
        <v>52</v>
      </c>
      <c r="D9366">
        <v>114.8</v>
      </c>
    </row>
    <row r="9367" spans="1:4" x14ac:dyDescent="0.2">
      <c r="A9367">
        <v>96985</v>
      </c>
      <c r="B9367" t="s">
        <v>15804</v>
      </c>
      <c r="C9367" t="s">
        <v>52</v>
      </c>
      <c r="D9367">
        <v>76.599999999999994</v>
      </c>
    </row>
    <row r="9368" spans="1:4" x14ac:dyDescent="0.2">
      <c r="A9368">
        <v>96988</v>
      </c>
      <c r="B9368" t="s">
        <v>479</v>
      </c>
      <c r="C9368" t="s">
        <v>52</v>
      </c>
      <c r="D9368">
        <v>157.94</v>
      </c>
    </row>
    <row r="9369" spans="1:4" x14ac:dyDescent="0.2">
      <c r="A9369">
        <v>104746</v>
      </c>
      <c r="B9369" t="s">
        <v>481</v>
      </c>
      <c r="C9369" t="s">
        <v>52</v>
      </c>
      <c r="D9369">
        <v>29.63</v>
      </c>
    </row>
    <row r="9370" spans="1:4" x14ac:dyDescent="0.2">
      <c r="A9370">
        <v>104747</v>
      </c>
      <c r="B9370" t="s">
        <v>16693</v>
      </c>
      <c r="C9370" t="s">
        <v>52</v>
      </c>
      <c r="D9370" t="s">
        <v>17527</v>
      </c>
    </row>
    <row r="9371" spans="1:4" x14ac:dyDescent="0.2">
      <c r="A9371">
        <v>96983</v>
      </c>
      <c r="B9371" t="s">
        <v>16694</v>
      </c>
      <c r="C9371" t="s">
        <v>52</v>
      </c>
      <c r="D9371" t="s">
        <v>17527</v>
      </c>
    </row>
    <row r="9372" spans="1:4" x14ac:dyDescent="0.2">
      <c r="A9372">
        <v>104748</v>
      </c>
      <c r="B9372" t="s">
        <v>16695</v>
      </c>
      <c r="C9372" t="s">
        <v>52</v>
      </c>
      <c r="D9372" t="s">
        <v>17527</v>
      </c>
    </row>
    <row r="9373" spans="1:4" x14ac:dyDescent="0.2">
      <c r="A9373">
        <v>98463</v>
      </c>
      <c r="B9373" t="s">
        <v>16683</v>
      </c>
      <c r="C9373" t="s">
        <v>52</v>
      </c>
      <c r="D9373">
        <v>31.14</v>
      </c>
    </row>
    <row r="9374" spans="1:4" x14ac:dyDescent="0.2">
      <c r="A9374">
        <v>104827</v>
      </c>
      <c r="B9374" t="s">
        <v>16696</v>
      </c>
      <c r="C9374" t="s">
        <v>52</v>
      </c>
      <c r="D9374" t="s">
        <v>17527</v>
      </c>
    </row>
    <row r="9375" spans="1:4" x14ac:dyDescent="0.2">
      <c r="A9375">
        <v>104828</v>
      </c>
      <c r="B9375" t="s">
        <v>16697</v>
      </c>
      <c r="C9375" t="s">
        <v>52</v>
      </c>
      <c r="D9375" t="s">
        <v>17527</v>
      </c>
    </row>
    <row r="9376" spans="1:4" x14ac:dyDescent="0.2">
      <c r="A9376">
        <v>104824</v>
      </c>
      <c r="B9376" t="s">
        <v>16698</v>
      </c>
      <c r="C9376" t="s">
        <v>52</v>
      </c>
      <c r="D9376" t="s">
        <v>17527</v>
      </c>
    </row>
    <row r="9377" spans="1:4" x14ac:dyDescent="0.2">
      <c r="A9377">
        <v>104826</v>
      </c>
      <c r="B9377" t="s">
        <v>16699</v>
      </c>
      <c r="C9377" t="s">
        <v>52</v>
      </c>
      <c r="D9377" t="s">
        <v>17527</v>
      </c>
    </row>
    <row r="9378" spans="1:4" x14ac:dyDescent="0.2">
      <c r="A9378">
        <v>104825</v>
      </c>
      <c r="B9378" t="s">
        <v>16700</v>
      </c>
      <c r="C9378" t="s">
        <v>52</v>
      </c>
      <c r="D9378" t="s">
        <v>17527</v>
      </c>
    </row>
    <row r="9379" spans="1:4" x14ac:dyDescent="0.2">
      <c r="A9379">
        <v>104993</v>
      </c>
      <c r="B9379" t="s">
        <v>16701</v>
      </c>
      <c r="C9379" t="s">
        <v>52</v>
      </c>
      <c r="D9379" t="s">
        <v>17527</v>
      </c>
    </row>
    <row r="9380" spans="1:4" x14ac:dyDescent="0.2">
      <c r="A9380">
        <v>104994</v>
      </c>
      <c r="B9380" t="s">
        <v>2566</v>
      </c>
      <c r="C9380" t="s">
        <v>52</v>
      </c>
      <c r="D9380" t="s">
        <v>17527</v>
      </c>
    </row>
    <row r="9381" spans="1:4" x14ac:dyDescent="0.2">
      <c r="A9381">
        <v>104995</v>
      </c>
      <c r="B9381" t="s">
        <v>16702</v>
      </c>
      <c r="C9381" t="s">
        <v>52</v>
      </c>
      <c r="D9381" t="s">
        <v>17527</v>
      </c>
    </row>
    <row r="9382" spans="1:4" x14ac:dyDescent="0.2">
      <c r="A9382">
        <v>104996</v>
      </c>
      <c r="B9382" t="s">
        <v>16703</v>
      </c>
      <c r="C9382" t="s">
        <v>52</v>
      </c>
      <c r="D9382" t="s">
        <v>17527</v>
      </c>
    </row>
    <row r="9383" spans="1:4" x14ac:dyDescent="0.2">
      <c r="A9383">
        <v>95676</v>
      </c>
      <c r="B9383" t="s">
        <v>16704</v>
      </c>
      <c r="C9383" t="s">
        <v>52</v>
      </c>
      <c r="D9383">
        <v>164.51</v>
      </c>
    </row>
    <row r="9384" spans="1:4" x14ac:dyDescent="0.2">
      <c r="A9384">
        <v>95677</v>
      </c>
      <c r="B9384" t="s">
        <v>16705</v>
      </c>
      <c r="C9384" t="s">
        <v>52</v>
      </c>
      <c r="D9384" t="s">
        <v>17527</v>
      </c>
    </row>
    <row r="9385" spans="1:4" x14ac:dyDescent="0.2">
      <c r="A9385">
        <v>105135</v>
      </c>
      <c r="B9385" t="s">
        <v>16706</v>
      </c>
      <c r="C9385" t="s">
        <v>52</v>
      </c>
      <c r="D9385" s="335">
        <v>2262.9899999999998</v>
      </c>
    </row>
    <row r="9386" spans="1:4" x14ac:dyDescent="0.2">
      <c r="A9386">
        <v>104998</v>
      </c>
      <c r="B9386" t="s">
        <v>16707</v>
      </c>
      <c r="C9386" t="s">
        <v>52</v>
      </c>
      <c r="D9386" s="335">
        <v>1375.04</v>
      </c>
    </row>
    <row r="9387" spans="1:4" x14ac:dyDescent="0.2">
      <c r="A9387">
        <v>104997</v>
      </c>
      <c r="B9387" t="s">
        <v>16708</v>
      </c>
      <c r="C9387" t="s">
        <v>52</v>
      </c>
      <c r="D9387" s="335">
        <v>1018.93</v>
      </c>
    </row>
    <row r="9388" spans="1:4" x14ac:dyDescent="0.2">
      <c r="A9388">
        <v>95673</v>
      </c>
      <c r="B9388" t="s">
        <v>55</v>
      </c>
      <c r="C9388" t="s">
        <v>52</v>
      </c>
      <c r="D9388">
        <v>284.39999999999998</v>
      </c>
    </row>
    <row r="9389" spans="1:4" x14ac:dyDescent="0.2">
      <c r="A9389">
        <v>95674</v>
      </c>
      <c r="B9389" t="s">
        <v>16709</v>
      </c>
      <c r="C9389" t="s">
        <v>52</v>
      </c>
      <c r="D9389">
        <v>303.14</v>
      </c>
    </row>
    <row r="9390" spans="1:4" x14ac:dyDescent="0.2">
      <c r="A9390">
        <v>104992</v>
      </c>
      <c r="B9390" t="s">
        <v>16710</v>
      </c>
      <c r="C9390" t="s">
        <v>52</v>
      </c>
      <c r="D9390" s="335">
        <v>3169.69</v>
      </c>
    </row>
    <row r="9391" spans="1:4" x14ac:dyDescent="0.2">
      <c r="A9391">
        <v>95675</v>
      </c>
      <c r="B9391" t="s">
        <v>16711</v>
      </c>
      <c r="C9391" t="s">
        <v>52</v>
      </c>
      <c r="D9391">
        <v>373.89</v>
      </c>
    </row>
    <row r="9392" spans="1:4" x14ac:dyDescent="0.2">
      <c r="A9392">
        <v>95648</v>
      </c>
      <c r="B9392" t="s">
        <v>51</v>
      </c>
      <c r="C9392" t="s">
        <v>52</v>
      </c>
      <c r="D9392">
        <v>631.96</v>
      </c>
    </row>
    <row r="9393" spans="1:4" x14ac:dyDescent="0.2">
      <c r="A9393">
        <v>95649</v>
      </c>
      <c r="B9393" t="s">
        <v>16712</v>
      </c>
      <c r="C9393" t="s">
        <v>52</v>
      </c>
      <c r="D9393" s="335">
        <v>1089.3800000000001</v>
      </c>
    </row>
    <row r="9394" spans="1:4" x14ac:dyDescent="0.2">
      <c r="A9394">
        <v>95650</v>
      </c>
      <c r="B9394" t="s">
        <v>16713</v>
      </c>
      <c r="C9394" t="s">
        <v>52</v>
      </c>
      <c r="D9394" s="335">
        <v>1591.43</v>
      </c>
    </row>
    <row r="9395" spans="1:4" x14ac:dyDescent="0.2">
      <c r="A9395">
        <v>95651</v>
      </c>
      <c r="B9395" t="s">
        <v>16714</v>
      </c>
      <c r="C9395" t="s">
        <v>52</v>
      </c>
      <c r="D9395" s="335">
        <v>2066.71</v>
      </c>
    </row>
    <row r="9396" spans="1:4" x14ac:dyDescent="0.2">
      <c r="A9396">
        <v>95652</v>
      </c>
      <c r="B9396" t="s">
        <v>16715</v>
      </c>
      <c r="C9396" t="s">
        <v>52</v>
      </c>
      <c r="D9396">
        <v>776.31</v>
      </c>
    </row>
    <row r="9397" spans="1:4" x14ac:dyDescent="0.2">
      <c r="A9397">
        <v>95653</v>
      </c>
      <c r="B9397" t="s">
        <v>16716</v>
      </c>
      <c r="C9397" t="s">
        <v>52</v>
      </c>
      <c r="D9397" s="335">
        <v>1376.08</v>
      </c>
    </row>
    <row r="9398" spans="1:4" x14ac:dyDescent="0.2">
      <c r="A9398">
        <v>95654</v>
      </c>
      <c r="B9398" t="s">
        <v>16717</v>
      </c>
      <c r="C9398" t="s">
        <v>52</v>
      </c>
      <c r="D9398" s="335">
        <v>2026.53</v>
      </c>
    </row>
    <row r="9399" spans="1:4" x14ac:dyDescent="0.2">
      <c r="A9399">
        <v>95655</v>
      </c>
      <c r="B9399" t="s">
        <v>16718</v>
      </c>
      <c r="C9399" t="s">
        <v>52</v>
      </c>
      <c r="D9399" s="335">
        <v>2642.82</v>
      </c>
    </row>
    <row r="9400" spans="1:4" x14ac:dyDescent="0.2">
      <c r="A9400">
        <v>95657</v>
      </c>
      <c r="B9400" t="s">
        <v>16719</v>
      </c>
      <c r="C9400" t="s">
        <v>52</v>
      </c>
      <c r="D9400">
        <v>364.03</v>
      </c>
    </row>
    <row r="9401" spans="1:4" x14ac:dyDescent="0.2">
      <c r="A9401">
        <v>95658</v>
      </c>
      <c r="B9401" t="s">
        <v>16720</v>
      </c>
      <c r="C9401" t="s">
        <v>52</v>
      </c>
      <c r="D9401">
        <v>659.1</v>
      </c>
    </row>
    <row r="9402" spans="1:4" x14ac:dyDescent="0.2">
      <c r="A9402">
        <v>95659</v>
      </c>
      <c r="B9402" t="s">
        <v>16721</v>
      </c>
      <c r="C9402" t="s">
        <v>52</v>
      </c>
      <c r="D9402">
        <v>980.12</v>
      </c>
    </row>
    <row r="9403" spans="1:4" x14ac:dyDescent="0.2">
      <c r="A9403">
        <v>95660</v>
      </c>
      <c r="B9403" t="s">
        <v>16722</v>
      </c>
      <c r="C9403" t="s">
        <v>52</v>
      </c>
      <c r="D9403" s="335">
        <v>1283.33</v>
      </c>
    </row>
    <row r="9404" spans="1:4" x14ac:dyDescent="0.2">
      <c r="A9404">
        <v>95661</v>
      </c>
      <c r="B9404" t="s">
        <v>16723</v>
      </c>
      <c r="C9404" t="s">
        <v>52</v>
      </c>
      <c r="D9404">
        <v>444.48</v>
      </c>
    </row>
    <row r="9405" spans="1:4" x14ac:dyDescent="0.2">
      <c r="A9405">
        <v>95662</v>
      </c>
      <c r="B9405" t="s">
        <v>16724</v>
      </c>
      <c r="C9405" t="s">
        <v>52</v>
      </c>
      <c r="D9405">
        <v>818.31</v>
      </c>
    </row>
    <row r="9406" spans="1:4" x14ac:dyDescent="0.2">
      <c r="A9406">
        <v>95663</v>
      </c>
      <c r="B9406" t="s">
        <v>16725</v>
      </c>
      <c r="C9406" t="s">
        <v>52</v>
      </c>
      <c r="D9406" s="335">
        <v>1223.1300000000001</v>
      </c>
    </row>
    <row r="9407" spans="1:4" x14ac:dyDescent="0.2">
      <c r="A9407">
        <v>95664</v>
      </c>
      <c r="B9407" t="s">
        <v>16726</v>
      </c>
      <c r="C9407" t="s">
        <v>52</v>
      </c>
      <c r="D9407" s="335">
        <v>1603.98</v>
      </c>
    </row>
    <row r="9408" spans="1:4" x14ac:dyDescent="0.2">
      <c r="A9408">
        <v>95665</v>
      </c>
      <c r="B9408" t="s">
        <v>16727</v>
      </c>
      <c r="C9408" t="s">
        <v>52</v>
      </c>
      <c r="D9408">
        <v>403.5</v>
      </c>
    </row>
    <row r="9409" spans="1:4" x14ac:dyDescent="0.2">
      <c r="A9409">
        <v>95666</v>
      </c>
      <c r="B9409" t="s">
        <v>16728</v>
      </c>
      <c r="C9409" t="s">
        <v>52</v>
      </c>
      <c r="D9409">
        <v>710.8</v>
      </c>
    </row>
    <row r="9410" spans="1:4" x14ac:dyDescent="0.2">
      <c r="A9410">
        <v>95667</v>
      </c>
      <c r="B9410" t="s">
        <v>16729</v>
      </c>
      <c r="C9410" t="s">
        <v>52</v>
      </c>
      <c r="D9410" s="335">
        <v>1052</v>
      </c>
    </row>
    <row r="9411" spans="1:4" x14ac:dyDescent="0.2">
      <c r="A9411">
        <v>95668</v>
      </c>
      <c r="B9411" t="s">
        <v>16730</v>
      </c>
      <c r="C9411" t="s">
        <v>52</v>
      </c>
      <c r="D9411" s="335">
        <v>1372.86</v>
      </c>
    </row>
    <row r="9412" spans="1:4" x14ac:dyDescent="0.2">
      <c r="A9412">
        <v>95669</v>
      </c>
      <c r="B9412" t="s">
        <v>16731</v>
      </c>
      <c r="C9412" t="s">
        <v>52</v>
      </c>
      <c r="D9412">
        <v>479.71</v>
      </c>
    </row>
    <row r="9413" spans="1:4" x14ac:dyDescent="0.2">
      <c r="A9413">
        <v>95670</v>
      </c>
      <c r="B9413" t="s">
        <v>16732</v>
      </c>
      <c r="C9413" t="s">
        <v>52</v>
      </c>
      <c r="D9413">
        <v>861.79</v>
      </c>
    </row>
    <row r="9414" spans="1:4" x14ac:dyDescent="0.2">
      <c r="A9414">
        <v>95671</v>
      </c>
      <c r="B9414" t="s">
        <v>16733</v>
      </c>
      <c r="C9414" t="s">
        <v>52</v>
      </c>
      <c r="D9414" s="335">
        <v>1282.0999999999999</v>
      </c>
    </row>
    <row r="9415" spans="1:4" x14ac:dyDescent="0.2">
      <c r="A9415">
        <v>95672</v>
      </c>
      <c r="B9415" t="s">
        <v>16734</v>
      </c>
      <c r="C9415" t="s">
        <v>52</v>
      </c>
      <c r="D9415" s="335">
        <v>1676.81</v>
      </c>
    </row>
    <row r="9416" spans="1:4" x14ac:dyDescent="0.2">
      <c r="A9416">
        <v>97741</v>
      </c>
      <c r="B9416" t="s">
        <v>16735</v>
      </c>
      <c r="C9416" t="s">
        <v>52</v>
      </c>
      <c r="D9416">
        <v>194.15</v>
      </c>
    </row>
    <row r="9417" spans="1:4" x14ac:dyDescent="0.2">
      <c r="A9417">
        <v>95641</v>
      </c>
      <c r="B9417" t="s">
        <v>16736</v>
      </c>
      <c r="C9417" t="s">
        <v>52</v>
      </c>
      <c r="D9417">
        <v>343.38</v>
      </c>
    </row>
    <row r="9418" spans="1:4" x14ac:dyDescent="0.2">
      <c r="A9418">
        <v>95642</v>
      </c>
      <c r="B9418" t="s">
        <v>16737</v>
      </c>
      <c r="C9418" t="s">
        <v>52</v>
      </c>
      <c r="D9418">
        <v>507.52</v>
      </c>
    </row>
    <row r="9419" spans="1:4" x14ac:dyDescent="0.2">
      <c r="A9419">
        <v>95643</v>
      </c>
      <c r="B9419" t="s">
        <v>16738</v>
      </c>
      <c r="C9419" t="s">
        <v>52</v>
      </c>
      <c r="D9419">
        <v>662.62</v>
      </c>
    </row>
    <row r="9420" spans="1:4" x14ac:dyDescent="0.2">
      <c r="A9420">
        <v>95644</v>
      </c>
      <c r="B9420" t="s">
        <v>16739</v>
      </c>
      <c r="C9420" t="s">
        <v>52</v>
      </c>
      <c r="D9420">
        <v>247.17</v>
      </c>
    </row>
    <row r="9421" spans="1:4" x14ac:dyDescent="0.2">
      <c r="A9421">
        <v>95645</v>
      </c>
      <c r="B9421" t="s">
        <v>16740</v>
      </c>
      <c r="C9421" t="s">
        <v>52</v>
      </c>
      <c r="D9421">
        <v>448.28</v>
      </c>
    </row>
    <row r="9422" spans="1:4" x14ac:dyDescent="0.2">
      <c r="A9422">
        <v>95646</v>
      </c>
      <c r="B9422" t="s">
        <v>16741</v>
      </c>
      <c r="C9422" t="s">
        <v>52</v>
      </c>
      <c r="D9422">
        <v>667.8</v>
      </c>
    </row>
    <row r="9423" spans="1:4" x14ac:dyDescent="0.2">
      <c r="A9423">
        <v>95647</v>
      </c>
      <c r="B9423" t="s">
        <v>16742</v>
      </c>
      <c r="C9423" t="s">
        <v>52</v>
      </c>
      <c r="D9423">
        <v>873.97</v>
      </c>
    </row>
    <row r="9424" spans="1:4" x14ac:dyDescent="0.2">
      <c r="A9424">
        <v>95636</v>
      </c>
      <c r="B9424" t="s">
        <v>16743</v>
      </c>
      <c r="C9424" t="s">
        <v>52</v>
      </c>
      <c r="D9424">
        <v>447.01</v>
      </c>
    </row>
    <row r="9425" spans="1:4" x14ac:dyDescent="0.2">
      <c r="A9425">
        <v>95637</v>
      </c>
      <c r="B9425" t="s">
        <v>16744</v>
      </c>
      <c r="C9425" t="s">
        <v>52</v>
      </c>
      <c r="D9425">
        <v>584.86</v>
      </c>
    </row>
    <row r="9426" spans="1:4" x14ac:dyDescent="0.2">
      <c r="A9426">
        <v>95638</v>
      </c>
      <c r="B9426" t="s">
        <v>16745</v>
      </c>
      <c r="C9426" t="s">
        <v>52</v>
      </c>
      <c r="D9426">
        <v>718.68</v>
      </c>
    </row>
    <row r="9427" spans="1:4" x14ac:dyDescent="0.2">
      <c r="A9427">
        <v>95639</v>
      </c>
      <c r="B9427" t="s">
        <v>16746</v>
      </c>
      <c r="C9427" t="s">
        <v>52</v>
      </c>
      <c r="D9427">
        <v>971.86</v>
      </c>
    </row>
    <row r="9428" spans="1:4" x14ac:dyDescent="0.2">
      <c r="A9428">
        <v>95634</v>
      </c>
      <c r="B9428" t="s">
        <v>16747</v>
      </c>
      <c r="C9428" t="s">
        <v>52</v>
      </c>
      <c r="D9428">
        <v>241.72</v>
      </c>
    </row>
    <row r="9429" spans="1:4" x14ac:dyDescent="0.2">
      <c r="A9429">
        <v>95635</v>
      </c>
      <c r="B9429" t="s">
        <v>16748</v>
      </c>
      <c r="C9429" t="s">
        <v>52</v>
      </c>
      <c r="D9429">
        <v>255.95</v>
      </c>
    </row>
    <row r="9430" spans="1:4" x14ac:dyDescent="0.2">
      <c r="A9430">
        <v>98751</v>
      </c>
      <c r="B9430" t="s">
        <v>16749</v>
      </c>
      <c r="C9430" t="s">
        <v>83</v>
      </c>
      <c r="D9430">
        <v>185.72</v>
      </c>
    </row>
    <row r="9431" spans="1:4" x14ac:dyDescent="0.2">
      <c r="A9431">
        <v>98746</v>
      </c>
      <c r="B9431" t="s">
        <v>11507</v>
      </c>
      <c r="C9431" t="s">
        <v>83</v>
      </c>
      <c r="D9431">
        <v>100.45</v>
      </c>
    </row>
    <row r="9432" spans="1:4" x14ac:dyDescent="0.2">
      <c r="A9432">
        <v>98753</v>
      </c>
      <c r="B9432" t="s">
        <v>16750</v>
      </c>
      <c r="C9432" t="s">
        <v>83</v>
      </c>
      <c r="D9432">
        <v>319.17</v>
      </c>
    </row>
    <row r="9433" spans="1:4" x14ac:dyDescent="0.2">
      <c r="A9433">
        <v>98750</v>
      </c>
      <c r="B9433" t="s">
        <v>16751</v>
      </c>
      <c r="C9433" t="s">
        <v>83</v>
      </c>
      <c r="D9433">
        <v>135.77000000000001</v>
      </c>
    </row>
    <row r="9434" spans="1:4" x14ac:dyDescent="0.2">
      <c r="A9434">
        <v>98749</v>
      </c>
      <c r="B9434" t="s">
        <v>16752</v>
      </c>
      <c r="C9434" t="s">
        <v>83</v>
      </c>
      <c r="D9434">
        <v>116.58</v>
      </c>
    </row>
    <row r="9435" spans="1:4" x14ac:dyDescent="0.2">
      <c r="A9435">
        <v>98752</v>
      </c>
      <c r="B9435" t="s">
        <v>16753</v>
      </c>
      <c r="C9435" t="s">
        <v>83</v>
      </c>
      <c r="D9435">
        <v>245.37</v>
      </c>
    </row>
    <row r="9436" spans="1:4" x14ac:dyDescent="0.2">
      <c r="A9436">
        <v>98529</v>
      </c>
      <c r="B9436" t="s">
        <v>16754</v>
      </c>
      <c r="C9436" t="s">
        <v>52</v>
      </c>
      <c r="D9436">
        <v>102.62</v>
      </c>
    </row>
    <row r="9437" spans="1:4" x14ac:dyDescent="0.2">
      <c r="A9437">
        <v>98530</v>
      </c>
      <c r="B9437" t="s">
        <v>16755</v>
      </c>
      <c r="C9437" t="s">
        <v>52</v>
      </c>
      <c r="D9437">
        <v>201.41</v>
      </c>
    </row>
    <row r="9438" spans="1:4" x14ac:dyDescent="0.2">
      <c r="A9438">
        <v>98531</v>
      </c>
      <c r="B9438" t="s">
        <v>16756</v>
      </c>
      <c r="C9438" t="s">
        <v>52</v>
      </c>
      <c r="D9438">
        <v>483.27</v>
      </c>
    </row>
    <row r="9439" spans="1:4" x14ac:dyDescent="0.2">
      <c r="A9439">
        <v>98524</v>
      </c>
      <c r="B9439" t="s">
        <v>16757</v>
      </c>
      <c r="C9439" t="s">
        <v>3211</v>
      </c>
      <c r="D9439">
        <v>6.5</v>
      </c>
    </row>
    <row r="9440" spans="1:4" x14ac:dyDescent="0.2">
      <c r="A9440">
        <v>98525</v>
      </c>
      <c r="B9440" t="s">
        <v>16758</v>
      </c>
      <c r="C9440" t="s">
        <v>3211</v>
      </c>
      <c r="D9440">
        <v>0.73</v>
      </c>
    </row>
    <row r="9441" spans="1:4" x14ac:dyDescent="0.2">
      <c r="A9441">
        <v>98533</v>
      </c>
      <c r="B9441" t="s">
        <v>16759</v>
      </c>
      <c r="C9441" t="s">
        <v>52</v>
      </c>
      <c r="D9441">
        <v>148.33000000000001</v>
      </c>
    </row>
    <row r="9442" spans="1:4" x14ac:dyDescent="0.2">
      <c r="A9442">
        <v>98534</v>
      </c>
      <c r="B9442" t="s">
        <v>16760</v>
      </c>
      <c r="C9442" t="s">
        <v>52</v>
      </c>
      <c r="D9442">
        <v>409.55</v>
      </c>
    </row>
    <row r="9443" spans="1:4" x14ac:dyDescent="0.2">
      <c r="A9443">
        <v>98535</v>
      </c>
      <c r="B9443" t="s">
        <v>16761</v>
      </c>
      <c r="C9443" t="s">
        <v>52</v>
      </c>
      <c r="D9443">
        <v>865.39</v>
      </c>
    </row>
    <row r="9444" spans="1:4" x14ac:dyDescent="0.2">
      <c r="A9444">
        <v>98532</v>
      </c>
      <c r="B9444" t="s">
        <v>16762</v>
      </c>
      <c r="C9444" t="s">
        <v>52</v>
      </c>
      <c r="D9444">
        <v>38.57</v>
      </c>
    </row>
    <row r="9445" spans="1:4" x14ac:dyDescent="0.2">
      <c r="A9445">
        <v>98526</v>
      </c>
      <c r="B9445" t="s">
        <v>16763</v>
      </c>
      <c r="C9445" t="s">
        <v>52</v>
      </c>
      <c r="D9445">
        <v>160.46</v>
      </c>
    </row>
    <row r="9446" spans="1:4" x14ac:dyDescent="0.2">
      <c r="A9446">
        <v>98527</v>
      </c>
      <c r="B9446" t="s">
        <v>16764</v>
      </c>
      <c r="C9446" t="s">
        <v>52</v>
      </c>
      <c r="D9446">
        <v>266.3</v>
      </c>
    </row>
    <row r="9447" spans="1:4" x14ac:dyDescent="0.2">
      <c r="A9447">
        <v>98528</v>
      </c>
      <c r="B9447" t="s">
        <v>16765</v>
      </c>
      <c r="C9447" t="s">
        <v>52</v>
      </c>
      <c r="D9447">
        <v>350.99</v>
      </c>
    </row>
    <row r="9448" spans="1:4" x14ac:dyDescent="0.2">
      <c r="A9448">
        <v>94232</v>
      </c>
      <c r="B9448" t="s">
        <v>16766</v>
      </c>
      <c r="C9448" t="s">
        <v>52</v>
      </c>
      <c r="D9448">
        <v>4.03</v>
      </c>
    </row>
    <row r="9449" spans="1:4" x14ac:dyDescent="0.2">
      <c r="A9449">
        <v>100434</v>
      </c>
      <c r="B9449" t="s">
        <v>16767</v>
      </c>
      <c r="C9449" t="s">
        <v>83</v>
      </c>
      <c r="D9449">
        <v>181.61</v>
      </c>
    </row>
    <row r="9450" spans="1:4" x14ac:dyDescent="0.2">
      <c r="A9450">
        <v>94229</v>
      </c>
      <c r="B9450" t="s">
        <v>183</v>
      </c>
      <c r="C9450" t="s">
        <v>83</v>
      </c>
      <c r="D9450">
        <v>165.73</v>
      </c>
    </row>
    <row r="9451" spans="1:4" x14ac:dyDescent="0.2">
      <c r="A9451">
        <v>94227</v>
      </c>
      <c r="B9451" t="s">
        <v>16768</v>
      </c>
      <c r="C9451" t="s">
        <v>83</v>
      </c>
      <c r="D9451">
        <v>63.07</v>
      </c>
    </row>
    <row r="9452" spans="1:4" x14ac:dyDescent="0.2">
      <c r="A9452">
        <v>94228</v>
      </c>
      <c r="B9452" t="s">
        <v>16769</v>
      </c>
      <c r="C9452" t="s">
        <v>83</v>
      </c>
      <c r="D9452">
        <v>86.26</v>
      </c>
    </row>
    <row r="9453" spans="1:4" x14ac:dyDescent="0.2">
      <c r="A9453">
        <v>94219</v>
      </c>
      <c r="B9453" t="s">
        <v>16770</v>
      </c>
      <c r="C9453" t="s">
        <v>83</v>
      </c>
      <c r="D9453">
        <v>52.9</v>
      </c>
    </row>
    <row r="9454" spans="1:4" x14ac:dyDescent="0.2">
      <c r="A9454">
        <v>94220</v>
      </c>
      <c r="B9454" t="s">
        <v>16771</v>
      </c>
      <c r="C9454" t="s">
        <v>83</v>
      </c>
      <c r="D9454">
        <v>60.61</v>
      </c>
    </row>
    <row r="9455" spans="1:4" x14ac:dyDescent="0.2">
      <c r="A9455">
        <v>100326</v>
      </c>
      <c r="B9455" t="s">
        <v>16772</v>
      </c>
      <c r="C9455" t="s">
        <v>83</v>
      </c>
      <c r="D9455" t="s">
        <v>17527</v>
      </c>
    </row>
    <row r="9456" spans="1:4" x14ac:dyDescent="0.2">
      <c r="A9456">
        <v>94221</v>
      </c>
      <c r="B9456" t="s">
        <v>16773</v>
      </c>
      <c r="C9456" t="s">
        <v>83</v>
      </c>
      <c r="D9456">
        <v>43.24</v>
      </c>
    </row>
    <row r="9457" spans="1:4" x14ac:dyDescent="0.2">
      <c r="A9457">
        <v>94222</v>
      </c>
      <c r="B9457" t="s">
        <v>16774</v>
      </c>
      <c r="C9457" t="s">
        <v>83</v>
      </c>
      <c r="D9457">
        <v>50.95</v>
      </c>
    </row>
    <row r="9458" spans="1:4" x14ac:dyDescent="0.2">
      <c r="A9458">
        <v>94451</v>
      </c>
      <c r="B9458" t="s">
        <v>189</v>
      </c>
      <c r="C9458" t="s">
        <v>83</v>
      </c>
      <c r="D9458">
        <v>106.38</v>
      </c>
    </row>
    <row r="9459" spans="1:4" x14ac:dyDescent="0.2">
      <c r="A9459">
        <v>94223</v>
      </c>
      <c r="B9459" t="s">
        <v>16775</v>
      </c>
      <c r="C9459" t="s">
        <v>83</v>
      </c>
      <c r="D9459">
        <v>95.59</v>
      </c>
    </row>
    <row r="9460" spans="1:4" x14ac:dyDescent="0.2">
      <c r="A9460">
        <v>100325</v>
      </c>
      <c r="B9460" t="s">
        <v>16776</v>
      </c>
      <c r="C9460" t="s">
        <v>83</v>
      </c>
      <c r="D9460">
        <v>103.13</v>
      </c>
    </row>
    <row r="9461" spans="1:4" x14ac:dyDescent="0.2">
      <c r="A9461">
        <v>94224</v>
      </c>
      <c r="B9461" t="s">
        <v>16777</v>
      </c>
      <c r="C9461" t="s">
        <v>83</v>
      </c>
      <c r="D9461">
        <v>35.79</v>
      </c>
    </row>
    <row r="9462" spans="1:4" x14ac:dyDescent="0.2">
      <c r="A9462">
        <v>102653</v>
      </c>
      <c r="B9462" t="s">
        <v>16778</v>
      </c>
      <c r="C9462" t="s">
        <v>3211</v>
      </c>
      <c r="D9462" t="s">
        <v>17527</v>
      </c>
    </row>
    <row r="9463" spans="1:4" x14ac:dyDescent="0.2">
      <c r="A9463">
        <v>100330</v>
      </c>
      <c r="B9463" t="s">
        <v>16779</v>
      </c>
      <c r="C9463" t="s">
        <v>3211</v>
      </c>
      <c r="D9463">
        <v>32.22</v>
      </c>
    </row>
    <row r="9464" spans="1:4" x14ac:dyDescent="0.2">
      <c r="A9464">
        <v>100331</v>
      </c>
      <c r="B9464" t="s">
        <v>16780</v>
      </c>
      <c r="C9464" t="s">
        <v>3211</v>
      </c>
      <c r="D9464">
        <v>40.58</v>
      </c>
    </row>
    <row r="9465" spans="1:4" x14ac:dyDescent="0.2">
      <c r="A9465">
        <v>100328</v>
      </c>
      <c r="B9465" t="s">
        <v>16781</v>
      </c>
      <c r="C9465" t="s">
        <v>3211</v>
      </c>
      <c r="D9465">
        <v>23.73</v>
      </c>
    </row>
    <row r="9466" spans="1:4" x14ac:dyDescent="0.2">
      <c r="A9466">
        <v>100329</v>
      </c>
      <c r="B9466" t="s">
        <v>16782</v>
      </c>
      <c r="C9466" t="s">
        <v>3211</v>
      </c>
      <c r="D9466">
        <v>28.63</v>
      </c>
    </row>
    <row r="9467" spans="1:4" x14ac:dyDescent="0.2">
      <c r="A9467">
        <v>94231</v>
      </c>
      <c r="B9467" t="s">
        <v>186</v>
      </c>
      <c r="C9467" t="s">
        <v>83</v>
      </c>
      <c r="D9467">
        <v>50.06</v>
      </c>
    </row>
    <row r="9468" spans="1:4" x14ac:dyDescent="0.2">
      <c r="A9468">
        <v>100435</v>
      </c>
      <c r="B9468" t="s">
        <v>16783</v>
      </c>
      <c r="C9468" t="s">
        <v>83</v>
      </c>
      <c r="D9468">
        <v>73.16</v>
      </c>
    </row>
    <row r="9469" spans="1:4" x14ac:dyDescent="0.2">
      <c r="A9469">
        <v>100327</v>
      </c>
      <c r="B9469" t="s">
        <v>16784</v>
      </c>
      <c r="C9469" t="s">
        <v>83</v>
      </c>
      <c r="D9469">
        <v>57.29</v>
      </c>
    </row>
    <row r="9470" spans="1:4" x14ac:dyDescent="0.2">
      <c r="A9470">
        <v>94226</v>
      </c>
      <c r="B9470" t="s">
        <v>16785</v>
      </c>
      <c r="C9470" t="s">
        <v>3211</v>
      </c>
      <c r="D9470">
        <v>25.01</v>
      </c>
    </row>
    <row r="9471" spans="1:4" x14ac:dyDescent="0.2">
      <c r="A9471">
        <v>94201</v>
      </c>
      <c r="B9471" t="s">
        <v>16786</v>
      </c>
      <c r="C9471" t="s">
        <v>3211</v>
      </c>
      <c r="D9471">
        <v>100.21</v>
      </c>
    </row>
    <row r="9472" spans="1:4" x14ac:dyDescent="0.2">
      <c r="A9472">
        <v>94204</v>
      </c>
      <c r="B9472" t="s">
        <v>16787</v>
      </c>
      <c r="C9472" t="s">
        <v>3211</v>
      </c>
      <c r="D9472">
        <v>108.53</v>
      </c>
    </row>
    <row r="9473" spans="1:4" x14ac:dyDescent="0.2">
      <c r="A9473">
        <v>94447</v>
      </c>
      <c r="B9473" t="s">
        <v>16788</v>
      </c>
      <c r="C9473" t="s">
        <v>3211</v>
      </c>
      <c r="D9473">
        <v>100.21</v>
      </c>
    </row>
    <row r="9474" spans="1:4" x14ac:dyDescent="0.2">
      <c r="A9474">
        <v>94448</v>
      </c>
      <c r="B9474" t="s">
        <v>16789</v>
      </c>
      <c r="C9474" t="s">
        <v>3211</v>
      </c>
      <c r="D9474">
        <v>108.53</v>
      </c>
    </row>
    <row r="9475" spans="1:4" x14ac:dyDescent="0.2">
      <c r="A9475">
        <v>94445</v>
      </c>
      <c r="B9475" t="s">
        <v>16790</v>
      </c>
      <c r="C9475" t="s">
        <v>3211</v>
      </c>
      <c r="D9475">
        <v>100.21</v>
      </c>
    </row>
    <row r="9476" spans="1:4" x14ac:dyDescent="0.2">
      <c r="A9476">
        <v>94446</v>
      </c>
      <c r="B9476" t="s">
        <v>16791</v>
      </c>
      <c r="C9476" t="s">
        <v>3211</v>
      </c>
      <c r="D9476">
        <v>108.53</v>
      </c>
    </row>
    <row r="9477" spans="1:4" x14ac:dyDescent="0.2">
      <c r="A9477">
        <v>94440</v>
      </c>
      <c r="B9477" t="s">
        <v>16792</v>
      </c>
      <c r="C9477" t="s">
        <v>3211</v>
      </c>
      <c r="D9477">
        <v>71</v>
      </c>
    </row>
    <row r="9478" spans="1:4" x14ac:dyDescent="0.2">
      <c r="A9478">
        <v>94441</v>
      </c>
      <c r="B9478" t="s">
        <v>16793</v>
      </c>
      <c r="C9478" t="s">
        <v>3211</v>
      </c>
      <c r="D9478">
        <v>75.900000000000006</v>
      </c>
    </row>
    <row r="9479" spans="1:4" x14ac:dyDescent="0.2">
      <c r="A9479">
        <v>94195</v>
      </c>
      <c r="B9479" t="s">
        <v>16794</v>
      </c>
      <c r="C9479" t="s">
        <v>3211</v>
      </c>
      <c r="D9479">
        <v>71</v>
      </c>
    </row>
    <row r="9480" spans="1:4" x14ac:dyDescent="0.2">
      <c r="A9480">
        <v>94198</v>
      </c>
      <c r="B9480" t="s">
        <v>16795</v>
      </c>
      <c r="C9480" t="s">
        <v>3211</v>
      </c>
      <c r="D9480">
        <v>75.900000000000006</v>
      </c>
    </row>
    <row r="9481" spans="1:4" x14ac:dyDescent="0.2">
      <c r="A9481">
        <v>94442</v>
      </c>
      <c r="B9481" t="s">
        <v>16796</v>
      </c>
      <c r="C9481" t="s">
        <v>3211</v>
      </c>
      <c r="D9481">
        <v>71</v>
      </c>
    </row>
    <row r="9482" spans="1:4" x14ac:dyDescent="0.2">
      <c r="A9482">
        <v>94443</v>
      </c>
      <c r="B9482" t="s">
        <v>16797</v>
      </c>
      <c r="C9482" t="s">
        <v>3211</v>
      </c>
      <c r="D9482">
        <v>75.900000000000006</v>
      </c>
    </row>
    <row r="9483" spans="1:4" x14ac:dyDescent="0.2">
      <c r="A9483">
        <v>94213</v>
      </c>
      <c r="B9483" t="s">
        <v>1367</v>
      </c>
      <c r="C9483" t="s">
        <v>3211</v>
      </c>
      <c r="D9483">
        <v>65.17</v>
      </c>
    </row>
    <row r="9484" spans="1:4" x14ac:dyDescent="0.2">
      <c r="A9484">
        <v>94189</v>
      </c>
      <c r="B9484" t="s">
        <v>16798</v>
      </c>
      <c r="C9484" t="s">
        <v>3211</v>
      </c>
      <c r="D9484">
        <v>39.659999999999997</v>
      </c>
    </row>
    <row r="9485" spans="1:4" x14ac:dyDescent="0.2">
      <c r="A9485">
        <v>94192</v>
      </c>
      <c r="B9485" t="s">
        <v>16799</v>
      </c>
      <c r="C9485" t="s">
        <v>3211</v>
      </c>
      <c r="D9485">
        <v>43.37</v>
      </c>
    </row>
    <row r="9486" spans="1:4" x14ac:dyDescent="0.2">
      <c r="A9486">
        <v>94444</v>
      </c>
      <c r="B9486" t="s">
        <v>16800</v>
      </c>
      <c r="C9486" t="s">
        <v>3211</v>
      </c>
      <c r="D9486">
        <v>628.85</v>
      </c>
    </row>
    <row r="9487" spans="1:4" x14ac:dyDescent="0.2">
      <c r="A9487">
        <v>94218</v>
      </c>
      <c r="B9487" t="s">
        <v>16801</v>
      </c>
      <c r="C9487" t="s">
        <v>3211</v>
      </c>
      <c r="D9487">
        <v>142.12</v>
      </c>
    </row>
    <row r="9488" spans="1:4" x14ac:dyDescent="0.2">
      <c r="A9488">
        <v>94216</v>
      </c>
      <c r="B9488" t="s">
        <v>16802</v>
      </c>
      <c r="C9488" t="s">
        <v>3211</v>
      </c>
      <c r="D9488">
        <v>174.24</v>
      </c>
    </row>
    <row r="9489" spans="1:4" x14ac:dyDescent="0.2">
      <c r="A9489">
        <v>94449</v>
      </c>
      <c r="B9489" t="s">
        <v>16803</v>
      </c>
      <c r="C9489" t="s">
        <v>3211</v>
      </c>
      <c r="D9489">
        <v>68.16</v>
      </c>
    </row>
    <row r="9490" spans="1:4" x14ac:dyDescent="0.2">
      <c r="A9490">
        <v>94210</v>
      </c>
      <c r="B9490" t="s">
        <v>16804</v>
      </c>
      <c r="C9490" t="s">
        <v>3211</v>
      </c>
      <c r="D9490">
        <v>60.02</v>
      </c>
    </row>
    <row r="9491" spans="1:4" x14ac:dyDescent="0.2">
      <c r="A9491">
        <v>94207</v>
      </c>
      <c r="B9491" t="s">
        <v>178</v>
      </c>
      <c r="C9491" t="s">
        <v>3211</v>
      </c>
      <c r="D9491">
        <v>56.44</v>
      </c>
    </row>
    <row r="9492" spans="1:4" x14ac:dyDescent="0.2">
      <c r="A9492">
        <v>102109</v>
      </c>
      <c r="B9492" t="s">
        <v>16805</v>
      </c>
      <c r="C9492" t="s">
        <v>52</v>
      </c>
      <c r="D9492">
        <v>93.58</v>
      </c>
    </row>
    <row r="9493" spans="1:4" x14ac:dyDescent="0.2">
      <c r="A9493">
        <v>102110</v>
      </c>
      <c r="B9493" t="s">
        <v>16806</v>
      </c>
      <c r="C9493" t="s">
        <v>52</v>
      </c>
      <c r="D9493">
        <v>302.66000000000003</v>
      </c>
    </row>
    <row r="9494" spans="1:4" x14ac:dyDescent="0.2">
      <c r="A9494">
        <v>103656</v>
      </c>
      <c r="B9494" t="s">
        <v>16807</v>
      </c>
      <c r="C9494" t="s">
        <v>52</v>
      </c>
      <c r="D9494" s="335">
        <v>126088.61</v>
      </c>
    </row>
    <row r="9495" spans="1:4" x14ac:dyDescent="0.2">
      <c r="A9495">
        <v>102105</v>
      </c>
      <c r="B9495" t="s">
        <v>16808</v>
      </c>
      <c r="C9495" t="s">
        <v>52</v>
      </c>
      <c r="D9495" s="335">
        <v>20070.439999999999</v>
      </c>
    </row>
    <row r="9496" spans="1:4" x14ac:dyDescent="0.2">
      <c r="A9496">
        <v>102106</v>
      </c>
      <c r="B9496" t="s">
        <v>16809</v>
      </c>
      <c r="C9496" t="s">
        <v>52</v>
      </c>
      <c r="D9496" s="335">
        <v>25137.35</v>
      </c>
    </row>
    <row r="9497" spans="1:4" x14ac:dyDescent="0.2">
      <c r="A9497">
        <v>102107</v>
      </c>
      <c r="B9497" t="s">
        <v>16810</v>
      </c>
      <c r="C9497" t="s">
        <v>52</v>
      </c>
      <c r="D9497" s="335">
        <v>35021.9</v>
      </c>
    </row>
    <row r="9498" spans="1:4" x14ac:dyDescent="0.2">
      <c r="A9498">
        <v>102102</v>
      </c>
      <c r="B9498" t="s">
        <v>16811</v>
      </c>
      <c r="C9498" t="s">
        <v>52</v>
      </c>
      <c r="D9498" s="335">
        <v>11495.8</v>
      </c>
    </row>
    <row r="9499" spans="1:4" x14ac:dyDescent="0.2">
      <c r="A9499">
        <v>102108</v>
      </c>
      <c r="B9499" t="s">
        <v>16812</v>
      </c>
      <c r="C9499" t="s">
        <v>52</v>
      </c>
      <c r="D9499" s="335">
        <v>40760.910000000003</v>
      </c>
    </row>
    <row r="9500" spans="1:4" x14ac:dyDescent="0.2">
      <c r="A9500">
        <v>102103</v>
      </c>
      <c r="B9500" t="s">
        <v>16813</v>
      </c>
      <c r="C9500" t="s">
        <v>52</v>
      </c>
      <c r="D9500" s="335">
        <v>12779.41</v>
      </c>
    </row>
    <row r="9501" spans="1:4" x14ac:dyDescent="0.2">
      <c r="A9501">
        <v>103654</v>
      </c>
      <c r="B9501" t="s">
        <v>16814</v>
      </c>
      <c r="C9501" t="s">
        <v>52</v>
      </c>
      <c r="D9501" s="335">
        <v>65881.25</v>
      </c>
    </row>
    <row r="9502" spans="1:4" x14ac:dyDescent="0.2">
      <c r="A9502">
        <v>102104</v>
      </c>
      <c r="B9502" t="s">
        <v>16815</v>
      </c>
      <c r="C9502" t="s">
        <v>52</v>
      </c>
      <c r="D9502" s="335">
        <v>16355.23</v>
      </c>
    </row>
    <row r="9503" spans="1:4" x14ac:dyDescent="0.2">
      <c r="A9503">
        <v>103655</v>
      </c>
      <c r="B9503" t="s">
        <v>16816</v>
      </c>
      <c r="C9503" t="s">
        <v>52</v>
      </c>
      <c r="D9503" s="335">
        <v>90216.98</v>
      </c>
    </row>
    <row r="9504" spans="1:4" x14ac:dyDescent="0.2">
      <c r="A9504">
        <v>105473</v>
      </c>
      <c r="B9504" t="s">
        <v>16817</v>
      </c>
      <c r="C9504" t="s">
        <v>3976</v>
      </c>
      <c r="D9504" t="s">
        <v>17527</v>
      </c>
    </row>
    <row r="9505" spans="1:4" x14ac:dyDescent="0.2">
      <c r="A9505">
        <v>105414</v>
      </c>
      <c r="B9505" t="s">
        <v>16818</v>
      </c>
      <c r="C9505" t="s">
        <v>3976</v>
      </c>
      <c r="D9505" t="s">
        <v>17527</v>
      </c>
    </row>
    <row r="9506" spans="1:4" x14ac:dyDescent="0.2">
      <c r="A9506">
        <v>105424</v>
      </c>
      <c r="B9506" t="s">
        <v>16819</v>
      </c>
      <c r="C9506" t="s">
        <v>3976</v>
      </c>
      <c r="D9506" t="s">
        <v>17527</v>
      </c>
    </row>
    <row r="9507" spans="1:4" x14ac:dyDescent="0.2">
      <c r="A9507">
        <v>105448</v>
      </c>
      <c r="B9507" t="s">
        <v>16820</v>
      </c>
      <c r="C9507" t="s">
        <v>3976</v>
      </c>
      <c r="D9507" t="s">
        <v>17527</v>
      </c>
    </row>
    <row r="9508" spans="1:4" x14ac:dyDescent="0.2">
      <c r="A9508">
        <v>105409</v>
      </c>
      <c r="B9508" t="s">
        <v>16821</v>
      </c>
      <c r="C9508" t="s">
        <v>3976</v>
      </c>
      <c r="D9508" t="s">
        <v>17527</v>
      </c>
    </row>
    <row r="9509" spans="1:4" x14ac:dyDescent="0.2">
      <c r="A9509">
        <v>105415</v>
      </c>
      <c r="B9509" t="s">
        <v>16822</v>
      </c>
      <c r="C9509" t="s">
        <v>3976</v>
      </c>
      <c r="D9509" t="s">
        <v>17527</v>
      </c>
    </row>
    <row r="9510" spans="1:4" x14ac:dyDescent="0.2">
      <c r="A9510">
        <v>105487</v>
      </c>
      <c r="B9510" t="s">
        <v>16823</v>
      </c>
      <c r="C9510" t="s">
        <v>3976</v>
      </c>
      <c r="D9510" t="s">
        <v>17527</v>
      </c>
    </row>
    <row r="9511" spans="1:4" x14ac:dyDescent="0.2">
      <c r="A9511">
        <v>105451</v>
      </c>
      <c r="B9511" t="s">
        <v>16824</v>
      </c>
      <c r="C9511" t="s">
        <v>3976</v>
      </c>
      <c r="D9511" t="s">
        <v>17527</v>
      </c>
    </row>
    <row r="9512" spans="1:4" x14ac:dyDescent="0.2">
      <c r="A9512">
        <v>105454</v>
      </c>
      <c r="B9512" t="s">
        <v>16825</v>
      </c>
      <c r="C9512" t="s">
        <v>3976</v>
      </c>
      <c r="D9512" t="s">
        <v>17527</v>
      </c>
    </row>
    <row r="9513" spans="1:4" x14ac:dyDescent="0.2">
      <c r="A9513">
        <v>105411</v>
      </c>
      <c r="B9513" t="s">
        <v>16826</v>
      </c>
      <c r="C9513" t="s">
        <v>3976</v>
      </c>
      <c r="D9513" t="s">
        <v>17527</v>
      </c>
    </row>
    <row r="9514" spans="1:4" x14ac:dyDescent="0.2">
      <c r="A9514">
        <v>105419</v>
      </c>
      <c r="B9514" t="s">
        <v>16827</v>
      </c>
      <c r="C9514" t="s">
        <v>3976</v>
      </c>
      <c r="D9514" t="s">
        <v>17527</v>
      </c>
    </row>
    <row r="9515" spans="1:4" x14ac:dyDescent="0.2">
      <c r="A9515">
        <v>105443</v>
      </c>
      <c r="B9515" t="s">
        <v>16828</v>
      </c>
      <c r="C9515" t="s">
        <v>3976</v>
      </c>
      <c r="D9515" t="s">
        <v>17527</v>
      </c>
    </row>
    <row r="9516" spans="1:4" x14ac:dyDescent="0.2">
      <c r="A9516">
        <v>105455</v>
      </c>
      <c r="B9516" t="s">
        <v>16829</v>
      </c>
      <c r="C9516" t="s">
        <v>3976</v>
      </c>
      <c r="D9516" t="s">
        <v>17527</v>
      </c>
    </row>
    <row r="9517" spans="1:4" x14ac:dyDescent="0.2">
      <c r="A9517">
        <v>105412</v>
      </c>
      <c r="B9517" t="s">
        <v>16830</v>
      </c>
      <c r="C9517" t="s">
        <v>3976</v>
      </c>
      <c r="D9517" t="s">
        <v>17527</v>
      </c>
    </row>
    <row r="9518" spans="1:4" x14ac:dyDescent="0.2">
      <c r="A9518">
        <v>105420</v>
      </c>
      <c r="B9518" t="s">
        <v>16831</v>
      </c>
      <c r="C9518" t="s">
        <v>3976</v>
      </c>
      <c r="D9518" t="s">
        <v>17527</v>
      </c>
    </row>
    <row r="9519" spans="1:4" x14ac:dyDescent="0.2">
      <c r="A9519">
        <v>105444</v>
      </c>
      <c r="B9519" t="s">
        <v>16832</v>
      </c>
      <c r="C9519" t="s">
        <v>3976</v>
      </c>
      <c r="D9519" t="s">
        <v>17527</v>
      </c>
    </row>
    <row r="9520" spans="1:4" x14ac:dyDescent="0.2">
      <c r="A9520">
        <v>105456</v>
      </c>
      <c r="B9520" t="s">
        <v>16833</v>
      </c>
      <c r="C9520" t="s">
        <v>3976</v>
      </c>
      <c r="D9520" t="s">
        <v>17527</v>
      </c>
    </row>
    <row r="9521" spans="1:4" x14ac:dyDescent="0.2">
      <c r="A9521">
        <v>105478</v>
      </c>
      <c r="B9521" t="s">
        <v>16834</v>
      </c>
      <c r="C9521" t="s">
        <v>3976</v>
      </c>
      <c r="D9521" t="s">
        <v>17527</v>
      </c>
    </row>
    <row r="9522" spans="1:4" x14ac:dyDescent="0.2">
      <c r="A9522">
        <v>105421</v>
      </c>
      <c r="B9522" t="s">
        <v>16835</v>
      </c>
      <c r="C9522" t="s">
        <v>3976</v>
      </c>
      <c r="D9522" t="s">
        <v>17527</v>
      </c>
    </row>
    <row r="9523" spans="1:4" x14ac:dyDescent="0.2">
      <c r="A9523">
        <v>105445</v>
      </c>
      <c r="B9523" t="s">
        <v>16836</v>
      </c>
      <c r="C9523" t="s">
        <v>3976</v>
      </c>
      <c r="D9523" t="s">
        <v>17527</v>
      </c>
    </row>
    <row r="9524" spans="1:4" x14ac:dyDescent="0.2">
      <c r="A9524">
        <v>105453</v>
      </c>
      <c r="B9524" t="s">
        <v>16837</v>
      </c>
      <c r="C9524" t="s">
        <v>3976</v>
      </c>
      <c r="D9524" t="s">
        <v>17527</v>
      </c>
    </row>
    <row r="9525" spans="1:4" x14ac:dyDescent="0.2">
      <c r="A9525">
        <v>105497</v>
      </c>
      <c r="B9525" t="s">
        <v>16838</v>
      </c>
      <c r="C9525" t="s">
        <v>3976</v>
      </c>
      <c r="D9525" t="s">
        <v>17527</v>
      </c>
    </row>
    <row r="9526" spans="1:4" x14ac:dyDescent="0.2">
      <c r="A9526">
        <v>105418</v>
      </c>
      <c r="B9526" t="s">
        <v>16839</v>
      </c>
      <c r="C9526" t="s">
        <v>3976</v>
      </c>
      <c r="D9526" t="s">
        <v>17527</v>
      </c>
    </row>
    <row r="9527" spans="1:4" x14ac:dyDescent="0.2">
      <c r="A9527">
        <v>105442</v>
      </c>
      <c r="B9527" t="s">
        <v>16840</v>
      </c>
      <c r="C9527" t="s">
        <v>3976</v>
      </c>
      <c r="D9527" t="s">
        <v>17527</v>
      </c>
    </row>
    <row r="9528" spans="1:4" x14ac:dyDescent="0.2">
      <c r="A9528">
        <v>105410</v>
      </c>
      <c r="B9528" t="s">
        <v>16841</v>
      </c>
      <c r="C9528" t="s">
        <v>3976</v>
      </c>
      <c r="D9528" t="s">
        <v>17527</v>
      </c>
    </row>
    <row r="9529" spans="1:4" x14ac:dyDescent="0.2">
      <c r="A9529">
        <v>105416</v>
      </c>
      <c r="B9529" t="s">
        <v>16842</v>
      </c>
      <c r="C9529" t="s">
        <v>3976</v>
      </c>
      <c r="D9529" t="s">
        <v>17527</v>
      </c>
    </row>
    <row r="9530" spans="1:4" x14ac:dyDescent="0.2">
      <c r="A9530">
        <v>105488</v>
      </c>
      <c r="B9530" t="s">
        <v>16843</v>
      </c>
      <c r="C9530" t="s">
        <v>3976</v>
      </c>
      <c r="D9530" t="s">
        <v>17527</v>
      </c>
    </row>
    <row r="9531" spans="1:4" x14ac:dyDescent="0.2">
      <c r="A9531">
        <v>105452</v>
      </c>
      <c r="B9531" t="s">
        <v>16844</v>
      </c>
      <c r="C9531" t="s">
        <v>3976</v>
      </c>
      <c r="D9531" t="s">
        <v>17527</v>
      </c>
    </row>
    <row r="9532" spans="1:4" x14ac:dyDescent="0.2">
      <c r="A9532">
        <v>105475</v>
      </c>
      <c r="B9532" t="s">
        <v>16845</v>
      </c>
      <c r="C9532" t="s">
        <v>3976</v>
      </c>
      <c r="D9532" t="s">
        <v>17527</v>
      </c>
    </row>
    <row r="9533" spans="1:4" x14ac:dyDescent="0.2">
      <c r="A9533">
        <v>105498</v>
      </c>
      <c r="B9533" t="s">
        <v>16846</v>
      </c>
      <c r="C9533" t="s">
        <v>3976</v>
      </c>
      <c r="D9533" t="s">
        <v>17527</v>
      </c>
    </row>
    <row r="9534" spans="1:4" x14ac:dyDescent="0.2">
      <c r="A9534">
        <v>105486</v>
      </c>
      <c r="B9534" t="s">
        <v>16847</v>
      </c>
      <c r="C9534" t="s">
        <v>3976</v>
      </c>
      <c r="D9534" t="s">
        <v>17527</v>
      </c>
    </row>
    <row r="9535" spans="1:4" x14ac:dyDescent="0.2">
      <c r="A9535">
        <v>105450</v>
      </c>
      <c r="B9535" t="s">
        <v>16848</v>
      </c>
      <c r="C9535" t="s">
        <v>3976</v>
      </c>
      <c r="D9535" t="s">
        <v>17527</v>
      </c>
    </row>
    <row r="9536" spans="1:4" x14ac:dyDescent="0.2">
      <c r="A9536">
        <v>105438</v>
      </c>
      <c r="B9536" t="s">
        <v>16849</v>
      </c>
      <c r="C9536" t="s">
        <v>3976</v>
      </c>
      <c r="D9536" t="s">
        <v>17527</v>
      </c>
    </row>
    <row r="9537" spans="1:4" x14ac:dyDescent="0.2">
      <c r="A9537">
        <v>105463</v>
      </c>
      <c r="B9537" t="s">
        <v>16850</v>
      </c>
      <c r="C9537" t="s">
        <v>3976</v>
      </c>
      <c r="D9537" t="s">
        <v>17527</v>
      </c>
    </row>
    <row r="9538" spans="1:4" x14ac:dyDescent="0.2">
      <c r="A9538">
        <v>105485</v>
      </c>
      <c r="B9538" t="s">
        <v>16851</v>
      </c>
      <c r="C9538" t="s">
        <v>3976</v>
      </c>
      <c r="D9538" t="s">
        <v>17527</v>
      </c>
    </row>
    <row r="9539" spans="1:4" x14ac:dyDescent="0.2">
      <c r="A9539">
        <v>105428</v>
      </c>
      <c r="B9539" t="s">
        <v>16852</v>
      </c>
      <c r="C9539" t="s">
        <v>3976</v>
      </c>
      <c r="D9539" t="s">
        <v>17527</v>
      </c>
    </row>
    <row r="9540" spans="1:4" x14ac:dyDescent="0.2">
      <c r="A9540">
        <v>105426</v>
      </c>
      <c r="B9540" t="s">
        <v>16853</v>
      </c>
      <c r="C9540" t="s">
        <v>3976</v>
      </c>
      <c r="D9540" t="s">
        <v>17527</v>
      </c>
    </row>
    <row r="9541" spans="1:4" x14ac:dyDescent="0.2">
      <c r="A9541">
        <v>105491</v>
      </c>
      <c r="B9541" t="s">
        <v>16854</v>
      </c>
      <c r="C9541" t="s">
        <v>3976</v>
      </c>
      <c r="D9541" t="s">
        <v>17527</v>
      </c>
    </row>
    <row r="9542" spans="1:4" x14ac:dyDescent="0.2">
      <c r="A9542">
        <v>105495</v>
      </c>
      <c r="B9542" t="s">
        <v>16855</v>
      </c>
      <c r="C9542" t="s">
        <v>3976</v>
      </c>
      <c r="D9542" t="s">
        <v>17527</v>
      </c>
    </row>
    <row r="9543" spans="1:4" x14ac:dyDescent="0.2">
      <c r="A9543">
        <v>105407</v>
      </c>
      <c r="B9543" t="s">
        <v>16856</v>
      </c>
      <c r="C9543" t="s">
        <v>3976</v>
      </c>
      <c r="D9543" t="s">
        <v>17527</v>
      </c>
    </row>
    <row r="9544" spans="1:4" x14ac:dyDescent="0.2">
      <c r="A9544">
        <v>105427</v>
      </c>
      <c r="B9544" t="s">
        <v>16857</v>
      </c>
      <c r="C9544" t="s">
        <v>3976</v>
      </c>
      <c r="D9544" t="s">
        <v>17527</v>
      </c>
    </row>
    <row r="9545" spans="1:4" x14ac:dyDescent="0.2">
      <c r="A9545">
        <v>105492</v>
      </c>
      <c r="B9545" t="s">
        <v>16858</v>
      </c>
      <c r="C9545" t="s">
        <v>3976</v>
      </c>
      <c r="D9545" t="s">
        <v>17527</v>
      </c>
    </row>
    <row r="9546" spans="1:4" x14ac:dyDescent="0.2">
      <c r="A9546">
        <v>105496</v>
      </c>
      <c r="B9546" t="s">
        <v>16859</v>
      </c>
      <c r="C9546" t="s">
        <v>3976</v>
      </c>
      <c r="D9546" t="s">
        <v>17527</v>
      </c>
    </row>
    <row r="9547" spans="1:4" x14ac:dyDescent="0.2">
      <c r="A9547">
        <v>105425</v>
      </c>
      <c r="B9547" t="s">
        <v>16860</v>
      </c>
      <c r="C9547" t="s">
        <v>3976</v>
      </c>
      <c r="D9547" t="s">
        <v>17527</v>
      </c>
    </row>
    <row r="9548" spans="1:4" x14ac:dyDescent="0.2">
      <c r="A9548">
        <v>105477</v>
      </c>
      <c r="B9548" t="s">
        <v>16861</v>
      </c>
      <c r="C9548" t="s">
        <v>3976</v>
      </c>
      <c r="D9548" t="s">
        <v>17527</v>
      </c>
    </row>
    <row r="9549" spans="1:4" x14ac:dyDescent="0.2">
      <c r="A9549">
        <v>105490</v>
      </c>
      <c r="B9549" t="s">
        <v>16862</v>
      </c>
      <c r="C9549" t="s">
        <v>3976</v>
      </c>
      <c r="D9549" t="s">
        <v>17527</v>
      </c>
    </row>
    <row r="9550" spans="1:4" x14ac:dyDescent="0.2">
      <c r="A9550">
        <v>105494</v>
      </c>
      <c r="B9550" t="s">
        <v>16863</v>
      </c>
      <c r="C9550" t="s">
        <v>3976</v>
      </c>
      <c r="D9550" t="s">
        <v>17527</v>
      </c>
    </row>
    <row r="9551" spans="1:4" x14ac:dyDescent="0.2">
      <c r="A9551">
        <v>105417</v>
      </c>
      <c r="B9551" t="s">
        <v>16864</v>
      </c>
      <c r="C9551" t="s">
        <v>3976</v>
      </c>
      <c r="D9551" t="s">
        <v>17527</v>
      </c>
    </row>
    <row r="9552" spans="1:4" x14ac:dyDescent="0.2">
      <c r="A9552">
        <v>105461</v>
      </c>
      <c r="B9552" t="s">
        <v>16865</v>
      </c>
      <c r="C9552" t="s">
        <v>3976</v>
      </c>
      <c r="D9552" t="s">
        <v>17527</v>
      </c>
    </row>
    <row r="9553" spans="1:4" x14ac:dyDescent="0.2">
      <c r="A9553">
        <v>105436</v>
      </c>
      <c r="B9553" t="s">
        <v>16866</v>
      </c>
      <c r="C9553" t="s">
        <v>3976</v>
      </c>
      <c r="D9553" t="s">
        <v>17527</v>
      </c>
    </row>
    <row r="9554" spans="1:4" x14ac:dyDescent="0.2">
      <c r="A9554">
        <v>105483</v>
      </c>
      <c r="B9554" t="s">
        <v>16867</v>
      </c>
      <c r="C9554" t="s">
        <v>3976</v>
      </c>
      <c r="D9554" t="s">
        <v>17527</v>
      </c>
    </row>
    <row r="9555" spans="1:4" x14ac:dyDescent="0.2">
      <c r="A9555">
        <v>105505</v>
      </c>
      <c r="B9555" t="s">
        <v>16868</v>
      </c>
      <c r="C9555" t="s">
        <v>3976</v>
      </c>
      <c r="D9555" t="s">
        <v>17527</v>
      </c>
    </row>
    <row r="9556" spans="1:4" x14ac:dyDescent="0.2">
      <c r="A9556">
        <v>105435</v>
      </c>
      <c r="B9556" t="s">
        <v>16869</v>
      </c>
      <c r="C9556" t="s">
        <v>3976</v>
      </c>
      <c r="D9556" t="s">
        <v>17527</v>
      </c>
    </row>
    <row r="9557" spans="1:4" x14ac:dyDescent="0.2">
      <c r="A9557">
        <v>105460</v>
      </c>
      <c r="B9557" t="s">
        <v>16870</v>
      </c>
      <c r="C9557" t="s">
        <v>3976</v>
      </c>
      <c r="D9557" t="s">
        <v>17527</v>
      </c>
    </row>
    <row r="9558" spans="1:4" x14ac:dyDescent="0.2">
      <c r="A9558">
        <v>105470</v>
      </c>
      <c r="B9558" t="s">
        <v>16871</v>
      </c>
      <c r="C9558" t="s">
        <v>3976</v>
      </c>
      <c r="D9558" t="s">
        <v>17527</v>
      </c>
    </row>
    <row r="9559" spans="1:4" x14ac:dyDescent="0.2">
      <c r="A9559">
        <v>105504</v>
      </c>
      <c r="B9559" t="s">
        <v>16872</v>
      </c>
      <c r="C9559" t="s">
        <v>3976</v>
      </c>
      <c r="D9559" t="s">
        <v>17527</v>
      </c>
    </row>
    <row r="9560" spans="1:4" x14ac:dyDescent="0.2">
      <c r="A9560">
        <v>105476</v>
      </c>
      <c r="B9560" t="s">
        <v>16873</v>
      </c>
      <c r="C9560" t="s">
        <v>3976</v>
      </c>
      <c r="D9560" t="s">
        <v>17527</v>
      </c>
    </row>
    <row r="9561" spans="1:4" x14ac:dyDescent="0.2">
      <c r="A9561">
        <v>105471</v>
      </c>
      <c r="B9561" t="s">
        <v>16874</v>
      </c>
      <c r="C9561" t="s">
        <v>3976</v>
      </c>
      <c r="D9561" t="s">
        <v>17527</v>
      </c>
    </row>
    <row r="9562" spans="1:4" x14ac:dyDescent="0.2">
      <c r="A9562">
        <v>105493</v>
      </c>
      <c r="B9562" t="s">
        <v>16875</v>
      </c>
      <c r="C9562" t="s">
        <v>3976</v>
      </c>
      <c r="D9562" t="s">
        <v>17527</v>
      </c>
    </row>
    <row r="9563" spans="1:4" x14ac:dyDescent="0.2">
      <c r="A9563">
        <v>105482</v>
      </c>
      <c r="B9563" t="s">
        <v>16876</v>
      </c>
      <c r="C9563" t="s">
        <v>3976</v>
      </c>
      <c r="D9563" t="s">
        <v>17527</v>
      </c>
    </row>
    <row r="9564" spans="1:4" x14ac:dyDescent="0.2">
      <c r="A9564">
        <v>105430</v>
      </c>
      <c r="B9564" t="s">
        <v>16877</v>
      </c>
      <c r="C9564" t="s">
        <v>3976</v>
      </c>
      <c r="D9564" t="s">
        <v>17527</v>
      </c>
    </row>
    <row r="9565" spans="1:4" x14ac:dyDescent="0.2">
      <c r="A9565">
        <v>105440</v>
      </c>
      <c r="B9565" t="s">
        <v>16878</v>
      </c>
      <c r="C9565" t="s">
        <v>3976</v>
      </c>
      <c r="D9565" t="s">
        <v>17527</v>
      </c>
    </row>
    <row r="9566" spans="1:4" x14ac:dyDescent="0.2">
      <c r="A9566">
        <v>105465</v>
      </c>
      <c r="B9566" t="s">
        <v>16879</v>
      </c>
      <c r="C9566" t="s">
        <v>3976</v>
      </c>
      <c r="D9566" t="s">
        <v>17527</v>
      </c>
    </row>
    <row r="9567" spans="1:4" x14ac:dyDescent="0.2">
      <c r="A9567">
        <v>105499</v>
      </c>
      <c r="B9567" t="s">
        <v>16880</v>
      </c>
      <c r="C9567" t="s">
        <v>3976</v>
      </c>
      <c r="D9567" t="s">
        <v>17527</v>
      </c>
    </row>
    <row r="9568" spans="1:4" x14ac:dyDescent="0.2">
      <c r="A9568">
        <v>105431</v>
      </c>
      <c r="B9568" t="s">
        <v>16881</v>
      </c>
      <c r="C9568" t="s">
        <v>3976</v>
      </c>
      <c r="D9568" t="s">
        <v>17527</v>
      </c>
    </row>
    <row r="9569" spans="1:4" x14ac:dyDescent="0.2">
      <c r="A9569">
        <v>105441</v>
      </c>
      <c r="B9569" t="s">
        <v>16882</v>
      </c>
      <c r="C9569" t="s">
        <v>3976</v>
      </c>
      <c r="D9569" t="s">
        <v>17527</v>
      </c>
    </row>
    <row r="9570" spans="1:4" x14ac:dyDescent="0.2">
      <c r="A9570">
        <v>105466</v>
      </c>
      <c r="B9570" t="s">
        <v>16883</v>
      </c>
      <c r="C9570" t="s">
        <v>3976</v>
      </c>
      <c r="D9570" t="s">
        <v>17527</v>
      </c>
    </row>
    <row r="9571" spans="1:4" x14ac:dyDescent="0.2">
      <c r="A9571">
        <v>105500</v>
      </c>
      <c r="B9571" t="s">
        <v>16884</v>
      </c>
      <c r="C9571" t="s">
        <v>3976</v>
      </c>
      <c r="D9571" t="s">
        <v>17527</v>
      </c>
    </row>
    <row r="9572" spans="1:4" x14ac:dyDescent="0.2">
      <c r="A9572">
        <v>105429</v>
      </c>
      <c r="B9572" t="s">
        <v>16885</v>
      </c>
      <c r="C9572" t="s">
        <v>3976</v>
      </c>
      <c r="D9572" t="s">
        <v>17527</v>
      </c>
    </row>
    <row r="9573" spans="1:4" x14ac:dyDescent="0.2">
      <c r="A9573">
        <v>105439</v>
      </c>
      <c r="B9573" t="s">
        <v>16886</v>
      </c>
      <c r="C9573" t="s">
        <v>3976</v>
      </c>
      <c r="D9573" t="s">
        <v>17527</v>
      </c>
    </row>
    <row r="9574" spans="1:4" x14ac:dyDescent="0.2">
      <c r="A9574">
        <v>105464</v>
      </c>
      <c r="B9574" t="s">
        <v>16887</v>
      </c>
      <c r="C9574" t="s">
        <v>3976</v>
      </c>
      <c r="D9574" t="s">
        <v>17527</v>
      </c>
    </row>
    <row r="9575" spans="1:4" x14ac:dyDescent="0.2">
      <c r="A9575">
        <v>105489</v>
      </c>
      <c r="B9575" t="s">
        <v>16888</v>
      </c>
      <c r="C9575" t="s">
        <v>3976</v>
      </c>
      <c r="D9575" t="s">
        <v>17527</v>
      </c>
    </row>
    <row r="9576" spans="1:4" x14ac:dyDescent="0.2">
      <c r="A9576">
        <v>105437</v>
      </c>
      <c r="B9576" t="s">
        <v>16889</v>
      </c>
      <c r="C9576" t="s">
        <v>3976</v>
      </c>
      <c r="D9576" t="s">
        <v>17527</v>
      </c>
    </row>
    <row r="9577" spans="1:4" x14ac:dyDescent="0.2">
      <c r="A9577">
        <v>105462</v>
      </c>
      <c r="B9577" t="s">
        <v>16890</v>
      </c>
      <c r="C9577" t="s">
        <v>3976</v>
      </c>
      <c r="D9577" t="s">
        <v>17527</v>
      </c>
    </row>
    <row r="9578" spans="1:4" x14ac:dyDescent="0.2">
      <c r="A9578">
        <v>105484</v>
      </c>
      <c r="B9578" t="s">
        <v>16891</v>
      </c>
      <c r="C9578" t="s">
        <v>3976</v>
      </c>
      <c r="D9578" t="s">
        <v>17527</v>
      </c>
    </row>
    <row r="9579" spans="1:4" x14ac:dyDescent="0.2">
      <c r="A9579">
        <v>105506</v>
      </c>
      <c r="B9579" t="s">
        <v>16892</v>
      </c>
      <c r="C9579" t="s">
        <v>3976</v>
      </c>
      <c r="D9579" t="s">
        <v>17527</v>
      </c>
    </row>
    <row r="9580" spans="1:4" x14ac:dyDescent="0.2">
      <c r="A9580">
        <v>105432</v>
      </c>
      <c r="B9580" t="s">
        <v>16893</v>
      </c>
      <c r="C9580" t="s">
        <v>3976</v>
      </c>
      <c r="D9580" t="s">
        <v>17527</v>
      </c>
    </row>
    <row r="9581" spans="1:4" x14ac:dyDescent="0.2">
      <c r="A9581">
        <v>105457</v>
      </c>
      <c r="B9581" t="s">
        <v>16894</v>
      </c>
      <c r="C9581" t="s">
        <v>3976</v>
      </c>
      <c r="D9581" t="s">
        <v>17527</v>
      </c>
    </row>
    <row r="9582" spans="1:4" x14ac:dyDescent="0.2">
      <c r="A9582">
        <v>105467</v>
      </c>
      <c r="B9582" t="s">
        <v>16895</v>
      </c>
      <c r="C9582" t="s">
        <v>3976</v>
      </c>
      <c r="D9582" t="s">
        <v>17527</v>
      </c>
    </row>
    <row r="9583" spans="1:4" x14ac:dyDescent="0.2">
      <c r="A9583">
        <v>105501</v>
      </c>
      <c r="B9583" t="s">
        <v>16896</v>
      </c>
      <c r="C9583" t="s">
        <v>3976</v>
      </c>
      <c r="D9583" t="s">
        <v>17527</v>
      </c>
    </row>
    <row r="9584" spans="1:4" x14ac:dyDescent="0.2">
      <c r="A9584">
        <v>105433</v>
      </c>
      <c r="B9584" t="s">
        <v>16897</v>
      </c>
      <c r="C9584" t="s">
        <v>3976</v>
      </c>
      <c r="D9584" t="s">
        <v>17527</v>
      </c>
    </row>
    <row r="9585" spans="1:4" x14ac:dyDescent="0.2">
      <c r="A9585">
        <v>105458</v>
      </c>
      <c r="B9585" t="s">
        <v>16898</v>
      </c>
      <c r="C9585" t="s">
        <v>3976</v>
      </c>
      <c r="D9585" t="s">
        <v>17527</v>
      </c>
    </row>
    <row r="9586" spans="1:4" x14ac:dyDescent="0.2">
      <c r="A9586">
        <v>105468</v>
      </c>
      <c r="B9586" t="s">
        <v>16899</v>
      </c>
      <c r="C9586" t="s">
        <v>3976</v>
      </c>
      <c r="D9586" t="s">
        <v>17527</v>
      </c>
    </row>
    <row r="9587" spans="1:4" x14ac:dyDescent="0.2">
      <c r="A9587">
        <v>105502</v>
      </c>
      <c r="B9587" t="s">
        <v>16900</v>
      </c>
      <c r="C9587" t="s">
        <v>3976</v>
      </c>
      <c r="D9587" t="s">
        <v>17527</v>
      </c>
    </row>
    <row r="9588" spans="1:4" x14ac:dyDescent="0.2">
      <c r="A9588">
        <v>105434</v>
      </c>
      <c r="B9588" t="s">
        <v>16901</v>
      </c>
      <c r="C9588" t="s">
        <v>3976</v>
      </c>
      <c r="D9588" t="s">
        <v>17527</v>
      </c>
    </row>
    <row r="9589" spans="1:4" x14ac:dyDescent="0.2">
      <c r="A9589">
        <v>105459</v>
      </c>
      <c r="B9589" t="s">
        <v>16902</v>
      </c>
      <c r="C9589" t="s">
        <v>3976</v>
      </c>
      <c r="D9589" t="s">
        <v>17527</v>
      </c>
    </row>
    <row r="9590" spans="1:4" x14ac:dyDescent="0.2">
      <c r="A9590">
        <v>105469</v>
      </c>
      <c r="B9590" t="s">
        <v>16903</v>
      </c>
      <c r="C9590" t="s">
        <v>3976</v>
      </c>
      <c r="D9590" t="s">
        <v>17527</v>
      </c>
    </row>
    <row r="9591" spans="1:4" x14ac:dyDescent="0.2">
      <c r="A9591">
        <v>105503</v>
      </c>
      <c r="B9591" t="s">
        <v>16904</v>
      </c>
      <c r="C9591" t="s">
        <v>3976</v>
      </c>
      <c r="D9591" t="s">
        <v>17527</v>
      </c>
    </row>
    <row r="9592" spans="1:4" x14ac:dyDescent="0.2">
      <c r="A9592">
        <v>105472</v>
      </c>
      <c r="B9592" t="s">
        <v>16905</v>
      </c>
      <c r="C9592" t="s">
        <v>3976</v>
      </c>
      <c r="D9592" t="s">
        <v>17527</v>
      </c>
    </row>
    <row r="9593" spans="1:4" x14ac:dyDescent="0.2">
      <c r="A9593">
        <v>105413</v>
      </c>
      <c r="B9593" t="s">
        <v>16906</v>
      </c>
      <c r="C9593" t="s">
        <v>3976</v>
      </c>
      <c r="D9593" t="s">
        <v>17527</v>
      </c>
    </row>
    <row r="9594" spans="1:4" x14ac:dyDescent="0.2">
      <c r="A9594">
        <v>105423</v>
      </c>
      <c r="B9594" t="s">
        <v>16907</v>
      </c>
      <c r="C9594" t="s">
        <v>3976</v>
      </c>
      <c r="D9594" t="s">
        <v>17527</v>
      </c>
    </row>
    <row r="9595" spans="1:4" x14ac:dyDescent="0.2">
      <c r="A9595">
        <v>105447</v>
      </c>
      <c r="B9595" t="s">
        <v>16908</v>
      </c>
      <c r="C9595" t="s">
        <v>3976</v>
      </c>
      <c r="D9595" t="s">
        <v>17527</v>
      </c>
    </row>
    <row r="9596" spans="1:4" x14ac:dyDescent="0.2">
      <c r="A9596">
        <v>105408</v>
      </c>
      <c r="B9596" t="s">
        <v>16909</v>
      </c>
      <c r="C9596" t="s">
        <v>3976</v>
      </c>
      <c r="D9596" t="s">
        <v>17527</v>
      </c>
    </row>
    <row r="9597" spans="1:4" x14ac:dyDescent="0.2">
      <c r="A9597">
        <v>105479</v>
      </c>
      <c r="B9597" t="s">
        <v>16910</v>
      </c>
      <c r="C9597" t="s">
        <v>3976</v>
      </c>
      <c r="D9597" t="s">
        <v>17527</v>
      </c>
    </row>
    <row r="9598" spans="1:4" x14ac:dyDescent="0.2">
      <c r="A9598">
        <v>105422</v>
      </c>
      <c r="B9598" t="s">
        <v>16911</v>
      </c>
      <c r="C9598" t="s">
        <v>3976</v>
      </c>
      <c r="D9598" t="s">
        <v>17527</v>
      </c>
    </row>
    <row r="9599" spans="1:4" x14ac:dyDescent="0.2">
      <c r="A9599">
        <v>105446</v>
      </c>
      <c r="B9599" t="s">
        <v>16912</v>
      </c>
      <c r="C9599" t="s">
        <v>3976</v>
      </c>
      <c r="D9599" t="s">
        <v>17527</v>
      </c>
    </row>
    <row r="9600" spans="1:4" x14ac:dyDescent="0.2">
      <c r="A9600">
        <v>105474</v>
      </c>
      <c r="B9600" t="s">
        <v>16913</v>
      </c>
      <c r="C9600" t="s">
        <v>3976</v>
      </c>
      <c r="D9600" t="s">
        <v>17527</v>
      </c>
    </row>
    <row r="9601" spans="1:4" x14ac:dyDescent="0.2">
      <c r="A9601">
        <v>105480</v>
      </c>
      <c r="B9601" t="s">
        <v>16914</v>
      </c>
      <c r="C9601" t="s">
        <v>3976</v>
      </c>
      <c r="D9601" t="s">
        <v>17527</v>
      </c>
    </row>
    <row r="9602" spans="1:4" x14ac:dyDescent="0.2">
      <c r="A9602">
        <v>105481</v>
      </c>
      <c r="B9602" t="s">
        <v>16915</v>
      </c>
      <c r="C9602" t="s">
        <v>3976</v>
      </c>
      <c r="D9602" t="s">
        <v>17527</v>
      </c>
    </row>
    <row r="9603" spans="1:4" x14ac:dyDescent="0.2">
      <c r="A9603">
        <v>105449</v>
      </c>
      <c r="B9603" t="s">
        <v>16916</v>
      </c>
      <c r="C9603" t="s">
        <v>3976</v>
      </c>
      <c r="D9603" t="s">
        <v>17527</v>
      </c>
    </row>
    <row r="9604" spans="1:4" x14ac:dyDescent="0.2">
      <c r="A9604">
        <v>105511</v>
      </c>
      <c r="B9604" t="s">
        <v>16917</v>
      </c>
      <c r="C9604" t="s">
        <v>16918</v>
      </c>
      <c r="D9604" t="s">
        <v>17527</v>
      </c>
    </row>
    <row r="9605" spans="1:4" x14ac:dyDescent="0.2">
      <c r="A9605">
        <v>105507</v>
      </c>
      <c r="B9605" t="s">
        <v>16919</v>
      </c>
      <c r="C9605" t="s">
        <v>16918</v>
      </c>
      <c r="D9605" t="s">
        <v>17527</v>
      </c>
    </row>
    <row r="9606" spans="1:4" x14ac:dyDescent="0.2">
      <c r="A9606">
        <v>105512</v>
      </c>
      <c r="B9606" t="s">
        <v>16920</v>
      </c>
      <c r="C9606" t="s">
        <v>16918</v>
      </c>
      <c r="D9606" t="s">
        <v>17527</v>
      </c>
    </row>
    <row r="9607" spans="1:4" x14ac:dyDescent="0.2">
      <c r="A9607">
        <v>105508</v>
      </c>
      <c r="B9607" t="s">
        <v>16921</v>
      </c>
      <c r="C9607" t="s">
        <v>16918</v>
      </c>
      <c r="D9607" t="s">
        <v>17527</v>
      </c>
    </row>
    <row r="9608" spans="1:4" x14ac:dyDescent="0.2">
      <c r="A9608">
        <v>105513</v>
      </c>
      <c r="B9608" t="s">
        <v>16922</v>
      </c>
      <c r="C9608" t="s">
        <v>16918</v>
      </c>
      <c r="D9608" t="s">
        <v>17527</v>
      </c>
    </row>
    <row r="9609" spans="1:4" x14ac:dyDescent="0.2">
      <c r="A9609">
        <v>105509</v>
      </c>
      <c r="B9609" t="s">
        <v>16923</v>
      </c>
      <c r="C9609" t="s">
        <v>16918</v>
      </c>
      <c r="D9609" t="s">
        <v>17527</v>
      </c>
    </row>
    <row r="9610" spans="1:4" x14ac:dyDescent="0.2">
      <c r="A9610">
        <v>105514</v>
      </c>
      <c r="B9610" t="s">
        <v>16924</v>
      </c>
      <c r="C9610" t="s">
        <v>16918</v>
      </c>
      <c r="D9610" t="s">
        <v>17527</v>
      </c>
    </row>
    <row r="9611" spans="1:4" x14ac:dyDescent="0.2">
      <c r="A9611">
        <v>105510</v>
      </c>
      <c r="B9611" t="s">
        <v>16925</v>
      </c>
      <c r="C9611" t="s">
        <v>16918</v>
      </c>
      <c r="D9611" t="s">
        <v>17527</v>
      </c>
    </row>
    <row r="9612" spans="1:4" x14ac:dyDescent="0.2">
      <c r="A9612">
        <v>100207</v>
      </c>
      <c r="B9612" t="s">
        <v>16926</v>
      </c>
      <c r="C9612" t="s">
        <v>8931</v>
      </c>
      <c r="D9612">
        <v>596.14</v>
      </c>
    </row>
    <row r="9613" spans="1:4" x14ac:dyDescent="0.2">
      <c r="A9613">
        <v>100211</v>
      </c>
      <c r="B9613" t="s">
        <v>16927</v>
      </c>
      <c r="C9613" t="s">
        <v>15131</v>
      </c>
      <c r="D9613">
        <v>9.8000000000000007</v>
      </c>
    </row>
    <row r="9614" spans="1:4" x14ac:dyDescent="0.2">
      <c r="A9614">
        <v>100210</v>
      </c>
      <c r="B9614" t="s">
        <v>16928</v>
      </c>
      <c r="C9614" t="s">
        <v>15131</v>
      </c>
      <c r="D9614">
        <v>25.4</v>
      </c>
    </row>
    <row r="9615" spans="1:4" x14ac:dyDescent="0.2">
      <c r="A9615">
        <v>100221</v>
      </c>
      <c r="B9615" t="s">
        <v>16929</v>
      </c>
      <c r="C9615" t="s">
        <v>16930</v>
      </c>
      <c r="D9615">
        <v>44.89</v>
      </c>
    </row>
    <row r="9616" spans="1:4" x14ac:dyDescent="0.2">
      <c r="A9616">
        <v>100203</v>
      </c>
      <c r="B9616" t="s">
        <v>16931</v>
      </c>
      <c r="C9616" t="s">
        <v>16932</v>
      </c>
      <c r="D9616">
        <v>1.57</v>
      </c>
    </row>
    <row r="9617" spans="1:4" x14ac:dyDescent="0.2">
      <c r="A9617">
        <v>100202</v>
      </c>
      <c r="B9617" t="s">
        <v>16933</v>
      </c>
      <c r="C9617" t="s">
        <v>16932</v>
      </c>
      <c r="D9617">
        <v>1.33</v>
      </c>
    </row>
    <row r="9618" spans="1:4" x14ac:dyDescent="0.2">
      <c r="A9618">
        <v>100201</v>
      </c>
      <c r="B9618" t="s">
        <v>16934</v>
      </c>
      <c r="C9618" t="s">
        <v>16932</v>
      </c>
      <c r="D9618">
        <v>1.1299999999999999</v>
      </c>
    </row>
    <row r="9619" spans="1:4" x14ac:dyDescent="0.2">
      <c r="A9619">
        <v>100216</v>
      </c>
      <c r="B9619" t="s">
        <v>16935</v>
      </c>
      <c r="C9619" t="s">
        <v>15131</v>
      </c>
      <c r="D9619">
        <v>1.37</v>
      </c>
    </row>
    <row r="9620" spans="1:4" x14ac:dyDescent="0.2">
      <c r="A9620">
        <v>100215</v>
      </c>
      <c r="B9620" t="s">
        <v>16936</v>
      </c>
      <c r="C9620" t="s">
        <v>15131</v>
      </c>
      <c r="D9620">
        <v>5.1100000000000003</v>
      </c>
    </row>
    <row r="9621" spans="1:4" x14ac:dyDescent="0.2">
      <c r="A9621">
        <v>100214</v>
      </c>
      <c r="B9621" t="s">
        <v>16937</v>
      </c>
      <c r="C9621" t="s">
        <v>15131</v>
      </c>
      <c r="D9621">
        <v>5.97</v>
      </c>
    </row>
    <row r="9622" spans="1:4" x14ac:dyDescent="0.2">
      <c r="A9622">
        <v>100223</v>
      </c>
      <c r="B9622" t="s">
        <v>16938</v>
      </c>
      <c r="C9622" t="s">
        <v>16930</v>
      </c>
      <c r="D9622">
        <v>7.96</v>
      </c>
    </row>
    <row r="9623" spans="1:4" x14ac:dyDescent="0.2">
      <c r="A9623">
        <v>100280</v>
      </c>
      <c r="B9623" t="s">
        <v>16939</v>
      </c>
      <c r="C9623" t="s">
        <v>15131</v>
      </c>
      <c r="D9623">
        <v>26.1</v>
      </c>
    </row>
    <row r="9624" spans="1:4" x14ac:dyDescent="0.2">
      <c r="A9624">
        <v>100270</v>
      </c>
      <c r="B9624" t="s">
        <v>16940</v>
      </c>
      <c r="C9624" t="s">
        <v>15131</v>
      </c>
      <c r="D9624">
        <v>89.07</v>
      </c>
    </row>
    <row r="9625" spans="1:4" x14ac:dyDescent="0.2">
      <c r="A9625">
        <v>100286</v>
      </c>
      <c r="B9625" t="s">
        <v>16941</v>
      </c>
      <c r="C9625" t="s">
        <v>10881</v>
      </c>
      <c r="D9625">
        <v>19.489999999999998</v>
      </c>
    </row>
    <row r="9626" spans="1:4" x14ac:dyDescent="0.2">
      <c r="A9626">
        <v>100213</v>
      </c>
      <c r="B9626" t="s">
        <v>16942</v>
      </c>
      <c r="C9626" t="s">
        <v>15131</v>
      </c>
      <c r="D9626">
        <v>3.89</v>
      </c>
    </row>
    <row r="9627" spans="1:4" x14ac:dyDescent="0.2">
      <c r="A9627">
        <v>100212</v>
      </c>
      <c r="B9627" t="s">
        <v>16943</v>
      </c>
      <c r="C9627" t="s">
        <v>15131</v>
      </c>
      <c r="D9627">
        <v>10.82</v>
      </c>
    </row>
    <row r="9628" spans="1:4" x14ac:dyDescent="0.2">
      <c r="A9628">
        <v>100222</v>
      </c>
      <c r="B9628" t="s">
        <v>16944</v>
      </c>
      <c r="C9628" t="s">
        <v>16930</v>
      </c>
      <c r="D9628">
        <v>17</v>
      </c>
    </row>
    <row r="9629" spans="1:4" x14ac:dyDescent="0.2">
      <c r="A9629">
        <v>100226</v>
      </c>
      <c r="B9629" t="s">
        <v>16945</v>
      </c>
      <c r="C9629" t="s">
        <v>16946</v>
      </c>
      <c r="D9629">
        <v>0.97</v>
      </c>
    </row>
    <row r="9630" spans="1:4" x14ac:dyDescent="0.2">
      <c r="A9630">
        <v>100200</v>
      </c>
      <c r="B9630" t="s">
        <v>16947</v>
      </c>
      <c r="C9630" t="s">
        <v>16932</v>
      </c>
      <c r="D9630">
        <v>0.56999999999999995</v>
      </c>
    </row>
    <row r="9631" spans="1:4" x14ac:dyDescent="0.2">
      <c r="A9631">
        <v>100199</v>
      </c>
      <c r="B9631" t="s">
        <v>16948</v>
      </c>
      <c r="C9631" t="s">
        <v>16932</v>
      </c>
      <c r="D9631">
        <v>0.46</v>
      </c>
    </row>
    <row r="9632" spans="1:4" x14ac:dyDescent="0.2">
      <c r="A9632">
        <v>100198</v>
      </c>
      <c r="B9632" t="s">
        <v>16949</v>
      </c>
      <c r="C9632" t="s">
        <v>16932</v>
      </c>
      <c r="D9632">
        <v>0.39</v>
      </c>
    </row>
    <row r="9633" spans="1:4" x14ac:dyDescent="0.2">
      <c r="A9633">
        <v>100283</v>
      </c>
      <c r="B9633" t="s">
        <v>16950</v>
      </c>
      <c r="C9633" t="s">
        <v>16930</v>
      </c>
      <c r="D9633">
        <v>35.96</v>
      </c>
    </row>
    <row r="9634" spans="1:4" x14ac:dyDescent="0.2">
      <c r="A9634">
        <v>100227</v>
      </c>
      <c r="B9634" t="s">
        <v>16951</v>
      </c>
      <c r="C9634" t="s">
        <v>16946</v>
      </c>
      <c r="D9634">
        <v>1.44</v>
      </c>
    </row>
    <row r="9635" spans="1:4" x14ac:dyDescent="0.2">
      <c r="A9635">
        <v>100205</v>
      </c>
      <c r="B9635" t="s">
        <v>8930</v>
      </c>
      <c r="C9635" t="s">
        <v>8931</v>
      </c>
      <c r="D9635" s="335">
        <v>2084.0300000000002</v>
      </c>
    </row>
    <row r="9636" spans="1:4" x14ac:dyDescent="0.2">
      <c r="A9636">
        <v>100206</v>
      </c>
      <c r="B9636" t="s">
        <v>16952</v>
      </c>
      <c r="C9636" t="s">
        <v>8931</v>
      </c>
      <c r="D9636" s="335">
        <v>1506.4</v>
      </c>
    </row>
    <row r="9637" spans="1:4" x14ac:dyDescent="0.2">
      <c r="A9637">
        <v>100281</v>
      </c>
      <c r="B9637" t="s">
        <v>16953</v>
      </c>
      <c r="C9637" t="s">
        <v>15131</v>
      </c>
      <c r="D9637">
        <v>4.66</v>
      </c>
    </row>
    <row r="9638" spans="1:4" x14ac:dyDescent="0.2">
      <c r="A9638">
        <v>100219</v>
      </c>
      <c r="B9638" t="s">
        <v>16954</v>
      </c>
      <c r="C9638" t="s">
        <v>15131</v>
      </c>
      <c r="D9638">
        <v>0.56999999999999995</v>
      </c>
    </row>
    <row r="9639" spans="1:4" x14ac:dyDescent="0.2">
      <c r="A9639">
        <v>100218</v>
      </c>
      <c r="B9639" t="s">
        <v>16955</v>
      </c>
      <c r="C9639" t="s">
        <v>15131</v>
      </c>
      <c r="D9639">
        <v>2.6</v>
      </c>
    </row>
    <row r="9640" spans="1:4" x14ac:dyDescent="0.2">
      <c r="A9640">
        <v>100217</v>
      </c>
      <c r="B9640" t="s">
        <v>16956</v>
      </c>
      <c r="C9640" t="s">
        <v>15131</v>
      </c>
      <c r="D9640">
        <v>3.8</v>
      </c>
    </row>
    <row r="9641" spans="1:4" x14ac:dyDescent="0.2">
      <c r="A9641">
        <v>100224</v>
      </c>
      <c r="B9641" t="s">
        <v>16957</v>
      </c>
      <c r="C9641" t="s">
        <v>16930</v>
      </c>
      <c r="D9641">
        <v>3.8</v>
      </c>
    </row>
    <row r="9642" spans="1:4" x14ac:dyDescent="0.2">
      <c r="A9642">
        <v>100228</v>
      </c>
      <c r="B9642" t="s">
        <v>16958</v>
      </c>
      <c r="C9642" t="s">
        <v>16946</v>
      </c>
      <c r="D9642">
        <v>0.38</v>
      </c>
    </row>
    <row r="9643" spans="1:4" x14ac:dyDescent="0.2">
      <c r="A9643">
        <v>100204</v>
      </c>
      <c r="B9643" t="s">
        <v>16959</v>
      </c>
      <c r="C9643" t="s">
        <v>16932</v>
      </c>
      <c r="D9643">
        <v>0.14000000000000001</v>
      </c>
    </row>
    <row r="9644" spans="1:4" x14ac:dyDescent="0.2">
      <c r="A9644">
        <v>100284</v>
      </c>
      <c r="B9644" t="s">
        <v>16960</v>
      </c>
      <c r="C9644" t="s">
        <v>16930</v>
      </c>
      <c r="D9644">
        <v>13.63</v>
      </c>
    </row>
    <row r="9645" spans="1:4" x14ac:dyDescent="0.2">
      <c r="A9645">
        <v>100277</v>
      </c>
      <c r="B9645" t="s">
        <v>16961</v>
      </c>
      <c r="C9645" t="s">
        <v>16930</v>
      </c>
      <c r="D9645">
        <v>2.4300000000000002</v>
      </c>
    </row>
    <row r="9646" spans="1:4" x14ac:dyDescent="0.2">
      <c r="A9646">
        <v>100278</v>
      </c>
      <c r="B9646" t="s">
        <v>16962</v>
      </c>
      <c r="C9646" t="s">
        <v>15131</v>
      </c>
      <c r="D9646">
        <v>56.85</v>
      </c>
    </row>
    <row r="9647" spans="1:4" x14ac:dyDescent="0.2">
      <c r="A9647">
        <v>100268</v>
      </c>
      <c r="B9647" t="s">
        <v>16963</v>
      </c>
      <c r="C9647" t="s">
        <v>15131</v>
      </c>
      <c r="D9647">
        <v>118.82</v>
      </c>
    </row>
    <row r="9648" spans="1:4" x14ac:dyDescent="0.2">
      <c r="A9648">
        <v>100285</v>
      </c>
      <c r="B9648" t="s">
        <v>16964</v>
      </c>
      <c r="C9648" t="s">
        <v>10881</v>
      </c>
      <c r="D9648">
        <v>59.81</v>
      </c>
    </row>
    <row r="9649" spans="1:4" x14ac:dyDescent="0.2">
      <c r="A9649">
        <v>100209</v>
      </c>
      <c r="B9649" t="s">
        <v>16965</v>
      </c>
      <c r="C9649" t="s">
        <v>15131</v>
      </c>
      <c r="D9649">
        <v>13.78</v>
      </c>
    </row>
    <row r="9650" spans="1:4" x14ac:dyDescent="0.2">
      <c r="A9650">
        <v>100208</v>
      </c>
      <c r="B9650" t="s">
        <v>16966</v>
      </c>
      <c r="C9650" t="s">
        <v>15131</v>
      </c>
      <c r="D9650">
        <v>27.57</v>
      </c>
    </row>
    <row r="9651" spans="1:4" x14ac:dyDescent="0.2">
      <c r="A9651">
        <v>100256</v>
      </c>
      <c r="B9651" t="s">
        <v>16967</v>
      </c>
      <c r="C9651" t="s">
        <v>10881</v>
      </c>
      <c r="D9651">
        <v>12.63</v>
      </c>
    </row>
    <row r="9652" spans="1:4" x14ac:dyDescent="0.2">
      <c r="A9652">
        <v>100220</v>
      </c>
      <c r="B9652" t="s">
        <v>16968</v>
      </c>
      <c r="C9652" t="s">
        <v>16930</v>
      </c>
      <c r="D9652">
        <v>39.6</v>
      </c>
    </row>
    <row r="9653" spans="1:4" x14ac:dyDescent="0.2">
      <c r="A9653">
        <v>100287</v>
      </c>
      <c r="B9653" t="s">
        <v>16969</v>
      </c>
      <c r="C9653" t="s">
        <v>10881</v>
      </c>
      <c r="D9653">
        <v>18.66</v>
      </c>
    </row>
    <row r="9654" spans="1:4" x14ac:dyDescent="0.2">
      <c r="A9654">
        <v>100274</v>
      </c>
      <c r="B9654" t="s">
        <v>16970</v>
      </c>
      <c r="C9654" t="s">
        <v>16930</v>
      </c>
      <c r="D9654">
        <v>39.619999999999997</v>
      </c>
    </row>
    <row r="9655" spans="1:4" x14ac:dyDescent="0.2">
      <c r="A9655">
        <v>100264</v>
      </c>
      <c r="B9655" t="s">
        <v>16971</v>
      </c>
      <c r="C9655" t="s">
        <v>16930</v>
      </c>
      <c r="D9655">
        <v>55.91</v>
      </c>
    </row>
    <row r="9656" spans="1:4" x14ac:dyDescent="0.2">
      <c r="A9656">
        <v>100225</v>
      </c>
      <c r="B9656" t="s">
        <v>16972</v>
      </c>
      <c r="C9656" t="s">
        <v>16946</v>
      </c>
      <c r="D9656">
        <v>3.11</v>
      </c>
    </row>
    <row r="9657" spans="1:4" x14ac:dyDescent="0.2">
      <c r="A9657">
        <v>100266</v>
      </c>
      <c r="B9657" t="s">
        <v>16973</v>
      </c>
      <c r="C9657" t="s">
        <v>15131</v>
      </c>
      <c r="D9657">
        <v>118.82</v>
      </c>
    </row>
    <row r="9658" spans="1:4" x14ac:dyDescent="0.2">
      <c r="A9658">
        <v>100257</v>
      </c>
      <c r="B9658" t="s">
        <v>16974</v>
      </c>
      <c r="C9658" t="s">
        <v>10881</v>
      </c>
      <c r="D9658">
        <v>7.58</v>
      </c>
    </row>
    <row r="9659" spans="1:4" x14ac:dyDescent="0.2">
      <c r="A9659">
        <v>100197</v>
      </c>
      <c r="B9659" t="s">
        <v>16975</v>
      </c>
      <c r="C9659" t="s">
        <v>16932</v>
      </c>
      <c r="D9659">
        <v>2.8</v>
      </c>
    </row>
    <row r="9660" spans="1:4" x14ac:dyDescent="0.2">
      <c r="A9660">
        <v>100196</v>
      </c>
      <c r="B9660" t="s">
        <v>16976</v>
      </c>
      <c r="C9660" t="s">
        <v>16932</v>
      </c>
      <c r="D9660">
        <v>1.86</v>
      </c>
    </row>
    <row r="9661" spans="1:4" x14ac:dyDescent="0.2">
      <c r="A9661">
        <v>100195</v>
      </c>
      <c r="B9661" t="s">
        <v>16977</v>
      </c>
      <c r="C9661" t="s">
        <v>16932</v>
      </c>
      <c r="D9661">
        <v>1.1100000000000001</v>
      </c>
    </row>
    <row r="9662" spans="1:4" x14ac:dyDescent="0.2">
      <c r="A9662">
        <v>100273</v>
      </c>
      <c r="B9662" t="s">
        <v>16978</v>
      </c>
      <c r="C9662" t="s">
        <v>16932</v>
      </c>
      <c r="D9662">
        <v>4.6399999999999997</v>
      </c>
    </row>
    <row r="9663" spans="1:4" x14ac:dyDescent="0.2">
      <c r="A9663">
        <v>100282</v>
      </c>
      <c r="B9663" t="s">
        <v>16979</v>
      </c>
      <c r="C9663" t="s">
        <v>16930</v>
      </c>
      <c r="D9663">
        <v>222.62</v>
      </c>
    </row>
    <row r="9664" spans="1:4" x14ac:dyDescent="0.2">
      <c r="A9664">
        <v>100276</v>
      </c>
      <c r="B9664" t="s">
        <v>16980</v>
      </c>
      <c r="C9664" t="s">
        <v>16930</v>
      </c>
      <c r="D9664">
        <v>46.75</v>
      </c>
    </row>
    <row r="9665" spans="1:4" x14ac:dyDescent="0.2">
      <c r="A9665">
        <v>100275</v>
      </c>
      <c r="B9665" t="s">
        <v>16981</v>
      </c>
      <c r="C9665" t="s">
        <v>16930</v>
      </c>
      <c r="D9665">
        <v>25.62</v>
      </c>
    </row>
    <row r="9666" spans="1:4" x14ac:dyDescent="0.2">
      <c r="A9666">
        <v>100254</v>
      </c>
      <c r="B9666" t="s">
        <v>16982</v>
      </c>
      <c r="C9666" t="s">
        <v>10881</v>
      </c>
      <c r="D9666">
        <v>55.99</v>
      </c>
    </row>
    <row r="9667" spans="1:4" x14ac:dyDescent="0.2">
      <c r="A9667">
        <v>100250</v>
      </c>
      <c r="B9667" t="s">
        <v>16983</v>
      </c>
      <c r="C9667" t="s">
        <v>10881</v>
      </c>
      <c r="D9667">
        <v>6.31</v>
      </c>
    </row>
    <row r="9668" spans="1:4" x14ac:dyDescent="0.2">
      <c r="A9668">
        <v>100251</v>
      </c>
      <c r="B9668" t="s">
        <v>10880</v>
      </c>
      <c r="C9668" t="s">
        <v>10881</v>
      </c>
      <c r="D9668">
        <v>18.66</v>
      </c>
    </row>
    <row r="9669" spans="1:4" x14ac:dyDescent="0.2">
      <c r="A9669">
        <v>100252</v>
      </c>
      <c r="B9669" t="s">
        <v>16984</v>
      </c>
      <c r="C9669" t="s">
        <v>10881</v>
      </c>
      <c r="D9669">
        <v>27.99</v>
      </c>
    </row>
    <row r="9670" spans="1:4" x14ac:dyDescent="0.2">
      <c r="A9670">
        <v>100253</v>
      </c>
      <c r="B9670" t="s">
        <v>16985</v>
      </c>
      <c r="C9670" t="s">
        <v>10881</v>
      </c>
      <c r="D9670">
        <v>37.33</v>
      </c>
    </row>
    <row r="9671" spans="1:4" x14ac:dyDescent="0.2">
      <c r="A9671">
        <v>100249</v>
      </c>
      <c r="B9671" t="s">
        <v>16986</v>
      </c>
      <c r="C9671" t="s">
        <v>10881</v>
      </c>
      <c r="D9671">
        <v>3.78</v>
      </c>
    </row>
    <row r="9672" spans="1:4" x14ac:dyDescent="0.2">
      <c r="A9672">
        <v>100244</v>
      </c>
      <c r="B9672" t="s">
        <v>16987</v>
      </c>
      <c r="C9672" t="s">
        <v>10881</v>
      </c>
      <c r="D9672">
        <v>5.68</v>
      </c>
    </row>
    <row r="9673" spans="1:4" x14ac:dyDescent="0.2">
      <c r="A9673">
        <v>100245</v>
      </c>
      <c r="B9673" t="s">
        <v>16988</v>
      </c>
      <c r="C9673" t="s">
        <v>10881</v>
      </c>
      <c r="D9673">
        <v>11.37</v>
      </c>
    </row>
    <row r="9674" spans="1:4" x14ac:dyDescent="0.2">
      <c r="A9674">
        <v>100243</v>
      </c>
      <c r="B9674" t="s">
        <v>16989</v>
      </c>
      <c r="C9674" t="s">
        <v>10881</v>
      </c>
      <c r="D9674">
        <v>4.54</v>
      </c>
    </row>
    <row r="9675" spans="1:4" x14ac:dyDescent="0.2">
      <c r="A9675">
        <v>100239</v>
      </c>
      <c r="B9675" t="s">
        <v>16990</v>
      </c>
      <c r="C9675" t="s">
        <v>10881</v>
      </c>
      <c r="D9675">
        <v>9.4700000000000006</v>
      </c>
    </row>
    <row r="9676" spans="1:4" x14ac:dyDescent="0.2">
      <c r="A9676">
        <v>100238</v>
      </c>
      <c r="B9676" t="s">
        <v>16991</v>
      </c>
      <c r="C9676" t="s">
        <v>10881</v>
      </c>
      <c r="D9676">
        <v>7.58</v>
      </c>
    </row>
    <row r="9677" spans="1:4" x14ac:dyDescent="0.2">
      <c r="A9677">
        <v>100241</v>
      </c>
      <c r="B9677" t="s">
        <v>16992</v>
      </c>
      <c r="C9677" t="s">
        <v>10881</v>
      </c>
      <c r="D9677">
        <v>9.4700000000000006</v>
      </c>
    </row>
    <row r="9678" spans="1:4" x14ac:dyDescent="0.2">
      <c r="A9678">
        <v>100242</v>
      </c>
      <c r="B9678" t="s">
        <v>16993</v>
      </c>
      <c r="C9678" t="s">
        <v>10881</v>
      </c>
      <c r="D9678">
        <v>27.99</v>
      </c>
    </row>
    <row r="9679" spans="1:4" x14ac:dyDescent="0.2">
      <c r="A9679">
        <v>100240</v>
      </c>
      <c r="B9679" t="s">
        <v>16994</v>
      </c>
      <c r="C9679" t="s">
        <v>10881</v>
      </c>
      <c r="D9679">
        <v>5.68</v>
      </c>
    </row>
    <row r="9680" spans="1:4" x14ac:dyDescent="0.2">
      <c r="A9680">
        <v>100237</v>
      </c>
      <c r="B9680" t="s">
        <v>16995</v>
      </c>
      <c r="C9680" t="s">
        <v>10881</v>
      </c>
      <c r="D9680">
        <v>4.7300000000000004</v>
      </c>
    </row>
    <row r="9681" spans="1:4" x14ac:dyDescent="0.2">
      <c r="A9681">
        <v>100236</v>
      </c>
      <c r="B9681" t="s">
        <v>16996</v>
      </c>
      <c r="C9681" t="s">
        <v>10881</v>
      </c>
      <c r="D9681">
        <v>3.95</v>
      </c>
    </row>
    <row r="9682" spans="1:4" x14ac:dyDescent="0.2">
      <c r="A9682">
        <v>100248</v>
      </c>
      <c r="B9682" t="s">
        <v>16997</v>
      </c>
      <c r="C9682" t="s">
        <v>10881</v>
      </c>
      <c r="D9682">
        <v>18.66</v>
      </c>
    </row>
    <row r="9683" spans="1:4" x14ac:dyDescent="0.2">
      <c r="A9683">
        <v>100247</v>
      </c>
      <c r="B9683" t="s">
        <v>16998</v>
      </c>
      <c r="C9683" t="s">
        <v>10881</v>
      </c>
      <c r="D9683">
        <v>4.7300000000000004</v>
      </c>
    </row>
    <row r="9684" spans="1:4" x14ac:dyDescent="0.2">
      <c r="A9684">
        <v>100246</v>
      </c>
      <c r="B9684" t="s">
        <v>16999</v>
      </c>
      <c r="C9684" t="s">
        <v>10881</v>
      </c>
      <c r="D9684">
        <v>3.78</v>
      </c>
    </row>
    <row r="9685" spans="1:4" x14ac:dyDescent="0.2">
      <c r="A9685">
        <v>100255</v>
      </c>
      <c r="B9685" t="s">
        <v>17000</v>
      </c>
      <c r="C9685" t="s">
        <v>10881</v>
      </c>
      <c r="D9685">
        <v>18.940000000000001</v>
      </c>
    </row>
    <row r="9686" spans="1:4" x14ac:dyDescent="0.2">
      <c r="A9686">
        <v>100263</v>
      </c>
      <c r="B9686" t="s">
        <v>17001</v>
      </c>
      <c r="C9686" t="s">
        <v>16932</v>
      </c>
      <c r="D9686">
        <v>3.07</v>
      </c>
    </row>
    <row r="9687" spans="1:4" x14ac:dyDescent="0.2">
      <c r="A9687">
        <v>100260</v>
      </c>
      <c r="B9687" t="s">
        <v>17002</v>
      </c>
      <c r="C9687" t="s">
        <v>16932</v>
      </c>
      <c r="D9687">
        <v>12.3</v>
      </c>
    </row>
    <row r="9688" spans="1:4" x14ac:dyDescent="0.2">
      <c r="A9688">
        <v>100261</v>
      </c>
      <c r="B9688" t="s">
        <v>17003</v>
      </c>
      <c r="C9688" t="s">
        <v>16932</v>
      </c>
      <c r="D9688">
        <v>7.73</v>
      </c>
    </row>
    <row r="9689" spans="1:4" x14ac:dyDescent="0.2">
      <c r="A9689">
        <v>100262</v>
      </c>
      <c r="B9689" t="s">
        <v>17004</v>
      </c>
      <c r="C9689" t="s">
        <v>16932</v>
      </c>
      <c r="D9689">
        <v>4.79</v>
      </c>
    </row>
    <row r="9690" spans="1:4" x14ac:dyDescent="0.2">
      <c r="A9690">
        <v>100271</v>
      </c>
      <c r="B9690" t="s">
        <v>17005</v>
      </c>
      <c r="C9690" t="s">
        <v>16930</v>
      </c>
      <c r="D9690">
        <v>89.11</v>
      </c>
    </row>
    <row r="9691" spans="1:4" x14ac:dyDescent="0.2">
      <c r="A9691">
        <v>100258</v>
      </c>
      <c r="B9691" t="s">
        <v>17006</v>
      </c>
      <c r="C9691" t="s">
        <v>10881</v>
      </c>
      <c r="D9691">
        <v>18.940000000000001</v>
      </c>
    </row>
    <row r="9692" spans="1:4" x14ac:dyDescent="0.2">
      <c r="A9692">
        <v>100259</v>
      </c>
      <c r="B9692" t="s">
        <v>17007</v>
      </c>
      <c r="C9692" t="s">
        <v>10881</v>
      </c>
      <c r="D9692">
        <v>37.33</v>
      </c>
    </row>
    <row r="9693" spans="1:4" x14ac:dyDescent="0.2">
      <c r="A9693">
        <v>100279</v>
      </c>
      <c r="B9693" t="s">
        <v>17008</v>
      </c>
      <c r="C9693" t="s">
        <v>52</v>
      </c>
      <c r="D9693">
        <v>1.1000000000000001</v>
      </c>
    </row>
    <row r="9694" spans="1:4" x14ac:dyDescent="0.2">
      <c r="A9694">
        <v>100233</v>
      </c>
      <c r="B9694" t="s">
        <v>17009</v>
      </c>
      <c r="C9694" t="s">
        <v>52</v>
      </c>
      <c r="D9694">
        <v>0.26</v>
      </c>
    </row>
    <row r="9695" spans="1:4" x14ac:dyDescent="0.2">
      <c r="A9695">
        <v>100232</v>
      </c>
      <c r="B9695" t="s">
        <v>17010</v>
      </c>
      <c r="C9695" t="s">
        <v>52</v>
      </c>
      <c r="D9695">
        <v>0.52</v>
      </c>
    </row>
    <row r="9696" spans="1:4" x14ac:dyDescent="0.2">
      <c r="A9696">
        <v>100234</v>
      </c>
      <c r="B9696" t="s">
        <v>17011</v>
      </c>
      <c r="C9696" t="s">
        <v>3211</v>
      </c>
      <c r="D9696">
        <v>0.78</v>
      </c>
    </row>
    <row r="9697" spans="1:4" x14ac:dyDescent="0.2">
      <c r="A9697">
        <v>100265</v>
      </c>
      <c r="B9697" t="s">
        <v>17012</v>
      </c>
      <c r="C9697" t="s">
        <v>3211</v>
      </c>
      <c r="D9697">
        <v>1.17</v>
      </c>
    </row>
    <row r="9698" spans="1:4" x14ac:dyDescent="0.2">
      <c r="A9698">
        <v>100235</v>
      </c>
      <c r="B9698" t="s">
        <v>17013</v>
      </c>
      <c r="C9698" t="s">
        <v>556</v>
      </c>
      <c r="D9698">
        <v>0.06</v>
      </c>
    </row>
    <row r="9699" spans="1:4" x14ac:dyDescent="0.2">
      <c r="A9699">
        <v>100267</v>
      </c>
      <c r="B9699" t="s">
        <v>17014</v>
      </c>
      <c r="C9699" t="s">
        <v>52</v>
      </c>
      <c r="D9699">
        <v>2.35</v>
      </c>
    </row>
    <row r="9700" spans="1:4" x14ac:dyDescent="0.2">
      <c r="A9700">
        <v>100231</v>
      </c>
      <c r="B9700" t="s">
        <v>17015</v>
      </c>
      <c r="C9700" t="s">
        <v>94</v>
      </c>
      <c r="D9700">
        <v>0.05</v>
      </c>
    </row>
    <row r="9701" spans="1:4" x14ac:dyDescent="0.2">
      <c r="A9701">
        <v>100230</v>
      </c>
      <c r="B9701" t="s">
        <v>17016</v>
      </c>
      <c r="C9701" t="s">
        <v>94</v>
      </c>
      <c r="D9701">
        <v>0.03</v>
      </c>
    </row>
    <row r="9702" spans="1:4" x14ac:dyDescent="0.2">
      <c r="A9702">
        <v>100229</v>
      </c>
      <c r="B9702" t="s">
        <v>17017</v>
      </c>
      <c r="C9702" t="s">
        <v>94</v>
      </c>
      <c r="D9702">
        <v>0.02</v>
      </c>
    </row>
    <row r="9703" spans="1:4" x14ac:dyDescent="0.2">
      <c r="A9703">
        <v>100272</v>
      </c>
      <c r="B9703" t="s">
        <v>17018</v>
      </c>
      <c r="C9703" t="s">
        <v>3211</v>
      </c>
      <c r="D9703">
        <v>1.76</v>
      </c>
    </row>
    <row r="9704" spans="1:4" x14ac:dyDescent="0.2">
      <c r="A9704">
        <v>100269</v>
      </c>
      <c r="B9704" t="s">
        <v>17019</v>
      </c>
      <c r="C9704" t="s">
        <v>52</v>
      </c>
      <c r="D9704">
        <v>2.35</v>
      </c>
    </row>
    <row r="9705" spans="1:4" x14ac:dyDescent="0.2">
      <c r="A9705">
        <v>100986</v>
      </c>
      <c r="B9705" t="s">
        <v>17020</v>
      </c>
      <c r="C9705" t="s">
        <v>2968</v>
      </c>
      <c r="D9705">
        <v>10.55</v>
      </c>
    </row>
    <row r="9706" spans="1:4" x14ac:dyDescent="0.2">
      <c r="A9706">
        <v>101002</v>
      </c>
      <c r="B9706" t="s">
        <v>17021</v>
      </c>
      <c r="C9706" t="s">
        <v>3976</v>
      </c>
      <c r="D9706">
        <v>7.02</v>
      </c>
    </row>
    <row r="9707" spans="1:4" x14ac:dyDescent="0.2">
      <c r="A9707">
        <v>100987</v>
      </c>
      <c r="B9707" t="s">
        <v>17022</v>
      </c>
      <c r="C9707" t="s">
        <v>2968</v>
      </c>
      <c r="D9707">
        <v>11.95</v>
      </c>
    </row>
    <row r="9708" spans="1:4" x14ac:dyDescent="0.2">
      <c r="A9708">
        <v>101003</v>
      </c>
      <c r="B9708" t="s">
        <v>17023</v>
      </c>
      <c r="C9708" t="s">
        <v>3976</v>
      </c>
      <c r="D9708">
        <v>7.95</v>
      </c>
    </row>
    <row r="9709" spans="1:4" x14ac:dyDescent="0.2">
      <c r="A9709">
        <v>100988</v>
      </c>
      <c r="B9709" t="s">
        <v>17024</v>
      </c>
      <c r="C9709" t="s">
        <v>2968</v>
      </c>
      <c r="D9709">
        <v>12.51</v>
      </c>
    </row>
    <row r="9710" spans="1:4" x14ac:dyDescent="0.2">
      <c r="A9710">
        <v>101004</v>
      </c>
      <c r="B9710" t="s">
        <v>17025</v>
      </c>
      <c r="C9710" t="s">
        <v>3976</v>
      </c>
      <c r="D9710">
        <v>8.34</v>
      </c>
    </row>
    <row r="9711" spans="1:4" x14ac:dyDescent="0.2">
      <c r="A9711">
        <v>100985</v>
      </c>
      <c r="B9711" t="s">
        <v>17026</v>
      </c>
      <c r="C9711" t="s">
        <v>2968</v>
      </c>
      <c r="D9711">
        <v>9.19</v>
      </c>
    </row>
    <row r="9712" spans="1:4" x14ac:dyDescent="0.2">
      <c r="A9712">
        <v>101001</v>
      </c>
      <c r="B9712" t="s">
        <v>17027</v>
      </c>
      <c r="C9712" t="s">
        <v>3976</v>
      </c>
      <c r="D9712">
        <v>6.13</v>
      </c>
    </row>
    <row r="9713" spans="1:4" x14ac:dyDescent="0.2">
      <c r="A9713">
        <v>101008</v>
      </c>
      <c r="B9713" t="s">
        <v>17028</v>
      </c>
      <c r="C9713" t="s">
        <v>2968</v>
      </c>
      <c r="D9713">
        <v>6.25</v>
      </c>
    </row>
    <row r="9714" spans="1:4" x14ac:dyDescent="0.2">
      <c r="A9714">
        <v>101007</v>
      </c>
      <c r="B9714" t="s">
        <v>14551</v>
      </c>
      <c r="C9714" t="s">
        <v>2968</v>
      </c>
      <c r="D9714">
        <v>6.29</v>
      </c>
    </row>
    <row r="9715" spans="1:4" x14ac:dyDescent="0.2">
      <c r="A9715">
        <v>100982</v>
      </c>
      <c r="B9715" t="s">
        <v>17029</v>
      </c>
      <c r="C9715" t="s">
        <v>2968</v>
      </c>
      <c r="D9715">
        <v>10.42</v>
      </c>
    </row>
    <row r="9716" spans="1:4" x14ac:dyDescent="0.2">
      <c r="A9716">
        <v>100998</v>
      </c>
      <c r="B9716" t="s">
        <v>17030</v>
      </c>
      <c r="C9716" t="s">
        <v>3976</v>
      </c>
      <c r="D9716">
        <v>6.96</v>
      </c>
    </row>
    <row r="9717" spans="1:4" x14ac:dyDescent="0.2">
      <c r="A9717">
        <v>100983</v>
      </c>
      <c r="B9717" t="s">
        <v>17031</v>
      </c>
      <c r="C9717" t="s">
        <v>2968</v>
      </c>
      <c r="D9717">
        <v>10.33</v>
      </c>
    </row>
    <row r="9718" spans="1:4" x14ac:dyDescent="0.2">
      <c r="A9718">
        <v>100999</v>
      </c>
      <c r="B9718" t="s">
        <v>17032</v>
      </c>
      <c r="C9718" t="s">
        <v>3976</v>
      </c>
      <c r="D9718">
        <v>6.93</v>
      </c>
    </row>
    <row r="9719" spans="1:4" x14ac:dyDescent="0.2">
      <c r="A9719">
        <v>100984</v>
      </c>
      <c r="B9719" t="s">
        <v>17033</v>
      </c>
      <c r="C9719" t="s">
        <v>2968</v>
      </c>
      <c r="D9719">
        <v>10.039999999999999</v>
      </c>
    </row>
    <row r="9720" spans="1:4" x14ac:dyDescent="0.2">
      <c r="A9720">
        <v>101000</v>
      </c>
      <c r="B9720" t="s">
        <v>17034</v>
      </c>
      <c r="C9720" t="s">
        <v>3976</v>
      </c>
      <c r="D9720">
        <v>6.69</v>
      </c>
    </row>
    <row r="9721" spans="1:4" x14ac:dyDescent="0.2">
      <c r="A9721">
        <v>100981</v>
      </c>
      <c r="B9721" t="s">
        <v>11726</v>
      </c>
      <c r="C9721" t="s">
        <v>2968</v>
      </c>
      <c r="D9721">
        <v>11.22</v>
      </c>
    </row>
    <row r="9722" spans="1:4" x14ac:dyDescent="0.2">
      <c r="A9722">
        <v>100997</v>
      </c>
      <c r="B9722" t="s">
        <v>17035</v>
      </c>
      <c r="C9722" t="s">
        <v>3976</v>
      </c>
      <c r="D9722">
        <v>7.5</v>
      </c>
    </row>
    <row r="9723" spans="1:4" x14ac:dyDescent="0.2">
      <c r="A9723">
        <v>101010</v>
      </c>
      <c r="B9723" t="s">
        <v>17036</v>
      </c>
      <c r="C9723" t="s">
        <v>3976</v>
      </c>
      <c r="D9723">
        <v>31.48</v>
      </c>
    </row>
    <row r="9724" spans="1:4" x14ac:dyDescent="0.2">
      <c r="A9724">
        <v>101009</v>
      </c>
      <c r="B9724" t="s">
        <v>17037</v>
      </c>
      <c r="C9724" t="s">
        <v>3976</v>
      </c>
      <c r="D9724">
        <v>49.98</v>
      </c>
    </row>
    <row r="9725" spans="1:4" x14ac:dyDescent="0.2">
      <c r="A9725">
        <v>100978</v>
      </c>
      <c r="B9725" t="s">
        <v>17038</v>
      </c>
      <c r="C9725" t="s">
        <v>2968</v>
      </c>
      <c r="D9725">
        <v>8.11</v>
      </c>
    </row>
    <row r="9726" spans="1:4" x14ac:dyDescent="0.2">
      <c r="A9726">
        <v>100994</v>
      </c>
      <c r="B9726" t="s">
        <v>17039</v>
      </c>
      <c r="C9726" t="s">
        <v>3976</v>
      </c>
      <c r="D9726">
        <v>5.38</v>
      </c>
    </row>
    <row r="9727" spans="1:4" x14ac:dyDescent="0.2">
      <c r="A9727">
        <v>100974</v>
      </c>
      <c r="B9727" t="s">
        <v>11020</v>
      </c>
      <c r="C9727" t="s">
        <v>2968</v>
      </c>
      <c r="D9727">
        <v>10.050000000000001</v>
      </c>
    </row>
    <row r="9728" spans="1:4" x14ac:dyDescent="0.2">
      <c r="A9728">
        <v>100990</v>
      </c>
      <c r="B9728" t="s">
        <v>17040</v>
      </c>
      <c r="C9728" t="s">
        <v>3976</v>
      </c>
      <c r="D9728">
        <v>6.7</v>
      </c>
    </row>
    <row r="9729" spans="1:4" x14ac:dyDescent="0.2">
      <c r="A9729">
        <v>100979</v>
      </c>
      <c r="B9729" t="s">
        <v>17041</v>
      </c>
      <c r="C9729" t="s">
        <v>2968</v>
      </c>
      <c r="D9729">
        <v>7.67</v>
      </c>
    </row>
    <row r="9730" spans="1:4" x14ac:dyDescent="0.2">
      <c r="A9730">
        <v>100995</v>
      </c>
      <c r="B9730" t="s">
        <v>17042</v>
      </c>
      <c r="C9730" t="s">
        <v>3976</v>
      </c>
      <c r="D9730">
        <v>5.13</v>
      </c>
    </row>
    <row r="9731" spans="1:4" x14ac:dyDescent="0.2">
      <c r="A9731">
        <v>100975</v>
      </c>
      <c r="B9731" t="s">
        <v>11028</v>
      </c>
      <c r="C9731" t="s">
        <v>2968</v>
      </c>
      <c r="D9731">
        <v>9.99</v>
      </c>
    </row>
    <row r="9732" spans="1:4" x14ac:dyDescent="0.2">
      <c r="A9732">
        <v>100991</v>
      </c>
      <c r="B9732" t="s">
        <v>17043</v>
      </c>
      <c r="C9732" t="s">
        <v>3976</v>
      </c>
      <c r="D9732">
        <v>6.69</v>
      </c>
    </row>
    <row r="9733" spans="1:4" x14ac:dyDescent="0.2">
      <c r="A9733">
        <v>100980</v>
      </c>
      <c r="B9733" t="s">
        <v>17044</v>
      </c>
      <c r="C9733" t="s">
        <v>2968</v>
      </c>
      <c r="D9733">
        <v>7.19</v>
      </c>
    </row>
    <row r="9734" spans="1:4" x14ac:dyDescent="0.2">
      <c r="A9734">
        <v>100996</v>
      </c>
      <c r="B9734" t="s">
        <v>17045</v>
      </c>
      <c r="C9734" t="s">
        <v>3976</v>
      </c>
      <c r="D9734">
        <v>4.78</v>
      </c>
    </row>
    <row r="9735" spans="1:4" x14ac:dyDescent="0.2">
      <c r="A9735">
        <v>100976</v>
      </c>
      <c r="B9735" t="s">
        <v>17046</v>
      </c>
      <c r="C9735" t="s">
        <v>2968</v>
      </c>
      <c r="D9735">
        <v>9.6999999999999993</v>
      </c>
    </row>
    <row r="9736" spans="1:4" x14ac:dyDescent="0.2">
      <c r="A9736">
        <v>100992</v>
      </c>
      <c r="B9736" t="s">
        <v>17047</v>
      </c>
      <c r="C9736" t="s">
        <v>3976</v>
      </c>
      <c r="D9736">
        <v>6.46</v>
      </c>
    </row>
    <row r="9737" spans="1:4" x14ac:dyDescent="0.2">
      <c r="A9737">
        <v>100977</v>
      </c>
      <c r="B9737" t="s">
        <v>17048</v>
      </c>
      <c r="C9737" t="s">
        <v>2968</v>
      </c>
      <c r="D9737">
        <v>9.2799999999999994</v>
      </c>
    </row>
    <row r="9738" spans="1:4" x14ac:dyDescent="0.2">
      <c r="A9738">
        <v>100993</v>
      </c>
      <c r="B9738" t="s">
        <v>17049</v>
      </c>
      <c r="C9738" t="s">
        <v>3976</v>
      </c>
      <c r="D9738">
        <v>6.18</v>
      </c>
    </row>
    <row r="9739" spans="1:4" x14ac:dyDescent="0.2">
      <c r="A9739">
        <v>100973</v>
      </c>
      <c r="B9739" t="s">
        <v>11442</v>
      </c>
      <c r="C9739" t="s">
        <v>2968</v>
      </c>
      <c r="D9739">
        <v>10.81</v>
      </c>
    </row>
    <row r="9740" spans="1:4" x14ac:dyDescent="0.2">
      <c r="A9740">
        <v>100989</v>
      </c>
      <c r="B9740" t="s">
        <v>17050</v>
      </c>
      <c r="C9740" t="s">
        <v>3976</v>
      </c>
      <c r="D9740">
        <v>7.22</v>
      </c>
    </row>
    <row r="9741" spans="1:4" x14ac:dyDescent="0.2">
      <c r="A9741">
        <v>101467</v>
      </c>
      <c r="B9741" t="s">
        <v>17051</v>
      </c>
      <c r="C9741" t="s">
        <v>3976</v>
      </c>
      <c r="D9741">
        <v>21.8</v>
      </c>
    </row>
    <row r="9742" spans="1:4" x14ac:dyDescent="0.2">
      <c r="A9742">
        <v>101468</v>
      </c>
      <c r="B9742" t="s">
        <v>17052</v>
      </c>
      <c r="C9742" t="s">
        <v>3976</v>
      </c>
      <c r="D9742">
        <v>19.940000000000001</v>
      </c>
    </row>
    <row r="9743" spans="1:4" x14ac:dyDescent="0.2">
      <c r="A9743">
        <v>101014</v>
      </c>
      <c r="B9743" t="s">
        <v>17053</v>
      </c>
      <c r="C9743" t="s">
        <v>3976</v>
      </c>
      <c r="D9743">
        <v>49.81</v>
      </c>
    </row>
    <row r="9744" spans="1:4" x14ac:dyDescent="0.2">
      <c r="A9744">
        <v>101015</v>
      </c>
      <c r="B9744" t="s">
        <v>17054</v>
      </c>
      <c r="C9744" t="s">
        <v>3976</v>
      </c>
      <c r="D9744">
        <v>40.92</v>
      </c>
    </row>
    <row r="9745" spans="1:4" x14ac:dyDescent="0.2">
      <c r="A9745">
        <v>101463</v>
      </c>
      <c r="B9745" t="s">
        <v>17055</v>
      </c>
      <c r="C9745" t="s">
        <v>3976</v>
      </c>
      <c r="D9745">
        <v>54.53</v>
      </c>
    </row>
    <row r="9746" spans="1:4" x14ac:dyDescent="0.2">
      <c r="A9746">
        <v>101464</v>
      </c>
      <c r="B9746" t="s">
        <v>17056</v>
      </c>
      <c r="C9746" t="s">
        <v>3976</v>
      </c>
      <c r="D9746">
        <v>41.89</v>
      </c>
    </row>
    <row r="9747" spans="1:4" x14ac:dyDescent="0.2">
      <c r="A9747">
        <v>101465</v>
      </c>
      <c r="B9747" t="s">
        <v>17057</v>
      </c>
      <c r="C9747" t="s">
        <v>3976</v>
      </c>
      <c r="D9747">
        <v>32.020000000000003</v>
      </c>
    </row>
    <row r="9748" spans="1:4" x14ac:dyDescent="0.2">
      <c r="A9748">
        <v>101466</v>
      </c>
      <c r="B9748" t="s">
        <v>17058</v>
      </c>
      <c r="C9748" t="s">
        <v>3976</v>
      </c>
      <c r="D9748">
        <v>26.05</v>
      </c>
    </row>
    <row r="9749" spans="1:4" x14ac:dyDescent="0.2">
      <c r="A9749">
        <v>101013</v>
      </c>
      <c r="B9749" t="s">
        <v>17059</v>
      </c>
      <c r="C9749" t="s">
        <v>3976</v>
      </c>
      <c r="D9749">
        <v>54.36</v>
      </c>
    </row>
    <row r="9750" spans="1:4" x14ac:dyDescent="0.2">
      <c r="A9750">
        <v>101477</v>
      </c>
      <c r="B9750" t="s">
        <v>17060</v>
      </c>
      <c r="C9750" t="s">
        <v>3976</v>
      </c>
      <c r="D9750">
        <v>15.79</v>
      </c>
    </row>
    <row r="9751" spans="1:4" x14ac:dyDescent="0.2">
      <c r="A9751">
        <v>101478</v>
      </c>
      <c r="B9751" t="s">
        <v>17061</v>
      </c>
      <c r="C9751" t="s">
        <v>3976</v>
      </c>
      <c r="D9751">
        <v>13.43</v>
      </c>
    </row>
    <row r="9752" spans="1:4" x14ac:dyDescent="0.2">
      <c r="A9752">
        <v>101017</v>
      </c>
      <c r="B9752" t="s">
        <v>17062</v>
      </c>
      <c r="C9752" t="s">
        <v>3976</v>
      </c>
      <c r="D9752">
        <v>35.92</v>
      </c>
    </row>
    <row r="9753" spans="1:4" x14ac:dyDescent="0.2">
      <c r="A9753">
        <v>101018</v>
      </c>
      <c r="B9753" t="s">
        <v>17063</v>
      </c>
      <c r="C9753" t="s">
        <v>3976</v>
      </c>
      <c r="D9753">
        <v>29.5</v>
      </c>
    </row>
    <row r="9754" spans="1:4" x14ac:dyDescent="0.2">
      <c r="A9754">
        <v>101469</v>
      </c>
      <c r="B9754" t="s">
        <v>17064</v>
      </c>
      <c r="C9754" t="s">
        <v>3976</v>
      </c>
      <c r="D9754">
        <v>44.62</v>
      </c>
    </row>
    <row r="9755" spans="1:4" x14ac:dyDescent="0.2">
      <c r="A9755">
        <v>101470</v>
      </c>
      <c r="B9755" t="s">
        <v>17065</v>
      </c>
      <c r="C9755" t="s">
        <v>3976</v>
      </c>
      <c r="D9755">
        <v>35.43</v>
      </c>
    </row>
    <row r="9756" spans="1:4" x14ac:dyDescent="0.2">
      <c r="A9756">
        <v>101471</v>
      </c>
      <c r="B9756" t="s">
        <v>17066</v>
      </c>
      <c r="C9756" t="s">
        <v>3976</v>
      </c>
      <c r="D9756">
        <v>30.39</v>
      </c>
    </row>
    <row r="9757" spans="1:4" x14ac:dyDescent="0.2">
      <c r="A9757">
        <v>101472</v>
      </c>
      <c r="B9757" t="s">
        <v>17067</v>
      </c>
      <c r="C9757" t="s">
        <v>3976</v>
      </c>
      <c r="D9757">
        <v>23.66</v>
      </c>
    </row>
    <row r="9758" spans="1:4" x14ac:dyDescent="0.2">
      <c r="A9758">
        <v>101473</v>
      </c>
      <c r="B9758" t="s">
        <v>17068</v>
      </c>
      <c r="C9758" t="s">
        <v>3976</v>
      </c>
      <c r="D9758">
        <v>34.06</v>
      </c>
    </row>
    <row r="9759" spans="1:4" x14ac:dyDescent="0.2">
      <c r="A9759">
        <v>101474</v>
      </c>
      <c r="B9759" t="s">
        <v>17069</v>
      </c>
      <c r="C9759" t="s">
        <v>3976</v>
      </c>
      <c r="D9759">
        <v>24.37</v>
      </c>
    </row>
    <row r="9760" spans="1:4" x14ac:dyDescent="0.2">
      <c r="A9760">
        <v>101475</v>
      </c>
      <c r="B9760" t="s">
        <v>17070</v>
      </c>
      <c r="C9760" t="s">
        <v>3976</v>
      </c>
      <c r="D9760">
        <v>21.61</v>
      </c>
    </row>
    <row r="9761" spans="1:4" x14ac:dyDescent="0.2">
      <c r="A9761">
        <v>101476</v>
      </c>
      <c r="B9761" t="s">
        <v>17071</v>
      </c>
      <c r="C9761" t="s">
        <v>3976</v>
      </c>
      <c r="D9761">
        <v>19.27</v>
      </c>
    </row>
    <row r="9762" spans="1:4" x14ac:dyDescent="0.2">
      <c r="A9762">
        <v>101016</v>
      </c>
      <c r="B9762" t="s">
        <v>17072</v>
      </c>
      <c r="C9762" t="s">
        <v>3976</v>
      </c>
      <c r="D9762">
        <v>47.38</v>
      </c>
    </row>
    <row r="9763" spans="1:4" x14ac:dyDescent="0.2">
      <c r="A9763">
        <v>101487</v>
      </c>
      <c r="B9763" t="s">
        <v>17073</v>
      </c>
      <c r="C9763" t="s">
        <v>3976</v>
      </c>
      <c r="D9763">
        <v>117.33</v>
      </c>
    </row>
    <row r="9764" spans="1:4" x14ac:dyDescent="0.2">
      <c r="A9764">
        <v>101488</v>
      </c>
      <c r="B9764" t="s">
        <v>17074</v>
      </c>
      <c r="C9764" t="s">
        <v>3976</v>
      </c>
      <c r="D9764">
        <v>101.52</v>
      </c>
    </row>
    <row r="9765" spans="1:4" x14ac:dyDescent="0.2">
      <c r="A9765">
        <v>101480</v>
      </c>
      <c r="B9765" t="s">
        <v>17075</v>
      </c>
      <c r="C9765" t="s">
        <v>3976</v>
      </c>
      <c r="D9765">
        <v>79.819999999999993</v>
      </c>
    </row>
    <row r="9766" spans="1:4" x14ac:dyDescent="0.2">
      <c r="A9766">
        <v>101481</v>
      </c>
      <c r="B9766" t="s">
        <v>17076</v>
      </c>
      <c r="C9766" t="s">
        <v>3976</v>
      </c>
      <c r="D9766">
        <v>57.65</v>
      </c>
    </row>
    <row r="9767" spans="1:4" x14ac:dyDescent="0.2">
      <c r="A9767">
        <v>101482</v>
      </c>
      <c r="B9767" t="s">
        <v>17077</v>
      </c>
      <c r="C9767" t="s">
        <v>3976</v>
      </c>
      <c r="D9767">
        <v>43.09</v>
      </c>
    </row>
    <row r="9768" spans="1:4" x14ac:dyDescent="0.2">
      <c r="A9768">
        <v>101483</v>
      </c>
      <c r="B9768" t="s">
        <v>17078</v>
      </c>
      <c r="C9768" t="s">
        <v>3976</v>
      </c>
      <c r="D9768">
        <v>44.72</v>
      </c>
    </row>
    <row r="9769" spans="1:4" x14ac:dyDescent="0.2">
      <c r="A9769">
        <v>101484</v>
      </c>
      <c r="B9769" t="s">
        <v>17079</v>
      </c>
      <c r="C9769" t="s">
        <v>3976</v>
      </c>
      <c r="D9769">
        <v>231.74</v>
      </c>
    </row>
    <row r="9770" spans="1:4" x14ac:dyDescent="0.2">
      <c r="A9770">
        <v>101485</v>
      </c>
      <c r="B9770" t="s">
        <v>17080</v>
      </c>
      <c r="C9770" t="s">
        <v>3976</v>
      </c>
      <c r="D9770">
        <v>177.89</v>
      </c>
    </row>
    <row r="9771" spans="1:4" x14ac:dyDescent="0.2">
      <c r="A9771">
        <v>101486</v>
      </c>
      <c r="B9771" t="s">
        <v>17081</v>
      </c>
      <c r="C9771" t="s">
        <v>3976</v>
      </c>
      <c r="D9771">
        <v>160.24</v>
      </c>
    </row>
    <row r="9772" spans="1:4" x14ac:dyDescent="0.2">
      <c r="A9772">
        <v>101006</v>
      </c>
      <c r="B9772" t="s">
        <v>17082</v>
      </c>
      <c r="C9772" t="s">
        <v>2968</v>
      </c>
      <c r="D9772">
        <v>23.64</v>
      </c>
    </row>
    <row r="9773" spans="1:4" x14ac:dyDescent="0.2">
      <c r="A9773">
        <v>101005</v>
      </c>
      <c r="B9773" t="s">
        <v>17083</v>
      </c>
      <c r="C9773" t="s">
        <v>2968</v>
      </c>
      <c r="D9773">
        <v>21.69</v>
      </c>
    </row>
    <row r="9774" spans="1:4" x14ac:dyDescent="0.2">
      <c r="A9774">
        <v>102568</v>
      </c>
      <c r="B9774" t="s">
        <v>17084</v>
      </c>
      <c r="C9774" t="s">
        <v>3976</v>
      </c>
      <c r="D9774">
        <v>354.46</v>
      </c>
    </row>
    <row r="9775" spans="1:4" x14ac:dyDescent="0.2">
      <c r="A9775">
        <v>101479</v>
      </c>
      <c r="B9775" t="s">
        <v>17085</v>
      </c>
      <c r="C9775" t="s">
        <v>3976</v>
      </c>
      <c r="D9775">
        <v>208.07</v>
      </c>
    </row>
    <row r="9776" spans="1:4" x14ac:dyDescent="0.2">
      <c r="A9776">
        <v>101019</v>
      </c>
      <c r="B9776" t="s">
        <v>17086</v>
      </c>
      <c r="C9776" t="s">
        <v>3976</v>
      </c>
      <c r="D9776">
        <v>714.15</v>
      </c>
    </row>
    <row r="9777" spans="1:4" x14ac:dyDescent="0.2">
      <c r="A9777">
        <v>100938</v>
      </c>
      <c r="B9777" t="s">
        <v>17087</v>
      </c>
      <c r="C9777" t="s">
        <v>8931</v>
      </c>
      <c r="D9777">
        <v>8.6300000000000008</v>
      </c>
    </row>
    <row r="9778" spans="1:4" x14ac:dyDescent="0.2">
      <c r="A9778">
        <v>100942</v>
      </c>
      <c r="B9778" t="s">
        <v>17088</v>
      </c>
      <c r="C9778" t="s">
        <v>16918</v>
      </c>
      <c r="D9778">
        <v>5.76</v>
      </c>
    </row>
    <row r="9779" spans="1:4" x14ac:dyDescent="0.2">
      <c r="A9779">
        <v>93588</v>
      </c>
      <c r="B9779" t="s">
        <v>17089</v>
      </c>
      <c r="C9779" t="s">
        <v>8931</v>
      </c>
      <c r="D9779">
        <v>3.62</v>
      </c>
    </row>
    <row r="9780" spans="1:4" x14ac:dyDescent="0.2">
      <c r="A9780">
        <v>93594</v>
      </c>
      <c r="B9780" t="s">
        <v>17090</v>
      </c>
      <c r="C9780" t="s">
        <v>16918</v>
      </c>
      <c r="D9780">
        <v>2.41</v>
      </c>
    </row>
    <row r="9781" spans="1:4" x14ac:dyDescent="0.2">
      <c r="A9781">
        <v>93589</v>
      </c>
      <c r="B9781" t="s">
        <v>11026</v>
      </c>
      <c r="C9781" t="s">
        <v>8931</v>
      </c>
      <c r="D9781">
        <v>3.1</v>
      </c>
    </row>
    <row r="9782" spans="1:4" x14ac:dyDescent="0.2">
      <c r="A9782">
        <v>93595</v>
      </c>
      <c r="B9782" t="s">
        <v>17091</v>
      </c>
      <c r="C9782" t="s">
        <v>16918</v>
      </c>
      <c r="D9782">
        <v>2.1</v>
      </c>
    </row>
    <row r="9783" spans="1:4" x14ac:dyDescent="0.2">
      <c r="A9783">
        <v>93590</v>
      </c>
      <c r="B9783" t="s">
        <v>17092</v>
      </c>
      <c r="C9783" t="s">
        <v>8931</v>
      </c>
      <c r="D9783">
        <v>1.1299999999999999</v>
      </c>
    </row>
    <row r="9784" spans="1:4" x14ac:dyDescent="0.2">
      <c r="A9784">
        <v>93596</v>
      </c>
      <c r="B9784" t="s">
        <v>17093</v>
      </c>
      <c r="C9784" t="s">
        <v>16918</v>
      </c>
      <c r="D9784">
        <v>0.76</v>
      </c>
    </row>
    <row r="9785" spans="1:4" x14ac:dyDescent="0.2">
      <c r="A9785">
        <v>95875</v>
      </c>
      <c r="B9785" t="s">
        <v>17094</v>
      </c>
      <c r="C9785" t="s">
        <v>8931</v>
      </c>
      <c r="D9785">
        <v>2.86</v>
      </c>
    </row>
    <row r="9786" spans="1:4" x14ac:dyDescent="0.2">
      <c r="A9786">
        <v>95878</v>
      </c>
      <c r="B9786" t="s">
        <v>17095</v>
      </c>
      <c r="C9786" t="s">
        <v>16918</v>
      </c>
      <c r="D9786">
        <v>1.93</v>
      </c>
    </row>
    <row r="9787" spans="1:4" x14ac:dyDescent="0.2">
      <c r="A9787">
        <v>100943</v>
      </c>
      <c r="B9787" t="s">
        <v>17096</v>
      </c>
      <c r="C9787" t="s">
        <v>16918</v>
      </c>
      <c r="D9787">
        <v>4.97</v>
      </c>
    </row>
    <row r="9788" spans="1:4" x14ac:dyDescent="0.2">
      <c r="A9788">
        <v>100939</v>
      </c>
      <c r="B9788" t="s">
        <v>17097</v>
      </c>
      <c r="C9788" t="s">
        <v>8931</v>
      </c>
      <c r="D9788">
        <v>7.48</v>
      </c>
    </row>
    <row r="9789" spans="1:4" x14ac:dyDescent="0.2">
      <c r="A9789">
        <v>93591</v>
      </c>
      <c r="B9789" t="s">
        <v>17098</v>
      </c>
      <c r="C9789" t="s">
        <v>8931</v>
      </c>
      <c r="D9789">
        <v>3.13</v>
      </c>
    </row>
    <row r="9790" spans="1:4" x14ac:dyDescent="0.2">
      <c r="A9790">
        <v>93597</v>
      </c>
      <c r="B9790" t="s">
        <v>17099</v>
      </c>
      <c r="C9790" t="s">
        <v>16918</v>
      </c>
      <c r="D9790">
        <v>2.08</v>
      </c>
    </row>
    <row r="9791" spans="1:4" x14ac:dyDescent="0.2">
      <c r="A9791">
        <v>93592</v>
      </c>
      <c r="B9791" t="s">
        <v>11029</v>
      </c>
      <c r="C9791" t="s">
        <v>8931</v>
      </c>
      <c r="D9791">
        <v>2.71</v>
      </c>
    </row>
    <row r="9792" spans="1:4" x14ac:dyDescent="0.2">
      <c r="A9792">
        <v>93598</v>
      </c>
      <c r="B9792" t="s">
        <v>17100</v>
      </c>
      <c r="C9792" t="s">
        <v>16918</v>
      </c>
      <c r="D9792">
        <v>1.8</v>
      </c>
    </row>
    <row r="9793" spans="1:4" x14ac:dyDescent="0.2">
      <c r="A9793">
        <v>93593</v>
      </c>
      <c r="B9793" t="s">
        <v>17101</v>
      </c>
      <c r="C9793" t="s">
        <v>8931</v>
      </c>
      <c r="D9793">
        <v>0.99</v>
      </c>
    </row>
    <row r="9794" spans="1:4" x14ac:dyDescent="0.2">
      <c r="A9794">
        <v>93599</v>
      </c>
      <c r="B9794" t="s">
        <v>17102</v>
      </c>
      <c r="C9794" t="s">
        <v>16918</v>
      </c>
      <c r="D9794">
        <v>0.66</v>
      </c>
    </row>
    <row r="9795" spans="1:4" x14ac:dyDescent="0.2">
      <c r="A9795">
        <v>95876</v>
      </c>
      <c r="B9795" t="s">
        <v>17103</v>
      </c>
      <c r="C9795" t="s">
        <v>8931</v>
      </c>
      <c r="D9795">
        <v>2.46</v>
      </c>
    </row>
    <row r="9796" spans="1:4" x14ac:dyDescent="0.2">
      <c r="A9796">
        <v>95879</v>
      </c>
      <c r="B9796" t="s">
        <v>17104</v>
      </c>
      <c r="C9796" t="s">
        <v>16918</v>
      </c>
      <c r="D9796">
        <v>1.66</v>
      </c>
    </row>
    <row r="9797" spans="1:4" x14ac:dyDescent="0.2">
      <c r="A9797">
        <v>100940</v>
      </c>
      <c r="B9797" t="s">
        <v>17105</v>
      </c>
      <c r="C9797" t="s">
        <v>8931</v>
      </c>
      <c r="D9797">
        <v>6.33</v>
      </c>
    </row>
    <row r="9798" spans="1:4" x14ac:dyDescent="0.2">
      <c r="A9798">
        <v>100944</v>
      </c>
      <c r="B9798" t="s">
        <v>17106</v>
      </c>
      <c r="C9798" t="s">
        <v>16918</v>
      </c>
      <c r="D9798">
        <v>4.2300000000000004</v>
      </c>
    </row>
    <row r="9799" spans="1:4" x14ac:dyDescent="0.2">
      <c r="A9799">
        <v>95425</v>
      </c>
      <c r="B9799" t="s">
        <v>17107</v>
      </c>
      <c r="C9799" t="s">
        <v>8931</v>
      </c>
      <c r="D9799">
        <v>2.64</v>
      </c>
    </row>
    <row r="9800" spans="1:4" x14ac:dyDescent="0.2">
      <c r="A9800">
        <v>95428</v>
      </c>
      <c r="B9800" t="s">
        <v>17108</v>
      </c>
      <c r="C9800" t="s">
        <v>16918</v>
      </c>
      <c r="D9800">
        <v>1.77</v>
      </c>
    </row>
    <row r="9801" spans="1:4" x14ac:dyDescent="0.2">
      <c r="A9801">
        <v>95426</v>
      </c>
      <c r="B9801" t="s">
        <v>17109</v>
      </c>
      <c r="C9801" t="s">
        <v>8931</v>
      </c>
      <c r="D9801">
        <v>2.2799999999999998</v>
      </c>
    </row>
    <row r="9802" spans="1:4" x14ac:dyDescent="0.2">
      <c r="A9802">
        <v>95429</v>
      </c>
      <c r="B9802" t="s">
        <v>17110</v>
      </c>
      <c r="C9802" t="s">
        <v>16918</v>
      </c>
      <c r="D9802">
        <v>1.53</v>
      </c>
    </row>
    <row r="9803" spans="1:4" x14ac:dyDescent="0.2">
      <c r="A9803">
        <v>95427</v>
      </c>
      <c r="B9803" t="s">
        <v>17111</v>
      </c>
      <c r="C9803" t="s">
        <v>8931</v>
      </c>
      <c r="D9803">
        <v>0.85</v>
      </c>
    </row>
    <row r="9804" spans="1:4" x14ac:dyDescent="0.2">
      <c r="A9804">
        <v>95430</v>
      </c>
      <c r="B9804" t="s">
        <v>17112</v>
      </c>
      <c r="C9804" t="s">
        <v>16918</v>
      </c>
      <c r="D9804">
        <v>0.54</v>
      </c>
    </row>
    <row r="9805" spans="1:4" x14ac:dyDescent="0.2">
      <c r="A9805">
        <v>95877</v>
      </c>
      <c r="B9805" t="s">
        <v>17113</v>
      </c>
      <c r="C9805" t="s">
        <v>8931</v>
      </c>
      <c r="D9805">
        <v>2.09</v>
      </c>
    </row>
    <row r="9806" spans="1:4" x14ac:dyDescent="0.2">
      <c r="A9806">
        <v>95880</v>
      </c>
      <c r="B9806" t="s">
        <v>17114</v>
      </c>
      <c r="C9806" t="s">
        <v>16918</v>
      </c>
      <c r="D9806">
        <v>1.4</v>
      </c>
    </row>
    <row r="9807" spans="1:4" x14ac:dyDescent="0.2">
      <c r="A9807">
        <v>100937</v>
      </c>
      <c r="B9807" t="s">
        <v>17115</v>
      </c>
      <c r="C9807" t="s">
        <v>8931</v>
      </c>
      <c r="D9807">
        <v>10.75</v>
      </c>
    </row>
    <row r="9808" spans="1:4" x14ac:dyDescent="0.2">
      <c r="A9808">
        <v>100941</v>
      </c>
      <c r="B9808" t="s">
        <v>17116</v>
      </c>
      <c r="C9808" t="s">
        <v>16918</v>
      </c>
      <c r="D9808">
        <v>7.16</v>
      </c>
    </row>
    <row r="9809" spans="1:4" x14ac:dyDescent="0.2">
      <c r="A9809">
        <v>97912</v>
      </c>
      <c r="B9809" t="s">
        <v>17117</v>
      </c>
      <c r="C9809" t="s">
        <v>8931</v>
      </c>
      <c r="D9809">
        <v>4.5</v>
      </c>
    </row>
    <row r="9810" spans="1:4" x14ac:dyDescent="0.2">
      <c r="A9810">
        <v>97916</v>
      </c>
      <c r="B9810" t="s">
        <v>17118</v>
      </c>
      <c r="C9810" t="s">
        <v>16918</v>
      </c>
      <c r="D9810">
        <v>3</v>
      </c>
    </row>
    <row r="9811" spans="1:4" x14ac:dyDescent="0.2">
      <c r="A9811">
        <v>97913</v>
      </c>
      <c r="B9811" t="s">
        <v>11443</v>
      </c>
      <c r="C9811" t="s">
        <v>8931</v>
      </c>
      <c r="D9811">
        <v>3.91</v>
      </c>
    </row>
    <row r="9812" spans="1:4" x14ac:dyDescent="0.2">
      <c r="A9812">
        <v>97917</v>
      </c>
      <c r="B9812" t="s">
        <v>17119</v>
      </c>
      <c r="C9812" t="s">
        <v>16918</v>
      </c>
      <c r="D9812">
        <v>2.59</v>
      </c>
    </row>
    <row r="9813" spans="1:4" x14ac:dyDescent="0.2">
      <c r="A9813">
        <v>97915</v>
      </c>
      <c r="B9813" t="s">
        <v>17120</v>
      </c>
      <c r="C9813" t="s">
        <v>8931</v>
      </c>
      <c r="D9813">
        <v>1.44</v>
      </c>
    </row>
    <row r="9814" spans="1:4" x14ac:dyDescent="0.2">
      <c r="A9814">
        <v>97919</v>
      </c>
      <c r="B9814" t="s">
        <v>17121</v>
      </c>
      <c r="C9814" t="s">
        <v>16918</v>
      </c>
      <c r="D9814">
        <v>0.94</v>
      </c>
    </row>
    <row r="9815" spans="1:4" x14ac:dyDescent="0.2">
      <c r="A9815">
        <v>97914</v>
      </c>
      <c r="B9815" t="s">
        <v>17122</v>
      </c>
      <c r="C9815" t="s">
        <v>8931</v>
      </c>
      <c r="D9815">
        <v>3.58</v>
      </c>
    </row>
    <row r="9816" spans="1:4" x14ac:dyDescent="0.2">
      <c r="A9816">
        <v>97918</v>
      </c>
      <c r="B9816" t="s">
        <v>17123</v>
      </c>
      <c r="C9816" t="s">
        <v>16918</v>
      </c>
      <c r="D9816">
        <v>2.39</v>
      </c>
    </row>
    <row r="9817" spans="1:4" x14ac:dyDescent="0.2">
      <c r="A9817">
        <v>100949</v>
      </c>
      <c r="B9817" t="s">
        <v>17124</v>
      </c>
      <c r="C9817" t="s">
        <v>16918</v>
      </c>
      <c r="D9817">
        <v>7.92</v>
      </c>
    </row>
    <row r="9818" spans="1:4" x14ac:dyDescent="0.2">
      <c r="A9818">
        <v>100945</v>
      </c>
      <c r="B9818" t="s">
        <v>17125</v>
      </c>
      <c r="C9818" t="s">
        <v>16918</v>
      </c>
      <c r="D9818">
        <v>3.32</v>
      </c>
    </row>
    <row r="9819" spans="1:4" x14ac:dyDescent="0.2">
      <c r="A9819">
        <v>100946</v>
      </c>
      <c r="B9819" t="s">
        <v>17126</v>
      </c>
      <c r="C9819" t="s">
        <v>16918</v>
      </c>
      <c r="D9819">
        <v>2.87</v>
      </c>
    </row>
    <row r="9820" spans="1:4" x14ac:dyDescent="0.2">
      <c r="A9820">
        <v>100948</v>
      </c>
      <c r="B9820" t="s">
        <v>17127</v>
      </c>
      <c r="C9820" t="s">
        <v>16918</v>
      </c>
      <c r="D9820">
        <v>1.05</v>
      </c>
    </row>
    <row r="9821" spans="1:4" x14ac:dyDescent="0.2">
      <c r="A9821">
        <v>100947</v>
      </c>
      <c r="B9821" t="s">
        <v>17128</v>
      </c>
      <c r="C9821" t="s">
        <v>16918</v>
      </c>
      <c r="D9821">
        <v>2.65</v>
      </c>
    </row>
    <row r="9822" spans="1:4" x14ac:dyDescent="0.2">
      <c r="A9822">
        <v>100954</v>
      </c>
      <c r="B9822" t="s">
        <v>17129</v>
      </c>
      <c r="C9822" t="s">
        <v>16918</v>
      </c>
      <c r="D9822">
        <v>9.86</v>
      </c>
    </row>
    <row r="9823" spans="1:4" x14ac:dyDescent="0.2">
      <c r="A9823">
        <v>100950</v>
      </c>
      <c r="B9823" t="s">
        <v>17130</v>
      </c>
      <c r="C9823" t="s">
        <v>16918</v>
      </c>
      <c r="D9823">
        <v>4.1399999999999997</v>
      </c>
    </row>
    <row r="9824" spans="1:4" x14ac:dyDescent="0.2">
      <c r="A9824">
        <v>100951</v>
      </c>
      <c r="B9824" t="s">
        <v>17131</v>
      </c>
      <c r="C9824" t="s">
        <v>16918</v>
      </c>
      <c r="D9824">
        <v>3.57</v>
      </c>
    </row>
    <row r="9825" spans="1:4" x14ac:dyDescent="0.2">
      <c r="A9825">
        <v>100953</v>
      </c>
      <c r="B9825" t="s">
        <v>17132</v>
      </c>
      <c r="C9825" t="s">
        <v>16918</v>
      </c>
      <c r="D9825">
        <v>1.31</v>
      </c>
    </row>
    <row r="9826" spans="1:4" x14ac:dyDescent="0.2">
      <c r="A9826">
        <v>100952</v>
      </c>
      <c r="B9826" t="s">
        <v>17133</v>
      </c>
      <c r="C9826" t="s">
        <v>16918</v>
      </c>
      <c r="D9826">
        <v>3.3</v>
      </c>
    </row>
    <row r="9827" spans="1:4" x14ac:dyDescent="0.2">
      <c r="A9827">
        <v>100964</v>
      </c>
      <c r="B9827" t="s">
        <v>17134</v>
      </c>
      <c r="C9827" t="s">
        <v>8931</v>
      </c>
      <c r="D9827">
        <v>9.9600000000000009</v>
      </c>
    </row>
    <row r="9828" spans="1:4" x14ac:dyDescent="0.2">
      <c r="A9828">
        <v>100960</v>
      </c>
      <c r="B9828" t="s">
        <v>17135</v>
      </c>
      <c r="C9828" t="s">
        <v>8931</v>
      </c>
      <c r="D9828">
        <v>4.1500000000000004</v>
      </c>
    </row>
    <row r="9829" spans="1:4" x14ac:dyDescent="0.2">
      <c r="A9829">
        <v>100961</v>
      </c>
      <c r="B9829" t="s">
        <v>17136</v>
      </c>
      <c r="C9829" t="s">
        <v>8931</v>
      </c>
      <c r="D9829">
        <v>3.6</v>
      </c>
    </row>
    <row r="9830" spans="1:4" x14ac:dyDescent="0.2">
      <c r="A9830">
        <v>100963</v>
      </c>
      <c r="B9830" t="s">
        <v>17137</v>
      </c>
      <c r="C9830" t="s">
        <v>8931</v>
      </c>
      <c r="D9830">
        <v>1.3</v>
      </c>
    </row>
    <row r="9831" spans="1:4" x14ac:dyDescent="0.2">
      <c r="A9831">
        <v>100962</v>
      </c>
      <c r="B9831" t="s">
        <v>17138</v>
      </c>
      <c r="C9831" t="s">
        <v>8931</v>
      </c>
      <c r="D9831">
        <v>3.28</v>
      </c>
    </row>
    <row r="9832" spans="1:4" x14ac:dyDescent="0.2">
      <c r="A9832">
        <v>100959</v>
      </c>
      <c r="B9832" t="s">
        <v>17139</v>
      </c>
      <c r="C9832" t="s">
        <v>8931</v>
      </c>
      <c r="D9832">
        <v>13.6</v>
      </c>
    </row>
    <row r="9833" spans="1:4" x14ac:dyDescent="0.2">
      <c r="A9833">
        <v>100955</v>
      </c>
      <c r="B9833" t="s">
        <v>17140</v>
      </c>
      <c r="C9833" t="s">
        <v>8931</v>
      </c>
      <c r="D9833">
        <v>5.7</v>
      </c>
    </row>
    <row r="9834" spans="1:4" x14ac:dyDescent="0.2">
      <c r="A9834">
        <v>100956</v>
      </c>
      <c r="B9834" t="s">
        <v>17141</v>
      </c>
      <c r="C9834" t="s">
        <v>8931</v>
      </c>
      <c r="D9834">
        <v>4.95</v>
      </c>
    </row>
    <row r="9835" spans="1:4" x14ac:dyDescent="0.2">
      <c r="A9835">
        <v>100958</v>
      </c>
      <c r="B9835" t="s">
        <v>17142</v>
      </c>
      <c r="C9835" t="s">
        <v>8931</v>
      </c>
      <c r="D9835">
        <v>1.82</v>
      </c>
    </row>
    <row r="9836" spans="1:4" x14ac:dyDescent="0.2">
      <c r="A9836">
        <v>100957</v>
      </c>
      <c r="B9836" t="s">
        <v>17143</v>
      </c>
      <c r="C9836" t="s">
        <v>8931</v>
      </c>
      <c r="D9836">
        <v>4.53</v>
      </c>
    </row>
    <row r="9837" spans="1:4" x14ac:dyDescent="0.2">
      <c r="A9837">
        <v>100969</v>
      </c>
      <c r="B9837" t="s">
        <v>17144</v>
      </c>
      <c r="C9837" t="s">
        <v>16918</v>
      </c>
      <c r="D9837">
        <v>2.67</v>
      </c>
    </row>
    <row r="9838" spans="1:4" x14ac:dyDescent="0.2">
      <c r="A9838">
        <v>100970</v>
      </c>
      <c r="B9838" t="s">
        <v>17145</v>
      </c>
      <c r="C9838" t="s">
        <v>16918</v>
      </c>
      <c r="D9838">
        <v>2.25</v>
      </c>
    </row>
    <row r="9839" spans="1:4" x14ac:dyDescent="0.2">
      <c r="A9839">
        <v>102333</v>
      </c>
      <c r="B9839" t="s">
        <v>17146</v>
      </c>
      <c r="C9839" t="s">
        <v>16918</v>
      </c>
      <c r="D9839">
        <v>0.85</v>
      </c>
    </row>
    <row r="9840" spans="1:4" x14ac:dyDescent="0.2">
      <c r="A9840">
        <v>102332</v>
      </c>
      <c r="B9840" t="s">
        <v>17147</v>
      </c>
      <c r="C9840" t="s">
        <v>16918</v>
      </c>
      <c r="D9840">
        <v>2.11</v>
      </c>
    </row>
    <row r="9841" spans="1:4" x14ac:dyDescent="0.2">
      <c r="A9841">
        <v>100965</v>
      </c>
      <c r="B9841" t="s">
        <v>17148</v>
      </c>
      <c r="C9841" t="s">
        <v>16918</v>
      </c>
      <c r="D9841">
        <v>2.0099999999999998</v>
      </c>
    </row>
    <row r="9842" spans="1:4" x14ac:dyDescent="0.2">
      <c r="A9842">
        <v>100966</v>
      </c>
      <c r="B9842" t="s">
        <v>17149</v>
      </c>
      <c r="C9842" t="s">
        <v>16918</v>
      </c>
      <c r="D9842">
        <v>1.73</v>
      </c>
    </row>
    <row r="9843" spans="1:4" x14ac:dyDescent="0.2">
      <c r="A9843">
        <v>102331</v>
      </c>
      <c r="B9843" t="s">
        <v>17150</v>
      </c>
      <c r="C9843" t="s">
        <v>16918</v>
      </c>
      <c r="D9843">
        <v>0.63</v>
      </c>
    </row>
    <row r="9844" spans="1:4" x14ac:dyDescent="0.2">
      <c r="A9844">
        <v>102330</v>
      </c>
      <c r="B9844" t="s">
        <v>17151</v>
      </c>
      <c r="C9844" t="s">
        <v>16918</v>
      </c>
      <c r="D9844">
        <v>1.61</v>
      </c>
    </row>
    <row r="9845" spans="1:4" x14ac:dyDescent="0.2">
      <c r="A9845">
        <v>97804</v>
      </c>
      <c r="B9845" t="s">
        <v>17152</v>
      </c>
      <c r="C9845" t="s">
        <v>3211</v>
      </c>
      <c r="D9845" t="s">
        <v>17527</v>
      </c>
    </row>
    <row r="9846" spans="1:4" x14ac:dyDescent="0.2">
      <c r="A9846">
        <v>106306</v>
      </c>
      <c r="B9846" t="s">
        <v>17153</v>
      </c>
      <c r="C9846" t="s">
        <v>3211</v>
      </c>
      <c r="D9846" t="s">
        <v>17527</v>
      </c>
    </row>
    <row r="9847" spans="1:4" x14ac:dyDescent="0.2">
      <c r="A9847">
        <v>104389</v>
      </c>
      <c r="B9847" t="s">
        <v>17154</v>
      </c>
      <c r="C9847" t="s">
        <v>3211</v>
      </c>
      <c r="D9847" t="s">
        <v>17527</v>
      </c>
    </row>
    <row r="9848" spans="1:4" x14ac:dyDescent="0.2">
      <c r="A9848">
        <v>106307</v>
      </c>
      <c r="B9848" t="s">
        <v>17155</v>
      </c>
      <c r="C9848" t="s">
        <v>3211</v>
      </c>
      <c r="D9848" t="s">
        <v>17527</v>
      </c>
    </row>
    <row r="9849" spans="1:4" x14ac:dyDescent="0.2">
      <c r="A9849">
        <v>104378</v>
      </c>
      <c r="B9849" t="s">
        <v>17156</v>
      </c>
      <c r="C9849" t="s">
        <v>3211</v>
      </c>
      <c r="D9849" t="s">
        <v>17527</v>
      </c>
    </row>
    <row r="9850" spans="1:4" x14ac:dyDescent="0.2">
      <c r="A9850">
        <v>106308</v>
      </c>
      <c r="B9850" t="s">
        <v>17157</v>
      </c>
      <c r="C9850" t="s">
        <v>3211</v>
      </c>
      <c r="D9850" t="s">
        <v>17527</v>
      </c>
    </row>
    <row r="9851" spans="1:4" x14ac:dyDescent="0.2">
      <c r="A9851">
        <v>104379</v>
      </c>
      <c r="B9851" t="s">
        <v>17158</v>
      </c>
      <c r="C9851" t="s">
        <v>3211</v>
      </c>
      <c r="D9851" t="s">
        <v>17527</v>
      </c>
    </row>
    <row r="9852" spans="1:4" x14ac:dyDescent="0.2">
      <c r="A9852">
        <v>106309</v>
      </c>
      <c r="B9852" t="s">
        <v>17159</v>
      </c>
      <c r="C9852" t="s">
        <v>3211</v>
      </c>
      <c r="D9852" t="s">
        <v>17527</v>
      </c>
    </row>
    <row r="9853" spans="1:4" x14ac:dyDescent="0.2">
      <c r="A9853">
        <v>97801</v>
      </c>
      <c r="B9853" t="s">
        <v>17160</v>
      </c>
      <c r="C9853" t="s">
        <v>3211</v>
      </c>
      <c r="D9853" t="s">
        <v>17527</v>
      </c>
    </row>
    <row r="9854" spans="1:4" x14ac:dyDescent="0.2">
      <c r="A9854">
        <v>106303</v>
      </c>
      <c r="B9854" t="s">
        <v>17161</v>
      </c>
      <c r="C9854" t="s">
        <v>3211</v>
      </c>
      <c r="D9854" t="s">
        <v>17527</v>
      </c>
    </row>
    <row r="9855" spans="1:4" x14ac:dyDescent="0.2">
      <c r="A9855">
        <v>104376</v>
      </c>
      <c r="B9855" t="s">
        <v>17162</v>
      </c>
      <c r="C9855" t="s">
        <v>3211</v>
      </c>
      <c r="D9855" t="s">
        <v>17527</v>
      </c>
    </row>
    <row r="9856" spans="1:4" x14ac:dyDescent="0.2">
      <c r="A9856">
        <v>106304</v>
      </c>
      <c r="B9856" t="s">
        <v>17163</v>
      </c>
      <c r="C9856" t="s">
        <v>3211</v>
      </c>
      <c r="D9856" t="s">
        <v>17527</v>
      </c>
    </row>
    <row r="9857" spans="1:4" x14ac:dyDescent="0.2">
      <c r="A9857">
        <v>104377</v>
      </c>
      <c r="B9857" t="s">
        <v>17164</v>
      </c>
      <c r="C9857" t="s">
        <v>3211</v>
      </c>
      <c r="D9857" t="s">
        <v>17527</v>
      </c>
    </row>
    <row r="9858" spans="1:4" x14ac:dyDescent="0.2">
      <c r="A9858">
        <v>106305</v>
      </c>
      <c r="B9858" t="s">
        <v>17165</v>
      </c>
      <c r="C9858" t="s">
        <v>3211</v>
      </c>
      <c r="D9858" t="s">
        <v>17527</v>
      </c>
    </row>
    <row r="9859" spans="1:4" x14ac:dyDescent="0.2">
      <c r="A9859">
        <v>97808</v>
      </c>
      <c r="B9859" t="s">
        <v>17166</v>
      </c>
      <c r="C9859" t="s">
        <v>3211</v>
      </c>
      <c r="D9859" t="s">
        <v>17527</v>
      </c>
    </row>
    <row r="9860" spans="1:4" x14ac:dyDescent="0.2">
      <c r="A9860">
        <v>106310</v>
      </c>
      <c r="B9860" t="s">
        <v>17167</v>
      </c>
      <c r="C9860" t="s">
        <v>3211</v>
      </c>
      <c r="D9860" t="s">
        <v>17527</v>
      </c>
    </row>
    <row r="9861" spans="1:4" x14ac:dyDescent="0.2">
      <c r="A9861">
        <v>104380</v>
      </c>
      <c r="B9861" t="s">
        <v>17168</v>
      </c>
      <c r="C9861" t="s">
        <v>3211</v>
      </c>
      <c r="D9861" t="s">
        <v>17527</v>
      </c>
    </row>
    <row r="9862" spans="1:4" x14ac:dyDescent="0.2">
      <c r="A9862">
        <v>106311</v>
      </c>
      <c r="B9862" t="s">
        <v>17169</v>
      </c>
      <c r="C9862" t="s">
        <v>3211</v>
      </c>
      <c r="D9862" t="s">
        <v>17527</v>
      </c>
    </row>
    <row r="9863" spans="1:4" x14ac:dyDescent="0.2">
      <c r="A9863">
        <v>104381</v>
      </c>
      <c r="B9863" t="s">
        <v>17170</v>
      </c>
      <c r="C9863" t="s">
        <v>3211</v>
      </c>
      <c r="D9863" t="s">
        <v>17527</v>
      </c>
    </row>
    <row r="9864" spans="1:4" x14ac:dyDescent="0.2">
      <c r="A9864">
        <v>106312</v>
      </c>
      <c r="B9864" t="s">
        <v>17171</v>
      </c>
      <c r="C9864" t="s">
        <v>3211</v>
      </c>
      <c r="D9864" t="s">
        <v>17527</v>
      </c>
    </row>
    <row r="9865" spans="1:4" x14ac:dyDescent="0.2">
      <c r="A9865">
        <v>104382</v>
      </c>
      <c r="B9865" t="s">
        <v>17172</v>
      </c>
      <c r="C9865" t="s">
        <v>3211</v>
      </c>
      <c r="D9865" t="s">
        <v>17527</v>
      </c>
    </row>
    <row r="9866" spans="1:4" x14ac:dyDescent="0.2">
      <c r="A9866">
        <v>106313</v>
      </c>
      <c r="B9866" t="s">
        <v>17173</v>
      </c>
      <c r="C9866" t="s">
        <v>3211</v>
      </c>
      <c r="D9866" t="s">
        <v>17527</v>
      </c>
    </row>
    <row r="9867" spans="1:4" x14ac:dyDescent="0.2">
      <c r="A9867">
        <v>103138</v>
      </c>
      <c r="B9867" t="s">
        <v>17174</v>
      </c>
      <c r="C9867" t="s">
        <v>52</v>
      </c>
      <c r="D9867">
        <v>47.78</v>
      </c>
    </row>
    <row r="9868" spans="1:4" x14ac:dyDescent="0.2">
      <c r="A9868">
        <v>103151</v>
      </c>
      <c r="B9868" t="s">
        <v>17175</v>
      </c>
      <c r="C9868" t="s">
        <v>52</v>
      </c>
      <c r="D9868">
        <v>460.23</v>
      </c>
    </row>
    <row r="9869" spans="1:4" x14ac:dyDescent="0.2">
      <c r="A9869">
        <v>103152</v>
      </c>
      <c r="B9869" t="s">
        <v>17176</v>
      </c>
      <c r="C9869" t="s">
        <v>52</v>
      </c>
      <c r="D9869">
        <v>548.75</v>
      </c>
    </row>
    <row r="9870" spans="1:4" x14ac:dyDescent="0.2">
      <c r="A9870">
        <v>103139</v>
      </c>
      <c r="B9870" t="s">
        <v>17177</v>
      </c>
      <c r="C9870" t="s">
        <v>52</v>
      </c>
      <c r="D9870">
        <v>62.84</v>
      </c>
    </row>
    <row r="9871" spans="1:4" x14ac:dyDescent="0.2">
      <c r="A9871">
        <v>103140</v>
      </c>
      <c r="B9871" t="s">
        <v>17178</v>
      </c>
      <c r="C9871" t="s">
        <v>52</v>
      </c>
      <c r="D9871">
        <v>77.88</v>
      </c>
    </row>
    <row r="9872" spans="1:4" x14ac:dyDescent="0.2">
      <c r="A9872">
        <v>103141</v>
      </c>
      <c r="B9872" t="s">
        <v>17179</v>
      </c>
      <c r="C9872" t="s">
        <v>52</v>
      </c>
      <c r="D9872">
        <v>121.24</v>
      </c>
    </row>
    <row r="9873" spans="1:4" x14ac:dyDescent="0.2">
      <c r="A9873">
        <v>103142</v>
      </c>
      <c r="B9873" t="s">
        <v>17180</v>
      </c>
      <c r="C9873" t="s">
        <v>52</v>
      </c>
      <c r="D9873">
        <v>136.30000000000001</v>
      </c>
    </row>
    <row r="9874" spans="1:4" x14ac:dyDescent="0.2">
      <c r="A9874">
        <v>103143</v>
      </c>
      <c r="B9874" t="s">
        <v>17181</v>
      </c>
      <c r="C9874" t="s">
        <v>52</v>
      </c>
      <c r="D9874">
        <v>179.65</v>
      </c>
    </row>
    <row r="9875" spans="1:4" x14ac:dyDescent="0.2">
      <c r="A9875">
        <v>103144</v>
      </c>
      <c r="B9875" t="s">
        <v>17182</v>
      </c>
      <c r="C9875" t="s">
        <v>52</v>
      </c>
      <c r="D9875">
        <v>194.69</v>
      </c>
    </row>
    <row r="9876" spans="1:4" x14ac:dyDescent="0.2">
      <c r="A9876">
        <v>103145</v>
      </c>
      <c r="B9876" t="s">
        <v>17183</v>
      </c>
      <c r="C9876" t="s">
        <v>52</v>
      </c>
      <c r="D9876">
        <v>238.06</v>
      </c>
    </row>
    <row r="9877" spans="1:4" x14ac:dyDescent="0.2">
      <c r="A9877">
        <v>103146</v>
      </c>
      <c r="B9877" t="s">
        <v>17184</v>
      </c>
      <c r="C9877" t="s">
        <v>52</v>
      </c>
      <c r="D9877">
        <v>253.09</v>
      </c>
    </row>
    <row r="9878" spans="1:4" x14ac:dyDescent="0.2">
      <c r="A9878">
        <v>103147</v>
      </c>
      <c r="B9878" t="s">
        <v>17185</v>
      </c>
      <c r="C9878" t="s">
        <v>52</v>
      </c>
      <c r="D9878">
        <v>283.20999999999998</v>
      </c>
    </row>
    <row r="9879" spans="1:4" x14ac:dyDescent="0.2">
      <c r="A9879">
        <v>103148</v>
      </c>
      <c r="B9879" t="s">
        <v>17186</v>
      </c>
      <c r="C9879" t="s">
        <v>52</v>
      </c>
      <c r="D9879">
        <v>341.61</v>
      </c>
    </row>
    <row r="9880" spans="1:4" x14ac:dyDescent="0.2">
      <c r="A9880">
        <v>103137</v>
      </c>
      <c r="B9880" t="s">
        <v>17187</v>
      </c>
      <c r="C9880" t="s">
        <v>52</v>
      </c>
      <c r="D9880">
        <v>41.77</v>
      </c>
    </row>
    <row r="9881" spans="1:4" x14ac:dyDescent="0.2">
      <c r="A9881">
        <v>103149</v>
      </c>
      <c r="B9881" t="s">
        <v>17188</v>
      </c>
      <c r="C9881" t="s">
        <v>52</v>
      </c>
      <c r="D9881">
        <v>371.71</v>
      </c>
    </row>
    <row r="9882" spans="1:4" x14ac:dyDescent="0.2">
      <c r="A9882">
        <v>103150</v>
      </c>
      <c r="B9882" t="s">
        <v>17189</v>
      </c>
      <c r="C9882" t="s">
        <v>52</v>
      </c>
      <c r="D9882">
        <v>430.07</v>
      </c>
    </row>
    <row r="9883" spans="1:4" x14ac:dyDescent="0.2">
      <c r="A9883">
        <v>103106</v>
      </c>
      <c r="B9883" t="s">
        <v>17190</v>
      </c>
      <c r="C9883" t="s">
        <v>52</v>
      </c>
      <c r="D9883">
        <v>73.28</v>
      </c>
    </row>
    <row r="9884" spans="1:4" x14ac:dyDescent="0.2">
      <c r="A9884">
        <v>103119</v>
      </c>
      <c r="B9884" t="s">
        <v>17191</v>
      </c>
      <c r="C9884" t="s">
        <v>52</v>
      </c>
      <c r="D9884">
        <v>898.2</v>
      </c>
    </row>
    <row r="9885" spans="1:4" x14ac:dyDescent="0.2">
      <c r="A9885">
        <v>103120</v>
      </c>
      <c r="B9885" t="s">
        <v>17192</v>
      </c>
      <c r="C9885" t="s">
        <v>52</v>
      </c>
      <c r="D9885" s="335">
        <v>1075.24</v>
      </c>
    </row>
    <row r="9886" spans="1:4" x14ac:dyDescent="0.2">
      <c r="A9886">
        <v>103107</v>
      </c>
      <c r="B9886" t="s">
        <v>17193</v>
      </c>
      <c r="C9886" t="s">
        <v>52</v>
      </c>
      <c r="D9886">
        <v>103.4</v>
      </c>
    </row>
    <row r="9887" spans="1:4" x14ac:dyDescent="0.2">
      <c r="A9887">
        <v>103108</v>
      </c>
      <c r="B9887" t="s">
        <v>17194</v>
      </c>
      <c r="C9887" t="s">
        <v>52</v>
      </c>
      <c r="D9887">
        <v>133.51</v>
      </c>
    </row>
    <row r="9888" spans="1:4" x14ac:dyDescent="0.2">
      <c r="A9888">
        <v>103109</v>
      </c>
      <c r="B9888" t="s">
        <v>17195</v>
      </c>
      <c r="C9888" t="s">
        <v>52</v>
      </c>
      <c r="D9888">
        <v>220.2</v>
      </c>
    </row>
    <row r="9889" spans="1:4" x14ac:dyDescent="0.2">
      <c r="A9889">
        <v>103110</v>
      </c>
      <c r="B9889" t="s">
        <v>17196</v>
      </c>
      <c r="C9889" t="s">
        <v>52</v>
      </c>
      <c r="D9889">
        <v>250.31</v>
      </c>
    </row>
    <row r="9890" spans="1:4" x14ac:dyDescent="0.2">
      <c r="A9890">
        <v>103111</v>
      </c>
      <c r="B9890" t="s">
        <v>17197</v>
      </c>
      <c r="C9890" t="s">
        <v>52</v>
      </c>
      <c r="D9890">
        <v>337.01</v>
      </c>
    </row>
    <row r="9891" spans="1:4" x14ac:dyDescent="0.2">
      <c r="A9891">
        <v>103112</v>
      </c>
      <c r="B9891" t="s">
        <v>17198</v>
      </c>
      <c r="C9891" t="s">
        <v>52</v>
      </c>
      <c r="D9891">
        <v>367.12</v>
      </c>
    </row>
    <row r="9892" spans="1:4" x14ac:dyDescent="0.2">
      <c r="A9892">
        <v>103113</v>
      </c>
      <c r="B9892" t="s">
        <v>17199</v>
      </c>
      <c r="C9892" t="s">
        <v>52</v>
      </c>
      <c r="D9892">
        <v>453.8</v>
      </c>
    </row>
    <row r="9893" spans="1:4" x14ac:dyDescent="0.2">
      <c r="A9893">
        <v>103114</v>
      </c>
      <c r="B9893" t="s">
        <v>17200</v>
      </c>
      <c r="C9893" t="s">
        <v>52</v>
      </c>
      <c r="D9893">
        <v>483.92</v>
      </c>
    </row>
    <row r="9894" spans="1:4" x14ac:dyDescent="0.2">
      <c r="A9894">
        <v>103115</v>
      </c>
      <c r="B9894" t="s">
        <v>17201</v>
      </c>
      <c r="C9894" t="s">
        <v>52</v>
      </c>
      <c r="D9894">
        <v>544.15</v>
      </c>
    </row>
    <row r="9895" spans="1:4" x14ac:dyDescent="0.2">
      <c r="A9895">
        <v>103116</v>
      </c>
      <c r="B9895" t="s">
        <v>17202</v>
      </c>
      <c r="C9895" t="s">
        <v>52</v>
      </c>
      <c r="D9895">
        <v>660.95</v>
      </c>
    </row>
    <row r="9896" spans="1:4" x14ac:dyDescent="0.2">
      <c r="A9896">
        <v>103105</v>
      </c>
      <c r="B9896" t="s">
        <v>17203</v>
      </c>
      <c r="C9896" t="s">
        <v>52</v>
      </c>
      <c r="D9896">
        <v>61.23</v>
      </c>
    </row>
    <row r="9897" spans="1:4" x14ac:dyDescent="0.2">
      <c r="A9897">
        <v>103117</v>
      </c>
      <c r="B9897" t="s">
        <v>17204</v>
      </c>
      <c r="C9897" t="s">
        <v>52</v>
      </c>
      <c r="D9897">
        <v>721.18</v>
      </c>
    </row>
    <row r="9898" spans="1:4" x14ac:dyDescent="0.2">
      <c r="A9898">
        <v>103118</v>
      </c>
      <c r="B9898" t="s">
        <v>17205</v>
      </c>
      <c r="C9898" t="s">
        <v>52</v>
      </c>
      <c r="D9898">
        <v>837.98</v>
      </c>
    </row>
    <row r="9899" spans="1:4" x14ac:dyDescent="0.2">
      <c r="A9899">
        <v>103122</v>
      </c>
      <c r="B9899" t="s">
        <v>17206</v>
      </c>
      <c r="C9899" t="s">
        <v>52</v>
      </c>
      <c r="D9899">
        <v>98.81</v>
      </c>
    </row>
    <row r="9900" spans="1:4" x14ac:dyDescent="0.2">
      <c r="A9900">
        <v>103135</v>
      </c>
      <c r="B9900" t="s">
        <v>17207</v>
      </c>
      <c r="C9900" t="s">
        <v>52</v>
      </c>
      <c r="D9900" s="335">
        <v>1336.19</v>
      </c>
    </row>
    <row r="9901" spans="1:4" x14ac:dyDescent="0.2">
      <c r="A9901">
        <v>103136</v>
      </c>
      <c r="B9901" t="s">
        <v>17208</v>
      </c>
      <c r="C9901" t="s">
        <v>52</v>
      </c>
      <c r="D9901" s="335">
        <v>1601.73</v>
      </c>
    </row>
    <row r="9902" spans="1:4" x14ac:dyDescent="0.2">
      <c r="A9902">
        <v>103123</v>
      </c>
      <c r="B9902" t="s">
        <v>17209</v>
      </c>
      <c r="C9902" t="s">
        <v>52</v>
      </c>
      <c r="D9902">
        <v>143.97999999999999</v>
      </c>
    </row>
    <row r="9903" spans="1:4" x14ac:dyDescent="0.2">
      <c r="A9903">
        <v>103124</v>
      </c>
      <c r="B9903" t="s">
        <v>17210</v>
      </c>
      <c r="C9903" t="s">
        <v>52</v>
      </c>
      <c r="D9903">
        <v>189.13</v>
      </c>
    </row>
    <row r="9904" spans="1:4" x14ac:dyDescent="0.2">
      <c r="A9904">
        <v>103125</v>
      </c>
      <c r="B9904" t="s">
        <v>17211</v>
      </c>
      <c r="C9904" t="s">
        <v>52</v>
      </c>
      <c r="D9904">
        <v>319.19</v>
      </c>
    </row>
    <row r="9905" spans="1:4" x14ac:dyDescent="0.2">
      <c r="A9905">
        <v>103126</v>
      </c>
      <c r="B9905" t="s">
        <v>17212</v>
      </c>
      <c r="C9905" t="s">
        <v>52</v>
      </c>
      <c r="D9905">
        <v>364.34</v>
      </c>
    </row>
    <row r="9906" spans="1:4" x14ac:dyDescent="0.2">
      <c r="A9906">
        <v>103127</v>
      </c>
      <c r="B9906" t="s">
        <v>17213</v>
      </c>
      <c r="C9906" t="s">
        <v>52</v>
      </c>
      <c r="D9906">
        <v>494.4</v>
      </c>
    </row>
    <row r="9907" spans="1:4" x14ac:dyDescent="0.2">
      <c r="A9907">
        <v>103128</v>
      </c>
      <c r="B9907" t="s">
        <v>17214</v>
      </c>
      <c r="C9907" t="s">
        <v>52</v>
      </c>
      <c r="D9907">
        <v>539.54</v>
      </c>
    </row>
    <row r="9908" spans="1:4" x14ac:dyDescent="0.2">
      <c r="A9908">
        <v>103129</v>
      </c>
      <c r="B9908" t="s">
        <v>17215</v>
      </c>
      <c r="C9908" t="s">
        <v>52</v>
      </c>
      <c r="D9908">
        <v>669.61</v>
      </c>
    </row>
    <row r="9909" spans="1:4" x14ac:dyDescent="0.2">
      <c r="A9909">
        <v>103130</v>
      </c>
      <c r="B9909" t="s">
        <v>17216</v>
      </c>
      <c r="C9909" t="s">
        <v>52</v>
      </c>
      <c r="D9909">
        <v>714.76</v>
      </c>
    </row>
    <row r="9910" spans="1:4" x14ac:dyDescent="0.2">
      <c r="A9910">
        <v>103131</v>
      </c>
      <c r="B9910" t="s">
        <v>17217</v>
      </c>
      <c r="C9910" t="s">
        <v>52</v>
      </c>
      <c r="D9910">
        <v>805.1</v>
      </c>
    </row>
    <row r="9911" spans="1:4" x14ac:dyDescent="0.2">
      <c r="A9911">
        <v>103132</v>
      </c>
      <c r="B9911" t="s">
        <v>17218</v>
      </c>
      <c r="C9911" t="s">
        <v>52</v>
      </c>
      <c r="D9911">
        <v>980.29</v>
      </c>
    </row>
    <row r="9912" spans="1:4" x14ac:dyDescent="0.2">
      <c r="A9912">
        <v>103121</v>
      </c>
      <c r="B9912" t="s">
        <v>17219</v>
      </c>
      <c r="C9912" t="s">
        <v>52</v>
      </c>
      <c r="D9912">
        <v>80.739999999999995</v>
      </c>
    </row>
    <row r="9913" spans="1:4" x14ac:dyDescent="0.2">
      <c r="A9913">
        <v>103133</v>
      </c>
      <c r="B9913" t="s">
        <v>17220</v>
      </c>
      <c r="C9913" t="s">
        <v>52</v>
      </c>
      <c r="D9913" s="335">
        <v>1070.6400000000001</v>
      </c>
    </row>
    <row r="9914" spans="1:4" x14ac:dyDescent="0.2">
      <c r="A9914">
        <v>103134</v>
      </c>
      <c r="B9914" t="s">
        <v>17221</v>
      </c>
      <c r="C9914" t="s">
        <v>52</v>
      </c>
      <c r="D9914" s="335">
        <v>1245.8499999999999</v>
      </c>
    </row>
    <row r="9915" spans="1:4" x14ac:dyDescent="0.2">
      <c r="A9915">
        <v>103090</v>
      </c>
      <c r="B9915" t="s">
        <v>17222</v>
      </c>
      <c r="C9915" t="s">
        <v>83</v>
      </c>
      <c r="D9915">
        <v>17.66</v>
      </c>
    </row>
    <row r="9916" spans="1:4" x14ac:dyDescent="0.2">
      <c r="A9916">
        <v>103103</v>
      </c>
      <c r="B9916" t="s">
        <v>17223</v>
      </c>
      <c r="C9916" t="s">
        <v>83</v>
      </c>
      <c r="D9916">
        <v>174.45</v>
      </c>
    </row>
    <row r="9917" spans="1:4" x14ac:dyDescent="0.2">
      <c r="A9917">
        <v>103104</v>
      </c>
      <c r="B9917" t="s">
        <v>17224</v>
      </c>
      <c r="C9917" t="s">
        <v>83</v>
      </c>
      <c r="D9917">
        <v>208.67</v>
      </c>
    </row>
    <row r="9918" spans="1:4" x14ac:dyDescent="0.2">
      <c r="A9918">
        <v>103091</v>
      </c>
      <c r="B9918" t="s">
        <v>17225</v>
      </c>
      <c r="C9918" t="s">
        <v>83</v>
      </c>
      <c r="D9918">
        <v>24.88</v>
      </c>
    </row>
    <row r="9919" spans="1:4" x14ac:dyDescent="0.2">
      <c r="A9919">
        <v>103092</v>
      </c>
      <c r="B9919" t="s">
        <v>17226</v>
      </c>
      <c r="C9919" t="s">
        <v>83</v>
      </c>
      <c r="D9919">
        <v>32.11</v>
      </c>
    </row>
    <row r="9920" spans="1:4" x14ac:dyDescent="0.2">
      <c r="A9920">
        <v>103093</v>
      </c>
      <c r="B9920" t="s">
        <v>17227</v>
      </c>
      <c r="C9920" t="s">
        <v>83</v>
      </c>
      <c r="D9920">
        <v>49.11</v>
      </c>
    </row>
    <row r="9921" spans="1:4" x14ac:dyDescent="0.2">
      <c r="A9921">
        <v>103094</v>
      </c>
      <c r="B9921" t="s">
        <v>17228</v>
      </c>
      <c r="C9921" t="s">
        <v>83</v>
      </c>
      <c r="D9921">
        <v>56.36</v>
      </c>
    </row>
    <row r="9922" spans="1:4" x14ac:dyDescent="0.2">
      <c r="A9922">
        <v>103095</v>
      </c>
      <c r="B9922" t="s">
        <v>17229</v>
      </c>
      <c r="C9922" t="s">
        <v>83</v>
      </c>
      <c r="D9922">
        <v>73.319999999999993</v>
      </c>
    </row>
    <row r="9923" spans="1:4" x14ac:dyDescent="0.2">
      <c r="A9923">
        <v>103096</v>
      </c>
      <c r="B9923" t="s">
        <v>17230</v>
      </c>
      <c r="C9923" t="s">
        <v>83</v>
      </c>
      <c r="D9923">
        <v>80.58</v>
      </c>
    </row>
    <row r="9924" spans="1:4" x14ac:dyDescent="0.2">
      <c r="A9924">
        <v>103097</v>
      </c>
      <c r="B9924" t="s">
        <v>17231</v>
      </c>
      <c r="C9924" t="s">
        <v>83</v>
      </c>
      <c r="D9924">
        <v>97.55</v>
      </c>
    </row>
    <row r="9925" spans="1:4" x14ac:dyDescent="0.2">
      <c r="A9925">
        <v>103098</v>
      </c>
      <c r="B9925" t="s">
        <v>17232</v>
      </c>
      <c r="C9925" t="s">
        <v>83</v>
      </c>
      <c r="D9925">
        <v>104.81</v>
      </c>
    </row>
    <row r="9926" spans="1:4" x14ac:dyDescent="0.2">
      <c r="A9926">
        <v>103099</v>
      </c>
      <c r="B9926" t="s">
        <v>17233</v>
      </c>
      <c r="C9926" t="s">
        <v>83</v>
      </c>
      <c r="D9926">
        <v>119.25</v>
      </c>
    </row>
    <row r="9927" spans="1:4" x14ac:dyDescent="0.2">
      <c r="A9927">
        <v>103100</v>
      </c>
      <c r="B9927" t="s">
        <v>17234</v>
      </c>
      <c r="C9927" t="s">
        <v>83</v>
      </c>
      <c r="D9927">
        <v>127.31</v>
      </c>
    </row>
    <row r="9928" spans="1:4" x14ac:dyDescent="0.2">
      <c r="A9928">
        <v>103089</v>
      </c>
      <c r="B9928" t="s">
        <v>17235</v>
      </c>
      <c r="C9928" t="s">
        <v>83</v>
      </c>
      <c r="D9928">
        <v>14.78</v>
      </c>
    </row>
    <row r="9929" spans="1:4" x14ac:dyDescent="0.2">
      <c r="A9929">
        <v>103101</v>
      </c>
      <c r="B9929" t="s">
        <v>17236</v>
      </c>
      <c r="C9929" t="s">
        <v>83</v>
      </c>
      <c r="D9929">
        <v>140.25</v>
      </c>
    </row>
    <row r="9930" spans="1:4" x14ac:dyDescent="0.2">
      <c r="A9930">
        <v>103102</v>
      </c>
      <c r="B9930" t="s">
        <v>17237</v>
      </c>
      <c r="C9930" t="s">
        <v>83</v>
      </c>
      <c r="D9930">
        <v>161.5</v>
      </c>
    </row>
    <row r="9931" spans="1:4" x14ac:dyDescent="0.2">
      <c r="A9931">
        <v>101112</v>
      </c>
      <c r="B9931" t="s">
        <v>17238</v>
      </c>
      <c r="C9931" t="s">
        <v>2968</v>
      </c>
      <c r="D9931" s="335">
        <v>1035.8399999999999</v>
      </c>
    </row>
    <row r="9932" spans="1:4" x14ac:dyDescent="0.2">
      <c r="A9932">
        <v>101113</v>
      </c>
      <c r="B9932" t="s">
        <v>17239</v>
      </c>
      <c r="C9932" t="s">
        <v>2968</v>
      </c>
      <c r="D9932" s="335">
        <v>1048.23</v>
      </c>
    </row>
    <row r="9933" spans="1:4" x14ac:dyDescent="0.2">
      <c r="A9933">
        <v>101098</v>
      </c>
      <c r="B9933" t="s">
        <v>17240</v>
      </c>
      <c r="C9933" t="s">
        <v>2968</v>
      </c>
      <c r="D9933" s="335">
        <v>1260.8699999999999</v>
      </c>
    </row>
    <row r="9934" spans="1:4" x14ac:dyDescent="0.2">
      <c r="A9934">
        <v>101106</v>
      </c>
      <c r="B9934" t="s">
        <v>17241</v>
      </c>
      <c r="C9934" t="s">
        <v>2968</v>
      </c>
      <c r="D9934" s="335">
        <v>1267.8</v>
      </c>
    </row>
    <row r="9935" spans="1:4" x14ac:dyDescent="0.2">
      <c r="A9935">
        <v>101102</v>
      </c>
      <c r="B9935" t="s">
        <v>17242</v>
      </c>
      <c r="C9935" t="s">
        <v>2968</v>
      </c>
      <c r="D9935">
        <v>922.94</v>
      </c>
    </row>
    <row r="9936" spans="1:4" x14ac:dyDescent="0.2">
      <c r="A9936">
        <v>101110</v>
      </c>
      <c r="B9936" t="s">
        <v>17243</v>
      </c>
      <c r="C9936" t="s">
        <v>2968</v>
      </c>
      <c r="D9936">
        <v>923.26</v>
      </c>
    </row>
    <row r="9937" spans="1:4" x14ac:dyDescent="0.2">
      <c r="A9937">
        <v>101099</v>
      </c>
      <c r="B9937" t="s">
        <v>17244</v>
      </c>
      <c r="C9937" t="s">
        <v>2968</v>
      </c>
      <c r="D9937" s="335">
        <v>1147.42</v>
      </c>
    </row>
    <row r="9938" spans="1:4" x14ac:dyDescent="0.2">
      <c r="A9938">
        <v>101107</v>
      </c>
      <c r="B9938" t="s">
        <v>17245</v>
      </c>
      <c r="C9938" t="s">
        <v>2968</v>
      </c>
      <c r="D9938" s="335">
        <v>1154.75</v>
      </c>
    </row>
    <row r="9939" spans="1:4" x14ac:dyDescent="0.2">
      <c r="A9939">
        <v>101103</v>
      </c>
      <c r="B9939" t="s">
        <v>17246</v>
      </c>
      <c r="C9939" t="s">
        <v>2968</v>
      </c>
      <c r="D9939">
        <v>869.01</v>
      </c>
    </row>
    <row r="9940" spans="1:4" x14ac:dyDescent="0.2">
      <c r="A9940">
        <v>101111</v>
      </c>
      <c r="B9940" t="s">
        <v>17247</v>
      </c>
      <c r="C9940" t="s">
        <v>2968</v>
      </c>
      <c r="D9940">
        <v>870.64</v>
      </c>
    </row>
    <row r="9941" spans="1:4" x14ac:dyDescent="0.2">
      <c r="A9941">
        <v>101096</v>
      </c>
      <c r="B9941" t="s">
        <v>17248</v>
      </c>
      <c r="C9941" t="s">
        <v>2968</v>
      </c>
      <c r="D9941" s="335">
        <v>1476.58</v>
      </c>
    </row>
    <row r="9942" spans="1:4" x14ac:dyDescent="0.2">
      <c r="A9942">
        <v>101104</v>
      </c>
      <c r="B9942" t="s">
        <v>17249</v>
      </c>
      <c r="C9942" t="s">
        <v>2968</v>
      </c>
      <c r="D9942" s="335">
        <v>1482.41</v>
      </c>
    </row>
    <row r="9943" spans="1:4" x14ac:dyDescent="0.2">
      <c r="A9943">
        <v>101100</v>
      </c>
      <c r="B9943" t="s">
        <v>17250</v>
      </c>
      <c r="C9943" t="s">
        <v>2968</v>
      </c>
      <c r="D9943">
        <v>980.47</v>
      </c>
    </row>
    <row r="9944" spans="1:4" x14ac:dyDescent="0.2">
      <c r="A9944">
        <v>101108</v>
      </c>
      <c r="B9944" t="s">
        <v>17251</v>
      </c>
      <c r="C9944" t="s">
        <v>2968</v>
      </c>
      <c r="D9944">
        <v>978.38</v>
      </c>
    </row>
    <row r="9945" spans="1:4" x14ac:dyDescent="0.2">
      <c r="A9945">
        <v>101097</v>
      </c>
      <c r="B9945" t="s">
        <v>17252</v>
      </c>
      <c r="C9945" t="s">
        <v>2968</v>
      </c>
      <c r="D9945" s="335">
        <v>1383.57</v>
      </c>
    </row>
    <row r="9946" spans="1:4" x14ac:dyDescent="0.2">
      <c r="A9946">
        <v>101105</v>
      </c>
      <c r="B9946" t="s">
        <v>17253</v>
      </c>
      <c r="C9946" t="s">
        <v>2968</v>
      </c>
      <c r="D9946" s="335">
        <v>1389.58</v>
      </c>
    </row>
    <row r="9947" spans="1:4" x14ac:dyDescent="0.2">
      <c r="A9947">
        <v>101101</v>
      </c>
      <c r="B9947" t="s">
        <v>17254</v>
      </c>
      <c r="C9947" t="s">
        <v>2968</v>
      </c>
      <c r="D9947">
        <v>954.03</v>
      </c>
    </row>
    <row r="9948" spans="1:4" x14ac:dyDescent="0.2">
      <c r="A9948">
        <v>101109</v>
      </c>
      <c r="B9948" t="s">
        <v>17255</v>
      </c>
      <c r="C9948" t="s">
        <v>2968</v>
      </c>
      <c r="D9948">
        <v>952.55</v>
      </c>
    </row>
    <row r="9949" spans="1:4" x14ac:dyDescent="0.2">
      <c r="A9949">
        <v>106209</v>
      </c>
      <c r="B9949" t="s">
        <v>17256</v>
      </c>
      <c r="C9949" t="s">
        <v>52</v>
      </c>
      <c r="D9949" t="s">
        <v>17527</v>
      </c>
    </row>
    <row r="9950" spans="1:4" x14ac:dyDescent="0.2">
      <c r="A9950">
        <v>106172</v>
      </c>
      <c r="B9950" t="s">
        <v>17257</v>
      </c>
      <c r="C9950" t="s">
        <v>83</v>
      </c>
      <c r="D9950" t="s">
        <v>17527</v>
      </c>
    </row>
    <row r="9951" spans="1:4" x14ac:dyDescent="0.2">
      <c r="A9951">
        <v>106173</v>
      </c>
      <c r="B9951" t="s">
        <v>17258</v>
      </c>
      <c r="C9951" t="s">
        <v>83</v>
      </c>
      <c r="D9951" t="s">
        <v>17527</v>
      </c>
    </row>
    <row r="9952" spans="1:4" x14ac:dyDescent="0.2">
      <c r="A9952">
        <v>106174</v>
      </c>
      <c r="B9952" t="s">
        <v>17259</v>
      </c>
      <c r="C9952" t="s">
        <v>83</v>
      </c>
      <c r="D9952" t="s">
        <v>17527</v>
      </c>
    </row>
    <row r="9953" spans="1:4" x14ac:dyDescent="0.2">
      <c r="A9953">
        <v>106175</v>
      </c>
      <c r="B9953" t="s">
        <v>17260</v>
      </c>
      <c r="C9953" t="s">
        <v>83</v>
      </c>
      <c r="D9953" t="s">
        <v>17527</v>
      </c>
    </row>
    <row r="9954" spans="1:4" x14ac:dyDescent="0.2">
      <c r="A9954">
        <v>106176</v>
      </c>
      <c r="B9954" t="s">
        <v>17261</v>
      </c>
      <c r="C9954" t="s">
        <v>83</v>
      </c>
      <c r="D9954" t="s">
        <v>17527</v>
      </c>
    </row>
    <row r="9955" spans="1:4" x14ac:dyDescent="0.2">
      <c r="A9955">
        <v>106177</v>
      </c>
      <c r="B9955" t="s">
        <v>17262</v>
      </c>
      <c r="C9955" t="s">
        <v>83</v>
      </c>
      <c r="D9955" t="s">
        <v>17527</v>
      </c>
    </row>
    <row r="9956" spans="1:4" x14ac:dyDescent="0.2">
      <c r="A9956">
        <v>106178</v>
      </c>
      <c r="B9956" t="s">
        <v>17263</v>
      </c>
      <c r="C9956" t="s">
        <v>83</v>
      </c>
      <c r="D9956" t="s">
        <v>17527</v>
      </c>
    </row>
    <row r="9957" spans="1:4" x14ac:dyDescent="0.2">
      <c r="A9957">
        <v>106179</v>
      </c>
      <c r="B9957" t="s">
        <v>17264</v>
      </c>
      <c r="C9957" t="s">
        <v>83</v>
      </c>
      <c r="D9957" t="s">
        <v>17527</v>
      </c>
    </row>
    <row r="9958" spans="1:4" x14ac:dyDescent="0.2">
      <c r="A9958">
        <v>106180</v>
      </c>
      <c r="B9958" t="s">
        <v>17265</v>
      </c>
      <c r="C9958" t="s">
        <v>83</v>
      </c>
      <c r="D9958" t="s">
        <v>17527</v>
      </c>
    </row>
    <row r="9959" spans="1:4" x14ac:dyDescent="0.2">
      <c r="A9959">
        <v>106181</v>
      </c>
      <c r="B9959" t="s">
        <v>17266</v>
      </c>
      <c r="C9959" t="s">
        <v>83</v>
      </c>
      <c r="D9959" t="s">
        <v>17527</v>
      </c>
    </row>
    <row r="9960" spans="1:4" x14ac:dyDescent="0.2">
      <c r="A9960">
        <v>106182</v>
      </c>
      <c r="B9960" t="s">
        <v>17267</v>
      </c>
      <c r="C9960" t="s">
        <v>83</v>
      </c>
      <c r="D9960" t="s">
        <v>17527</v>
      </c>
    </row>
    <row r="9961" spans="1:4" x14ac:dyDescent="0.2">
      <c r="A9961">
        <v>106183</v>
      </c>
      <c r="B9961" t="s">
        <v>17268</v>
      </c>
      <c r="C9961" t="s">
        <v>83</v>
      </c>
      <c r="D9961" t="s">
        <v>17527</v>
      </c>
    </row>
    <row r="9962" spans="1:4" x14ac:dyDescent="0.2">
      <c r="A9962">
        <v>106184</v>
      </c>
      <c r="B9962" t="s">
        <v>17269</v>
      </c>
      <c r="C9962" t="s">
        <v>83</v>
      </c>
      <c r="D9962" t="s">
        <v>17527</v>
      </c>
    </row>
    <row r="9963" spans="1:4" x14ac:dyDescent="0.2">
      <c r="A9963">
        <v>106185</v>
      </c>
      <c r="B9963" t="s">
        <v>17270</v>
      </c>
      <c r="C9963" t="s">
        <v>83</v>
      </c>
      <c r="D9963" t="s">
        <v>17527</v>
      </c>
    </row>
    <row r="9964" spans="1:4" x14ac:dyDescent="0.2">
      <c r="A9964">
        <v>106186</v>
      </c>
      <c r="B9964" t="s">
        <v>17271</v>
      </c>
      <c r="C9964" t="s">
        <v>83</v>
      </c>
      <c r="D9964" t="s">
        <v>17527</v>
      </c>
    </row>
    <row r="9965" spans="1:4" x14ac:dyDescent="0.2">
      <c r="A9965">
        <v>106187</v>
      </c>
      <c r="B9965" t="s">
        <v>17272</v>
      </c>
      <c r="C9965" t="s">
        <v>83</v>
      </c>
      <c r="D9965" t="s">
        <v>17527</v>
      </c>
    </row>
    <row r="9966" spans="1:4" x14ac:dyDescent="0.2">
      <c r="A9966">
        <v>106188</v>
      </c>
      <c r="B9966" t="s">
        <v>17273</v>
      </c>
      <c r="C9966" t="s">
        <v>83</v>
      </c>
      <c r="D9966" t="s">
        <v>17527</v>
      </c>
    </row>
    <row r="9967" spans="1:4" x14ac:dyDescent="0.2">
      <c r="A9967">
        <v>106189</v>
      </c>
      <c r="B9967" t="s">
        <v>17274</v>
      </c>
      <c r="C9967" t="s">
        <v>83</v>
      </c>
      <c r="D9967" t="s">
        <v>17527</v>
      </c>
    </row>
    <row r="9968" spans="1:4" x14ac:dyDescent="0.2">
      <c r="A9968">
        <v>106190</v>
      </c>
      <c r="B9968" t="s">
        <v>17275</v>
      </c>
      <c r="C9968" t="s">
        <v>83</v>
      </c>
      <c r="D9968" t="s">
        <v>17527</v>
      </c>
    </row>
    <row r="9969" spans="1:4" x14ac:dyDescent="0.2">
      <c r="A9969">
        <v>106191</v>
      </c>
      <c r="B9969" t="s">
        <v>17276</v>
      </c>
      <c r="C9969" t="s">
        <v>83</v>
      </c>
      <c r="D9969" t="s">
        <v>17527</v>
      </c>
    </row>
    <row r="9970" spans="1:4" x14ac:dyDescent="0.2">
      <c r="A9970">
        <v>106192</v>
      </c>
      <c r="B9970" t="s">
        <v>17277</v>
      </c>
      <c r="C9970" t="s">
        <v>83</v>
      </c>
      <c r="D9970" t="s">
        <v>17527</v>
      </c>
    </row>
    <row r="9971" spans="1:4" x14ac:dyDescent="0.2">
      <c r="A9971">
        <v>106193</v>
      </c>
      <c r="B9971" t="s">
        <v>17278</v>
      </c>
      <c r="C9971" t="s">
        <v>83</v>
      </c>
      <c r="D9971" t="s">
        <v>17527</v>
      </c>
    </row>
    <row r="9972" spans="1:4" x14ac:dyDescent="0.2">
      <c r="A9972">
        <v>106194</v>
      </c>
      <c r="B9972" t="s">
        <v>17279</v>
      </c>
      <c r="C9972" t="s">
        <v>83</v>
      </c>
      <c r="D9972" t="s">
        <v>17527</v>
      </c>
    </row>
    <row r="9973" spans="1:4" x14ac:dyDescent="0.2">
      <c r="A9973">
        <v>106195</v>
      </c>
      <c r="B9973" t="s">
        <v>17280</v>
      </c>
      <c r="C9973" t="s">
        <v>83</v>
      </c>
      <c r="D9973" t="s">
        <v>17527</v>
      </c>
    </row>
    <row r="9974" spans="1:4" x14ac:dyDescent="0.2">
      <c r="A9974">
        <v>106196</v>
      </c>
      <c r="B9974" t="s">
        <v>17281</v>
      </c>
      <c r="C9974" t="s">
        <v>83</v>
      </c>
      <c r="D9974" t="s">
        <v>17527</v>
      </c>
    </row>
    <row r="9975" spans="1:4" x14ac:dyDescent="0.2">
      <c r="A9975">
        <v>106197</v>
      </c>
      <c r="B9975" t="s">
        <v>17282</v>
      </c>
      <c r="C9975" t="s">
        <v>83</v>
      </c>
      <c r="D9975" t="s">
        <v>17527</v>
      </c>
    </row>
    <row r="9976" spans="1:4" x14ac:dyDescent="0.2">
      <c r="A9976">
        <v>106200</v>
      </c>
      <c r="B9976" t="s">
        <v>17283</v>
      </c>
      <c r="C9976" t="s">
        <v>83</v>
      </c>
      <c r="D9976" t="s">
        <v>17527</v>
      </c>
    </row>
    <row r="9977" spans="1:4" x14ac:dyDescent="0.2">
      <c r="A9977">
        <v>106198</v>
      </c>
      <c r="B9977" t="s">
        <v>17284</v>
      </c>
      <c r="C9977" t="s">
        <v>83</v>
      </c>
      <c r="D9977" t="s">
        <v>17527</v>
      </c>
    </row>
    <row r="9978" spans="1:4" x14ac:dyDescent="0.2">
      <c r="A9978">
        <v>106199</v>
      </c>
      <c r="B9978" t="s">
        <v>17285</v>
      </c>
      <c r="C9978" t="s">
        <v>83</v>
      </c>
      <c r="D9978" t="s">
        <v>17527</v>
      </c>
    </row>
    <row r="9979" spans="1:4" x14ac:dyDescent="0.2">
      <c r="A9979">
        <v>106201</v>
      </c>
      <c r="B9979" t="s">
        <v>17286</v>
      </c>
      <c r="C9979" t="s">
        <v>83</v>
      </c>
      <c r="D9979" t="s">
        <v>17527</v>
      </c>
    </row>
    <row r="9980" spans="1:4" x14ac:dyDescent="0.2">
      <c r="A9980">
        <v>106202</v>
      </c>
      <c r="B9980" t="s">
        <v>17287</v>
      </c>
      <c r="C9980" t="s">
        <v>83</v>
      </c>
      <c r="D9980" t="s">
        <v>17527</v>
      </c>
    </row>
    <row r="9981" spans="1:4" x14ac:dyDescent="0.2">
      <c r="A9981">
        <v>106203</v>
      </c>
      <c r="B9981" t="s">
        <v>17288</v>
      </c>
      <c r="C9981" t="s">
        <v>83</v>
      </c>
      <c r="D9981" t="s">
        <v>17527</v>
      </c>
    </row>
    <row r="9982" spans="1:4" x14ac:dyDescent="0.2">
      <c r="A9982">
        <v>106204</v>
      </c>
      <c r="B9982" t="s">
        <v>17289</v>
      </c>
      <c r="C9982" t="s">
        <v>83</v>
      </c>
      <c r="D9982" t="s">
        <v>17527</v>
      </c>
    </row>
    <row r="9983" spans="1:4" x14ac:dyDescent="0.2">
      <c r="A9983">
        <v>106205</v>
      </c>
      <c r="B9983" t="s">
        <v>17290</v>
      </c>
      <c r="C9983" t="s">
        <v>2968</v>
      </c>
      <c r="D9983">
        <v>145.28</v>
      </c>
    </row>
    <row r="9984" spans="1:4" x14ac:dyDescent="0.2">
      <c r="A9984">
        <v>106206</v>
      </c>
      <c r="B9984" t="s">
        <v>17291</v>
      </c>
      <c r="C9984" t="s">
        <v>2968</v>
      </c>
      <c r="D9984">
        <v>166.13</v>
      </c>
    </row>
    <row r="9985" spans="1:4" x14ac:dyDescent="0.2">
      <c r="A9985">
        <v>106207</v>
      </c>
      <c r="B9985" t="s">
        <v>17292</v>
      </c>
      <c r="C9985" t="s">
        <v>2968</v>
      </c>
      <c r="D9985" t="s">
        <v>17527</v>
      </c>
    </row>
    <row r="9986" spans="1:4" x14ac:dyDescent="0.2">
      <c r="A9986">
        <v>106208</v>
      </c>
      <c r="B9986" t="s">
        <v>17293</v>
      </c>
      <c r="C9986" t="s">
        <v>83</v>
      </c>
      <c r="D9986" t="s">
        <v>17527</v>
      </c>
    </row>
    <row r="9987" spans="1:4" x14ac:dyDescent="0.2">
      <c r="A9987">
        <v>96393</v>
      </c>
      <c r="B9987" t="s">
        <v>8429</v>
      </c>
      <c r="C9987" t="s">
        <v>2968</v>
      </c>
      <c r="D9987">
        <v>182.3</v>
      </c>
    </row>
    <row r="9988" spans="1:4" x14ac:dyDescent="0.2">
      <c r="A9988">
        <v>96394</v>
      </c>
      <c r="B9988" t="s">
        <v>8421</v>
      </c>
      <c r="C9988" t="s">
        <v>2968</v>
      </c>
      <c r="D9988">
        <v>236.72</v>
      </c>
    </row>
    <row r="9989" spans="1:4" x14ac:dyDescent="0.2">
      <c r="A9989">
        <v>104363</v>
      </c>
      <c r="B9989" t="s">
        <v>17294</v>
      </c>
      <c r="C9989" t="s">
        <v>3976</v>
      </c>
      <c r="D9989" t="s">
        <v>17527</v>
      </c>
    </row>
    <row r="9990" spans="1:4" x14ac:dyDescent="0.2">
      <c r="A9990">
        <v>104360</v>
      </c>
      <c r="B9990" t="s">
        <v>17295</v>
      </c>
      <c r="C9990" t="s">
        <v>3976</v>
      </c>
      <c r="D9990" t="s">
        <v>17527</v>
      </c>
    </row>
    <row r="9991" spans="1:4" x14ac:dyDescent="0.2">
      <c r="A9991">
        <v>104358</v>
      </c>
      <c r="B9991" t="s">
        <v>17296</v>
      </c>
      <c r="C9991" t="s">
        <v>3976</v>
      </c>
      <c r="D9991" t="s">
        <v>17527</v>
      </c>
    </row>
    <row r="9992" spans="1:4" x14ac:dyDescent="0.2">
      <c r="A9992">
        <v>104362</v>
      </c>
      <c r="B9992" t="s">
        <v>17297</v>
      </c>
      <c r="C9992" t="s">
        <v>3976</v>
      </c>
      <c r="D9992" t="s">
        <v>17527</v>
      </c>
    </row>
    <row r="9993" spans="1:4" x14ac:dyDescent="0.2">
      <c r="A9993">
        <v>104361</v>
      </c>
      <c r="B9993" t="s">
        <v>16224</v>
      </c>
      <c r="C9993" t="s">
        <v>3976</v>
      </c>
      <c r="D9993" t="s">
        <v>17527</v>
      </c>
    </row>
    <row r="9994" spans="1:4" x14ac:dyDescent="0.2">
      <c r="A9994">
        <v>104359</v>
      </c>
      <c r="B9994" t="s">
        <v>17298</v>
      </c>
      <c r="C9994" t="s">
        <v>3976</v>
      </c>
      <c r="D9994" t="s">
        <v>17527</v>
      </c>
    </row>
    <row r="9995" spans="1:4" x14ac:dyDescent="0.2">
      <c r="A9995">
        <v>96395</v>
      </c>
      <c r="B9995" t="s">
        <v>8433</v>
      </c>
      <c r="C9995" t="s">
        <v>2968</v>
      </c>
      <c r="D9995">
        <v>314.85000000000002</v>
      </c>
    </row>
    <row r="9996" spans="1:4" x14ac:dyDescent="0.2">
      <c r="A9996">
        <v>106102</v>
      </c>
      <c r="B9996" t="s">
        <v>7973</v>
      </c>
      <c r="C9996" t="s">
        <v>3976</v>
      </c>
      <c r="D9996" t="s">
        <v>17527</v>
      </c>
    </row>
    <row r="9997" spans="1:4" x14ac:dyDescent="0.2">
      <c r="A9997">
        <v>106103</v>
      </c>
      <c r="B9997" t="s">
        <v>7978</v>
      </c>
      <c r="C9997" t="s">
        <v>3976</v>
      </c>
      <c r="D9997" t="s">
        <v>17527</v>
      </c>
    </row>
    <row r="9998" spans="1:4" x14ac:dyDescent="0.2">
      <c r="A9998">
        <v>104373</v>
      </c>
      <c r="B9998" t="s">
        <v>7994</v>
      </c>
      <c r="C9998" t="s">
        <v>3976</v>
      </c>
      <c r="D9998" t="s">
        <v>17527</v>
      </c>
    </row>
    <row r="9999" spans="1:4" x14ac:dyDescent="0.2">
      <c r="A9999">
        <v>104374</v>
      </c>
      <c r="B9999" t="s">
        <v>7992</v>
      </c>
      <c r="C9999" t="s">
        <v>3976</v>
      </c>
      <c r="D9999" t="s">
        <v>17527</v>
      </c>
    </row>
    <row r="10000" spans="1:4" x14ac:dyDescent="0.2">
      <c r="A10000">
        <v>105529</v>
      </c>
      <c r="B10000" t="s">
        <v>8452</v>
      </c>
      <c r="C10000" t="s">
        <v>2968</v>
      </c>
      <c r="D10000">
        <v>201.92</v>
      </c>
    </row>
    <row r="10001" spans="1:4" x14ac:dyDescent="0.2">
      <c r="A10001">
        <v>105530</v>
      </c>
      <c r="B10001" t="s">
        <v>8459</v>
      </c>
      <c r="C10001" t="s">
        <v>2968</v>
      </c>
      <c r="D10001">
        <v>226.78</v>
      </c>
    </row>
    <row r="10002" spans="1:4" x14ac:dyDescent="0.2">
      <c r="A10002">
        <v>105531</v>
      </c>
      <c r="B10002" t="s">
        <v>8466</v>
      </c>
      <c r="C10002" t="s">
        <v>2968</v>
      </c>
      <c r="D10002">
        <v>251.63</v>
      </c>
    </row>
    <row r="10003" spans="1:4" x14ac:dyDescent="0.2">
      <c r="A10003">
        <v>105527</v>
      </c>
      <c r="B10003" t="s">
        <v>8473</v>
      </c>
      <c r="C10003" t="s">
        <v>2968</v>
      </c>
      <c r="D10003">
        <v>152.19</v>
      </c>
    </row>
    <row r="10004" spans="1:4" x14ac:dyDescent="0.2">
      <c r="A10004">
        <v>105532</v>
      </c>
      <c r="B10004" t="s">
        <v>8480</v>
      </c>
      <c r="C10004" t="s">
        <v>2968</v>
      </c>
      <c r="D10004">
        <v>179.24</v>
      </c>
    </row>
    <row r="10005" spans="1:4" x14ac:dyDescent="0.2">
      <c r="A10005">
        <v>105533</v>
      </c>
      <c r="B10005" t="s">
        <v>8487</v>
      </c>
      <c r="C10005" t="s">
        <v>2968</v>
      </c>
      <c r="D10005">
        <v>204.57</v>
      </c>
    </row>
    <row r="10006" spans="1:4" x14ac:dyDescent="0.2">
      <c r="A10006">
        <v>105534</v>
      </c>
      <c r="B10006" t="s">
        <v>8494</v>
      </c>
      <c r="C10006" t="s">
        <v>2968</v>
      </c>
      <c r="D10006">
        <v>229.9</v>
      </c>
    </row>
    <row r="10007" spans="1:4" x14ac:dyDescent="0.2">
      <c r="A10007">
        <v>105528</v>
      </c>
      <c r="B10007" t="s">
        <v>8501</v>
      </c>
      <c r="C10007" t="s">
        <v>2968</v>
      </c>
      <c r="D10007">
        <v>128.56</v>
      </c>
    </row>
    <row r="10008" spans="1:4" x14ac:dyDescent="0.2">
      <c r="A10008">
        <v>105523</v>
      </c>
      <c r="B10008" t="s">
        <v>8522</v>
      </c>
      <c r="C10008" t="s">
        <v>2968</v>
      </c>
      <c r="D10008">
        <v>38.159999999999997</v>
      </c>
    </row>
    <row r="10009" spans="1:4" x14ac:dyDescent="0.2">
      <c r="A10009">
        <v>105759</v>
      </c>
      <c r="B10009" t="s">
        <v>11643</v>
      </c>
      <c r="C10009" t="s">
        <v>2968</v>
      </c>
      <c r="D10009">
        <v>52.01</v>
      </c>
    </row>
    <row r="10010" spans="1:4" x14ac:dyDescent="0.2">
      <c r="A10010">
        <v>105524</v>
      </c>
      <c r="B10010" t="s">
        <v>8529</v>
      </c>
      <c r="C10010" t="s">
        <v>2968</v>
      </c>
      <c r="D10010">
        <v>65.849999999999994</v>
      </c>
    </row>
    <row r="10011" spans="1:4" x14ac:dyDescent="0.2">
      <c r="A10011">
        <v>105525</v>
      </c>
      <c r="B10011" t="s">
        <v>8508</v>
      </c>
      <c r="C10011" t="s">
        <v>2968</v>
      </c>
      <c r="D10011">
        <v>93.55</v>
      </c>
    </row>
    <row r="10012" spans="1:4" x14ac:dyDescent="0.2">
      <c r="A10012">
        <v>105526</v>
      </c>
      <c r="B10012" t="s">
        <v>8515</v>
      </c>
      <c r="C10012" t="s">
        <v>2968</v>
      </c>
      <c r="D10012">
        <v>121.24</v>
      </c>
    </row>
    <row r="10013" spans="1:4" x14ac:dyDescent="0.2">
      <c r="A10013">
        <v>105034</v>
      </c>
      <c r="B10013" t="s">
        <v>17299</v>
      </c>
      <c r="C10013" t="s">
        <v>83</v>
      </c>
      <c r="D10013">
        <v>43.49</v>
      </c>
    </row>
    <row r="10014" spans="1:4" x14ac:dyDescent="0.2">
      <c r="A10014">
        <v>105033</v>
      </c>
      <c r="B10014" t="s">
        <v>17300</v>
      </c>
      <c r="C10014" t="s">
        <v>83</v>
      </c>
      <c r="D10014">
        <v>60.66</v>
      </c>
    </row>
    <row r="10015" spans="1:4" x14ac:dyDescent="0.2">
      <c r="A10015">
        <v>93205</v>
      </c>
      <c r="B10015" t="s">
        <v>17301</v>
      </c>
      <c r="C10015" t="s">
        <v>83</v>
      </c>
      <c r="D10015">
        <v>73.38</v>
      </c>
    </row>
    <row r="10016" spans="1:4" x14ac:dyDescent="0.2">
      <c r="A10016">
        <v>105032</v>
      </c>
      <c r="B10016" t="s">
        <v>17302</v>
      </c>
      <c r="C10016" t="s">
        <v>83</v>
      </c>
      <c r="D10016">
        <v>32.799999999999997</v>
      </c>
    </row>
    <row r="10017" spans="1:4" x14ac:dyDescent="0.2">
      <c r="A10017">
        <v>105031</v>
      </c>
      <c r="B10017" t="s">
        <v>17303</v>
      </c>
      <c r="C10017" t="s">
        <v>83</v>
      </c>
      <c r="D10017">
        <v>48.37</v>
      </c>
    </row>
    <row r="10018" spans="1:4" x14ac:dyDescent="0.2">
      <c r="A10018">
        <v>93199</v>
      </c>
      <c r="B10018" t="s">
        <v>153</v>
      </c>
      <c r="C10018" t="s">
        <v>83</v>
      </c>
      <c r="D10018">
        <v>52.52</v>
      </c>
    </row>
    <row r="10019" spans="1:4" x14ac:dyDescent="0.2">
      <c r="A10019">
        <v>105030</v>
      </c>
      <c r="B10019" t="s">
        <v>17304</v>
      </c>
      <c r="C10019" t="s">
        <v>83</v>
      </c>
      <c r="D10019">
        <v>46.51</v>
      </c>
    </row>
    <row r="10020" spans="1:4" x14ac:dyDescent="0.2">
      <c r="A10020">
        <v>105029</v>
      </c>
      <c r="B10020" t="s">
        <v>17305</v>
      </c>
      <c r="C10020" t="s">
        <v>83</v>
      </c>
      <c r="D10020">
        <v>55.22</v>
      </c>
    </row>
    <row r="10021" spans="1:4" x14ac:dyDescent="0.2">
      <c r="A10021">
        <v>93197</v>
      </c>
      <c r="B10021" t="s">
        <v>17306</v>
      </c>
      <c r="C10021" t="s">
        <v>83</v>
      </c>
      <c r="D10021">
        <v>63.96</v>
      </c>
    </row>
    <row r="10022" spans="1:4" x14ac:dyDescent="0.2">
      <c r="A10022">
        <v>105040</v>
      </c>
      <c r="B10022" t="s">
        <v>17307</v>
      </c>
      <c r="C10022" t="s">
        <v>83</v>
      </c>
      <c r="D10022">
        <v>39.94</v>
      </c>
    </row>
    <row r="10023" spans="1:4" x14ac:dyDescent="0.2">
      <c r="A10023">
        <v>105039</v>
      </c>
      <c r="B10023" t="s">
        <v>17308</v>
      </c>
      <c r="C10023" t="s">
        <v>83</v>
      </c>
      <c r="D10023">
        <v>59.01</v>
      </c>
    </row>
    <row r="10024" spans="1:4" x14ac:dyDescent="0.2">
      <c r="A10024">
        <v>105038</v>
      </c>
      <c r="B10024" t="s">
        <v>17309</v>
      </c>
      <c r="C10024" t="s">
        <v>83</v>
      </c>
      <c r="D10024">
        <v>81.92</v>
      </c>
    </row>
    <row r="10025" spans="1:4" x14ac:dyDescent="0.2">
      <c r="A10025">
        <v>105028</v>
      </c>
      <c r="B10025" t="s">
        <v>17310</v>
      </c>
      <c r="C10025" t="s">
        <v>83</v>
      </c>
      <c r="D10025">
        <v>23.58</v>
      </c>
    </row>
    <row r="10026" spans="1:4" x14ac:dyDescent="0.2">
      <c r="A10026">
        <v>105027</v>
      </c>
      <c r="B10026" t="s">
        <v>17311</v>
      </c>
      <c r="C10026" t="s">
        <v>83</v>
      </c>
      <c r="D10026">
        <v>26.78</v>
      </c>
    </row>
    <row r="10027" spans="1:4" x14ac:dyDescent="0.2">
      <c r="A10027">
        <v>93194</v>
      </c>
      <c r="B10027" t="s">
        <v>17312</v>
      </c>
      <c r="C10027" t="s">
        <v>83</v>
      </c>
      <c r="D10027">
        <v>30.36</v>
      </c>
    </row>
    <row r="10028" spans="1:4" x14ac:dyDescent="0.2">
      <c r="A10028">
        <v>93200</v>
      </c>
      <c r="B10028" t="s">
        <v>778</v>
      </c>
      <c r="C10028" t="s">
        <v>83</v>
      </c>
      <c r="D10028">
        <v>15.51</v>
      </c>
    </row>
    <row r="10029" spans="1:4" x14ac:dyDescent="0.2">
      <c r="A10029">
        <v>93203</v>
      </c>
      <c r="B10029" t="s">
        <v>17313</v>
      </c>
      <c r="C10029" t="s">
        <v>83</v>
      </c>
      <c r="D10029">
        <v>14.75</v>
      </c>
    </row>
    <row r="10030" spans="1:4" x14ac:dyDescent="0.2">
      <c r="A10030">
        <v>93202</v>
      </c>
      <c r="B10030" t="s">
        <v>17314</v>
      </c>
      <c r="C10030" t="s">
        <v>83</v>
      </c>
      <c r="D10030">
        <v>35.369999999999997</v>
      </c>
    </row>
    <row r="10031" spans="1:4" x14ac:dyDescent="0.2">
      <c r="A10031">
        <v>105026</v>
      </c>
      <c r="B10031" t="s">
        <v>17315</v>
      </c>
      <c r="C10031" t="s">
        <v>83</v>
      </c>
      <c r="D10031">
        <v>43.79</v>
      </c>
    </row>
    <row r="10032" spans="1:4" x14ac:dyDescent="0.2">
      <c r="A10032">
        <v>105025</v>
      </c>
      <c r="B10032" t="s">
        <v>17316</v>
      </c>
      <c r="C10032" t="s">
        <v>83</v>
      </c>
      <c r="D10032">
        <v>62.04</v>
      </c>
    </row>
    <row r="10033" spans="1:4" x14ac:dyDescent="0.2">
      <c r="A10033">
        <v>93191</v>
      </c>
      <c r="B10033" t="s">
        <v>150</v>
      </c>
      <c r="C10033" t="s">
        <v>83</v>
      </c>
      <c r="D10033">
        <v>75.33</v>
      </c>
    </row>
    <row r="10034" spans="1:4" x14ac:dyDescent="0.2">
      <c r="A10034">
        <v>105024</v>
      </c>
      <c r="B10034" t="s">
        <v>17317</v>
      </c>
      <c r="C10034" t="s">
        <v>83</v>
      </c>
      <c r="D10034">
        <v>61.53</v>
      </c>
    </row>
    <row r="10035" spans="1:4" x14ac:dyDescent="0.2">
      <c r="A10035">
        <v>105023</v>
      </c>
      <c r="B10035" t="s">
        <v>17318</v>
      </c>
      <c r="C10035" t="s">
        <v>83</v>
      </c>
      <c r="D10035">
        <v>75.069999999999993</v>
      </c>
    </row>
    <row r="10036" spans="1:4" x14ac:dyDescent="0.2">
      <c r="A10036">
        <v>93187</v>
      </c>
      <c r="B10036" t="s">
        <v>17319</v>
      </c>
      <c r="C10036" t="s">
        <v>83</v>
      </c>
      <c r="D10036">
        <v>88.56</v>
      </c>
    </row>
    <row r="10037" spans="1:4" x14ac:dyDescent="0.2">
      <c r="A10037">
        <v>105037</v>
      </c>
      <c r="B10037" t="s">
        <v>17320</v>
      </c>
      <c r="C10037" t="s">
        <v>83</v>
      </c>
      <c r="D10037">
        <v>40.17</v>
      </c>
    </row>
    <row r="10038" spans="1:4" x14ac:dyDescent="0.2">
      <c r="A10038">
        <v>105036</v>
      </c>
      <c r="B10038" t="s">
        <v>17321</v>
      </c>
      <c r="C10038" t="s">
        <v>83</v>
      </c>
      <c r="D10038">
        <v>59.29</v>
      </c>
    </row>
    <row r="10039" spans="1:4" x14ac:dyDescent="0.2">
      <c r="A10039">
        <v>105035</v>
      </c>
      <c r="B10039" t="s">
        <v>17322</v>
      </c>
      <c r="C10039" t="s">
        <v>83</v>
      </c>
      <c r="D10039">
        <v>82.17</v>
      </c>
    </row>
    <row r="10040" spans="1:4" x14ac:dyDescent="0.2">
      <c r="A10040">
        <v>105022</v>
      </c>
      <c r="B10040" t="s">
        <v>17323</v>
      </c>
      <c r="C10040" t="s">
        <v>83</v>
      </c>
      <c r="D10040">
        <v>24.01</v>
      </c>
    </row>
    <row r="10041" spans="1:4" x14ac:dyDescent="0.2">
      <c r="A10041">
        <v>105021</v>
      </c>
      <c r="B10041" t="s">
        <v>17324</v>
      </c>
      <c r="C10041" t="s">
        <v>83</v>
      </c>
      <c r="D10041">
        <v>27.24</v>
      </c>
    </row>
    <row r="10042" spans="1:4" x14ac:dyDescent="0.2">
      <c r="A10042">
        <v>93184</v>
      </c>
      <c r="B10042" t="s">
        <v>17325</v>
      </c>
      <c r="C10042" t="s">
        <v>83</v>
      </c>
      <c r="D10042">
        <v>31.26</v>
      </c>
    </row>
    <row r="10043" spans="1:4" x14ac:dyDescent="0.2">
      <c r="A10043">
        <v>106317</v>
      </c>
      <c r="B10043" t="s">
        <v>17326</v>
      </c>
      <c r="C10043" t="s">
        <v>3211</v>
      </c>
      <c r="D10043" t="s">
        <v>17527</v>
      </c>
    </row>
    <row r="10044" spans="1:4" x14ac:dyDescent="0.2">
      <c r="A10044">
        <v>102237</v>
      </c>
      <c r="B10044" t="s">
        <v>17327</v>
      </c>
      <c r="C10044" t="s">
        <v>3211</v>
      </c>
      <c r="D10044" t="s">
        <v>17527</v>
      </c>
    </row>
    <row r="10045" spans="1:4" x14ac:dyDescent="0.2">
      <c r="A10045">
        <v>102149</v>
      </c>
      <c r="B10045" t="s">
        <v>17328</v>
      </c>
      <c r="C10045" t="s">
        <v>3211</v>
      </c>
      <c r="D10045" t="s">
        <v>17527</v>
      </c>
    </row>
    <row r="10046" spans="1:4" x14ac:dyDescent="0.2">
      <c r="A10046">
        <v>102144</v>
      </c>
      <c r="B10046" t="s">
        <v>17329</v>
      </c>
      <c r="C10046" t="s">
        <v>3211</v>
      </c>
      <c r="D10046" t="s">
        <v>17527</v>
      </c>
    </row>
    <row r="10047" spans="1:4" x14ac:dyDescent="0.2">
      <c r="A10047">
        <v>102150</v>
      </c>
      <c r="B10047" t="s">
        <v>17330</v>
      </c>
      <c r="C10047" t="s">
        <v>3211</v>
      </c>
      <c r="D10047" t="s">
        <v>17527</v>
      </c>
    </row>
    <row r="10048" spans="1:4" x14ac:dyDescent="0.2">
      <c r="A10048">
        <v>102145</v>
      </c>
      <c r="B10048" t="s">
        <v>17331</v>
      </c>
      <c r="C10048" t="s">
        <v>3211</v>
      </c>
      <c r="D10048" t="s">
        <v>17527</v>
      </c>
    </row>
    <row r="10049" spans="1:4" x14ac:dyDescent="0.2">
      <c r="A10049">
        <v>102146</v>
      </c>
      <c r="B10049" t="s">
        <v>17332</v>
      </c>
      <c r="C10049" t="s">
        <v>3211</v>
      </c>
      <c r="D10049" t="s">
        <v>17527</v>
      </c>
    </row>
    <row r="10050" spans="1:4" x14ac:dyDescent="0.2">
      <c r="A10050">
        <v>102147</v>
      </c>
      <c r="B10050" t="s">
        <v>17333</v>
      </c>
      <c r="C10050" t="s">
        <v>3211</v>
      </c>
      <c r="D10050" t="s">
        <v>17527</v>
      </c>
    </row>
    <row r="10051" spans="1:4" x14ac:dyDescent="0.2">
      <c r="A10051">
        <v>102148</v>
      </c>
      <c r="B10051" t="s">
        <v>17334</v>
      </c>
      <c r="C10051" t="s">
        <v>3211</v>
      </c>
      <c r="D10051" t="s">
        <v>17527</v>
      </c>
    </row>
    <row r="10052" spans="1:4" x14ac:dyDescent="0.2">
      <c r="A10052">
        <v>102171</v>
      </c>
      <c r="B10052" t="s">
        <v>17335</v>
      </c>
      <c r="C10052" t="s">
        <v>3211</v>
      </c>
      <c r="D10052">
        <v>503.66</v>
      </c>
    </row>
    <row r="10053" spans="1:4" x14ac:dyDescent="0.2">
      <c r="A10053">
        <v>102172</v>
      </c>
      <c r="B10053" t="s">
        <v>17336</v>
      </c>
      <c r="C10053" t="s">
        <v>3211</v>
      </c>
      <c r="D10053">
        <v>486.96</v>
      </c>
    </row>
    <row r="10054" spans="1:4" x14ac:dyDescent="0.2">
      <c r="A10054">
        <v>102170</v>
      </c>
      <c r="B10054" t="s">
        <v>17337</v>
      </c>
      <c r="C10054" t="s">
        <v>3211</v>
      </c>
      <c r="D10054">
        <v>283.02</v>
      </c>
    </row>
    <row r="10055" spans="1:4" x14ac:dyDescent="0.2">
      <c r="A10055">
        <v>102160</v>
      </c>
      <c r="B10055" t="s">
        <v>17338</v>
      </c>
      <c r="C10055" t="s">
        <v>3211</v>
      </c>
      <c r="D10055">
        <v>174.77</v>
      </c>
    </row>
    <row r="10056" spans="1:4" x14ac:dyDescent="0.2">
      <c r="A10056">
        <v>106315</v>
      </c>
      <c r="B10056" t="s">
        <v>17339</v>
      </c>
      <c r="C10056" t="s">
        <v>3211</v>
      </c>
      <c r="D10056" t="s">
        <v>17527</v>
      </c>
    </row>
    <row r="10057" spans="1:4" x14ac:dyDescent="0.2">
      <c r="A10057">
        <v>102174</v>
      </c>
      <c r="B10057" t="s">
        <v>17340</v>
      </c>
      <c r="C10057" t="s">
        <v>3211</v>
      </c>
      <c r="D10057" t="s">
        <v>17527</v>
      </c>
    </row>
    <row r="10058" spans="1:4" x14ac:dyDescent="0.2">
      <c r="A10058">
        <v>106316</v>
      </c>
      <c r="B10058" t="s">
        <v>17341</v>
      </c>
      <c r="C10058" t="s">
        <v>3211</v>
      </c>
      <c r="D10058" t="s">
        <v>17527</v>
      </c>
    </row>
    <row r="10059" spans="1:4" x14ac:dyDescent="0.2">
      <c r="A10059">
        <v>102175</v>
      </c>
      <c r="B10059" t="s">
        <v>17342</v>
      </c>
      <c r="C10059" t="s">
        <v>3211</v>
      </c>
      <c r="D10059" t="s">
        <v>17527</v>
      </c>
    </row>
    <row r="10060" spans="1:4" x14ac:dyDescent="0.2">
      <c r="A10060">
        <v>106314</v>
      </c>
      <c r="B10060" t="s">
        <v>17343</v>
      </c>
      <c r="C10060" t="s">
        <v>3211</v>
      </c>
      <c r="D10060" t="s">
        <v>17527</v>
      </c>
    </row>
    <row r="10061" spans="1:4" x14ac:dyDescent="0.2">
      <c r="A10061">
        <v>102173</v>
      </c>
      <c r="B10061" t="s">
        <v>17344</v>
      </c>
      <c r="C10061" t="s">
        <v>3211</v>
      </c>
      <c r="D10061" t="s">
        <v>17527</v>
      </c>
    </row>
    <row r="10062" spans="1:4" x14ac:dyDescent="0.2">
      <c r="A10062">
        <v>102163</v>
      </c>
      <c r="B10062" t="s">
        <v>17345</v>
      </c>
      <c r="C10062" t="s">
        <v>3211</v>
      </c>
      <c r="D10062">
        <v>358.02</v>
      </c>
    </row>
    <row r="10063" spans="1:4" x14ac:dyDescent="0.2">
      <c r="A10063">
        <v>102153</v>
      </c>
      <c r="B10063" t="s">
        <v>17346</v>
      </c>
      <c r="C10063" t="s">
        <v>3211</v>
      </c>
      <c r="D10063">
        <v>249.77</v>
      </c>
    </row>
    <row r="10064" spans="1:4" x14ac:dyDescent="0.2">
      <c r="A10064">
        <v>102165</v>
      </c>
      <c r="B10064" t="s">
        <v>17347</v>
      </c>
      <c r="C10064" t="s">
        <v>3211</v>
      </c>
      <c r="D10064">
        <v>344.55</v>
      </c>
    </row>
    <row r="10065" spans="1:4" x14ac:dyDescent="0.2">
      <c r="A10065">
        <v>102155</v>
      </c>
      <c r="B10065" t="s">
        <v>17348</v>
      </c>
      <c r="C10065" t="s">
        <v>3211</v>
      </c>
      <c r="D10065">
        <v>255.87</v>
      </c>
    </row>
    <row r="10066" spans="1:4" x14ac:dyDescent="0.2">
      <c r="A10066">
        <v>102167</v>
      </c>
      <c r="B10066" t="s">
        <v>17349</v>
      </c>
      <c r="C10066" t="s">
        <v>3211</v>
      </c>
      <c r="D10066">
        <v>399.47</v>
      </c>
    </row>
    <row r="10067" spans="1:4" x14ac:dyDescent="0.2">
      <c r="A10067">
        <v>102157</v>
      </c>
      <c r="B10067" t="s">
        <v>17350</v>
      </c>
      <c r="C10067" t="s">
        <v>3211</v>
      </c>
      <c r="D10067">
        <v>330.64</v>
      </c>
    </row>
    <row r="10068" spans="1:4" x14ac:dyDescent="0.2">
      <c r="A10068">
        <v>102169</v>
      </c>
      <c r="B10068" t="s">
        <v>17351</v>
      </c>
      <c r="C10068" t="s">
        <v>3211</v>
      </c>
      <c r="D10068">
        <v>439.28</v>
      </c>
    </row>
    <row r="10069" spans="1:4" x14ac:dyDescent="0.2">
      <c r="A10069">
        <v>102159</v>
      </c>
      <c r="B10069" t="s">
        <v>17352</v>
      </c>
      <c r="C10069" t="s">
        <v>3211</v>
      </c>
      <c r="D10069">
        <v>394.89</v>
      </c>
    </row>
    <row r="10070" spans="1:4" x14ac:dyDescent="0.2">
      <c r="A10070">
        <v>102161</v>
      </c>
      <c r="B10070" t="s">
        <v>17353</v>
      </c>
      <c r="C10070" t="s">
        <v>3211</v>
      </c>
      <c r="D10070">
        <v>289.27999999999997</v>
      </c>
    </row>
    <row r="10071" spans="1:4" x14ac:dyDescent="0.2">
      <c r="A10071">
        <v>102151</v>
      </c>
      <c r="B10071" t="s">
        <v>17354</v>
      </c>
      <c r="C10071" t="s">
        <v>3211</v>
      </c>
      <c r="D10071">
        <v>181.03</v>
      </c>
    </row>
    <row r="10072" spans="1:4" x14ac:dyDescent="0.2">
      <c r="A10072">
        <v>102162</v>
      </c>
      <c r="B10072" t="s">
        <v>17355</v>
      </c>
      <c r="C10072" t="s">
        <v>3211</v>
      </c>
      <c r="D10072">
        <v>308.02999999999997</v>
      </c>
    </row>
    <row r="10073" spans="1:4" x14ac:dyDescent="0.2">
      <c r="A10073">
        <v>102152</v>
      </c>
      <c r="B10073" t="s">
        <v>17356</v>
      </c>
      <c r="C10073" t="s">
        <v>3211</v>
      </c>
      <c r="D10073">
        <v>199.78</v>
      </c>
    </row>
    <row r="10074" spans="1:4" x14ac:dyDescent="0.2">
      <c r="A10074">
        <v>102164</v>
      </c>
      <c r="B10074" t="s">
        <v>17357</v>
      </c>
      <c r="C10074" t="s">
        <v>3211</v>
      </c>
      <c r="D10074">
        <v>303.66000000000003</v>
      </c>
    </row>
    <row r="10075" spans="1:4" x14ac:dyDescent="0.2">
      <c r="A10075">
        <v>102154</v>
      </c>
      <c r="B10075" t="s">
        <v>17358</v>
      </c>
      <c r="C10075" t="s">
        <v>3211</v>
      </c>
      <c r="D10075">
        <v>214.98</v>
      </c>
    </row>
    <row r="10076" spans="1:4" x14ac:dyDescent="0.2">
      <c r="A10076">
        <v>102166</v>
      </c>
      <c r="B10076" t="s">
        <v>17359</v>
      </c>
      <c r="C10076" t="s">
        <v>3211</v>
      </c>
      <c r="D10076">
        <v>311.97000000000003</v>
      </c>
    </row>
    <row r="10077" spans="1:4" x14ac:dyDescent="0.2">
      <c r="A10077">
        <v>102156</v>
      </c>
      <c r="B10077" t="s">
        <v>17360</v>
      </c>
      <c r="C10077" t="s">
        <v>3211</v>
      </c>
      <c r="D10077">
        <v>243.14</v>
      </c>
    </row>
    <row r="10078" spans="1:4" x14ac:dyDescent="0.2">
      <c r="A10078">
        <v>102168</v>
      </c>
      <c r="B10078" t="s">
        <v>17361</v>
      </c>
      <c r="C10078" t="s">
        <v>3211</v>
      </c>
      <c r="D10078">
        <v>383.74</v>
      </c>
    </row>
    <row r="10079" spans="1:4" x14ac:dyDescent="0.2">
      <c r="A10079">
        <v>102158</v>
      </c>
      <c r="B10079" t="s">
        <v>17362</v>
      </c>
      <c r="C10079" t="s">
        <v>3211</v>
      </c>
      <c r="D10079">
        <v>332.71</v>
      </c>
    </row>
    <row r="10080" spans="1:4" x14ac:dyDescent="0.2">
      <c r="A10080">
        <v>102181</v>
      </c>
      <c r="B10080" t="s">
        <v>17363</v>
      </c>
      <c r="C10080" t="s">
        <v>3211</v>
      </c>
      <c r="D10080">
        <v>664.22</v>
      </c>
    </row>
    <row r="10081" spans="1:4" x14ac:dyDescent="0.2">
      <c r="A10081">
        <v>102179</v>
      </c>
      <c r="B10081" t="s">
        <v>17364</v>
      </c>
      <c r="C10081" t="s">
        <v>3211</v>
      </c>
      <c r="D10081">
        <v>459.16</v>
      </c>
    </row>
    <row r="10082" spans="1:4" x14ac:dyDescent="0.2">
      <c r="A10082">
        <v>102180</v>
      </c>
      <c r="B10082" t="s">
        <v>17365</v>
      </c>
      <c r="C10082" t="s">
        <v>3211</v>
      </c>
      <c r="D10082">
        <v>547.64</v>
      </c>
    </row>
    <row r="10083" spans="1:4" x14ac:dyDescent="0.2">
      <c r="A10083">
        <v>102189</v>
      </c>
      <c r="B10083" t="s">
        <v>17366</v>
      </c>
      <c r="C10083" t="s">
        <v>52</v>
      </c>
      <c r="D10083">
        <v>307.74</v>
      </c>
    </row>
    <row r="10084" spans="1:4" x14ac:dyDescent="0.2">
      <c r="A10084">
        <v>102188</v>
      </c>
      <c r="B10084" t="s">
        <v>17367</v>
      </c>
      <c r="C10084" t="s">
        <v>52</v>
      </c>
      <c r="D10084" s="335">
        <v>1163.1300000000001</v>
      </c>
    </row>
    <row r="10085" spans="1:4" x14ac:dyDescent="0.2">
      <c r="A10085">
        <v>106320</v>
      </c>
      <c r="B10085" t="s">
        <v>17368</v>
      </c>
      <c r="C10085" t="s">
        <v>52</v>
      </c>
      <c r="D10085" s="335">
        <v>2957.98</v>
      </c>
    </row>
    <row r="10086" spans="1:4" x14ac:dyDescent="0.2">
      <c r="A10086">
        <v>102185</v>
      </c>
      <c r="B10086" t="s">
        <v>17369</v>
      </c>
      <c r="C10086" t="s">
        <v>52</v>
      </c>
      <c r="D10086" s="335">
        <v>5148.54</v>
      </c>
    </row>
    <row r="10087" spans="1:4" x14ac:dyDescent="0.2">
      <c r="A10087">
        <v>106318</v>
      </c>
      <c r="B10087" t="s">
        <v>17370</v>
      </c>
      <c r="C10087" t="s">
        <v>52</v>
      </c>
      <c r="D10087" s="335">
        <v>2305.52</v>
      </c>
    </row>
    <row r="10088" spans="1:4" x14ac:dyDescent="0.2">
      <c r="A10088">
        <v>106319</v>
      </c>
      <c r="B10088" t="s">
        <v>17371</v>
      </c>
      <c r="C10088" t="s">
        <v>52</v>
      </c>
      <c r="D10088" s="335">
        <v>2436.02</v>
      </c>
    </row>
    <row r="10089" spans="1:4" x14ac:dyDescent="0.2">
      <c r="A10089">
        <v>102184</v>
      </c>
      <c r="B10089" t="s">
        <v>17372</v>
      </c>
      <c r="C10089" t="s">
        <v>52</v>
      </c>
      <c r="D10089" s="335">
        <v>2566.5</v>
      </c>
    </row>
    <row r="10090" spans="1:4" x14ac:dyDescent="0.2">
      <c r="A10090">
        <v>102187</v>
      </c>
      <c r="B10090" t="s">
        <v>17373</v>
      </c>
      <c r="C10090" t="s">
        <v>52</v>
      </c>
      <c r="D10090" t="s">
        <v>17527</v>
      </c>
    </row>
    <row r="10091" spans="1:4" x14ac:dyDescent="0.2">
      <c r="A10091">
        <v>102186</v>
      </c>
      <c r="B10091" t="s">
        <v>17374</v>
      </c>
      <c r="C10091" t="s">
        <v>52</v>
      </c>
      <c r="D10091" t="s">
        <v>17527</v>
      </c>
    </row>
    <row r="10092" spans="1:4" x14ac:dyDescent="0.2">
      <c r="A10092">
        <v>102183</v>
      </c>
      <c r="B10092" t="s">
        <v>17375</v>
      </c>
      <c r="C10092" t="s">
        <v>52</v>
      </c>
      <c r="D10092" s="335">
        <v>2684.59</v>
      </c>
    </row>
    <row r="10093" spans="1:4" x14ac:dyDescent="0.2">
      <c r="A10093">
        <v>102182</v>
      </c>
      <c r="B10093" t="s">
        <v>17376</v>
      </c>
      <c r="C10093" t="s">
        <v>52</v>
      </c>
      <c r="D10093" s="335">
        <v>1432.36</v>
      </c>
    </row>
    <row r="10094" spans="1:4" x14ac:dyDescent="0.2">
      <c r="A10094">
        <v>102191</v>
      </c>
      <c r="B10094" t="s">
        <v>17377</v>
      </c>
      <c r="C10094" t="s">
        <v>3211</v>
      </c>
      <c r="D10094">
        <v>25.96</v>
      </c>
    </row>
    <row r="10095" spans="1:4" x14ac:dyDescent="0.2">
      <c r="A10095">
        <v>102190</v>
      </c>
      <c r="B10095" t="s">
        <v>17378</v>
      </c>
      <c r="C10095" t="s">
        <v>3211</v>
      </c>
      <c r="D10095">
        <v>23.97</v>
      </c>
    </row>
    <row r="10096" spans="1:4" x14ac:dyDescent="0.2">
      <c r="A10096">
        <v>102192</v>
      </c>
      <c r="B10096" t="s">
        <v>17379</v>
      </c>
      <c r="C10096" t="s">
        <v>3211</v>
      </c>
      <c r="D10096">
        <v>22.92</v>
      </c>
    </row>
    <row r="10097" spans="1:4" x14ac:dyDescent="0.2">
      <c r="A10097">
        <v>89354</v>
      </c>
      <c r="B10097" t="s">
        <v>17380</v>
      </c>
      <c r="C10097" t="s">
        <v>52</v>
      </c>
      <c r="D10097">
        <v>644.92999999999995</v>
      </c>
    </row>
    <row r="10098" spans="1:4" x14ac:dyDescent="0.2">
      <c r="A10098">
        <v>103041</v>
      </c>
      <c r="B10098" t="s">
        <v>17381</v>
      </c>
      <c r="C10098" t="s">
        <v>52</v>
      </c>
      <c r="D10098">
        <v>30.5</v>
      </c>
    </row>
    <row r="10099" spans="1:4" x14ac:dyDescent="0.2">
      <c r="A10099">
        <v>103042</v>
      </c>
      <c r="B10099" t="s">
        <v>17382</v>
      </c>
      <c r="C10099" t="s">
        <v>52</v>
      </c>
      <c r="D10099">
        <v>37.61</v>
      </c>
    </row>
    <row r="10100" spans="1:4" x14ac:dyDescent="0.2">
      <c r="A10100">
        <v>103043</v>
      </c>
      <c r="B10100" t="s">
        <v>17383</v>
      </c>
      <c r="C10100" t="s">
        <v>52</v>
      </c>
      <c r="D10100">
        <v>35.29</v>
      </c>
    </row>
    <row r="10101" spans="1:4" x14ac:dyDescent="0.2">
      <c r="A10101">
        <v>103044</v>
      </c>
      <c r="B10101" t="s">
        <v>17384</v>
      </c>
      <c r="C10101" t="s">
        <v>52</v>
      </c>
      <c r="D10101">
        <v>47.57</v>
      </c>
    </row>
    <row r="10102" spans="1:4" x14ac:dyDescent="0.2">
      <c r="A10102">
        <v>103039</v>
      </c>
      <c r="B10102" t="s">
        <v>2334</v>
      </c>
      <c r="C10102" t="s">
        <v>52</v>
      </c>
      <c r="D10102">
        <v>105.06</v>
      </c>
    </row>
    <row r="10103" spans="1:4" x14ac:dyDescent="0.2">
      <c r="A10103">
        <v>103038</v>
      </c>
      <c r="B10103" t="s">
        <v>17385</v>
      </c>
      <c r="C10103" t="s">
        <v>52</v>
      </c>
      <c r="D10103">
        <v>96.71</v>
      </c>
    </row>
    <row r="10104" spans="1:4" x14ac:dyDescent="0.2">
      <c r="A10104">
        <v>103037</v>
      </c>
      <c r="B10104" t="s">
        <v>17386</v>
      </c>
      <c r="C10104" t="s">
        <v>52</v>
      </c>
      <c r="D10104">
        <v>72.239999999999995</v>
      </c>
    </row>
    <row r="10105" spans="1:4" x14ac:dyDescent="0.2">
      <c r="A10105">
        <v>103036</v>
      </c>
      <c r="B10105" t="s">
        <v>17387</v>
      </c>
      <c r="C10105" t="s">
        <v>52</v>
      </c>
      <c r="D10105">
        <v>36.68</v>
      </c>
    </row>
    <row r="10106" spans="1:4" x14ac:dyDescent="0.2">
      <c r="A10106">
        <v>103040</v>
      </c>
      <c r="B10106" t="s">
        <v>17388</v>
      </c>
      <c r="C10106" t="s">
        <v>52</v>
      </c>
      <c r="D10106">
        <v>156.41999999999999</v>
      </c>
    </row>
    <row r="10107" spans="1:4" x14ac:dyDescent="0.2">
      <c r="A10107">
        <v>90371</v>
      </c>
      <c r="B10107" t="s">
        <v>17389</v>
      </c>
      <c r="C10107" t="s">
        <v>52</v>
      </c>
      <c r="D10107">
        <v>45.6</v>
      </c>
    </row>
    <row r="10108" spans="1:4" x14ac:dyDescent="0.2">
      <c r="A10108">
        <v>103047</v>
      </c>
      <c r="B10108" t="s">
        <v>17390</v>
      </c>
      <c r="C10108" t="s">
        <v>52</v>
      </c>
      <c r="D10108">
        <v>37.07</v>
      </c>
    </row>
    <row r="10109" spans="1:4" x14ac:dyDescent="0.2">
      <c r="A10109">
        <v>94489</v>
      </c>
      <c r="B10109" t="s">
        <v>8878</v>
      </c>
      <c r="C10109" t="s">
        <v>52</v>
      </c>
      <c r="D10109">
        <v>45.77</v>
      </c>
    </row>
    <row r="10110" spans="1:4" x14ac:dyDescent="0.2">
      <c r="A10110">
        <v>94490</v>
      </c>
      <c r="B10110" t="s">
        <v>1469</v>
      </c>
      <c r="C10110" t="s">
        <v>52</v>
      </c>
      <c r="D10110">
        <v>68.400000000000006</v>
      </c>
    </row>
    <row r="10111" spans="1:4" x14ac:dyDescent="0.2">
      <c r="A10111">
        <v>94491</v>
      </c>
      <c r="B10111" t="s">
        <v>8877</v>
      </c>
      <c r="C10111" t="s">
        <v>52</v>
      </c>
      <c r="D10111">
        <v>92.91</v>
      </c>
    </row>
    <row r="10112" spans="1:4" x14ac:dyDescent="0.2">
      <c r="A10112">
        <v>94492</v>
      </c>
      <c r="B10112" t="s">
        <v>2336</v>
      </c>
      <c r="C10112" t="s">
        <v>52</v>
      </c>
      <c r="D10112">
        <v>95.59</v>
      </c>
    </row>
    <row r="10113" spans="1:4" x14ac:dyDescent="0.2">
      <c r="A10113">
        <v>94493</v>
      </c>
      <c r="B10113" t="s">
        <v>17391</v>
      </c>
      <c r="C10113" t="s">
        <v>52</v>
      </c>
      <c r="D10113">
        <v>174.73</v>
      </c>
    </row>
    <row r="10114" spans="1:4" x14ac:dyDescent="0.2">
      <c r="A10114">
        <v>94497</v>
      </c>
      <c r="B10114" t="s">
        <v>17392</v>
      </c>
      <c r="C10114" t="s">
        <v>52</v>
      </c>
      <c r="D10114">
        <v>91.64</v>
      </c>
    </row>
    <row r="10115" spans="1:4" x14ac:dyDescent="0.2">
      <c r="A10115">
        <v>94794</v>
      </c>
      <c r="B10115" t="s">
        <v>323</v>
      </c>
      <c r="C10115" t="s">
        <v>52</v>
      </c>
      <c r="D10115">
        <v>143.21</v>
      </c>
    </row>
    <row r="10116" spans="1:4" x14ac:dyDescent="0.2">
      <c r="A10116">
        <v>94496</v>
      </c>
      <c r="B10116" t="s">
        <v>17393</v>
      </c>
      <c r="C10116" t="s">
        <v>52</v>
      </c>
      <c r="D10116">
        <v>72.16</v>
      </c>
    </row>
    <row r="10117" spans="1:4" x14ac:dyDescent="0.2">
      <c r="A10117">
        <v>94793</v>
      </c>
      <c r="B10117" t="s">
        <v>17394</v>
      </c>
      <c r="C10117" t="s">
        <v>52</v>
      </c>
      <c r="D10117">
        <v>133.84</v>
      </c>
    </row>
    <row r="10118" spans="1:4" x14ac:dyDescent="0.2">
      <c r="A10118">
        <v>94495</v>
      </c>
      <c r="B10118" t="s">
        <v>17395</v>
      </c>
      <c r="C10118" t="s">
        <v>52</v>
      </c>
      <c r="D10118">
        <v>52.97</v>
      </c>
    </row>
    <row r="10119" spans="1:4" x14ac:dyDescent="0.2">
      <c r="A10119">
        <v>94792</v>
      </c>
      <c r="B10119" t="s">
        <v>17396</v>
      </c>
      <c r="C10119" t="s">
        <v>52</v>
      </c>
      <c r="D10119">
        <v>98.61</v>
      </c>
    </row>
    <row r="10120" spans="1:4" x14ac:dyDescent="0.2">
      <c r="A10120">
        <v>89352</v>
      </c>
      <c r="B10120" t="s">
        <v>17397</v>
      </c>
      <c r="C10120" t="s">
        <v>52</v>
      </c>
      <c r="D10120">
        <v>30.63</v>
      </c>
    </row>
    <row r="10121" spans="1:4" x14ac:dyDescent="0.2">
      <c r="A10121">
        <v>89986</v>
      </c>
      <c r="B10121" t="s">
        <v>17398</v>
      </c>
      <c r="C10121" t="s">
        <v>52</v>
      </c>
      <c r="D10121">
        <v>71.05</v>
      </c>
    </row>
    <row r="10122" spans="1:4" x14ac:dyDescent="0.2">
      <c r="A10122">
        <v>94499</v>
      </c>
      <c r="B10122" t="s">
        <v>1545</v>
      </c>
      <c r="C10122" t="s">
        <v>52</v>
      </c>
      <c r="D10122">
        <v>243.58</v>
      </c>
    </row>
    <row r="10123" spans="1:4" x14ac:dyDescent="0.2">
      <c r="A10123">
        <v>94498</v>
      </c>
      <c r="B10123" t="s">
        <v>17399</v>
      </c>
      <c r="C10123" t="s">
        <v>52</v>
      </c>
      <c r="D10123">
        <v>125.77</v>
      </c>
    </row>
    <row r="10124" spans="1:4" x14ac:dyDescent="0.2">
      <c r="A10124">
        <v>94500</v>
      </c>
      <c r="B10124" t="s">
        <v>17400</v>
      </c>
      <c r="C10124" t="s">
        <v>52</v>
      </c>
      <c r="D10124">
        <v>296.19</v>
      </c>
    </row>
    <row r="10125" spans="1:4" x14ac:dyDescent="0.2">
      <c r="A10125">
        <v>89353</v>
      </c>
      <c r="B10125" t="s">
        <v>2567</v>
      </c>
      <c r="C10125" t="s">
        <v>52</v>
      </c>
      <c r="D10125">
        <v>34.67</v>
      </c>
    </row>
    <row r="10126" spans="1:4" x14ac:dyDescent="0.2">
      <c r="A10126">
        <v>89987</v>
      </c>
      <c r="B10126" t="s">
        <v>325</v>
      </c>
      <c r="C10126" t="s">
        <v>52</v>
      </c>
      <c r="D10126">
        <v>81.17</v>
      </c>
    </row>
    <row r="10127" spans="1:4" x14ac:dyDescent="0.2">
      <c r="A10127">
        <v>94501</v>
      </c>
      <c r="B10127" t="s">
        <v>17401</v>
      </c>
      <c r="C10127" t="s">
        <v>52</v>
      </c>
      <c r="D10127">
        <v>585.19000000000005</v>
      </c>
    </row>
    <row r="10128" spans="1:4" x14ac:dyDescent="0.2">
      <c r="A10128">
        <v>89349</v>
      </c>
      <c r="B10128" t="s">
        <v>17402</v>
      </c>
      <c r="C10128" t="s">
        <v>52</v>
      </c>
      <c r="D10128">
        <v>23.15</v>
      </c>
    </row>
    <row r="10129" spans="1:4" x14ac:dyDescent="0.2">
      <c r="A10129">
        <v>89984</v>
      </c>
      <c r="B10129" t="s">
        <v>17403</v>
      </c>
      <c r="C10129" t="s">
        <v>52</v>
      </c>
      <c r="D10129">
        <v>72.77</v>
      </c>
    </row>
    <row r="10130" spans="1:4" x14ac:dyDescent="0.2">
      <c r="A10130">
        <v>89985</v>
      </c>
      <c r="B10130" t="s">
        <v>327</v>
      </c>
      <c r="C10130" t="s">
        <v>52</v>
      </c>
      <c r="D10130">
        <v>77.42</v>
      </c>
    </row>
    <row r="10131" spans="1:4" x14ac:dyDescent="0.2">
      <c r="A10131">
        <v>89351</v>
      </c>
      <c r="B10131" t="s">
        <v>17404</v>
      </c>
      <c r="C10131" t="s">
        <v>52</v>
      </c>
      <c r="D10131">
        <v>29.32</v>
      </c>
    </row>
    <row r="10132" spans="1:4" x14ac:dyDescent="0.2">
      <c r="A10132">
        <v>103045</v>
      </c>
      <c r="B10132" t="s">
        <v>17405</v>
      </c>
      <c r="C10132" t="s">
        <v>52</v>
      </c>
      <c r="D10132">
        <v>14.79</v>
      </c>
    </row>
    <row r="10133" spans="1:4" x14ac:dyDescent="0.2">
      <c r="A10133">
        <v>103046</v>
      </c>
      <c r="B10133" t="s">
        <v>17406</v>
      </c>
      <c r="C10133" t="s">
        <v>52</v>
      </c>
      <c r="D10133">
        <v>35.61</v>
      </c>
    </row>
    <row r="10134" spans="1:4" x14ac:dyDescent="0.2">
      <c r="A10134">
        <v>103048</v>
      </c>
      <c r="B10134" t="s">
        <v>17407</v>
      </c>
      <c r="C10134" t="s">
        <v>52</v>
      </c>
      <c r="D10134">
        <v>27.58</v>
      </c>
    </row>
    <row r="10135" spans="1:4" x14ac:dyDescent="0.2">
      <c r="A10135">
        <v>103049</v>
      </c>
      <c r="B10135" t="s">
        <v>17408</v>
      </c>
      <c r="C10135" t="s">
        <v>52</v>
      </c>
      <c r="D10135">
        <v>29.95</v>
      </c>
    </row>
    <row r="10136" spans="1:4" x14ac:dyDescent="0.2">
      <c r="A10136">
        <v>103029</v>
      </c>
      <c r="B10136" t="s">
        <v>17409</v>
      </c>
      <c r="C10136" t="s">
        <v>52</v>
      </c>
      <c r="D10136">
        <v>39.14</v>
      </c>
    </row>
    <row r="10137" spans="1:4" x14ac:dyDescent="0.2">
      <c r="A10137">
        <v>103019</v>
      </c>
      <c r="B10137" t="s">
        <v>17410</v>
      </c>
      <c r="C10137" t="s">
        <v>52</v>
      </c>
      <c r="D10137">
        <v>249.33</v>
      </c>
    </row>
    <row r="10138" spans="1:4" x14ac:dyDescent="0.2">
      <c r="A10138">
        <v>103050</v>
      </c>
      <c r="B10138" t="s">
        <v>17411</v>
      </c>
      <c r="C10138" t="s">
        <v>52</v>
      </c>
      <c r="D10138">
        <v>32.61</v>
      </c>
    </row>
    <row r="10139" spans="1:4" x14ac:dyDescent="0.2">
      <c r="A10139">
        <v>103051</v>
      </c>
      <c r="B10139" t="s">
        <v>17412</v>
      </c>
      <c r="C10139" t="s">
        <v>52</v>
      </c>
      <c r="D10139">
        <v>39.47</v>
      </c>
    </row>
    <row r="10140" spans="1:4" x14ac:dyDescent="0.2">
      <c r="A10140">
        <v>103052</v>
      </c>
      <c r="B10140" t="s">
        <v>17413</v>
      </c>
      <c r="C10140" t="s">
        <v>52</v>
      </c>
      <c r="D10140">
        <v>52.38</v>
      </c>
    </row>
    <row r="10141" spans="1:4" x14ac:dyDescent="0.2">
      <c r="A10141">
        <v>94799</v>
      </c>
      <c r="B10141" t="s">
        <v>17414</v>
      </c>
      <c r="C10141" t="s">
        <v>52</v>
      </c>
      <c r="D10141">
        <v>248.35</v>
      </c>
    </row>
    <row r="10142" spans="1:4" x14ac:dyDescent="0.2">
      <c r="A10142">
        <v>94798</v>
      </c>
      <c r="B10142" t="s">
        <v>17415</v>
      </c>
      <c r="C10142" t="s">
        <v>52</v>
      </c>
      <c r="D10142">
        <v>202.12</v>
      </c>
    </row>
    <row r="10143" spans="1:4" x14ac:dyDescent="0.2">
      <c r="A10143">
        <v>94797</v>
      </c>
      <c r="B10143" t="s">
        <v>17416</v>
      </c>
      <c r="C10143" t="s">
        <v>52</v>
      </c>
      <c r="D10143">
        <v>122.2</v>
      </c>
    </row>
    <row r="10144" spans="1:4" x14ac:dyDescent="0.2">
      <c r="A10144">
        <v>94795</v>
      </c>
      <c r="B10144" t="s">
        <v>17417</v>
      </c>
      <c r="C10144" t="s">
        <v>52</v>
      </c>
      <c r="D10144">
        <v>51.59</v>
      </c>
    </row>
    <row r="10145" spans="1:4" x14ac:dyDescent="0.2">
      <c r="A10145">
        <v>94800</v>
      </c>
      <c r="B10145" t="s">
        <v>17418</v>
      </c>
      <c r="C10145" t="s">
        <v>52</v>
      </c>
      <c r="D10145">
        <v>318.89999999999998</v>
      </c>
    </row>
    <row r="10146" spans="1:4" x14ac:dyDescent="0.2">
      <c r="A10146">
        <v>94796</v>
      </c>
      <c r="B10146" t="s">
        <v>8868</v>
      </c>
      <c r="C10146" t="s">
        <v>52</v>
      </c>
      <c r="D10146">
        <v>59.54</v>
      </c>
    </row>
    <row r="10147" spans="1:4" x14ac:dyDescent="0.2">
      <c r="A10147">
        <v>99635</v>
      </c>
      <c r="B10147" t="s">
        <v>17419</v>
      </c>
      <c r="C10147" t="s">
        <v>52</v>
      </c>
      <c r="D10147">
        <v>340.11</v>
      </c>
    </row>
    <row r="10148" spans="1:4" x14ac:dyDescent="0.2">
      <c r="A10148">
        <v>103018</v>
      </c>
      <c r="B10148" t="s">
        <v>17420</v>
      </c>
      <c r="C10148" t="s">
        <v>52</v>
      </c>
      <c r="D10148">
        <v>279.14999999999998</v>
      </c>
    </row>
    <row r="10149" spans="1:4" x14ac:dyDescent="0.2">
      <c r="A10149">
        <v>95252</v>
      </c>
      <c r="B10149" t="s">
        <v>17421</v>
      </c>
      <c r="C10149" t="s">
        <v>52</v>
      </c>
      <c r="D10149">
        <v>125.77</v>
      </c>
    </row>
    <row r="10150" spans="1:4" x14ac:dyDescent="0.2">
      <c r="A10150">
        <v>95251</v>
      </c>
      <c r="B10150" t="s">
        <v>17422</v>
      </c>
      <c r="C10150" t="s">
        <v>52</v>
      </c>
      <c r="D10150">
        <v>103.26</v>
      </c>
    </row>
    <row r="10151" spans="1:4" x14ac:dyDescent="0.2">
      <c r="A10151">
        <v>95250</v>
      </c>
      <c r="B10151" t="s">
        <v>17423</v>
      </c>
      <c r="C10151" t="s">
        <v>52</v>
      </c>
      <c r="D10151">
        <v>70.180000000000007</v>
      </c>
    </row>
    <row r="10152" spans="1:4" x14ac:dyDescent="0.2">
      <c r="A10152">
        <v>95248</v>
      </c>
      <c r="B10152" t="s">
        <v>17424</v>
      </c>
      <c r="C10152" t="s">
        <v>52</v>
      </c>
      <c r="D10152">
        <v>43.42</v>
      </c>
    </row>
    <row r="10153" spans="1:4" x14ac:dyDescent="0.2">
      <c r="A10153">
        <v>95253</v>
      </c>
      <c r="B10153" t="s">
        <v>17425</v>
      </c>
      <c r="C10153" t="s">
        <v>52</v>
      </c>
      <c r="D10153">
        <v>189.36</v>
      </c>
    </row>
    <row r="10154" spans="1:4" x14ac:dyDescent="0.2">
      <c r="A10154">
        <v>95249</v>
      </c>
      <c r="B10154" t="s">
        <v>17426</v>
      </c>
      <c r="C10154" t="s">
        <v>52</v>
      </c>
      <c r="D10154">
        <v>52</v>
      </c>
    </row>
    <row r="10155" spans="1:4" x14ac:dyDescent="0.2">
      <c r="A10155">
        <v>99622</v>
      </c>
      <c r="B10155" t="s">
        <v>17427</v>
      </c>
      <c r="C10155" t="s">
        <v>52</v>
      </c>
      <c r="D10155">
        <v>359.15</v>
      </c>
    </row>
    <row r="10156" spans="1:4" x14ac:dyDescent="0.2">
      <c r="A10156">
        <v>99621</v>
      </c>
      <c r="B10156" t="s">
        <v>17428</v>
      </c>
      <c r="C10156" t="s">
        <v>52</v>
      </c>
      <c r="D10156">
        <v>319.07</v>
      </c>
    </row>
    <row r="10157" spans="1:4" x14ac:dyDescent="0.2">
      <c r="A10157">
        <v>99620</v>
      </c>
      <c r="B10157" t="s">
        <v>17429</v>
      </c>
      <c r="C10157" t="s">
        <v>52</v>
      </c>
      <c r="D10157">
        <v>214.08</v>
      </c>
    </row>
    <row r="10158" spans="1:4" x14ac:dyDescent="0.2">
      <c r="A10158">
        <v>103008</v>
      </c>
      <c r="B10158" t="s">
        <v>17430</v>
      </c>
      <c r="C10158" t="s">
        <v>52</v>
      </c>
      <c r="D10158">
        <v>128.72</v>
      </c>
    </row>
    <row r="10159" spans="1:4" x14ac:dyDescent="0.2">
      <c r="A10159">
        <v>99624</v>
      </c>
      <c r="B10159" t="s">
        <v>1547</v>
      </c>
      <c r="C10159" t="s">
        <v>52</v>
      </c>
      <c r="D10159">
        <v>714.49</v>
      </c>
    </row>
    <row r="10160" spans="1:4" x14ac:dyDescent="0.2">
      <c r="A10160">
        <v>99623</v>
      </c>
      <c r="B10160" t="s">
        <v>17431</v>
      </c>
      <c r="C10160" t="s">
        <v>52</v>
      </c>
      <c r="D10160">
        <v>501.15</v>
      </c>
    </row>
    <row r="10161" spans="1:4" x14ac:dyDescent="0.2">
      <c r="A10161">
        <v>99625</v>
      </c>
      <c r="B10161" t="s">
        <v>17432</v>
      </c>
      <c r="C10161" t="s">
        <v>52</v>
      </c>
      <c r="D10161">
        <v>982.81</v>
      </c>
    </row>
    <row r="10162" spans="1:4" x14ac:dyDescent="0.2">
      <c r="A10162">
        <v>99619</v>
      </c>
      <c r="B10162" t="s">
        <v>17433</v>
      </c>
      <c r="C10162" t="s">
        <v>52</v>
      </c>
      <c r="D10162">
        <v>157.58000000000001</v>
      </c>
    </row>
    <row r="10163" spans="1:4" x14ac:dyDescent="0.2">
      <c r="A10163">
        <v>99626</v>
      </c>
      <c r="B10163" t="s">
        <v>17434</v>
      </c>
      <c r="C10163" t="s">
        <v>52</v>
      </c>
      <c r="D10163" s="335">
        <v>1513.26</v>
      </c>
    </row>
    <row r="10164" spans="1:4" x14ac:dyDescent="0.2">
      <c r="A10164">
        <v>99631</v>
      </c>
      <c r="B10164" t="s">
        <v>17435</v>
      </c>
      <c r="C10164" t="s">
        <v>52</v>
      </c>
      <c r="D10164">
        <v>199.7</v>
      </c>
    </row>
    <row r="10165" spans="1:4" x14ac:dyDescent="0.2">
      <c r="A10165">
        <v>99630</v>
      </c>
      <c r="B10165" t="s">
        <v>17436</v>
      </c>
      <c r="C10165" t="s">
        <v>52</v>
      </c>
      <c r="D10165">
        <v>171.53</v>
      </c>
    </row>
    <row r="10166" spans="1:4" x14ac:dyDescent="0.2">
      <c r="A10166">
        <v>99629</v>
      </c>
      <c r="B10166" t="s">
        <v>17437</v>
      </c>
      <c r="C10166" t="s">
        <v>52</v>
      </c>
      <c r="D10166">
        <v>115.3</v>
      </c>
    </row>
    <row r="10167" spans="1:4" x14ac:dyDescent="0.2">
      <c r="A10167">
        <v>99627</v>
      </c>
      <c r="B10167" t="s">
        <v>17438</v>
      </c>
      <c r="C10167" t="s">
        <v>52</v>
      </c>
      <c r="D10167">
        <v>95.06</v>
      </c>
    </row>
    <row r="10168" spans="1:4" x14ac:dyDescent="0.2">
      <c r="A10168">
        <v>103009</v>
      </c>
      <c r="B10168" t="s">
        <v>17439</v>
      </c>
      <c r="C10168" t="s">
        <v>52</v>
      </c>
      <c r="D10168">
        <v>455.16</v>
      </c>
    </row>
    <row r="10169" spans="1:4" x14ac:dyDescent="0.2">
      <c r="A10169">
        <v>99632</v>
      </c>
      <c r="B10169" t="s">
        <v>17440</v>
      </c>
      <c r="C10169" t="s">
        <v>52</v>
      </c>
      <c r="D10169">
        <v>287.93</v>
      </c>
    </row>
    <row r="10170" spans="1:4" x14ac:dyDescent="0.2">
      <c r="A10170">
        <v>99633</v>
      </c>
      <c r="B10170" t="s">
        <v>17441</v>
      </c>
      <c r="C10170" t="s">
        <v>52</v>
      </c>
      <c r="D10170">
        <v>618</v>
      </c>
    </row>
    <row r="10171" spans="1:4" x14ac:dyDescent="0.2">
      <c r="A10171">
        <v>99628</v>
      </c>
      <c r="B10171" t="s">
        <v>17442</v>
      </c>
      <c r="C10171" t="s">
        <v>52</v>
      </c>
      <c r="D10171">
        <v>103.75</v>
      </c>
    </row>
    <row r="10172" spans="1:4" x14ac:dyDescent="0.2">
      <c r="A10172">
        <v>99634</v>
      </c>
      <c r="B10172" t="s">
        <v>17443</v>
      </c>
      <c r="C10172" t="s">
        <v>52</v>
      </c>
      <c r="D10172" s="335">
        <v>1054.26</v>
      </c>
    </row>
    <row r="10173" spans="1:4" x14ac:dyDescent="0.2">
      <c r="A10173">
        <v>103013</v>
      </c>
      <c r="B10173" t="s">
        <v>17444</v>
      </c>
      <c r="C10173" t="s">
        <v>52</v>
      </c>
      <c r="D10173">
        <v>184.81</v>
      </c>
    </row>
    <row r="10174" spans="1:4" x14ac:dyDescent="0.2">
      <c r="A10174">
        <v>103012</v>
      </c>
      <c r="B10174" t="s">
        <v>17445</v>
      </c>
      <c r="C10174" t="s">
        <v>52</v>
      </c>
      <c r="D10174">
        <v>171.66</v>
      </c>
    </row>
    <row r="10175" spans="1:4" x14ac:dyDescent="0.2">
      <c r="A10175">
        <v>103011</v>
      </c>
      <c r="B10175" t="s">
        <v>17446</v>
      </c>
      <c r="C10175" t="s">
        <v>52</v>
      </c>
      <c r="D10175">
        <v>108.87</v>
      </c>
    </row>
    <row r="10176" spans="1:4" x14ac:dyDescent="0.2">
      <c r="A10176">
        <v>103015</v>
      </c>
      <c r="B10176" t="s">
        <v>17447</v>
      </c>
      <c r="C10176" t="s">
        <v>52</v>
      </c>
      <c r="D10176">
        <v>491.37</v>
      </c>
    </row>
    <row r="10177" spans="1:4" x14ac:dyDescent="0.2">
      <c r="A10177">
        <v>103014</v>
      </c>
      <c r="B10177" t="s">
        <v>17448</v>
      </c>
      <c r="C10177" t="s">
        <v>52</v>
      </c>
      <c r="D10177">
        <v>277.89999999999998</v>
      </c>
    </row>
    <row r="10178" spans="1:4" x14ac:dyDescent="0.2">
      <c r="A10178">
        <v>103016</v>
      </c>
      <c r="B10178" t="s">
        <v>17449</v>
      </c>
      <c r="C10178" t="s">
        <v>52</v>
      </c>
      <c r="D10178">
        <v>671.76</v>
      </c>
    </row>
    <row r="10179" spans="1:4" x14ac:dyDescent="0.2">
      <c r="A10179">
        <v>103010</v>
      </c>
      <c r="B10179" t="s">
        <v>17450</v>
      </c>
      <c r="C10179" t="s">
        <v>52</v>
      </c>
      <c r="D10179">
        <v>97.62</v>
      </c>
    </row>
    <row r="10180" spans="1:4" x14ac:dyDescent="0.2">
      <c r="A10180">
        <v>103017</v>
      </c>
      <c r="B10180" t="s">
        <v>17451</v>
      </c>
      <c r="C10180" t="s">
        <v>52</v>
      </c>
      <c r="D10180" s="335">
        <v>1172.6199999999999</v>
      </c>
    </row>
    <row r="10181" spans="1:4" x14ac:dyDescent="0.2">
      <c r="A10181">
        <v>103033</v>
      </c>
      <c r="B10181" t="s">
        <v>17452</v>
      </c>
      <c r="C10181" t="s">
        <v>52</v>
      </c>
      <c r="D10181" t="s">
        <v>17527</v>
      </c>
    </row>
    <row r="10182" spans="1:4" x14ac:dyDescent="0.2">
      <c r="A10182">
        <v>103032</v>
      </c>
      <c r="B10182" t="s">
        <v>17453</v>
      </c>
      <c r="C10182" t="s">
        <v>52</v>
      </c>
      <c r="D10182" t="s">
        <v>17527</v>
      </c>
    </row>
    <row r="10183" spans="1:4" x14ac:dyDescent="0.2">
      <c r="A10183">
        <v>103030</v>
      </c>
      <c r="B10183" t="s">
        <v>17454</v>
      </c>
      <c r="C10183" t="s">
        <v>52</v>
      </c>
      <c r="D10183" t="s">
        <v>17527</v>
      </c>
    </row>
    <row r="10184" spans="1:4" x14ac:dyDescent="0.2">
      <c r="A10184">
        <v>103031</v>
      </c>
      <c r="B10184" t="s">
        <v>17455</v>
      </c>
      <c r="C10184" t="s">
        <v>52</v>
      </c>
      <c r="D10184" t="s">
        <v>17527</v>
      </c>
    </row>
    <row r="10185" spans="1:4" x14ac:dyDescent="0.2">
      <c r="A10185">
        <v>103035</v>
      </c>
      <c r="B10185" t="s">
        <v>17456</v>
      </c>
      <c r="C10185" t="s">
        <v>52</v>
      </c>
      <c r="D10185" t="s">
        <v>17527</v>
      </c>
    </row>
    <row r="10186" spans="1:4" x14ac:dyDescent="0.2">
      <c r="A10186">
        <v>103034</v>
      </c>
      <c r="B10186" t="s">
        <v>17457</v>
      </c>
      <c r="C10186" t="s">
        <v>52</v>
      </c>
      <c r="D10186" t="s">
        <v>17527</v>
      </c>
    </row>
    <row r="10187" spans="1:4" x14ac:dyDescent="0.2">
      <c r="A10187">
        <v>103024</v>
      </c>
      <c r="B10187" t="s">
        <v>17458</v>
      </c>
      <c r="C10187" t="s">
        <v>52</v>
      </c>
      <c r="D10187" t="s">
        <v>17527</v>
      </c>
    </row>
    <row r="10188" spans="1:4" x14ac:dyDescent="0.2">
      <c r="A10188">
        <v>103023</v>
      </c>
      <c r="B10188" t="s">
        <v>17459</v>
      </c>
      <c r="C10188" t="s">
        <v>52</v>
      </c>
      <c r="D10188" t="s">
        <v>17527</v>
      </c>
    </row>
    <row r="10189" spans="1:4" x14ac:dyDescent="0.2">
      <c r="A10189">
        <v>103022</v>
      </c>
      <c r="B10189" t="s">
        <v>17460</v>
      </c>
      <c r="C10189" t="s">
        <v>52</v>
      </c>
      <c r="D10189" t="s">
        <v>17527</v>
      </c>
    </row>
    <row r="10190" spans="1:4" x14ac:dyDescent="0.2">
      <c r="A10190">
        <v>103020</v>
      </c>
      <c r="B10190" t="s">
        <v>17461</v>
      </c>
      <c r="C10190" t="s">
        <v>52</v>
      </c>
      <c r="D10190" t="s">
        <v>17527</v>
      </c>
    </row>
    <row r="10191" spans="1:4" x14ac:dyDescent="0.2">
      <c r="A10191">
        <v>103026</v>
      </c>
      <c r="B10191" t="s">
        <v>17462</v>
      </c>
      <c r="C10191" t="s">
        <v>52</v>
      </c>
      <c r="D10191" t="s">
        <v>17527</v>
      </c>
    </row>
    <row r="10192" spans="1:4" x14ac:dyDescent="0.2">
      <c r="A10192">
        <v>103025</v>
      </c>
      <c r="B10192" t="s">
        <v>17463</v>
      </c>
      <c r="C10192" t="s">
        <v>52</v>
      </c>
      <c r="D10192" t="s">
        <v>17527</v>
      </c>
    </row>
    <row r="10193" spans="1:4" x14ac:dyDescent="0.2">
      <c r="A10193">
        <v>103021</v>
      </c>
      <c r="B10193" t="s">
        <v>17464</v>
      </c>
      <c r="C10193" t="s">
        <v>52</v>
      </c>
      <c r="D10193" t="s">
        <v>17527</v>
      </c>
    </row>
    <row r="10194" spans="1:4" x14ac:dyDescent="0.2">
      <c r="A10194">
        <v>103027</v>
      </c>
      <c r="B10194" t="s">
        <v>17465</v>
      </c>
      <c r="C10194" t="s">
        <v>52</v>
      </c>
      <c r="D10194" t="s">
        <v>17527</v>
      </c>
    </row>
    <row r="10195" spans="1:4" x14ac:dyDescent="0.2">
      <c r="A10195">
        <v>103028</v>
      </c>
      <c r="B10195" t="s">
        <v>17466</v>
      </c>
      <c r="C10195" t="s">
        <v>52</v>
      </c>
      <c r="D10195" t="s">
        <v>17527</v>
      </c>
    </row>
    <row r="10196" spans="1:4" x14ac:dyDescent="0.2">
      <c r="A10196">
        <v>103563</v>
      </c>
      <c r="B10196" t="s">
        <v>17467</v>
      </c>
      <c r="C10196" t="s">
        <v>52</v>
      </c>
      <c r="D10196" t="s">
        <v>17527</v>
      </c>
    </row>
    <row r="10197" spans="1:4" x14ac:dyDescent="0.2">
      <c r="A10197">
        <v>103564</v>
      </c>
      <c r="B10197" t="s">
        <v>17468</v>
      </c>
      <c r="C10197" t="s">
        <v>52</v>
      </c>
      <c r="D10197" t="s">
        <v>17527</v>
      </c>
    </row>
    <row r="10198" spans="1:4" x14ac:dyDescent="0.2">
      <c r="A10198">
        <v>103565</v>
      </c>
      <c r="B10198" t="s">
        <v>17469</v>
      </c>
      <c r="C10198" t="s">
        <v>52</v>
      </c>
      <c r="D10198" t="s">
        <v>17527</v>
      </c>
    </row>
    <row r="10199" spans="1:4" x14ac:dyDescent="0.2">
      <c r="A10199">
        <v>103566</v>
      </c>
      <c r="B10199" t="s">
        <v>17470</v>
      </c>
      <c r="C10199" t="s">
        <v>52</v>
      </c>
      <c r="D10199" t="s">
        <v>17527</v>
      </c>
    </row>
    <row r="10200" spans="1:4" x14ac:dyDescent="0.2">
      <c r="A10200">
        <v>103567</v>
      </c>
      <c r="B10200" t="s">
        <v>17471</v>
      </c>
      <c r="C10200" t="s">
        <v>52</v>
      </c>
      <c r="D10200" t="s">
        <v>17527</v>
      </c>
    </row>
    <row r="10201" spans="1:4" x14ac:dyDescent="0.2">
      <c r="A10201">
        <v>103568</v>
      </c>
      <c r="B10201" t="s">
        <v>17472</v>
      </c>
      <c r="C10201" t="s">
        <v>52</v>
      </c>
      <c r="D10201" t="s">
        <v>17527</v>
      </c>
    </row>
    <row r="10202" spans="1:4" x14ac:dyDescent="0.2">
      <c r="A10202">
        <v>103569</v>
      </c>
      <c r="B10202" t="s">
        <v>17473</v>
      </c>
      <c r="C10202" t="s">
        <v>52</v>
      </c>
      <c r="D10202" t="s">
        <v>17527</v>
      </c>
    </row>
    <row r="10203" spans="1:4" x14ac:dyDescent="0.2">
      <c r="A10203">
        <v>103570</v>
      </c>
      <c r="B10203" t="s">
        <v>17474</v>
      </c>
      <c r="C10203" t="s">
        <v>52</v>
      </c>
      <c r="D10203" t="s">
        <v>17527</v>
      </c>
    </row>
    <row r="10204" spans="1:4" x14ac:dyDescent="0.2">
      <c r="A10204">
        <v>103571</v>
      </c>
      <c r="B10204" t="s">
        <v>17475</v>
      </c>
      <c r="C10204" t="s">
        <v>52</v>
      </c>
      <c r="D10204" t="s">
        <v>17527</v>
      </c>
    </row>
    <row r="10205" spans="1:4" x14ac:dyDescent="0.2">
      <c r="A10205">
        <v>103562</v>
      </c>
      <c r="B10205" t="s">
        <v>17476</v>
      </c>
      <c r="C10205" t="s">
        <v>52</v>
      </c>
      <c r="D10205" t="s">
        <v>17527</v>
      </c>
    </row>
    <row r="10206" spans="1:4" x14ac:dyDescent="0.2">
      <c r="A10206">
        <v>103573</v>
      </c>
      <c r="B10206" t="s">
        <v>17477</v>
      </c>
      <c r="C10206" t="s">
        <v>52</v>
      </c>
      <c r="D10206" t="s">
        <v>17527</v>
      </c>
    </row>
    <row r="10207" spans="1:4" x14ac:dyDescent="0.2">
      <c r="A10207">
        <v>103585</v>
      </c>
      <c r="B10207" t="s">
        <v>17478</v>
      </c>
      <c r="C10207" t="s">
        <v>52</v>
      </c>
      <c r="D10207" t="s">
        <v>17527</v>
      </c>
    </row>
    <row r="10208" spans="1:4" x14ac:dyDescent="0.2">
      <c r="A10208">
        <v>103586</v>
      </c>
      <c r="B10208" t="s">
        <v>17479</v>
      </c>
      <c r="C10208" t="s">
        <v>52</v>
      </c>
      <c r="D10208" t="s">
        <v>17527</v>
      </c>
    </row>
    <row r="10209" spans="1:4" x14ac:dyDescent="0.2">
      <c r="A10209">
        <v>103574</v>
      </c>
      <c r="B10209" t="s">
        <v>17480</v>
      </c>
      <c r="C10209" t="s">
        <v>52</v>
      </c>
      <c r="D10209" t="s">
        <v>17527</v>
      </c>
    </row>
    <row r="10210" spans="1:4" x14ac:dyDescent="0.2">
      <c r="A10210">
        <v>103575</v>
      </c>
      <c r="B10210" t="s">
        <v>17481</v>
      </c>
      <c r="C10210" t="s">
        <v>52</v>
      </c>
      <c r="D10210" t="s">
        <v>17527</v>
      </c>
    </row>
    <row r="10211" spans="1:4" x14ac:dyDescent="0.2">
      <c r="A10211">
        <v>103576</v>
      </c>
      <c r="B10211" t="s">
        <v>17482</v>
      </c>
      <c r="C10211" t="s">
        <v>52</v>
      </c>
      <c r="D10211" t="s">
        <v>17527</v>
      </c>
    </row>
    <row r="10212" spans="1:4" x14ac:dyDescent="0.2">
      <c r="A10212">
        <v>103577</v>
      </c>
      <c r="B10212" t="s">
        <v>17483</v>
      </c>
      <c r="C10212" t="s">
        <v>52</v>
      </c>
      <c r="D10212" t="s">
        <v>17527</v>
      </c>
    </row>
    <row r="10213" spans="1:4" x14ac:dyDescent="0.2">
      <c r="A10213">
        <v>103578</v>
      </c>
      <c r="B10213" t="s">
        <v>17484</v>
      </c>
      <c r="C10213" t="s">
        <v>52</v>
      </c>
      <c r="D10213" t="s">
        <v>17527</v>
      </c>
    </row>
    <row r="10214" spans="1:4" x14ac:dyDescent="0.2">
      <c r="A10214">
        <v>103579</v>
      </c>
      <c r="B10214" t="s">
        <v>17485</v>
      </c>
      <c r="C10214" t="s">
        <v>52</v>
      </c>
      <c r="D10214" t="s">
        <v>17527</v>
      </c>
    </row>
    <row r="10215" spans="1:4" x14ac:dyDescent="0.2">
      <c r="A10215">
        <v>103580</v>
      </c>
      <c r="B10215" t="s">
        <v>17486</v>
      </c>
      <c r="C10215" t="s">
        <v>52</v>
      </c>
      <c r="D10215" t="s">
        <v>17527</v>
      </c>
    </row>
    <row r="10216" spans="1:4" x14ac:dyDescent="0.2">
      <c r="A10216">
        <v>103581</v>
      </c>
      <c r="B10216" t="s">
        <v>17487</v>
      </c>
      <c r="C10216" t="s">
        <v>52</v>
      </c>
      <c r="D10216" t="s">
        <v>17527</v>
      </c>
    </row>
    <row r="10217" spans="1:4" x14ac:dyDescent="0.2">
      <c r="A10217">
        <v>103582</v>
      </c>
      <c r="B10217" t="s">
        <v>17488</v>
      </c>
      <c r="C10217" t="s">
        <v>52</v>
      </c>
      <c r="D10217" t="s">
        <v>17527</v>
      </c>
    </row>
    <row r="10218" spans="1:4" x14ac:dyDescent="0.2">
      <c r="A10218">
        <v>103572</v>
      </c>
      <c r="B10218" t="s">
        <v>17489</v>
      </c>
      <c r="C10218" t="s">
        <v>52</v>
      </c>
      <c r="D10218" t="s">
        <v>17527</v>
      </c>
    </row>
    <row r="10219" spans="1:4" x14ac:dyDescent="0.2">
      <c r="A10219">
        <v>103583</v>
      </c>
      <c r="B10219" t="s">
        <v>17490</v>
      </c>
      <c r="C10219" t="s">
        <v>52</v>
      </c>
      <c r="D10219" t="s">
        <v>17527</v>
      </c>
    </row>
    <row r="10220" spans="1:4" x14ac:dyDescent="0.2">
      <c r="A10220">
        <v>103584</v>
      </c>
      <c r="B10220" t="s">
        <v>17491</v>
      </c>
      <c r="C10220" t="s">
        <v>52</v>
      </c>
      <c r="D10220" t="s">
        <v>17527</v>
      </c>
    </row>
    <row r="10221" spans="1:4" x14ac:dyDescent="0.2">
      <c r="A10221">
        <v>103557</v>
      </c>
      <c r="B10221" t="s">
        <v>17492</v>
      </c>
      <c r="C10221" t="s">
        <v>52</v>
      </c>
      <c r="D10221" t="s">
        <v>17527</v>
      </c>
    </row>
    <row r="10222" spans="1:4" x14ac:dyDescent="0.2">
      <c r="A10222">
        <v>103558</v>
      </c>
      <c r="B10222" t="s">
        <v>17493</v>
      </c>
      <c r="C10222" t="s">
        <v>52</v>
      </c>
      <c r="D10222" t="s">
        <v>17527</v>
      </c>
    </row>
    <row r="10223" spans="1:4" x14ac:dyDescent="0.2">
      <c r="A10223">
        <v>103559</v>
      </c>
      <c r="B10223" t="s">
        <v>17494</v>
      </c>
      <c r="C10223" t="s">
        <v>52</v>
      </c>
      <c r="D10223" t="s">
        <v>17527</v>
      </c>
    </row>
    <row r="10224" spans="1:4" x14ac:dyDescent="0.2">
      <c r="A10224">
        <v>103560</v>
      </c>
      <c r="B10224" t="s">
        <v>17495</v>
      </c>
      <c r="C10224" t="s">
        <v>52</v>
      </c>
      <c r="D10224" t="s">
        <v>17527</v>
      </c>
    </row>
    <row r="10225" spans="1:4" x14ac:dyDescent="0.2">
      <c r="A10225">
        <v>103561</v>
      </c>
      <c r="B10225" t="s">
        <v>17496</v>
      </c>
      <c r="C10225" t="s">
        <v>52</v>
      </c>
      <c r="D10225" t="s">
        <v>17527</v>
      </c>
    </row>
    <row r="10226" spans="1:4" x14ac:dyDescent="0.2">
      <c r="A10226">
        <v>103529</v>
      </c>
      <c r="B10226" t="s">
        <v>17497</v>
      </c>
      <c r="C10226" t="s">
        <v>52</v>
      </c>
      <c r="D10226" t="s">
        <v>17527</v>
      </c>
    </row>
    <row r="10227" spans="1:4" x14ac:dyDescent="0.2">
      <c r="A10227">
        <v>103530</v>
      </c>
      <c r="B10227" t="s">
        <v>17498</v>
      </c>
      <c r="C10227" t="s">
        <v>52</v>
      </c>
      <c r="D10227" t="s">
        <v>17527</v>
      </c>
    </row>
    <row r="10228" spans="1:4" x14ac:dyDescent="0.2">
      <c r="A10228">
        <v>103531</v>
      </c>
      <c r="B10228" t="s">
        <v>17499</v>
      </c>
      <c r="C10228" t="s">
        <v>52</v>
      </c>
      <c r="D10228" t="s">
        <v>17527</v>
      </c>
    </row>
    <row r="10229" spans="1:4" x14ac:dyDescent="0.2">
      <c r="A10229">
        <v>103532</v>
      </c>
      <c r="B10229" t="s">
        <v>17500</v>
      </c>
      <c r="C10229" t="s">
        <v>52</v>
      </c>
      <c r="D10229" t="s">
        <v>17527</v>
      </c>
    </row>
    <row r="10230" spans="1:4" x14ac:dyDescent="0.2">
      <c r="A10230">
        <v>103533</v>
      </c>
      <c r="B10230" t="s">
        <v>17501</v>
      </c>
      <c r="C10230" t="s">
        <v>52</v>
      </c>
      <c r="D10230" t="s">
        <v>17527</v>
      </c>
    </row>
    <row r="10231" spans="1:4" x14ac:dyDescent="0.2">
      <c r="A10231">
        <v>103534</v>
      </c>
      <c r="B10231" t="s">
        <v>17502</v>
      </c>
      <c r="C10231" t="s">
        <v>52</v>
      </c>
      <c r="D10231" t="s">
        <v>17527</v>
      </c>
    </row>
    <row r="10232" spans="1:4" x14ac:dyDescent="0.2">
      <c r="A10232">
        <v>103535</v>
      </c>
      <c r="B10232" t="s">
        <v>17503</v>
      </c>
      <c r="C10232" t="s">
        <v>52</v>
      </c>
      <c r="D10232" t="s">
        <v>17527</v>
      </c>
    </row>
    <row r="10233" spans="1:4" x14ac:dyDescent="0.2">
      <c r="A10233">
        <v>103527</v>
      </c>
      <c r="B10233" t="s">
        <v>17504</v>
      </c>
      <c r="C10233" t="s">
        <v>52</v>
      </c>
      <c r="D10233" t="s">
        <v>17527</v>
      </c>
    </row>
    <row r="10234" spans="1:4" x14ac:dyDescent="0.2">
      <c r="A10234">
        <v>103536</v>
      </c>
      <c r="B10234" t="s">
        <v>17505</v>
      </c>
      <c r="C10234" t="s">
        <v>52</v>
      </c>
      <c r="D10234" t="s">
        <v>17527</v>
      </c>
    </row>
    <row r="10235" spans="1:4" x14ac:dyDescent="0.2">
      <c r="A10235">
        <v>103528</v>
      </c>
      <c r="B10235" t="s">
        <v>17506</v>
      </c>
      <c r="C10235" t="s">
        <v>52</v>
      </c>
      <c r="D10235" t="s">
        <v>17527</v>
      </c>
    </row>
    <row r="10236" spans="1:4" x14ac:dyDescent="0.2">
      <c r="A10236">
        <v>103541</v>
      </c>
      <c r="B10236" t="s">
        <v>17507</v>
      </c>
      <c r="C10236" t="s">
        <v>52</v>
      </c>
      <c r="D10236" t="s">
        <v>17527</v>
      </c>
    </row>
    <row r="10237" spans="1:4" x14ac:dyDescent="0.2">
      <c r="A10237">
        <v>103539</v>
      </c>
      <c r="B10237" t="s">
        <v>17508</v>
      </c>
      <c r="C10237" t="s">
        <v>52</v>
      </c>
      <c r="D10237" t="s">
        <v>17527</v>
      </c>
    </row>
    <row r="10238" spans="1:4" x14ac:dyDescent="0.2">
      <c r="A10238">
        <v>103540</v>
      </c>
      <c r="B10238" t="s">
        <v>17509</v>
      </c>
      <c r="C10238" t="s">
        <v>52</v>
      </c>
      <c r="D10238" t="s">
        <v>17527</v>
      </c>
    </row>
    <row r="10239" spans="1:4" x14ac:dyDescent="0.2">
      <c r="A10239">
        <v>103542</v>
      </c>
      <c r="B10239" t="s">
        <v>17510</v>
      </c>
      <c r="C10239" t="s">
        <v>52</v>
      </c>
      <c r="D10239" t="s">
        <v>17527</v>
      </c>
    </row>
    <row r="10240" spans="1:4" x14ac:dyDescent="0.2">
      <c r="A10240">
        <v>103543</v>
      </c>
      <c r="B10240" t="s">
        <v>17511</v>
      </c>
      <c r="C10240" t="s">
        <v>52</v>
      </c>
      <c r="D10240" t="s">
        <v>17527</v>
      </c>
    </row>
    <row r="10241" spans="1:4" x14ac:dyDescent="0.2">
      <c r="A10241">
        <v>103544</v>
      </c>
      <c r="B10241" t="s">
        <v>17512</v>
      </c>
      <c r="C10241" t="s">
        <v>52</v>
      </c>
      <c r="D10241" t="s">
        <v>17527</v>
      </c>
    </row>
    <row r="10242" spans="1:4" x14ac:dyDescent="0.2">
      <c r="A10242">
        <v>103545</v>
      </c>
      <c r="B10242" t="s">
        <v>17513</v>
      </c>
      <c r="C10242" t="s">
        <v>52</v>
      </c>
      <c r="D10242" t="s">
        <v>17527</v>
      </c>
    </row>
    <row r="10243" spans="1:4" x14ac:dyDescent="0.2">
      <c r="A10243">
        <v>103537</v>
      </c>
      <c r="B10243" t="s">
        <v>17514</v>
      </c>
      <c r="C10243" t="s">
        <v>52</v>
      </c>
      <c r="D10243" t="s">
        <v>17527</v>
      </c>
    </row>
    <row r="10244" spans="1:4" x14ac:dyDescent="0.2">
      <c r="A10244">
        <v>103546</v>
      </c>
      <c r="B10244" t="s">
        <v>17515</v>
      </c>
      <c r="C10244" t="s">
        <v>52</v>
      </c>
      <c r="D10244" t="s">
        <v>17527</v>
      </c>
    </row>
    <row r="10245" spans="1:4" x14ac:dyDescent="0.2">
      <c r="A10245">
        <v>103538</v>
      </c>
      <c r="B10245" t="s">
        <v>17516</v>
      </c>
      <c r="C10245" t="s">
        <v>52</v>
      </c>
      <c r="D10245" t="s">
        <v>17527</v>
      </c>
    </row>
    <row r="10246" spans="1:4" x14ac:dyDescent="0.2">
      <c r="A10246">
        <v>103549</v>
      </c>
      <c r="B10246" t="s">
        <v>17517</v>
      </c>
      <c r="C10246" t="s">
        <v>52</v>
      </c>
      <c r="D10246" t="s">
        <v>17527</v>
      </c>
    </row>
    <row r="10247" spans="1:4" x14ac:dyDescent="0.2">
      <c r="A10247">
        <v>103550</v>
      </c>
      <c r="B10247" t="s">
        <v>17518</v>
      </c>
      <c r="C10247" t="s">
        <v>52</v>
      </c>
      <c r="D10247" t="s">
        <v>17527</v>
      </c>
    </row>
    <row r="10248" spans="1:4" x14ac:dyDescent="0.2">
      <c r="A10248">
        <v>103551</v>
      </c>
      <c r="B10248" t="s">
        <v>17519</v>
      </c>
      <c r="C10248" t="s">
        <v>52</v>
      </c>
      <c r="D10248" t="s">
        <v>17527</v>
      </c>
    </row>
    <row r="10249" spans="1:4" x14ac:dyDescent="0.2">
      <c r="A10249">
        <v>103552</v>
      </c>
      <c r="B10249" t="s">
        <v>17520</v>
      </c>
      <c r="C10249" t="s">
        <v>52</v>
      </c>
      <c r="D10249" t="s">
        <v>17527</v>
      </c>
    </row>
    <row r="10250" spans="1:4" x14ac:dyDescent="0.2">
      <c r="A10250">
        <v>103553</v>
      </c>
      <c r="B10250" t="s">
        <v>17521</v>
      </c>
      <c r="C10250" t="s">
        <v>52</v>
      </c>
      <c r="D10250" t="s">
        <v>17527</v>
      </c>
    </row>
    <row r="10251" spans="1:4" x14ac:dyDescent="0.2">
      <c r="A10251">
        <v>103554</v>
      </c>
      <c r="B10251" t="s">
        <v>17522</v>
      </c>
      <c r="C10251" t="s">
        <v>52</v>
      </c>
      <c r="D10251" t="s">
        <v>17527</v>
      </c>
    </row>
    <row r="10252" spans="1:4" x14ac:dyDescent="0.2">
      <c r="A10252">
        <v>103555</v>
      </c>
      <c r="B10252" t="s">
        <v>17523</v>
      </c>
      <c r="C10252" t="s">
        <v>52</v>
      </c>
      <c r="D10252" t="s">
        <v>17527</v>
      </c>
    </row>
    <row r="10253" spans="1:4" x14ac:dyDescent="0.2">
      <c r="A10253">
        <v>103547</v>
      </c>
      <c r="B10253" t="s">
        <v>17524</v>
      </c>
      <c r="C10253" t="s">
        <v>52</v>
      </c>
      <c r="D10253" t="s">
        <v>17527</v>
      </c>
    </row>
    <row r="10254" spans="1:4" x14ac:dyDescent="0.2">
      <c r="A10254">
        <v>103556</v>
      </c>
      <c r="B10254" t="s">
        <v>17525</v>
      </c>
      <c r="C10254" t="s">
        <v>52</v>
      </c>
      <c r="D10254" t="s">
        <v>17527</v>
      </c>
    </row>
    <row r="10255" spans="1:4" x14ac:dyDescent="0.2">
      <c r="A10255">
        <v>103548</v>
      </c>
      <c r="B10255" t="s">
        <v>17526</v>
      </c>
      <c r="C10255" t="s">
        <v>52</v>
      </c>
      <c r="D10255" t="s">
        <v>17527</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851"/>
  <sheetViews>
    <sheetView topLeftCell="A2454" workbookViewId="0">
      <selection activeCell="L2483" sqref="L2483"/>
    </sheetView>
  </sheetViews>
  <sheetFormatPr defaultRowHeight="14.25" x14ac:dyDescent="0.2"/>
  <cols>
    <col min="1" max="4" width="8.75"/>
    <col min="5" max="5" width="15.5" style="336" bestFit="1" customWidth="1"/>
  </cols>
  <sheetData>
    <row r="1" spans="1:5" x14ac:dyDescent="0.2">
      <c r="A1">
        <v>45333</v>
      </c>
      <c r="B1" t="s">
        <v>2829</v>
      </c>
      <c r="C1" t="s">
        <v>52</v>
      </c>
      <c r="D1" t="s">
        <v>2830</v>
      </c>
      <c r="E1" s="336">
        <v>151.04</v>
      </c>
    </row>
    <row r="2" spans="1:5" x14ac:dyDescent="0.2">
      <c r="A2">
        <v>11270</v>
      </c>
      <c r="B2" t="s">
        <v>2831</v>
      </c>
      <c r="C2" t="s">
        <v>52</v>
      </c>
      <c r="D2" t="s">
        <v>2830</v>
      </c>
      <c r="E2" s="336">
        <v>3.12</v>
      </c>
    </row>
    <row r="3" spans="1:5" x14ac:dyDescent="0.2">
      <c r="A3">
        <v>412</v>
      </c>
      <c r="B3" t="s">
        <v>2832</v>
      </c>
      <c r="C3" t="s">
        <v>52</v>
      </c>
      <c r="D3" t="s">
        <v>2830</v>
      </c>
      <c r="E3" s="336">
        <v>0.92</v>
      </c>
    </row>
    <row r="4" spans="1:5" x14ac:dyDescent="0.2">
      <c r="A4">
        <v>414</v>
      </c>
      <c r="B4" t="s">
        <v>2833</v>
      </c>
      <c r="C4" t="s">
        <v>52</v>
      </c>
      <c r="D4" t="s">
        <v>2830</v>
      </c>
      <c r="E4" s="336">
        <v>0.05</v>
      </c>
    </row>
    <row r="5" spans="1:5" x14ac:dyDescent="0.2">
      <c r="A5">
        <v>410</v>
      </c>
      <c r="B5" t="s">
        <v>2834</v>
      </c>
      <c r="C5" t="s">
        <v>52</v>
      </c>
      <c r="D5" t="s">
        <v>2830</v>
      </c>
      <c r="E5" s="336">
        <v>0.14000000000000001</v>
      </c>
    </row>
    <row r="6" spans="1:5" x14ac:dyDescent="0.2">
      <c r="A6">
        <v>411</v>
      </c>
      <c r="B6" t="s">
        <v>2835</v>
      </c>
      <c r="C6" t="s">
        <v>52</v>
      </c>
      <c r="D6" t="s">
        <v>767</v>
      </c>
      <c r="E6" s="336">
        <v>0.18</v>
      </c>
    </row>
    <row r="7" spans="1:5" x14ac:dyDescent="0.2">
      <c r="A7">
        <v>408</v>
      </c>
      <c r="B7" t="s">
        <v>2836</v>
      </c>
      <c r="C7" t="s">
        <v>52</v>
      </c>
      <c r="D7" t="s">
        <v>2830</v>
      </c>
      <c r="E7" s="336">
        <v>0.89</v>
      </c>
    </row>
    <row r="8" spans="1:5" x14ac:dyDescent="0.2">
      <c r="A8">
        <v>39131</v>
      </c>
      <c r="B8" t="s">
        <v>2837</v>
      </c>
      <c r="C8" t="s">
        <v>52</v>
      </c>
      <c r="D8" t="s">
        <v>2830</v>
      </c>
      <c r="E8" s="336">
        <v>4.4000000000000004</v>
      </c>
    </row>
    <row r="9" spans="1:5" x14ac:dyDescent="0.2">
      <c r="A9">
        <v>394</v>
      </c>
      <c r="B9" t="s">
        <v>2838</v>
      </c>
      <c r="C9" t="s">
        <v>52</v>
      </c>
      <c r="D9" t="s">
        <v>2830</v>
      </c>
      <c r="E9" s="336">
        <v>4.46</v>
      </c>
    </row>
    <row r="10" spans="1:5" x14ac:dyDescent="0.2">
      <c r="A10">
        <v>39130</v>
      </c>
      <c r="B10" t="s">
        <v>2839</v>
      </c>
      <c r="C10" t="s">
        <v>52</v>
      </c>
      <c r="D10" t="s">
        <v>2830</v>
      </c>
      <c r="E10" s="336">
        <v>4.0199999999999996</v>
      </c>
    </row>
    <row r="11" spans="1:5" x14ac:dyDescent="0.2">
      <c r="A11">
        <v>395</v>
      </c>
      <c r="B11" t="s">
        <v>2840</v>
      </c>
      <c r="C11" t="s">
        <v>52</v>
      </c>
      <c r="D11" t="s">
        <v>2830</v>
      </c>
      <c r="E11" s="336">
        <v>4.29</v>
      </c>
    </row>
    <row r="12" spans="1:5" x14ac:dyDescent="0.2">
      <c r="A12">
        <v>39129</v>
      </c>
      <c r="B12" t="s">
        <v>2841</v>
      </c>
      <c r="C12" t="s">
        <v>52</v>
      </c>
      <c r="D12" t="s">
        <v>2830</v>
      </c>
      <c r="E12" s="336">
        <v>2.4700000000000002</v>
      </c>
    </row>
    <row r="13" spans="1:5" x14ac:dyDescent="0.2">
      <c r="A13">
        <v>393</v>
      </c>
      <c r="B13" t="s">
        <v>2842</v>
      </c>
      <c r="C13" t="s">
        <v>52</v>
      </c>
      <c r="D13" t="s">
        <v>767</v>
      </c>
      <c r="E13" s="336">
        <v>2.59</v>
      </c>
    </row>
    <row r="14" spans="1:5" x14ac:dyDescent="0.2">
      <c r="A14">
        <v>39127</v>
      </c>
      <c r="B14" t="s">
        <v>2843</v>
      </c>
      <c r="C14" t="s">
        <v>52</v>
      </c>
      <c r="D14" t="s">
        <v>2830</v>
      </c>
      <c r="E14" s="336">
        <v>2.12</v>
      </c>
    </row>
    <row r="15" spans="1:5" x14ac:dyDescent="0.2">
      <c r="A15">
        <v>392</v>
      </c>
      <c r="B15" t="s">
        <v>2844</v>
      </c>
      <c r="C15" t="s">
        <v>52</v>
      </c>
      <c r="D15" t="s">
        <v>2830</v>
      </c>
      <c r="E15" s="336">
        <v>2.17</v>
      </c>
    </row>
    <row r="16" spans="1:5" x14ac:dyDescent="0.2">
      <c r="A16">
        <v>39133</v>
      </c>
      <c r="B16" t="s">
        <v>2845</v>
      </c>
      <c r="C16" t="s">
        <v>52</v>
      </c>
      <c r="D16" t="s">
        <v>2830</v>
      </c>
      <c r="E16" s="336">
        <v>5.78</v>
      </c>
    </row>
    <row r="17" spans="1:5" x14ac:dyDescent="0.2">
      <c r="A17">
        <v>397</v>
      </c>
      <c r="B17" t="s">
        <v>2846</v>
      </c>
      <c r="C17" t="s">
        <v>52</v>
      </c>
      <c r="D17" t="s">
        <v>2830</v>
      </c>
      <c r="E17" s="336">
        <v>6.39</v>
      </c>
    </row>
    <row r="18" spans="1:5" x14ac:dyDescent="0.2">
      <c r="A18">
        <v>39132</v>
      </c>
      <c r="B18" t="s">
        <v>2847</v>
      </c>
      <c r="C18" t="s">
        <v>52</v>
      </c>
      <c r="D18" t="s">
        <v>2830</v>
      </c>
      <c r="E18" s="336">
        <v>4.62</v>
      </c>
    </row>
    <row r="19" spans="1:5" x14ac:dyDescent="0.2">
      <c r="A19">
        <v>396</v>
      </c>
      <c r="B19" t="s">
        <v>2848</v>
      </c>
      <c r="C19" t="s">
        <v>52</v>
      </c>
      <c r="D19" t="s">
        <v>2830</v>
      </c>
      <c r="E19" s="336">
        <v>4.95</v>
      </c>
    </row>
    <row r="20" spans="1:5" x14ac:dyDescent="0.2">
      <c r="A20">
        <v>39135</v>
      </c>
      <c r="B20" t="s">
        <v>2849</v>
      </c>
      <c r="C20" t="s">
        <v>52</v>
      </c>
      <c r="D20" t="s">
        <v>2830</v>
      </c>
      <c r="E20" s="336">
        <v>9.25</v>
      </c>
    </row>
    <row r="21" spans="1:5" x14ac:dyDescent="0.2">
      <c r="A21">
        <v>39134</v>
      </c>
      <c r="B21" t="s">
        <v>2850</v>
      </c>
      <c r="C21" t="s">
        <v>52</v>
      </c>
      <c r="D21" t="s">
        <v>2830</v>
      </c>
      <c r="E21" s="336">
        <v>7.71</v>
      </c>
    </row>
    <row r="22" spans="1:5" x14ac:dyDescent="0.2">
      <c r="A22">
        <v>398</v>
      </c>
      <c r="B22" t="s">
        <v>2851</v>
      </c>
      <c r="C22" t="s">
        <v>52</v>
      </c>
      <c r="D22" t="s">
        <v>2830</v>
      </c>
      <c r="E22" s="336">
        <v>7.1</v>
      </c>
    </row>
    <row r="23" spans="1:5" x14ac:dyDescent="0.2">
      <c r="A23">
        <v>39128</v>
      </c>
      <c r="B23" t="s">
        <v>2852</v>
      </c>
      <c r="C23" t="s">
        <v>52</v>
      </c>
      <c r="D23" t="s">
        <v>2830</v>
      </c>
      <c r="E23" s="336">
        <v>2.31</v>
      </c>
    </row>
    <row r="24" spans="1:5" x14ac:dyDescent="0.2">
      <c r="A24">
        <v>400</v>
      </c>
      <c r="B24" t="s">
        <v>2853</v>
      </c>
      <c r="C24" t="s">
        <v>52</v>
      </c>
      <c r="D24" t="s">
        <v>2830</v>
      </c>
      <c r="E24" s="336">
        <v>2.25</v>
      </c>
    </row>
    <row r="25" spans="1:5" x14ac:dyDescent="0.2">
      <c r="A25">
        <v>39125</v>
      </c>
      <c r="B25" t="s">
        <v>2854</v>
      </c>
      <c r="C25" t="s">
        <v>52</v>
      </c>
      <c r="D25" t="s">
        <v>2830</v>
      </c>
      <c r="E25" s="336">
        <v>2.31</v>
      </c>
    </row>
    <row r="26" spans="1:5" x14ac:dyDescent="0.2">
      <c r="A26">
        <v>39126</v>
      </c>
      <c r="B26" t="s">
        <v>2855</v>
      </c>
      <c r="C26" t="s">
        <v>52</v>
      </c>
      <c r="D26" t="s">
        <v>2830</v>
      </c>
      <c r="E26" s="336">
        <v>10.41</v>
      </c>
    </row>
    <row r="27" spans="1:5" x14ac:dyDescent="0.2">
      <c r="A27">
        <v>399</v>
      </c>
      <c r="B27" t="s">
        <v>2856</v>
      </c>
      <c r="C27" t="s">
        <v>52</v>
      </c>
      <c r="D27" t="s">
        <v>2830</v>
      </c>
      <c r="E27" s="336">
        <v>9.17</v>
      </c>
    </row>
    <row r="28" spans="1:5" x14ac:dyDescent="0.2">
      <c r="A28">
        <v>39158</v>
      </c>
      <c r="B28" t="s">
        <v>2857</v>
      </c>
      <c r="C28" t="s">
        <v>52</v>
      </c>
      <c r="D28" t="s">
        <v>2830</v>
      </c>
      <c r="E28" s="336">
        <v>24.63</v>
      </c>
    </row>
    <row r="29" spans="1:5" x14ac:dyDescent="0.2">
      <c r="A29">
        <v>39141</v>
      </c>
      <c r="B29" t="s">
        <v>2858</v>
      </c>
      <c r="C29" t="s">
        <v>52</v>
      </c>
      <c r="D29" t="s">
        <v>2830</v>
      </c>
      <c r="E29" s="336">
        <v>1.79</v>
      </c>
    </row>
    <row r="30" spans="1:5" x14ac:dyDescent="0.2">
      <c r="A30">
        <v>39140</v>
      </c>
      <c r="B30" t="s">
        <v>2859</v>
      </c>
      <c r="C30" t="s">
        <v>52</v>
      </c>
      <c r="D30" t="s">
        <v>2830</v>
      </c>
      <c r="E30" s="336">
        <v>1.62</v>
      </c>
    </row>
    <row r="31" spans="1:5" x14ac:dyDescent="0.2">
      <c r="A31">
        <v>39139</v>
      </c>
      <c r="B31" t="s">
        <v>2860</v>
      </c>
      <c r="C31" t="s">
        <v>52</v>
      </c>
      <c r="D31" t="s">
        <v>2830</v>
      </c>
      <c r="E31" s="336">
        <v>1.35</v>
      </c>
    </row>
    <row r="32" spans="1:5" x14ac:dyDescent="0.2">
      <c r="A32">
        <v>39137</v>
      </c>
      <c r="B32" t="s">
        <v>2861</v>
      </c>
      <c r="C32" t="s">
        <v>52</v>
      </c>
      <c r="D32" t="s">
        <v>2830</v>
      </c>
      <c r="E32" s="336">
        <v>0.93</v>
      </c>
    </row>
    <row r="33" spans="1:5" x14ac:dyDescent="0.2">
      <c r="A33">
        <v>39143</v>
      </c>
      <c r="B33" t="s">
        <v>2862</v>
      </c>
      <c r="C33" t="s">
        <v>52</v>
      </c>
      <c r="D33" t="s">
        <v>2830</v>
      </c>
      <c r="E33" s="336">
        <v>3.69</v>
      </c>
    </row>
    <row r="34" spans="1:5" x14ac:dyDescent="0.2">
      <c r="A34">
        <v>39142</v>
      </c>
      <c r="B34" t="s">
        <v>2863</v>
      </c>
      <c r="C34" t="s">
        <v>52</v>
      </c>
      <c r="D34" t="s">
        <v>2830</v>
      </c>
      <c r="E34" s="336">
        <v>2.64</v>
      </c>
    </row>
    <row r="35" spans="1:5" x14ac:dyDescent="0.2">
      <c r="A35">
        <v>39144</v>
      </c>
      <c r="B35" t="s">
        <v>2864</v>
      </c>
      <c r="C35" t="s">
        <v>52</v>
      </c>
      <c r="D35" t="s">
        <v>2830</v>
      </c>
      <c r="E35" s="336">
        <v>4.29</v>
      </c>
    </row>
    <row r="36" spans="1:5" x14ac:dyDescent="0.2">
      <c r="A36">
        <v>39138</v>
      </c>
      <c r="B36" t="s">
        <v>2865</v>
      </c>
      <c r="C36" t="s">
        <v>52</v>
      </c>
      <c r="D36" t="s">
        <v>2830</v>
      </c>
      <c r="E36" s="336">
        <v>0.99</v>
      </c>
    </row>
    <row r="37" spans="1:5" x14ac:dyDescent="0.2">
      <c r="A37">
        <v>39136</v>
      </c>
      <c r="B37" t="s">
        <v>2866</v>
      </c>
      <c r="C37" t="s">
        <v>52</v>
      </c>
      <c r="D37" t="s">
        <v>2830</v>
      </c>
      <c r="E37" s="336">
        <v>0.66</v>
      </c>
    </row>
    <row r="38" spans="1:5" x14ac:dyDescent="0.2">
      <c r="A38">
        <v>39145</v>
      </c>
      <c r="B38" t="s">
        <v>2867</v>
      </c>
      <c r="C38" t="s">
        <v>52</v>
      </c>
      <c r="D38" t="s">
        <v>2830</v>
      </c>
      <c r="E38" s="336">
        <v>7.08</v>
      </c>
    </row>
    <row r="39" spans="1:5" x14ac:dyDescent="0.2">
      <c r="A39">
        <v>12615</v>
      </c>
      <c r="B39" t="s">
        <v>2868</v>
      </c>
      <c r="C39" t="s">
        <v>52</v>
      </c>
      <c r="D39" t="s">
        <v>2830</v>
      </c>
      <c r="E39" s="336">
        <v>13.84</v>
      </c>
    </row>
    <row r="40" spans="1:5" x14ac:dyDescent="0.2">
      <c r="A40">
        <v>11927</v>
      </c>
      <c r="B40" t="s">
        <v>2869</v>
      </c>
      <c r="C40" t="s">
        <v>52</v>
      </c>
      <c r="D40" t="s">
        <v>2830</v>
      </c>
      <c r="E40" s="336">
        <v>9.31</v>
      </c>
    </row>
    <row r="41" spans="1:5" x14ac:dyDescent="0.2">
      <c r="A41">
        <v>11928</v>
      </c>
      <c r="B41" t="s">
        <v>2870</v>
      </c>
      <c r="C41" t="s">
        <v>52</v>
      </c>
      <c r="D41" t="s">
        <v>2830</v>
      </c>
      <c r="E41" s="336">
        <v>10.67</v>
      </c>
    </row>
    <row r="42" spans="1:5" x14ac:dyDescent="0.2">
      <c r="A42">
        <v>11929</v>
      </c>
      <c r="B42" t="s">
        <v>2871</v>
      </c>
      <c r="C42" t="s">
        <v>52</v>
      </c>
      <c r="D42" t="s">
        <v>2830</v>
      </c>
      <c r="E42" s="336">
        <v>16.5</v>
      </c>
    </row>
    <row r="43" spans="1:5" x14ac:dyDescent="0.2">
      <c r="A43">
        <v>36801</v>
      </c>
      <c r="B43" t="s">
        <v>2872</v>
      </c>
      <c r="C43" t="s">
        <v>52</v>
      </c>
      <c r="D43" t="s">
        <v>2830</v>
      </c>
      <c r="E43" s="336">
        <v>40.869999999999997</v>
      </c>
    </row>
    <row r="44" spans="1:5" x14ac:dyDescent="0.2">
      <c r="A44">
        <v>36246</v>
      </c>
      <c r="B44" t="s">
        <v>2873</v>
      </c>
      <c r="C44" t="s">
        <v>83</v>
      </c>
      <c r="D44" t="s">
        <v>2830</v>
      </c>
      <c r="E44" s="336">
        <v>5.89</v>
      </c>
    </row>
    <row r="45" spans="1:5" x14ac:dyDescent="0.2">
      <c r="A45">
        <v>37600</v>
      </c>
      <c r="B45" t="s">
        <v>2874</v>
      </c>
      <c r="C45" t="s">
        <v>52</v>
      </c>
      <c r="D45" t="s">
        <v>2830</v>
      </c>
    </row>
    <row r="46" spans="1:5" x14ac:dyDescent="0.2">
      <c r="A46">
        <v>37599</v>
      </c>
      <c r="B46" t="s">
        <v>2875</v>
      </c>
      <c r="C46" t="s">
        <v>52</v>
      </c>
      <c r="D46" t="s">
        <v>2830</v>
      </c>
    </row>
    <row r="47" spans="1:5" x14ac:dyDescent="0.2">
      <c r="A47">
        <v>1</v>
      </c>
      <c r="B47" t="s">
        <v>2876</v>
      </c>
      <c r="C47" t="s">
        <v>94</v>
      </c>
      <c r="D47" t="s">
        <v>767</v>
      </c>
    </row>
    <row r="48" spans="1:5" x14ac:dyDescent="0.2">
      <c r="A48">
        <v>3</v>
      </c>
      <c r="B48" t="s">
        <v>2877</v>
      </c>
      <c r="C48" t="s">
        <v>556</v>
      </c>
      <c r="D48" t="s">
        <v>2830</v>
      </c>
      <c r="E48" s="336">
        <v>15.17</v>
      </c>
    </row>
    <row r="49" spans="1:5" x14ac:dyDescent="0.2">
      <c r="A49">
        <v>43054</v>
      </c>
      <c r="B49" t="s">
        <v>2878</v>
      </c>
      <c r="C49" t="s">
        <v>94</v>
      </c>
      <c r="D49" t="s">
        <v>2830</v>
      </c>
      <c r="E49" s="336">
        <v>8.01</v>
      </c>
    </row>
    <row r="50" spans="1:5" x14ac:dyDescent="0.2">
      <c r="A50">
        <v>42402</v>
      </c>
      <c r="B50" t="s">
        <v>2879</v>
      </c>
      <c r="C50" t="s">
        <v>94</v>
      </c>
      <c r="D50" t="s">
        <v>2830</v>
      </c>
      <c r="E50" s="336">
        <v>7.66</v>
      </c>
    </row>
    <row r="51" spans="1:5" x14ac:dyDescent="0.2">
      <c r="A51">
        <v>42403</v>
      </c>
      <c r="B51" t="s">
        <v>2880</v>
      </c>
      <c r="C51" t="s">
        <v>94</v>
      </c>
      <c r="D51" t="s">
        <v>2830</v>
      </c>
      <c r="E51" s="336">
        <v>9.82</v>
      </c>
    </row>
    <row r="52" spans="1:5" x14ac:dyDescent="0.2">
      <c r="A52">
        <v>42404</v>
      </c>
      <c r="B52" t="s">
        <v>2881</v>
      </c>
      <c r="C52" t="s">
        <v>94</v>
      </c>
      <c r="D52" t="s">
        <v>2830</v>
      </c>
      <c r="E52" s="336">
        <v>9.77</v>
      </c>
    </row>
    <row r="53" spans="1:5" x14ac:dyDescent="0.2">
      <c r="A53">
        <v>42405</v>
      </c>
      <c r="B53" t="s">
        <v>2882</v>
      </c>
      <c r="C53" t="s">
        <v>94</v>
      </c>
      <c r="D53" t="s">
        <v>2830</v>
      </c>
      <c r="E53" s="336">
        <v>10.4</v>
      </c>
    </row>
    <row r="54" spans="1:5" x14ac:dyDescent="0.2">
      <c r="A54">
        <v>34341</v>
      </c>
      <c r="B54" t="s">
        <v>2883</v>
      </c>
      <c r="C54" t="s">
        <v>94</v>
      </c>
      <c r="D54" t="s">
        <v>2830</v>
      </c>
      <c r="E54" s="336">
        <v>9.0299999999999994</v>
      </c>
    </row>
    <row r="55" spans="1:5" x14ac:dyDescent="0.2">
      <c r="A55">
        <v>43053</v>
      </c>
      <c r="B55" t="s">
        <v>2884</v>
      </c>
      <c r="C55" t="s">
        <v>94</v>
      </c>
      <c r="D55" t="s">
        <v>2830</v>
      </c>
      <c r="E55" s="336">
        <v>7.16</v>
      </c>
    </row>
    <row r="56" spans="1:5" x14ac:dyDescent="0.2">
      <c r="A56">
        <v>43058</v>
      </c>
      <c r="B56" t="s">
        <v>2885</v>
      </c>
      <c r="C56" t="s">
        <v>94</v>
      </c>
      <c r="D56" t="s">
        <v>2830</v>
      </c>
      <c r="E56" s="336">
        <v>7.42</v>
      </c>
    </row>
    <row r="57" spans="1:5" x14ac:dyDescent="0.2">
      <c r="A57">
        <v>34</v>
      </c>
      <c r="B57" t="s">
        <v>668</v>
      </c>
      <c r="C57" t="s">
        <v>94</v>
      </c>
      <c r="D57" t="s">
        <v>2830</v>
      </c>
      <c r="E57" s="336">
        <v>7.46</v>
      </c>
    </row>
    <row r="58" spans="1:5" x14ac:dyDescent="0.2">
      <c r="A58">
        <v>43055</v>
      </c>
      <c r="B58" t="s">
        <v>2886</v>
      </c>
      <c r="C58" t="s">
        <v>94</v>
      </c>
      <c r="D58" t="s">
        <v>767</v>
      </c>
      <c r="E58" s="336">
        <v>6.46</v>
      </c>
    </row>
    <row r="59" spans="1:5" x14ac:dyDescent="0.2">
      <c r="A59">
        <v>43056</v>
      </c>
      <c r="B59" t="s">
        <v>2887</v>
      </c>
      <c r="C59" t="s">
        <v>94</v>
      </c>
      <c r="D59" t="s">
        <v>2830</v>
      </c>
      <c r="E59" s="336">
        <v>7.45</v>
      </c>
    </row>
    <row r="60" spans="1:5" x14ac:dyDescent="0.2">
      <c r="A60">
        <v>43057</v>
      </c>
      <c r="B60" t="s">
        <v>2888</v>
      </c>
      <c r="C60" t="s">
        <v>94</v>
      </c>
      <c r="D60" t="s">
        <v>2830</v>
      </c>
      <c r="E60" s="336">
        <v>8.18</v>
      </c>
    </row>
    <row r="61" spans="1:5" x14ac:dyDescent="0.2">
      <c r="A61">
        <v>34449</v>
      </c>
      <c r="B61" t="s">
        <v>2889</v>
      </c>
      <c r="C61" t="s">
        <v>94</v>
      </c>
      <c r="D61" t="s">
        <v>2830</v>
      </c>
      <c r="E61" s="336">
        <v>8.75</v>
      </c>
    </row>
    <row r="62" spans="1:5" x14ac:dyDescent="0.2">
      <c r="A62">
        <v>32</v>
      </c>
      <c r="B62" t="s">
        <v>670</v>
      </c>
      <c r="C62" t="s">
        <v>94</v>
      </c>
      <c r="D62" t="s">
        <v>2830</v>
      </c>
      <c r="E62" s="336">
        <v>7.87</v>
      </c>
    </row>
    <row r="63" spans="1:5" x14ac:dyDescent="0.2">
      <c r="A63">
        <v>33</v>
      </c>
      <c r="B63" t="s">
        <v>2890</v>
      </c>
      <c r="C63" t="s">
        <v>94</v>
      </c>
      <c r="D63" t="s">
        <v>2830</v>
      </c>
      <c r="E63" s="336">
        <v>7.91</v>
      </c>
    </row>
    <row r="64" spans="1:5" x14ac:dyDescent="0.2">
      <c r="A64">
        <v>43061</v>
      </c>
      <c r="B64" t="s">
        <v>2891</v>
      </c>
      <c r="C64" t="s">
        <v>94</v>
      </c>
      <c r="D64" t="s">
        <v>2830</v>
      </c>
      <c r="E64" s="336">
        <v>7.39</v>
      </c>
    </row>
    <row r="65" spans="1:5" x14ac:dyDescent="0.2">
      <c r="A65">
        <v>43059</v>
      </c>
      <c r="B65" t="s">
        <v>671</v>
      </c>
      <c r="C65" t="s">
        <v>94</v>
      </c>
      <c r="D65" t="s">
        <v>2830</v>
      </c>
      <c r="E65" s="336">
        <v>7.06</v>
      </c>
    </row>
    <row r="66" spans="1:5" x14ac:dyDescent="0.2">
      <c r="A66">
        <v>43062</v>
      </c>
      <c r="B66" t="s">
        <v>2892</v>
      </c>
      <c r="C66" t="s">
        <v>94</v>
      </c>
      <c r="D66" t="s">
        <v>2830</v>
      </c>
      <c r="E66" s="336">
        <v>7.82</v>
      </c>
    </row>
    <row r="67" spans="1:5" x14ac:dyDescent="0.2">
      <c r="A67">
        <v>43060</v>
      </c>
      <c r="B67" t="s">
        <v>2893</v>
      </c>
      <c r="C67" t="s">
        <v>94</v>
      </c>
      <c r="D67" t="s">
        <v>2830</v>
      </c>
      <c r="E67" s="336">
        <v>6.15</v>
      </c>
    </row>
    <row r="68" spans="1:5" x14ac:dyDescent="0.2">
      <c r="A68">
        <v>40410</v>
      </c>
      <c r="B68" t="s">
        <v>2894</v>
      </c>
      <c r="C68" t="s">
        <v>52</v>
      </c>
      <c r="D68" t="s">
        <v>767</v>
      </c>
    </row>
    <row r="69" spans="1:5" x14ac:dyDescent="0.2">
      <c r="A69">
        <v>40411</v>
      </c>
      <c r="B69" t="s">
        <v>2895</v>
      </c>
      <c r="C69" t="s">
        <v>52</v>
      </c>
      <c r="D69" t="s">
        <v>2830</v>
      </c>
    </row>
    <row r="70" spans="1:5" x14ac:dyDescent="0.2">
      <c r="A70">
        <v>40412</v>
      </c>
      <c r="B70" t="s">
        <v>2896</v>
      </c>
      <c r="C70" t="s">
        <v>52</v>
      </c>
      <c r="D70" t="s">
        <v>2830</v>
      </c>
    </row>
    <row r="71" spans="1:5" x14ac:dyDescent="0.2">
      <c r="A71">
        <v>44254</v>
      </c>
      <c r="B71" t="s">
        <v>2897</v>
      </c>
      <c r="C71" t="s">
        <v>52</v>
      </c>
      <c r="D71" t="s">
        <v>2830</v>
      </c>
      <c r="E71" s="336">
        <v>30.26</v>
      </c>
    </row>
    <row r="72" spans="1:5" x14ac:dyDescent="0.2">
      <c r="A72">
        <v>44255</v>
      </c>
      <c r="B72" t="s">
        <v>2898</v>
      </c>
      <c r="C72" t="s">
        <v>52</v>
      </c>
      <c r="D72" t="s">
        <v>2830</v>
      </c>
      <c r="E72" s="336">
        <v>33.54</v>
      </c>
    </row>
    <row r="73" spans="1:5" x14ac:dyDescent="0.2">
      <c r="A73">
        <v>44256</v>
      </c>
      <c r="B73" t="s">
        <v>2899</v>
      </c>
      <c r="C73" t="s">
        <v>52</v>
      </c>
      <c r="D73" t="s">
        <v>2830</v>
      </c>
      <c r="E73" s="336">
        <v>37.880000000000003</v>
      </c>
    </row>
    <row r="74" spans="1:5" x14ac:dyDescent="0.2">
      <c r="A74">
        <v>44257</v>
      </c>
      <c r="B74" t="s">
        <v>2900</v>
      </c>
      <c r="C74" t="s">
        <v>52</v>
      </c>
      <c r="D74" t="s">
        <v>2830</v>
      </c>
      <c r="E74" s="336">
        <v>59.92</v>
      </c>
    </row>
    <row r="75" spans="1:5" x14ac:dyDescent="0.2">
      <c r="A75">
        <v>44258</v>
      </c>
      <c r="B75" t="s">
        <v>2901</v>
      </c>
      <c r="C75" t="s">
        <v>52</v>
      </c>
      <c r="D75" t="s">
        <v>2830</v>
      </c>
      <c r="E75" s="336">
        <v>68.48</v>
      </c>
    </row>
    <row r="76" spans="1:5" x14ac:dyDescent="0.2">
      <c r="A76">
        <v>44259</v>
      </c>
      <c r="B76" t="s">
        <v>2902</v>
      </c>
      <c r="C76" t="s">
        <v>52</v>
      </c>
      <c r="D76" t="s">
        <v>2830</v>
      </c>
      <c r="E76" s="336">
        <v>94</v>
      </c>
    </row>
    <row r="77" spans="1:5" x14ac:dyDescent="0.2">
      <c r="A77">
        <v>37997</v>
      </c>
      <c r="B77" t="s">
        <v>2903</v>
      </c>
      <c r="C77" t="s">
        <v>52</v>
      </c>
      <c r="D77" t="s">
        <v>2830</v>
      </c>
      <c r="E77" s="336">
        <v>18.03</v>
      </c>
    </row>
    <row r="78" spans="1:5" x14ac:dyDescent="0.2">
      <c r="A78">
        <v>37998</v>
      </c>
      <c r="B78" t="s">
        <v>2904</v>
      </c>
      <c r="C78" t="s">
        <v>52</v>
      </c>
      <c r="D78" t="s">
        <v>2830</v>
      </c>
      <c r="E78" s="336">
        <v>24.13</v>
      </c>
    </row>
    <row r="79" spans="1:5" x14ac:dyDescent="0.2">
      <c r="A79">
        <v>55</v>
      </c>
      <c r="B79" t="s">
        <v>2905</v>
      </c>
      <c r="C79" t="s">
        <v>52</v>
      </c>
      <c r="D79" t="s">
        <v>767</v>
      </c>
    </row>
    <row r="80" spans="1:5" x14ac:dyDescent="0.2">
      <c r="A80">
        <v>61</v>
      </c>
      <c r="B80" t="s">
        <v>2906</v>
      </c>
      <c r="C80" t="s">
        <v>52</v>
      </c>
      <c r="D80" t="s">
        <v>2830</v>
      </c>
    </row>
    <row r="81" spans="1:5" x14ac:dyDescent="0.2">
      <c r="A81">
        <v>62</v>
      </c>
      <c r="B81" t="s">
        <v>2907</v>
      </c>
      <c r="C81" t="s">
        <v>52</v>
      </c>
      <c r="D81" t="s">
        <v>2830</v>
      </c>
    </row>
    <row r="82" spans="1:5" x14ac:dyDescent="0.2">
      <c r="A82">
        <v>10899</v>
      </c>
      <c r="B82" t="s">
        <v>2908</v>
      </c>
      <c r="C82" t="s">
        <v>52</v>
      </c>
      <c r="D82" t="s">
        <v>2830</v>
      </c>
      <c r="E82" s="336">
        <v>95.5</v>
      </c>
    </row>
    <row r="83" spans="1:5" x14ac:dyDescent="0.2">
      <c r="A83">
        <v>10900</v>
      </c>
      <c r="B83" t="s">
        <v>2909</v>
      </c>
      <c r="C83" t="s">
        <v>52</v>
      </c>
      <c r="D83" t="s">
        <v>2830</v>
      </c>
      <c r="E83" s="336">
        <v>74.739999999999995</v>
      </c>
    </row>
    <row r="84" spans="1:5" x14ac:dyDescent="0.2">
      <c r="A84">
        <v>47</v>
      </c>
      <c r="B84" t="s">
        <v>2910</v>
      </c>
      <c r="C84" t="s">
        <v>52</v>
      </c>
      <c r="D84" t="s">
        <v>2830</v>
      </c>
    </row>
    <row r="85" spans="1:5" x14ac:dyDescent="0.2">
      <c r="A85">
        <v>48</v>
      </c>
      <c r="B85" t="s">
        <v>2911</v>
      </c>
      <c r="C85" t="s">
        <v>52</v>
      </c>
      <c r="D85" t="s">
        <v>2830</v>
      </c>
    </row>
    <row r="86" spans="1:5" x14ac:dyDescent="0.2">
      <c r="A86">
        <v>46</v>
      </c>
      <c r="B86" t="s">
        <v>2912</v>
      </c>
      <c r="C86" t="s">
        <v>52</v>
      </c>
      <c r="D86" t="s">
        <v>2830</v>
      </c>
    </row>
    <row r="87" spans="1:5" x14ac:dyDescent="0.2">
      <c r="A87">
        <v>52</v>
      </c>
      <c r="B87" t="s">
        <v>2913</v>
      </c>
      <c r="C87" t="s">
        <v>52</v>
      </c>
      <c r="D87" t="s">
        <v>2830</v>
      </c>
    </row>
    <row r="88" spans="1:5" x14ac:dyDescent="0.2">
      <c r="A88">
        <v>43</v>
      </c>
      <c r="B88" t="s">
        <v>2914</v>
      </c>
      <c r="C88" t="s">
        <v>52</v>
      </c>
      <c r="D88" t="s">
        <v>2830</v>
      </c>
    </row>
    <row r="89" spans="1:5" x14ac:dyDescent="0.2">
      <c r="A89">
        <v>103</v>
      </c>
      <c r="B89" t="s">
        <v>2915</v>
      </c>
      <c r="C89" t="s">
        <v>52</v>
      </c>
      <c r="D89" t="s">
        <v>2830</v>
      </c>
      <c r="E89" s="336">
        <v>47.7</v>
      </c>
    </row>
    <row r="90" spans="1:5" x14ac:dyDescent="0.2">
      <c r="A90">
        <v>107</v>
      </c>
      <c r="B90" t="s">
        <v>2916</v>
      </c>
      <c r="C90" t="s">
        <v>52</v>
      </c>
      <c r="D90" t="s">
        <v>2830</v>
      </c>
      <c r="E90" s="336">
        <v>0.9</v>
      </c>
    </row>
    <row r="91" spans="1:5" x14ac:dyDescent="0.2">
      <c r="A91">
        <v>65</v>
      </c>
      <c r="B91" t="s">
        <v>2917</v>
      </c>
      <c r="C91" t="s">
        <v>52</v>
      </c>
      <c r="D91" t="s">
        <v>2830</v>
      </c>
      <c r="E91" s="336">
        <v>0.98</v>
      </c>
    </row>
    <row r="92" spans="1:5" x14ac:dyDescent="0.2">
      <c r="A92">
        <v>108</v>
      </c>
      <c r="B92" t="s">
        <v>2918</v>
      </c>
      <c r="C92" t="s">
        <v>52</v>
      </c>
      <c r="D92" t="s">
        <v>2830</v>
      </c>
      <c r="E92" s="336">
        <v>1.98</v>
      </c>
    </row>
    <row r="93" spans="1:5" x14ac:dyDescent="0.2">
      <c r="A93">
        <v>110</v>
      </c>
      <c r="B93" t="s">
        <v>2919</v>
      </c>
      <c r="C93" t="s">
        <v>52</v>
      </c>
      <c r="D93" t="s">
        <v>2830</v>
      </c>
      <c r="E93" s="336">
        <v>6.86</v>
      </c>
    </row>
    <row r="94" spans="1:5" x14ac:dyDescent="0.2">
      <c r="A94">
        <v>109</v>
      </c>
      <c r="B94" t="s">
        <v>2920</v>
      </c>
      <c r="C94" t="s">
        <v>52</v>
      </c>
      <c r="D94" t="s">
        <v>2830</v>
      </c>
      <c r="E94" s="336">
        <v>4.09</v>
      </c>
    </row>
    <row r="95" spans="1:5" x14ac:dyDescent="0.2">
      <c r="A95">
        <v>111</v>
      </c>
      <c r="B95" t="s">
        <v>2921</v>
      </c>
      <c r="C95" t="s">
        <v>52</v>
      </c>
      <c r="D95" t="s">
        <v>2830</v>
      </c>
      <c r="E95" s="336">
        <v>9.2799999999999994</v>
      </c>
    </row>
    <row r="96" spans="1:5" x14ac:dyDescent="0.2">
      <c r="A96">
        <v>112</v>
      </c>
      <c r="B96" t="s">
        <v>2922</v>
      </c>
      <c r="C96" t="s">
        <v>52</v>
      </c>
      <c r="D96" t="s">
        <v>2830</v>
      </c>
      <c r="E96" s="336">
        <v>4.92</v>
      </c>
    </row>
    <row r="97" spans="1:5" x14ac:dyDescent="0.2">
      <c r="A97">
        <v>113</v>
      </c>
      <c r="B97" t="s">
        <v>2923</v>
      </c>
      <c r="C97" t="s">
        <v>52</v>
      </c>
      <c r="D97" t="s">
        <v>2830</v>
      </c>
      <c r="E97" s="336">
        <v>12.32</v>
      </c>
    </row>
    <row r="98" spans="1:5" x14ac:dyDescent="0.2">
      <c r="A98">
        <v>104</v>
      </c>
      <c r="B98" t="s">
        <v>2924</v>
      </c>
      <c r="C98" t="s">
        <v>52</v>
      </c>
      <c r="D98" t="s">
        <v>2830</v>
      </c>
      <c r="E98" s="336">
        <v>21.44</v>
      </c>
    </row>
    <row r="99" spans="1:5" x14ac:dyDescent="0.2">
      <c r="A99">
        <v>102</v>
      </c>
      <c r="B99" t="s">
        <v>2925</v>
      </c>
      <c r="C99" t="s">
        <v>52</v>
      </c>
      <c r="D99" t="s">
        <v>2830</v>
      </c>
      <c r="E99" s="336">
        <v>29.56</v>
      </c>
    </row>
    <row r="100" spans="1:5" x14ac:dyDescent="0.2">
      <c r="A100">
        <v>95</v>
      </c>
      <c r="B100" t="s">
        <v>2926</v>
      </c>
      <c r="C100" t="s">
        <v>52</v>
      </c>
      <c r="D100" t="s">
        <v>2830</v>
      </c>
      <c r="E100" s="336">
        <v>12.49</v>
      </c>
    </row>
    <row r="101" spans="1:5" x14ac:dyDescent="0.2">
      <c r="A101">
        <v>96</v>
      </c>
      <c r="B101" t="s">
        <v>2927</v>
      </c>
      <c r="C101" t="s">
        <v>52</v>
      </c>
      <c r="D101" t="s">
        <v>2830</v>
      </c>
      <c r="E101" s="336">
        <v>13.59</v>
      </c>
    </row>
    <row r="102" spans="1:5" x14ac:dyDescent="0.2">
      <c r="A102">
        <v>97</v>
      </c>
      <c r="B102" t="s">
        <v>2928</v>
      </c>
      <c r="C102" t="s">
        <v>52</v>
      </c>
      <c r="D102" t="s">
        <v>2830</v>
      </c>
      <c r="E102" s="336">
        <v>20.440000000000001</v>
      </c>
    </row>
    <row r="103" spans="1:5" x14ac:dyDescent="0.2">
      <c r="A103">
        <v>98</v>
      </c>
      <c r="B103" t="s">
        <v>2929</v>
      </c>
      <c r="C103" t="s">
        <v>52</v>
      </c>
      <c r="D103" t="s">
        <v>2830</v>
      </c>
      <c r="E103" s="336">
        <v>30.6</v>
      </c>
    </row>
    <row r="104" spans="1:5" x14ac:dyDescent="0.2">
      <c r="A104">
        <v>99</v>
      </c>
      <c r="B104" t="s">
        <v>2930</v>
      </c>
      <c r="C104" t="s">
        <v>52</v>
      </c>
      <c r="D104" t="s">
        <v>2830</v>
      </c>
      <c r="E104" s="336">
        <v>28.92</v>
      </c>
    </row>
    <row r="105" spans="1:5" x14ac:dyDescent="0.2">
      <c r="A105">
        <v>60</v>
      </c>
      <c r="B105" t="s">
        <v>2931</v>
      </c>
      <c r="C105" t="s">
        <v>52</v>
      </c>
      <c r="D105" t="s">
        <v>2830</v>
      </c>
    </row>
    <row r="106" spans="1:5" x14ac:dyDescent="0.2">
      <c r="A106">
        <v>72</v>
      </c>
      <c r="B106" t="s">
        <v>2932</v>
      </c>
      <c r="C106" t="s">
        <v>52</v>
      </c>
      <c r="D106" t="s">
        <v>2830</v>
      </c>
      <c r="E106" s="336">
        <v>55.46</v>
      </c>
    </row>
    <row r="107" spans="1:5" x14ac:dyDescent="0.2">
      <c r="A107">
        <v>71</v>
      </c>
      <c r="B107" t="s">
        <v>2933</v>
      </c>
      <c r="C107" t="s">
        <v>52</v>
      </c>
      <c r="D107" t="s">
        <v>2830</v>
      </c>
      <c r="E107" s="336">
        <v>34.25</v>
      </c>
    </row>
    <row r="108" spans="1:5" x14ac:dyDescent="0.2">
      <c r="A108">
        <v>67</v>
      </c>
      <c r="B108" t="s">
        <v>2934</v>
      </c>
      <c r="C108" t="s">
        <v>52</v>
      </c>
      <c r="D108" t="s">
        <v>2830</v>
      </c>
      <c r="E108" s="336">
        <v>17.93</v>
      </c>
    </row>
    <row r="109" spans="1:5" x14ac:dyDescent="0.2">
      <c r="A109">
        <v>73</v>
      </c>
      <c r="B109" t="s">
        <v>2935</v>
      </c>
      <c r="C109" t="s">
        <v>52</v>
      </c>
      <c r="D109" t="s">
        <v>2830</v>
      </c>
      <c r="E109" s="336">
        <v>17.16</v>
      </c>
    </row>
    <row r="110" spans="1:5" x14ac:dyDescent="0.2">
      <c r="A110">
        <v>100</v>
      </c>
      <c r="B110" t="s">
        <v>2936</v>
      </c>
      <c r="C110" t="s">
        <v>52</v>
      </c>
      <c r="D110" t="s">
        <v>2830</v>
      </c>
      <c r="E110" s="336">
        <v>50.53</v>
      </c>
    </row>
    <row r="111" spans="1:5" x14ac:dyDescent="0.2">
      <c r="A111">
        <v>75</v>
      </c>
      <c r="B111" t="s">
        <v>2937</v>
      </c>
      <c r="C111" t="s">
        <v>52</v>
      </c>
      <c r="D111" t="s">
        <v>2830</v>
      </c>
      <c r="E111" s="336">
        <v>294.58999999999997</v>
      </c>
    </row>
    <row r="112" spans="1:5" x14ac:dyDescent="0.2">
      <c r="A112">
        <v>83</v>
      </c>
      <c r="B112" t="s">
        <v>2938</v>
      </c>
      <c r="C112" t="s">
        <v>52</v>
      </c>
      <c r="D112" t="s">
        <v>2830</v>
      </c>
      <c r="E112" s="336">
        <v>235.51</v>
      </c>
    </row>
    <row r="113" spans="1:5" x14ac:dyDescent="0.2">
      <c r="A113">
        <v>74</v>
      </c>
      <c r="B113" t="s">
        <v>2939</v>
      </c>
      <c r="C113" t="s">
        <v>52</v>
      </c>
      <c r="D113" t="s">
        <v>2830</v>
      </c>
      <c r="E113" s="336">
        <v>336.72</v>
      </c>
    </row>
    <row r="114" spans="1:5" x14ac:dyDescent="0.2">
      <c r="A114">
        <v>106</v>
      </c>
      <c r="B114" t="s">
        <v>2940</v>
      </c>
      <c r="C114" t="s">
        <v>52</v>
      </c>
      <c r="D114" t="s">
        <v>2830</v>
      </c>
      <c r="E114" s="336">
        <v>425.79</v>
      </c>
    </row>
    <row r="115" spans="1:5" x14ac:dyDescent="0.2">
      <c r="A115">
        <v>88</v>
      </c>
      <c r="B115" t="s">
        <v>2941</v>
      </c>
      <c r="C115" t="s">
        <v>52</v>
      </c>
      <c r="D115" t="s">
        <v>2830</v>
      </c>
      <c r="E115" s="336">
        <v>11.97</v>
      </c>
    </row>
    <row r="116" spans="1:5" x14ac:dyDescent="0.2">
      <c r="A116">
        <v>82</v>
      </c>
      <c r="B116" t="s">
        <v>2942</v>
      </c>
      <c r="C116" t="s">
        <v>52</v>
      </c>
      <c r="D116" t="s">
        <v>2830</v>
      </c>
      <c r="E116" s="336">
        <v>224.07</v>
      </c>
    </row>
    <row r="117" spans="1:5" x14ac:dyDescent="0.2">
      <c r="A117">
        <v>105</v>
      </c>
      <c r="B117" t="s">
        <v>2943</v>
      </c>
      <c r="C117" t="s">
        <v>52</v>
      </c>
      <c r="D117" t="s">
        <v>2830</v>
      </c>
      <c r="E117" s="336">
        <v>317.51</v>
      </c>
    </row>
    <row r="118" spans="1:5" x14ac:dyDescent="0.2">
      <c r="A118">
        <v>39719</v>
      </c>
      <c r="B118" t="s">
        <v>2944</v>
      </c>
      <c r="C118" t="s">
        <v>556</v>
      </c>
      <c r="D118" t="s">
        <v>2830</v>
      </c>
      <c r="E118" s="336">
        <v>202.16</v>
      </c>
    </row>
    <row r="119" spans="1:5" x14ac:dyDescent="0.2">
      <c r="A119">
        <v>3410</v>
      </c>
      <c r="B119" t="s">
        <v>2945</v>
      </c>
      <c r="C119" t="s">
        <v>94</v>
      </c>
      <c r="D119" t="s">
        <v>2830</v>
      </c>
      <c r="E119" s="336">
        <v>45.47</v>
      </c>
    </row>
    <row r="120" spans="1:5" x14ac:dyDescent="0.2">
      <c r="A120">
        <v>4791</v>
      </c>
      <c r="B120" t="s">
        <v>2946</v>
      </c>
      <c r="C120" t="s">
        <v>94</v>
      </c>
      <c r="D120" t="s">
        <v>2830</v>
      </c>
      <c r="E120" s="336">
        <v>53.77</v>
      </c>
    </row>
    <row r="121" spans="1:5" x14ac:dyDescent="0.2">
      <c r="A121">
        <v>157</v>
      </c>
      <c r="B121" t="s">
        <v>2947</v>
      </c>
      <c r="C121" t="s">
        <v>94</v>
      </c>
      <c r="D121" t="s">
        <v>2830</v>
      </c>
      <c r="E121" s="336">
        <v>122.19</v>
      </c>
    </row>
    <row r="122" spans="1:5" x14ac:dyDescent="0.2">
      <c r="A122">
        <v>156</v>
      </c>
      <c r="B122" t="s">
        <v>2948</v>
      </c>
      <c r="C122" t="s">
        <v>94</v>
      </c>
      <c r="D122" t="s">
        <v>2830</v>
      </c>
      <c r="E122" s="336">
        <v>43.5</v>
      </c>
    </row>
    <row r="123" spans="1:5" x14ac:dyDescent="0.2">
      <c r="A123">
        <v>131</v>
      </c>
      <c r="B123" t="s">
        <v>2949</v>
      </c>
      <c r="C123" t="s">
        <v>94</v>
      </c>
      <c r="D123" t="s">
        <v>2830</v>
      </c>
      <c r="E123" s="336">
        <v>37.200000000000003</v>
      </c>
    </row>
    <row r="124" spans="1:5" x14ac:dyDescent="0.2">
      <c r="A124">
        <v>21114</v>
      </c>
      <c r="B124" t="s">
        <v>2950</v>
      </c>
      <c r="C124" t="s">
        <v>52</v>
      </c>
      <c r="D124" t="s">
        <v>2830</v>
      </c>
      <c r="E124" s="336">
        <v>39.85</v>
      </c>
    </row>
    <row r="125" spans="1:5" x14ac:dyDescent="0.2">
      <c r="A125">
        <v>119</v>
      </c>
      <c r="B125" t="s">
        <v>2723</v>
      </c>
      <c r="C125" t="s">
        <v>52</v>
      </c>
      <c r="D125" t="s">
        <v>767</v>
      </c>
      <c r="E125" s="336">
        <v>10.1</v>
      </c>
    </row>
    <row r="126" spans="1:5" x14ac:dyDescent="0.2">
      <c r="A126">
        <v>122</v>
      </c>
      <c r="B126" t="s">
        <v>2951</v>
      </c>
      <c r="C126" t="s">
        <v>52</v>
      </c>
      <c r="D126" t="s">
        <v>2830</v>
      </c>
      <c r="E126" s="336">
        <v>77.709999999999994</v>
      </c>
    </row>
    <row r="127" spans="1:5" x14ac:dyDescent="0.2">
      <c r="A127">
        <v>20080</v>
      </c>
      <c r="B127" t="s">
        <v>2952</v>
      </c>
      <c r="C127" t="s">
        <v>52</v>
      </c>
      <c r="D127" t="s">
        <v>2830</v>
      </c>
      <c r="E127" s="336">
        <v>25.36</v>
      </c>
    </row>
    <row r="128" spans="1:5" x14ac:dyDescent="0.2">
      <c r="A128">
        <v>124</v>
      </c>
      <c r="B128" t="s">
        <v>2953</v>
      </c>
      <c r="C128" t="s">
        <v>556</v>
      </c>
      <c r="D128" t="s">
        <v>2830</v>
      </c>
      <c r="E128" s="336">
        <v>14.35</v>
      </c>
    </row>
    <row r="129" spans="1:5" x14ac:dyDescent="0.2">
      <c r="A129">
        <v>7334</v>
      </c>
      <c r="B129" t="s">
        <v>2954</v>
      </c>
      <c r="C129" t="s">
        <v>556</v>
      </c>
      <c r="D129" t="s">
        <v>2830</v>
      </c>
      <c r="E129" s="336">
        <v>20.28</v>
      </c>
    </row>
    <row r="130" spans="1:5" x14ac:dyDescent="0.2">
      <c r="A130">
        <v>45146</v>
      </c>
      <c r="B130" t="s">
        <v>2955</v>
      </c>
      <c r="C130" t="s">
        <v>94</v>
      </c>
      <c r="D130" t="s">
        <v>2830</v>
      </c>
      <c r="E130" s="336">
        <v>27.51</v>
      </c>
    </row>
    <row r="131" spans="1:5" x14ac:dyDescent="0.2">
      <c r="A131">
        <v>123</v>
      </c>
      <c r="B131" t="s">
        <v>2956</v>
      </c>
      <c r="C131" t="s">
        <v>556</v>
      </c>
      <c r="D131" t="s">
        <v>767</v>
      </c>
      <c r="E131" s="336">
        <v>5.87</v>
      </c>
    </row>
    <row r="132" spans="1:5" x14ac:dyDescent="0.2">
      <c r="A132">
        <v>127</v>
      </c>
      <c r="B132" t="s">
        <v>2957</v>
      </c>
      <c r="C132" t="s">
        <v>556</v>
      </c>
      <c r="D132" t="s">
        <v>2830</v>
      </c>
      <c r="E132" s="336">
        <v>14.01</v>
      </c>
    </row>
    <row r="133" spans="1:5" x14ac:dyDescent="0.2">
      <c r="A133">
        <v>133</v>
      </c>
      <c r="B133" t="s">
        <v>2958</v>
      </c>
      <c r="C133" t="s">
        <v>556</v>
      </c>
      <c r="D133" t="s">
        <v>2830</v>
      </c>
      <c r="E133" s="336">
        <v>5.82</v>
      </c>
    </row>
    <row r="134" spans="1:5" x14ac:dyDescent="0.2">
      <c r="A134">
        <v>43617</v>
      </c>
      <c r="B134" t="s">
        <v>2959</v>
      </c>
      <c r="C134" t="s">
        <v>556</v>
      </c>
      <c r="D134" t="s">
        <v>2830</v>
      </c>
      <c r="E134" s="336">
        <v>6.5</v>
      </c>
    </row>
    <row r="135" spans="1:5" x14ac:dyDescent="0.2">
      <c r="A135">
        <v>132</v>
      </c>
      <c r="B135" t="s">
        <v>2960</v>
      </c>
      <c r="C135" t="s">
        <v>556</v>
      </c>
      <c r="D135" t="s">
        <v>2830</v>
      </c>
      <c r="E135" s="336">
        <v>6.03</v>
      </c>
    </row>
    <row r="136" spans="1:5" x14ac:dyDescent="0.2">
      <c r="A136">
        <v>43618</v>
      </c>
      <c r="B136" t="s">
        <v>2961</v>
      </c>
      <c r="C136" t="s">
        <v>94</v>
      </c>
      <c r="D136" t="s">
        <v>2830</v>
      </c>
      <c r="E136" s="336">
        <v>15.19</v>
      </c>
    </row>
    <row r="137" spans="1:5" x14ac:dyDescent="0.2">
      <c r="A137">
        <v>37476</v>
      </c>
      <c r="B137" t="s">
        <v>2962</v>
      </c>
      <c r="C137" t="s">
        <v>52</v>
      </c>
      <c r="D137" t="s">
        <v>2830</v>
      </c>
      <c r="E137" s="336">
        <v>4758.6499999999996</v>
      </c>
    </row>
    <row r="138" spans="1:5" x14ac:dyDescent="0.2">
      <c r="A138">
        <v>37478</v>
      </c>
      <c r="B138" t="s">
        <v>2963</v>
      </c>
      <c r="C138" t="s">
        <v>52</v>
      </c>
      <c r="D138" t="s">
        <v>2830</v>
      </c>
      <c r="E138" s="336">
        <v>5960.33</v>
      </c>
    </row>
    <row r="139" spans="1:5" x14ac:dyDescent="0.2">
      <c r="A139">
        <v>37477</v>
      </c>
      <c r="B139" t="s">
        <v>2964</v>
      </c>
      <c r="C139" t="s">
        <v>52</v>
      </c>
      <c r="D139" t="s">
        <v>2830</v>
      </c>
      <c r="E139" s="336">
        <v>8075.29</v>
      </c>
    </row>
    <row r="140" spans="1:5" x14ac:dyDescent="0.2">
      <c r="A140">
        <v>37479</v>
      </c>
      <c r="B140" t="s">
        <v>2965</v>
      </c>
      <c r="C140" t="s">
        <v>52</v>
      </c>
      <c r="D140" t="s">
        <v>2830</v>
      </c>
      <c r="E140" s="336">
        <v>9577.39</v>
      </c>
    </row>
    <row r="141" spans="1:5" x14ac:dyDescent="0.2">
      <c r="A141">
        <v>4319</v>
      </c>
      <c r="B141" t="s">
        <v>2966</v>
      </c>
      <c r="C141" t="s">
        <v>52</v>
      </c>
      <c r="D141" t="s">
        <v>2830</v>
      </c>
      <c r="E141" s="336">
        <v>2.1800000000000002</v>
      </c>
    </row>
    <row r="142" spans="1:5" x14ac:dyDescent="0.2">
      <c r="A142">
        <v>42409</v>
      </c>
      <c r="B142" t="s">
        <v>1770</v>
      </c>
      <c r="C142" t="s">
        <v>94</v>
      </c>
      <c r="D142" t="s">
        <v>2830</v>
      </c>
      <c r="E142" s="336">
        <v>9.56</v>
      </c>
    </row>
    <row r="143" spans="1:5" x14ac:dyDescent="0.2">
      <c r="A143">
        <v>40553</v>
      </c>
      <c r="B143" t="s">
        <v>2967</v>
      </c>
      <c r="C143" t="s">
        <v>2968</v>
      </c>
      <c r="D143" t="s">
        <v>767</v>
      </c>
    </row>
    <row r="144" spans="1:5" x14ac:dyDescent="0.2">
      <c r="A144">
        <v>6114</v>
      </c>
      <c r="B144" t="s">
        <v>2969</v>
      </c>
      <c r="C144" t="s">
        <v>533</v>
      </c>
      <c r="D144" t="s">
        <v>2830</v>
      </c>
      <c r="E144" s="336">
        <v>20.92</v>
      </c>
    </row>
    <row r="145" spans="1:5" x14ac:dyDescent="0.2">
      <c r="A145">
        <v>40912</v>
      </c>
      <c r="B145" t="s">
        <v>2970</v>
      </c>
      <c r="C145" t="s">
        <v>69</v>
      </c>
      <c r="D145" t="s">
        <v>2830</v>
      </c>
      <c r="E145" s="336">
        <v>3679.5</v>
      </c>
    </row>
    <row r="146" spans="1:5" x14ac:dyDescent="0.2">
      <c r="A146">
        <v>247</v>
      </c>
      <c r="B146" t="s">
        <v>2971</v>
      </c>
      <c r="C146" t="s">
        <v>533</v>
      </c>
      <c r="D146" t="s">
        <v>2830</v>
      </c>
      <c r="E146" s="336">
        <v>20.92</v>
      </c>
    </row>
    <row r="147" spans="1:5" x14ac:dyDescent="0.2">
      <c r="A147">
        <v>40919</v>
      </c>
      <c r="B147" t="s">
        <v>2972</v>
      </c>
      <c r="C147" t="s">
        <v>69</v>
      </c>
      <c r="D147" t="s">
        <v>2830</v>
      </c>
      <c r="E147" s="336">
        <v>3679.5</v>
      </c>
    </row>
    <row r="148" spans="1:5" x14ac:dyDescent="0.2">
      <c r="A148">
        <v>44499</v>
      </c>
      <c r="B148" t="s">
        <v>2973</v>
      </c>
      <c r="C148" t="s">
        <v>533</v>
      </c>
      <c r="D148" t="s">
        <v>2830</v>
      </c>
      <c r="E148" s="336">
        <v>20.92</v>
      </c>
    </row>
    <row r="149" spans="1:5" x14ac:dyDescent="0.2">
      <c r="A149">
        <v>40984</v>
      </c>
      <c r="B149" t="s">
        <v>2974</v>
      </c>
      <c r="C149" t="s">
        <v>69</v>
      </c>
      <c r="D149" t="s">
        <v>2830</v>
      </c>
      <c r="E149" s="336">
        <v>3679.5</v>
      </c>
    </row>
    <row r="150" spans="1:5" x14ac:dyDescent="0.2">
      <c r="A150">
        <v>248</v>
      </c>
      <c r="B150" t="s">
        <v>2975</v>
      </c>
      <c r="C150" t="s">
        <v>533</v>
      </c>
      <c r="D150" t="s">
        <v>2830</v>
      </c>
      <c r="E150" s="336">
        <v>21.28</v>
      </c>
    </row>
    <row r="151" spans="1:5" x14ac:dyDescent="0.2">
      <c r="A151">
        <v>41086</v>
      </c>
      <c r="B151" t="s">
        <v>2976</v>
      </c>
      <c r="C151" t="s">
        <v>69</v>
      </c>
      <c r="D151" t="s">
        <v>2830</v>
      </c>
      <c r="E151" s="336">
        <v>3739.92</v>
      </c>
    </row>
    <row r="152" spans="1:5" x14ac:dyDescent="0.2">
      <c r="A152">
        <v>34466</v>
      </c>
      <c r="B152" t="s">
        <v>2977</v>
      </c>
      <c r="C152" t="s">
        <v>533</v>
      </c>
      <c r="D152" t="s">
        <v>2830</v>
      </c>
      <c r="E152" s="336">
        <v>20.92</v>
      </c>
    </row>
    <row r="153" spans="1:5" x14ac:dyDescent="0.2">
      <c r="A153">
        <v>41083</v>
      </c>
      <c r="B153" t="s">
        <v>2978</v>
      </c>
      <c r="C153" t="s">
        <v>69</v>
      </c>
      <c r="D153" t="s">
        <v>2830</v>
      </c>
      <c r="E153" s="336">
        <v>3679.5</v>
      </c>
    </row>
    <row r="154" spans="1:5" x14ac:dyDescent="0.2">
      <c r="A154">
        <v>252</v>
      </c>
      <c r="B154" t="s">
        <v>2979</v>
      </c>
      <c r="C154" t="s">
        <v>533</v>
      </c>
      <c r="D154" t="s">
        <v>2830</v>
      </c>
      <c r="E154" s="336">
        <v>20.92</v>
      </c>
    </row>
    <row r="155" spans="1:5" x14ac:dyDescent="0.2">
      <c r="A155">
        <v>40909</v>
      </c>
      <c r="B155" t="s">
        <v>2980</v>
      </c>
      <c r="C155" t="s">
        <v>69</v>
      </c>
      <c r="D155" t="s">
        <v>2830</v>
      </c>
      <c r="E155" s="336">
        <v>3679.5</v>
      </c>
    </row>
    <row r="156" spans="1:5" x14ac:dyDescent="0.2">
      <c r="A156">
        <v>242</v>
      </c>
      <c r="B156" t="s">
        <v>2981</v>
      </c>
      <c r="C156" t="s">
        <v>533</v>
      </c>
      <c r="D156" t="s">
        <v>2830</v>
      </c>
      <c r="E156" s="336">
        <v>21.28</v>
      </c>
    </row>
    <row r="157" spans="1:5" x14ac:dyDescent="0.2">
      <c r="A157">
        <v>41085</v>
      </c>
      <c r="B157" t="s">
        <v>2982</v>
      </c>
      <c r="C157" t="s">
        <v>69</v>
      </c>
      <c r="D157" t="s">
        <v>2830</v>
      </c>
      <c r="E157" s="336">
        <v>3739.92</v>
      </c>
    </row>
    <row r="158" spans="1:5" x14ac:dyDescent="0.2">
      <c r="A158">
        <v>427</v>
      </c>
      <c r="B158" t="s">
        <v>2983</v>
      </c>
      <c r="C158" t="s">
        <v>52</v>
      </c>
      <c r="D158" t="s">
        <v>2830</v>
      </c>
      <c r="E158" s="336">
        <v>12.57</v>
      </c>
    </row>
    <row r="159" spans="1:5" x14ac:dyDescent="0.2">
      <c r="A159">
        <v>417</v>
      </c>
      <c r="B159" t="s">
        <v>2984</v>
      </c>
      <c r="C159" t="s">
        <v>52</v>
      </c>
      <c r="D159" t="s">
        <v>2830</v>
      </c>
      <c r="E159" s="336">
        <v>5.92</v>
      </c>
    </row>
    <row r="160" spans="1:5" x14ac:dyDescent="0.2">
      <c r="A160">
        <v>11273</v>
      </c>
      <c r="B160" t="s">
        <v>2985</v>
      </c>
      <c r="C160" t="s">
        <v>52</v>
      </c>
      <c r="D160" t="s">
        <v>2830</v>
      </c>
      <c r="E160" s="336">
        <v>18.39</v>
      </c>
    </row>
    <row r="161" spans="1:5" x14ac:dyDescent="0.2">
      <c r="A161">
        <v>11272</v>
      </c>
      <c r="B161" t="s">
        <v>2986</v>
      </c>
      <c r="C161" t="s">
        <v>52</v>
      </c>
      <c r="D161" t="s">
        <v>2830</v>
      </c>
      <c r="E161" s="336">
        <v>11.1</v>
      </c>
    </row>
    <row r="162" spans="1:5" x14ac:dyDescent="0.2">
      <c r="A162">
        <v>11275</v>
      </c>
      <c r="B162" t="s">
        <v>2987</v>
      </c>
      <c r="C162" t="s">
        <v>52</v>
      </c>
      <c r="D162" t="s">
        <v>2830</v>
      </c>
      <c r="E162" s="336">
        <v>4.45</v>
      </c>
    </row>
    <row r="163" spans="1:5" x14ac:dyDescent="0.2">
      <c r="A163">
        <v>11274</v>
      </c>
      <c r="B163" t="s">
        <v>2988</v>
      </c>
      <c r="C163" t="s">
        <v>52</v>
      </c>
      <c r="D163" t="s">
        <v>2830</v>
      </c>
      <c r="E163" s="336">
        <v>3.39</v>
      </c>
    </row>
    <row r="164" spans="1:5" x14ac:dyDescent="0.2">
      <c r="A164">
        <v>45208</v>
      </c>
      <c r="B164" t="s">
        <v>2989</v>
      </c>
      <c r="C164" t="s">
        <v>52</v>
      </c>
      <c r="D164" t="s">
        <v>2830</v>
      </c>
      <c r="E164" s="336">
        <v>250.08</v>
      </c>
    </row>
    <row r="165" spans="1:5" x14ac:dyDescent="0.2">
      <c r="A165">
        <v>45250</v>
      </c>
      <c r="B165" t="s">
        <v>2990</v>
      </c>
      <c r="C165" t="s">
        <v>52</v>
      </c>
      <c r="D165" t="s">
        <v>2830</v>
      </c>
    </row>
    <row r="166" spans="1:5" x14ac:dyDescent="0.2">
      <c r="A166">
        <v>38470</v>
      </c>
      <c r="B166" t="s">
        <v>2991</v>
      </c>
      <c r="C166" t="s">
        <v>52</v>
      </c>
      <c r="D166" t="s">
        <v>2830</v>
      </c>
    </row>
    <row r="167" spans="1:5" x14ac:dyDescent="0.2">
      <c r="A167">
        <v>38547</v>
      </c>
      <c r="B167" t="s">
        <v>2992</v>
      </c>
      <c r="C167" t="s">
        <v>52</v>
      </c>
      <c r="D167" t="s">
        <v>2830</v>
      </c>
    </row>
    <row r="168" spans="1:5" x14ac:dyDescent="0.2">
      <c r="A168">
        <v>38467</v>
      </c>
      <c r="B168" t="s">
        <v>2993</v>
      </c>
      <c r="C168" t="s">
        <v>52</v>
      </c>
      <c r="D168" t="s">
        <v>2830</v>
      </c>
      <c r="E168" s="336">
        <v>197.61</v>
      </c>
    </row>
    <row r="169" spans="1:5" x14ac:dyDescent="0.2">
      <c r="A169">
        <v>38468</v>
      </c>
      <c r="B169" t="s">
        <v>2994</v>
      </c>
      <c r="C169" t="s">
        <v>52</v>
      </c>
      <c r="D169" t="s">
        <v>2830</v>
      </c>
      <c r="E169" s="336">
        <v>246.67</v>
      </c>
    </row>
    <row r="170" spans="1:5" x14ac:dyDescent="0.2">
      <c r="A170">
        <v>38469</v>
      </c>
      <c r="B170" t="s">
        <v>2995</v>
      </c>
      <c r="C170" t="s">
        <v>52</v>
      </c>
      <c r="D170" t="s">
        <v>2830</v>
      </c>
    </row>
    <row r="171" spans="1:5" x14ac:dyDescent="0.2">
      <c r="A171">
        <v>45197</v>
      </c>
      <c r="B171" t="s">
        <v>2996</v>
      </c>
      <c r="C171" t="s">
        <v>52</v>
      </c>
      <c r="D171" t="s">
        <v>2830</v>
      </c>
    </row>
    <row r="172" spans="1:5" x14ac:dyDescent="0.2">
      <c r="A172">
        <v>38471</v>
      </c>
      <c r="B172" t="s">
        <v>2997</v>
      </c>
      <c r="C172" t="s">
        <v>52</v>
      </c>
      <c r="D172" t="s">
        <v>2830</v>
      </c>
    </row>
    <row r="173" spans="1:5" x14ac:dyDescent="0.2">
      <c r="A173">
        <v>45206</v>
      </c>
      <c r="B173" t="s">
        <v>2998</v>
      </c>
      <c r="C173" t="s">
        <v>52</v>
      </c>
      <c r="D173" t="s">
        <v>2830</v>
      </c>
    </row>
    <row r="174" spans="1:5" x14ac:dyDescent="0.2">
      <c r="A174">
        <v>37370</v>
      </c>
      <c r="B174" t="s">
        <v>2999</v>
      </c>
      <c r="C174" t="s">
        <v>533</v>
      </c>
      <c r="D174" t="s">
        <v>767</v>
      </c>
      <c r="E174" s="336">
        <v>4.78</v>
      </c>
    </row>
    <row r="175" spans="1:5" x14ac:dyDescent="0.2">
      <c r="A175">
        <v>40862</v>
      </c>
      <c r="B175" t="s">
        <v>3000</v>
      </c>
      <c r="C175" t="s">
        <v>69</v>
      </c>
      <c r="D175" t="s">
        <v>767</v>
      </c>
      <c r="E175" s="336">
        <v>806.06</v>
      </c>
    </row>
    <row r="176" spans="1:5" x14ac:dyDescent="0.2">
      <c r="A176">
        <v>10658</v>
      </c>
      <c r="B176" t="s">
        <v>3001</v>
      </c>
      <c r="C176" t="s">
        <v>52</v>
      </c>
      <c r="D176" t="s">
        <v>767</v>
      </c>
    </row>
    <row r="177" spans="1:5" x14ac:dyDescent="0.2">
      <c r="A177">
        <v>253</v>
      </c>
      <c r="B177" t="s">
        <v>3002</v>
      </c>
      <c r="C177" t="s">
        <v>533</v>
      </c>
      <c r="D177" t="s">
        <v>767</v>
      </c>
      <c r="E177" s="336">
        <v>31.85</v>
      </c>
    </row>
    <row r="178" spans="1:5" x14ac:dyDescent="0.2">
      <c r="A178">
        <v>40809</v>
      </c>
      <c r="B178" t="s">
        <v>3003</v>
      </c>
      <c r="C178" t="s">
        <v>69</v>
      </c>
      <c r="D178" t="s">
        <v>2830</v>
      </c>
      <c r="E178" s="336">
        <v>5595.69</v>
      </c>
    </row>
    <row r="179" spans="1:5" x14ac:dyDescent="0.2">
      <c r="A179">
        <v>42428</v>
      </c>
      <c r="B179" t="s">
        <v>3004</v>
      </c>
      <c r="C179" t="s">
        <v>52</v>
      </c>
      <c r="D179" t="s">
        <v>767</v>
      </c>
    </row>
    <row r="180" spans="1:5" x14ac:dyDescent="0.2">
      <c r="A180">
        <v>301</v>
      </c>
      <c r="B180" t="s">
        <v>3005</v>
      </c>
      <c r="C180" t="s">
        <v>52</v>
      </c>
      <c r="D180" t="s">
        <v>767</v>
      </c>
      <c r="E180" s="336">
        <v>3</v>
      </c>
    </row>
    <row r="181" spans="1:5" x14ac:dyDescent="0.2">
      <c r="A181">
        <v>296</v>
      </c>
      <c r="B181" t="s">
        <v>623</v>
      </c>
      <c r="C181" t="s">
        <v>52</v>
      </c>
      <c r="D181" t="s">
        <v>2830</v>
      </c>
      <c r="E181" s="336">
        <v>1.69</v>
      </c>
    </row>
    <row r="182" spans="1:5" x14ac:dyDescent="0.2">
      <c r="A182">
        <v>297</v>
      </c>
      <c r="B182" t="s">
        <v>3006</v>
      </c>
      <c r="C182" t="s">
        <v>52</v>
      </c>
      <c r="D182" t="s">
        <v>2830</v>
      </c>
      <c r="E182" s="336">
        <v>2.4900000000000002</v>
      </c>
    </row>
    <row r="183" spans="1:5" x14ac:dyDescent="0.2">
      <c r="A183">
        <v>299</v>
      </c>
      <c r="B183" t="s">
        <v>875</v>
      </c>
      <c r="C183" t="s">
        <v>52</v>
      </c>
      <c r="D183" t="s">
        <v>2830</v>
      </c>
      <c r="E183" s="336">
        <v>3.52</v>
      </c>
    </row>
    <row r="184" spans="1:5" x14ac:dyDescent="0.2">
      <c r="A184">
        <v>300</v>
      </c>
      <c r="B184" t="s">
        <v>1119</v>
      </c>
      <c r="C184" t="s">
        <v>52</v>
      </c>
      <c r="D184" t="s">
        <v>2830</v>
      </c>
      <c r="E184" s="336">
        <v>12.18</v>
      </c>
    </row>
    <row r="185" spans="1:5" x14ac:dyDescent="0.2">
      <c r="A185">
        <v>20085</v>
      </c>
      <c r="B185" t="s">
        <v>624</v>
      </c>
      <c r="C185" t="s">
        <v>52</v>
      </c>
      <c r="D185" t="s">
        <v>2830</v>
      </c>
      <c r="E185" s="336">
        <v>2.2200000000000002</v>
      </c>
    </row>
    <row r="186" spans="1:5" x14ac:dyDescent="0.2">
      <c r="A186">
        <v>298</v>
      </c>
      <c r="B186" t="s">
        <v>625</v>
      </c>
      <c r="C186" t="s">
        <v>52</v>
      </c>
      <c r="D186" t="s">
        <v>2830</v>
      </c>
      <c r="E186" s="336">
        <v>2.7</v>
      </c>
    </row>
    <row r="187" spans="1:5" x14ac:dyDescent="0.2">
      <c r="A187">
        <v>311</v>
      </c>
      <c r="B187" t="s">
        <v>3007</v>
      </c>
      <c r="C187" t="s">
        <v>52</v>
      </c>
      <c r="D187" t="s">
        <v>2830</v>
      </c>
      <c r="E187" s="336">
        <v>10.039999999999999</v>
      </c>
    </row>
    <row r="188" spans="1:5" x14ac:dyDescent="0.2">
      <c r="A188">
        <v>318</v>
      </c>
      <c r="B188" t="s">
        <v>3008</v>
      </c>
      <c r="C188" t="s">
        <v>52</v>
      </c>
      <c r="D188" t="s">
        <v>2830</v>
      </c>
      <c r="E188" s="336">
        <v>20.22</v>
      </c>
    </row>
    <row r="189" spans="1:5" x14ac:dyDescent="0.2">
      <c r="A189">
        <v>319</v>
      </c>
      <c r="B189" t="s">
        <v>3009</v>
      </c>
      <c r="C189" t="s">
        <v>52</v>
      </c>
      <c r="D189" t="s">
        <v>2830</v>
      </c>
      <c r="E189" s="336">
        <v>31.71</v>
      </c>
    </row>
    <row r="190" spans="1:5" x14ac:dyDescent="0.2">
      <c r="A190">
        <v>303</v>
      </c>
      <c r="B190" t="s">
        <v>3010</v>
      </c>
      <c r="C190" t="s">
        <v>52</v>
      </c>
      <c r="D190" t="s">
        <v>2830</v>
      </c>
      <c r="E190" s="336">
        <v>3.32</v>
      </c>
    </row>
    <row r="191" spans="1:5" x14ac:dyDescent="0.2">
      <c r="A191">
        <v>305</v>
      </c>
      <c r="B191" t="s">
        <v>3011</v>
      </c>
      <c r="C191" t="s">
        <v>52</v>
      </c>
      <c r="D191" t="s">
        <v>2830</v>
      </c>
      <c r="E191" s="336">
        <v>10.45</v>
      </c>
    </row>
    <row r="192" spans="1:5" x14ac:dyDescent="0.2">
      <c r="A192">
        <v>306</v>
      </c>
      <c r="B192" t="s">
        <v>3012</v>
      </c>
      <c r="C192" t="s">
        <v>52</v>
      </c>
      <c r="D192" t="s">
        <v>2830</v>
      </c>
      <c r="E192" s="336">
        <v>15.85</v>
      </c>
    </row>
    <row r="193" spans="1:5" x14ac:dyDescent="0.2">
      <c r="A193">
        <v>307</v>
      </c>
      <c r="B193" t="s">
        <v>3013</v>
      </c>
      <c r="C193" t="s">
        <v>52</v>
      </c>
      <c r="D193" t="s">
        <v>2830</v>
      </c>
      <c r="E193" s="336">
        <v>40.06</v>
      </c>
    </row>
    <row r="194" spans="1:5" x14ac:dyDescent="0.2">
      <c r="A194">
        <v>309</v>
      </c>
      <c r="B194" t="s">
        <v>3014</v>
      </c>
      <c r="C194" t="s">
        <v>52</v>
      </c>
      <c r="D194" t="s">
        <v>2830</v>
      </c>
      <c r="E194" s="336">
        <v>65.62</v>
      </c>
    </row>
    <row r="195" spans="1:5" x14ac:dyDescent="0.2">
      <c r="A195">
        <v>310</v>
      </c>
      <c r="B195" t="s">
        <v>3015</v>
      </c>
      <c r="C195" t="s">
        <v>52</v>
      </c>
      <c r="D195" t="s">
        <v>2830</v>
      </c>
      <c r="E195" s="336">
        <v>90.95</v>
      </c>
    </row>
    <row r="196" spans="1:5" x14ac:dyDescent="0.2">
      <c r="A196">
        <v>308</v>
      </c>
      <c r="B196" t="s">
        <v>3016</v>
      </c>
      <c r="C196" t="s">
        <v>52</v>
      </c>
      <c r="D196" t="s">
        <v>2830</v>
      </c>
      <c r="E196" s="336">
        <v>89.4</v>
      </c>
    </row>
    <row r="197" spans="1:5" x14ac:dyDescent="0.2">
      <c r="A197">
        <v>328</v>
      </c>
      <c r="B197" t="s">
        <v>3017</v>
      </c>
      <c r="C197" t="s">
        <v>52</v>
      </c>
      <c r="D197" t="s">
        <v>2830</v>
      </c>
      <c r="E197" s="336">
        <v>7.95</v>
      </c>
    </row>
    <row r="198" spans="1:5" x14ac:dyDescent="0.2">
      <c r="A198">
        <v>325</v>
      </c>
      <c r="B198" t="s">
        <v>3018</v>
      </c>
      <c r="C198" t="s">
        <v>52</v>
      </c>
      <c r="D198" t="s">
        <v>2830</v>
      </c>
      <c r="E198" s="336">
        <v>2.34</v>
      </c>
    </row>
    <row r="199" spans="1:5" x14ac:dyDescent="0.2">
      <c r="A199">
        <v>20326</v>
      </c>
      <c r="B199" t="s">
        <v>3019</v>
      </c>
      <c r="C199" t="s">
        <v>52</v>
      </c>
      <c r="D199" t="s">
        <v>2830</v>
      </c>
      <c r="E199" s="336">
        <v>4.29</v>
      </c>
    </row>
    <row r="200" spans="1:5" x14ac:dyDescent="0.2">
      <c r="A200">
        <v>329</v>
      </c>
      <c r="B200" t="s">
        <v>3020</v>
      </c>
      <c r="C200" t="s">
        <v>52</v>
      </c>
      <c r="D200" t="s">
        <v>2830</v>
      </c>
      <c r="E200" s="336">
        <v>6.65</v>
      </c>
    </row>
    <row r="201" spans="1:5" x14ac:dyDescent="0.2">
      <c r="A201">
        <v>39642</v>
      </c>
      <c r="B201" t="s">
        <v>3021</v>
      </c>
      <c r="C201" t="s">
        <v>52</v>
      </c>
      <c r="D201" t="s">
        <v>2830</v>
      </c>
      <c r="E201" s="336">
        <v>2.94</v>
      </c>
    </row>
    <row r="202" spans="1:5" x14ac:dyDescent="0.2">
      <c r="A202">
        <v>39641</v>
      </c>
      <c r="B202" t="s">
        <v>3022</v>
      </c>
      <c r="C202" t="s">
        <v>52</v>
      </c>
      <c r="D202" t="s">
        <v>2830</v>
      </c>
      <c r="E202" s="336">
        <v>2.58</v>
      </c>
    </row>
    <row r="203" spans="1:5" x14ac:dyDescent="0.2">
      <c r="A203">
        <v>39643</v>
      </c>
      <c r="B203" t="s">
        <v>3023</v>
      </c>
      <c r="C203" t="s">
        <v>52</v>
      </c>
      <c r="D203" t="s">
        <v>2830</v>
      </c>
      <c r="E203" s="336">
        <v>3.46</v>
      </c>
    </row>
    <row r="204" spans="1:5" x14ac:dyDescent="0.2">
      <c r="A204">
        <v>39644</v>
      </c>
      <c r="B204" t="s">
        <v>3024</v>
      </c>
      <c r="C204" t="s">
        <v>52</v>
      </c>
      <c r="D204" t="s">
        <v>2830</v>
      </c>
      <c r="E204" s="336">
        <v>5.36</v>
      </c>
    </row>
    <row r="205" spans="1:5" x14ac:dyDescent="0.2">
      <c r="A205">
        <v>39645</v>
      </c>
      <c r="B205" t="s">
        <v>3025</v>
      </c>
      <c r="C205" t="s">
        <v>52</v>
      </c>
      <c r="D205" t="s">
        <v>2830</v>
      </c>
      <c r="E205" s="336">
        <v>5.88</v>
      </c>
    </row>
    <row r="206" spans="1:5" x14ac:dyDescent="0.2">
      <c r="A206">
        <v>41610</v>
      </c>
      <c r="B206" t="s">
        <v>3026</v>
      </c>
      <c r="C206" t="s">
        <v>52</v>
      </c>
      <c r="D206" t="s">
        <v>2830</v>
      </c>
      <c r="E206" s="336">
        <v>882.85</v>
      </c>
    </row>
    <row r="207" spans="1:5" x14ac:dyDescent="0.2">
      <c r="A207">
        <v>41611</v>
      </c>
      <c r="B207" t="s">
        <v>3027</v>
      </c>
      <c r="C207" t="s">
        <v>52</v>
      </c>
      <c r="D207" t="s">
        <v>2830</v>
      </c>
      <c r="E207" s="336">
        <v>1391.54</v>
      </c>
    </row>
    <row r="208" spans="1:5" x14ac:dyDescent="0.2">
      <c r="A208">
        <v>41612</v>
      </c>
      <c r="B208" t="s">
        <v>3028</v>
      </c>
      <c r="C208" t="s">
        <v>52</v>
      </c>
      <c r="D208" t="s">
        <v>2830</v>
      </c>
      <c r="E208" s="336">
        <v>1953.93</v>
      </c>
    </row>
    <row r="209" spans="1:5" x14ac:dyDescent="0.2">
      <c r="A209">
        <v>41637</v>
      </c>
      <c r="B209" t="s">
        <v>3029</v>
      </c>
      <c r="C209" t="s">
        <v>52</v>
      </c>
      <c r="D209" t="s">
        <v>2830</v>
      </c>
      <c r="E209" s="336">
        <v>182.65</v>
      </c>
    </row>
    <row r="210" spans="1:5" x14ac:dyDescent="0.2">
      <c r="A210">
        <v>41638</v>
      </c>
      <c r="B210" t="s">
        <v>3030</v>
      </c>
      <c r="C210" t="s">
        <v>52</v>
      </c>
      <c r="D210" t="s">
        <v>2830</v>
      </c>
      <c r="E210" s="336">
        <v>237.93</v>
      </c>
    </row>
    <row r="211" spans="1:5" x14ac:dyDescent="0.2">
      <c r="A211">
        <v>41639</v>
      </c>
      <c r="B211" t="s">
        <v>3031</v>
      </c>
      <c r="C211" t="s">
        <v>52</v>
      </c>
      <c r="D211" t="s">
        <v>2830</v>
      </c>
      <c r="E211" s="336">
        <v>575.6</v>
      </c>
    </row>
    <row r="212" spans="1:5" x14ac:dyDescent="0.2">
      <c r="A212">
        <v>11789</v>
      </c>
      <c r="B212" t="s">
        <v>3032</v>
      </c>
      <c r="C212" t="s">
        <v>52</v>
      </c>
      <c r="D212" t="s">
        <v>2830</v>
      </c>
      <c r="E212" s="336">
        <v>1.68</v>
      </c>
    </row>
    <row r="213" spans="1:5" x14ac:dyDescent="0.2">
      <c r="A213">
        <v>20975</v>
      </c>
      <c r="B213" t="s">
        <v>3033</v>
      </c>
      <c r="C213" t="s">
        <v>52</v>
      </c>
      <c r="D213" t="s">
        <v>2830</v>
      </c>
      <c r="E213" s="336">
        <v>14.97</v>
      </c>
    </row>
    <row r="214" spans="1:5" x14ac:dyDescent="0.2">
      <c r="A214">
        <v>20976</v>
      </c>
      <c r="B214" t="s">
        <v>3034</v>
      </c>
      <c r="C214" t="s">
        <v>52</v>
      </c>
      <c r="D214" t="s">
        <v>2830</v>
      </c>
      <c r="E214" s="336">
        <v>22.63</v>
      </c>
    </row>
    <row r="215" spans="1:5" x14ac:dyDescent="0.2">
      <c r="A215">
        <v>6138</v>
      </c>
      <c r="B215" t="s">
        <v>3035</v>
      </c>
      <c r="C215" t="s">
        <v>52</v>
      </c>
      <c r="D215" t="s">
        <v>2830</v>
      </c>
      <c r="E215" s="336">
        <v>15.64</v>
      </c>
    </row>
    <row r="216" spans="1:5" x14ac:dyDescent="0.2">
      <c r="A216">
        <v>40340</v>
      </c>
      <c r="B216" t="s">
        <v>3036</v>
      </c>
      <c r="C216" t="s">
        <v>52</v>
      </c>
      <c r="D216" t="s">
        <v>2830</v>
      </c>
      <c r="E216" s="336">
        <v>22.07</v>
      </c>
    </row>
    <row r="217" spans="1:5" x14ac:dyDescent="0.2">
      <c r="A217">
        <v>40341</v>
      </c>
      <c r="B217" t="s">
        <v>3037</v>
      </c>
      <c r="C217" t="s">
        <v>52</v>
      </c>
      <c r="D217" t="s">
        <v>2830</v>
      </c>
      <c r="E217" s="336">
        <v>26.34</v>
      </c>
    </row>
    <row r="218" spans="1:5" x14ac:dyDescent="0.2">
      <c r="A218">
        <v>40342</v>
      </c>
      <c r="B218" t="s">
        <v>3038</v>
      </c>
      <c r="C218" t="s">
        <v>52</v>
      </c>
      <c r="D218" t="s">
        <v>2830</v>
      </c>
      <c r="E218" s="336">
        <v>31.41</v>
      </c>
    </row>
    <row r="219" spans="1:5" x14ac:dyDescent="0.2">
      <c r="A219">
        <v>40343</v>
      </c>
      <c r="B219" t="s">
        <v>3039</v>
      </c>
      <c r="C219" t="s">
        <v>52</v>
      </c>
      <c r="D219" t="s">
        <v>2830</v>
      </c>
      <c r="E219" s="336">
        <v>37.26</v>
      </c>
    </row>
    <row r="220" spans="1:5" x14ac:dyDescent="0.2">
      <c r="A220">
        <v>40344</v>
      </c>
      <c r="B220" t="s">
        <v>3040</v>
      </c>
      <c r="C220" t="s">
        <v>52</v>
      </c>
      <c r="D220" t="s">
        <v>2830</v>
      </c>
      <c r="E220" s="336">
        <v>50.79</v>
      </c>
    </row>
    <row r="221" spans="1:5" x14ac:dyDescent="0.2">
      <c r="A221">
        <v>40345</v>
      </c>
      <c r="B221" t="s">
        <v>3041</v>
      </c>
      <c r="C221" t="s">
        <v>52</v>
      </c>
      <c r="D221" t="s">
        <v>2830</v>
      </c>
      <c r="E221" s="336">
        <v>62.58</v>
      </c>
    </row>
    <row r="222" spans="1:5" x14ac:dyDescent="0.2">
      <c r="A222">
        <v>40346</v>
      </c>
      <c r="B222" t="s">
        <v>3042</v>
      </c>
      <c r="C222" t="s">
        <v>52</v>
      </c>
      <c r="D222" t="s">
        <v>2830</v>
      </c>
      <c r="E222" s="336">
        <v>72.599999999999994</v>
      </c>
    </row>
    <row r="223" spans="1:5" x14ac:dyDescent="0.2">
      <c r="A223">
        <v>40347</v>
      </c>
      <c r="B223" t="s">
        <v>3043</v>
      </c>
      <c r="C223" t="s">
        <v>52</v>
      </c>
      <c r="D223" t="s">
        <v>2830</v>
      </c>
      <c r="E223" s="336">
        <v>91.21</v>
      </c>
    </row>
    <row r="224" spans="1:5" x14ac:dyDescent="0.2">
      <c r="A224">
        <v>43424</v>
      </c>
      <c r="B224" t="s">
        <v>3044</v>
      </c>
      <c r="C224" t="s">
        <v>52</v>
      </c>
      <c r="D224" t="s">
        <v>2830</v>
      </c>
      <c r="E224" s="336">
        <v>739.68</v>
      </c>
    </row>
    <row r="225" spans="1:5" x14ac:dyDescent="0.2">
      <c r="A225">
        <v>43426</v>
      </c>
      <c r="B225" t="s">
        <v>3045</v>
      </c>
      <c r="C225" t="s">
        <v>52</v>
      </c>
      <c r="D225" t="s">
        <v>2830</v>
      </c>
      <c r="E225" s="336">
        <v>2551.16</v>
      </c>
    </row>
    <row r="226" spans="1:5" x14ac:dyDescent="0.2">
      <c r="A226">
        <v>12565</v>
      </c>
      <c r="B226" t="s">
        <v>3046</v>
      </c>
      <c r="C226" t="s">
        <v>52</v>
      </c>
      <c r="D226" t="s">
        <v>2830</v>
      </c>
      <c r="E226" s="336">
        <v>894.66</v>
      </c>
    </row>
    <row r="227" spans="1:5" x14ac:dyDescent="0.2">
      <c r="A227">
        <v>12567</v>
      </c>
      <c r="B227" t="s">
        <v>3047</v>
      </c>
      <c r="C227" t="s">
        <v>52</v>
      </c>
      <c r="D227" t="s">
        <v>2830</v>
      </c>
      <c r="E227" s="336">
        <v>1201.68</v>
      </c>
    </row>
    <row r="228" spans="1:5" x14ac:dyDescent="0.2">
      <c r="A228">
        <v>12568</v>
      </c>
      <c r="B228" t="s">
        <v>3048</v>
      </c>
      <c r="C228" t="s">
        <v>52</v>
      </c>
      <c r="D228" t="s">
        <v>2830</v>
      </c>
      <c r="E228" s="336">
        <v>1682.35</v>
      </c>
    </row>
    <row r="229" spans="1:5" x14ac:dyDescent="0.2">
      <c r="A229">
        <v>43441</v>
      </c>
      <c r="B229" t="s">
        <v>3049</v>
      </c>
      <c r="C229" t="s">
        <v>52</v>
      </c>
      <c r="D229" t="s">
        <v>2830</v>
      </c>
      <c r="E229" s="336">
        <v>216.3</v>
      </c>
    </row>
    <row r="230" spans="1:5" x14ac:dyDescent="0.2">
      <c r="A230">
        <v>43423</v>
      </c>
      <c r="B230" t="s">
        <v>3050</v>
      </c>
      <c r="C230" t="s">
        <v>52</v>
      </c>
      <c r="D230" t="s">
        <v>2830</v>
      </c>
      <c r="E230" s="336">
        <v>100.94</v>
      </c>
    </row>
    <row r="231" spans="1:5" x14ac:dyDescent="0.2">
      <c r="A231">
        <v>12532</v>
      </c>
      <c r="B231" t="s">
        <v>3051</v>
      </c>
      <c r="C231" t="s">
        <v>52</v>
      </c>
      <c r="D231" t="s">
        <v>2830</v>
      </c>
      <c r="E231" s="336">
        <v>155.66999999999999</v>
      </c>
    </row>
    <row r="232" spans="1:5" x14ac:dyDescent="0.2">
      <c r="A232">
        <v>43444</v>
      </c>
      <c r="B232" t="s">
        <v>3052</v>
      </c>
      <c r="C232" t="s">
        <v>52</v>
      </c>
      <c r="D232" t="s">
        <v>2830</v>
      </c>
      <c r="E232" s="336">
        <v>522.73</v>
      </c>
    </row>
    <row r="233" spans="1:5" x14ac:dyDescent="0.2">
      <c r="A233">
        <v>12551</v>
      </c>
      <c r="B233" t="s">
        <v>3053</v>
      </c>
      <c r="C233" t="s">
        <v>52</v>
      </c>
      <c r="D233" t="s">
        <v>2830</v>
      </c>
      <c r="E233" s="336">
        <v>372.95</v>
      </c>
    </row>
    <row r="234" spans="1:5" x14ac:dyDescent="0.2">
      <c r="A234">
        <v>43442</v>
      </c>
      <c r="B234" t="s">
        <v>3054</v>
      </c>
      <c r="C234" t="s">
        <v>52</v>
      </c>
      <c r="D234" t="s">
        <v>2830</v>
      </c>
      <c r="E234" s="336">
        <v>288.39999999999998</v>
      </c>
    </row>
    <row r="235" spans="1:5" x14ac:dyDescent="0.2">
      <c r="A235">
        <v>43443</v>
      </c>
      <c r="B235" t="s">
        <v>3055</v>
      </c>
      <c r="C235" t="s">
        <v>52</v>
      </c>
      <c r="D235" t="s">
        <v>2830</v>
      </c>
      <c r="E235" s="336">
        <v>378.52</v>
      </c>
    </row>
    <row r="236" spans="1:5" x14ac:dyDescent="0.2">
      <c r="A236">
        <v>12544</v>
      </c>
      <c r="B236" t="s">
        <v>3056</v>
      </c>
      <c r="C236" t="s">
        <v>52</v>
      </c>
      <c r="D236" t="s">
        <v>2830</v>
      </c>
      <c r="E236" s="336">
        <v>204.28</v>
      </c>
    </row>
    <row r="237" spans="1:5" x14ac:dyDescent="0.2">
      <c r="A237">
        <v>12547</v>
      </c>
      <c r="B237" t="s">
        <v>3057</v>
      </c>
      <c r="C237" t="s">
        <v>52</v>
      </c>
      <c r="D237" t="s">
        <v>2830</v>
      </c>
      <c r="E237" s="336">
        <v>274.75</v>
      </c>
    </row>
    <row r="238" spans="1:5" x14ac:dyDescent="0.2">
      <c r="A238">
        <v>43445</v>
      </c>
      <c r="B238" t="s">
        <v>3058</v>
      </c>
      <c r="C238" t="s">
        <v>52</v>
      </c>
      <c r="D238" t="s">
        <v>2830</v>
      </c>
      <c r="E238" s="336">
        <v>721</v>
      </c>
    </row>
    <row r="239" spans="1:5" x14ac:dyDescent="0.2">
      <c r="A239">
        <v>12563</v>
      </c>
      <c r="B239" t="s">
        <v>3059</v>
      </c>
      <c r="C239" t="s">
        <v>52</v>
      </c>
      <c r="D239" t="s">
        <v>2830</v>
      </c>
      <c r="E239" s="336">
        <v>515.85</v>
      </c>
    </row>
    <row r="240" spans="1:5" x14ac:dyDescent="0.2">
      <c r="A240">
        <v>43425</v>
      </c>
      <c r="B240" t="s">
        <v>3060</v>
      </c>
      <c r="C240" t="s">
        <v>52</v>
      </c>
      <c r="D240" t="s">
        <v>2830</v>
      </c>
      <c r="E240" s="336">
        <v>324.45</v>
      </c>
    </row>
    <row r="241" spans="1:5" x14ac:dyDescent="0.2">
      <c r="A241">
        <v>43446</v>
      </c>
      <c r="B241" t="s">
        <v>3061</v>
      </c>
      <c r="C241" t="s">
        <v>52</v>
      </c>
      <c r="D241" t="s">
        <v>2830</v>
      </c>
      <c r="E241" s="336">
        <v>684.95</v>
      </c>
    </row>
    <row r="242" spans="1:5" x14ac:dyDescent="0.2">
      <c r="A242">
        <v>43447</v>
      </c>
      <c r="B242" t="s">
        <v>3062</v>
      </c>
      <c r="C242" t="s">
        <v>52</v>
      </c>
      <c r="D242" t="s">
        <v>2830</v>
      </c>
      <c r="E242" s="336">
        <v>841.17</v>
      </c>
    </row>
    <row r="243" spans="1:5" x14ac:dyDescent="0.2">
      <c r="A243">
        <v>43448</v>
      </c>
      <c r="B243" t="s">
        <v>3063</v>
      </c>
      <c r="C243" t="s">
        <v>52</v>
      </c>
      <c r="D243" t="s">
        <v>2830</v>
      </c>
      <c r="E243" s="336">
        <v>1177.6400000000001</v>
      </c>
    </row>
    <row r="244" spans="1:5" x14ac:dyDescent="0.2">
      <c r="A244">
        <v>13761</v>
      </c>
      <c r="B244" t="s">
        <v>3064</v>
      </c>
      <c r="C244" t="s">
        <v>52</v>
      </c>
      <c r="D244" t="s">
        <v>2830</v>
      </c>
      <c r="E244" s="336">
        <v>4980.16</v>
      </c>
    </row>
    <row r="245" spans="1:5" x14ac:dyDescent="0.2">
      <c r="A245">
        <v>4814</v>
      </c>
      <c r="B245" t="s">
        <v>3065</v>
      </c>
      <c r="C245" t="s">
        <v>52</v>
      </c>
      <c r="D245" t="s">
        <v>2830</v>
      </c>
      <c r="E245" s="336">
        <v>43.11</v>
      </c>
    </row>
    <row r="246" spans="1:5" x14ac:dyDescent="0.2">
      <c r="A246">
        <v>44473</v>
      </c>
      <c r="B246" t="s">
        <v>3066</v>
      </c>
      <c r="C246" t="s">
        <v>52</v>
      </c>
      <c r="D246" t="s">
        <v>2830</v>
      </c>
    </row>
    <row r="247" spans="1:5" x14ac:dyDescent="0.2">
      <c r="A247">
        <v>6122</v>
      </c>
      <c r="B247" t="s">
        <v>3067</v>
      </c>
      <c r="C247" t="s">
        <v>533</v>
      </c>
      <c r="D247" t="s">
        <v>2830</v>
      </c>
      <c r="E247" s="336">
        <v>32.4</v>
      </c>
    </row>
    <row r="248" spans="1:5" x14ac:dyDescent="0.2">
      <c r="A248">
        <v>40810</v>
      </c>
      <c r="B248" t="s">
        <v>3068</v>
      </c>
      <c r="C248" t="s">
        <v>69</v>
      </c>
      <c r="D248" t="s">
        <v>2830</v>
      </c>
      <c r="E248" s="336">
        <v>5694.96</v>
      </c>
    </row>
    <row r="249" spans="1:5" x14ac:dyDescent="0.2">
      <c r="A249">
        <v>34469</v>
      </c>
      <c r="B249" t="s">
        <v>3069</v>
      </c>
      <c r="C249" t="s">
        <v>52</v>
      </c>
      <c r="D249" t="s">
        <v>2830</v>
      </c>
    </row>
    <row r="250" spans="1:5" x14ac:dyDescent="0.2">
      <c r="A250">
        <v>34476</v>
      </c>
      <c r="B250" t="s">
        <v>3070</v>
      </c>
      <c r="C250" t="s">
        <v>52</v>
      </c>
      <c r="D250" t="s">
        <v>2830</v>
      </c>
    </row>
    <row r="251" spans="1:5" x14ac:dyDescent="0.2">
      <c r="A251">
        <v>34477</v>
      </c>
      <c r="B251" t="s">
        <v>3071</v>
      </c>
      <c r="C251" t="s">
        <v>52</v>
      </c>
      <c r="D251" t="s">
        <v>2830</v>
      </c>
    </row>
    <row r="252" spans="1:5" x14ac:dyDescent="0.2">
      <c r="A252">
        <v>34482</v>
      </c>
      <c r="B252" t="s">
        <v>3072</v>
      </c>
      <c r="C252" t="s">
        <v>52</v>
      </c>
      <c r="D252" t="s">
        <v>2830</v>
      </c>
    </row>
    <row r="253" spans="1:5" x14ac:dyDescent="0.2">
      <c r="A253">
        <v>34472</v>
      </c>
      <c r="B253" t="s">
        <v>3073</v>
      </c>
      <c r="C253" t="s">
        <v>52</v>
      </c>
      <c r="D253" t="s">
        <v>767</v>
      </c>
    </row>
    <row r="254" spans="1:5" x14ac:dyDescent="0.2">
      <c r="A254">
        <v>42425</v>
      </c>
      <c r="B254" t="s">
        <v>3074</v>
      </c>
      <c r="C254" t="s">
        <v>52</v>
      </c>
      <c r="D254" t="s">
        <v>2830</v>
      </c>
      <c r="E254" s="336">
        <v>2710.62</v>
      </c>
    </row>
    <row r="255" spans="1:5" x14ac:dyDescent="0.2">
      <c r="A255">
        <v>42422</v>
      </c>
      <c r="B255" t="s">
        <v>3075</v>
      </c>
      <c r="C255" t="s">
        <v>52</v>
      </c>
      <c r="D255" t="s">
        <v>767</v>
      </c>
      <c r="E255" s="336">
        <v>4024</v>
      </c>
    </row>
    <row r="256" spans="1:5" x14ac:dyDescent="0.2">
      <c r="A256">
        <v>43184</v>
      </c>
      <c r="B256" t="s">
        <v>3076</v>
      </c>
      <c r="C256" t="s">
        <v>52</v>
      </c>
      <c r="D256" t="s">
        <v>2830</v>
      </c>
      <c r="E256" s="336">
        <v>5561.55</v>
      </c>
    </row>
    <row r="257" spans="1:5" x14ac:dyDescent="0.2">
      <c r="A257">
        <v>42424</v>
      </c>
      <c r="B257" t="s">
        <v>3077</v>
      </c>
      <c r="C257" t="s">
        <v>52</v>
      </c>
      <c r="D257" t="s">
        <v>2830</v>
      </c>
      <c r="E257" s="336">
        <v>2420.8200000000002</v>
      </c>
    </row>
    <row r="258" spans="1:5" x14ac:dyDescent="0.2">
      <c r="A258">
        <v>42416</v>
      </c>
      <c r="B258" t="s">
        <v>3078</v>
      </c>
      <c r="C258" t="s">
        <v>52</v>
      </c>
      <c r="D258" t="s">
        <v>2830</v>
      </c>
      <c r="E258" s="336">
        <v>10435.86</v>
      </c>
    </row>
    <row r="259" spans="1:5" x14ac:dyDescent="0.2">
      <c r="A259">
        <v>42417</v>
      </c>
      <c r="B259" t="s">
        <v>3079</v>
      </c>
      <c r="C259" t="s">
        <v>52</v>
      </c>
      <c r="D259" t="s">
        <v>2830</v>
      </c>
      <c r="E259" s="336">
        <v>11699.45</v>
      </c>
    </row>
    <row r="260" spans="1:5" x14ac:dyDescent="0.2">
      <c r="A260">
        <v>42419</v>
      </c>
      <c r="B260" t="s">
        <v>3080</v>
      </c>
      <c r="C260" t="s">
        <v>52</v>
      </c>
      <c r="D260" t="s">
        <v>2830</v>
      </c>
      <c r="E260" s="336">
        <v>13217.9</v>
      </c>
    </row>
    <row r="261" spans="1:5" x14ac:dyDescent="0.2">
      <c r="A261">
        <v>42420</v>
      </c>
      <c r="B261" t="s">
        <v>3081</v>
      </c>
      <c r="C261" t="s">
        <v>52</v>
      </c>
      <c r="D261" t="s">
        <v>2830</v>
      </c>
      <c r="E261" s="336">
        <v>18167.02</v>
      </c>
    </row>
    <row r="262" spans="1:5" x14ac:dyDescent="0.2">
      <c r="A262">
        <v>42421</v>
      </c>
      <c r="B262" t="s">
        <v>3082</v>
      </c>
      <c r="C262" t="s">
        <v>52</v>
      </c>
      <c r="D262" t="s">
        <v>2830</v>
      </c>
      <c r="E262" s="336">
        <v>22041.26</v>
      </c>
    </row>
    <row r="263" spans="1:5" x14ac:dyDescent="0.2">
      <c r="A263">
        <v>39556</v>
      </c>
      <c r="B263" t="s">
        <v>3083</v>
      </c>
      <c r="C263" t="s">
        <v>52</v>
      </c>
      <c r="D263" t="s">
        <v>2830</v>
      </c>
      <c r="E263" s="336">
        <v>7654.44</v>
      </c>
    </row>
    <row r="264" spans="1:5" x14ac:dyDescent="0.2">
      <c r="A264">
        <v>39557</v>
      </c>
      <c r="B264" t="s">
        <v>3084</v>
      </c>
      <c r="C264" t="s">
        <v>52</v>
      </c>
      <c r="D264" t="s">
        <v>2830</v>
      </c>
      <c r="E264" s="336">
        <v>8242.16</v>
      </c>
    </row>
    <row r="265" spans="1:5" x14ac:dyDescent="0.2">
      <c r="A265">
        <v>39559</v>
      </c>
      <c r="B265" t="s">
        <v>3085</v>
      </c>
      <c r="C265" t="s">
        <v>52</v>
      </c>
      <c r="D265" t="s">
        <v>2830</v>
      </c>
      <c r="E265" s="336">
        <v>12180.32</v>
      </c>
    </row>
    <row r="266" spans="1:5" x14ac:dyDescent="0.2">
      <c r="A266">
        <v>39560</v>
      </c>
      <c r="B266" t="s">
        <v>3086</v>
      </c>
      <c r="C266" t="s">
        <v>52</v>
      </c>
      <c r="D266" t="s">
        <v>2830</v>
      </c>
      <c r="E266" s="336">
        <v>14091.45</v>
      </c>
    </row>
    <row r="267" spans="1:5" x14ac:dyDescent="0.2">
      <c r="A267">
        <v>39561</v>
      </c>
      <c r="B267" t="s">
        <v>3087</v>
      </c>
      <c r="C267" t="s">
        <v>52</v>
      </c>
      <c r="D267" t="s">
        <v>2830</v>
      </c>
      <c r="E267" s="336">
        <v>14741.45</v>
      </c>
    </row>
    <row r="268" spans="1:5" x14ac:dyDescent="0.2">
      <c r="A268">
        <v>43195</v>
      </c>
      <c r="B268" t="s">
        <v>3088</v>
      </c>
      <c r="C268" t="s">
        <v>52</v>
      </c>
      <c r="D268" t="s">
        <v>2830</v>
      </c>
      <c r="E268" s="336">
        <v>6396.87</v>
      </c>
    </row>
    <row r="269" spans="1:5" x14ac:dyDescent="0.2">
      <c r="A269">
        <v>43196</v>
      </c>
      <c r="B269" t="s">
        <v>3089</v>
      </c>
      <c r="C269" t="s">
        <v>52</v>
      </c>
      <c r="D269" t="s">
        <v>2830</v>
      </c>
      <c r="E269" s="336">
        <v>7928</v>
      </c>
    </row>
    <row r="270" spans="1:5" x14ac:dyDescent="0.2">
      <c r="A270">
        <v>43198</v>
      </c>
      <c r="B270" t="s">
        <v>3090</v>
      </c>
      <c r="C270" t="s">
        <v>52</v>
      </c>
      <c r="D270" t="s">
        <v>2830</v>
      </c>
      <c r="E270" s="336">
        <v>11780.81</v>
      </c>
    </row>
    <row r="271" spans="1:5" x14ac:dyDescent="0.2">
      <c r="A271">
        <v>43199</v>
      </c>
      <c r="B271" t="s">
        <v>3091</v>
      </c>
      <c r="C271" t="s">
        <v>52</v>
      </c>
      <c r="D271" t="s">
        <v>2830</v>
      </c>
      <c r="E271" s="336">
        <v>12212.5</v>
      </c>
    </row>
    <row r="272" spans="1:5" x14ac:dyDescent="0.2">
      <c r="A272">
        <v>43200</v>
      </c>
      <c r="B272" t="s">
        <v>3092</v>
      </c>
      <c r="C272" t="s">
        <v>52</v>
      </c>
      <c r="D272" t="s">
        <v>2830</v>
      </c>
      <c r="E272" s="336">
        <v>14014.74</v>
      </c>
    </row>
    <row r="273" spans="1:5" x14ac:dyDescent="0.2">
      <c r="A273">
        <v>43190</v>
      </c>
      <c r="B273" t="s">
        <v>3093</v>
      </c>
      <c r="C273" t="s">
        <v>52</v>
      </c>
      <c r="D273" t="s">
        <v>2830</v>
      </c>
      <c r="E273" s="336">
        <v>2175.4499999999998</v>
      </c>
    </row>
    <row r="274" spans="1:5" x14ac:dyDescent="0.2">
      <c r="A274">
        <v>39555</v>
      </c>
      <c r="B274" t="s">
        <v>3094</v>
      </c>
      <c r="C274" t="s">
        <v>52</v>
      </c>
      <c r="D274" t="s">
        <v>2830</v>
      </c>
      <c r="E274" s="336">
        <v>2353.27</v>
      </c>
    </row>
    <row r="275" spans="1:5" x14ac:dyDescent="0.2">
      <c r="A275">
        <v>43191</v>
      </c>
      <c r="B275" t="s">
        <v>3095</v>
      </c>
      <c r="C275" t="s">
        <v>52</v>
      </c>
      <c r="D275" t="s">
        <v>2830</v>
      </c>
      <c r="E275" s="336">
        <v>3130.18</v>
      </c>
    </row>
    <row r="276" spans="1:5" x14ac:dyDescent="0.2">
      <c r="A276">
        <v>39548</v>
      </c>
      <c r="B276" t="s">
        <v>3096</v>
      </c>
      <c r="C276" t="s">
        <v>52</v>
      </c>
      <c r="D276" t="s">
        <v>2830</v>
      </c>
      <c r="E276" s="336">
        <v>3490.63</v>
      </c>
    </row>
    <row r="277" spans="1:5" x14ac:dyDescent="0.2">
      <c r="A277">
        <v>43192</v>
      </c>
      <c r="B277" t="s">
        <v>3097</v>
      </c>
      <c r="C277" t="s">
        <v>52</v>
      </c>
      <c r="D277" t="s">
        <v>2830</v>
      </c>
      <c r="E277" s="336">
        <v>4100.25</v>
      </c>
    </row>
    <row r="278" spans="1:5" x14ac:dyDescent="0.2">
      <c r="A278">
        <v>39554</v>
      </c>
      <c r="B278" t="s">
        <v>3098</v>
      </c>
      <c r="C278" t="s">
        <v>52</v>
      </c>
      <c r="D278" t="s">
        <v>2830</v>
      </c>
      <c r="E278" s="336">
        <v>4615.84</v>
      </c>
    </row>
    <row r="279" spans="1:5" x14ac:dyDescent="0.2">
      <c r="A279">
        <v>43194</v>
      </c>
      <c r="B279" t="s">
        <v>3099</v>
      </c>
      <c r="C279" t="s">
        <v>52</v>
      </c>
      <c r="D279" t="s">
        <v>2830</v>
      </c>
      <c r="E279" s="336">
        <v>1863.64</v>
      </c>
    </row>
    <row r="280" spans="1:5" x14ac:dyDescent="0.2">
      <c r="A280">
        <v>39551</v>
      </c>
      <c r="B280" t="s">
        <v>3100</v>
      </c>
      <c r="C280" t="s">
        <v>52</v>
      </c>
      <c r="D280" t="s">
        <v>2830</v>
      </c>
      <c r="E280" s="336">
        <v>2052.0700000000002</v>
      </c>
    </row>
    <row r="281" spans="1:5" x14ac:dyDescent="0.2">
      <c r="A281">
        <v>43185</v>
      </c>
      <c r="B281" t="s">
        <v>3101</v>
      </c>
      <c r="C281" t="s">
        <v>52</v>
      </c>
      <c r="D281" t="s">
        <v>2830</v>
      </c>
      <c r="E281" s="336">
        <v>5831.61</v>
      </c>
    </row>
    <row r="282" spans="1:5" x14ac:dyDescent="0.2">
      <c r="A282">
        <v>43186</v>
      </c>
      <c r="B282" t="s">
        <v>3102</v>
      </c>
      <c r="C282" t="s">
        <v>52</v>
      </c>
      <c r="D282" t="s">
        <v>2830</v>
      </c>
      <c r="E282" s="336">
        <v>6151.17</v>
      </c>
    </row>
    <row r="283" spans="1:5" x14ac:dyDescent="0.2">
      <c r="A283">
        <v>43187</v>
      </c>
      <c r="B283" t="s">
        <v>3103</v>
      </c>
      <c r="C283" t="s">
        <v>52</v>
      </c>
      <c r="D283" t="s">
        <v>2830</v>
      </c>
      <c r="E283" s="336">
        <v>8162.66</v>
      </c>
    </row>
    <row r="284" spans="1:5" x14ac:dyDescent="0.2">
      <c r="A284">
        <v>43188</v>
      </c>
      <c r="B284" t="s">
        <v>3104</v>
      </c>
      <c r="C284" t="s">
        <v>52</v>
      </c>
      <c r="D284" t="s">
        <v>2830</v>
      </c>
      <c r="E284" s="336">
        <v>9890.15</v>
      </c>
    </row>
    <row r="285" spans="1:5" x14ac:dyDescent="0.2">
      <c r="A285">
        <v>43189</v>
      </c>
      <c r="B285" t="s">
        <v>3105</v>
      </c>
      <c r="C285" t="s">
        <v>52</v>
      </c>
      <c r="D285" t="s">
        <v>2830</v>
      </c>
      <c r="E285" s="336">
        <v>11124.77</v>
      </c>
    </row>
    <row r="286" spans="1:5" x14ac:dyDescent="0.2">
      <c r="A286">
        <v>39577</v>
      </c>
      <c r="B286" t="s">
        <v>3106</v>
      </c>
      <c r="C286" t="s">
        <v>52</v>
      </c>
      <c r="D286" t="s">
        <v>2830</v>
      </c>
      <c r="E286" s="336">
        <v>27439.82</v>
      </c>
    </row>
    <row r="287" spans="1:5" x14ac:dyDescent="0.2">
      <c r="A287">
        <v>39578</v>
      </c>
      <c r="B287" t="s">
        <v>3107</v>
      </c>
      <c r="C287" t="s">
        <v>52</v>
      </c>
      <c r="D287" t="s">
        <v>2830</v>
      </c>
      <c r="E287" s="336">
        <v>35411.629999999997</v>
      </c>
    </row>
    <row r="288" spans="1:5" x14ac:dyDescent="0.2">
      <c r="A288">
        <v>39579</v>
      </c>
      <c r="B288" t="s">
        <v>3108</v>
      </c>
      <c r="C288" t="s">
        <v>52</v>
      </c>
      <c r="D288" t="s">
        <v>2830</v>
      </c>
      <c r="E288" s="336">
        <v>51521.15</v>
      </c>
    </row>
    <row r="289" spans="1:5" x14ac:dyDescent="0.2">
      <c r="A289">
        <v>39826</v>
      </c>
      <c r="B289" t="s">
        <v>3109</v>
      </c>
      <c r="C289" t="s">
        <v>52</v>
      </c>
      <c r="D289" t="s">
        <v>2830</v>
      </c>
      <c r="E289" s="336">
        <v>6327.73</v>
      </c>
    </row>
    <row r="290" spans="1:5" x14ac:dyDescent="0.2">
      <c r="A290">
        <v>346</v>
      </c>
      <c r="B290" t="s">
        <v>3110</v>
      </c>
      <c r="C290" t="s">
        <v>94</v>
      </c>
      <c r="D290" t="s">
        <v>2830</v>
      </c>
      <c r="E290" s="336">
        <v>26.06</v>
      </c>
    </row>
    <row r="291" spans="1:5" x14ac:dyDescent="0.2">
      <c r="A291">
        <v>3312</v>
      </c>
      <c r="B291" t="s">
        <v>3111</v>
      </c>
      <c r="C291" t="s">
        <v>94</v>
      </c>
      <c r="D291" t="s">
        <v>2830</v>
      </c>
      <c r="E291" s="336">
        <v>23.08</v>
      </c>
    </row>
    <row r="292" spans="1:5" x14ac:dyDescent="0.2">
      <c r="A292">
        <v>339</v>
      </c>
      <c r="B292" t="s">
        <v>3112</v>
      </c>
      <c r="C292" t="s">
        <v>83</v>
      </c>
      <c r="D292" t="s">
        <v>2830</v>
      </c>
      <c r="E292" s="336">
        <v>1.34</v>
      </c>
    </row>
    <row r="293" spans="1:5" x14ac:dyDescent="0.2">
      <c r="A293">
        <v>340</v>
      </c>
      <c r="B293" t="s">
        <v>3113</v>
      </c>
      <c r="C293" t="s">
        <v>83</v>
      </c>
      <c r="D293" t="s">
        <v>2830</v>
      </c>
      <c r="E293" s="336">
        <v>1.21</v>
      </c>
    </row>
    <row r="294" spans="1:5" x14ac:dyDescent="0.2">
      <c r="A294">
        <v>43130</v>
      </c>
      <c r="B294" t="s">
        <v>2418</v>
      </c>
      <c r="C294" t="s">
        <v>94</v>
      </c>
      <c r="D294" t="s">
        <v>767</v>
      </c>
      <c r="E294" s="336">
        <v>22</v>
      </c>
    </row>
    <row r="295" spans="1:5" x14ac:dyDescent="0.2">
      <c r="A295">
        <v>344</v>
      </c>
      <c r="B295" t="s">
        <v>3114</v>
      </c>
      <c r="C295" t="s">
        <v>94</v>
      </c>
      <c r="D295" t="s">
        <v>2830</v>
      </c>
      <c r="E295" s="336">
        <v>28.92</v>
      </c>
    </row>
    <row r="296" spans="1:5" x14ac:dyDescent="0.2">
      <c r="A296">
        <v>345</v>
      </c>
      <c r="B296" t="s">
        <v>2417</v>
      </c>
      <c r="C296" t="s">
        <v>94</v>
      </c>
      <c r="D296" t="s">
        <v>2830</v>
      </c>
      <c r="E296" s="336">
        <v>31.38</v>
      </c>
    </row>
    <row r="297" spans="1:5" x14ac:dyDescent="0.2">
      <c r="A297">
        <v>43131</v>
      </c>
      <c r="B297" t="s">
        <v>3115</v>
      </c>
      <c r="C297" t="s">
        <v>94</v>
      </c>
      <c r="D297" t="s">
        <v>2830</v>
      </c>
      <c r="E297" s="336">
        <v>25.55</v>
      </c>
    </row>
    <row r="298" spans="1:5" x14ac:dyDescent="0.2">
      <c r="A298">
        <v>3313</v>
      </c>
      <c r="B298" t="s">
        <v>3116</v>
      </c>
      <c r="C298" t="s">
        <v>94</v>
      </c>
      <c r="D298" t="s">
        <v>2830</v>
      </c>
      <c r="E298" s="336">
        <v>29.7</v>
      </c>
    </row>
    <row r="299" spans="1:5" x14ac:dyDescent="0.2">
      <c r="A299">
        <v>43132</v>
      </c>
      <c r="B299" t="s">
        <v>3117</v>
      </c>
      <c r="C299" t="s">
        <v>94</v>
      </c>
      <c r="D299" t="s">
        <v>2830</v>
      </c>
      <c r="E299" s="336">
        <v>22</v>
      </c>
    </row>
    <row r="300" spans="1:5" x14ac:dyDescent="0.2">
      <c r="A300">
        <v>45245</v>
      </c>
      <c r="B300" t="s">
        <v>3118</v>
      </c>
      <c r="C300" t="s">
        <v>52</v>
      </c>
      <c r="D300" t="s">
        <v>2830</v>
      </c>
    </row>
    <row r="301" spans="1:5" x14ac:dyDescent="0.2">
      <c r="A301">
        <v>366</v>
      </c>
      <c r="B301" t="s">
        <v>3119</v>
      </c>
      <c r="C301" t="s">
        <v>2968</v>
      </c>
      <c r="D301" t="s">
        <v>767</v>
      </c>
      <c r="E301" s="336">
        <v>105</v>
      </c>
    </row>
    <row r="302" spans="1:5" x14ac:dyDescent="0.2">
      <c r="A302">
        <v>367</v>
      </c>
      <c r="B302" t="s">
        <v>667</v>
      </c>
      <c r="C302" t="s">
        <v>2968</v>
      </c>
      <c r="D302" t="s">
        <v>2830</v>
      </c>
      <c r="E302" s="336">
        <v>106.37</v>
      </c>
    </row>
    <row r="303" spans="1:5" x14ac:dyDescent="0.2">
      <c r="A303">
        <v>370</v>
      </c>
      <c r="B303" t="s">
        <v>635</v>
      </c>
      <c r="C303" t="s">
        <v>2968</v>
      </c>
      <c r="D303" t="s">
        <v>2830</v>
      </c>
      <c r="E303" s="336">
        <v>105</v>
      </c>
    </row>
    <row r="304" spans="1:5" x14ac:dyDescent="0.2">
      <c r="A304">
        <v>368</v>
      </c>
      <c r="B304" t="s">
        <v>3120</v>
      </c>
      <c r="C304" t="s">
        <v>2968</v>
      </c>
      <c r="D304" t="s">
        <v>2830</v>
      </c>
      <c r="E304" s="336">
        <v>52.5</v>
      </c>
    </row>
    <row r="305" spans="1:5" x14ac:dyDescent="0.2">
      <c r="A305">
        <v>11075</v>
      </c>
      <c r="B305" t="s">
        <v>3121</v>
      </c>
      <c r="C305" t="s">
        <v>2968</v>
      </c>
      <c r="D305" t="s">
        <v>2830</v>
      </c>
      <c r="E305" s="336">
        <v>1205.07</v>
      </c>
    </row>
    <row r="306" spans="1:5" x14ac:dyDescent="0.2">
      <c r="A306">
        <v>1381</v>
      </c>
      <c r="B306" t="s">
        <v>3122</v>
      </c>
      <c r="C306" t="s">
        <v>94</v>
      </c>
      <c r="D306" t="s">
        <v>767</v>
      </c>
      <c r="E306" s="336">
        <v>0.7</v>
      </c>
    </row>
    <row r="307" spans="1:5" x14ac:dyDescent="0.2">
      <c r="A307">
        <v>34353</v>
      </c>
      <c r="B307" t="s">
        <v>3123</v>
      </c>
      <c r="C307" t="s">
        <v>94</v>
      </c>
      <c r="D307" t="s">
        <v>2830</v>
      </c>
      <c r="E307" s="336">
        <v>1.3</v>
      </c>
    </row>
    <row r="308" spans="1:5" x14ac:dyDescent="0.2">
      <c r="A308">
        <v>37595</v>
      </c>
      <c r="B308" t="s">
        <v>1785</v>
      </c>
      <c r="C308" t="s">
        <v>94</v>
      </c>
      <c r="D308" t="s">
        <v>2830</v>
      </c>
      <c r="E308" s="336">
        <v>2.15</v>
      </c>
    </row>
    <row r="309" spans="1:5" x14ac:dyDescent="0.2">
      <c r="A309">
        <v>37596</v>
      </c>
      <c r="B309" t="s">
        <v>3124</v>
      </c>
      <c r="C309" t="s">
        <v>94</v>
      </c>
      <c r="D309" t="s">
        <v>2830</v>
      </c>
      <c r="E309" s="336">
        <v>2.4700000000000002</v>
      </c>
    </row>
    <row r="310" spans="1:5" x14ac:dyDescent="0.2">
      <c r="A310">
        <v>371</v>
      </c>
      <c r="B310" t="s">
        <v>3125</v>
      </c>
      <c r="C310" t="s">
        <v>94</v>
      </c>
      <c r="D310" t="s">
        <v>2830</v>
      </c>
      <c r="E310" s="336">
        <v>0.76</v>
      </c>
    </row>
    <row r="311" spans="1:5" x14ac:dyDescent="0.2">
      <c r="A311">
        <v>37553</v>
      </c>
      <c r="B311" t="s">
        <v>3126</v>
      </c>
      <c r="C311" t="s">
        <v>94</v>
      </c>
      <c r="D311" t="s">
        <v>2830</v>
      </c>
      <c r="E311" s="336">
        <v>1.43</v>
      </c>
    </row>
    <row r="312" spans="1:5" x14ac:dyDescent="0.2">
      <c r="A312">
        <v>37552</v>
      </c>
      <c r="B312" t="s">
        <v>3127</v>
      </c>
      <c r="C312" t="s">
        <v>94</v>
      </c>
      <c r="D312" t="s">
        <v>2830</v>
      </c>
      <c r="E312" s="336">
        <v>2.2999999999999998</v>
      </c>
    </row>
    <row r="313" spans="1:5" x14ac:dyDescent="0.2">
      <c r="A313">
        <v>36880</v>
      </c>
      <c r="B313" t="s">
        <v>3128</v>
      </c>
      <c r="C313" t="s">
        <v>94</v>
      </c>
      <c r="D313" t="s">
        <v>2830</v>
      </c>
      <c r="E313" s="336">
        <v>2.33</v>
      </c>
    </row>
    <row r="314" spans="1:5" x14ac:dyDescent="0.2">
      <c r="A314">
        <v>34355</v>
      </c>
      <c r="B314" t="s">
        <v>3129</v>
      </c>
      <c r="C314" t="s">
        <v>94</v>
      </c>
      <c r="D314" t="s">
        <v>2830</v>
      </c>
      <c r="E314" s="336">
        <v>2.0099999999999998</v>
      </c>
    </row>
    <row r="315" spans="1:5" x14ac:dyDescent="0.2">
      <c r="A315">
        <v>130</v>
      </c>
      <c r="B315" t="s">
        <v>3130</v>
      </c>
      <c r="C315" t="s">
        <v>94</v>
      </c>
      <c r="D315" t="s">
        <v>2830</v>
      </c>
      <c r="E315" s="336">
        <v>3.34</v>
      </c>
    </row>
    <row r="316" spans="1:5" x14ac:dyDescent="0.2">
      <c r="A316">
        <v>135</v>
      </c>
      <c r="B316" t="s">
        <v>3131</v>
      </c>
      <c r="C316" t="s">
        <v>94</v>
      </c>
      <c r="D316" t="s">
        <v>2830</v>
      </c>
      <c r="E316" s="336">
        <v>2.69</v>
      </c>
    </row>
    <row r="317" spans="1:5" x14ac:dyDescent="0.2">
      <c r="A317">
        <v>36886</v>
      </c>
      <c r="B317" t="s">
        <v>3132</v>
      </c>
      <c r="C317" t="s">
        <v>94</v>
      </c>
      <c r="D317" t="s">
        <v>2830</v>
      </c>
      <c r="E317" s="336">
        <v>0.72</v>
      </c>
    </row>
    <row r="318" spans="1:5" x14ac:dyDescent="0.2">
      <c r="A318">
        <v>38546</v>
      </c>
      <c r="B318" t="s">
        <v>3133</v>
      </c>
      <c r="C318" t="s">
        <v>2968</v>
      </c>
      <c r="D318" t="s">
        <v>2830</v>
      </c>
      <c r="E318" s="336">
        <v>545.57000000000005</v>
      </c>
    </row>
    <row r="319" spans="1:5" x14ac:dyDescent="0.2">
      <c r="A319">
        <v>34549</v>
      </c>
      <c r="B319" t="s">
        <v>3134</v>
      </c>
      <c r="C319" t="s">
        <v>2968</v>
      </c>
      <c r="D319" t="s">
        <v>2830</v>
      </c>
    </row>
    <row r="320" spans="1:5" x14ac:dyDescent="0.2">
      <c r="A320">
        <v>6081</v>
      </c>
      <c r="B320" t="s">
        <v>3135</v>
      </c>
      <c r="C320" t="s">
        <v>2968</v>
      </c>
      <c r="D320" t="s">
        <v>2830</v>
      </c>
    </row>
    <row r="321" spans="1:5" x14ac:dyDescent="0.2">
      <c r="A321">
        <v>6077</v>
      </c>
      <c r="B321" t="s">
        <v>3136</v>
      </c>
      <c r="C321" t="s">
        <v>2968</v>
      </c>
      <c r="D321" t="s">
        <v>2830</v>
      </c>
    </row>
    <row r="322" spans="1:5" x14ac:dyDescent="0.2">
      <c r="A322">
        <v>6079</v>
      </c>
      <c r="B322" t="s">
        <v>3137</v>
      </c>
      <c r="C322" t="s">
        <v>2968</v>
      </c>
      <c r="D322" t="s">
        <v>2830</v>
      </c>
    </row>
    <row r="323" spans="1:5" x14ac:dyDescent="0.2">
      <c r="A323">
        <v>1091</v>
      </c>
      <c r="B323" t="s">
        <v>3138</v>
      </c>
      <c r="C323" t="s">
        <v>52</v>
      </c>
      <c r="D323" t="s">
        <v>2830</v>
      </c>
      <c r="E323" s="336">
        <v>50.08</v>
      </c>
    </row>
    <row r="324" spans="1:5" x14ac:dyDescent="0.2">
      <c r="A324">
        <v>1094</v>
      </c>
      <c r="B324" t="s">
        <v>3139</v>
      </c>
      <c r="C324" t="s">
        <v>52</v>
      </c>
      <c r="D324" t="s">
        <v>2830</v>
      </c>
      <c r="E324" s="336">
        <v>35.03</v>
      </c>
    </row>
    <row r="325" spans="1:5" x14ac:dyDescent="0.2">
      <c r="A325">
        <v>1095</v>
      </c>
      <c r="B325" t="s">
        <v>3140</v>
      </c>
      <c r="C325" t="s">
        <v>52</v>
      </c>
      <c r="D325" t="s">
        <v>2830</v>
      </c>
      <c r="E325" s="336">
        <v>74.44</v>
      </c>
    </row>
    <row r="326" spans="1:5" x14ac:dyDescent="0.2">
      <c r="A326">
        <v>1092</v>
      </c>
      <c r="B326" t="s">
        <v>3141</v>
      </c>
      <c r="C326" t="s">
        <v>52</v>
      </c>
      <c r="D326" t="s">
        <v>767</v>
      </c>
      <c r="E326" s="336">
        <v>57.6</v>
      </c>
    </row>
    <row r="327" spans="1:5" x14ac:dyDescent="0.2">
      <c r="A327">
        <v>1093</v>
      </c>
      <c r="B327" t="s">
        <v>3142</v>
      </c>
      <c r="C327" t="s">
        <v>52</v>
      </c>
      <c r="D327" t="s">
        <v>2830</v>
      </c>
      <c r="E327" s="336">
        <v>134.51</v>
      </c>
    </row>
    <row r="328" spans="1:5" x14ac:dyDescent="0.2">
      <c r="A328">
        <v>1090</v>
      </c>
      <c r="B328" t="s">
        <v>3143</v>
      </c>
      <c r="C328" t="s">
        <v>52</v>
      </c>
      <c r="D328" t="s">
        <v>2830</v>
      </c>
      <c r="E328" s="336">
        <v>96.31</v>
      </c>
    </row>
    <row r="329" spans="1:5" x14ac:dyDescent="0.2">
      <c r="A329">
        <v>1096</v>
      </c>
      <c r="B329" t="s">
        <v>3144</v>
      </c>
      <c r="C329" t="s">
        <v>52</v>
      </c>
      <c r="D329" t="s">
        <v>2830</v>
      </c>
      <c r="E329" s="336">
        <v>173.32</v>
      </c>
    </row>
    <row r="330" spans="1:5" x14ac:dyDescent="0.2">
      <c r="A330">
        <v>1097</v>
      </c>
      <c r="B330" t="s">
        <v>3145</v>
      </c>
      <c r="C330" t="s">
        <v>52</v>
      </c>
      <c r="D330" t="s">
        <v>2830</v>
      </c>
      <c r="E330" s="336">
        <v>147.13</v>
      </c>
    </row>
    <row r="331" spans="1:5" x14ac:dyDescent="0.2">
      <c r="A331">
        <v>378</v>
      </c>
      <c r="B331" t="s">
        <v>3146</v>
      </c>
      <c r="C331" t="s">
        <v>533</v>
      </c>
      <c r="D331" t="s">
        <v>2830</v>
      </c>
      <c r="E331" s="336">
        <v>27.3</v>
      </c>
    </row>
    <row r="332" spans="1:5" x14ac:dyDescent="0.2">
      <c r="A332">
        <v>40911</v>
      </c>
      <c r="B332" t="s">
        <v>3147</v>
      </c>
      <c r="C332" t="s">
        <v>69</v>
      </c>
      <c r="D332" t="s">
        <v>2830</v>
      </c>
      <c r="E332" s="336">
        <v>4797.16</v>
      </c>
    </row>
    <row r="333" spans="1:5" x14ac:dyDescent="0.2">
      <c r="A333">
        <v>33939</v>
      </c>
      <c r="B333" t="s">
        <v>3148</v>
      </c>
      <c r="C333" t="s">
        <v>533</v>
      </c>
      <c r="D333" t="s">
        <v>2830</v>
      </c>
      <c r="E333" s="336">
        <v>119.52</v>
      </c>
    </row>
    <row r="334" spans="1:5" x14ac:dyDescent="0.2">
      <c r="A334">
        <v>40815</v>
      </c>
      <c r="B334" t="s">
        <v>3149</v>
      </c>
      <c r="C334" t="s">
        <v>69</v>
      </c>
      <c r="D334" t="s">
        <v>2830</v>
      </c>
      <c r="E334" s="336">
        <v>20998.82</v>
      </c>
    </row>
    <row r="335" spans="1:5" x14ac:dyDescent="0.2">
      <c r="A335">
        <v>33952</v>
      </c>
      <c r="B335" t="s">
        <v>3150</v>
      </c>
      <c r="C335" t="s">
        <v>533</v>
      </c>
      <c r="D335" t="s">
        <v>2830</v>
      </c>
      <c r="E335" s="336">
        <v>129.36000000000001</v>
      </c>
    </row>
    <row r="336" spans="1:5" x14ac:dyDescent="0.2">
      <c r="A336">
        <v>40816</v>
      </c>
      <c r="B336" t="s">
        <v>3151</v>
      </c>
      <c r="C336" t="s">
        <v>69</v>
      </c>
      <c r="D336" t="s">
        <v>2830</v>
      </c>
      <c r="E336" s="336">
        <v>22725.57</v>
      </c>
    </row>
    <row r="337" spans="1:5" x14ac:dyDescent="0.2">
      <c r="A337">
        <v>33953</v>
      </c>
      <c r="B337" t="s">
        <v>3152</v>
      </c>
      <c r="C337" t="s">
        <v>533</v>
      </c>
      <c r="D337" t="s">
        <v>2830</v>
      </c>
      <c r="E337" s="336">
        <v>130.38999999999999</v>
      </c>
    </row>
    <row r="338" spans="1:5" x14ac:dyDescent="0.2">
      <c r="A338">
        <v>40817</v>
      </c>
      <c r="B338" t="s">
        <v>3153</v>
      </c>
      <c r="C338" t="s">
        <v>69</v>
      </c>
      <c r="D338" t="s">
        <v>2830</v>
      </c>
      <c r="E338" s="336">
        <v>22906</v>
      </c>
    </row>
    <row r="339" spans="1:5" x14ac:dyDescent="0.2">
      <c r="A339">
        <v>13348</v>
      </c>
      <c r="B339" t="s">
        <v>3154</v>
      </c>
      <c r="C339" t="s">
        <v>52</v>
      </c>
      <c r="D339" t="s">
        <v>2830</v>
      </c>
    </row>
    <row r="340" spans="1:5" x14ac:dyDescent="0.2">
      <c r="A340">
        <v>39212</v>
      </c>
      <c r="B340" t="s">
        <v>3155</v>
      </c>
      <c r="C340" t="s">
        <v>52</v>
      </c>
      <c r="D340" t="s">
        <v>2830</v>
      </c>
      <c r="E340" s="336">
        <v>1.96</v>
      </c>
    </row>
    <row r="341" spans="1:5" x14ac:dyDescent="0.2">
      <c r="A341">
        <v>39211</v>
      </c>
      <c r="B341" t="s">
        <v>3156</v>
      </c>
      <c r="C341" t="s">
        <v>52</v>
      </c>
      <c r="D341" t="s">
        <v>2830</v>
      </c>
      <c r="E341" s="336">
        <v>1.76</v>
      </c>
    </row>
    <row r="342" spans="1:5" x14ac:dyDescent="0.2">
      <c r="A342">
        <v>39210</v>
      </c>
      <c r="B342" t="s">
        <v>3157</v>
      </c>
      <c r="C342" t="s">
        <v>52</v>
      </c>
      <c r="D342" t="s">
        <v>2830</v>
      </c>
      <c r="E342" s="336">
        <v>0.98</v>
      </c>
    </row>
    <row r="343" spans="1:5" x14ac:dyDescent="0.2">
      <c r="A343">
        <v>39208</v>
      </c>
      <c r="B343" t="s">
        <v>3158</v>
      </c>
      <c r="C343" t="s">
        <v>52</v>
      </c>
      <c r="D343" t="s">
        <v>2830</v>
      </c>
      <c r="E343" s="336">
        <v>0.53</v>
      </c>
    </row>
    <row r="344" spans="1:5" x14ac:dyDescent="0.2">
      <c r="A344">
        <v>39214</v>
      </c>
      <c r="B344" t="s">
        <v>3159</v>
      </c>
      <c r="C344" t="s">
        <v>52</v>
      </c>
      <c r="D344" t="s">
        <v>2830</v>
      </c>
      <c r="E344" s="336">
        <v>3.63</v>
      </c>
    </row>
    <row r="345" spans="1:5" x14ac:dyDescent="0.2">
      <c r="A345">
        <v>39213</v>
      </c>
      <c r="B345" t="s">
        <v>3160</v>
      </c>
      <c r="C345" t="s">
        <v>52</v>
      </c>
      <c r="D345" t="s">
        <v>2830</v>
      </c>
      <c r="E345" s="336">
        <v>2.57</v>
      </c>
    </row>
    <row r="346" spans="1:5" x14ac:dyDescent="0.2">
      <c r="A346">
        <v>39215</v>
      </c>
      <c r="B346" t="s">
        <v>3161</v>
      </c>
      <c r="C346" t="s">
        <v>52</v>
      </c>
      <c r="D346" t="s">
        <v>2830</v>
      </c>
      <c r="E346" s="336">
        <v>6.62</v>
      </c>
    </row>
    <row r="347" spans="1:5" x14ac:dyDescent="0.2">
      <c r="A347">
        <v>39209</v>
      </c>
      <c r="B347" t="s">
        <v>3162</v>
      </c>
      <c r="C347" t="s">
        <v>52</v>
      </c>
      <c r="D347" t="s">
        <v>2830</v>
      </c>
      <c r="E347" s="336">
        <v>0.64</v>
      </c>
    </row>
    <row r="348" spans="1:5" x14ac:dyDescent="0.2">
      <c r="A348">
        <v>39207</v>
      </c>
      <c r="B348" t="s">
        <v>3163</v>
      </c>
      <c r="C348" t="s">
        <v>52</v>
      </c>
      <c r="D348" t="s">
        <v>2830</v>
      </c>
      <c r="E348" s="336">
        <v>0.98</v>
      </c>
    </row>
    <row r="349" spans="1:5" x14ac:dyDescent="0.2">
      <c r="A349">
        <v>39216</v>
      </c>
      <c r="B349" t="s">
        <v>3164</v>
      </c>
      <c r="C349" t="s">
        <v>52</v>
      </c>
      <c r="D349" t="s">
        <v>2830</v>
      </c>
      <c r="E349" s="336">
        <v>9.24</v>
      </c>
    </row>
    <row r="350" spans="1:5" x14ac:dyDescent="0.2">
      <c r="A350">
        <v>11267</v>
      </c>
      <c r="B350" t="s">
        <v>3165</v>
      </c>
      <c r="C350" t="s">
        <v>52</v>
      </c>
      <c r="D350" t="s">
        <v>2830</v>
      </c>
    </row>
    <row r="351" spans="1:5" x14ac:dyDescent="0.2">
      <c r="A351">
        <v>379</v>
      </c>
      <c r="B351" t="s">
        <v>3166</v>
      </c>
      <c r="C351" t="s">
        <v>52</v>
      </c>
      <c r="D351" t="s">
        <v>2830</v>
      </c>
    </row>
    <row r="352" spans="1:5" x14ac:dyDescent="0.2">
      <c r="A352">
        <v>510</v>
      </c>
      <c r="B352" t="s">
        <v>3167</v>
      </c>
      <c r="C352" t="s">
        <v>94</v>
      </c>
      <c r="D352" t="s">
        <v>2830</v>
      </c>
      <c r="E352" s="336">
        <v>15.8</v>
      </c>
    </row>
    <row r="353" spans="1:5" x14ac:dyDescent="0.2">
      <c r="A353">
        <v>516</v>
      </c>
      <c r="B353" t="s">
        <v>3168</v>
      </c>
      <c r="C353" t="s">
        <v>94</v>
      </c>
      <c r="D353" t="s">
        <v>2830</v>
      </c>
      <c r="E353" s="336">
        <v>18.72</v>
      </c>
    </row>
    <row r="354" spans="1:5" x14ac:dyDescent="0.2">
      <c r="A354">
        <v>509</v>
      </c>
      <c r="B354" t="s">
        <v>3169</v>
      </c>
      <c r="C354" t="s">
        <v>94</v>
      </c>
      <c r="D354" t="s">
        <v>2830</v>
      </c>
      <c r="E354" s="336">
        <v>21.01</v>
      </c>
    </row>
    <row r="355" spans="1:5" x14ac:dyDescent="0.2">
      <c r="A355">
        <v>40331</v>
      </c>
      <c r="B355" t="s">
        <v>3170</v>
      </c>
      <c r="C355" t="s">
        <v>533</v>
      </c>
      <c r="D355" t="s">
        <v>2830</v>
      </c>
      <c r="E355" s="336">
        <v>27.42</v>
      </c>
    </row>
    <row r="356" spans="1:5" x14ac:dyDescent="0.2">
      <c r="A356">
        <v>40930</v>
      </c>
      <c r="B356" t="s">
        <v>3171</v>
      </c>
      <c r="C356" t="s">
        <v>69</v>
      </c>
      <c r="D356" t="s">
        <v>2830</v>
      </c>
      <c r="E356" s="336">
        <v>4820.2700000000004</v>
      </c>
    </row>
    <row r="357" spans="1:5" x14ac:dyDescent="0.2">
      <c r="A357">
        <v>377</v>
      </c>
      <c r="B357" t="s">
        <v>3172</v>
      </c>
      <c r="C357" t="s">
        <v>52</v>
      </c>
      <c r="D357" t="s">
        <v>767</v>
      </c>
      <c r="E357" s="336">
        <v>36</v>
      </c>
    </row>
    <row r="358" spans="1:5" x14ac:dyDescent="0.2">
      <c r="A358">
        <v>11761</v>
      </c>
      <c r="B358" t="s">
        <v>1937</v>
      </c>
      <c r="C358" t="s">
        <v>52</v>
      </c>
      <c r="D358" t="s">
        <v>2830</v>
      </c>
      <c r="E358" s="336">
        <v>76.61</v>
      </c>
    </row>
    <row r="359" spans="1:5" x14ac:dyDescent="0.2">
      <c r="A359">
        <v>7588</v>
      </c>
      <c r="B359" t="s">
        <v>3173</v>
      </c>
      <c r="C359" t="s">
        <v>52</v>
      </c>
      <c r="D359" t="s">
        <v>767</v>
      </c>
      <c r="E359" s="336">
        <v>48.28</v>
      </c>
    </row>
    <row r="360" spans="1:5" x14ac:dyDescent="0.2">
      <c r="A360">
        <v>34551</v>
      </c>
      <c r="B360" t="s">
        <v>3174</v>
      </c>
      <c r="C360" t="s">
        <v>533</v>
      </c>
      <c r="D360" t="s">
        <v>2830</v>
      </c>
      <c r="E360" s="336">
        <v>19.88</v>
      </c>
    </row>
    <row r="361" spans="1:5" x14ac:dyDescent="0.2">
      <c r="A361">
        <v>41078</v>
      </c>
      <c r="B361" t="s">
        <v>3175</v>
      </c>
      <c r="C361" t="s">
        <v>69</v>
      </c>
      <c r="D361" t="s">
        <v>2830</v>
      </c>
      <c r="E361" s="336">
        <v>3493.28</v>
      </c>
    </row>
    <row r="362" spans="1:5" x14ac:dyDescent="0.2">
      <c r="A362">
        <v>246</v>
      </c>
      <c r="B362" t="s">
        <v>3176</v>
      </c>
      <c r="C362" t="s">
        <v>533</v>
      </c>
      <c r="D362" t="s">
        <v>2830</v>
      </c>
      <c r="E362" s="336">
        <v>20.92</v>
      </c>
    </row>
    <row r="363" spans="1:5" x14ac:dyDescent="0.2">
      <c r="A363">
        <v>40927</v>
      </c>
      <c r="B363" t="s">
        <v>3177</v>
      </c>
      <c r="C363" t="s">
        <v>69</v>
      </c>
      <c r="D363" t="s">
        <v>2830</v>
      </c>
      <c r="E363" s="336">
        <v>3679.5</v>
      </c>
    </row>
    <row r="364" spans="1:5" x14ac:dyDescent="0.2">
      <c r="A364">
        <v>2350</v>
      </c>
      <c r="B364" t="s">
        <v>3178</v>
      </c>
      <c r="C364" t="s">
        <v>533</v>
      </c>
      <c r="D364" t="s">
        <v>2830</v>
      </c>
      <c r="E364" s="336">
        <v>23.68</v>
      </c>
    </row>
    <row r="365" spans="1:5" x14ac:dyDescent="0.2">
      <c r="A365">
        <v>40812</v>
      </c>
      <c r="B365" t="s">
        <v>3179</v>
      </c>
      <c r="C365" t="s">
        <v>69</v>
      </c>
      <c r="D365" t="s">
        <v>2830</v>
      </c>
      <c r="E365" s="336">
        <v>4162.3100000000004</v>
      </c>
    </row>
    <row r="366" spans="1:5" x14ac:dyDescent="0.2">
      <c r="A366">
        <v>245</v>
      </c>
      <c r="B366" t="s">
        <v>3180</v>
      </c>
      <c r="C366" t="s">
        <v>533</v>
      </c>
      <c r="D366" t="s">
        <v>2830</v>
      </c>
      <c r="E366" s="336">
        <v>31.28</v>
      </c>
    </row>
    <row r="367" spans="1:5" x14ac:dyDescent="0.2">
      <c r="A367">
        <v>41090</v>
      </c>
      <c r="B367" t="s">
        <v>3181</v>
      </c>
      <c r="C367" t="s">
        <v>69</v>
      </c>
      <c r="D367" t="s">
        <v>2830</v>
      </c>
      <c r="E367" s="336">
        <v>5496.98</v>
      </c>
    </row>
    <row r="368" spans="1:5" x14ac:dyDescent="0.2">
      <c r="A368">
        <v>251</v>
      </c>
      <c r="B368" t="s">
        <v>3182</v>
      </c>
      <c r="C368" t="s">
        <v>533</v>
      </c>
      <c r="D368" t="s">
        <v>2830</v>
      </c>
      <c r="E368" s="336">
        <v>20.92</v>
      </c>
    </row>
    <row r="369" spans="1:5" x14ac:dyDescent="0.2">
      <c r="A369">
        <v>40975</v>
      </c>
      <c r="B369" t="s">
        <v>3183</v>
      </c>
      <c r="C369" t="s">
        <v>69</v>
      </c>
      <c r="D369" t="s">
        <v>2830</v>
      </c>
      <c r="E369" s="336">
        <v>3679.5</v>
      </c>
    </row>
    <row r="370" spans="1:5" x14ac:dyDescent="0.2">
      <c r="A370">
        <v>6127</v>
      </c>
      <c r="B370" t="s">
        <v>3184</v>
      </c>
      <c r="C370" t="s">
        <v>533</v>
      </c>
      <c r="D370" t="s">
        <v>2830</v>
      </c>
      <c r="E370" s="336">
        <v>20.92</v>
      </c>
    </row>
    <row r="371" spans="1:5" x14ac:dyDescent="0.2">
      <c r="A371">
        <v>41072</v>
      </c>
      <c r="B371" t="s">
        <v>3185</v>
      </c>
      <c r="C371" t="s">
        <v>69</v>
      </c>
      <c r="D371" t="s">
        <v>2830</v>
      </c>
      <c r="E371" s="336">
        <v>3679.5</v>
      </c>
    </row>
    <row r="372" spans="1:5" x14ac:dyDescent="0.2">
      <c r="A372">
        <v>6121</v>
      </c>
      <c r="B372" t="s">
        <v>3186</v>
      </c>
      <c r="C372" t="s">
        <v>533</v>
      </c>
      <c r="D372" t="s">
        <v>2830</v>
      </c>
      <c r="E372" s="336">
        <v>19.88</v>
      </c>
    </row>
    <row r="373" spans="1:5" x14ac:dyDescent="0.2">
      <c r="A373">
        <v>41071</v>
      </c>
      <c r="B373" t="s">
        <v>3187</v>
      </c>
      <c r="C373" t="s">
        <v>69</v>
      </c>
      <c r="D373" t="s">
        <v>2830</v>
      </c>
      <c r="E373" s="336">
        <v>3492.98</v>
      </c>
    </row>
    <row r="374" spans="1:5" x14ac:dyDescent="0.2">
      <c r="A374">
        <v>244</v>
      </c>
      <c r="B374" t="s">
        <v>3188</v>
      </c>
      <c r="C374" t="s">
        <v>533</v>
      </c>
      <c r="D374" t="s">
        <v>2830</v>
      </c>
      <c r="E374" s="336">
        <v>11.43</v>
      </c>
    </row>
    <row r="375" spans="1:5" x14ac:dyDescent="0.2">
      <c r="A375">
        <v>41093</v>
      </c>
      <c r="B375" t="s">
        <v>3189</v>
      </c>
      <c r="C375" t="s">
        <v>69</v>
      </c>
      <c r="D375" t="s">
        <v>2830</v>
      </c>
      <c r="E375" s="336">
        <v>2012.39</v>
      </c>
    </row>
    <row r="376" spans="1:5" x14ac:dyDescent="0.2">
      <c r="A376">
        <v>532</v>
      </c>
      <c r="B376" t="s">
        <v>3190</v>
      </c>
      <c r="C376" t="s">
        <v>533</v>
      </c>
      <c r="D376" t="s">
        <v>2830</v>
      </c>
      <c r="E376" s="336">
        <v>36.020000000000003</v>
      </c>
    </row>
    <row r="377" spans="1:5" x14ac:dyDescent="0.2">
      <c r="A377">
        <v>40931</v>
      </c>
      <c r="B377" t="s">
        <v>3191</v>
      </c>
      <c r="C377" t="s">
        <v>69</v>
      </c>
      <c r="D377" t="s">
        <v>2830</v>
      </c>
      <c r="E377" s="336">
        <v>6329.28</v>
      </c>
    </row>
    <row r="378" spans="1:5" x14ac:dyDescent="0.2">
      <c r="A378">
        <v>36150</v>
      </c>
      <c r="B378" t="s">
        <v>3192</v>
      </c>
      <c r="C378" t="s">
        <v>52</v>
      </c>
      <c r="D378" t="s">
        <v>2830</v>
      </c>
      <c r="E378" s="336">
        <v>52.27</v>
      </c>
    </row>
    <row r="379" spans="1:5" x14ac:dyDescent="0.2">
      <c r="A379">
        <v>45262</v>
      </c>
      <c r="B379" t="s">
        <v>3193</v>
      </c>
      <c r="C379" t="s">
        <v>52</v>
      </c>
      <c r="D379" t="s">
        <v>2830</v>
      </c>
      <c r="E379" s="336">
        <v>15.56</v>
      </c>
    </row>
    <row r="380" spans="1:5" x14ac:dyDescent="0.2">
      <c r="A380">
        <v>4760</v>
      </c>
      <c r="B380" t="s">
        <v>3194</v>
      </c>
      <c r="C380" t="s">
        <v>533</v>
      </c>
      <c r="D380" t="s">
        <v>2830</v>
      </c>
      <c r="E380" s="336">
        <v>30.35</v>
      </c>
    </row>
    <row r="381" spans="1:5" x14ac:dyDescent="0.2">
      <c r="A381">
        <v>41069</v>
      </c>
      <c r="B381" t="s">
        <v>3195</v>
      </c>
      <c r="C381" t="s">
        <v>69</v>
      </c>
      <c r="D381" t="s">
        <v>2830</v>
      </c>
      <c r="E381" s="336">
        <v>5334.86</v>
      </c>
    </row>
    <row r="382" spans="1:5" x14ac:dyDescent="0.2">
      <c r="A382">
        <v>10422</v>
      </c>
      <c r="B382" t="s">
        <v>3196</v>
      </c>
      <c r="C382" t="s">
        <v>52</v>
      </c>
      <c r="D382" t="s">
        <v>2830</v>
      </c>
      <c r="E382" s="336">
        <v>433.56</v>
      </c>
    </row>
    <row r="383" spans="1:5" x14ac:dyDescent="0.2">
      <c r="A383">
        <v>44019</v>
      </c>
      <c r="B383" t="s">
        <v>3197</v>
      </c>
      <c r="C383" t="s">
        <v>52</v>
      </c>
      <c r="D383" t="s">
        <v>2830</v>
      </c>
      <c r="E383" s="336">
        <v>600.15</v>
      </c>
    </row>
    <row r="384" spans="1:5" x14ac:dyDescent="0.2">
      <c r="A384">
        <v>36520</v>
      </c>
      <c r="B384" t="s">
        <v>3198</v>
      </c>
      <c r="C384" t="s">
        <v>52</v>
      </c>
      <c r="D384" t="s">
        <v>2830</v>
      </c>
      <c r="E384" s="336">
        <v>729.72</v>
      </c>
    </row>
    <row r="385" spans="1:5" x14ac:dyDescent="0.2">
      <c r="A385">
        <v>42319</v>
      </c>
      <c r="B385" t="s">
        <v>3199</v>
      </c>
      <c r="C385" t="s">
        <v>52</v>
      </c>
      <c r="D385" t="s">
        <v>2830</v>
      </c>
      <c r="E385" s="336">
        <v>653.87</v>
      </c>
    </row>
    <row r="386" spans="1:5" x14ac:dyDescent="0.2">
      <c r="A386">
        <v>10420</v>
      </c>
      <c r="B386" t="s">
        <v>3200</v>
      </c>
      <c r="C386" t="s">
        <v>52</v>
      </c>
      <c r="D386" t="s">
        <v>767</v>
      </c>
      <c r="E386" s="336">
        <v>231.95</v>
      </c>
    </row>
    <row r="387" spans="1:5" x14ac:dyDescent="0.2">
      <c r="A387">
        <v>10421</v>
      </c>
      <c r="B387" t="s">
        <v>3201</v>
      </c>
      <c r="C387" t="s">
        <v>52</v>
      </c>
      <c r="D387" t="s">
        <v>2830</v>
      </c>
      <c r="E387" s="336">
        <v>254.88</v>
      </c>
    </row>
    <row r="388" spans="1:5" x14ac:dyDescent="0.2">
      <c r="A388">
        <v>11786</v>
      </c>
      <c r="B388" t="s">
        <v>3202</v>
      </c>
      <c r="C388" t="s">
        <v>52</v>
      </c>
      <c r="D388" t="s">
        <v>2830</v>
      </c>
      <c r="E388" s="336">
        <v>513.94000000000005</v>
      </c>
    </row>
    <row r="389" spans="1:5" x14ac:dyDescent="0.2">
      <c r="A389">
        <v>45195</v>
      </c>
      <c r="B389" t="s">
        <v>3203</v>
      </c>
      <c r="C389" t="s">
        <v>52</v>
      </c>
      <c r="D389" t="s">
        <v>2830</v>
      </c>
    </row>
    <row r="390" spans="1:5" x14ac:dyDescent="0.2">
      <c r="A390">
        <v>45226</v>
      </c>
      <c r="B390" t="s">
        <v>3204</v>
      </c>
      <c r="C390" t="s">
        <v>52</v>
      </c>
      <c r="D390" t="s">
        <v>2830</v>
      </c>
      <c r="E390" s="336">
        <v>14.87</v>
      </c>
    </row>
    <row r="391" spans="1:5" x14ac:dyDescent="0.2">
      <c r="A391">
        <v>4815</v>
      </c>
      <c r="B391" t="s">
        <v>3205</v>
      </c>
      <c r="C391" t="s">
        <v>52</v>
      </c>
      <c r="D391" t="s">
        <v>2830</v>
      </c>
      <c r="E391" s="336">
        <v>12.8</v>
      </c>
    </row>
    <row r="392" spans="1:5" x14ac:dyDescent="0.2">
      <c r="A392">
        <v>541</v>
      </c>
      <c r="B392" t="s">
        <v>3206</v>
      </c>
      <c r="C392" t="s">
        <v>52</v>
      </c>
      <c r="D392" t="s">
        <v>767</v>
      </c>
      <c r="E392" s="336">
        <v>259.89999999999998</v>
      </c>
    </row>
    <row r="393" spans="1:5" x14ac:dyDescent="0.2">
      <c r="A393">
        <v>542</v>
      </c>
      <c r="B393" t="s">
        <v>3207</v>
      </c>
      <c r="C393" t="s">
        <v>52</v>
      </c>
      <c r="D393" t="s">
        <v>2830</v>
      </c>
      <c r="E393" s="336">
        <v>325.79000000000002</v>
      </c>
    </row>
    <row r="394" spans="1:5" x14ac:dyDescent="0.2">
      <c r="A394">
        <v>540</v>
      </c>
      <c r="B394" t="s">
        <v>3208</v>
      </c>
      <c r="C394" t="s">
        <v>52</v>
      </c>
      <c r="D394" t="s">
        <v>2830</v>
      </c>
      <c r="E394" s="336">
        <v>734.16</v>
      </c>
    </row>
    <row r="395" spans="1:5" x14ac:dyDescent="0.2">
      <c r="A395">
        <v>38364</v>
      </c>
      <c r="B395" t="s">
        <v>3209</v>
      </c>
      <c r="C395" t="s">
        <v>52</v>
      </c>
      <c r="D395" t="s">
        <v>2830</v>
      </c>
      <c r="E395" s="336">
        <v>1048.21</v>
      </c>
    </row>
    <row r="396" spans="1:5" x14ac:dyDescent="0.2">
      <c r="A396">
        <v>11692</v>
      </c>
      <c r="B396" t="s">
        <v>3210</v>
      </c>
      <c r="C396" t="s">
        <v>3211</v>
      </c>
      <c r="D396" t="s">
        <v>2830</v>
      </c>
      <c r="E396" s="336">
        <v>511.2</v>
      </c>
    </row>
    <row r="397" spans="1:5" x14ac:dyDescent="0.2">
      <c r="A397">
        <v>1746</v>
      </c>
      <c r="B397" t="s">
        <v>3212</v>
      </c>
      <c r="C397" t="s">
        <v>52</v>
      </c>
      <c r="D397" t="s">
        <v>767</v>
      </c>
      <c r="E397" s="336">
        <v>272.51</v>
      </c>
    </row>
    <row r="398" spans="1:5" x14ac:dyDescent="0.2">
      <c r="A398">
        <v>1748</v>
      </c>
      <c r="B398" t="s">
        <v>3213</v>
      </c>
      <c r="C398" t="s">
        <v>52</v>
      </c>
      <c r="D398" t="s">
        <v>2830</v>
      </c>
      <c r="E398" s="336">
        <v>362.37</v>
      </c>
    </row>
    <row r="399" spans="1:5" x14ac:dyDescent="0.2">
      <c r="A399">
        <v>1749</v>
      </c>
      <c r="B399" t="s">
        <v>3214</v>
      </c>
      <c r="C399" t="s">
        <v>52</v>
      </c>
      <c r="D399" t="s">
        <v>2830</v>
      </c>
      <c r="E399" s="336">
        <v>525.01</v>
      </c>
    </row>
    <row r="400" spans="1:5" x14ac:dyDescent="0.2">
      <c r="A400">
        <v>37412</v>
      </c>
      <c r="B400" t="s">
        <v>3215</v>
      </c>
      <c r="C400" t="s">
        <v>52</v>
      </c>
      <c r="D400" t="s">
        <v>2830</v>
      </c>
      <c r="E400" s="336">
        <v>266.38</v>
      </c>
    </row>
    <row r="401" spans="1:5" x14ac:dyDescent="0.2">
      <c r="A401">
        <v>1745</v>
      </c>
      <c r="B401" t="s">
        <v>3216</v>
      </c>
      <c r="C401" t="s">
        <v>52</v>
      </c>
      <c r="D401" t="s">
        <v>2830</v>
      </c>
      <c r="E401" s="336">
        <v>316.76</v>
      </c>
    </row>
    <row r="402" spans="1:5" x14ac:dyDescent="0.2">
      <c r="A402">
        <v>1750</v>
      </c>
      <c r="B402" t="s">
        <v>3217</v>
      </c>
      <c r="C402" t="s">
        <v>52</v>
      </c>
      <c r="D402" t="s">
        <v>2830</v>
      </c>
      <c r="E402" s="336">
        <v>740.22</v>
      </c>
    </row>
    <row r="403" spans="1:5" x14ac:dyDescent="0.2">
      <c r="A403">
        <v>11687</v>
      </c>
      <c r="B403" t="s">
        <v>3218</v>
      </c>
      <c r="C403" t="s">
        <v>83</v>
      </c>
      <c r="D403" t="s">
        <v>2830</v>
      </c>
      <c r="E403" s="336">
        <v>1179.3900000000001</v>
      </c>
    </row>
    <row r="404" spans="1:5" x14ac:dyDescent="0.2">
      <c r="A404">
        <v>11689</v>
      </c>
      <c r="B404" t="s">
        <v>3219</v>
      </c>
      <c r="C404" t="s">
        <v>83</v>
      </c>
      <c r="D404" t="s">
        <v>2830</v>
      </c>
      <c r="E404" s="336">
        <v>1477.71</v>
      </c>
    </row>
    <row r="405" spans="1:5" x14ac:dyDescent="0.2">
      <c r="A405">
        <v>11693</v>
      </c>
      <c r="B405" t="s">
        <v>3220</v>
      </c>
      <c r="C405" t="s">
        <v>3211</v>
      </c>
      <c r="D405" t="s">
        <v>2830</v>
      </c>
      <c r="E405" s="336">
        <v>288.17</v>
      </c>
    </row>
    <row r="406" spans="1:5" x14ac:dyDescent="0.2">
      <c r="A406">
        <v>36215</v>
      </c>
      <c r="B406" t="s">
        <v>3221</v>
      </c>
      <c r="C406" t="s">
        <v>52</v>
      </c>
      <c r="D406" t="s">
        <v>2830</v>
      </c>
      <c r="E406" s="336">
        <v>519.61</v>
      </c>
    </row>
    <row r="407" spans="1:5" x14ac:dyDescent="0.2">
      <c r="A407">
        <v>42439</v>
      </c>
      <c r="B407" t="s">
        <v>3222</v>
      </c>
      <c r="C407" t="s">
        <v>52</v>
      </c>
      <c r="D407" t="s">
        <v>2830</v>
      </c>
    </row>
    <row r="408" spans="1:5" x14ac:dyDescent="0.2">
      <c r="A408">
        <v>38381</v>
      </c>
      <c r="B408" t="s">
        <v>3223</v>
      </c>
      <c r="C408" t="s">
        <v>52</v>
      </c>
      <c r="D408" t="s">
        <v>2830</v>
      </c>
      <c r="E408" s="336">
        <v>11.9</v>
      </c>
    </row>
    <row r="409" spans="1:5" x14ac:dyDescent="0.2">
      <c r="A409">
        <v>39621</v>
      </c>
      <c r="B409" t="s">
        <v>3224</v>
      </c>
      <c r="C409" t="s">
        <v>3225</v>
      </c>
      <c r="D409" t="s">
        <v>2830</v>
      </c>
      <c r="E409" s="336">
        <v>1474.84</v>
      </c>
    </row>
    <row r="410" spans="1:5" x14ac:dyDescent="0.2">
      <c r="A410">
        <v>39624</v>
      </c>
      <c r="B410" t="s">
        <v>3226</v>
      </c>
      <c r="C410" t="s">
        <v>3225</v>
      </c>
      <c r="D410" t="s">
        <v>2830</v>
      </c>
      <c r="E410" s="336">
        <v>1626.91</v>
      </c>
    </row>
    <row r="411" spans="1:5" x14ac:dyDescent="0.2">
      <c r="A411">
        <v>39615</v>
      </c>
      <c r="B411" t="s">
        <v>3227</v>
      </c>
      <c r="C411" t="s">
        <v>52</v>
      </c>
      <c r="D411" t="s">
        <v>2830</v>
      </c>
      <c r="E411" s="336">
        <v>657.42</v>
      </c>
    </row>
    <row r="412" spans="1:5" x14ac:dyDescent="0.2">
      <c r="A412">
        <v>39620</v>
      </c>
      <c r="B412" t="s">
        <v>3228</v>
      </c>
      <c r="C412" t="s">
        <v>52</v>
      </c>
      <c r="D412" t="s">
        <v>2830</v>
      </c>
      <c r="E412" s="336">
        <v>1004.06</v>
      </c>
    </row>
    <row r="413" spans="1:5" x14ac:dyDescent="0.2">
      <c r="A413">
        <v>39623</v>
      </c>
      <c r="B413" t="s">
        <v>3229</v>
      </c>
      <c r="C413" t="s">
        <v>52</v>
      </c>
      <c r="D413" t="s">
        <v>2830</v>
      </c>
      <c r="E413" s="336">
        <v>1075.44</v>
      </c>
    </row>
    <row r="414" spans="1:5" x14ac:dyDescent="0.2">
      <c r="A414">
        <v>546</v>
      </c>
      <c r="B414" t="s">
        <v>3230</v>
      </c>
      <c r="C414" t="s">
        <v>94</v>
      </c>
      <c r="D414" t="s">
        <v>767</v>
      </c>
      <c r="E414" s="336">
        <v>9.3699999999999992</v>
      </c>
    </row>
    <row r="415" spans="1:5" x14ac:dyDescent="0.2">
      <c r="A415">
        <v>566</v>
      </c>
      <c r="B415" t="s">
        <v>3231</v>
      </c>
      <c r="C415" t="s">
        <v>83</v>
      </c>
      <c r="D415" t="s">
        <v>2830</v>
      </c>
      <c r="E415" s="336">
        <v>4.4400000000000004</v>
      </c>
    </row>
    <row r="416" spans="1:5" x14ac:dyDescent="0.2">
      <c r="A416">
        <v>565</v>
      </c>
      <c r="B416" t="s">
        <v>3232</v>
      </c>
      <c r="C416" t="s">
        <v>83</v>
      </c>
      <c r="D416" t="s">
        <v>2830</v>
      </c>
      <c r="E416" s="336">
        <v>8.81</v>
      </c>
    </row>
    <row r="417" spans="1:5" x14ac:dyDescent="0.2">
      <c r="A417">
        <v>555</v>
      </c>
      <c r="B417" t="s">
        <v>3233</v>
      </c>
      <c r="C417" t="s">
        <v>83</v>
      </c>
      <c r="D417" t="s">
        <v>2830</v>
      </c>
      <c r="E417" s="336">
        <v>11.49</v>
      </c>
    </row>
    <row r="418" spans="1:5" x14ac:dyDescent="0.2">
      <c r="A418">
        <v>557</v>
      </c>
      <c r="B418" t="s">
        <v>3234</v>
      </c>
      <c r="C418" t="s">
        <v>83</v>
      </c>
      <c r="D418" t="s">
        <v>2830</v>
      </c>
      <c r="E418" s="336">
        <v>36.049999999999997</v>
      </c>
    </row>
    <row r="419" spans="1:5" x14ac:dyDescent="0.2">
      <c r="A419">
        <v>552</v>
      </c>
      <c r="B419" t="s">
        <v>3235</v>
      </c>
      <c r="C419" t="s">
        <v>83</v>
      </c>
      <c r="D419" t="s">
        <v>2830</v>
      </c>
      <c r="E419" s="336">
        <v>17.89</v>
      </c>
    </row>
    <row r="420" spans="1:5" x14ac:dyDescent="0.2">
      <c r="A420">
        <v>563</v>
      </c>
      <c r="B420" t="s">
        <v>3236</v>
      </c>
      <c r="C420" t="s">
        <v>83</v>
      </c>
      <c r="D420" t="s">
        <v>2830</v>
      </c>
      <c r="E420" s="336">
        <v>26.88</v>
      </c>
    </row>
    <row r="421" spans="1:5" x14ac:dyDescent="0.2">
      <c r="A421">
        <v>549</v>
      </c>
      <c r="B421" t="s">
        <v>3237</v>
      </c>
      <c r="C421" t="s">
        <v>83</v>
      </c>
      <c r="D421" t="s">
        <v>2830</v>
      </c>
      <c r="E421" s="336">
        <v>48.37</v>
      </c>
    </row>
    <row r="422" spans="1:5" x14ac:dyDescent="0.2">
      <c r="A422">
        <v>551</v>
      </c>
      <c r="B422" t="s">
        <v>3238</v>
      </c>
      <c r="C422" t="s">
        <v>83</v>
      </c>
      <c r="D422" t="s">
        <v>2830</v>
      </c>
      <c r="E422" s="336">
        <v>95.79</v>
      </c>
    </row>
    <row r="423" spans="1:5" x14ac:dyDescent="0.2">
      <c r="A423">
        <v>559</v>
      </c>
      <c r="B423" t="s">
        <v>3239</v>
      </c>
      <c r="C423" t="s">
        <v>83</v>
      </c>
      <c r="D423" t="s">
        <v>2830</v>
      </c>
      <c r="E423" s="336">
        <v>23.94</v>
      </c>
    </row>
    <row r="424" spans="1:5" x14ac:dyDescent="0.2">
      <c r="A424">
        <v>560</v>
      </c>
      <c r="B424" t="s">
        <v>3240</v>
      </c>
      <c r="C424" t="s">
        <v>83</v>
      </c>
      <c r="D424" t="s">
        <v>2830</v>
      </c>
      <c r="E424" s="336">
        <v>29.96</v>
      </c>
    </row>
    <row r="425" spans="1:5" x14ac:dyDescent="0.2">
      <c r="A425">
        <v>547</v>
      </c>
      <c r="B425" t="s">
        <v>3241</v>
      </c>
      <c r="C425" t="s">
        <v>83</v>
      </c>
      <c r="D425" t="s">
        <v>2830</v>
      </c>
      <c r="E425" s="336">
        <v>35.869999999999997</v>
      </c>
    </row>
    <row r="426" spans="1:5" x14ac:dyDescent="0.2">
      <c r="A426">
        <v>36207</v>
      </c>
      <c r="B426" t="s">
        <v>3242</v>
      </c>
      <c r="C426" t="s">
        <v>52</v>
      </c>
      <c r="D426" t="s">
        <v>2830</v>
      </c>
      <c r="E426" s="336">
        <v>230.15</v>
      </c>
    </row>
    <row r="427" spans="1:5" x14ac:dyDescent="0.2">
      <c r="A427">
        <v>36209</v>
      </c>
      <c r="B427" t="s">
        <v>3243</v>
      </c>
      <c r="C427" t="s">
        <v>52</v>
      </c>
      <c r="D427" t="s">
        <v>2830</v>
      </c>
      <c r="E427" s="336">
        <v>264.13</v>
      </c>
    </row>
    <row r="428" spans="1:5" x14ac:dyDescent="0.2">
      <c r="A428">
        <v>36210</v>
      </c>
      <c r="B428" t="s">
        <v>3244</v>
      </c>
      <c r="C428" t="s">
        <v>52</v>
      </c>
      <c r="D428" t="s">
        <v>2830</v>
      </c>
      <c r="E428" s="336">
        <v>285.77999999999997</v>
      </c>
    </row>
    <row r="429" spans="1:5" x14ac:dyDescent="0.2">
      <c r="A429">
        <v>36204</v>
      </c>
      <c r="B429" t="s">
        <v>3245</v>
      </c>
      <c r="C429" t="s">
        <v>52</v>
      </c>
      <c r="D429" t="s">
        <v>2830</v>
      </c>
      <c r="E429" s="336">
        <v>101.33</v>
      </c>
    </row>
    <row r="430" spans="1:5" x14ac:dyDescent="0.2">
      <c r="A430">
        <v>36205</v>
      </c>
      <c r="B430" t="s">
        <v>3246</v>
      </c>
      <c r="C430" t="s">
        <v>52</v>
      </c>
      <c r="D430" t="s">
        <v>2830</v>
      </c>
      <c r="E430" s="336">
        <v>112.53</v>
      </c>
    </row>
    <row r="431" spans="1:5" x14ac:dyDescent="0.2">
      <c r="A431">
        <v>36081</v>
      </c>
      <c r="B431" t="s">
        <v>3247</v>
      </c>
      <c r="C431" t="s">
        <v>52</v>
      </c>
      <c r="D431" t="s">
        <v>767</v>
      </c>
      <c r="E431" s="336">
        <v>119.99</v>
      </c>
    </row>
    <row r="432" spans="1:5" x14ac:dyDescent="0.2">
      <c r="A432">
        <v>36206</v>
      </c>
      <c r="B432" t="s">
        <v>3248</v>
      </c>
      <c r="C432" t="s">
        <v>52</v>
      </c>
      <c r="D432" t="s">
        <v>2830</v>
      </c>
      <c r="E432" s="336">
        <v>125.71</v>
      </c>
    </row>
    <row r="433" spans="1:5" x14ac:dyDescent="0.2">
      <c r="A433">
        <v>36218</v>
      </c>
      <c r="B433" t="s">
        <v>3249</v>
      </c>
      <c r="C433" t="s">
        <v>52</v>
      </c>
      <c r="D433" t="s">
        <v>2830</v>
      </c>
    </row>
    <row r="434" spans="1:5" x14ac:dyDescent="0.2">
      <c r="A434">
        <v>36220</v>
      </c>
      <c r="B434" t="s">
        <v>3250</v>
      </c>
      <c r="C434" t="s">
        <v>52</v>
      </c>
      <c r="D434" t="s">
        <v>2830</v>
      </c>
    </row>
    <row r="435" spans="1:5" x14ac:dyDescent="0.2">
      <c r="A435">
        <v>36080</v>
      </c>
      <c r="B435" t="s">
        <v>3251</v>
      </c>
      <c r="C435" t="s">
        <v>52</v>
      </c>
      <c r="D435" t="s">
        <v>767</v>
      </c>
    </row>
    <row r="436" spans="1:5" x14ac:dyDescent="0.2">
      <c r="A436">
        <v>36223</v>
      </c>
      <c r="B436" t="s">
        <v>3252</v>
      </c>
      <c r="C436" t="s">
        <v>52</v>
      </c>
      <c r="D436" t="s">
        <v>2830</v>
      </c>
    </row>
    <row r="437" spans="1:5" x14ac:dyDescent="0.2">
      <c r="A437">
        <v>38127</v>
      </c>
      <c r="B437" t="s">
        <v>3253</v>
      </c>
      <c r="C437" t="s">
        <v>52</v>
      </c>
      <c r="D437" t="s">
        <v>2830</v>
      </c>
      <c r="E437" s="336">
        <v>520.36</v>
      </c>
    </row>
    <row r="438" spans="1:5" x14ac:dyDescent="0.2">
      <c r="A438">
        <v>38060</v>
      </c>
      <c r="B438" t="s">
        <v>3254</v>
      </c>
      <c r="C438" t="s">
        <v>52</v>
      </c>
      <c r="D438" t="s">
        <v>2830</v>
      </c>
      <c r="E438" s="336">
        <v>49.47</v>
      </c>
    </row>
    <row r="439" spans="1:5" x14ac:dyDescent="0.2">
      <c r="A439">
        <v>10956</v>
      </c>
      <c r="B439" t="s">
        <v>3255</v>
      </c>
      <c r="C439" t="s">
        <v>52</v>
      </c>
      <c r="D439" t="s">
        <v>2830</v>
      </c>
      <c r="E439" s="336">
        <v>54.25</v>
      </c>
    </row>
    <row r="440" spans="1:5" x14ac:dyDescent="0.2">
      <c r="A440">
        <v>39380</v>
      </c>
      <c r="B440" t="s">
        <v>3256</v>
      </c>
      <c r="C440" t="s">
        <v>52</v>
      </c>
      <c r="D440" t="s">
        <v>2830</v>
      </c>
      <c r="E440" s="336">
        <v>12.81</v>
      </c>
    </row>
    <row r="441" spans="1:5" x14ac:dyDescent="0.2">
      <c r="A441">
        <v>44172</v>
      </c>
      <c r="B441" t="s">
        <v>3257</v>
      </c>
      <c r="C441" t="s">
        <v>52</v>
      </c>
      <c r="D441" t="s">
        <v>2830</v>
      </c>
      <c r="E441" s="336">
        <v>8.0500000000000007</v>
      </c>
    </row>
    <row r="442" spans="1:5" x14ac:dyDescent="0.2">
      <c r="A442">
        <v>37597</v>
      </c>
      <c r="B442" t="s">
        <v>3258</v>
      </c>
      <c r="C442" t="s">
        <v>52</v>
      </c>
      <c r="D442" t="s">
        <v>2830</v>
      </c>
    </row>
    <row r="443" spans="1:5" x14ac:dyDescent="0.2">
      <c r="A443">
        <v>183</v>
      </c>
      <c r="B443" t="s">
        <v>3259</v>
      </c>
      <c r="C443" t="s">
        <v>3260</v>
      </c>
      <c r="D443" t="s">
        <v>767</v>
      </c>
      <c r="E443" s="336">
        <v>213.18</v>
      </c>
    </row>
    <row r="444" spans="1:5" x14ac:dyDescent="0.2">
      <c r="A444">
        <v>184</v>
      </c>
      <c r="B444" t="s">
        <v>3261</v>
      </c>
      <c r="C444" t="s">
        <v>3260</v>
      </c>
      <c r="D444" t="s">
        <v>2830</v>
      </c>
      <c r="E444" s="336">
        <v>132.03</v>
      </c>
    </row>
    <row r="445" spans="1:5" x14ac:dyDescent="0.2">
      <c r="A445">
        <v>181</v>
      </c>
      <c r="B445" t="s">
        <v>3262</v>
      </c>
      <c r="C445" t="s">
        <v>3260</v>
      </c>
      <c r="D445" t="s">
        <v>2830</v>
      </c>
      <c r="E445" s="336">
        <v>284.69</v>
      </c>
    </row>
    <row r="446" spans="1:5" x14ac:dyDescent="0.2">
      <c r="A446">
        <v>20001</v>
      </c>
      <c r="B446" t="s">
        <v>3263</v>
      </c>
      <c r="C446" t="s">
        <v>3260</v>
      </c>
      <c r="D446" t="s">
        <v>2830</v>
      </c>
      <c r="E446" s="336">
        <v>165.04</v>
      </c>
    </row>
    <row r="447" spans="1:5" x14ac:dyDescent="0.2">
      <c r="A447">
        <v>39837</v>
      </c>
      <c r="B447" t="s">
        <v>3264</v>
      </c>
      <c r="C447" t="s">
        <v>3260</v>
      </c>
      <c r="D447" t="s">
        <v>2830</v>
      </c>
      <c r="E447" s="336">
        <v>281.44</v>
      </c>
    </row>
    <row r="448" spans="1:5" x14ac:dyDescent="0.2">
      <c r="A448">
        <v>43366</v>
      </c>
      <c r="B448" t="s">
        <v>3265</v>
      </c>
      <c r="C448" t="s">
        <v>94</v>
      </c>
      <c r="D448" t="s">
        <v>2830</v>
      </c>
    </row>
    <row r="449" spans="1:5" x14ac:dyDescent="0.2">
      <c r="A449">
        <v>10535</v>
      </c>
      <c r="B449" t="s">
        <v>3266</v>
      </c>
      <c r="C449" t="s">
        <v>52</v>
      </c>
      <c r="D449" t="s">
        <v>767</v>
      </c>
      <c r="E449" s="336">
        <v>5295</v>
      </c>
    </row>
    <row r="450" spans="1:5" x14ac:dyDescent="0.2">
      <c r="A450">
        <v>10537</v>
      </c>
      <c r="B450" t="s">
        <v>3267</v>
      </c>
      <c r="C450" t="s">
        <v>52</v>
      </c>
      <c r="D450" t="s">
        <v>2830</v>
      </c>
      <c r="E450" s="336">
        <v>7220.94</v>
      </c>
    </row>
    <row r="451" spans="1:5" x14ac:dyDescent="0.2">
      <c r="A451">
        <v>13891</v>
      </c>
      <c r="B451" t="s">
        <v>3268</v>
      </c>
      <c r="C451" t="s">
        <v>52</v>
      </c>
      <c r="D451" t="s">
        <v>2830</v>
      </c>
      <c r="E451" s="336">
        <v>6623.23</v>
      </c>
    </row>
    <row r="452" spans="1:5" x14ac:dyDescent="0.2">
      <c r="A452">
        <v>36397</v>
      </c>
      <c r="B452" t="s">
        <v>3269</v>
      </c>
      <c r="C452" t="s">
        <v>52</v>
      </c>
      <c r="D452" t="s">
        <v>2830</v>
      </c>
      <c r="E452" s="336">
        <v>21538.98</v>
      </c>
    </row>
    <row r="453" spans="1:5" x14ac:dyDescent="0.2">
      <c r="A453">
        <v>36398</v>
      </c>
      <c r="B453" t="s">
        <v>3270</v>
      </c>
      <c r="C453" t="s">
        <v>52</v>
      </c>
      <c r="D453" t="s">
        <v>2830</v>
      </c>
      <c r="E453" s="336">
        <v>26178.83</v>
      </c>
    </row>
    <row r="454" spans="1:5" x14ac:dyDescent="0.2">
      <c r="A454">
        <v>647</v>
      </c>
      <c r="B454" t="s">
        <v>3271</v>
      </c>
      <c r="C454" t="s">
        <v>533</v>
      </c>
      <c r="D454" t="s">
        <v>2830</v>
      </c>
      <c r="E454" s="336">
        <v>29.78</v>
      </c>
    </row>
    <row r="455" spans="1:5" x14ac:dyDescent="0.2">
      <c r="A455">
        <v>40920</v>
      </c>
      <c r="B455" t="s">
        <v>3272</v>
      </c>
      <c r="C455" t="s">
        <v>69</v>
      </c>
      <c r="D455" t="s">
        <v>2830</v>
      </c>
      <c r="E455" s="336">
        <v>5234.79</v>
      </c>
    </row>
    <row r="456" spans="1:5" x14ac:dyDescent="0.2">
      <c r="A456">
        <v>715</v>
      </c>
      <c r="B456" t="s">
        <v>3273</v>
      </c>
      <c r="C456" t="s">
        <v>52</v>
      </c>
      <c r="D456" t="s">
        <v>767</v>
      </c>
      <c r="E456" s="336">
        <v>18.95</v>
      </c>
    </row>
    <row r="457" spans="1:5" x14ac:dyDescent="0.2">
      <c r="A457">
        <v>716</v>
      </c>
      <c r="B457" t="s">
        <v>3274</v>
      </c>
      <c r="C457" t="s">
        <v>52</v>
      </c>
      <c r="D457" t="s">
        <v>2830</v>
      </c>
      <c r="E457" s="336">
        <v>21.43</v>
      </c>
    </row>
    <row r="458" spans="1:5" x14ac:dyDescent="0.2">
      <c r="A458">
        <v>7270</v>
      </c>
      <c r="B458" t="s">
        <v>3275</v>
      </c>
      <c r="C458" t="s">
        <v>52</v>
      </c>
      <c r="D458" t="s">
        <v>2830</v>
      </c>
      <c r="E458" s="336">
        <v>0.84</v>
      </c>
    </row>
    <row r="459" spans="1:5" x14ac:dyDescent="0.2">
      <c r="A459">
        <v>44460</v>
      </c>
      <c r="B459" t="s">
        <v>3276</v>
      </c>
      <c r="C459" t="s">
        <v>52</v>
      </c>
      <c r="D459" t="s">
        <v>2830</v>
      </c>
      <c r="E459" s="336">
        <v>1.41</v>
      </c>
    </row>
    <row r="460" spans="1:5" x14ac:dyDescent="0.2">
      <c r="A460">
        <v>44461</v>
      </c>
      <c r="B460" t="s">
        <v>3277</v>
      </c>
      <c r="C460" t="s">
        <v>52</v>
      </c>
      <c r="D460" t="s">
        <v>2830</v>
      </c>
      <c r="E460" s="336">
        <v>1.93</v>
      </c>
    </row>
    <row r="461" spans="1:5" x14ac:dyDescent="0.2">
      <c r="A461">
        <v>7267</v>
      </c>
      <c r="B461" t="s">
        <v>3278</v>
      </c>
      <c r="C461" t="s">
        <v>52</v>
      </c>
      <c r="D461" t="s">
        <v>2830</v>
      </c>
      <c r="E461" s="336">
        <v>0.71</v>
      </c>
    </row>
    <row r="462" spans="1:5" x14ac:dyDescent="0.2">
      <c r="A462">
        <v>44458</v>
      </c>
      <c r="B462" t="s">
        <v>3279</v>
      </c>
      <c r="C462" t="s">
        <v>52</v>
      </c>
      <c r="D462" t="s">
        <v>2830</v>
      </c>
      <c r="E462" s="336">
        <v>0.86</v>
      </c>
    </row>
    <row r="463" spans="1:5" x14ac:dyDescent="0.2">
      <c r="A463">
        <v>44457</v>
      </c>
      <c r="B463" t="s">
        <v>3280</v>
      </c>
      <c r="C463" t="s">
        <v>52</v>
      </c>
      <c r="D463" t="s">
        <v>2830</v>
      </c>
      <c r="E463" s="336">
        <v>1.66</v>
      </c>
    </row>
    <row r="464" spans="1:5" x14ac:dyDescent="0.2">
      <c r="A464">
        <v>7271</v>
      </c>
      <c r="B464" t="s">
        <v>3281</v>
      </c>
      <c r="C464" t="s">
        <v>52</v>
      </c>
      <c r="D464" t="s">
        <v>767</v>
      </c>
      <c r="E464" s="336">
        <v>0.9</v>
      </c>
    </row>
    <row r="465" spans="1:5" x14ac:dyDescent="0.2">
      <c r="A465">
        <v>7268</v>
      </c>
      <c r="B465" t="s">
        <v>3282</v>
      </c>
      <c r="C465" t="s">
        <v>52</v>
      </c>
      <c r="D465" t="s">
        <v>2830</v>
      </c>
      <c r="E465" s="336">
        <v>1.4</v>
      </c>
    </row>
    <row r="466" spans="1:5" x14ac:dyDescent="0.2">
      <c r="A466">
        <v>44459</v>
      </c>
      <c r="B466" t="s">
        <v>3283</v>
      </c>
      <c r="C466" t="s">
        <v>52</v>
      </c>
      <c r="D466" t="s">
        <v>2830</v>
      </c>
      <c r="E466" s="336">
        <v>0.91</v>
      </c>
    </row>
    <row r="467" spans="1:5" x14ac:dyDescent="0.2">
      <c r="A467">
        <v>44462</v>
      </c>
      <c r="B467" t="s">
        <v>3284</v>
      </c>
      <c r="C467" t="s">
        <v>52</v>
      </c>
      <c r="D467" t="s">
        <v>2830</v>
      </c>
      <c r="E467" s="336">
        <v>1.6</v>
      </c>
    </row>
    <row r="468" spans="1:5" x14ac:dyDescent="0.2">
      <c r="A468">
        <v>44463</v>
      </c>
      <c r="B468" t="s">
        <v>3285</v>
      </c>
      <c r="C468" t="s">
        <v>52</v>
      </c>
      <c r="D468" t="s">
        <v>2830</v>
      </c>
      <c r="E468" s="336">
        <v>2.0699999999999998</v>
      </c>
    </row>
    <row r="469" spans="1:5" x14ac:dyDescent="0.2">
      <c r="A469">
        <v>44464</v>
      </c>
      <c r="B469" t="s">
        <v>3286</v>
      </c>
      <c r="C469" t="s">
        <v>52</v>
      </c>
      <c r="D469" t="s">
        <v>2830</v>
      </c>
      <c r="E469" s="336">
        <v>2.14</v>
      </c>
    </row>
    <row r="470" spans="1:5" x14ac:dyDescent="0.2">
      <c r="A470">
        <v>44465</v>
      </c>
      <c r="B470" t="s">
        <v>3287</v>
      </c>
      <c r="C470" t="s">
        <v>52</v>
      </c>
      <c r="D470" t="s">
        <v>2830</v>
      </c>
      <c r="E470" s="336">
        <v>2.94</v>
      </c>
    </row>
    <row r="471" spans="1:5" x14ac:dyDescent="0.2">
      <c r="A471">
        <v>38783</v>
      </c>
      <c r="B471" t="s">
        <v>3288</v>
      </c>
      <c r="C471" t="s">
        <v>52</v>
      </c>
      <c r="D471" t="s">
        <v>2830</v>
      </c>
      <c r="E471" s="336">
        <v>1.03</v>
      </c>
    </row>
    <row r="472" spans="1:5" x14ac:dyDescent="0.2">
      <c r="A472">
        <v>44466</v>
      </c>
      <c r="B472" t="s">
        <v>3289</v>
      </c>
      <c r="C472" t="s">
        <v>52</v>
      </c>
      <c r="D472" t="s">
        <v>2830</v>
      </c>
      <c r="E472" s="336">
        <v>2.09</v>
      </c>
    </row>
    <row r="473" spans="1:5" x14ac:dyDescent="0.2">
      <c r="A473">
        <v>44467</v>
      </c>
      <c r="B473" t="s">
        <v>3290</v>
      </c>
      <c r="C473" t="s">
        <v>52</v>
      </c>
      <c r="D473" t="s">
        <v>2830</v>
      </c>
      <c r="E473" s="336">
        <v>2.5099999999999998</v>
      </c>
    </row>
    <row r="474" spans="1:5" x14ac:dyDescent="0.2">
      <c r="A474">
        <v>44468</v>
      </c>
      <c r="B474" t="s">
        <v>3291</v>
      </c>
      <c r="C474" t="s">
        <v>52</v>
      </c>
      <c r="D474" t="s">
        <v>2830</v>
      </c>
      <c r="E474" s="336">
        <v>2.1800000000000002</v>
      </c>
    </row>
    <row r="475" spans="1:5" x14ac:dyDescent="0.2">
      <c r="A475">
        <v>37593</v>
      </c>
      <c r="B475" t="s">
        <v>3292</v>
      </c>
      <c r="C475" t="s">
        <v>52</v>
      </c>
      <c r="D475" t="s">
        <v>2830</v>
      </c>
      <c r="E475" s="336">
        <v>2.81</v>
      </c>
    </row>
    <row r="476" spans="1:5" x14ac:dyDescent="0.2">
      <c r="A476">
        <v>37594</v>
      </c>
      <c r="B476" t="s">
        <v>3293</v>
      </c>
      <c r="C476" t="s">
        <v>52</v>
      </c>
      <c r="D476" t="s">
        <v>2830</v>
      </c>
      <c r="E476" s="336">
        <v>3.33</v>
      </c>
    </row>
    <row r="477" spans="1:5" x14ac:dyDescent="0.2">
      <c r="A477">
        <v>37592</v>
      </c>
      <c r="B477" t="s">
        <v>3294</v>
      </c>
      <c r="C477" t="s">
        <v>52</v>
      </c>
      <c r="D477" t="s">
        <v>2830</v>
      </c>
      <c r="E477" s="336">
        <v>2.2200000000000002</v>
      </c>
    </row>
    <row r="478" spans="1:5" x14ac:dyDescent="0.2">
      <c r="A478">
        <v>41372</v>
      </c>
      <c r="B478" t="s">
        <v>3295</v>
      </c>
      <c r="C478" t="s">
        <v>3211</v>
      </c>
      <c r="D478" t="s">
        <v>2830</v>
      </c>
    </row>
    <row r="479" spans="1:5" x14ac:dyDescent="0.2">
      <c r="A479">
        <v>41371</v>
      </c>
      <c r="B479" t="s">
        <v>3296</v>
      </c>
      <c r="C479" t="s">
        <v>3211</v>
      </c>
      <c r="D479" t="s">
        <v>2830</v>
      </c>
    </row>
    <row r="480" spans="1:5" x14ac:dyDescent="0.2">
      <c r="A480">
        <v>34556</v>
      </c>
      <c r="B480" t="s">
        <v>3297</v>
      </c>
      <c r="C480" t="s">
        <v>52</v>
      </c>
      <c r="D480" t="s">
        <v>2830</v>
      </c>
      <c r="E480" s="336">
        <v>4.18</v>
      </c>
    </row>
    <row r="481" spans="1:5" x14ac:dyDescent="0.2">
      <c r="A481">
        <v>37873</v>
      </c>
      <c r="B481" t="s">
        <v>3298</v>
      </c>
      <c r="C481" t="s">
        <v>52</v>
      </c>
      <c r="D481" t="s">
        <v>2830</v>
      </c>
      <c r="E481" s="336">
        <v>4.26</v>
      </c>
    </row>
    <row r="482" spans="1:5" x14ac:dyDescent="0.2">
      <c r="A482">
        <v>34564</v>
      </c>
      <c r="B482" t="s">
        <v>3299</v>
      </c>
      <c r="C482" t="s">
        <v>52</v>
      </c>
      <c r="D482" t="s">
        <v>2830</v>
      </c>
      <c r="E482" s="336">
        <v>4.46</v>
      </c>
    </row>
    <row r="483" spans="1:5" x14ac:dyDescent="0.2">
      <c r="A483">
        <v>34565</v>
      </c>
      <c r="B483" t="s">
        <v>3300</v>
      </c>
      <c r="C483" t="s">
        <v>52</v>
      </c>
      <c r="D483" t="s">
        <v>2830</v>
      </c>
      <c r="E483" s="336">
        <v>4.72</v>
      </c>
    </row>
    <row r="484" spans="1:5" x14ac:dyDescent="0.2">
      <c r="A484">
        <v>38590</v>
      </c>
      <c r="B484" t="s">
        <v>3301</v>
      </c>
      <c r="C484" t="s">
        <v>52</v>
      </c>
      <c r="D484" t="s">
        <v>2830</v>
      </c>
      <c r="E484" s="336">
        <v>3.48</v>
      </c>
    </row>
    <row r="485" spans="1:5" x14ac:dyDescent="0.2">
      <c r="A485">
        <v>34566</v>
      </c>
      <c r="B485" t="s">
        <v>3302</v>
      </c>
      <c r="C485" t="s">
        <v>52</v>
      </c>
      <c r="D485" t="s">
        <v>2830</v>
      </c>
      <c r="E485" s="336">
        <v>3.66</v>
      </c>
    </row>
    <row r="486" spans="1:5" x14ac:dyDescent="0.2">
      <c r="A486">
        <v>34567</v>
      </c>
      <c r="B486" t="s">
        <v>3303</v>
      </c>
      <c r="C486" t="s">
        <v>52</v>
      </c>
      <c r="D486" t="s">
        <v>2830</v>
      </c>
      <c r="E486" s="336">
        <v>3.88</v>
      </c>
    </row>
    <row r="487" spans="1:5" x14ac:dyDescent="0.2">
      <c r="A487">
        <v>38591</v>
      </c>
      <c r="B487" t="s">
        <v>3304</v>
      </c>
      <c r="C487" t="s">
        <v>52</v>
      </c>
      <c r="D487" t="s">
        <v>2830</v>
      </c>
      <c r="E487" s="336">
        <v>3.52</v>
      </c>
    </row>
    <row r="488" spans="1:5" x14ac:dyDescent="0.2">
      <c r="A488">
        <v>34568</v>
      </c>
      <c r="B488" t="s">
        <v>3305</v>
      </c>
      <c r="C488" t="s">
        <v>52</v>
      </c>
      <c r="D488" t="s">
        <v>2830</v>
      </c>
      <c r="E488" s="336">
        <v>4.59</v>
      </c>
    </row>
    <row r="489" spans="1:5" x14ac:dyDescent="0.2">
      <c r="A489">
        <v>34569</v>
      </c>
      <c r="B489" t="s">
        <v>3306</v>
      </c>
      <c r="C489" t="s">
        <v>52</v>
      </c>
      <c r="D489" t="s">
        <v>2830</v>
      </c>
      <c r="E489" s="336">
        <v>4.72</v>
      </c>
    </row>
    <row r="490" spans="1:5" x14ac:dyDescent="0.2">
      <c r="A490">
        <v>34570</v>
      </c>
      <c r="B490" t="s">
        <v>3307</v>
      </c>
      <c r="C490" t="s">
        <v>52</v>
      </c>
      <c r="D490" t="s">
        <v>2830</v>
      </c>
      <c r="E490" s="336">
        <v>5.12</v>
      </c>
    </row>
    <row r="491" spans="1:5" x14ac:dyDescent="0.2">
      <c r="A491">
        <v>25070</v>
      </c>
      <c r="B491" t="s">
        <v>3308</v>
      </c>
      <c r="C491" t="s">
        <v>52</v>
      </c>
      <c r="D491" t="s">
        <v>2830</v>
      </c>
      <c r="E491" s="336">
        <v>3.85</v>
      </c>
    </row>
    <row r="492" spans="1:5" x14ac:dyDescent="0.2">
      <c r="A492">
        <v>34571</v>
      </c>
      <c r="B492" t="s">
        <v>3309</v>
      </c>
      <c r="C492" t="s">
        <v>52</v>
      </c>
      <c r="D492" t="s">
        <v>2830</v>
      </c>
      <c r="E492" s="336">
        <v>3.89</v>
      </c>
    </row>
    <row r="493" spans="1:5" x14ac:dyDescent="0.2">
      <c r="A493">
        <v>34573</v>
      </c>
      <c r="B493" t="s">
        <v>3310</v>
      </c>
      <c r="C493" t="s">
        <v>52</v>
      </c>
      <c r="D493" t="s">
        <v>2830</v>
      </c>
      <c r="E493" s="336">
        <v>4.09</v>
      </c>
    </row>
    <row r="494" spans="1:5" x14ac:dyDescent="0.2">
      <c r="A494">
        <v>37107</v>
      </c>
      <c r="B494" t="s">
        <v>3311</v>
      </c>
      <c r="C494" t="s">
        <v>52</v>
      </c>
      <c r="D494" t="s">
        <v>2830</v>
      </c>
      <c r="E494" s="336">
        <v>5.4</v>
      </c>
    </row>
    <row r="495" spans="1:5" x14ac:dyDescent="0.2">
      <c r="A495">
        <v>34576</v>
      </c>
      <c r="B495" t="s">
        <v>3312</v>
      </c>
      <c r="C495" t="s">
        <v>52</v>
      </c>
      <c r="D495" t="s">
        <v>2830</v>
      </c>
      <c r="E495" s="336">
        <v>5.96</v>
      </c>
    </row>
    <row r="496" spans="1:5" x14ac:dyDescent="0.2">
      <c r="A496">
        <v>34577</v>
      </c>
      <c r="B496" t="s">
        <v>3313</v>
      </c>
      <c r="C496" t="s">
        <v>52</v>
      </c>
      <c r="D496" t="s">
        <v>2830</v>
      </c>
      <c r="E496" s="336">
        <v>6.22</v>
      </c>
    </row>
    <row r="497" spans="1:5" x14ac:dyDescent="0.2">
      <c r="A497">
        <v>34578</v>
      </c>
      <c r="B497" t="s">
        <v>3314</v>
      </c>
      <c r="C497" t="s">
        <v>52</v>
      </c>
      <c r="D497" t="s">
        <v>2830</v>
      </c>
      <c r="E497" s="336">
        <v>6.75</v>
      </c>
    </row>
    <row r="498" spans="1:5" x14ac:dyDescent="0.2">
      <c r="A498">
        <v>34579</v>
      </c>
      <c r="B498" t="s">
        <v>3315</v>
      </c>
      <c r="C498" t="s">
        <v>52</v>
      </c>
      <c r="D498" t="s">
        <v>2830</v>
      </c>
      <c r="E498" s="336">
        <v>7.2</v>
      </c>
    </row>
    <row r="499" spans="1:5" x14ac:dyDescent="0.2">
      <c r="A499">
        <v>25067</v>
      </c>
      <c r="B499" t="s">
        <v>3316</v>
      </c>
      <c r="C499" t="s">
        <v>52</v>
      </c>
      <c r="D499" t="s">
        <v>2830</v>
      </c>
      <c r="E499" s="336">
        <v>4.82</v>
      </c>
    </row>
    <row r="500" spans="1:5" x14ac:dyDescent="0.2">
      <c r="A500">
        <v>34580</v>
      </c>
      <c r="B500" t="s">
        <v>3317</v>
      </c>
      <c r="C500" t="s">
        <v>52</v>
      </c>
      <c r="D500" t="s">
        <v>2830</v>
      </c>
      <c r="E500" s="336">
        <v>5.38</v>
      </c>
    </row>
    <row r="501" spans="1:5" x14ac:dyDescent="0.2">
      <c r="A501">
        <v>25071</v>
      </c>
      <c r="B501" t="s">
        <v>3318</v>
      </c>
      <c r="C501" t="s">
        <v>52</v>
      </c>
      <c r="D501" t="s">
        <v>2830</v>
      </c>
      <c r="E501" s="336">
        <v>2.68</v>
      </c>
    </row>
    <row r="502" spans="1:5" x14ac:dyDescent="0.2">
      <c r="A502">
        <v>44171</v>
      </c>
      <c r="B502" t="s">
        <v>3319</v>
      </c>
      <c r="C502" t="s">
        <v>52</v>
      </c>
      <c r="D502" t="s">
        <v>2830</v>
      </c>
      <c r="E502" s="336">
        <v>22.99</v>
      </c>
    </row>
    <row r="503" spans="1:5" x14ac:dyDescent="0.2">
      <c r="A503">
        <v>38395</v>
      </c>
      <c r="B503" t="s">
        <v>3320</v>
      </c>
      <c r="C503" t="s">
        <v>52</v>
      </c>
      <c r="D503" t="s">
        <v>2830</v>
      </c>
      <c r="E503" s="336">
        <v>8</v>
      </c>
    </row>
    <row r="504" spans="1:5" x14ac:dyDescent="0.2">
      <c r="A504">
        <v>34583</v>
      </c>
      <c r="B504" t="s">
        <v>3321</v>
      </c>
      <c r="C504" t="s">
        <v>3211</v>
      </c>
      <c r="D504" t="s">
        <v>2830</v>
      </c>
      <c r="E504" s="336">
        <v>57.06</v>
      </c>
    </row>
    <row r="505" spans="1:5" x14ac:dyDescent="0.2">
      <c r="A505">
        <v>34584</v>
      </c>
      <c r="B505" t="s">
        <v>3322</v>
      </c>
      <c r="C505" t="s">
        <v>3211</v>
      </c>
      <c r="D505" t="s">
        <v>2830</v>
      </c>
      <c r="E505" s="336">
        <v>41.84</v>
      </c>
    </row>
    <row r="506" spans="1:5" x14ac:dyDescent="0.2">
      <c r="A506">
        <v>709</v>
      </c>
      <c r="B506" t="s">
        <v>3323</v>
      </c>
      <c r="C506" t="s">
        <v>3211</v>
      </c>
      <c r="D506" t="s">
        <v>2830</v>
      </c>
    </row>
    <row r="507" spans="1:5" x14ac:dyDescent="0.2">
      <c r="A507">
        <v>34592</v>
      </c>
      <c r="B507" t="s">
        <v>3324</v>
      </c>
      <c r="C507" t="s">
        <v>52</v>
      </c>
      <c r="D507" t="s">
        <v>2830</v>
      </c>
      <c r="E507" s="336">
        <v>3.06</v>
      </c>
    </row>
    <row r="508" spans="1:5" x14ac:dyDescent="0.2">
      <c r="A508">
        <v>34599</v>
      </c>
      <c r="B508" t="s">
        <v>3325</v>
      </c>
      <c r="C508" t="s">
        <v>52</v>
      </c>
      <c r="D508" t="s">
        <v>2830</v>
      </c>
      <c r="E508" s="336">
        <v>2.75</v>
      </c>
    </row>
    <row r="509" spans="1:5" x14ac:dyDescent="0.2">
      <c r="A509">
        <v>651</v>
      </c>
      <c r="B509" t="s">
        <v>3326</v>
      </c>
      <c r="C509" t="s">
        <v>52</v>
      </c>
      <c r="D509" t="s">
        <v>2830</v>
      </c>
      <c r="E509" s="336">
        <v>3.37</v>
      </c>
    </row>
    <row r="510" spans="1:5" x14ac:dyDescent="0.2">
      <c r="A510">
        <v>654</v>
      </c>
      <c r="B510" t="s">
        <v>3327</v>
      </c>
      <c r="C510" t="s">
        <v>52</v>
      </c>
      <c r="D510" t="s">
        <v>2830</v>
      </c>
      <c r="E510" s="336">
        <v>4.18</v>
      </c>
    </row>
    <row r="511" spans="1:5" x14ac:dyDescent="0.2">
      <c r="A511">
        <v>37103</v>
      </c>
      <c r="B511" t="s">
        <v>3328</v>
      </c>
      <c r="C511" t="s">
        <v>52</v>
      </c>
      <c r="D511" t="s">
        <v>2830</v>
      </c>
      <c r="E511" s="336">
        <v>3.5</v>
      </c>
    </row>
    <row r="512" spans="1:5" x14ac:dyDescent="0.2">
      <c r="A512">
        <v>34555</v>
      </c>
      <c r="B512" t="s">
        <v>3329</v>
      </c>
      <c r="C512" t="s">
        <v>52</v>
      </c>
      <c r="D512" t="s">
        <v>2830</v>
      </c>
      <c r="E512" s="336">
        <v>4.45</v>
      </c>
    </row>
    <row r="513" spans="1:5" x14ac:dyDescent="0.2">
      <c r="A513">
        <v>674</v>
      </c>
      <c r="B513" t="s">
        <v>3330</v>
      </c>
      <c r="C513" t="s">
        <v>3211</v>
      </c>
      <c r="D513" t="s">
        <v>2830</v>
      </c>
    </row>
    <row r="514" spans="1:5" x14ac:dyDescent="0.2">
      <c r="A514">
        <v>34600</v>
      </c>
      <c r="B514" t="s">
        <v>3331</v>
      </c>
      <c r="C514" t="s">
        <v>3211</v>
      </c>
      <c r="D514" t="s">
        <v>767</v>
      </c>
    </row>
    <row r="515" spans="1:5" x14ac:dyDescent="0.2">
      <c r="A515">
        <v>652</v>
      </c>
      <c r="B515" t="s">
        <v>3332</v>
      </c>
      <c r="C515" t="s">
        <v>3211</v>
      </c>
      <c r="D515" t="s">
        <v>2830</v>
      </c>
    </row>
    <row r="516" spans="1:5" x14ac:dyDescent="0.2">
      <c r="A516">
        <v>650</v>
      </c>
      <c r="B516" t="s">
        <v>3333</v>
      </c>
      <c r="C516" t="s">
        <v>52</v>
      </c>
      <c r="D516" t="s">
        <v>767</v>
      </c>
      <c r="E516" s="336">
        <v>2.7</v>
      </c>
    </row>
    <row r="517" spans="1:5" x14ac:dyDescent="0.2">
      <c r="A517">
        <v>718</v>
      </c>
      <c r="B517" t="s">
        <v>3334</v>
      </c>
      <c r="C517" t="s">
        <v>52</v>
      </c>
      <c r="D517" t="s">
        <v>2830</v>
      </c>
      <c r="E517" s="336">
        <v>18.72</v>
      </c>
    </row>
    <row r="518" spans="1:5" x14ac:dyDescent="0.2">
      <c r="A518">
        <v>11981</v>
      </c>
      <c r="B518" t="s">
        <v>3335</v>
      </c>
      <c r="C518" t="s">
        <v>52</v>
      </c>
      <c r="D518" t="s">
        <v>2830</v>
      </c>
      <c r="E518" s="336">
        <v>18.190000000000001</v>
      </c>
    </row>
    <row r="519" spans="1:5" x14ac:dyDescent="0.2">
      <c r="A519">
        <v>34586</v>
      </c>
      <c r="B519" t="s">
        <v>3336</v>
      </c>
      <c r="C519" t="s">
        <v>52</v>
      </c>
      <c r="D519" t="s">
        <v>2830</v>
      </c>
      <c r="E519" s="336">
        <v>2.2200000000000002</v>
      </c>
    </row>
    <row r="520" spans="1:5" x14ac:dyDescent="0.2">
      <c r="A520">
        <v>38603</v>
      </c>
      <c r="B520" t="s">
        <v>3337</v>
      </c>
      <c r="C520" t="s">
        <v>52</v>
      </c>
      <c r="D520" t="s">
        <v>2830</v>
      </c>
      <c r="E520" s="336">
        <v>2.63</v>
      </c>
    </row>
    <row r="521" spans="1:5" x14ac:dyDescent="0.2">
      <c r="A521">
        <v>34588</v>
      </c>
      <c r="B521" t="s">
        <v>3338</v>
      </c>
      <c r="C521" t="s">
        <v>52</v>
      </c>
      <c r="D521" t="s">
        <v>2830</v>
      </c>
      <c r="E521" s="336">
        <v>3</v>
      </c>
    </row>
    <row r="522" spans="1:5" x14ac:dyDescent="0.2">
      <c r="A522">
        <v>34590</v>
      </c>
      <c r="B522" t="s">
        <v>3339</v>
      </c>
      <c r="C522" t="s">
        <v>52</v>
      </c>
      <c r="D522" t="s">
        <v>2830</v>
      </c>
      <c r="E522" s="336">
        <v>2.97</v>
      </c>
    </row>
    <row r="523" spans="1:5" x14ac:dyDescent="0.2">
      <c r="A523">
        <v>34591</v>
      </c>
      <c r="B523" t="s">
        <v>3340</v>
      </c>
      <c r="C523" t="s">
        <v>52</v>
      </c>
      <c r="D523" t="s">
        <v>2830</v>
      </c>
      <c r="E523" s="336">
        <v>3.62</v>
      </c>
    </row>
    <row r="524" spans="1:5" x14ac:dyDescent="0.2">
      <c r="A524">
        <v>40517</v>
      </c>
      <c r="B524" t="s">
        <v>3341</v>
      </c>
      <c r="C524" t="s">
        <v>3211</v>
      </c>
      <c r="D524" t="s">
        <v>2830</v>
      </c>
      <c r="E524" s="336">
        <v>73.66</v>
      </c>
    </row>
    <row r="525" spans="1:5" x14ac:dyDescent="0.2">
      <c r="A525">
        <v>40515</v>
      </c>
      <c r="B525" t="s">
        <v>3342</v>
      </c>
      <c r="C525" t="s">
        <v>3211</v>
      </c>
      <c r="D525" t="s">
        <v>2830</v>
      </c>
      <c r="E525" s="336">
        <v>81.02</v>
      </c>
    </row>
    <row r="526" spans="1:5" x14ac:dyDescent="0.2">
      <c r="A526">
        <v>40524</v>
      </c>
      <c r="B526" t="s">
        <v>3343</v>
      </c>
      <c r="C526" t="s">
        <v>3211</v>
      </c>
      <c r="D526" t="s">
        <v>2830</v>
      </c>
      <c r="E526" s="336">
        <v>84.18</v>
      </c>
    </row>
    <row r="527" spans="1:5" x14ac:dyDescent="0.2">
      <c r="A527">
        <v>40529</v>
      </c>
      <c r="B527" t="s">
        <v>3344</v>
      </c>
      <c r="C527" t="s">
        <v>3211</v>
      </c>
      <c r="D527" t="s">
        <v>2830</v>
      </c>
      <c r="E527" s="336">
        <v>133.47</v>
      </c>
    </row>
    <row r="528" spans="1:5" x14ac:dyDescent="0.2">
      <c r="A528">
        <v>36156</v>
      </c>
      <c r="B528" t="s">
        <v>3345</v>
      </c>
      <c r="C528" t="s">
        <v>3211</v>
      </c>
      <c r="D528" t="s">
        <v>2830</v>
      </c>
      <c r="E528" s="336">
        <v>79.75</v>
      </c>
    </row>
    <row r="529" spans="1:5" x14ac:dyDescent="0.2">
      <c r="A529">
        <v>36155</v>
      </c>
      <c r="B529" t="s">
        <v>3346</v>
      </c>
      <c r="C529" t="s">
        <v>3211</v>
      </c>
      <c r="D529" t="s">
        <v>2830</v>
      </c>
      <c r="E529" s="336">
        <v>63.13</v>
      </c>
    </row>
    <row r="530" spans="1:5" x14ac:dyDescent="0.2">
      <c r="A530">
        <v>36154</v>
      </c>
      <c r="B530" t="s">
        <v>3347</v>
      </c>
      <c r="C530" t="s">
        <v>3211</v>
      </c>
      <c r="D530" t="s">
        <v>2830</v>
      </c>
      <c r="E530" s="336">
        <v>95.26</v>
      </c>
    </row>
    <row r="531" spans="1:5" x14ac:dyDescent="0.2">
      <c r="A531">
        <v>36170</v>
      </c>
      <c r="B531" t="s">
        <v>3348</v>
      </c>
      <c r="C531" t="s">
        <v>3211</v>
      </c>
      <c r="D531" t="s">
        <v>767</v>
      </c>
      <c r="E531" s="336">
        <v>72</v>
      </c>
    </row>
    <row r="532" spans="1:5" x14ac:dyDescent="0.2">
      <c r="A532">
        <v>695</v>
      </c>
      <c r="B532" t="s">
        <v>3349</v>
      </c>
      <c r="C532" t="s">
        <v>3211</v>
      </c>
      <c r="D532" t="s">
        <v>2830</v>
      </c>
      <c r="E532" s="336">
        <v>80.03</v>
      </c>
    </row>
    <row r="533" spans="1:5" x14ac:dyDescent="0.2">
      <c r="A533">
        <v>679</v>
      </c>
      <c r="B533" t="s">
        <v>3350</v>
      </c>
      <c r="C533" t="s">
        <v>3211</v>
      </c>
      <c r="D533" t="s">
        <v>2830</v>
      </c>
      <c r="E533" s="336">
        <v>114.2</v>
      </c>
    </row>
    <row r="534" spans="1:5" x14ac:dyDescent="0.2">
      <c r="A534">
        <v>711</v>
      </c>
      <c r="B534" t="s">
        <v>3351</v>
      </c>
      <c r="C534" t="s">
        <v>3211</v>
      </c>
      <c r="D534" t="s">
        <v>2830</v>
      </c>
      <c r="E534" s="336">
        <v>72</v>
      </c>
    </row>
    <row r="535" spans="1:5" x14ac:dyDescent="0.2">
      <c r="A535">
        <v>712</v>
      </c>
      <c r="B535" t="s">
        <v>3352</v>
      </c>
      <c r="C535" t="s">
        <v>3211</v>
      </c>
      <c r="D535" t="s">
        <v>2830</v>
      </c>
      <c r="E535" s="336">
        <v>86.4</v>
      </c>
    </row>
    <row r="536" spans="1:5" x14ac:dyDescent="0.2">
      <c r="A536">
        <v>12614</v>
      </c>
      <c r="B536" t="s">
        <v>3353</v>
      </c>
      <c r="C536" t="s">
        <v>52</v>
      </c>
      <c r="D536" t="s">
        <v>2830</v>
      </c>
      <c r="E536" s="336">
        <v>59.7</v>
      </c>
    </row>
    <row r="537" spans="1:5" x14ac:dyDescent="0.2">
      <c r="A537">
        <v>6140</v>
      </c>
      <c r="B537" t="s">
        <v>3354</v>
      </c>
      <c r="C537" t="s">
        <v>52</v>
      </c>
      <c r="D537" t="s">
        <v>2830</v>
      </c>
      <c r="E537" s="336">
        <v>4.78</v>
      </c>
    </row>
    <row r="538" spans="1:5" x14ac:dyDescent="0.2">
      <c r="A538">
        <v>38399</v>
      </c>
      <c r="B538" t="s">
        <v>3355</v>
      </c>
      <c r="C538" t="s">
        <v>52</v>
      </c>
      <c r="D538" t="s">
        <v>2830</v>
      </c>
    </row>
    <row r="539" spans="1:5" x14ac:dyDescent="0.2">
      <c r="A539">
        <v>729</v>
      </c>
      <c r="B539" t="s">
        <v>3356</v>
      </c>
      <c r="C539" t="s">
        <v>52</v>
      </c>
      <c r="D539" t="s">
        <v>767</v>
      </c>
      <c r="E539" s="336">
        <v>769.9</v>
      </c>
    </row>
    <row r="540" spans="1:5" x14ac:dyDescent="0.2">
      <c r="A540">
        <v>39925</v>
      </c>
      <c r="B540" t="s">
        <v>3357</v>
      </c>
      <c r="C540" t="s">
        <v>52</v>
      </c>
      <c r="D540" t="s">
        <v>2830</v>
      </c>
      <c r="E540" s="336">
        <v>11124.98</v>
      </c>
    </row>
    <row r="541" spans="1:5" x14ac:dyDescent="0.2">
      <c r="A541">
        <v>731</v>
      </c>
      <c r="B541" t="s">
        <v>3358</v>
      </c>
      <c r="C541" t="s">
        <v>52</v>
      </c>
      <c r="D541" t="s">
        <v>2830</v>
      </c>
      <c r="E541" s="336">
        <v>749.3</v>
      </c>
    </row>
    <row r="542" spans="1:5" x14ac:dyDescent="0.2">
      <c r="A542">
        <v>732</v>
      </c>
      <c r="B542" t="s">
        <v>3359</v>
      </c>
      <c r="C542" t="s">
        <v>52</v>
      </c>
      <c r="D542" t="s">
        <v>2830</v>
      </c>
      <c r="E542" s="336">
        <v>1263.07</v>
      </c>
    </row>
    <row r="543" spans="1:5" x14ac:dyDescent="0.2">
      <c r="A543">
        <v>735</v>
      </c>
      <c r="B543" t="s">
        <v>3360</v>
      </c>
      <c r="C543" t="s">
        <v>52</v>
      </c>
      <c r="D543" t="s">
        <v>2830</v>
      </c>
      <c r="E543" s="336">
        <v>2246.94</v>
      </c>
    </row>
    <row r="544" spans="1:5" x14ac:dyDescent="0.2">
      <c r="A544">
        <v>736</v>
      </c>
      <c r="B544" t="s">
        <v>3361</v>
      </c>
      <c r="C544" t="s">
        <v>52</v>
      </c>
      <c r="D544" t="s">
        <v>2830</v>
      </c>
      <c r="E544" s="336">
        <v>1889.27</v>
      </c>
    </row>
    <row r="545" spans="1:5" x14ac:dyDescent="0.2">
      <c r="A545">
        <v>740</v>
      </c>
      <c r="B545" t="s">
        <v>3362</v>
      </c>
      <c r="C545" t="s">
        <v>52</v>
      </c>
      <c r="D545" t="s">
        <v>2830</v>
      </c>
      <c r="E545" s="336">
        <v>6663.19</v>
      </c>
    </row>
    <row r="546" spans="1:5" x14ac:dyDescent="0.2">
      <c r="A546">
        <v>734</v>
      </c>
      <c r="B546" t="s">
        <v>3363</v>
      </c>
      <c r="C546" t="s">
        <v>52</v>
      </c>
      <c r="D546" t="s">
        <v>2830</v>
      </c>
      <c r="E546" s="336">
        <v>1354.01</v>
      </c>
    </row>
    <row r="547" spans="1:5" x14ac:dyDescent="0.2">
      <c r="A547">
        <v>39008</v>
      </c>
      <c r="B547" t="s">
        <v>3364</v>
      </c>
      <c r="C547" t="s">
        <v>52</v>
      </c>
      <c r="D547" t="s">
        <v>2830</v>
      </c>
      <c r="E547" s="336">
        <v>64547.66</v>
      </c>
    </row>
    <row r="548" spans="1:5" x14ac:dyDescent="0.2">
      <c r="A548">
        <v>39009</v>
      </c>
      <c r="B548" t="s">
        <v>3365</v>
      </c>
      <c r="C548" t="s">
        <v>52</v>
      </c>
      <c r="D548" t="s">
        <v>2830</v>
      </c>
      <c r="E548" s="336">
        <v>69154.820000000007</v>
      </c>
    </row>
    <row r="549" spans="1:5" x14ac:dyDescent="0.2">
      <c r="A549">
        <v>10592</v>
      </c>
      <c r="B549" t="s">
        <v>3366</v>
      </c>
      <c r="C549" t="s">
        <v>52</v>
      </c>
      <c r="D549" t="s">
        <v>767</v>
      </c>
      <c r="E549" s="336">
        <v>3656</v>
      </c>
    </row>
    <row r="550" spans="1:5" x14ac:dyDescent="0.2">
      <c r="A550">
        <v>751</v>
      </c>
      <c r="B550" t="s">
        <v>3367</v>
      </c>
      <c r="C550" t="s">
        <v>52</v>
      </c>
      <c r="D550" t="s">
        <v>2830</v>
      </c>
      <c r="E550" s="336">
        <v>4318.6499999999996</v>
      </c>
    </row>
    <row r="551" spans="1:5" x14ac:dyDescent="0.2">
      <c r="A551">
        <v>754</v>
      </c>
      <c r="B551" t="s">
        <v>3368</v>
      </c>
      <c r="C551" t="s">
        <v>52</v>
      </c>
      <c r="D551" t="s">
        <v>2830</v>
      </c>
      <c r="E551" s="336">
        <v>6855</v>
      </c>
    </row>
    <row r="552" spans="1:5" x14ac:dyDescent="0.2">
      <c r="A552">
        <v>39917</v>
      </c>
      <c r="B552" t="s">
        <v>3369</v>
      </c>
      <c r="C552" t="s">
        <v>52</v>
      </c>
      <c r="D552" t="s">
        <v>2830</v>
      </c>
      <c r="E552" s="336">
        <v>99149.87</v>
      </c>
    </row>
    <row r="553" spans="1:5" x14ac:dyDescent="0.2">
      <c r="A553">
        <v>38167</v>
      </c>
      <c r="B553" t="s">
        <v>3370</v>
      </c>
      <c r="C553" t="s">
        <v>3225</v>
      </c>
      <c r="D553" t="s">
        <v>2830</v>
      </c>
      <c r="E553" s="336">
        <v>29.84</v>
      </c>
    </row>
    <row r="554" spans="1:5" x14ac:dyDescent="0.2">
      <c r="A554">
        <v>36145</v>
      </c>
      <c r="B554" t="s">
        <v>3371</v>
      </c>
      <c r="C554" t="s">
        <v>3225</v>
      </c>
      <c r="D554" t="s">
        <v>2830</v>
      </c>
      <c r="E554" s="336">
        <v>56</v>
      </c>
    </row>
    <row r="555" spans="1:5" x14ac:dyDescent="0.2">
      <c r="A555">
        <v>12893</v>
      </c>
      <c r="B555" t="s">
        <v>3372</v>
      </c>
      <c r="C555" t="s">
        <v>3225</v>
      </c>
      <c r="D555" t="s">
        <v>2830</v>
      </c>
      <c r="E555" s="336">
        <v>98.57</v>
      </c>
    </row>
    <row r="556" spans="1:5" x14ac:dyDescent="0.2">
      <c r="A556">
        <v>11685</v>
      </c>
      <c r="B556" t="s">
        <v>3373</v>
      </c>
      <c r="C556" t="s">
        <v>52</v>
      </c>
      <c r="D556" t="s">
        <v>2830</v>
      </c>
      <c r="E556" s="336">
        <v>35.56</v>
      </c>
    </row>
    <row r="557" spans="1:5" x14ac:dyDescent="0.2">
      <c r="A557">
        <v>11680</v>
      </c>
      <c r="B557" t="s">
        <v>3374</v>
      </c>
      <c r="C557" t="s">
        <v>52</v>
      </c>
      <c r="D557" t="s">
        <v>2830</v>
      </c>
      <c r="E557" s="336">
        <v>23.93</v>
      </c>
    </row>
    <row r="558" spans="1:5" x14ac:dyDescent="0.2">
      <c r="A558">
        <v>11679</v>
      </c>
      <c r="B558" t="s">
        <v>3375</v>
      </c>
      <c r="C558" t="s">
        <v>52</v>
      </c>
      <c r="D558" t="s">
        <v>2830</v>
      </c>
      <c r="E558" s="336">
        <v>32.450000000000003</v>
      </c>
    </row>
    <row r="559" spans="1:5" x14ac:dyDescent="0.2">
      <c r="A559">
        <v>2512</v>
      </c>
      <c r="B559" t="s">
        <v>3376</v>
      </c>
      <c r="C559" t="s">
        <v>52</v>
      </c>
      <c r="D559" t="s">
        <v>2830</v>
      </c>
      <c r="E559" s="336">
        <v>24.63</v>
      </c>
    </row>
    <row r="560" spans="1:5" x14ac:dyDescent="0.2">
      <c r="A560">
        <v>45203</v>
      </c>
      <c r="B560" t="s">
        <v>3377</v>
      </c>
      <c r="C560" t="s">
        <v>52</v>
      </c>
      <c r="D560" t="s">
        <v>2830</v>
      </c>
      <c r="E560" s="336">
        <v>7.53</v>
      </c>
    </row>
    <row r="561" spans="1:5" x14ac:dyDescent="0.2">
      <c r="A561">
        <v>4374</v>
      </c>
      <c r="B561" t="s">
        <v>1850</v>
      </c>
      <c r="C561" t="s">
        <v>52</v>
      </c>
      <c r="D561" t="s">
        <v>2830</v>
      </c>
      <c r="E561" s="336">
        <v>0.37</v>
      </c>
    </row>
    <row r="562" spans="1:5" x14ac:dyDescent="0.2">
      <c r="A562">
        <v>7568</v>
      </c>
      <c r="B562" t="s">
        <v>3378</v>
      </c>
      <c r="C562" t="s">
        <v>52</v>
      </c>
      <c r="D562" t="s">
        <v>2830</v>
      </c>
      <c r="E562" s="336">
        <v>0.61</v>
      </c>
    </row>
    <row r="563" spans="1:5" x14ac:dyDescent="0.2">
      <c r="A563">
        <v>7584</v>
      </c>
      <c r="B563" t="s">
        <v>3379</v>
      </c>
      <c r="C563" t="s">
        <v>52</v>
      </c>
      <c r="D563" t="s">
        <v>2830</v>
      </c>
      <c r="E563" s="336">
        <v>0.93</v>
      </c>
    </row>
    <row r="564" spans="1:5" x14ac:dyDescent="0.2">
      <c r="A564">
        <v>11945</v>
      </c>
      <c r="B564" t="s">
        <v>3380</v>
      </c>
      <c r="C564" t="s">
        <v>52</v>
      </c>
      <c r="D564" t="s">
        <v>2830</v>
      </c>
      <c r="E564" s="336">
        <v>0.06</v>
      </c>
    </row>
    <row r="565" spans="1:5" x14ac:dyDescent="0.2">
      <c r="A565">
        <v>11946</v>
      </c>
      <c r="B565" t="s">
        <v>3381</v>
      </c>
      <c r="C565" t="s">
        <v>52</v>
      </c>
      <c r="D565" t="s">
        <v>2830</v>
      </c>
      <c r="E565" s="336">
        <v>0.06</v>
      </c>
    </row>
    <row r="566" spans="1:5" x14ac:dyDescent="0.2">
      <c r="A566">
        <v>4375</v>
      </c>
      <c r="B566" t="s">
        <v>3382</v>
      </c>
      <c r="C566" t="s">
        <v>52</v>
      </c>
      <c r="D566" t="s">
        <v>767</v>
      </c>
      <c r="E566" s="336">
        <v>0.1</v>
      </c>
    </row>
    <row r="567" spans="1:5" x14ac:dyDescent="0.2">
      <c r="A567">
        <v>11950</v>
      </c>
      <c r="B567" t="s">
        <v>3383</v>
      </c>
      <c r="C567" t="s">
        <v>52</v>
      </c>
      <c r="D567" t="s">
        <v>2830</v>
      </c>
      <c r="E567" s="336">
        <v>0.2</v>
      </c>
    </row>
    <row r="568" spans="1:5" x14ac:dyDescent="0.2">
      <c r="A568">
        <v>4376</v>
      </c>
      <c r="B568" t="s">
        <v>3384</v>
      </c>
      <c r="C568" t="s">
        <v>52</v>
      </c>
      <c r="D568" t="s">
        <v>2830</v>
      </c>
      <c r="E568" s="336">
        <v>0.19</v>
      </c>
    </row>
    <row r="569" spans="1:5" x14ac:dyDescent="0.2">
      <c r="A569">
        <v>7583</v>
      </c>
      <c r="B569" t="s">
        <v>3385</v>
      </c>
      <c r="C569" t="s">
        <v>52</v>
      </c>
      <c r="D569" t="s">
        <v>2830</v>
      </c>
      <c r="E569" s="336">
        <v>0.41</v>
      </c>
    </row>
    <row r="570" spans="1:5" x14ac:dyDescent="0.2">
      <c r="A570">
        <v>4350</v>
      </c>
      <c r="B570" t="s">
        <v>3386</v>
      </c>
      <c r="C570" t="s">
        <v>52</v>
      </c>
      <c r="D570" t="s">
        <v>2830</v>
      </c>
      <c r="E570" s="336">
        <v>0.76</v>
      </c>
    </row>
    <row r="571" spans="1:5" x14ac:dyDescent="0.2">
      <c r="A571">
        <v>44400</v>
      </c>
      <c r="B571" t="s">
        <v>3387</v>
      </c>
      <c r="C571" t="s">
        <v>52</v>
      </c>
      <c r="D571" t="s">
        <v>2830</v>
      </c>
      <c r="E571" s="336">
        <v>33.409999999999997</v>
      </c>
    </row>
    <row r="572" spans="1:5" x14ac:dyDescent="0.2">
      <c r="A572">
        <v>39886</v>
      </c>
      <c r="B572" t="s">
        <v>3388</v>
      </c>
      <c r="C572" t="s">
        <v>52</v>
      </c>
      <c r="D572" t="s">
        <v>2830</v>
      </c>
    </row>
    <row r="573" spans="1:5" x14ac:dyDescent="0.2">
      <c r="A573">
        <v>39887</v>
      </c>
      <c r="B573" t="s">
        <v>3389</v>
      </c>
      <c r="C573" t="s">
        <v>52</v>
      </c>
      <c r="D573" t="s">
        <v>2830</v>
      </c>
    </row>
    <row r="574" spans="1:5" x14ac:dyDescent="0.2">
      <c r="A574">
        <v>39888</v>
      </c>
      <c r="B574" t="s">
        <v>3390</v>
      </c>
      <c r="C574" t="s">
        <v>52</v>
      </c>
      <c r="D574" t="s">
        <v>2830</v>
      </c>
    </row>
    <row r="575" spans="1:5" x14ac:dyDescent="0.2">
      <c r="A575">
        <v>39890</v>
      </c>
      <c r="B575" t="s">
        <v>3391</v>
      </c>
      <c r="C575" t="s">
        <v>52</v>
      </c>
      <c r="D575" t="s">
        <v>2830</v>
      </c>
    </row>
    <row r="576" spans="1:5" x14ac:dyDescent="0.2">
      <c r="A576">
        <v>39891</v>
      </c>
      <c r="B576" t="s">
        <v>3392</v>
      </c>
      <c r="C576" t="s">
        <v>52</v>
      </c>
      <c r="D576" t="s">
        <v>2830</v>
      </c>
    </row>
    <row r="577" spans="1:4" x14ac:dyDescent="0.2">
      <c r="A577">
        <v>39892</v>
      </c>
      <c r="B577" t="s">
        <v>3393</v>
      </c>
      <c r="C577" t="s">
        <v>52</v>
      </c>
      <c r="D577" t="s">
        <v>2830</v>
      </c>
    </row>
    <row r="578" spans="1:4" x14ac:dyDescent="0.2">
      <c r="A578">
        <v>790</v>
      </c>
      <c r="B578" t="s">
        <v>3394</v>
      </c>
      <c r="C578" t="s">
        <v>52</v>
      </c>
      <c r="D578" t="s">
        <v>2830</v>
      </c>
    </row>
    <row r="579" spans="1:4" x14ac:dyDescent="0.2">
      <c r="A579">
        <v>791</v>
      </c>
      <c r="B579" t="s">
        <v>3395</v>
      </c>
      <c r="C579" t="s">
        <v>52</v>
      </c>
      <c r="D579" t="s">
        <v>2830</v>
      </c>
    </row>
    <row r="580" spans="1:4" x14ac:dyDescent="0.2">
      <c r="A580">
        <v>766</v>
      </c>
      <c r="B580" t="s">
        <v>3396</v>
      </c>
      <c r="C580" t="s">
        <v>52</v>
      </c>
      <c r="D580" t="s">
        <v>2830</v>
      </c>
    </row>
    <row r="581" spans="1:4" x14ac:dyDescent="0.2">
      <c r="A581">
        <v>767</v>
      </c>
      <c r="B581" t="s">
        <v>3397</v>
      </c>
      <c r="C581" t="s">
        <v>52</v>
      </c>
      <c r="D581" t="s">
        <v>2830</v>
      </c>
    </row>
    <row r="582" spans="1:4" x14ac:dyDescent="0.2">
      <c r="A582">
        <v>789</v>
      </c>
      <c r="B582" t="s">
        <v>3398</v>
      </c>
      <c r="C582" t="s">
        <v>52</v>
      </c>
      <c r="D582" t="s">
        <v>2830</v>
      </c>
    </row>
    <row r="583" spans="1:4" x14ac:dyDescent="0.2">
      <c r="A583">
        <v>768</v>
      </c>
      <c r="B583" t="s">
        <v>3399</v>
      </c>
      <c r="C583" t="s">
        <v>52</v>
      </c>
      <c r="D583" t="s">
        <v>2830</v>
      </c>
    </row>
    <row r="584" spans="1:4" x14ac:dyDescent="0.2">
      <c r="A584">
        <v>769</v>
      </c>
      <c r="B584" t="s">
        <v>3400</v>
      </c>
      <c r="C584" t="s">
        <v>52</v>
      </c>
      <c r="D584" t="s">
        <v>2830</v>
      </c>
    </row>
    <row r="585" spans="1:4" x14ac:dyDescent="0.2">
      <c r="A585">
        <v>764</v>
      </c>
      <c r="B585" t="s">
        <v>3401</v>
      </c>
      <c r="C585" t="s">
        <v>52</v>
      </c>
      <c r="D585" t="s">
        <v>767</v>
      </c>
    </row>
    <row r="586" spans="1:4" x14ac:dyDescent="0.2">
      <c r="A586">
        <v>765</v>
      </c>
      <c r="B586" t="s">
        <v>3402</v>
      </c>
      <c r="C586" t="s">
        <v>52</v>
      </c>
      <c r="D586" t="s">
        <v>2830</v>
      </c>
    </row>
    <row r="587" spans="1:4" x14ac:dyDescent="0.2">
      <c r="A587">
        <v>770</v>
      </c>
      <c r="B587" t="s">
        <v>3403</v>
      </c>
      <c r="C587" t="s">
        <v>52</v>
      </c>
      <c r="D587" t="s">
        <v>2830</v>
      </c>
    </row>
    <row r="588" spans="1:4" x14ac:dyDescent="0.2">
      <c r="A588">
        <v>12394</v>
      </c>
      <c r="B588" t="s">
        <v>3404</v>
      </c>
      <c r="C588" t="s">
        <v>52</v>
      </c>
      <c r="D588" t="s">
        <v>2830</v>
      </c>
    </row>
    <row r="589" spans="1:4" x14ac:dyDescent="0.2">
      <c r="A589">
        <v>787</v>
      </c>
      <c r="B589" t="s">
        <v>3405</v>
      </c>
      <c r="C589" t="s">
        <v>52</v>
      </c>
      <c r="D589" t="s">
        <v>2830</v>
      </c>
    </row>
    <row r="590" spans="1:4" x14ac:dyDescent="0.2">
      <c r="A590">
        <v>774</v>
      </c>
      <c r="B590" t="s">
        <v>3406</v>
      </c>
      <c r="C590" t="s">
        <v>52</v>
      </c>
      <c r="D590" t="s">
        <v>2830</v>
      </c>
    </row>
    <row r="591" spans="1:4" x14ac:dyDescent="0.2">
      <c r="A591">
        <v>773</v>
      </c>
      <c r="B591" t="s">
        <v>3407</v>
      </c>
      <c r="C591" t="s">
        <v>52</v>
      </c>
      <c r="D591" t="s">
        <v>2830</v>
      </c>
    </row>
    <row r="592" spans="1:4" x14ac:dyDescent="0.2">
      <c r="A592">
        <v>775</v>
      </c>
      <c r="B592" t="s">
        <v>3408</v>
      </c>
      <c r="C592" t="s">
        <v>52</v>
      </c>
      <c r="D592" t="s">
        <v>2830</v>
      </c>
    </row>
    <row r="593" spans="1:5" x14ac:dyDescent="0.2">
      <c r="A593">
        <v>788</v>
      </c>
      <c r="B593" t="s">
        <v>3409</v>
      </c>
      <c r="C593" t="s">
        <v>52</v>
      </c>
      <c r="D593" t="s">
        <v>2830</v>
      </c>
    </row>
    <row r="594" spans="1:5" x14ac:dyDescent="0.2">
      <c r="A594">
        <v>772</v>
      </c>
      <c r="B594" t="s">
        <v>3410</v>
      </c>
      <c r="C594" t="s">
        <v>52</v>
      </c>
      <c r="D594" t="s">
        <v>2830</v>
      </c>
    </row>
    <row r="595" spans="1:5" x14ac:dyDescent="0.2">
      <c r="A595">
        <v>771</v>
      </c>
      <c r="B595" t="s">
        <v>3411</v>
      </c>
      <c r="C595" t="s">
        <v>52</v>
      </c>
      <c r="D595" t="s">
        <v>2830</v>
      </c>
    </row>
    <row r="596" spans="1:5" x14ac:dyDescent="0.2">
      <c r="A596">
        <v>776</v>
      </c>
      <c r="B596" t="s">
        <v>3412</v>
      </c>
      <c r="C596" t="s">
        <v>52</v>
      </c>
      <c r="D596" t="s">
        <v>2830</v>
      </c>
    </row>
    <row r="597" spans="1:5" x14ac:dyDescent="0.2">
      <c r="A597">
        <v>777</v>
      </c>
      <c r="B597" t="s">
        <v>3413</v>
      </c>
      <c r="C597" t="s">
        <v>52</v>
      </c>
      <c r="D597" t="s">
        <v>2830</v>
      </c>
    </row>
    <row r="598" spans="1:5" x14ac:dyDescent="0.2">
      <c r="A598">
        <v>780</v>
      </c>
      <c r="B598" t="s">
        <v>3414</v>
      </c>
      <c r="C598" t="s">
        <v>52</v>
      </c>
      <c r="D598" t="s">
        <v>2830</v>
      </c>
    </row>
    <row r="599" spans="1:5" x14ac:dyDescent="0.2">
      <c r="A599">
        <v>778</v>
      </c>
      <c r="B599" t="s">
        <v>3415</v>
      </c>
      <c r="C599" t="s">
        <v>52</v>
      </c>
      <c r="D599" t="s">
        <v>2830</v>
      </c>
    </row>
    <row r="600" spans="1:5" x14ac:dyDescent="0.2">
      <c r="A600">
        <v>779</v>
      </c>
      <c r="B600" t="s">
        <v>3416</v>
      </c>
      <c r="C600" t="s">
        <v>52</v>
      </c>
      <c r="D600" t="s">
        <v>2830</v>
      </c>
    </row>
    <row r="601" spans="1:5" x14ac:dyDescent="0.2">
      <c r="A601">
        <v>781</v>
      </c>
      <c r="B601" t="s">
        <v>3417</v>
      </c>
      <c r="C601" t="s">
        <v>52</v>
      </c>
      <c r="D601" t="s">
        <v>2830</v>
      </c>
    </row>
    <row r="602" spans="1:5" x14ac:dyDescent="0.2">
      <c r="A602">
        <v>786</v>
      </c>
      <c r="B602" t="s">
        <v>3418</v>
      </c>
      <c r="C602" t="s">
        <v>52</v>
      </c>
      <c r="D602" t="s">
        <v>2830</v>
      </c>
    </row>
    <row r="603" spans="1:5" x14ac:dyDescent="0.2">
      <c r="A603">
        <v>782</v>
      </c>
      <c r="B603" t="s">
        <v>3419</v>
      </c>
      <c r="C603" t="s">
        <v>52</v>
      </c>
      <c r="D603" t="s">
        <v>2830</v>
      </c>
    </row>
    <row r="604" spans="1:5" x14ac:dyDescent="0.2">
      <c r="A604">
        <v>783</v>
      </c>
      <c r="B604" t="s">
        <v>3420</v>
      </c>
      <c r="C604" t="s">
        <v>52</v>
      </c>
      <c r="D604" t="s">
        <v>2830</v>
      </c>
    </row>
    <row r="605" spans="1:5" x14ac:dyDescent="0.2">
      <c r="A605">
        <v>785</v>
      </c>
      <c r="B605" t="s">
        <v>3421</v>
      </c>
      <c r="C605" t="s">
        <v>52</v>
      </c>
      <c r="D605" t="s">
        <v>2830</v>
      </c>
    </row>
    <row r="606" spans="1:5" x14ac:dyDescent="0.2">
      <c r="A606">
        <v>784</v>
      </c>
      <c r="B606" t="s">
        <v>3422</v>
      </c>
      <c r="C606" t="s">
        <v>52</v>
      </c>
      <c r="D606" t="s">
        <v>2830</v>
      </c>
    </row>
    <row r="607" spans="1:5" x14ac:dyDescent="0.2">
      <c r="A607">
        <v>828</v>
      </c>
      <c r="B607" t="s">
        <v>3423</v>
      </c>
      <c r="C607" t="s">
        <v>52</v>
      </c>
      <c r="D607" t="s">
        <v>2830</v>
      </c>
      <c r="E607" s="336">
        <v>0.65</v>
      </c>
    </row>
    <row r="608" spans="1:5" x14ac:dyDescent="0.2">
      <c r="A608">
        <v>829</v>
      </c>
      <c r="B608" t="s">
        <v>3424</v>
      </c>
      <c r="C608" t="s">
        <v>52</v>
      </c>
      <c r="D608" t="s">
        <v>2830</v>
      </c>
      <c r="E608" s="336">
        <v>1.05</v>
      </c>
    </row>
    <row r="609" spans="1:5" x14ac:dyDescent="0.2">
      <c r="A609">
        <v>812</v>
      </c>
      <c r="B609" t="s">
        <v>3425</v>
      </c>
      <c r="C609" t="s">
        <v>52</v>
      </c>
      <c r="D609" t="s">
        <v>2830</v>
      </c>
      <c r="E609" s="336">
        <v>2.3199999999999998</v>
      </c>
    </row>
    <row r="610" spans="1:5" x14ac:dyDescent="0.2">
      <c r="A610">
        <v>819</v>
      </c>
      <c r="B610" t="s">
        <v>3426</v>
      </c>
      <c r="C610" t="s">
        <v>52</v>
      </c>
      <c r="D610" t="s">
        <v>2830</v>
      </c>
      <c r="E610" s="336">
        <v>4.03</v>
      </c>
    </row>
    <row r="611" spans="1:5" x14ac:dyDescent="0.2">
      <c r="A611">
        <v>818</v>
      </c>
      <c r="B611" t="s">
        <v>3427</v>
      </c>
      <c r="C611" t="s">
        <v>52</v>
      </c>
      <c r="D611" t="s">
        <v>2830</v>
      </c>
      <c r="E611" s="336">
        <v>7.52</v>
      </c>
    </row>
    <row r="612" spans="1:5" x14ac:dyDescent="0.2">
      <c r="A612">
        <v>20086</v>
      </c>
      <c r="B612" t="s">
        <v>3428</v>
      </c>
      <c r="C612" t="s">
        <v>52</v>
      </c>
      <c r="D612" t="s">
        <v>2830</v>
      </c>
      <c r="E612" s="336">
        <v>3.41</v>
      </c>
    </row>
    <row r="613" spans="1:5" x14ac:dyDescent="0.2">
      <c r="A613">
        <v>832</v>
      </c>
      <c r="B613" t="s">
        <v>3429</v>
      </c>
      <c r="C613" t="s">
        <v>52</v>
      </c>
      <c r="D613" t="s">
        <v>2830</v>
      </c>
      <c r="E613" s="336">
        <v>3.1</v>
      </c>
    </row>
    <row r="614" spans="1:5" x14ac:dyDescent="0.2">
      <c r="A614">
        <v>834</v>
      </c>
      <c r="B614" t="s">
        <v>3430</v>
      </c>
      <c r="C614" t="s">
        <v>52</v>
      </c>
      <c r="D614" t="s">
        <v>2830</v>
      </c>
      <c r="E614" s="336">
        <v>4.0199999999999996</v>
      </c>
    </row>
    <row r="615" spans="1:5" x14ac:dyDescent="0.2">
      <c r="A615">
        <v>813</v>
      </c>
      <c r="B615" t="s">
        <v>3431</v>
      </c>
      <c r="C615" t="s">
        <v>52</v>
      </c>
      <c r="D615" t="s">
        <v>2830</v>
      </c>
      <c r="E615" s="336">
        <v>4.68</v>
      </c>
    </row>
    <row r="616" spans="1:5" x14ac:dyDescent="0.2">
      <c r="A616">
        <v>820</v>
      </c>
      <c r="B616" t="s">
        <v>3432</v>
      </c>
      <c r="C616" t="s">
        <v>52</v>
      </c>
      <c r="D616" t="s">
        <v>2830</v>
      </c>
      <c r="E616" s="336">
        <v>6.3</v>
      </c>
    </row>
    <row r="617" spans="1:5" x14ac:dyDescent="0.2">
      <c r="A617">
        <v>816</v>
      </c>
      <c r="B617" t="s">
        <v>3433</v>
      </c>
      <c r="C617" t="s">
        <v>52</v>
      </c>
      <c r="D617" t="s">
        <v>2830</v>
      </c>
      <c r="E617" s="336">
        <v>11.22</v>
      </c>
    </row>
    <row r="618" spans="1:5" x14ac:dyDescent="0.2">
      <c r="A618">
        <v>814</v>
      </c>
      <c r="B618" t="s">
        <v>3434</v>
      </c>
      <c r="C618" t="s">
        <v>52</v>
      </c>
      <c r="D618" t="s">
        <v>2830</v>
      </c>
      <c r="E618" s="336">
        <v>13.94</v>
      </c>
    </row>
    <row r="619" spans="1:5" x14ac:dyDescent="0.2">
      <c r="A619">
        <v>822</v>
      </c>
      <c r="B619" t="s">
        <v>3435</v>
      </c>
      <c r="C619" t="s">
        <v>52</v>
      </c>
      <c r="D619" t="s">
        <v>2830</v>
      </c>
      <c r="E619" s="336">
        <v>18.2</v>
      </c>
    </row>
    <row r="620" spans="1:5" x14ac:dyDescent="0.2">
      <c r="A620">
        <v>821</v>
      </c>
      <c r="B620" t="s">
        <v>3436</v>
      </c>
      <c r="C620" t="s">
        <v>52</v>
      </c>
      <c r="D620" t="s">
        <v>2830</v>
      </c>
      <c r="E620" s="336">
        <v>20.81</v>
      </c>
    </row>
    <row r="621" spans="1:5" x14ac:dyDescent="0.2">
      <c r="A621">
        <v>39191</v>
      </c>
      <c r="B621" t="s">
        <v>3437</v>
      </c>
      <c r="C621" t="s">
        <v>52</v>
      </c>
      <c r="D621" t="s">
        <v>2830</v>
      </c>
      <c r="E621" s="336">
        <v>20.64</v>
      </c>
    </row>
    <row r="622" spans="1:5" x14ac:dyDescent="0.2">
      <c r="A622">
        <v>39190</v>
      </c>
      <c r="B622" t="s">
        <v>3438</v>
      </c>
      <c r="C622" t="s">
        <v>52</v>
      </c>
      <c r="D622" t="s">
        <v>2830</v>
      </c>
      <c r="E622" s="336">
        <v>21.56</v>
      </c>
    </row>
    <row r="623" spans="1:5" x14ac:dyDescent="0.2">
      <c r="A623">
        <v>39189</v>
      </c>
      <c r="B623" t="s">
        <v>3439</v>
      </c>
      <c r="C623" t="s">
        <v>52</v>
      </c>
      <c r="D623" t="s">
        <v>2830</v>
      </c>
      <c r="E623" s="336">
        <v>22.82</v>
      </c>
    </row>
    <row r="624" spans="1:5" x14ac:dyDescent="0.2">
      <c r="A624">
        <v>39188</v>
      </c>
      <c r="B624" t="s">
        <v>3440</v>
      </c>
      <c r="C624" t="s">
        <v>52</v>
      </c>
      <c r="D624" t="s">
        <v>2830</v>
      </c>
      <c r="E624" s="336">
        <v>16.8</v>
      </c>
    </row>
    <row r="625" spans="1:5" x14ac:dyDescent="0.2">
      <c r="A625">
        <v>39186</v>
      </c>
      <c r="B625" t="s">
        <v>3441</v>
      </c>
      <c r="C625" t="s">
        <v>52</v>
      </c>
      <c r="D625" t="s">
        <v>2830</v>
      </c>
      <c r="E625" s="336">
        <v>20.420000000000002</v>
      </c>
    </row>
    <row r="626" spans="1:5" x14ac:dyDescent="0.2">
      <c r="A626">
        <v>39187</v>
      </c>
      <c r="B626" t="s">
        <v>3442</v>
      </c>
      <c r="C626" t="s">
        <v>52</v>
      </c>
      <c r="D626" t="s">
        <v>2830</v>
      </c>
      <c r="E626" s="336">
        <v>17.61</v>
      </c>
    </row>
    <row r="627" spans="1:5" x14ac:dyDescent="0.2">
      <c r="A627">
        <v>39184</v>
      </c>
      <c r="B627" t="s">
        <v>3443</v>
      </c>
      <c r="C627" t="s">
        <v>52</v>
      </c>
      <c r="D627" t="s">
        <v>2830</v>
      </c>
      <c r="E627" s="336">
        <v>6.62</v>
      </c>
    </row>
    <row r="628" spans="1:5" x14ac:dyDescent="0.2">
      <c r="A628">
        <v>39185</v>
      </c>
      <c r="B628" t="s">
        <v>3444</v>
      </c>
      <c r="C628" t="s">
        <v>52</v>
      </c>
      <c r="D628" t="s">
        <v>2830</v>
      </c>
      <c r="E628" s="336">
        <v>6.04</v>
      </c>
    </row>
    <row r="629" spans="1:5" x14ac:dyDescent="0.2">
      <c r="A629">
        <v>39198</v>
      </c>
      <c r="B629" t="s">
        <v>3445</v>
      </c>
      <c r="C629" t="s">
        <v>52</v>
      </c>
      <c r="D629" t="s">
        <v>2830</v>
      </c>
      <c r="E629" s="336">
        <v>67.709999999999994</v>
      </c>
    </row>
    <row r="630" spans="1:5" x14ac:dyDescent="0.2">
      <c r="A630">
        <v>39197</v>
      </c>
      <c r="B630" t="s">
        <v>3446</v>
      </c>
      <c r="C630" t="s">
        <v>52</v>
      </c>
      <c r="D630" t="s">
        <v>2830</v>
      </c>
      <c r="E630" s="336">
        <v>70.739999999999995</v>
      </c>
    </row>
    <row r="631" spans="1:5" x14ac:dyDescent="0.2">
      <c r="A631">
        <v>39196</v>
      </c>
      <c r="B631" t="s">
        <v>3447</v>
      </c>
      <c r="C631" t="s">
        <v>52</v>
      </c>
      <c r="D631" t="s">
        <v>2830</v>
      </c>
      <c r="E631" s="336">
        <v>72.95</v>
      </c>
    </row>
    <row r="632" spans="1:5" x14ac:dyDescent="0.2">
      <c r="A632">
        <v>39199</v>
      </c>
      <c r="B632" t="s">
        <v>3448</v>
      </c>
      <c r="C632" t="s">
        <v>52</v>
      </c>
      <c r="D632" t="s">
        <v>2830</v>
      </c>
      <c r="E632" s="336">
        <v>65.16</v>
      </c>
    </row>
    <row r="633" spans="1:5" x14ac:dyDescent="0.2">
      <c r="A633">
        <v>39195</v>
      </c>
      <c r="B633" t="s">
        <v>3449</v>
      </c>
      <c r="C633" t="s">
        <v>52</v>
      </c>
      <c r="D633" t="s">
        <v>2830</v>
      </c>
      <c r="E633" s="336">
        <v>37.61</v>
      </c>
    </row>
    <row r="634" spans="1:5" x14ac:dyDescent="0.2">
      <c r="A634">
        <v>39194</v>
      </c>
      <c r="B634" t="s">
        <v>3450</v>
      </c>
      <c r="C634" t="s">
        <v>52</v>
      </c>
      <c r="D634" t="s">
        <v>2830</v>
      </c>
      <c r="E634" s="336">
        <v>40.25</v>
      </c>
    </row>
    <row r="635" spans="1:5" x14ac:dyDescent="0.2">
      <c r="A635">
        <v>39193</v>
      </c>
      <c r="B635" t="s">
        <v>3451</v>
      </c>
      <c r="C635" t="s">
        <v>52</v>
      </c>
      <c r="D635" t="s">
        <v>2830</v>
      </c>
      <c r="E635" s="336">
        <v>44.12</v>
      </c>
    </row>
    <row r="636" spans="1:5" x14ac:dyDescent="0.2">
      <c r="A636">
        <v>39192</v>
      </c>
      <c r="B636" t="s">
        <v>3452</v>
      </c>
      <c r="C636" t="s">
        <v>52</v>
      </c>
      <c r="D636" t="s">
        <v>2830</v>
      </c>
      <c r="E636" s="336">
        <v>45.89</v>
      </c>
    </row>
    <row r="637" spans="1:5" x14ac:dyDescent="0.2">
      <c r="A637">
        <v>39201</v>
      </c>
      <c r="B637" t="s">
        <v>3453</v>
      </c>
      <c r="C637" t="s">
        <v>52</v>
      </c>
      <c r="D637" t="s">
        <v>2830</v>
      </c>
      <c r="E637" s="336">
        <v>80.959999999999994</v>
      </c>
    </row>
    <row r="638" spans="1:5" x14ac:dyDescent="0.2">
      <c r="A638">
        <v>39200</v>
      </c>
      <c r="B638" t="s">
        <v>3454</v>
      </c>
      <c r="C638" t="s">
        <v>52</v>
      </c>
      <c r="D638" t="s">
        <v>2830</v>
      </c>
      <c r="E638" s="336">
        <v>81.61</v>
      </c>
    </row>
    <row r="639" spans="1:5" x14ac:dyDescent="0.2">
      <c r="A639">
        <v>39203</v>
      </c>
      <c r="B639" t="s">
        <v>3455</v>
      </c>
      <c r="C639" t="s">
        <v>52</v>
      </c>
      <c r="D639" t="s">
        <v>2830</v>
      </c>
      <c r="E639" s="336">
        <v>65.89</v>
      </c>
    </row>
    <row r="640" spans="1:5" x14ac:dyDescent="0.2">
      <c r="A640">
        <v>39202</v>
      </c>
      <c r="B640" t="s">
        <v>3456</v>
      </c>
      <c r="C640" t="s">
        <v>52</v>
      </c>
      <c r="D640" t="s">
        <v>2830</v>
      </c>
      <c r="E640" s="336">
        <v>77.41</v>
      </c>
    </row>
    <row r="641" spans="1:5" x14ac:dyDescent="0.2">
      <c r="A641">
        <v>39920</v>
      </c>
      <c r="B641" t="s">
        <v>3457</v>
      </c>
      <c r="C641" t="s">
        <v>52</v>
      </c>
      <c r="D641" t="s">
        <v>2830</v>
      </c>
      <c r="E641" s="336">
        <v>5.55</v>
      </c>
    </row>
    <row r="642" spans="1:5" x14ac:dyDescent="0.2">
      <c r="A642">
        <v>39205</v>
      </c>
      <c r="B642" t="s">
        <v>3458</v>
      </c>
      <c r="C642" t="s">
        <v>52</v>
      </c>
      <c r="D642" t="s">
        <v>2830</v>
      </c>
      <c r="E642" s="336">
        <v>129.13999999999999</v>
      </c>
    </row>
    <row r="643" spans="1:5" x14ac:dyDescent="0.2">
      <c r="A643">
        <v>39204</v>
      </c>
      <c r="B643" t="s">
        <v>3459</v>
      </c>
      <c r="C643" t="s">
        <v>52</v>
      </c>
      <c r="D643" t="s">
        <v>2830</v>
      </c>
      <c r="E643" s="336">
        <v>132.27000000000001</v>
      </c>
    </row>
    <row r="644" spans="1:5" x14ac:dyDescent="0.2">
      <c r="A644">
        <v>39206</v>
      </c>
      <c r="B644" t="s">
        <v>3460</v>
      </c>
      <c r="C644" t="s">
        <v>52</v>
      </c>
      <c r="D644" t="s">
        <v>2830</v>
      </c>
      <c r="E644" s="336">
        <v>125.48</v>
      </c>
    </row>
    <row r="645" spans="1:5" x14ac:dyDescent="0.2">
      <c r="A645">
        <v>798</v>
      </c>
      <c r="B645" t="s">
        <v>3461</v>
      </c>
      <c r="C645" t="s">
        <v>52</v>
      </c>
      <c r="D645" t="s">
        <v>2830</v>
      </c>
      <c r="E645" s="336">
        <v>1.29</v>
      </c>
    </row>
    <row r="646" spans="1:5" x14ac:dyDescent="0.2">
      <c r="A646">
        <v>797</v>
      </c>
      <c r="B646" t="s">
        <v>3462</v>
      </c>
      <c r="C646" t="s">
        <v>52</v>
      </c>
      <c r="D646" t="s">
        <v>2830</v>
      </c>
      <c r="E646" s="336">
        <v>9.42</v>
      </c>
    </row>
    <row r="647" spans="1:5" x14ac:dyDescent="0.2">
      <c r="A647">
        <v>796</v>
      </c>
      <c r="B647" t="s">
        <v>3463</v>
      </c>
      <c r="C647" t="s">
        <v>52</v>
      </c>
      <c r="D647" t="s">
        <v>2830</v>
      </c>
      <c r="E647" s="336">
        <v>8</v>
      </c>
    </row>
    <row r="648" spans="1:5" x14ac:dyDescent="0.2">
      <c r="A648">
        <v>799</v>
      </c>
      <c r="B648" t="s">
        <v>3464</v>
      </c>
      <c r="C648" t="s">
        <v>52</v>
      </c>
      <c r="D648" t="s">
        <v>2830</v>
      </c>
      <c r="E648" s="336">
        <v>3.87</v>
      </c>
    </row>
    <row r="649" spans="1:5" x14ac:dyDescent="0.2">
      <c r="A649">
        <v>792</v>
      </c>
      <c r="B649" t="s">
        <v>3465</v>
      </c>
      <c r="C649" t="s">
        <v>52</v>
      </c>
      <c r="D649" t="s">
        <v>2830</v>
      </c>
      <c r="E649" s="336">
        <v>3.75</v>
      </c>
    </row>
    <row r="650" spans="1:5" x14ac:dyDescent="0.2">
      <c r="A650">
        <v>38001</v>
      </c>
      <c r="B650" t="s">
        <v>3466</v>
      </c>
      <c r="C650" t="s">
        <v>52</v>
      </c>
      <c r="D650" t="s">
        <v>2830</v>
      </c>
      <c r="E650" s="336">
        <v>1.24</v>
      </c>
    </row>
    <row r="651" spans="1:5" x14ac:dyDescent="0.2">
      <c r="A651">
        <v>38002</v>
      </c>
      <c r="B651" t="s">
        <v>3467</v>
      </c>
      <c r="C651" t="s">
        <v>52</v>
      </c>
      <c r="D651" t="s">
        <v>2830</v>
      </c>
      <c r="E651" s="336">
        <v>4.3099999999999996</v>
      </c>
    </row>
    <row r="652" spans="1:5" x14ac:dyDescent="0.2">
      <c r="A652">
        <v>38003</v>
      </c>
      <c r="B652" t="s">
        <v>3468</v>
      </c>
      <c r="C652" t="s">
        <v>52</v>
      </c>
      <c r="D652" t="s">
        <v>2830</v>
      </c>
      <c r="E652" s="336">
        <v>29.46</v>
      </c>
    </row>
    <row r="653" spans="1:5" x14ac:dyDescent="0.2">
      <c r="A653">
        <v>38004</v>
      </c>
      <c r="B653" t="s">
        <v>3469</v>
      </c>
      <c r="C653" t="s">
        <v>52</v>
      </c>
      <c r="D653" t="s">
        <v>2830</v>
      </c>
      <c r="E653" s="336">
        <v>33.880000000000003</v>
      </c>
    </row>
    <row r="654" spans="1:5" x14ac:dyDescent="0.2">
      <c r="A654">
        <v>44263</v>
      </c>
      <c r="B654" t="s">
        <v>3470</v>
      </c>
      <c r="C654" t="s">
        <v>52</v>
      </c>
      <c r="D654" t="s">
        <v>2830</v>
      </c>
      <c r="E654" s="336">
        <v>60.83</v>
      </c>
    </row>
    <row r="655" spans="1:5" x14ac:dyDescent="0.2">
      <c r="A655">
        <v>36327</v>
      </c>
      <c r="B655" t="s">
        <v>3471</v>
      </c>
      <c r="C655" t="s">
        <v>52</v>
      </c>
      <c r="D655" t="s">
        <v>2830</v>
      </c>
    </row>
    <row r="656" spans="1:5" x14ac:dyDescent="0.2">
      <c r="A656">
        <v>38992</v>
      </c>
      <c r="B656" t="s">
        <v>3472</v>
      </c>
      <c r="C656" t="s">
        <v>52</v>
      </c>
      <c r="D656" t="s">
        <v>2830</v>
      </c>
    </row>
    <row r="657" spans="1:5" x14ac:dyDescent="0.2">
      <c r="A657">
        <v>38993</v>
      </c>
      <c r="B657" t="s">
        <v>3473</v>
      </c>
      <c r="C657" t="s">
        <v>52</v>
      </c>
      <c r="D657" t="s">
        <v>2830</v>
      </c>
    </row>
    <row r="658" spans="1:5" x14ac:dyDescent="0.2">
      <c r="A658">
        <v>44175</v>
      </c>
      <c r="B658" t="s">
        <v>3474</v>
      </c>
      <c r="C658" t="s">
        <v>52</v>
      </c>
      <c r="D658" t="s">
        <v>2830</v>
      </c>
    </row>
    <row r="659" spans="1:5" x14ac:dyDescent="0.2">
      <c r="A659">
        <v>44177</v>
      </c>
      <c r="B659" t="s">
        <v>3475</v>
      </c>
      <c r="C659" t="s">
        <v>52</v>
      </c>
      <c r="D659" t="s">
        <v>2830</v>
      </c>
    </row>
    <row r="660" spans="1:5" x14ac:dyDescent="0.2">
      <c r="A660">
        <v>38418</v>
      </c>
      <c r="B660" t="s">
        <v>3476</v>
      </c>
      <c r="C660" t="s">
        <v>52</v>
      </c>
      <c r="D660" t="s">
        <v>2830</v>
      </c>
      <c r="E660" s="336">
        <v>5.87</v>
      </c>
    </row>
    <row r="661" spans="1:5" x14ac:dyDescent="0.2">
      <c r="A661">
        <v>39178</v>
      </c>
      <c r="B661" t="s">
        <v>3477</v>
      </c>
      <c r="C661" t="s">
        <v>52</v>
      </c>
      <c r="D661" t="s">
        <v>2830</v>
      </c>
      <c r="E661" s="336">
        <v>2.23</v>
      </c>
    </row>
    <row r="662" spans="1:5" x14ac:dyDescent="0.2">
      <c r="A662">
        <v>39177</v>
      </c>
      <c r="B662" t="s">
        <v>3478</v>
      </c>
      <c r="C662" t="s">
        <v>52</v>
      </c>
      <c r="D662" t="s">
        <v>2830</v>
      </c>
      <c r="E662" s="336">
        <v>2.02</v>
      </c>
    </row>
    <row r="663" spans="1:5" x14ac:dyDescent="0.2">
      <c r="A663">
        <v>39176</v>
      </c>
      <c r="B663" t="s">
        <v>3479</v>
      </c>
      <c r="C663" t="s">
        <v>52</v>
      </c>
      <c r="D663" t="s">
        <v>2830</v>
      </c>
      <c r="E663" s="336">
        <v>1.32</v>
      </c>
    </row>
    <row r="664" spans="1:5" x14ac:dyDescent="0.2">
      <c r="A664">
        <v>39174</v>
      </c>
      <c r="B664" t="s">
        <v>3480</v>
      </c>
      <c r="C664" t="s">
        <v>52</v>
      </c>
      <c r="D664" t="s">
        <v>2830</v>
      </c>
      <c r="E664" s="336">
        <v>1.01</v>
      </c>
    </row>
    <row r="665" spans="1:5" x14ac:dyDescent="0.2">
      <c r="A665">
        <v>39180</v>
      </c>
      <c r="B665" t="s">
        <v>3481</v>
      </c>
      <c r="C665" t="s">
        <v>52</v>
      </c>
      <c r="D665" t="s">
        <v>2830</v>
      </c>
      <c r="E665" s="336">
        <v>6.06</v>
      </c>
    </row>
    <row r="666" spans="1:5" x14ac:dyDescent="0.2">
      <c r="A666">
        <v>39179</v>
      </c>
      <c r="B666" t="s">
        <v>3482</v>
      </c>
      <c r="C666" t="s">
        <v>52</v>
      </c>
      <c r="D666" t="s">
        <v>2830</v>
      </c>
      <c r="E666" s="336">
        <v>5.36</v>
      </c>
    </row>
    <row r="667" spans="1:5" x14ac:dyDescent="0.2">
      <c r="A667">
        <v>39181</v>
      </c>
      <c r="B667" t="s">
        <v>3483</v>
      </c>
      <c r="C667" t="s">
        <v>52</v>
      </c>
      <c r="D667" t="s">
        <v>2830</v>
      </c>
      <c r="E667" s="336">
        <v>8.1300000000000008</v>
      </c>
    </row>
    <row r="668" spans="1:5" x14ac:dyDescent="0.2">
      <c r="A668">
        <v>39175</v>
      </c>
      <c r="B668" t="s">
        <v>3484</v>
      </c>
      <c r="C668" t="s">
        <v>52</v>
      </c>
      <c r="D668" t="s">
        <v>2830</v>
      </c>
      <c r="E668" s="336">
        <v>1.23</v>
      </c>
    </row>
    <row r="669" spans="1:5" x14ac:dyDescent="0.2">
      <c r="A669">
        <v>39217</v>
      </c>
      <c r="B669" t="s">
        <v>3485</v>
      </c>
      <c r="C669" t="s">
        <v>52</v>
      </c>
      <c r="D669" t="s">
        <v>2830</v>
      </c>
      <c r="E669" s="336">
        <v>0.95</v>
      </c>
    </row>
    <row r="670" spans="1:5" x14ac:dyDescent="0.2">
      <c r="A670">
        <v>39182</v>
      </c>
      <c r="B670" t="s">
        <v>3486</v>
      </c>
      <c r="C670" t="s">
        <v>52</v>
      </c>
      <c r="D670" t="s">
        <v>2830</v>
      </c>
      <c r="E670" s="336">
        <v>11.43</v>
      </c>
    </row>
    <row r="671" spans="1:5" x14ac:dyDescent="0.2">
      <c r="A671">
        <v>12616</v>
      </c>
      <c r="B671" t="s">
        <v>3487</v>
      </c>
      <c r="C671" t="s">
        <v>52</v>
      </c>
      <c r="D671" t="s">
        <v>2830</v>
      </c>
      <c r="E671" s="336">
        <v>18.100000000000001</v>
      </c>
    </row>
    <row r="672" spans="1:5" x14ac:dyDescent="0.2">
      <c r="A672">
        <v>1049</v>
      </c>
      <c r="B672" t="s">
        <v>3488</v>
      </c>
      <c r="C672" t="s">
        <v>52</v>
      </c>
      <c r="D672" t="s">
        <v>2830</v>
      </c>
      <c r="E672" s="336">
        <v>9.56</v>
      </c>
    </row>
    <row r="673" spans="1:5" x14ac:dyDescent="0.2">
      <c r="A673">
        <v>1099</v>
      </c>
      <c r="B673" t="s">
        <v>3489</v>
      </c>
      <c r="C673" t="s">
        <v>52</v>
      </c>
      <c r="D673" t="s">
        <v>2830</v>
      </c>
      <c r="E673" s="336">
        <v>7.32</v>
      </c>
    </row>
    <row r="674" spans="1:5" x14ac:dyDescent="0.2">
      <c r="A674">
        <v>1050</v>
      </c>
      <c r="B674" t="s">
        <v>3490</v>
      </c>
      <c r="C674" t="s">
        <v>52</v>
      </c>
      <c r="D674" t="s">
        <v>2830</v>
      </c>
      <c r="E674" s="336">
        <v>5</v>
      </c>
    </row>
    <row r="675" spans="1:5" x14ac:dyDescent="0.2">
      <c r="A675">
        <v>39678</v>
      </c>
      <c r="B675" t="s">
        <v>3491</v>
      </c>
      <c r="C675" t="s">
        <v>52</v>
      </c>
      <c r="D675" t="s">
        <v>2830</v>
      </c>
      <c r="E675" s="336">
        <v>2.95</v>
      </c>
    </row>
    <row r="676" spans="1:5" x14ac:dyDescent="0.2">
      <c r="A676">
        <v>1101</v>
      </c>
      <c r="B676" t="s">
        <v>3492</v>
      </c>
      <c r="C676" t="s">
        <v>52</v>
      </c>
      <c r="D676" t="s">
        <v>2830</v>
      </c>
      <c r="E676" s="336">
        <v>31.56</v>
      </c>
    </row>
    <row r="677" spans="1:5" x14ac:dyDescent="0.2">
      <c r="A677">
        <v>1100</v>
      </c>
      <c r="B677" t="s">
        <v>3493</v>
      </c>
      <c r="C677" t="s">
        <v>52</v>
      </c>
      <c r="D677" t="s">
        <v>2830</v>
      </c>
      <c r="E677" s="336">
        <v>16.28</v>
      </c>
    </row>
    <row r="678" spans="1:5" x14ac:dyDescent="0.2">
      <c r="A678">
        <v>39679</v>
      </c>
      <c r="B678" t="s">
        <v>3494</v>
      </c>
      <c r="C678" t="s">
        <v>52</v>
      </c>
      <c r="D678" t="s">
        <v>2830</v>
      </c>
      <c r="E678" s="336">
        <v>62.9</v>
      </c>
    </row>
    <row r="679" spans="1:5" x14ac:dyDescent="0.2">
      <c r="A679">
        <v>1102</v>
      </c>
      <c r="B679" t="s">
        <v>3495</v>
      </c>
      <c r="C679" t="s">
        <v>52</v>
      </c>
      <c r="D679" t="s">
        <v>2830</v>
      </c>
      <c r="E679" s="336">
        <v>47.06</v>
      </c>
    </row>
    <row r="680" spans="1:5" x14ac:dyDescent="0.2">
      <c r="A680">
        <v>1098</v>
      </c>
      <c r="B680" t="s">
        <v>3496</v>
      </c>
      <c r="C680" t="s">
        <v>52</v>
      </c>
      <c r="D680" t="s">
        <v>2830</v>
      </c>
      <c r="E680" s="336">
        <v>3.9</v>
      </c>
    </row>
    <row r="681" spans="1:5" x14ac:dyDescent="0.2">
      <c r="A681">
        <v>1051</v>
      </c>
      <c r="B681" t="s">
        <v>3497</v>
      </c>
      <c r="C681" t="s">
        <v>52</v>
      </c>
      <c r="D681" t="s">
        <v>2830</v>
      </c>
      <c r="E681" s="336">
        <v>68.400000000000006</v>
      </c>
    </row>
    <row r="682" spans="1:5" x14ac:dyDescent="0.2">
      <c r="A682">
        <v>37399</v>
      </c>
      <c r="B682" t="s">
        <v>3498</v>
      </c>
      <c r="C682" t="s">
        <v>52</v>
      </c>
      <c r="D682" t="s">
        <v>2830</v>
      </c>
      <c r="E682" s="336">
        <v>31.25</v>
      </c>
    </row>
    <row r="683" spans="1:5" x14ac:dyDescent="0.2">
      <c r="A683">
        <v>43834</v>
      </c>
      <c r="B683" t="s">
        <v>3499</v>
      </c>
      <c r="C683" t="s">
        <v>83</v>
      </c>
      <c r="D683" t="s">
        <v>2830</v>
      </c>
      <c r="E683" s="336">
        <v>21.26</v>
      </c>
    </row>
    <row r="684" spans="1:5" x14ac:dyDescent="0.2">
      <c r="A684">
        <v>43835</v>
      </c>
      <c r="B684" t="s">
        <v>3500</v>
      </c>
      <c r="C684" t="s">
        <v>83</v>
      </c>
      <c r="D684" t="s">
        <v>2830</v>
      </c>
      <c r="E684" s="336">
        <v>1.9</v>
      </c>
    </row>
    <row r="685" spans="1:5" x14ac:dyDescent="0.2">
      <c r="A685">
        <v>43833</v>
      </c>
      <c r="B685" t="s">
        <v>3501</v>
      </c>
      <c r="C685" t="s">
        <v>83</v>
      </c>
      <c r="D685" t="s">
        <v>2830</v>
      </c>
      <c r="E685" s="336">
        <v>1.98</v>
      </c>
    </row>
    <row r="686" spans="1:5" x14ac:dyDescent="0.2">
      <c r="A686">
        <v>41955</v>
      </c>
      <c r="B686" t="s">
        <v>3502</v>
      </c>
      <c r="C686" t="s">
        <v>94</v>
      </c>
      <c r="D686" t="s">
        <v>2830</v>
      </c>
      <c r="E686" s="336">
        <v>73.63</v>
      </c>
    </row>
    <row r="687" spans="1:5" x14ac:dyDescent="0.2">
      <c r="A687">
        <v>41953</v>
      </c>
      <c r="B687" t="s">
        <v>3503</v>
      </c>
      <c r="C687" t="s">
        <v>94</v>
      </c>
      <c r="D687" t="s">
        <v>2830</v>
      </c>
      <c r="E687" s="336">
        <v>70.27</v>
      </c>
    </row>
    <row r="688" spans="1:5" x14ac:dyDescent="0.2">
      <c r="A688">
        <v>41954</v>
      </c>
      <c r="B688" t="s">
        <v>3504</v>
      </c>
      <c r="C688" t="s">
        <v>94</v>
      </c>
      <c r="D688" t="s">
        <v>2830</v>
      </c>
      <c r="E688" s="336">
        <v>69.599999999999994</v>
      </c>
    </row>
    <row r="689" spans="1:5" x14ac:dyDescent="0.2">
      <c r="A689">
        <v>25004</v>
      </c>
      <c r="B689" t="s">
        <v>3505</v>
      </c>
      <c r="C689" t="s">
        <v>94</v>
      </c>
      <c r="D689" t="s">
        <v>2830</v>
      </c>
      <c r="E689" s="336">
        <v>50.55</v>
      </c>
    </row>
    <row r="690" spans="1:5" x14ac:dyDescent="0.2">
      <c r="A690">
        <v>25002</v>
      </c>
      <c r="B690" t="s">
        <v>3506</v>
      </c>
      <c r="C690" t="s">
        <v>94</v>
      </c>
      <c r="D690" t="s">
        <v>2830</v>
      </c>
      <c r="E690" s="336">
        <v>50.55</v>
      </c>
    </row>
    <row r="691" spans="1:5" x14ac:dyDescent="0.2">
      <c r="A691">
        <v>37409</v>
      </c>
      <c r="B691" t="s">
        <v>3507</v>
      </c>
      <c r="C691" t="s">
        <v>94</v>
      </c>
      <c r="D691" t="s">
        <v>2830</v>
      </c>
      <c r="E691" s="336">
        <v>50.55</v>
      </c>
    </row>
    <row r="692" spans="1:5" x14ac:dyDescent="0.2">
      <c r="A692">
        <v>841</v>
      </c>
      <c r="B692" t="s">
        <v>3508</v>
      </c>
      <c r="C692" t="s">
        <v>94</v>
      </c>
      <c r="D692" t="s">
        <v>2830</v>
      </c>
      <c r="E692" s="336">
        <v>51.17</v>
      </c>
    </row>
    <row r="693" spans="1:5" x14ac:dyDescent="0.2">
      <c r="A693">
        <v>25005</v>
      </c>
      <c r="B693" t="s">
        <v>3509</v>
      </c>
      <c r="C693" t="s">
        <v>94</v>
      </c>
      <c r="D693" t="s">
        <v>2830</v>
      </c>
      <c r="E693" s="336">
        <v>55.47</v>
      </c>
    </row>
    <row r="694" spans="1:5" x14ac:dyDescent="0.2">
      <c r="A694">
        <v>25003</v>
      </c>
      <c r="B694" t="s">
        <v>3510</v>
      </c>
      <c r="C694" t="s">
        <v>94</v>
      </c>
      <c r="D694" t="s">
        <v>2830</v>
      </c>
      <c r="E694" s="336">
        <v>56.3</v>
      </c>
    </row>
    <row r="695" spans="1:5" x14ac:dyDescent="0.2">
      <c r="A695">
        <v>37410</v>
      </c>
      <c r="B695" t="s">
        <v>3511</v>
      </c>
      <c r="C695" t="s">
        <v>94</v>
      </c>
      <c r="D695" t="s">
        <v>2830</v>
      </c>
      <c r="E695" s="336">
        <v>55.47</v>
      </c>
    </row>
    <row r="696" spans="1:5" x14ac:dyDescent="0.2">
      <c r="A696">
        <v>842</v>
      </c>
      <c r="B696" t="s">
        <v>3512</v>
      </c>
      <c r="C696" t="s">
        <v>94</v>
      </c>
      <c r="D696" t="s">
        <v>2830</v>
      </c>
      <c r="E696" s="336">
        <v>56.26</v>
      </c>
    </row>
    <row r="697" spans="1:5" x14ac:dyDescent="0.2">
      <c r="A697">
        <v>44391</v>
      </c>
      <c r="B697" t="s">
        <v>3513</v>
      </c>
      <c r="C697" t="s">
        <v>83</v>
      </c>
      <c r="D697" t="s">
        <v>2830</v>
      </c>
      <c r="E697" s="336">
        <v>119.88</v>
      </c>
    </row>
    <row r="698" spans="1:5" x14ac:dyDescent="0.2">
      <c r="A698">
        <v>44388</v>
      </c>
      <c r="B698" t="s">
        <v>3514</v>
      </c>
      <c r="C698" t="s">
        <v>83</v>
      </c>
      <c r="D698" t="s">
        <v>2830</v>
      </c>
      <c r="E698" s="336">
        <v>2.59</v>
      </c>
    </row>
    <row r="699" spans="1:5" x14ac:dyDescent="0.2">
      <c r="A699">
        <v>44392</v>
      </c>
      <c r="B699" t="s">
        <v>3515</v>
      </c>
      <c r="C699" t="s">
        <v>83</v>
      </c>
      <c r="D699" t="s">
        <v>2830</v>
      </c>
      <c r="E699" s="336">
        <v>238.69</v>
      </c>
    </row>
    <row r="700" spans="1:5" x14ac:dyDescent="0.2">
      <c r="A700">
        <v>44390</v>
      </c>
      <c r="B700" t="s">
        <v>3516</v>
      </c>
      <c r="C700" t="s">
        <v>83</v>
      </c>
      <c r="D700" t="s">
        <v>2830</v>
      </c>
      <c r="E700" s="336">
        <v>50.57</v>
      </c>
    </row>
    <row r="701" spans="1:5" x14ac:dyDescent="0.2">
      <c r="A701">
        <v>44389</v>
      </c>
      <c r="B701" t="s">
        <v>3517</v>
      </c>
      <c r="C701" t="s">
        <v>83</v>
      </c>
      <c r="D701" t="s">
        <v>2830</v>
      </c>
      <c r="E701" s="336">
        <v>5.97</v>
      </c>
    </row>
    <row r="702" spans="1:5" x14ac:dyDescent="0.2">
      <c r="A702">
        <v>862</v>
      </c>
      <c r="B702" t="s">
        <v>3518</v>
      </c>
      <c r="C702" t="s">
        <v>83</v>
      </c>
      <c r="D702" t="s">
        <v>2830</v>
      </c>
      <c r="E702" s="336">
        <v>10.94</v>
      </c>
    </row>
    <row r="703" spans="1:5" x14ac:dyDescent="0.2">
      <c r="A703">
        <v>866</v>
      </c>
      <c r="B703" t="s">
        <v>3519</v>
      </c>
      <c r="C703" t="s">
        <v>83</v>
      </c>
      <c r="D703" t="s">
        <v>2830</v>
      </c>
      <c r="E703" s="336">
        <v>138.99</v>
      </c>
    </row>
    <row r="704" spans="1:5" x14ac:dyDescent="0.2">
      <c r="A704">
        <v>892</v>
      </c>
      <c r="B704" t="s">
        <v>3520</v>
      </c>
      <c r="C704" t="s">
        <v>83</v>
      </c>
      <c r="D704" t="s">
        <v>2830</v>
      </c>
      <c r="E704" s="336">
        <v>168.24</v>
      </c>
    </row>
    <row r="705" spans="1:5" x14ac:dyDescent="0.2">
      <c r="A705">
        <v>857</v>
      </c>
      <c r="B705" t="s">
        <v>3521</v>
      </c>
      <c r="C705" t="s">
        <v>83</v>
      </c>
      <c r="D705" t="s">
        <v>2830</v>
      </c>
      <c r="E705" s="336">
        <v>18.3</v>
      </c>
    </row>
    <row r="706" spans="1:5" x14ac:dyDescent="0.2">
      <c r="A706">
        <v>37404</v>
      </c>
      <c r="B706" t="s">
        <v>3522</v>
      </c>
      <c r="C706" t="s">
        <v>83</v>
      </c>
      <c r="D706" t="s">
        <v>2830</v>
      </c>
      <c r="E706" s="336">
        <v>194.66</v>
      </c>
    </row>
    <row r="707" spans="1:5" x14ac:dyDescent="0.2">
      <c r="A707">
        <v>868</v>
      </c>
      <c r="B707" t="s">
        <v>3523</v>
      </c>
      <c r="C707" t="s">
        <v>83</v>
      </c>
      <c r="D707" t="s">
        <v>2830</v>
      </c>
      <c r="E707" s="336">
        <v>26.08</v>
      </c>
    </row>
    <row r="708" spans="1:5" x14ac:dyDescent="0.2">
      <c r="A708">
        <v>863</v>
      </c>
      <c r="B708" t="s">
        <v>3524</v>
      </c>
      <c r="C708" t="s">
        <v>83</v>
      </c>
      <c r="D708" t="s">
        <v>2830</v>
      </c>
      <c r="E708" s="336">
        <v>38.409999999999997</v>
      </c>
    </row>
    <row r="709" spans="1:5" x14ac:dyDescent="0.2">
      <c r="A709">
        <v>867</v>
      </c>
      <c r="B709" t="s">
        <v>669</v>
      </c>
      <c r="C709" t="s">
        <v>83</v>
      </c>
      <c r="D709" t="s">
        <v>2830</v>
      </c>
      <c r="E709" s="336">
        <v>54.71</v>
      </c>
    </row>
    <row r="710" spans="1:5" x14ac:dyDescent="0.2">
      <c r="A710">
        <v>864</v>
      </c>
      <c r="B710" t="s">
        <v>3525</v>
      </c>
      <c r="C710" t="s">
        <v>83</v>
      </c>
      <c r="D710" t="s">
        <v>2830</v>
      </c>
      <c r="E710" s="336">
        <v>72.27</v>
      </c>
    </row>
    <row r="711" spans="1:5" x14ac:dyDescent="0.2">
      <c r="A711">
        <v>865</v>
      </c>
      <c r="B711" t="s">
        <v>3526</v>
      </c>
      <c r="C711" t="s">
        <v>83</v>
      </c>
      <c r="D711" t="s">
        <v>2830</v>
      </c>
      <c r="E711" s="336">
        <v>103.95</v>
      </c>
    </row>
    <row r="712" spans="1:5" x14ac:dyDescent="0.2">
      <c r="A712">
        <v>39251</v>
      </c>
      <c r="B712" t="s">
        <v>3527</v>
      </c>
      <c r="C712" t="s">
        <v>83</v>
      </c>
      <c r="D712" t="s">
        <v>2830</v>
      </c>
      <c r="E712" s="336">
        <v>0.68</v>
      </c>
    </row>
    <row r="713" spans="1:5" x14ac:dyDescent="0.2">
      <c r="A713">
        <v>1011</v>
      </c>
      <c r="B713" t="s">
        <v>3528</v>
      </c>
      <c r="C713" t="s">
        <v>83</v>
      </c>
      <c r="D713" t="s">
        <v>2830</v>
      </c>
      <c r="E713" s="336">
        <v>0.93</v>
      </c>
    </row>
    <row r="714" spans="1:5" x14ac:dyDescent="0.2">
      <c r="A714">
        <v>39252</v>
      </c>
      <c r="B714" t="s">
        <v>3529</v>
      </c>
      <c r="C714" t="s">
        <v>83</v>
      </c>
      <c r="D714" t="s">
        <v>2830</v>
      </c>
      <c r="E714" s="336">
        <v>1.22</v>
      </c>
    </row>
    <row r="715" spans="1:5" x14ac:dyDescent="0.2">
      <c r="A715">
        <v>1013</v>
      </c>
      <c r="B715" t="s">
        <v>3530</v>
      </c>
      <c r="C715" t="s">
        <v>83</v>
      </c>
      <c r="D715" t="s">
        <v>2830</v>
      </c>
      <c r="E715" s="336">
        <v>1.46</v>
      </c>
    </row>
    <row r="716" spans="1:5" x14ac:dyDescent="0.2">
      <c r="A716">
        <v>980</v>
      </c>
      <c r="B716" t="s">
        <v>3531</v>
      </c>
      <c r="C716" t="s">
        <v>83</v>
      </c>
      <c r="D716" t="s">
        <v>2830</v>
      </c>
      <c r="E716" s="336">
        <v>10.58</v>
      </c>
    </row>
    <row r="717" spans="1:5" x14ac:dyDescent="0.2">
      <c r="A717">
        <v>39237</v>
      </c>
      <c r="B717" t="s">
        <v>3532</v>
      </c>
      <c r="C717" t="s">
        <v>83</v>
      </c>
      <c r="D717" t="s">
        <v>2830</v>
      </c>
      <c r="E717" s="336">
        <v>112.52</v>
      </c>
    </row>
    <row r="718" spans="1:5" x14ac:dyDescent="0.2">
      <c r="A718">
        <v>39238</v>
      </c>
      <c r="B718" t="s">
        <v>3533</v>
      </c>
      <c r="C718" t="s">
        <v>83</v>
      </c>
      <c r="D718" t="s">
        <v>2830</v>
      </c>
      <c r="E718" s="336">
        <v>141.91</v>
      </c>
    </row>
    <row r="719" spans="1:5" x14ac:dyDescent="0.2">
      <c r="A719">
        <v>979</v>
      </c>
      <c r="B719" t="s">
        <v>3534</v>
      </c>
      <c r="C719" t="s">
        <v>83</v>
      </c>
      <c r="D719" t="s">
        <v>2830</v>
      </c>
      <c r="E719" s="336">
        <v>15.11</v>
      </c>
    </row>
    <row r="720" spans="1:5" x14ac:dyDescent="0.2">
      <c r="A720">
        <v>39239</v>
      </c>
      <c r="B720" t="s">
        <v>3535</v>
      </c>
      <c r="C720" t="s">
        <v>83</v>
      </c>
      <c r="D720" t="s">
        <v>2830</v>
      </c>
      <c r="E720" s="336">
        <v>171.44</v>
      </c>
    </row>
    <row r="721" spans="1:5" x14ac:dyDescent="0.2">
      <c r="A721">
        <v>1014</v>
      </c>
      <c r="B721" t="s">
        <v>3536</v>
      </c>
      <c r="C721" t="s">
        <v>83</v>
      </c>
      <c r="D721" t="s">
        <v>2830</v>
      </c>
      <c r="E721" s="336">
        <v>2.3199999999999998</v>
      </c>
    </row>
    <row r="722" spans="1:5" x14ac:dyDescent="0.2">
      <c r="A722">
        <v>39240</v>
      </c>
      <c r="B722" t="s">
        <v>3537</v>
      </c>
      <c r="C722" t="s">
        <v>83</v>
      </c>
      <c r="D722" t="s">
        <v>2830</v>
      </c>
      <c r="E722" s="336">
        <v>225.5</v>
      </c>
    </row>
    <row r="723" spans="1:5" x14ac:dyDescent="0.2">
      <c r="A723">
        <v>39232</v>
      </c>
      <c r="B723" t="s">
        <v>3538</v>
      </c>
      <c r="C723" t="s">
        <v>83</v>
      </c>
      <c r="D723" t="s">
        <v>2830</v>
      </c>
      <c r="E723" s="336">
        <v>23.66</v>
      </c>
    </row>
    <row r="724" spans="1:5" x14ac:dyDescent="0.2">
      <c r="A724">
        <v>39233</v>
      </c>
      <c r="B724" t="s">
        <v>3539</v>
      </c>
      <c r="C724" t="s">
        <v>83</v>
      </c>
      <c r="D724" t="s">
        <v>2830</v>
      </c>
      <c r="E724" s="336">
        <v>34.49</v>
      </c>
    </row>
    <row r="725" spans="1:5" x14ac:dyDescent="0.2">
      <c r="A725">
        <v>981</v>
      </c>
      <c r="B725" t="s">
        <v>3540</v>
      </c>
      <c r="C725" t="s">
        <v>83</v>
      </c>
      <c r="D725" t="s">
        <v>767</v>
      </c>
      <c r="E725" s="336">
        <v>3.85</v>
      </c>
    </row>
    <row r="726" spans="1:5" x14ac:dyDescent="0.2">
      <c r="A726">
        <v>39234</v>
      </c>
      <c r="B726" t="s">
        <v>3541</v>
      </c>
      <c r="C726" t="s">
        <v>83</v>
      </c>
      <c r="D726" t="s">
        <v>2830</v>
      </c>
      <c r="E726" s="336">
        <v>48.01</v>
      </c>
    </row>
    <row r="727" spans="1:5" x14ac:dyDescent="0.2">
      <c r="A727">
        <v>982</v>
      </c>
      <c r="B727" t="s">
        <v>3542</v>
      </c>
      <c r="C727" t="s">
        <v>83</v>
      </c>
      <c r="D727" t="s">
        <v>2830</v>
      </c>
      <c r="E727" s="336">
        <v>5.53</v>
      </c>
    </row>
    <row r="728" spans="1:5" x14ac:dyDescent="0.2">
      <c r="A728">
        <v>39235</v>
      </c>
      <c r="B728" t="s">
        <v>3543</v>
      </c>
      <c r="C728" t="s">
        <v>83</v>
      </c>
      <c r="D728" t="s">
        <v>2830</v>
      </c>
      <c r="E728" s="336">
        <v>70.81</v>
      </c>
    </row>
    <row r="729" spans="1:5" x14ac:dyDescent="0.2">
      <c r="A729">
        <v>39236</v>
      </c>
      <c r="B729" t="s">
        <v>3544</v>
      </c>
      <c r="C729" t="s">
        <v>83</v>
      </c>
      <c r="D729" t="s">
        <v>2830</v>
      </c>
      <c r="E729" s="336">
        <v>93.85</v>
      </c>
    </row>
    <row r="730" spans="1:5" x14ac:dyDescent="0.2">
      <c r="A730">
        <v>993</v>
      </c>
      <c r="B730" t="s">
        <v>3545</v>
      </c>
      <c r="C730" t="s">
        <v>83</v>
      </c>
      <c r="D730" t="s">
        <v>2830</v>
      </c>
      <c r="E730" s="336">
        <v>1.98</v>
      </c>
    </row>
    <row r="731" spans="1:5" x14ac:dyDescent="0.2">
      <c r="A731">
        <v>1020</v>
      </c>
      <c r="B731" t="s">
        <v>3546</v>
      </c>
      <c r="C731" t="s">
        <v>83</v>
      </c>
      <c r="D731" t="s">
        <v>2830</v>
      </c>
      <c r="E731" s="336">
        <v>10.08</v>
      </c>
    </row>
    <row r="732" spans="1:5" x14ac:dyDescent="0.2">
      <c r="A732">
        <v>1017</v>
      </c>
      <c r="B732" t="s">
        <v>3547</v>
      </c>
      <c r="C732" t="s">
        <v>83</v>
      </c>
      <c r="D732" t="s">
        <v>2830</v>
      </c>
      <c r="E732" s="336">
        <v>123.6</v>
      </c>
    </row>
    <row r="733" spans="1:5" x14ac:dyDescent="0.2">
      <c r="A733">
        <v>999</v>
      </c>
      <c r="B733" t="s">
        <v>3548</v>
      </c>
      <c r="C733" t="s">
        <v>83</v>
      </c>
      <c r="D733" t="s">
        <v>2830</v>
      </c>
      <c r="E733" s="336">
        <v>149.74</v>
      </c>
    </row>
    <row r="734" spans="1:5" x14ac:dyDescent="0.2">
      <c r="A734">
        <v>995</v>
      </c>
      <c r="B734" t="s">
        <v>3549</v>
      </c>
      <c r="C734" t="s">
        <v>83</v>
      </c>
      <c r="D734" t="s">
        <v>2830</v>
      </c>
      <c r="E734" s="336">
        <v>16.059999999999999</v>
      </c>
    </row>
    <row r="735" spans="1:5" x14ac:dyDescent="0.2">
      <c r="A735">
        <v>1000</v>
      </c>
      <c r="B735" t="s">
        <v>3550</v>
      </c>
      <c r="C735" t="s">
        <v>83</v>
      </c>
      <c r="D735" t="s">
        <v>2830</v>
      </c>
      <c r="E735" s="336">
        <v>183.93</v>
      </c>
    </row>
    <row r="736" spans="1:5" x14ac:dyDescent="0.2">
      <c r="A736">
        <v>1022</v>
      </c>
      <c r="B736" t="s">
        <v>3551</v>
      </c>
      <c r="C736" t="s">
        <v>83</v>
      </c>
      <c r="D736" t="s">
        <v>2830</v>
      </c>
      <c r="E736" s="336">
        <v>2.76</v>
      </c>
    </row>
    <row r="737" spans="1:5" x14ac:dyDescent="0.2">
      <c r="A737">
        <v>1015</v>
      </c>
      <c r="B737" t="s">
        <v>3552</v>
      </c>
      <c r="C737" t="s">
        <v>83</v>
      </c>
      <c r="D737" t="s">
        <v>2830</v>
      </c>
      <c r="E737" s="336">
        <v>244.41</v>
      </c>
    </row>
    <row r="738" spans="1:5" x14ac:dyDescent="0.2">
      <c r="A738">
        <v>996</v>
      </c>
      <c r="B738" t="s">
        <v>3553</v>
      </c>
      <c r="C738" t="s">
        <v>83</v>
      </c>
      <c r="D738" t="s">
        <v>2830</v>
      </c>
      <c r="E738" s="336">
        <v>24.9</v>
      </c>
    </row>
    <row r="739" spans="1:5" x14ac:dyDescent="0.2">
      <c r="A739">
        <v>1001</v>
      </c>
      <c r="B739" t="s">
        <v>3554</v>
      </c>
      <c r="C739" t="s">
        <v>83</v>
      </c>
      <c r="D739" t="s">
        <v>2830</v>
      </c>
      <c r="E739" s="336">
        <v>317.12</v>
      </c>
    </row>
    <row r="740" spans="1:5" x14ac:dyDescent="0.2">
      <c r="A740">
        <v>1019</v>
      </c>
      <c r="B740" t="s">
        <v>3555</v>
      </c>
      <c r="C740" t="s">
        <v>83</v>
      </c>
      <c r="D740" t="s">
        <v>2830</v>
      </c>
      <c r="E740" s="336">
        <v>35.19</v>
      </c>
    </row>
    <row r="741" spans="1:5" x14ac:dyDescent="0.2">
      <c r="A741">
        <v>1021</v>
      </c>
      <c r="B741" t="s">
        <v>3556</v>
      </c>
      <c r="C741" t="s">
        <v>83</v>
      </c>
      <c r="D741" t="s">
        <v>2830</v>
      </c>
      <c r="E741" s="336">
        <v>4.2300000000000004</v>
      </c>
    </row>
    <row r="742" spans="1:5" x14ac:dyDescent="0.2">
      <c r="A742">
        <v>39249</v>
      </c>
      <c r="B742" t="s">
        <v>3557</v>
      </c>
      <c r="C742" t="s">
        <v>83</v>
      </c>
      <c r="D742" t="s">
        <v>2830</v>
      </c>
      <c r="E742" s="336">
        <v>426.39</v>
      </c>
    </row>
    <row r="743" spans="1:5" x14ac:dyDescent="0.2">
      <c r="A743">
        <v>1018</v>
      </c>
      <c r="B743" t="s">
        <v>3558</v>
      </c>
      <c r="C743" t="s">
        <v>83</v>
      </c>
      <c r="D743" t="s">
        <v>2830</v>
      </c>
      <c r="E743" s="336">
        <v>52.03</v>
      </c>
    </row>
    <row r="744" spans="1:5" x14ac:dyDescent="0.2">
      <c r="A744">
        <v>39250</v>
      </c>
      <c r="B744" t="s">
        <v>3559</v>
      </c>
      <c r="C744" t="s">
        <v>83</v>
      </c>
      <c r="D744" t="s">
        <v>2830</v>
      </c>
      <c r="E744" s="336">
        <v>510.06</v>
      </c>
    </row>
    <row r="745" spans="1:5" x14ac:dyDescent="0.2">
      <c r="A745">
        <v>994</v>
      </c>
      <c r="B745" t="s">
        <v>3560</v>
      </c>
      <c r="C745" t="s">
        <v>83</v>
      </c>
      <c r="D745" t="s">
        <v>2830</v>
      </c>
      <c r="E745" s="336">
        <v>6.15</v>
      </c>
    </row>
    <row r="746" spans="1:5" x14ac:dyDescent="0.2">
      <c r="A746">
        <v>977</v>
      </c>
      <c r="B746" t="s">
        <v>3561</v>
      </c>
      <c r="C746" t="s">
        <v>83</v>
      </c>
      <c r="D746" t="s">
        <v>2830</v>
      </c>
      <c r="E746" s="336">
        <v>72.790000000000006</v>
      </c>
    </row>
    <row r="747" spans="1:5" x14ac:dyDescent="0.2">
      <c r="A747">
        <v>998</v>
      </c>
      <c r="B747" t="s">
        <v>3562</v>
      </c>
      <c r="C747" t="s">
        <v>83</v>
      </c>
      <c r="D747" t="s">
        <v>2830</v>
      </c>
      <c r="E747" s="336">
        <v>94.51</v>
      </c>
    </row>
    <row r="748" spans="1:5" x14ac:dyDescent="0.2">
      <c r="A748">
        <v>1006</v>
      </c>
      <c r="B748" t="s">
        <v>3563</v>
      </c>
      <c r="C748" t="s">
        <v>83</v>
      </c>
      <c r="D748" t="s">
        <v>2830</v>
      </c>
      <c r="E748" s="336">
        <v>125.24</v>
      </c>
    </row>
    <row r="749" spans="1:5" x14ac:dyDescent="0.2">
      <c r="A749">
        <v>990</v>
      </c>
      <c r="B749" t="s">
        <v>3564</v>
      </c>
      <c r="C749" t="s">
        <v>83</v>
      </c>
      <c r="D749" t="s">
        <v>2830</v>
      </c>
      <c r="E749" s="336">
        <v>166.53</v>
      </c>
    </row>
    <row r="750" spans="1:5" x14ac:dyDescent="0.2">
      <c r="A750">
        <v>39241</v>
      </c>
      <c r="B750" t="s">
        <v>3565</v>
      </c>
      <c r="C750" t="s">
        <v>83</v>
      </c>
      <c r="D750" t="s">
        <v>2830</v>
      </c>
      <c r="E750" s="336">
        <v>16.39</v>
      </c>
    </row>
    <row r="751" spans="1:5" x14ac:dyDescent="0.2">
      <c r="A751">
        <v>1005</v>
      </c>
      <c r="B751" t="s">
        <v>3566</v>
      </c>
      <c r="C751" t="s">
        <v>83</v>
      </c>
      <c r="D751" t="s">
        <v>2830</v>
      </c>
      <c r="E751" s="336">
        <v>207.33</v>
      </c>
    </row>
    <row r="752" spans="1:5" x14ac:dyDescent="0.2">
      <c r="A752">
        <v>991</v>
      </c>
      <c r="B752" t="s">
        <v>3567</v>
      </c>
      <c r="C752" t="s">
        <v>83</v>
      </c>
      <c r="D752" t="s">
        <v>2830</v>
      </c>
      <c r="E752" s="336">
        <v>271.56</v>
      </c>
    </row>
    <row r="753" spans="1:5" x14ac:dyDescent="0.2">
      <c r="A753">
        <v>986</v>
      </c>
      <c r="B753" t="s">
        <v>3568</v>
      </c>
      <c r="C753" t="s">
        <v>83</v>
      </c>
      <c r="D753" t="s">
        <v>2830</v>
      </c>
      <c r="E753" s="336">
        <v>25.9</v>
      </c>
    </row>
    <row r="754" spans="1:5" x14ac:dyDescent="0.2">
      <c r="A754">
        <v>987</v>
      </c>
      <c r="B754" t="s">
        <v>3569</v>
      </c>
      <c r="C754" t="s">
        <v>83</v>
      </c>
      <c r="D754" t="s">
        <v>2830</v>
      </c>
      <c r="E754" s="336">
        <v>35.46</v>
      </c>
    </row>
    <row r="755" spans="1:5" x14ac:dyDescent="0.2">
      <c r="A755">
        <v>1007</v>
      </c>
      <c r="B755" t="s">
        <v>3570</v>
      </c>
      <c r="C755" t="s">
        <v>83</v>
      </c>
      <c r="D755" t="s">
        <v>2830</v>
      </c>
      <c r="E755" s="336">
        <v>49.08</v>
      </c>
    </row>
    <row r="756" spans="1:5" x14ac:dyDescent="0.2">
      <c r="A756">
        <v>1008</v>
      </c>
      <c r="B756" t="s">
        <v>3571</v>
      </c>
      <c r="C756" t="s">
        <v>83</v>
      </c>
      <c r="D756" t="s">
        <v>2830</v>
      </c>
      <c r="E756" s="336">
        <v>6.23</v>
      </c>
    </row>
    <row r="757" spans="1:5" x14ac:dyDescent="0.2">
      <c r="A757">
        <v>988</v>
      </c>
      <c r="B757" t="s">
        <v>3572</v>
      </c>
      <c r="C757" t="s">
        <v>83</v>
      </c>
      <c r="D757" t="s">
        <v>2830</v>
      </c>
      <c r="E757" s="336">
        <v>67.67</v>
      </c>
    </row>
    <row r="758" spans="1:5" x14ac:dyDescent="0.2">
      <c r="A758">
        <v>989</v>
      </c>
      <c r="B758" t="s">
        <v>3573</v>
      </c>
      <c r="C758" t="s">
        <v>83</v>
      </c>
      <c r="D758" t="s">
        <v>2830</v>
      </c>
      <c r="E758" s="336">
        <v>93.42</v>
      </c>
    </row>
    <row r="759" spans="1:5" x14ac:dyDescent="0.2">
      <c r="A759">
        <v>43972</v>
      </c>
      <c r="B759" t="s">
        <v>3574</v>
      </c>
      <c r="C759" t="s">
        <v>83</v>
      </c>
      <c r="D759" t="s">
        <v>2830</v>
      </c>
      <c r="E759" s="336">
        <v>4.0599999999999996</v>
      </c>
    </row>
    <row r="760" spans="1:5" x14ac:dyDescent="0.2">
      <c r="A760">
        <v>43971</v>
      </c>
      <c r="B760" t="s">
        <v>3575</v>
      </c>
      <c r="C760" t="s">
        <v>83</v>
      </c>
      <c r="D760" t="s">
        <v>767</v>
      </c>
      <c r="E760" s="336">
        <v>3.1</v>
      </c>
    </row>
    <row r="761" spans="1:5" x14ac:dyDescent="0.2">
      <c r="A761">
        <v>39598</v>
      </c>
      <c r="B761" t="s">
        <v>3576</v>
      </c>
      <c r="C761" t="s">
        <v>83</v>
      </c>
      <c r="D761" t="s">
        <v>2830</v>
      </c>
      <c r="E761" s="336">
        <v>5.75</v>
      </c>
    </row>
    <row r="762" spans="1:5" x14ac:dyDescent="0.2">
      <c r="A762">
        <v>43973</v>
      </c>
      <c r="B762" t="s">
        <v>3577</v>
      </c>
      <c r="C762" t="s">
        <v>83</v>
      </c>
      <c r="D762" t="s">
        <v>2830</v>
      </c>
      <c r="E762" s="336">
        <v>4.24</v>
      </c>
    </row>
    <row r="763" spans="1:5" x14ac:dyDescent="0.2">
      <c r="A763">
        <v>39599</v>
      </c>
      <c r="B763" t="s">
        <v>3578</v>
      </c>
      <c r="C763" t="s">
        <v>83</v>
      </c>
      <c r="D763" t="s">
        <v>2830</v>
      </c>
      <c r="E763" s="336">
        <v>8.27</v>
      </c>
    </row>
    <row r="764" spans="1:5" x14ac:dyDescent="0.2">
      <c r="A764">
        <v>43832</v>
      </c>
      <c r="B764" t="s">
        <v>3579</v>
      </c>
      <c r="C764" t="s">
        <v>83</v>
      </c>
      <c r="D764" t="s">
        <v>2830</v>
      </c>
      <c r="E764" s="336">
        <v>21.78</v>
      </c>
    </row>
    <row r="765" spans="1:5" x14ac:dyDescent="0.2">
      <c r="A765">
        <v>34602</v>
      </c>
      <c r="B765" t="s">
        <v>3580</v>
      </c>
      <c r="C765" t="s">
        <v>83</v>
      </c>
      <c r="D765" t="s">
        <v>2830</v>
      </c>
      <c r="E765" s="336">
        <v>4.28</v>
      </c>
    </row>
    <row r="766" spans="1:5" x14ac:dyDescent="0.2">
      <c r="A766">
        <v>34607</v>
      </c>
      <c r="B766" t="s">
        <v>3581</v>
      </c>
      <c r="C766" t="s">
        <v>83</v>
      </c>
      <c r="D766" t="s">
        <v>2830</v>
      </c>
      <c r="E766" s="336">
        <v>10.5</v>
      </c>
    </row>
    <row r="767" spans="1:5" x14ac:dyDescent="0.2">
      <c r="A767">
        <v>34609</v>
      </c>
      <c r="B767" t="s">
        <v>3582</v>
      </c>
      <c r="C767" t="s">
        <v>83</v>
      </c>
      <c r="D767" t="s">
        <v>2830</v>
      </c>
      <c r="E767" s="336">
        <v>15.27</v>
      </c>
    </row>
    <row r="768" spans="1:5" x14ac:dyDescent="0.2">
      <c r="A768">
        <v>34618</v>
      </c>
      <c r="B768" t="s">
        <v>3583</v>
      </c>
      <c r="C768" t="s">
        <v>83</v>
      </c>
      <c r="D768" t="s">
        <v>2830</v>
      </c>
      <c r="E768" s="336">
        <v>5.84</v>
      </c>
    </row>
    <row r="769" spans="1:5" x14ac:dyDescent="0.2">
      <c r="A769">
        <v>34621</v>
      </c>
      <c r="B769" t="s">
        <v>3584</v>
      </c>
      <c r="C769" t="s">
        <v>83</v>
      </c>
      <c r="D769" t="s">
        <v>2830</v>
      </c>
      <c r="E769" s="336">
        <v>14.48</v>
      </c>
    </row>
    <row r="770" spans="1:5" x14ac:dyDescent="0.2">
      <c r="A770">
        <v>34622</v>
      </c>
      <c r="B770" t="s">
        <v>3585</v>
      </c>
      <c r="C770" t="s">
        <v>83</v>
      </c>
      <c r="D770" t="s">
        <v>2830</v>
      </c>
      <c r="E770" s="336">
        <v>21.51</v>
      </c>
    </row>
    <row r="771" spans="1:5" x14ac:dyDescent="0.2">
      <c r="A771">
        <v>34624</v>
      </c>
      <c r="B771" t="s">
        <v>3586</v>
      </c>
      <c r="C771" t="s">
        <v>83</v>
      </c>
      <c r="D771" t="s">
        <v>2830</v>
      </c>
      <c r="E771" s="336">
        <v>7.8</v>
      </c>
    </row>
    <row r="772" spans="1:5" x14ac:dyDescent="0.2">
      <c r="A772">
        <v>34627</v>
      </c>
      <c r="B772" t="s">
        <v>3587</v>
      </c>
      <c r="C772" t="s">
        <v>83</v>
      </c>
      <c r="D772" t="s">
        <v>2830</v>
      </c>
      <c r="E772" s="336">
        <v>18.809999999999999</v>
      </c>
    </row>
    <row r="773" spans="1:5" x14ac:dyDescent="0.2">
      <c r="A773">
        <v>34629</v>
      </c>
      <c r="B773" t="s">
        <v>3588</v>
      </c>
      <c r="C773" t="s">
        <v>83</v>
      </c>
      <c r="D773" t="s">
        <v>2830</v>
      </c>
      <c r="E773" s="336">
        <v>28.73</v>
      </c>
    </row>
    <row r="774" spans="1:5" x14ac:dyDescent="0.2">
      <c r="A774">
        <v>39257</v>
      </c>
      <c r="B774" t="s">
        <v>3589</v>
      </c>
      <c r="C774" t="s">
        <v>83</v>
      </c>
      <c r="D774" t="s">
        <v>2830</v>
      </c>
      <c r="E774" s="336">
        <v>5.85</v>
      </c>
    </row>
    <row r="775" spans="1:5" x14ac:dyDescent="0.2">
      <c r="A775">
        <v>39261</v>
      </c>
      <c r="B775" t="s">
        <v>3590</v>
      </c>
      <c r="C775" t="s">
        <v>83</v>
      </c>
      <c r="D775" t="s">
        <v>2830</v>
      </c>
      <c r="E775" s="336">
        <v>33.479999999999997</v>
      </c>
    </row>
    <row r="776" spans="1:5" x14ac:dyDescent="0.2">
      <c r="A776">
        <v>39268</v>
      </c>
      <c r="B776" t="s">
        <v>3591</v>
      </c>
      <c r="C776" t="s">
        <v>83</v>
      </c>
      <c r="D776" t="s">
        <v>2830</v>
      </c>
      <c r="E776" s="336">
        <v>523.29</v>
      </c>
    </row>
    <row r="777" spans="1:5" x14ac:dyDescent="0.2">
      <c r="A777">
        <v>39262</v>
      </c>
      <c r="B777" t="s">
        <v>3592</v>
      </c>
      <c r="C777" t="s">
        <v>83</v>
      </c>
      <c r="D777" t="s">
        <v>2830</v>
      </c>
      <c r="E777" s="336">
        <v>53.31</v>
      </c>
    </row>
    <row r="778" spans="1:5" x14ac:dyDescent="0.2">
      <c r="A778">
        <v>39258</v>
      </c>
      <c r="B778" t="s">
        <v>3593</v>
      </c>
      <c r="C778" t="s">
        <v>83</v>
      </c>
      <c r="D778" t="s">
        <v>2830</v>
      </c>
      <c r="E778" s="336">
        <v>8.81</v>
      </c>
    </row>
    <row r="779" spans="1:5" x14ac:dyDescent="0.2">
      <c r="A779">
        <v>39263</v>
      </c>
      <c r="B779" t="s">
        <v>3594</v>
      </c>
      <c r="C779" t="s">
        <v>83</v>
      </c>
      <c r="D779" t="s">
        <v>2830</v>
      </c>
      <c r="E779" s="336">
        <v>92.19</v>
      </c>
    </row>
    <row r="780" spans="1:5" x14ac:dyDescent="0.2">
      <c r="A780">
        <v>39264</v>
      </c>
      <c r="B780" t="s">
        <v>3595</v>
      </c>
      <c r="C780" t="s">
        <v>83</v>
      </c>
      <c r="D780" t="s">
        <v>2830</v>
      </c>
      <c r="E780" s="336">
        <v>127.7</v>
      </c>
    </row>
    <row r="781" spans="1:5" x14ac:dyDescent="0.2">
      <c r="A781">
        <v>39259</v>
      </c>
      <c r="B781" t="s">
        <v>3596</v>
      </c>
      <c r="C781" t="s">
        <v>83</v>
      </c>
      <c r="D781" t="s">
        <v>2830</v>
      </c>
      <c r="E781" s="336">
        <v>13.57</v>
      </c>
    </row>
    <row r="782" spans="1:5" x14ac:dyDescent="0.2">
      <c r="A782">
        <v>39265</v>
      </c>
      <c r="B782" t="s">
        <v>3597</v>
      </c>
      <c r="C782" t="s">
        <v>83</v>
      </c>
      <c r="D782" t="s">
        <v>2830</v>
      </c>
      <c r="E782" s="336">
        <v>173.38</v>
      </c>
    </row>
    <row r="783" spans="1:5" x14ac:dyDescent="0.2">
      <c r="A783">
        <v>39260</v>
      </c>
      <c r="B783" t="s">
        <v>3598</v>
      </c>
      <c r="C783" t="s">
        <v>83</v>
      </c>
      <c r="D783" t="s">
        <v>2830</v>
      </c>
      <c r="E783" s="336">
        <v>20.78</v>
      </c>
    </row>
    <row r="784" spans="1:5" x14ac:dyDescent="0.2">
      <c r="A784">
        <v>39266</v>
      </c>
      <c r="B784" t="s">
        <v>3599</v>
      </c>
      <c r="C784" t="s">
        <v>83</v>
      </c>
      <c r="D784" t="s">
        <v>2830</v>
      </c>
      <c r="E784" s="336">
        <v>261.62</v>
      </c>
    </row>
    <row r="785" spans="1:5" x14ac:dyDescent="0.2">
      <c r="A785">
        <v>39267</v>
      </c>
      <c r="B785" t="s">
        <v>3600</v>
      </c>
      <c r="C785" t="s">
        <v>83</v>
      </c>
      <c r="D785" t="s">
        <v>2830</v>
      </c>
      <c r="E785" s="336">
        <v>327.10000000000002</v>
      </c>
    </row>
    <row r="786" spans="1:5" x14ac:dyDescent="0.2">
      <c r="A786">
        <v>11901</v>
      </c>
      <c r="B786" t="s">
        <v>3601</v>
      </c>
      <c r="C786" t="s">
        <v>83</v>
      </c>
      <c r="D786" t="s">
        <v>2830</v>
      </c>
      <c r="E786" s="336">
        <v>0.74</v>
      </c>
    </row>
    <row r="787" spans="1:5" x14ac:dyDescent="0.2">
      <c r="A787">
        <v>11902</v>
      </c>
      <c r="B787" t="s">
        <v>3602</v>
      </c>
      <c r="C787" t="s">
        <v>83</v>
      </c>
      <c r="D787" t="s">
        <v>2830</v>
      </c>
      <c r="E787" s="336">
        <v>1.42</v>
      </c>
    </row>
    <row r="788" spans="1:5" x14ac:dyDescent="0.2">
      <c r="A788">
        <v>11903</v>
      </c>
      <c r="B788" t="s">
        <v>3603</v>
      </c>
      <c r="C788" t="s">
        <v>83</v>
      </c>
      <c r="D788" t="s">
        <v>2830</v>
      </c>
      <c r="E788" s="336">
        <v>1.51</v>
      </c>
    </row>
    <row r="789" spans="1:5" x14ac:dyDescent="0.2">
      <c r="A789">
        <v>11904</v>
      </c>
      <c r="B789" t="s">
        <v>3604</v>
      </c>
      <c r="C789" t="s">
        <v>83</v>
      </c>
      <c r="D789" t="s">
        <v>2830</v>
      </c>
      <c r="E789" s="336">
        <v>2.29</v>
      </c>
    </row>
    <row r="790" spans="1:5" x14ac:dyDescent="0.2">
      <c r="A790">
        <v>11905</v>
      </c>
      <c r="B790" t="s">
        <v>3605</v>
      </c>
      <c r="C790" t="s">
        <v>83</v>
      </c>
      <c r="D790" t="s">
        <v>2830</v>
      </c>
      <c r="E790" s="336">
        <v>2.79</v>
      </c>
    </row>
    <row r="791" spans="1:5" x14ac:dyDescent="0.2">
      <c r="A791">
        <v>11906</v>
      </c>
      <c r="B791" t="s">
        <v>3606</v>
      </c>
      <c r="C791" t="s">
        <v>83</v>
      </c>
      <c r="D791" t="s">
        <v>2830</v>
      </c>
      <c r="E791" s="336">
        <v>3.55</v>
      </c>
    </row>
    <row r="792" spans="1:5" x14ac:dyDescent="0.2">
      <c r="A792">
        <v>11919</v>
      </c>
      <c r="B792" t="s">
        <v>3607</v>
      </c>
      <c r="C792" t="s">
        <v>83</v>
      </c>
      <c r="D792" t="s">
        <v>2830</v>
      </c>
      <c r="E792" s="336">
        <v>6.5</v>
      </c>
    </row>
    <row r="793" spans="1:5" x14ac:dyDescent="0.2">
      <c r="A793">
        <v>11920</v>
      </c>
      <c r="B793" t="s">
        <v>3608</v>
      </c>
      <c r="C793" t="s">
        <v>83</v>
      </c>
      <c r="D793" t="s">
        <v>2830</v>
      </c>
      <c r="E793" s="336">
        <v>12.35</v>
      </c>
    </row>
    <row r="794" spans="1:5" x14ac:dyDescent="0.2">
      <c r="A794">
        <v>11924</v>
      </c>
      <c r="B794" t="s">
        <v>3609</v>
      </c>
      <c r="C794" t="s">
        <v>83</v>
      </c>
      <c r="D794" t="s">
        <v>2830</v>
      </c>
      <c r="E794" s="336">
        <v>103.71</v>
      </c>
    </row>
    <row r="795" spans="1:5" x14ac:dyDescent="0.2">
      <c r="A795">
        <v>11921</v>
      </c>
      <c r="B795" t="s">
        <v>3610</v>
      </c>
      <c r="C795" t="s">
        <v>83</v>
      </c>
      <c r="D795" t="s">
        <v>2830</v>
      </c>
      <c r="E795" s="336">
        <v>18.07</v>
      </c>
    </row>
    <row r="796" spans="1:5" x14ac:dyDescent="0.2">
      <c r="A796">
        <v>11922</v>
      </c>
      <c r="B796" t="s">
        <v>3611</v>
      </c>
      <c r="C796" t="s">
        <v>83</v>
      </c>
      <c r="D796" t="s">
        <v>2830</v>
      </c>
      <c r="E796" s="336">
        <v>29.23</v>
      </c>
    </row>
    <row r="797" spans="1:5" x14ac:dyDescent="0.2">
      <c r="A797">
        <v>11923</v>
      </c>
      <c r="B797" t="s">
        <v>3612</v>
      </c>
      <c r="C797" t="s">
        <v>83</v>
      </c>
      <c r="D797" t="s">
        <v>2830</v>
      </c>
      <c r="E797" s="336">
        <v>42.79</v>
      </c>
    </row>
    <row r="798" spans="1:5" x14ac:dyDescent="0.2">
      <c r="A798">
        <v>11916</v>
      </c>
      <c r="B798" t="s">
        <v>3613</v>
      </c>
      <c r="C798" t="s">
        <v>83</v>
      </c>
      <c r="D798" t="s">
        <v>2830</v>
      </c>
      <c r="E798" s="336">
        <v>8.9</v>
      </c>
    </row>
    <row r="799" spans="1:5" x14ac:dyDescent="0.2">
      <c r="A799">
        <v>11914</v>
      </c>
      <c r="B799" t="s">
        <v>3614</v>
      </c>
      <c r="C799" t="s">
        <v>83</v>
      </c>
      <c r="D799" t="s">
        <v>2830</v>
      </c>
      <c r="E799" s="336">
        <v>64.11</v>
      </c>
    </row>
    <row r="800" spans="1:5" x14ac:dyDescent="0.2">
      <c r="A800">
        <v>11917</v>
      </c>
      <c r="B800" t="s">
        <v>3615</v>
      </c>
      <c r="C800" t="s">
        <v>83</v>
      </c>
      <c r="D800" t="s">
        <v>2830</v>
      </c>
      <c r="E800" s="336">
        <v>15.67</v>
      </c>
    </row>
    <row r="801" spans="1:5" x14ac:dyDescent="0.2">
      <c r="A801">
        <v>11918</v>
      </c>
      <c r="B801" t="s">
        <v>3616</v>
      </c>
      <c r="C801" t="s">
        <v>83</v>
      </c>
      <c r="D801" t="s">
        <v>2830</v>
      </c>
      <c r="E801" s="336">
        <v>18.59</v>
      </c>
    </row>
    <row r="802" spans="1:5" x14ac:dyDescent="0.2">
      <c r="A802">
        <v>37734</v>
      </c>
      <c r="B802" t="s">
        <v>3617</v>
      </c>
      <c r="C802" t="s">
        <v>52</v>
      </c>
      <c r="D802" t="s">
        <v>2830</v>
      </c>
      <c r="E802" s="336">
        <v>77223.77</v>
      </c>
    </row>
    <row r="803" spans="1:5" x14ac:dyDescent="0.2">
      <c r="A803">
        <v>37733</v>
      </c>
      <c r="B803" t="s">
        <v>3618</v>
      </c>
      <c r="C803" t="s">
        <v>52</v>
      </c>
      <c r="D803" t="s">
        <v>2830</v>
      </c>
      <c r="E803" s="336">
        <v>57902.09</v>
      </c>
    </row>
    <row r="804" spans="1:5" x14ac:dyDescent="0.2">
      <c r="A804">
        <v>5090</v>
      </c>
      <c r="B804" t="s">
        <v>3619</v>
      </c>
      <c r="C804" t="s">
        <v>52</v>
      </c>
      <c r="D804" t="s">
        <v>767</v>
      </c>
      <c r="E804" s="336">
        <v>21.9</v>
      </c>
    </row>
    <row r="805" spans="1:5" x14ac:dyDescent="0.2">
      <c r="A805">
        <v>5085</v>
      </c>
      <c r="B805" t="s">
        <v>3620</v>
      </c>
      <c r="C805" t="s">
        <v>52</v>
      </c>
      <c r="D805" t="s">
        <v>2830</v>
      </c>
      <c r="E805" s="336">
        <v>32.6</v>
      </c>
    </row>
    <row r="806" spans="1:5" x14ac:dyDescent="0.2">
      <c r="A806">
        <v>43603</v>
      </c>
      <c r="B806" t="s">
        <v>3621</v>
      </c>
      <c r="C806" t="s">
        <v>52</v>
      </c>
      <c r="D806" t="s">
        <v>2830</v>
      </c>
      <c r="E806" s="336">
        <v>46.58</v>
      </c>
    </row>
    <row r="807" spans="1:5" x14ac:dyDescent="0.2">
      <c r="A807">
        <v>38374</v>
      </c>
      <c r="B807" t="s">
        <v>3622</v>
      </c>
      <c r="C807" t="s">
        <v>52</v>
      </c>
      <c r="D807" t="s">
        <v>2830</v>
      </c>
      <c r="E807" s="336">
        <v>1033.1400000000001</v>
      </c>
    </row>
    <row r="808" spans="1:5" x14ac:dyDescent="0.2">
      <c r="A808">
        <v>4513</v>
      </c>
      <c r="B808" t="s">
        <v>3623</v>
      </c>
      <c r="C808" t="s">
        <v>83</v>
      </c>
      <c r="D808" t="s">
        <v>2830</v>
      </c>
      <c r="E808" s="336">
        <v>5.98</v>
      </c>
    </row>
    <row r="809" spans="1:5" x14ac:dyDescent="0.2">
      <c r="A809">
        <v>20212</v>
      </c>
      <c r="B809" t="s">
        <v>3624</v>
      </c>
      <c r="C809" t="s">
        <v>83</v>
      </c>
      <c r="D809" t="s">
        <v>2830</v>
      </c>
      <c r="E809" s="336">
        <v>27</v>
      </c>
    </row>
    <row r="810" spans="1:5" x14ac:dyDescent="0.2">
      <c r="A810">
        <v>20209</v>
      </c>
      <c r="B810" t="s">
        <v>3625</v>
      </c>
      <c r="C810" t="s">
        <v>83</v>
      </c>
      <c r="D810" t="s">
        <v>2830</v>
      </c>
      <c r="E810" s="336">
        <v>32.25</v>
      </c>
    </row>
    <row r="811" spans="1:5" x14ac:dyDescent="0.2">
      <c r="A811">
        <v>4430</v>
      </c>
      <c r="B811" t="s">
        <v>3626</v>
      </c>
      <c r="C811" t="s">
        <v>83</v>
      </c>
      <c r="D811" t="s">
        <v>767</v>
      </c>
      <c r="E811" s="336">
        <v>15.8</v>
      </c>
    </row>
    <row r="812" spans="1:5" x14ac:dyDescent="0.2">
      <c r="A812">
        <v>4433</v>
      </c>
      <c r="B812" t="s">
        <v>3627</v>
      </c>
      <c r="C812" t="s">
        <v>83</v>
      </c>
      <c r="D812" t="s">
        <v>2830</v>
      </c>
      <c r="E812" s="336">
        <v>30.89</v>
      </c>
    </row>
    <row r="813" spans="1:5" x14ac:dyDescent="0.2">
      <c r="A813">
        <v>4400</v>
      </c>
      <c r="B813" t="s">
        <v>3628</v>
      </c>
      <c r="C813" t="s">
        <v>83</v>
      </c>
      <c r="D813" t="s">
        <v>2830</v>
      </c>
      <c r="E813" s="336">
        <v>25.14</v>
      </c>
    </row>
    <row r="814" spans="1:5" x14ac:dyDescent="0.2">
      <c r="A814">
        <v>2729</v>
      </c>
      <c r="B814" t="s">
        <v>3629</v>
      </c>
      <c r="C814" t="s">
        <v>52</v>
      </c>
      <c r="D814" t="s">
        <v>2830</v>
      </c>
      <c r="E814" s="336">
        <v>37.17</v>
      </c>
    </row>
    <row r="815" spans="1:5" x14ac:dyDescent="0.2">
      <c r="A815">
        <v>37106</v>
      </c>
      <c r="B815" t="s">
        <v>3630</v>
      </c>
      <c r="C815" t="s">
        <v>52</v>
      </c>
      <c r="D815" t="s">
        <v>2830</v>
      </c>
      <c r="E815" s="336">
        <v>4773.0200000000004</v>
      </c>
    </row>
    <row r="816" spans="1:5" x14ac:dyDescent="0.2">
      <c r="A816">
        <v>11869</v>
      </c>
      <c r="B816" t="s">
        <v>3631</v>
      </c>
      <c r="C816" t="s">
        <v>52</v>
      </c>
      <c r="D816" t="s">
        <v>2830</v>
      </c>
      <c r="E816" s="336">
        <v>954.6</v>
      </c>
    </row>
    <row r="817" spans="1:5" x14ac:dyDescent="0.2">
      <c r="A817">
        <v>43981</v>
      </c>
      <c r="B817" t="s">
        <v>3632</v>
      </c>
      <c r="C817" t="s">
        <v>52</v>
      </c>
      <c r="D817" t="s">
        <v>2830</v>
      </c>
      <c r="E817" s="336">
        <v>7192.89</v>
      </c>
    </row>
    <row r="818" spans="1:5" x14ac:dyDescent="0.2">
      <c r="A818">
        <v>37104</v>
      </c>
      <c r="B818" t="s">
        <v>3633</v>
      </c>
      <c r="C818" t="s">
        <v>52</v>
      </c>
      <c r="D818" t="s">
        <v>2830</v>
      </c>
      <c r="E818" s="336">
        <v>1198.04</v>
      </c>
    </row>
    <row r="819" spans="1:5" x14ac:dyDescent="0.2">
      <c r="A819">
        <v>43982</v>
      </c>
      <c r="B819" t="s">
        <v>3634</v>
      </c>
      <c r="C819" t="s">
        <v>52</v>
      </c>
      <c r="D819" t="s">
        <v>2830</v>
      </c>
      <c r="E819" s="336">
        <v>11362.96</v>
      </c>
    </row>
    <row r="820" spans="1:5" x14ac:dyDescent="0.2">
      <c r="A820">
        <v>43978</v>
      </c>
      <c r="B820" t="s">
        <v>3635</v>
      </c>
      <c r="C820" t="s">
        <v>52</v>
      </c>
      <c r="D820" t="s">
        <v>2830</v>
      </c>
      <c r="E820" s="336">
        <v>1775.48</v>
      </c>
    </row>
    <row r="821" spans="1:5" x14ac:dyDescent="0.2">
      <c r="A821">
        <v>11871</v>
      </c>
      <c r="B821" t="s">
        <v>3636</v>
      </c>
      <c r="C821" t="s">
        <v>52</v>
      </c>
      <c r="D821" t="s">
        <v>2830</v>
      </c>
      <c r="E821" s="336">
        <v>444.99</v>
      </c>
    </row>
    <row r="822" spans="1:5" x14ac:dyDescent="0.2">
      <c r="A822">
        <v>37105</v>
      </c>
      <c r="B822" t="s">
        <v>3637</v>
      </c>
      <c r="C822" t="s">
        <v>52</v>
      </c>
      <c r="D822" t="s">
        <v>2830</v>
      </c>
      <c r="E822" s="336">
        <v>2737.99</v>
      </c>
    </row>
    <row r="823" spans="1:5" x14ac:dyDescent="0.2">
      <c r="A823">
        <v>43980</v>
      </c>
      <c r="B823" t="s">
        <v>3638</v>
      </c>
      <c r="C823" t="s">
        <v>52</v>
      </c>
      <c r="D823" t="s">
        <v>2830</v>
      </c>
      <c r="E823" s="336">
        <v>3409.88</v>
      </c>
    </row>
    <row r="824" spans="1:5" x14ac:dyDescent="0.2">
      <c r="A824">
        <v>43979</v>
      </c>
      <c r="B824" t="s">
        <v>3639</v>
      </c>
      <c r="C824" t="s">
        <v>52</v>
      </c>
      <c r="D824" t="s">
        <v>2830</v>
      </c>
      <c r="E824" s="336">
        <v>640.67999999999995</v>
      </c>
    </row>
    <row r="825" spans="1:5" x14ac:dyDescent="0.2">
      <c r="A825">
        <v>11868</v>
      </c>
      <c r="B825" t="s">
        <v>3640</v>
      </c>
      <c r="C825" t="s">
        <v>52</v>
      </c>
      <c r="D825" t="s">
        <v>2830</v>
      </c>
      <c r="E825" s="336">
        <v>619.6</v>
      </c>
    </row>
    <row r="826" spans="1:5" x14ac:dyDescent="0.2">
      <c r="A826">
        <v>34636</v>
      </c>
      <c r="B826" t="s">
        <v>3641</v>
      </c>
      <c r="C826" t="s">
        <v>52</v>
      </c>
      <c r="D826" t="s">
        <v>767</v>
      </c>
      <c r="E826" s="336">
        <v>440</v>
      </c>
    </row>
    <row r="827" spans="1:5" x14ac:dyDescent="0.2">
      <c r="A827">
        <v>34639</v>
      </c>
      <c r="B827" t="s">
        <v>3642</v>
      </c>
      <c r="C827" t="s">
        <v>52</v>
      </c>
      <c r="D827" t="s">
        <v>2830</v>
      </c>
      <c r="E827" s="336">
        <v>1015.6</v>
      </c>
    </row>
    <row r="828" spans="1:5" x14ac:dyDescent="0.2">
      <c r="A828">
        <v>34640</v>
      </c>
      <c r="B828" t="s">
        <v>3643</v>
      </c>
      <c r="C828" t="s">
        <v>52</v>
      </c>
      <c r="D828" t="s">
        <v>2830</v>
      </c>
      <c r="E828" s="336">
        <v>1152.04</v>
      </c>
    </row>
    <row r="829" spans="1:5" x14ac:dyDescent="0.2">
      <c r="A829">
        <v>43977</v>
      </c>
      <c r="B829" t="s">
        <v>3644</v>
      </c>
      <c r="C829" t="s">
        <v>52</v>
      </c>
      <c r="D829" t="s">
        <v>2830</v>
      </c>
      <c r="E829" s="336">
        <v>1986.04</v>
      </c>
    </row>
    <row r="830" spans="1:5" x14ac:dyDescent="0.2">
      <c r="A830">
        <v>34637</v>
      </c>
      <c r="B830" t="s">
        <v>3645</v>
      </c>
      <c r="C830" t="s">
        <v>52</v>
      </c>
      <c r="D830" t="s">
        <v>2830</v>
      </c>
      <c r="E830" s="336">
        <v>266.08999999999997</v>
      </c>
    </row>
    <row r="831" spans="1:5" x14ac:dyDescent="0.2">
      <c r="A831">
        <v>34638</v>
      </c>
      <c r="B831" t="s">
        <v>3646</v>
      </c>
      <c r="C831" t="s">
        <v>52</v>
      </c>
      <c r="D831" t="s">
        <v>2830</v>
      </c>
      <c r="E831" s="336">
        <v>411.59</v>
      </c>
    </row>
    <row r="832" spans="1:5" x14ac:dyDescent="0.2">
      <c r="A832">
        <v>34641</v>
      </c>
      <c r="B832" t="s">
        <v>3647</v>
      </c>
      <c r="C832" t="s">
        <v>52</v>
      </c>
      <c r="D832" t="s">
        <v>2830</v>
      </c>
      <c r="E832" s="336">
        <v>133.37</v>
      </c>
    </row>
    <row r="833" spans="1:5" x14ac:dyDescent="0.2">
      <c r="A833">
        <v>43434</v>
      </c>
      <c r="B833" t="s">
        <v>3648</v>
      </c>
      <c r="C833" t="s">
        <v>52</v>
      </c>
      <c r="D833" t="s">
        <v>2830</v>
      </c>
      <c r="E833" s="336">
        <v>144.19999999999999</v>
      </c>
    </row>
    <row r="834" spans="1:5" x14ac:dyDescent="0.2">
      <c r="A834">
        <v>43435</v>
      </c>
      <c r="B834" t="s">
        <v>3649</v>
      </c>
      <c r="C834" t="s">
        <v>52</v>
      </c>
      <c r="D834" t="s">
        <v>2830</v>
      </c>
      <c r="E834" s="336">
        <v>264.36</v>
      </c>
    </row>
    <row r="835" spans="1:5" x14ac:dyDescent="0.2">
      <c r="A835">
        <v>43436</v>
      </c>
      <c r="B835" t="s">
        <v>3650</v>
      </c>
      <c r="C835" t="s">
        <v>52</v>
      </c>
      <c r="D835" t="s">
        <v>2830</v>
      </c>
      <c r="E835" s="336">
        <v>462.64</v>
      </c>
    </row>
    <row r="836" spans="1:5" x14ac:dyDescent="0.2">
      <c r="A836">
        <v>43437</v>
      </c>
      <c r="B836" t="s">
        <v>3651</v>
      </c>
      <c r="C836" t="s">
        <v>52</v>
      </c>
      <c r="D836" t="s">
        <v>2830</v>
      </c>
      <c r="E836" s="336">
        <v>838.77</v>
      </c>
    </row>
    <row r="837" spans="1:5" x14ac:dyDescent="0.2">
      <c r="A837">
        <v>43438</v>
      </c>
      <c r="B837" t="s">
        <v>3652</v>
      </c>
      <c r="C837" t="s">
        <v>52</v>
      </c>
      <c r="D837" t="s">
        <v>2830</v>
      </c>
      <c r="E837" s="336">
        <v>1502.1</v>
      </c>
    </row>
    <row r="838" spans="1:5" x14ac:dyDescent="0.2">
      <c r="A838">
        <v>41627</v>
      </c>
      <c r="B838" t="s">
        <v>3653</v>
      </c>
      <c r="C838" t="s">
        <v>52</v>
      </c>
      <c r="D838" t="s">
        <v>2830</v>
      </c>
      <c r="E838" s="336">
        <v>222.31</v>
      </c>
    </row>
    <row r="839" spans="1:5" x14ac:dyDescent="0.2">
      <c r="A839">
        <v>41628</v>
      </c>
      <c r="B839" t="s">
        <v>3654</v>
      </c>
      <c r="C839" t="s">
        <v>52</v>
      </c>
      <c r="D839" t="s">
        <v>2830</v>
      </c>
      <c r="E839" s="336">
        <v>408.57</v>
      </c>
    </row>
    <row r="840" spans="1:5" x14ac:dyDescent="0.2">
      <c r="A840">
        <v>41629</v>
      </c>
      <c r="B840" t="s">
        <v>3655</v>
      </c>
      <c r="C840" t="s">
        <v>52</v>
      </c>
      <c r="D840" t="s">
        <v>2830</v>
      </c>
      <c r="E840" s="336">
        <v>519.12</v>
      </c>
    </row>
    <row r="841" spans="1:5" x14ac:dyDescent="0.2">
      <c r="A841">
        <v>43429</v>
      </c>
      <c r="B841" t="s">
        <v>3656</v>
      </c>
      <c r="C841" t="s">
        <v>52</v>
      </c>
      <c r="D841" t="s">
        <v>2830</v>
      </c>
      <c r="E841" s="336">
        <v>115.02</v>
      </c>
    </row>
    <row r="842" spans="1:5" x14ac:dyDescent="0.2">
      <c r="A842">
        <v>43430</v>
      </c>
      <c r="B842" t="s">
        <v>3657</v>
      </c>
      <c r="C842" t="s">
        <v>52</v>
      </c>
      <c r="D842" t="s">
        <v>2830</v>
      </c>
      <c r="E842" s="336">
        <v>191.06</v>
      </c>
    </row>
    <row r="843" spans="1:5" x14ac:dyDescent="0.2">
      <c r="A843">
        <v>43431</v>
      </c>
      <c r="B843" t="s">
        <v>3658</v>
      </c>
      <c r="C843" t="s">
        <v>52</v>
      </c>
      <c r="D843" t="s">
        <v>2830</v>
      </c>
      <c r="E843" s="336">
        <v>370.11</v>
      </c>
    </row>
    <row r="844" spans="1:5" x14ac:dyDescent="0.2">
      <c r="A844">
        <v>43432</v>
      </c>
      <c r="B844" t="s">
        <v>3659</v>
      </c>
      <c r="C844" t="s">
        <v>52</v>
      </c>
      <c r="D844" t="s">
        <v>2830</v>
      </c>
      <c r="E844" s="336">
        <v>769.07</v>
      </c>
    </row>
    <row r="845" spans="1:5" x14ac:dyDescent="0.2">
      <c r="A845">
        <v>43433</v>
      </c>
      <c r="B845" t="s">
        <v>3660</v>
      </c>
      <c r="C845" t="s">
        <v>52</v>
      </c>
      <c r="D845" t="s">
        <v>2830</v>
      </c>
      <c r="E845" s="336">
        <v>1212.49</v>
      </c>
    </row>
    <row r="846" spans="1:5" x14ac:dyDescent="0.2">
      <c r="A846">
        <v>43094</v>
      </c>
      <c r="B846" t="s">
        <v>3661</v>
      </c>
      <c r="C846" t="s">
        <v>52</v>
      </c>
      <c r="D846" t="s">
        <v>2830</v>
      </c>
      <c r="E846" s="336">
        <v>357.27</v>
      </c>
    </row>
    <row r="847" spans="1:5" x14ac:dyDescent="0.2">
      <c r="A847">
        <v>43093</v>
      </c>
      <c r="B847" t="s">
        <v>3662</v>
      </c>
      <c r="C847" t="s">
        <v>52</v>
      </c>
      <c r="D847" t="s">
        <v>2830</v>
      </c>
      <c r="E847" s="336">
        <v>379.67</v>
      </c>
    </row>
    <row r="848" spans="1:5" x14ac:dyDescent="0.2">
      <c r="A848">
        <v>11694</v>
      </c>
      <c r="B848" t="s">
        <v>3663</v>
      </c>
      <c r="C848" t="s">
        <v>52</v>
      </c>
      <c r="D848" t="s">
        <v>2830</v>
      </c>
      <c r="E848" s="336">
        <v>1213.57</v>
      </c>
    </row>
    <row r="849" spans="1:5" x14ac:dyDescent="0.2">
      <c r="A849">
        <v>1030</v>
      </c>
      <c r="B849" t="s">
        <v>3664</v>
      </c>
      <c r="C849" t="s">
        <v>52</v>
      </c>
      <c r="D849" t="s">
        <v>767</v>
      </c>
      <c r="E849" s="336">
        <v>54.9</v>
      </c>
    </row>
    <row r="850" spans="1:5" x14ac:dyDescent="0.2">
      <c r="A850">
        <v>11881</v>
      </c>
      <c r="B850" t="s">
        <v>3665</v>
      </c>
      <c r="C850" t="s">
        <v>52</v>
      </c>
      <c r="D850" t="s">
        <v>2830</v>
      </c>
      <c r="E850" s="336">
        <v>204.28</v>
      </c>
    </row>
    <row r="851" spans="1:5" x14ac:dyDescent="0.2">
      <c r="A851">
        <v>35277</v>
      </c>
      <c r="B851" t="s">
        <v>3666</v>
      </c>
      <c r="C851" t="s">
        <v>52</v>
      </c>
      <c r="D851" t="s">
        <v>2830</v>
      </c>
      <c r="E851" s="336">
        <v>513.29</v>
      </c>
    </row>
    <row r="852" spans="1:5" x14ac:dyDescent="0.2">
      <c r="A852">
        <v>10521</v>
      </c>
      <c r="B852" t="s">
        <v>3667</v>
      </c>
      <c r="C852" t="s">
        <v>52</v>
      </c>
      <c r="D852" t="s">
        <v>2830</v>
      </c>
      <c r="E852" s="336">
        <v>361.77</v>
      </c>
    </row>
    <row r="853" spans="1:5" x14ac:dyDescent="0.2">
      <c r="A853">
        <v>10885</v>
      </c>
      <c r="B853" t="s">
        <v>3668</v>
      </c>
      <c r="C853" t="s">
        <v>52</v>
      </c>
      <c r="D853" t="s">
        <v>2830</v>
      </c>
      <c r="E853" s="336">
        <v>457.59</v>
      </c>
    </row>
    <row r="854" spans="1:5" x14ac:dyDescent="0.2">
      <c r="A854">
        <v>20962</v>
      </c>
      <c r="B854" t="s">
        <v>3669</v>
      </c>
      <c r="C854" t="s">
        <v>52</v>
      </c>
      <c r="D854" t="s">
        <v>767</v>
      </c>
      <c r="E854" s="336">
        <v>379</v>
      </c>
    </row>
    <row r="855" spans="1:5" x14ac:dyDescent="0.2">
      <c r="A855">
        <v>20963</v>
      </c>
      <c r="B855" t="s">
        <v>3670</v>
      </c>
      <c r="C855" t="s">
        <v>52</v>
      </c>
      <c r="D855" t="s">
        <v>2830</v>
      </c>
      <c r="E855" s="336">
        <v>462.98</v>
      </c>
    </row>
    <row r="856" spans="1:5" x14ac:dyDescent="0.2">
      <c r="A856">
        <v>34643</v>
      </c>
      <c r="B856" t="s">
        <v>3671</v>
      </c>
      <c r="C856" t="s">
        <v>52</v>
      </c>
      <c r="D856" t="s">
        <v>2830</v>
      </c>
      <c r="E856" s="336">
        <v>59.11</v>
      </c>
    </row>
    <row r="857" spans="1:5" x14ac:dyDescent="0.2">
      <c r="A857">
        <v>41480</v>
      </c>
      <c r="B857" t="s">
        <v>3672</v>
      </c>
      <c r="C857" t="s">
        <v>52</v>
      </c>
      <c r="D857" t="s">
        <v>2830</v>
      </c>
      <c r="E857" s="336">
        <v>68.540000000000006</v>
      </c>
    </row>
    <row r="858" spans="1:5" x14ac:dyDescent="0.2">
      <c r="A858">
        <v>41474</v>
      </c>
      <c r="B858" t="s">
        <v>3673</v>
      </c>
      <c r="C858" t="s">
        <v>52</v>
      </c>
      <c r="D858" t="s">
        <v>2830</v>
      </c>
      <c r="E858" s="336">
        <v>109.49</v>
      </c>
    </row>
    <row r="859" spans="1:5" x14ac:dyDescent="0.2">
      <c r="A859">
        <v>41475</v>
      </c>
      <c r="B859" t="s">
        <v>3674</v>
      </c>
      <c r="C859" t="s">
        <v>52</v>
      </c>
      <c r="D859" t="s">
        <v>2830</v>
      </c>
      <c r="E859" s="336">
        <v>93.42</v>
      </c>
    </row>
    <row r="860" spans="1:5" x14ac:dyDescent="0.2">
      <c r="A860">
        <v>41476</v>
      </c>
      <c r="B860" t="s">
        <v>3675</v>
      </c>
      <c r="C860" t="s">
        <v>52</v>
      </c>
      <c r="D860" t="s">
        <v>2830</v>
      </c>
      <c r="E860" s="336">
        <v>204.55</v>
      </c>
    </row>
    <row r="861" spans="1:5" x14ac:dyDescent="0.2">
      <c r="A861">
        <v>2555</v>
      </c>
      <c r="B861" t="s">
        <v>3676</v>
      </c>
      <c r="C861" t="s">
        <v>52</v>
      </c>
      <c r="D861" t="s">
        <v>2830</v>
      </c>
      <c r="E861" s="336">
        <v>1.27</v>
      </c>
    </row>
    <row r="862" spans="1:5" x14ac:dyDescent="0.2">
      <c r="A862">
        <v>2556</v>
      </c>
      <c r="B862" t="s">
        <v>3677</v>
      </c>
      <c r="C862" t="s">
        <v>52</v>
      </c>
      <c r="D862" t="s">
        <v>2830</v>
      </c>
      <c r="E862" s="336">
        <v>1.31</v>
      </c>
    </row>
    <row r="863" spans="1:5" x14ac:dyDescent="0.2">
      <c r="A863">
        <v>2557</v>
      </c>
      <c r="B863" t="s">
        <v>3678</v>
      </c>
      <c r="C863" t="s">
        <v>52</v>
      </c>
      <c r="D863" t="s">
        <v>2830</v>
      </c>
      <c r="E863" s="336">
        <v>2.77</v>
      </c>
    </row>
    <row r="864" spans="1:5" x14ac:dyDescent="0.2">
      <c r="A864">
        <v>10569</v>
      </c>
      <c r="B864" t="s">
        <v>3679</v>
      </c>
      <c r="C864" t="s">
        <v>52</v>
      </c>
      <c r="D864" t="s">
        <v>2830</v>
      </c>
      <c r="E864" s="336">
        <v>2.77</v>
      </c>
    </row>
    <row r="865" spans="1:5" x14ac:dyDescent="0.2">
      <c r="A865">
        <v>39810</v>
      </c>
      <c r="B865" t="s">
        <v>3680</v>
      </c>
      <c r="C865" t="s">
        <v>52</v>
      </c>
      <c r="D865" t="s">
        <v>2830</v>
      </c>
      <c r="E865" s="336">
        <v>48.21</v>
      </c>
    </row>
    <row r="866" spans="1:5" x14ac:dyDescent="0.2">
      <c r="A866">
        <v>39811</v>
      </c>
      <c r="B866" t="s">
        <v>3681</v>
      </c>
      <c r="C866" t="s">
        <v>52</v>
      </c>
      <c r="D866" t="s">
        <v>2830</v>
      </c>
      <c r="E866" s="336">
        <v>58.97</v>
      </c>
    </row>
    <row r="867" spans="1:5" x14ac:dyDescent="0.2">
      <c r="A867">
        <v>39812</v>
      </c>
      <c r="B867" t="s">
        <v>3682</v>
      </c>
      <c r="C867" t="s">
        <v>52</v>
      </c>
      <c r="D867" t="s">
        <v>2830</v>
      </c>
      <c r="E867" s="336">
        <v>96.97</v>
      </c>
    </row>
    <row r="868" spans="1:5" x14ac:dyDescent="0.2">
      <c r="A868">
        <v>43096</v>
      </c>
      <c r="B868" t="s">
        <v>3683</v>
      </c>
      <c r="C868" t="s">
        <v>52</v>
      </c>
      <c r="D868" t="s">
        <v>2830</v>
      </c>
      <c r="E868" s="336">
        <v>321.43</v>
      </c>
    </row>
    <row r="869" spans="1:5" x14ac:dyDescent="0.2">
      <c r="A869">
        <v>43102</v>
      </c>
      <c r="B869" t="s">
        <v>3684</v>
      </c>
      <c r="C869" t="s">
        <v>52</v>
      </c>
      <c r="D869" t="s">
        <v>2830</v>
      </c>
      <c r="E869" s="336">
        <v>195.45</v>
      </c>
    </row>
    <row r="870" spans="1:5" x14ac:dyDescent="0.2">
      <c r="A870">
        <v>43103</v>
      </c>
      <c r="B870" t="s">
        <v>3685</v>
      </c>
      <c r="C870" t="s">
        <v>52</v>
      </c>
      <c r="D870" t="s">
        <v>2830</v>
      </c>
      <c r="E870" s="336">
        <v>287.8</v>
      </c>
    </row>
    <row r="871" spans="1:5" x14ac:dyDescent="0.2">
      <c r="A871">
        <v>43098</v>
      </c>
      <c r="B871" t="s">
        <v>3686</v>
      </c>
      <c r="C871" t="s">
        <v>52</v>
      </c>
      <c r="D871" t="s">
        <v>2830</v>
      </c>
      <c r="E871" s="336">
        <v>108.88</v>
      </c>
    </row>
    <row r="872" spans="1:5" x14ac:dyDescent="0.2">
      <c r="A872">
        <v>43097</v>
      </c>
      <c r="B872" t="s">
        <v>3687</v>
      </c>
      <c r="C872" t="s">
        <v>52</v>
      </c>
      <c r="D872" t="s">
        <v>2830</v>
      </c>
      <c r="E872" s="336">
        <v>64.5</v>
      </c>
    </row>
    <row r="873" spans="1:5" x14ac:dyDescent="0.2">
      <c r="A873">
        <v>43104</v>
      </c>
      <c r="B873" t="s">
        <v>3688</v>
      </c>
      <c r="C873" t="s">
        <v>52</v>
      </c>
      <c r="D873" t="s">
        <v>2830</v>
      </c>
      <c r="E873" s="336">
        <v>763.04</v>
      </c>
    </row>
    <row r="874" spans="1:5" x14ac:dyDescent="0.2">
      <c r="A874">
        <v>39771</v>
      </c>
      <c r="B874" t="s">
        <v>3689</v>
      </c>
      <c r="C874" t="s">
        <v>52</v>
      </c>
      <c r="D874" t="s">
        <v>2830</v>
      </c>
      <c r="E874" s="336">
        <v>26.65</v>
      </c>
    </row>
    <row r="875" spans="1:5" x14ac:dyDescent="0.2">
      <c r="A875">
        <v>39772</v>
      </c>
      <c r="B875" t="s">
        <v>3690</v>
      </c>
      <c r="C875" t="s">
        <v>52</v>
      </c>
      <c r="D875" t="s">
        <v>2830</v>
      </c>
      <c r="E875" s="336">
        <v>52.39</v>
      </c>
    </row>
    <row r="876" spans="1:5" x14ac:dyDescent="0.2">
      <c r="A876">
        <v>39773</v>
      </c>
      <c r="B876" t="s">
        <v>3691</v>
      </c>
      <c r="C876" t="s">
        <v>52</v>
      </c>
      <c r="D876" t="s">
        <v>2830</v>
      </c>
      <c r="E876" s="336">
        <v>84.2</v>
      </c>
    </row>
    <row r="877" spans="1:5" x14ac:dyDescent="0.2">
      <c r="A877">
        <v>39774</v>
      </c>
      <c r="B877" t="s">
        <v>3692</v>
      </c>
      <c r="C877" t="s">
        <v>52</v>
      </c>
      <c r="D877" t="s">
        <v>2830</v>
      </c>
      <c r="E877" s="336">
        <v>125.95</v>
      </c>
    </row>
    <row r="878" spans="1:5" x14ac:dyDescent="0.2">
      <c r="A878">
        <v>39775</v>
      </c>
      <c r="B878" t="s">
        <v>3693</v>
      </c>
      <c r="C878" t="s">
        <v>52</v>
      </c>
      <c r="D878" t="s">
        <v>2830</v>
      </c>
      <c r="E878" s="336">
        <v>168.1</v>
      </c>
    </row>
    <row r="879" spans="1:5" x14ac:dyDescent="0.2">
      <c r="A879">
        <v>39776</v>
      </c>
      <c r="B879" t="s">
        <v>3694</v>
      </c>
      <c r="C879" t="s">
        <v>52</v>
      </c>
      <c r="D879" t="s">
        <v>2830</v>
      </c>
      <c r="E879" s="336">
        <v>203.15</v>
      </c>
    </row>
    <row r="880" spans="1:5" x14ac:dyDescent="0.2">
      <c r="A880">
        <v>39777</v>
      </c>
      <c r="B880" t="s">
        <v>3695</v>
      </c>
      <c r="C880" t="s">
        <v>52</v>
      </c>
      <c r="D880" t="s">
        <v>2830</v>
      </c>
      <c r="E880" s="336">
        <v>257.48</v>
      </c>
    </row>
    <row r="881" spans="1:5" x14ac:dyDescent="0.2">
      <c r="A881">
        <v>20254</v>
      </c>
      <c r="B881" t="s">
        <v>3696</v>
      </c>
      <c r="C881" t="s">
        <v>52</v>
      </c>
      <c r="D881" t="s">
        <v>2830</v>
      </c>
      <c r="E881" s="336">
        <v>18.690000000000001</v>
      </c>
    </row>
    <row r="882" spans="1:5" x14ac:dyDescent="0.2">
      <c r="A882">
        <v>20253</v>
      </c>
      <c r="B882" t="s">
        <v>3697</v>
      </c>
      <c r="C882" t="s">
        <v>52</v>
      </c>
      <c r="D882" t="s">
        <v>2830</v>
      </c>
      <c r="E882" s="336">
        <v>61.37</v>
      </c>
    </row>
    <row r="883" spans="1:5" x14ac:dyDescent="0.2">
      <c r="A883">
        <v>1872</v>
      </c>
      <c r="B883" t="s">
        <v>3698</v>
      </c>
      <c r="C883" t="s">
        <v>52</v>
      </c>
      <c r="D883" t="s">
        <v>2830</v>
      </c>
      <c r="E883" s="336">
        <v>3.02</v>
      </c>
    </row>
    <row r="884" spans="1:5" x14ac:dyDescent="0.2">
      <c r="A884">
        <v>1873</v>
      </c>
      <c r="B884" t="s">
        <v>3699</v>
      </c>
      <c r="C884" t="s">
        <v>52</v>
      </c>
      <c r="D884" t="s">
        <v>2830</v>
      </c>
      <c r="E884" s="336">
        <v>6.01</v>
      </c>
    </row>
    <row r="885" spans="1:5" x14ac:dyDescent="0.2">
      <c r="A885">
        <v>14055</v>
      </c>
      <c r="B885" t="s">
        <v>3700</v>
      </c>
      <c r="C885" t="s">
        <v>52</v>
      </c>
      <c r="D885" t="s">
        <v>2830</v>
      </c>
      <c r="E885" s="336">
        <v>560.79999999999995</v>
      </c>
    </row>
    <row r="886" spans="1:5" x14ac:dyDescent="0.2">
      <c r="A886">
        <v>11247</v>
      </c>
      <c r="B886" t="s">
        <v>3701</v>
      </c>
      <c r="C886" t="s">
        <v>52</v>
      </c>
      <c r="D886" t="s">
        <v>2830</v>
      </c>
      <c r="E886" s="336">
        <v>1180.05</v>
      </c>
    </row>
    <row r="887" spans="1:5" x14ac:dyDescent="0.2">
      <c r="A887">
        <v>11250</v>
      </c>
      <c r="B887" t="s">
        <v>3702</v>
      </c>
      <c r="C887" t="s">
        <v>52</v>
      </c>
      <c r="D887" t="s">
        <v>2830</v>
      </c>
      <c r="E887" s="336">
        <v>50.8</v>
      </c>
    </row>
    <row r="888" spans="1:5" x14ac:dyDescent="0.2">
      <c r="A888">
        <v>11249</v>
      </c>
      <c r="B888" t="s">
        <v>3703</v>
      </c>
      <c r="C888" t="s">
        <v>52</v>
      </c>
      <c r="D888" t="s">
        <v>2830</v>
      </c>
      <c r="E888" s="336">
        <v>2305.06</v>
      </c>
    </row>
    <row r="889" spans="1:5" x14ac:dyDescent="0.2">
      <c r="A889">
        <v>11251</v>
      </c>
      <c r="B889" t="s">
        <v>3704</v>
      </c>
      <c r="C889" t="s">
        <v>52</v>
      </c>
      <c r="D889" t="s">
        <v>2830</v>
      </c>
      <c r="E889" s="336">
        <v>112.53</v>
      </c>
    </row>
    <row r="890" spans="1:5" x14ac:dyDescent="0.2">
      <c r="A890">
        <v>11253</v>
      </c>
      <c r="B890" t="s">
        <v>3705</v>
      </c>
      <c r="C890" t="s">
        <v>52</v>
      </c>
      <c r="D890" t="s">
        <v>2830</v>
      </c>
      <c r="E890" s="336">
        <v>186.47</v>
      </c>
    </row>
    <row r="891" spans="1:5" x14ac:dyDescent="0.2">
      <c r="A891">
        <v>11255</v>
      </c>
      <c r="B891" t="s">
        <v>3706</v>
      </c>
      <c r="C891" t="s">
        <v>52</v>
      </c>
      <c r="D891" t="s">
        <v>2830</v>
      </c>
      <c r="E891" s="336">
        <v>278.77999999999997</v>
      </c>
    </row>
    <row r="892" spans="1:5" x14ac:dyDescent="0.2">
      <c r="A892">
        <v>11256</v>
      </c>
      <c r="B892" t="s">
        <v>3707</v>
      </c>
      <c r="C892" t="s">
        <v>52</v>
      </c>
      <c r="D892" t="s">
        <v>2830</v>
      </c>
      <c r="E892" s="336">
        <v>349.2</v>
      </c>
    </row>
    <row r="893" spans="1:5" x14ac:dyDescent="0.2">
      <c r="A893">
        <v>39693</v>
      </c>
      <c r="B893" t="s">
        <v>3708</v>
      </c>
      <c r="C893" t="s">
        <v>52</v>
      </c>
      <c r="D893" t="s">
        <v>2830</v>
      </c>
      <c r="E893" s="336">
        <v>2193.13</v>
      </c>
    </row>
    <row r="894" spans="1:5" x14ac:dyDescent="0.2">
      <c r="A894">
        <v>39692</v>
      </c>
      <c r="B894" t="s">
        <v>3709</v>
      </c>
      <c r="C894" t="s">
        <v>52</v>
      </c>
      <c r="D894" t="s">
        <v>2830</v>
      </c>
      <c r="E894" s="336">
        <v>701.75</v>
      </c>
    </row>
    <row r="895" spans="1:5" x14ac:dyDescent="0.2">
      <c r="A895">
        <v>1062</v>
      </c>
      <c r="B895" t="s">
        <v>3710</v>
      </c>
      <c r="C895" t="s">
        <v>52</v>
      </c>
      <c r="D895" t="s">
        <v>2830</v>
      </c>
      <c r="E895" s="336">
        <v>222.4</v>
      </c>
    </row>
    <row r="896" spans="1:5" x14ac:dyDescent="0.2">
      <c r="A896">
        <v>39686</v>
      </c>
      <c r="B896" t="s">
        <v>3711</v>
      </c>
      <c r="C896" t="s">
        <v>52</v>
      </c>
      <c r="D896" t="s">
        <v>2830</v>
      </c>
      <c r="E896" s="336">
        <v>360.11</v>
      </c>
    </row>
    <row r="897" spans="1:5" x14ac:dyDescent="0.2">
      <c r="A897">
        <v>43095</v>
      </c>
      <c r="B897" t="s">
        <v>3712</v>
      </c>
      <c r="C897" t="s">
        <v>52</v>
      </c>
      <c r="D897" t="s">
        <v>2830</v>
      </c>
      <c r="E897" s="336">
        <v>211.81</v>
      </c>
    </row>
    <row r="898" spans="1:5" x14ac:dyDescent="0.2">
      <c r="A898">
        <v>1871</v>
      </c>
      <c r="B898" t="s">
        <v>3713</v>
      </c>
      <c r="C898" t="s">
        <v>52</v>
      </c>
      <c r="D898" t="s">
        <v>2830</v>
      </c>
      <c r="E898" s="336">
        <v>5.41</v>
      </c>
    </row>
    <row r="899" spans="1:5" x14ac:dyDescent="0.2">
      <c r="A899">
        <v>12001</v>
      </c>
      <c r="B899" t="s">
        <v>3714</v>
      </c>
      <c r="C899" t="s">
        <v>52</v>
      </c>
      <c r="D899" t="s">
        <v>2830</v>
      </c>
      <c r="E899" s="336">
        <v>7.82</v>
      </c>
    </row>
    <row r="900" spans="1:5" x14ac:dyDescent="0.2">
      <c r="A900">
        <v>11882</v>
      </c>
      <c r="B900" t="s">
        <v>3715</v>
      </c>
      <c r="C900" t="s">
        <v>52</v>
      </c>
      <c r="D900" t="s">
        <v>2830</v>
      </c>
      <c r="E900" s="336">
        <v>146.6</v>
      </c>
    </row>
    <row r="901" spans="1:5" x14ac:dyDescent="0.2">
      <c r="A901">
        <v>1068</v>
      </c>
      <c r="B901" t="s">
        <v>3716</v>
      </c>
      <c r="C901" t="s">
        <v>52</v>
      </c>
      <c r="D901" t="s">
        <v>2830</v>
      </c>
      <c r="E901" s="336">
        <v>1466.94</v>
      </c>
    </row>
    <row r="902" spans="1:5" x14ac:dyDescent="0.2">
      <c r="A902">
        <v>39690</v>
      </c>
      <c r="B902" t="s">
        <v>3717</v>
      </c>
      <c r="C902" t="s">
        <v>52</v>
      </c>
      <c r="D902" t="s">
        <v>2830</v>
      </c>
      <c r="E902" s="336">
        <v>2461.04</v>
      </c>
    </row>
    <row r="903" spans="1:5" x14ac:dyDescent="0.2">
      <c r="A903">
        <v>39691</v>
      </c>
      <c r="B903" t="s">
        <v>3718</v>
      </c>
      <c r="C903" t="s">
        <v>52</v>
      </c>
      <c r="D903" t="s">
        <v>2830</v>
      </c>
      <c r="E903" s="336">
        <v>3095.3</v>
      </c>
    </row>
    <row r="904" spans="1:5" x14ac:dyDescent="0.2">
      <c r="A904">
        <v>39808</v>
      </c>
      <c r="B904" t="s">
        <v>1840</v>
      </c>
      <c r="C904" t="s">
        <v>52</v>
      </c>
      <c r="D904" t="s">
        <v>2830</v>
      </c>
      <c r="E904" s="336">
        <v>110.58</v>
      </c>
    </row>
    <row r="905" spans="1:5" x14ac:dyDescent="0.2">
      <c r="A905">
        <v>39809</v>
      </c>
      <c r="B905" t="s">
        <v>3719</v>
      </c>
      <c r="C905" t="s">
        <v>52</v>
      </c>
      <c r="D905" t="s">
        <v>2830</v>
      </c>
      <c r="E905" s="336">
        <v>262.27999999999997</v>
      </c>
    </row>
    <row r="906" spans="1:5" x14ac:dyDescent="0.2">
      <c r="A906">
        <v>43439</v>
      </c>
      <c r="B906" t="s">
        <v>3720</v>
      </c>
      <c r="C906" t="s">
        <v>52</v>
      </c>
      <c r="D906" t="s">
        <v>2830</v>
      </c>
      <c r="E906" s="336">
        <v>672.94</v>
      </c>
    </row>
    <row r="907" spans="1:5" x14ac:dyDescent="0.2">
      <c r="A907">
        <v>5103</v>
      </c>
      <c r="B907" t="s">
        <v>3721</v>
      </c>
      <c r="C907" t="s">
        <v>52</v>
      </c>
      <c r="D907" t="s">
        <v>2830</v>
      </c>
      <c r="E907" s="336">
        <v>32.49</v>
      </c>
    </row>
    <row r="908" spans="1:5" x14ac:dyDescent="0.2">
      <c r="A908">
        <v>11880</v>
      </c>
      <c r="B908" t="s">
        <v>3722</v>
      </c>
      <c r="C908" t="s">
        <v>52</v>
      </c>
      <c r="D908" t="s">
        <v>2830</v>
      </c>
      <c r="E908" s="336">
        <v>136.66999999999999</v>
      </c>
    </row>
    <row r="909" spans="1:5" x14ac:dyDescent="0.2">
      <c r="A909">
        <v>11714</v>
      </c>
      <c r="B909" t="s">
        <v>3723</v>
      </c>
      <c r="C909" t="s">
        <v>52</v>
      </c>
      <c r="D909" t="s">
        <v>2830</v>
      </c>
      <c r="E909" s="336">
        <v>93.11</v>
      </c>
    </row>
    <row r="910" spans="1:5" x14ac:dyDescent="0.2">
      <c r="A910">
        <v>11712</v>
      </c>
      <c r="B910" t="s">
        <v>3724</v>
      </c>
      <c r="C910" t="s">
        <v>52</v>
      </c>
      <c r="D910" t="s">
        <v>767</v>
      </c>
      <c r="E910" s="336">
        <v>60.8</v>
      </c>
    </row>
    <row r="911" spans="1:5" x14ac:dyDescent="0.2">
      <c r="A911">
        <v>11717</v>
      </c>
      <c r="B911" t="s">
        <v>3725</v>
      </c>
      <c r="C911" t="s">
        <v>52</v>
      </c>
      <c r="D911" t="s">
        <v>2830</v>
      </c>
      <c r="E911" s="336">
        <v>73.290000000000006</v>
      </c>
    </row>
    <row r="912" spans="1:5" x14ac:dyDescent="0.2">
      <c r="A912">
        <v>1106</v>
      </c>
      <c r="B912" t="s">
        <v>3726</v>
      </c>
      <c r="C912" t="s">
        <v>94</v>
      </c>
      <c r="D912" t="s">
        <v>767</v>
      </c>
      <c r="E912" s="336">
        <v>1.5</v>
      </c>
    </row>
    <row r="913" spans="1:5" x14ac:dyDescent="0.2">
      <c r="A913">
        <v>11161</v>
      </c>
      <c r="B913" t="s">
        <v>3727</v>
      </c>
      <c r="C913" t="s">
        <v>94</v>
      </c>
      <c r="D913" t="s">
        <v>2830</v>
      </c>
      <c r="E913" s="336">
        <v>2.5</v>
      </c>
    </row>
    <row r="914" spans="1:5" x14ac:dyDescent="0.2">
      <c r="A914">
        <v>1107</v>
      </c>
      <c r="B914" t="s">
        <v>3728</v>
      </c>
      <c r="C914" t="s">
        <v>94</v>
      </c>
      <c r="D914" t="s">
        <v>2830</v>
      </c>
      <c r="E914" s="336">
        <v>1.27</v>
      </c>
    </row>
    <row r="915" spans="1:5" x14ac:dyDescent="0.2">
      <c r="A915">
        <v>44479</v>
      </c>
      <c r="B915" t="s">
        <v>3729</v>
      </c>
      <c r="C915" t="s">
        <v>94</v>
      </c>
      <c r="D915" t="s">
        <v>2830</v>
      </c>
      <c r="E915" s="336">
        <v>0.17</v>
      </c>
    </row>
    <row r="916" spans="1:5" x14ac:dyDescent="0.2">
      <c r="A916">
        <v>4759</v>
      </c>
      <c r="B916" t="s">
        <v>3730</v>
      </c>
      <c r="C916" t="s">
        <v>533</v>
      </c>
      <c r="D916" t="s">
        <v>2830</v>
      </c>
      <c r="E916" s="336">
        <v>27.03</v>
      </c>
    </row>
    <row r="917" spans="1:5" x14ac:dyDescent="0.2">
      <c r="A917">
        <v>41068</v>
      </c>
      <c r="B917" t="s">
        <v>3731</v>
      </c>
      <c r="C917" t="s">
        <v>69</v>
      </c>
      <c r="D917" t="s">
        <v>2830</v>
      </c>
      <c r="E917" s="336">
        <v>4751.29</v>
      </c>
    </row>
    <row r="918" spans="1:5" x14ac:dyDescent="0.2">
      <c r="A918">
        <v>12618</v>
      </c>
      <c r="B918" t="s">
        <v>3732</v>
      </c>
      <c r="C918" t="s">
        <v>52</v>
      </c>
      <c r="D918" t="s">
        <v>2830</v>
      </c>
      <c r="E918" s="336">
        <v>184.75</v>
      </c>
    </row>
    <row r="919" spans="1:5" x14ac:dyDescent="0.2">
      <c r="A919">
        <v>1108</v>
      </c>
      <c r="B919" t="s">
        <v>3733</v>
      </c>
      <c r="C919" t="s">
        <v>83</v>
      </c>
      <c r="D919" t="s">
        <v>2830</v>
      </c>
      <c r="E919" s="336">
        <v>23.92</v>
      </c>
    </row>
    <row r="920" spans="1:5" x14ac:dyDescent="0.2">
      <c r="A920">
        <v>1117</v>
      </c>
      <c r="B920" t="s">
        <v>3734</v>
      </c>
      <c r="C920" t="s">
        <v>83</v>
      </c>
      <c r="D920" t="s">
        <v>2830</v>
      </c>
      <c r="E920" s="336">
        <v>24.11</v>
      </c>
    </row>
    <row r="921" spans="1:5" x14ac:dyDescent="0.2">
      <c r="A921">
        <v>1118</v>
      </c>
      <c r="B921" t="s">
        <v>3735</v>
      </c>
      <c r="C921" t="s">
        <v>83</v>
      </c>
      <c r="D921" t="s">
        <v>2830</v>
      </c>
      <c r="E921" s="336">
        <v>28.49</v>
      </c>
    </row>
    <row r="922" spans="1:5" x14ac:dyDescent="0.2">
      <c r="A922">
        <v>1110</v>
      </c>
      <c r="B922" t="s">
        <v>3736</v>
      </c>
      <c r="C922" t="s">
        <v>83</v>
      </c>
      <c r="D922" t="s">
        <v>2830</v>
      </c>
      <c r="E922" s="336">
        <v>28.49</v>
      </c>
    </row>
    <row r="923" spans="1:5" x14ac:dyDescent="0.2">
      <c r="A923">
        <v>40784</v>
      </c>
      <c r="B923" t="s">
        <v>3737</v>
      </c>
      <c r="C923" t="s">
        <v>83</v>
      </c>
      <c r="D923" t="s">
        <v>2830</v>
      </c>
      <c r="E923" s="336">
        <v>78.599999999999994</v>
      </c>
    </row>
    <row r="924" spans="1:5" x14ac:dyDescent="0.2">
      <c r="A924">
        <v>40782</v>
      </c>
      <c r="B924" t="s">
        <v>3738</v>
      </c>
      <c r="C924" t="s">
        <v>83</v>
      </c>
      <c r="D924" t="s">
        <v>2830</v>
      </c>
      <c r="E924" s="336">
        <v>30.84</v>
      </c>
    </row>
    <row r="925" spans="1:5" x14ac:dyDescent="0.2">
      <c r="A925">
        <v>40783</v>
      </c>
      <c r="B925" t="s">
        <v>3739</v>
      </c>
      <c r="C925" t="s">
        <v>83</v>
      </c>
      <c r="D925" t="s">
        <v>2830</v>
      </c>
      <c r="E925" s="336">
        <v>40.18</v>
      </c>
    </row>
    <row r="926" spans="1:5" x14ac:dyDescent="0.2">
      <c r="A926">
        <v>1109</v>
      </c>
      <c r="B926" t="s">
        <v>3740</v>
      </c>
      <c r="C926" t="s">
        <v>83</v>
      </c>
      <c r="D926" t="s">
        <v>2830</v>
      </c>
      <c r="E926" s="336">
        <v>23.92</v>
      </c>
    </row>
    <row r="927" spans="1:5" x14ac:dyDescent="0.2">
      <c r="A927">
        <v>1119</v>
      </c>
      <c r="B927" t="s">
        <v>3741</v>
      </c>
      <c r="C927" t="s">
        <v>83</v>
      </c>
      <c r="D927" t="s">
        <v>2830</v>
      </c>
      <c r="E927" s="336">
        <v>15.42</v>
      </c>
    </row>
    <row r="928" spans="1:5" x14ac:dyDescent="0.2">
      <c r="A928">
        <v>13115</v>
      </c>
      <c r="B928" t="s">
        <v>3742</v>
      </c>
      <c r="C928" t="s">
        <v>83</v>
      </c>
      <c r="D928" t="s">
        <v>2830</v>
      </c>
      <c r="E928" s="336">
        <v>33.85</v>
      </c>
    </row>
    <row r="929" spans="1:5" x14ac:dyDescent="0.2">
      <c r="A929">
        <v>10541</v>
      </c>
      <c r="B929" t="s">
        <v>3743</v>
      </c>
      <c r="C929" t="s">
        <v>83</v>
      </c>
      <c r="D929" t="s">
        <v>2830</v>
      </c>
      <c r="E929" s="336">
        <v>41.36</v>
      </c>
    </row>
    <row r="930" spans="1:5" x14ac:dyDescent="0.2">
      <c r="A930">
        <v>10542</v>
      </c>
      <c r="B930" t="s">
        <v>3744</v>
      </c>
      <c r="C930" t="s">
        <v>83</v>
      </c>
      <c r="D930" t="s">
        <v>2830</v>
      </c>
      <c r="E930" s="336">
        <v>54.09</v>
      </c>
    </row>
    <row r="931" spans="1:5" x14ac:dyDescent="0.2">
      <c r="A931">
        <v>10543</v>
      </c>
      <c r="B931" t="s">
        <v>3745</v>
      </c>
      <c r="C931" t="s">
        <v>83</v>
      </c>
      <c r="D931" t="s">
        <v>2830</v>
      </c>
      <c r="E931" s="336">
        <v>87.76</v>
      </c>
    </row>
    <row r="932" spans="1:5" x14ac:dyDescent="0.2">
      <c r="A932">
        <v>10544</v>
      </c>
      <c r="B932" t="s">
        <v>3746</v>
      </c>
      <c r="C932" t="s">
        <v>83</v>
      </c>
      <c r="D932" t="s">
        <v>2830</v>
      </c>
      <c r="E932" s="336">
        <v>113.51</v>
      </c>
    </row>
    <row r="933" spans="1:5" x14ac:dyDescent="0.2">
      <c r="A933">
        <v>10545</v>
      </c>
      <c r="B933" t="s">
        <v>3747</v>
      </c>
      <c r="C933" t="s">
        <v>83</v>
      </c>
      <c r="D933" t="s">
        <v>2830</v>
      </c>
      <c r="E933" s="336">
        <v>212.13</v>
      </c>
    </row>
    <row r="934" spans="1:5" x14ac:dyDescent="0.2">
      <c r="A934">
        <v>38365</v>
      </c>
      <c r="B934" t="s">
        <v>3748</v>
      </c>
      <c r="C934" t="s">
        <v>3211</v>
      </c>
      <c r="D934" t="s">
        <v>2830</v>
      </c>
      <c r="E934" s="336">
        <v>2.96</v>
      </c>
    </row>
    <row r="935" spans="1:5" x14ac:dyDescent="0.2">
      <c r="A935">
        <v>44056</v>
      </c>
      <c r="B935" t="s">
        <v>3749</v>
      </c>
      <c r="C935" t="s">
        <v>52</v>
      </c>
      <c r="D935" t="s">
        <v>2830</v>
      </c>
    </row>
    <row r="936" spans="1:5" x14ac:dyDescent="0.2">
      <c r="A936">
        <v>44057</v>
      </c>
      <c r="B936" t="s">
        <v>3750</v>
      </c>
      <c r="C936" t="s">
        <v>52</v>
      </c>
      <c r="D936" t="s">
        <v>767</v>
      </c>
    </row>
    <row r="937" spans="1:5" x14ac:dyDescent="0.2">
      <c r="A937">
        <v>37754</v>
      </c>
      <c r="B937" t="s">
        <v>3751</v>
      </c>
      <c r="C937" t="s">
        <v>52</v>
      </c>
      <c r="D937" t="s">
        <v>2830</v>
      </c>
    </row>
    <row r="938" spans="1:5" x14ac:dyDescent="0.2">
      <c r="A938">
        <v>44058</v>
      </c>
      <c r="B938" t="s">
        <v>3752</v>
      </c>
      <c r="C938" t="s">
        <v>52</v>
      </c>
      <c r="D938" t="s">
        <v>2830</v>
      </c>
    </row>
    <row r="939" spans="1:5" x14ac:dyDescent="0.2">
      <c r="A939">
        <v>37752</v>
      </c>
      <c r="B939" t="s">
        <v>3753</v>
      </c>
      <c r="C939" t="s">
        <v>52</v>
      </c>
      <c r="D939" t="s">
        <v>2830</v>
      </c>
    </row>
    <row r="940" spans="1:5" x14ac:dyDescent="0.2">
      <c r="A940">
        <v>37758</v>
      </c>
      <c r="B940" t="s">
        <v>3754</v>
      </c>
      <c r="C940" t="s">
        <v>52</v>
      </c>
      <c r="D940" t="s">
        <v>2830</v>
      </c>
    </row>
    <row r="941" spans="1:5" x14ac:dyDescent="0.2">
      <c r="A941">
        <v>44060</v>
      </c>
      <c r="B941" t="s">
        <v>3755</v>
      </c>
      <c r="C941" t="s">
        <v>52</v>
      </c>
      <c r="D941" t="s">
        <v>2830</v>
      </c>
    </row>
    <row r="942" spans="1:5" x14ac:dyDescent="0.2">
      <c r="A942">
        <v>44061</v>
      </c>
      <c r="B942" t="s">
        <v>3756</v>
      </c>
      <c r="C942" t="s">
        <v>52</v>
      </c>
      <c r="D942" t="s">
        <v>2830</v>
      </c>
    </row>
    <row r="943" spans="1:5" x14ac:dyDescent="0.2">
      <c r="A943">
        <v>1159</v>
      </c>
      <c r="B943" t="s">
        <v>3757</v>
      </c>
      <c r="C943" t="s">
        <v>52</v>
      </c>
      <c r="D943" t="s">
        <v>767</v>
      </c>
      <c r="E943" s="336">
        <v>290543.33</v>
      </c>
    </row>
    <row r="944" spans="1:5" x14ac:dyDescent="0.2">
      <c r="A944">
        <v>12114</v>
      </c>
      <c r="B944" t="s">
        <v>3758</v>
      </c>
      <c r="C944" t="s">
        <v>52</v>
      </c>
      <c r="D944" t="s">
        <v>2830</v>
      </c>
      <c r="E944" s="336">
        <v>111.77</v>
      </c>
    </row>
    <row r="945" spans="1:5" x14ac:dyDescent="0.2">
      <c r="A945">
        <v>38106</v>
      </c>
      <c r="B945" t="s">
        <v>3759</v>
      </c>
      <c r="C945" t="s">
        <v>52</v>
      </c>
      <c r="D945" t="s">
        <v>2830</v>
      </c>
      <c r="E945" s="336">
        <v>15.19</v>
      </c>
    </row>
    <row r="946" spans="1:5" x14ac:dyDescent="0.2">
      <c r="A946">
        <v>38085</v>
      </c>
      <c r="B946" t="s">
        <v>3760</v>
      </c>
      <c r="C946" t="s">
        <v>52</v>
      </c>
      <c r="D946" t="s">
        <v>2830</v>
      </c>
      <c r="E946" s="336">
        <v>17.940000000000001</v>
      </c>
    </row>
    <row r="947" spans="1:5" x14ac:dyDescent="0.2">
      <c r="A947">
        <v>659</v>
      </c>
      <c r="B947" t="s">
        <v>3761</v>
      </c>
      <c r="C947" t="s">
        <v>52</v>
      </c>
      <c r="D947" t="s">
        <v>2830</v>
      </c>
      <c r="E947" s="336">
        <v>2.4900000000000002</v>
      </c>
    </row>
    <row r="948" spans="1:5" x14ac:dyDescent="0.2">
      <c r="A948">
        <v>660</v>
      </c>
      <c r="B948" t="s">
        <v>3762</v>
      </c>
      <c r="C948" t="s">
        <v>52</v>
      </c>
      <c r="D948" t="s">
        <v>2830</v>
      </c>
      <c r="E948" s="336">
        <v>2.99</v>
      </c>
    </row>
    <row r="949" spans="1:5" x14ac:dyDescent="0.2">
      <c r="A949">
        <v>658</v>
      </c>
      <c r="B949" t="s">
        <v>3763</v>
      </c>
      <c r="C949" t="s">
        <v>52</v>
      </c>
      <c r="D949" t="s">
        <v>2830</v>
      </c>
      <c r="E949" s="336">
        <v>1.68</v>
      </c>
    </row>
    <row r="950" spans="1:5" x14ac:dyDescent="0.2">
      <c r="A950">
        <v>38599</v>
      </c>
      <c r="B950" t="s">
        <v>3764</v>
      </c>
      <c r="C950" t="s">
        <v>52</v>
      </c>
      <c r="D950" t="s">
        <v>2830</v>
      </c>
      <c r="E950" s="336">
        <v>5.19</v>
      </c>
    </row>
    <row r="951" spans="1:5" x14ac:dyDescent="0.2">
      <c r="A951">
        <v>38596</v>
      </c>
      <c r="B951" t="s">
        <v>3765</v>
      </c>
      <c r="C951" t="s">
        <v>52</v>
      </c>
      <c r="D951" t="s">
        <v>2830</v>
      </c>
      <c r="E951" s="336">
        <v>4.3099999999999996</v>
      </c>
    </row>
    <row r="952" spans="1:5" x14ac:dyDescent="0.2">
      <c r="A952">
        <v>38600</v>
      </c>
      <c r="B952" t="s">
        <v>3766</v>
      </c>
      <c r="C952" t="s">
        <v>52</v>
      </c>
      <c r="D952" t="s">
        <v>2830</v>
      </c>
      <c r="E952" s="336">
        <v>5.51</v>
      </c>
    </row>
    <row r="953" spans="1:5" x14ac:dyDescent="0.2">
      <c r="A953">
        <v>38597</v>
      </c>
      <c r="B953" t="s">
        <v>3767</v>
      </c>
      <c r="C953" t="s">
        <v>52</v>
      </c>
      <c r="D953" t="s">
        <v>2830</v>
      </c>
      <c r="E953" s="336">
        <v>4.34</v>
      </c>
    </row>
    <row r="954" spans="1:5" x14ac:dyDescent="0.2">
      <c r="A954">
        <v>38548</v>
      </c>
      <c r="B954" t="s">
        <v>3768</v>
      </c>
      <c r="C954" t="s">
        <v>52</v>
      </c>
      <c r="D954" t="s">
        <v>2830</v>
      </c>
      <c r="E954" s="336">
        <v>2.02</v>
      </c>
    </row>
    <row r="955" spans="1:5" x14ac:dyDescent="0.2">
      <c r="A955">
        <v>34649</v>
      </c>
      <c r="B955" t="s">
        <v>3769</v>
      </c>
      <c r="C955" t="s">
        <v>52</v>
      </c>
      <c r="D955" t="s">
        <v>2830</v>
      </c>
      <c r="E955" s="336">
        <v>2.96</v>
      </c>
    </row>
    <row r="956" spans="1:5" x14ac:dyDescent="0.2">
      <c r="A956">
        <v>34655</v>
      </c>
      <c r="B956" t="s">
        <v>3770</v>
      </c>
      <c r="C956" t="s">
        <v>52</v>
      </c>
      <c r="D956" t="s">
        <v>2830</v>
      </c>
      <c r="E956" s="336">
        <v>4.3499999999999996</v>
      </c>
    </row>
    <row r="957" spans="1:5" x14ac:dyDescent="0.2">
      <c r="A957">
        <v>40607</v>
      </c>
      <c r="B957" t="s">
        <v>3771</v>
      </c>
      <c r="C957" t="s">
        <v>52</v>
      </c>
      <c r="D957" t="s">
        <v>2830</v>
      </c>
      <c r="E957" s="336">
        <v>6.21</v>
      </c>
    </row>
    <row r="958" spans="1:5" x14ac:dyDescent="0.2">
      <c r="A958">
        <v>567</v>
      </c>
      <c r="B958" t="s">
        <v>3772</v>
      </c>
      <c r="C958" t="s">
        <v>83</v>
      </c>
      <c r="D958" t="s">
        <v>2830</v>
      </c>
      <c r="E958" s="336">
        <v>11.88</v>
      </c>
    </row>
    <row r="959" spans="1:5" x14ac:dyDescent="0.2">
      <c r="A959">
        <v>574</v>
      </c>
      <c r="B959" t="s">
        <v>3773</v>
      </c>
      <c r="C959" t="s">
        <v>83</v>
      </c>
      <c r="D959" t="s">
        <v>2830</v>
      </c>
      <c r="E959" s="336">
        <v>31.24</v>
      </c>
    </row>
    <row r="960" spans="1:5" x14ac:dyDescent="0.2">
      <c r="A960">
        <v>568</v>
      </c>
      <c r="B960" t="s">
        <v>3774</v>
      </c>
      <c r="C960" t="s">
        <v>83</v>
      </c>
      <c r="D960" t="s">
        <v>2830</v>
      </c>
      <c r="E960" s="336">
        <v>65.83</v>
      </c>
    </row>
    <row r="961" spans="1:4" x14ac:dyDescent="0.2">
      <c r="A961">
        <v>4777</v>
      </c>
      <c r="B961" t="s">
        <v>1129</v>
      </c>
      <c r="C961" t="s">
        <v>94</v>
      </c>
      <c r="D961" t="s">
        <v>2830</v>
      </c>
    </row>
    <row r="962" spans="1:4" x14ac:dyDescent="0.2">
      <c r="A962">
        <v>592</v>
      </c>
      <c r="B962" t="s">
        <v>3775</v>
      </c>
      <c r="C962" t="s">
        <v>94</v>
      </c>
      <c r="D962" t="s">
        <v>767</v>
      </c>
    </row>
    <row r="963" spans="1:4" x14ac:dyDescent="0.2">
      <c r="A963">
        <v>586</v>
      </c>
      <c r="B963" t="s">
        <v>3776</v>
      </c>
      <c r="C963" t="s">
        <v>83</v>
      </c>
      <c r="D963" t="s">
        <v>2830</v>
      </c>
    </row>
    <row r="964" spans="1:4" x14ac:dyDescent="0.2">
      <c r="A964">
        <v>588</v>
      </c>
      <c r="B964" t="s">
        <v>3777</v>
      </c>
      <c r="C964" t="s">
        <v>83</v>
      </c>
      <c r="D964" t="s">
        <v>2830</v>
      </c>
    </row>
    <row r="965" spans="1:4" x14ac:dyDescent="0.2">
      <c r="A965">
        <v>591</v>
      </c>
      <c r="B965" t="s">
        <v>3778</v>
      </c>
      <c r="C965" t="s">
        <v>94</v>
      </c>
      <c r="D965" t="s">
        <v>2830</v>
      </c>
    </row>
    <row r="966" spans="1:4" x14ac:dyDescent="0.2">
      <c r="A966">
        <v>584</v>
      </c>
      <c r="B966" t="s">
        <v>3779</v>
      </c>
      <c r="C966" t="s">
        <v>83</v>
      </c>
      <c r="D966" t="s">
        <v>2830</v>
      </c>
    </row>
    <row r="967" spans="1:4" x14ac:dyDescent="0.2">
      <c r="A967">
        <v>589</v>
      </c>
      <c r="B967" t="s">
        <v>3780</v>
      </c>
      <c r="C967" t="s">
        <v>83</v>
      </c>
      <c r="D967" t="s">
        <v>2830</v>
      </c>
    </row>
    <row r="968" spans="1:4" x14ac:dyDescent="0.2">
      <c r="A968">
        <v>1165</v>
      </c>
      <c r="B968" t="s">
        <v>3781</v>
      </c>
      <c r="C968" t="s">
        <v>52</v>
      </c>
      <c r="D968" t="s">
        <v>2830</v>
      </c>
    </row>
    <row r="969" spans="1:4" x14ac:dyDescent="0.2">
      <c r="A969">
        <v>1164</v>
      </c>
      <c r="B969" t="s">
        <v>3782</v>
      </c>
      <c r="C969" t="s">
        <v>52</v>
      </c>
      <c r="D969" t="s">
        <v>2830</v>
      </c>
    </row>
    <row r="970" spans="1:4" x14ac:dyDescent="0.2">
      <c r="A970">
        <v>1170</v>
      </c>
      <c r="B970" t="s">
        <v>3783</v>
      </c>
      <c r="C970" t="s">
        <v>52</v>
      </c>
      <c r="D970" t="s">
        <v>2830</v>
      </c>
    </row>
    <row r="971" spans="1:4" x14ac:dyDescent="0.2">
      <c r="A971">
        <v>1162</v>
      </c>
      <c r="B971" t="s">
        <v>3784</v>
      </c>
      <c r="C971" t="s">
        <v>52</v>
      </c>
      <c r="D971" t="s">
        <v>2830</v>
      </c>
    </row>
    <row r="972" spans="1:4" x14ac:dyDescent="0.2">
      <c r="A972">
        <v>12395</v>
      </c>
      <c r="B972" t="s">
        <v>3785</v>
      </c>
      <c r="C972" t="s">
        <v>52</v>
      </c>
      <c r="D972" t="s">
        <v>2830</v>
      </c>
    </row>
    <row r="973" spans="1:4" x14ac:dyDescent="0.2">
      <c r="A973">
        <v>1169</v>
      </c>
      <c r="B973" t="s">
        <v>3786</v>
      </c>
      <c r="C973" t="s">
        <v>52</v>
      </c>
      <c r="D973" t="s">
        <v>2830</v>
      </c>
    </row>
    <row r="974" spans="1:4" x14ac:dyDescent="0.2">
      <c r="A974">
        <v>1166</v>
      </c>
      <c r="B974" t="s">
        <v>3787</v>
      </c>
      <c r="C974" t="s">
        <v>52</v>
      </c>
      <c r="D974" t="s">
        <v>2830</v>
      </c>
    </row>
    <row r="975" spans="1:4" x14ac:dyDescent="0.2">
      <c r="A975">
        <v>1168</v>
      </c>
      <c r="B975" t="s">
        <v>3788</v>
      </c>
      <c r="C975" t="s">
        <v>52</v>
      </c>
      <c r="D975" t="s">
        <v>2830</v>
      </c>
    </row>
    <row r="976" spans="1:4" x14ac:dyDescent="0.2">
      <c r="A976">
        <v>1163</v>
      </c>
      <c r="B976" t="s">
        <v>3789</v>
      </c>
      <c r="C976" t="s">
        <v>52</v>
      </c>
      <c r="D976" t="s">
        <v>2830</v>
      </c>
    </row>
    <row r="977" spans="1:5" x14ac:dyDescent="0.2">
      <c r="A977">
        <v>12396</v>
      </c>
      <c r="B977" t="s">
        <v>3790</v>
      </c>
      <c r="C977" t="s">
        <v>52</v>
      </c>
      <c r="D977" t="s">
        <v>2830</v>
      </c>
    </row>
    <row r="978" spans="1:5" x14ac:dyDescent="0.2">
      <c r="A978">
        <v>1167</v>
      </c>
      <c r="B978" t="s">
        <v>3791</v>
      </c>
      <c r="C978" t="s">
        <v>52</v>
      </c>
      <c r="D978" t="s">
        <v>2830</v>
      </c>
    </row>
    <row r="979" spans="1:5" x14ac:dyDescent="0.2">
      <c r="A979">
        <v>36331</v>
      </c>
      <c r="B979" t="s">
        <v>3792</v>
      </c>
      <c r="C979" t="s">
        <v>52</v>
      </c>
      <c r="D979" t="s">
        <v>2830</v>
      </c>
    </row>
    <row r="980" spans="1:5" x14ac:dyDescent="0.2">
      <c r="A980">
        <v>36346</v>
      </c>
      <c r="B980" t="s">
        <v>3793</v>
      </c>
      <c r="C980" t="s">
        <v>52</v>
      </c>
      <c r="D980" t="s">
        <v>2830</v>
      </c>
    </row>
    <row r="981" spans="1:5" x14ac:dyDescent="0.2">
      <c r="A981">
        <v>1202</v>
      </c>
      <c r="B981" t="s">
        <v>3794</v>
      </c>
      <c r="C981" t="s">
        <v>52</v>
      </c>
      <c r="D981" t="s">
        <v>2830</v>
      </c>
      <c r="E981" s="336">
        <v>5.48</v>
      </c>
    </row>
    <row r="982" spans="1:5" x14ac:dyDescent="0.2">
      <c r="A982">
        <v>1197</v>
      </c>
      <c r="B982" t="s">
        <v>3795</v>
      </c>
      <c r="C982" t="s">
        <v>52</v>
      </c>
      <c r="D982" t="s">
        <v>2830</v>
      </c>
      <c r="E982" s="336">
        <v>1.93</v>
      </c>
    </row>
    <row r="983" spans="1:5" x14ac:dyDescent="0.2">
      <c r="A983">
        <v>1198</v>
      </c>
      <c r="B983" t="s">
        <v>3796</v>
      </c>
      <c r="C983" t="s">
        <v>52</v>
      </c>
      <c r="D983" t="s">
        <v>2830</v>
      </c>
      <c r="E983" s="336">
        <v>2.5299999999999998</v>
      </c>
    </row>
    <row r="984" spans="1:5" x14ac:dyDescent="0.2">
      <c r="A984">
        <v>20088</v>
      </c>
      <c r="B984" t="s">
        <v>3797</v>
      </c>
      <c r="C984" t="s">
        <v>52</v>
      </c>
      <c r="D984" t="s">
        <v>2830</v>
      </c>
      <c r="E984" s="336">
        <v>14.21</v>
      </c>
    </row>
    <row r="985" spans="1:5" x14ac:dyDescent="0.2">
      <c r="A985">
        <v>20089</v>
      </c>
      <c r="B985" t="s">
        <v>3798</v>
      </c>
      <c r="C985" t="s">
        <v>52</v>
      </c>
      <c r="D985" t="s">
        <v>2830</v>
      </c>
      <c r="E985" s="336">
        <v>69.680000000000007</v>
      </c>
    </row>
    <row r="986" spans="1:5" x14ac:dyDescent="0.2">
      <c r="A986">
        <v>20087</v>
      </c>
      <c r="B986" t="s">
        <v>3799</v>
      </c>
      <c r="C986" t="s">
        <v>52</v>
      </c>
      <c r="D986" t="s">
        <v>2830</v>
      </c>
      <c r="E986" s="336">
        <v>11.76</v>
      </c>
    </row>
    <row r="987" spans="1:5" x14ac:dyDescent="0.2">
      <c r="A987">
        <v>1191</v>
      </c>
      <c r="B987" t="s">
        <v>3800</v>
      </c>
      <c r="C987" t="s">
        <v>52</v>
      </c>
      <c r="D987" t="s">
        <v>2830</v>
      </c>
      <c r="E987" s="336">
        <v>1.38</v>
      </c>
    </row>
    <row r="988" spans="1:5" x14ac:dyDescent="0.2">
      <c r="A988">
        <v>1185</v>
      </c>
      <c r="B988" t="s">
        <v>3801</v>
      </c>
      <c r="C988" t="s">
        <v>52</v>
      </c>
      <c r="D988" t="s">
        <v>2830</v>
      </c>
      <c r="E988" s="336">
        <v>1.38</v>
      </c>
    </row>
    <row r="989" spans="1:5" x14ac:dyDescent="0.2">
      <c r="A989">
        <v>1189</v>
      </c>
      <c r="B989" t="s">
        <v>3802</v>
      </c>
      <c r="C989" t="s">
        <v>52</v>
      </c>
      <c r="D989" t="s">
        <v>2830</v>
      </c>
      <c r="E989" s="336">
        <v>2.25</v>
      </c>
    </row>
    <row r="990" spans="1:5" x14ac:dyDescent="0.2">
      <c r="A990">
        <v>1193</v>
      </c>
      <c r="B990" t="s">
        <v>3803</v>
      </c>
      <c r="C990" t="s">
        <v>52</v>
      </c>
      <c r="D990" t="s">
        <v>2830</v>
      </c>
      <c r="E990" s="336">
        <v>4.33</v>
      </c>
    </row>
    <row r="991" spans="1:5" x14ac:dyDescent="0.2">
      <c r="A991">
        <v>1194</v>
      </c>
      <c r="B991" t="s">
        <v>3804</v>
      </c>
      <c r="C991" t="s">
        <v>52</v>
      </c>
      <c r="D991" t="s">
        <v>2830</v>
      </c>
      <c r="E991" s="336">
        <v>7.82</v>
      </c>
    </row>
    <row r="992" spans="1:5" x14ac:dyDescent="0.2">
      <c r="A992">
        <v>1195</v>
      </c>
      <c r="B992" t="s">
        <v>3805</v>
      </c>
      <c r="C992" t="s">
        <v>52</v>
      </c>
      <c r="D992" t="s">
        <v>2830</v>
      </c>
      <c r="E992" s="336">
        <v>13.17</v>
      </c>
    </row>
    <row r="993" spans="1:5" x14ac:dyDescent="0.2">
      <c r="A993">
        <v>1204</v>
      </c>
      <c r="B993" t="s">
        <v>3806</v>
      </c>
      <c r="C993" t="s">
        <v>52</v>
      </c>
      <c r="D993" t="s">
        <v>2830</v>
      </c>
      <c r="E993" s="336">
        <v>23.04</v>
      </c>
    </row>
    <row r="994" spans="1:5" x14ac:dyDescent="0.2">
      <c r="A994">
        <v>1200</v>
      </c>
      <c r="B994" t="s">
        <v>3807</v>
      </c>
      <c r="C994" t="s">
        <v>52</v>
      </c>
      <c r="D994" t="s">
        <v>2830</v>
      </c>
      <c r="E994" s="336">
        <v>10.68</v>
      </c>
    </row>
    <row r="995" spans="1:5" x14ac:dyDescent="0.2">
      <c r="A995">
        <v>12909</v>
      </c>
      <c r="B995" t="s">
        <v>3808</v>
      </c>
      <c r="C995" t="s">
        <v>52</v>
      </c>
      <c r="D995" t="s">
        <v>2830</v>
      </c>
      <c r="E995" s="336">
        <v>4.95</v>
      </c>
    </row>
    <row r="996" spans="1:5" x14ac:dyDescent="0.2">
      <c r="A996">
        <v>12910</v>
      </c>
      <c r="B996" t="s">
        <v>3809</v>
      </c>
      <c r="C996" t="s">
        <v>52</v>
      </c>
      <c r="D996" t="s">
        <v>2830</v>
      </c>
      <c r="E996" s="336">
        <v>8.9</v>
      </c>
    </row>
    <row r="997" spans="1:5" x14ac:dyDescent="0.2">
      <c r="A997">
        <v>1207</v>
      </c>
      <c r="B997" t="s">
        <v>3810</v>
      </c>
      <c r="C997" t="s">
        <v>52</v>
      </c>
      <c r="D997" t="s">
        <v>2830</v>
      </c>
    </row>
    <row r="998" spans="1:5" x14ac:dyDescent="0.2">
      <c r="A998">
        <v>1206</v>
      </c>
      <c r="B998" t="s">
        <v>3811</v>
      </c>
      <c r="C998" t="s">
        <v>52</v>
      </c>
      <c r="D998" t="s">
        <v>2830</v>
      </c>
    </row>
    <row r="999" spans="1:5" x14ac:dyDescent="0.2">
      <c r="A999">
        <v>1183</v>
      </c>
      <c r="B999" t="s">
        <v>3812</v>
      </c>
      <c r="C999" t="s">
        <v>52</v>
      </c>
      <c r="D999" t="s">
        <v>2830</v>
      </c>
    </row>
    <row r="1000" spans="1:5" x14ac:dyDescent="0.2">
      <c r="A1000">
        <v>42685</v>
      </c>
      <c r="B1000" t="s">
        <v>3813</v>
      </c>
      <c r="C1000" t="s">
        <v>52</v>
      </c>
      <c r="D1000" t="s">
        <v>2830</v>
      </c>
      <c r="E1000" s="336">
        <v>72.209999999999994</v>
      </c>
    </row>
    <row r="1001" spans="1:5" x14ac:dyDescent="0.2">
      <c r="A1001">
        <v>42686</v>
      </c>
      <c r="B1001" t="s">
        <v>3814</v>
      </c>
      <c r="C1001" t="s">
        <v>52</v>
      </c>
      <c r="D1001" t="s">
        <v>2830</v>
      </c>
      <c r="E1001" s="336">
        <v>79.540000000000006</v>
      </c>
    </row>
    <row r="1002" spans="1:5" x14ac:dyDescent="0.2">
      <c r="A1002">
        <v>12894</v>
      </c>
      <c r="B1002" t="s">
        <v>3815</v>
      </c>
      <c r="C1002" t="s">
        <v>52</v>
      </c>
      <c r="D1002" t="s">
        <v>2830</v>
      </c>
      <c r="E1002" s="336">
        <v>26.81</v>
      </c>
    </row>
    <row r="1003" spans="1:5" x14ac:dyDescent="0.2">
      <c r="A1003">
        <v>12895</v>
      </c>
      <c r="B1003" t="s">
        <v>3816</v>
      </c>
      <c r="C1003" t="s">
        <v>52</v>
      </c>
      <c r="D1003" t="s">
        <v>767</v>
      </c>
      <c r="E1003" s="336">
        <v>18</v>
      </c>
    </row>
    <row r="1004" spans="1:5" x14ac:dyDescent="0.2">
      <c r="A1004">
        <v>1631</v>
      </c>
      <c r="B1004" t="s">
        <v>3817</v>
      </c>
      <c r="C1004" t="s">
        <v>52</v>
      </c>
      <c r="D1004" t="s">
        <v>2830</v>
      </c>
      <c r="E1004" s="336">
        <v>108.02</v>
      </c>
    </row>
    <row r="1005" spans="1:5" x14ac:dyDescent="0.2">
      <c r="A1005">
        <v>1633</v>
      </c>
      <c r="B1005" t="s">
        <v>3818</v>
      </c>
      <c r="C1005" t="s">
        <v>52</v>
      </c>
      <c r="D1005" t="s">
        <v>2830</v>
      </c>
      <c r="E1005" s="336">
        <v>183.53</v>
      </c>
    </row>
    <row r="1006" spans="1:5" x14ac:dyDescent="0.2">
      <c r="A1006">
        <v>10818</v>
      </c>
      <c r="B1006" t="s">
        <v>3819</v>
      </c>
      <c r="C1006" t="s">
        <v>94</v>
      </c>
      <c r="D1006" t="s">
        <v>2830</v>
      </c>
      <c r="E1006" s="336">
        <v>57.5</v>
      </c>
    </row>
    <row r="1007" spans="1:5" x14ac:dyDescent="0.2">
      <c r="A1007">
        <v>41410</v>
      </c>
      <c r="B1007" t="s">
        <v>3820</v>
      </c>
      <c r="C1007" t="s">
        <v>52</v>
      </c>
      <c r="D1007" t="s">
        <v>2830</v>
      </c>
      <c r="E1007" s="336">
        <v>69.92</v>
      </c>
    </row>
    <row r="1008" spans="1:5" x14ac:dyDescent="0.2">
      <c r="A1008">
        <v>41411</v>
      </c>
      <c r="B1008" t="s">
        <v>3821</v>
      </c>
      <c r="C1008" t="s">
        <v>52</v>
      </c>
      <c r="D1008" t="s">
        <v>2830</v>
      </c>
      <c r="E1008" s="336">
        <v>63.39</v>
      </c>
    </row>
    <row r="1009" spans="1:5" x14ac:dyDescent="0.2">
      <c r="A1009">
        <v>41412</v>
      </c>
      <c r="B1009" t="s">
        <v>3822</v>
      </c>
      <c r="C1009" t="s">
        <v>52</v>
      </c>
      <c r="D1009" t="s">
        <v>2830</v>
      </c>
      <c r="E1009" s="336">
        <v>122.6</v>
      </c>
    </row>
    <row r="1010" spans="1:5" x14ac:dyDescent="0.2">
      <c r="A1010">
        <v>41413</v>
      </c>
      <c r="B1010" t="s">
        <v>3823</v>
      </c>
      <c r="C1010" t="s">
        <v>52</v>
      </c>
      <c r="D1010" t="s">
        <v>2830</v>
      </c>
      <c r="E1010" s="336">
        <v>110.32</v>
      </c>
    </row>
    <row r="1011" spans="1:5" x14ac:dyDescent="0.2">
      <c r="A1011">
        <v>39359</v>
      </c>
      <c r="B1011" t="s">
        <v>3824</v>
      </c>
      <c r="C1011" t="s">
        <v>52</v>
      </c>
      <c r="D1011" t="s">
        <v>2830</v>
      </c>
    </row>
    <row r="1012" spans="1:5" x14ac:dyDescent="0.2">
      <c r="A1012">
        <v>39360</v>
      </c>
      <c r="B1012" t="s">
        <v>3825</v>
      </c>
      <c r="C1012" t="s">
        <v>52</v>
      </c>
      <c r="D1012" t="s">
        <v>2830</v>
      </c>
    </row>
    <row r="1013" spans="1:5" x14ac:dyDescent="0.2">
      <c r="A1013">
        <v>10710</v>
      </c>
      <c r="B1013" t="s">
        <v>3826</v>
      </c>
      <c r="C1013" t="s">
        <v>3211</v>
      </c>
      <c r="D1013" t="s">
        <v>767</v>
      </c>
    </row>
    <row r="1014" spans="1:5" x14ac:dyDescent="0.2">
      <c r="A1014">
        <v>10709</v>
      </c>
      <c r="B1014" t="s">
        <v>3827</v>
      </c>
      <c r="C1014" t="s">
        <v>3211</v>
      </c>
      <c r="D1014" t="s">
        <v>2830</v>
      </c>
    </row>
    <row r="1015" spans="1:5" x14ac:dyDescent="0.2">
      <c r="A1015">
        <v>39636</v>
      </c>
      <c r="B1015" t="s">
        <v>3828</v>
      </c>
      <c r="C1015" t="s">
        <v>3211</v>
      </c>
      <c r="D1015" t="s">
        <v>2830</v>
      </c>
    </row>
    <row r="1016" spans="1:5" x14ac:dyDescent="0.2">
      <c r="A1016">
        <v>10708</v>
      </c>
      <c r="B1016" t="s">
        <v>3829</v>
      </c>
      <c r="C1016" t="s">
        <v>3211</v>
      </c>
      <c r="D1016" t="s">
        <v>2830</v>
      </c>
    </row>
    <row r="1017" spans="1:5" x14ac:dyDescent="0.2">
      <c r="A1017">
        <v>39635</v>
      </c>
      <c r="B1017" t="s">
        <v>3830</v>
      </c>
      <c r="C1017" t="s">
        <v>3211</v>
      </c>
      <c r="D1017" t="s">
        <v>2830</v>
      </c>
    </row>
    <row r="1018" spans="1:5" x14ac:dyDescent="0.2">
      <c r="A1018">
        <v>6117</v>
      </c>
      <c r="B1018" t="s">
        <v>3831</v>
      </c>
      <c r="C1018" t="s">
        <v>533</v>
      </c>
      <c r="D1018" t="s">
        <v>2830</v>
      </c>
      <c r="E1018" s="336">
        <v>20.92</v>
      </c>
    </row>
    <row r="1019" spans="1:5" x14ac:dyDescent="0.2">
      <c r="A1019">
        <v>40913</v>
      </c>
      <c r="B1019" t="s">
        <v>3832</v>
      </c>
      <c r="C1019" t="s">
        <v>69</v>
      </c>
      <c r="D1019" t="s">
        <v>2830</v>
      </c>
      <c r="E1019" s="336">
        <v>3679.5</v>
      </c>
    </row>
    <row r="1020" spans="1:5" x14ac:dyDescent="0.2">
      <c r="A1020">
        <v>1214</v>
      </c>
      <c r="B1020" t="s">
        <v>3833</v>
      </c>
      <c r="C1020" t="s">
        <v>533</v>
      </c>
      <c r="D1020" t="s">
        <v>2830</v>
      </c>
      <c r="E1020" s="336">
        <v>30.41</v>
      </c>
    </row>
    <row r="1021" spans="1:5" x14ac:dyDescent="0.2">
      <c r="A1021">
        <v>40915</v>
      </c>
      <c r="B1021" t="s">
        <v>3834</v>
      </c>
      <c r="C1021" t="s">
        <v>69</v>
      </c>
      <c r="D1021" t="s">
        <v>2830</v>
      </c>
      <c r="E1021" s="336">
        <v>5344.7</v>
      </c>
    </row>
    <row r="1022" spans="1:5" x14ac:dyDescent="0.2">
      <c r="A1022">
        <v>40914</v>
      </c>
      <c r="B1022" t="s">
        <v>3835</v>
      </c>
      <c r="C1022" t="s">
        <v>69</v>
      </c>
      <c r="D1022" t="s">
        <v>2830</v>
      </c>
      <c r="E1022" s="336">
        <v>4966.26</v>
      </c>
    </row>
    <row r="1023" spans="1:5" x14ac:dyDescent="0.2">
      <c r="A1023">
        <v>1213</v>
      </c>
      <c r="B1023" t="s">
        <v>3836</v>
      </c>
      <c r="C1023" t="s">
        <v>533</v>
      </c>
      <c r="D1023" t="s">
        <v>767</v>
      </c>
      <c r="E1023" s="336">
        <v>28.27</v>
      </c>
    </row>
    <row r="1024" spans="1:5" x14ac:dyDescent="0.2">
      <c r="A1024">
        <v>5091</v>
      </c>
      <c r="B1024" t="s">
        <v>3837</v>
      </c>
      <c r="C1024" t="s">
        <v>52</v>
      </c>
      <c r="D1024" t="s">
        <v>2830</v>
      </c>
      <c r="E1024" s="336">
        <v>21.38</v>
      </c>
    </row>
    <row r="1025" spans="1:5" x14ac:dyDescent="0.2">
      <c r="A1025">
        <v>2711</v>
      </c>
      <c r="B1025" t="s">
        <v>3838</v>
      </c>
      <c r="C1025" t="s">
        <v>52</v>
      </c>
      <c r="D1025" t="s">
        <v>767</v>
      </c>
    </row>
    <row r="1026" spans="1:5" x14ac:dyDescent="0.2">
      <c r="A1026">
        <v>45235</v>
      </c>
      <c r="B1026" t="s">
        <v>3839</v>
      </c>
      <c r="C1026" t="s">
        <v>52</v>
      </c>
      <c r="D1026" t="s">
        <v>2830</v>
      </c>
    </row>
    <row r="1027" spans="1:5" x14ac:dyDescent="0.2">
      <c r="A1027">
        <v>37727</v>
      </c>
      <c r="B1027" t="s">
        <v>3840</v>
      </c>
      <c r="C1027" t="s">
        <v>52</v>
      </c>
      <c r="D1027" t="s">
        <v>767</v>
      </c>
      <c r="E1027" s="336">
        <v>18000</v>
      </c>
    </row>
    <row r="1028" spans="1:5" x14ac:dyDescent="0.2">
      <c r="A1028">
        <v>37730</v>
      </c>
      <c r="B1028" t="s">
        <v>3841</v>
      </c>
      <c r="C1028" t="s">
        <v>52</v>
      </c>
      <c r="D1028" t="s">
        <v>2830</v>
      </c>
      <c r="E1028" s="336">
        <v>28447.55</v>
      </c>
    </row>
    <row r="1029" spans="1:5" x14ac:dyDescent="0.2">
      <c r="A1029">
        <v>37731</v>
      </c>
      <c r="B1029" t="s">
        <v>3842</v>
      </c>
      <c r="C1029" t="s">
        <v>52</v>
      </c>
      <c r="D1029" t="s">
        <v>2830</v>
      </c>
      <c r="E1029" s="336">
        <v>30461.53</v>
      </c>
    </row>
    <row r="1030" spans="1:5" x14ac:dyDescent="0.2">
      <c r="A1030">
        <v>37732</v>
      </c>
      <c r="B1030" t="s">
        <v>3843</v>
      </c>
      <c r="C1030" t="s">
        <v>52</v>
      </c>
      <c r="D1030" t="s">
        <v>2830</v>
      </c>
      <c r="E1030" s="336">
        <v>34741.25</v>
      </c>
    </row>
    <row r="1031" spans="1:5" x14ac:dyDescent="0.2">
      <c r="A1031">
        <v>45194</v>
      </c>
      <c r="B1031" t="s">
        <v>3844</v>
      </c>
      <c r="C1031" t="s">
        <v>52</v>
      </c>
      <c r="D1031" t="s">
        <v>2830</v>
      </c>
    </row>
    <row r="1032" spans="1:5" x14ac:dyDescent="0.2">
      <c r="A1032">
        <v>37762</v>
      </c>
      <c r="B1032" t="s">
        <v>3845</v>
      </c>
      <c r="C1032" t="s">
        <v>52</v>
      </c>
      <c r="D1032" t="s">
        <v>2830</v>
      </c>
      <c r="E1032" s="336">
        <v>801229.09</v>
      </c>
    </row>
    <row r="1033" spans="1:5" x14ac:dyDescent="0.2">
      <c r="A1033">
        <v>37763</v>
      </c>
      <c r="B1033" t="s">
        <v>3846</v>
      </c>
      <c r="C1033" t="s">
        <v>52</v>
      </c>
      <c r="D1033" t="s">
        <v>2830</v>
      </c>
      <c r="E1033" s="336">
        <v>810960.48</v>
      </c>
    </row>
    <row r="1034" spans="1:5" x14ac:dyDescent="0.2">
      <c r="A1034">
        <v>41992</v>
      </c>
      <c r="B1034" t="s">
        <v>3847</v>
      </c>
      <c r="C1034" t="s">
        <v>52</v>
      </c>
      <c r="D1034" t="s">
        <v>767</v>
      </c>
      <c r="E1034" s="336">
        <v>921900</v>
      </c>
    </row>
    <row r="1035" spans="1:5" x14ac:dyDescent="0.2">
      <c r="A1035">
        <v>13215</v>
      </c>
      <c r="B1035" t="s">
        <v>3848</v>
      </c>
      <c r="C1035" t="s">
        <v>52</v>
      </c>
      <c r="D1035" t="s">
        <v>2830</v>
      </c>
      <c r="E1035" s="336">
        <v>1130478.95</v>
      </c>
    </row>
    <row r="1036" spans="1:5" x14ac:dyDescent="0.2">
      <c r="A1036">
        <v>4235</v>
      </c>
      <c r="B1036" t="s">
        <v>3849</v>
      </c>
      <c r="C1036" t="s">
        <v>533</v>
      </c>
      <c r="D1036" t="s">
        <v>2830</v>
      </c>
      <c r="E1036" s="336">
        <v>25.79</v>
      </c>
    </row>
    <row r="1037" spans="1:5" x14ac:dyDescent="0.2">
      <c r="A1037">
        <v>40976</v>
      </c>
      <c r="B1037" t="s">
        <v>3850</v>
      </c>
      <c r="C1037" t="s">
        <v>69</v>
      </c>
      <c r="D1037" t="s">
        <v>2830</v>
      </c>
      <c r="E1037" s="336">
        <v>4532.6400000000003</v>
      </c>
    </row>
    <row r="1038" spans="1:5" x14ac:dyDescent="0.2">
      <c r="A1038">
        <v>43091</v>
      </c>
      <c r="B1038" t="s">
        <v>3851</v>
      </c>
      <c r="C1038" t="s">
        <v>52</v>
      </c>
      <c r="D1038" t="s">
        <v>2830</v>
      </c>
      <c r="E1038" s="336">
        <v>8846.86</v>
      </c>
    </row>
    <row r="1039" spans="1:5" x14ac:dyDescent="0.2">
      <c r="A1039">
        <v>43092</v>
      </c>
      <c r="B1039" t="s">
        <v>3852</v>
      </c>
      <c r="C1039" t="s">
        <v>52</v>
      </c>
      <c r="D1039" t="s">
        <v>2830</v>
      </c>
      <c r="E1039" s="336">
        <v>11795.82</v>
      </c>
    </row>
    <row r="1040" spans="1:5" x14ac:dyDescent="0.2">
      <c r="A1040">
        <v>43089</v>
      </c>
      <c r="B1040" t="s">
        <v>3853</v>
      </c>
      <c r="C1040" t="s">
        <v>52</v>
      </c>
      <c r="D1040" t="s">
        <v>2830</v>
      </c>
      <c r="E1040" s="336">
        <v>2055.7600000000002</v>
      </c>
    </row>
    <row r="1041" spans="1:5" x14ac:dyDescent="0.2">
      <c r="A1041">
        <v>43090</v>
      </c>
      <c r="B1041" t="s">
        <v>3854</v>
      </c>
      <c r="C1041" t="s">
        <v>52</v>
      </c>
      <c r="D1041" t="s">
        <v>2830</v>
      </c>
      <c r="E1041" s="336">
        <v>4536.8500000000004</v>
      </c>
    </row>
    <row r="1042" spans="1:5" x14ac:dyDescent="0.2">
      <c r="A1042">
        <v>41967</v>
      </c>
      <c r="B1042" t="s">
        <v>3855</v>
      </c>
      <c r="C1042" t="s">
        <v>556</v>
      </c>
      <c r="D1042" t="s">
        <v>2830</v>
      </c>
      <c r="E1042" s="336">
        <v>20.85</v>
      </c>
    </row>
    <row r="1043" spans="1:5" x14ac:dyDescent="0.2">
      <c r="A1043">
        <v>12760</v>
      </c>
      <c r="B1043" t="s">
        <v>3856</v>
      </c>
      <c r="C1043" t="s">
        <v>3211</v>
      </c>
      <c r="D1043" t="s">
        <v>2830</v>
      </c>
      <c r="E1043" s="336">
        <v>1584.64</v>
      </c>
    </row>
    <row r="1044" spans="1:5" x14ac:dyDescent="0.2">
      <c r="A1044">
        <v>12759</v>
      </c>
      <c r="B1044" t="s">
        <v>3857</v>
      </c>
      <c r="C1044" t="s">
        <v>3211</v>
      </c>
      <c r="D1044" t="s">
        <v>2830</v>
      </c>
      <c r="E1044" s="336">
        <v>1056.4100000000001</v>
      </c>
    </row>
    <row r="1045" spans="1:5" x14ac:dyDescent="0.2">
      <c r="A1045">
        <v>43105</v>
      </c>
      <c r="B1045" t="s">
        <v>3858</v>
      </c>
      <c r="C1045" t="s">
        <v>94</v>
      </c>
      <c r="D1045" t="s">
        <v>2830</v>
      </c>
      <c r="E1045" s="336">
        <v>31.11</v>
      </c>
    </row>
    <row r="1046" spans="1:5" x14ac:dyDescent="0.2">
      <c r="A1046">
        <v>40424</v>
      </c>
      <c r="B1046" t="s">
        <v>3859</v>
      </c>
      <c r="C1046" t="s">
        <v>94</v>
      </c>
      <c r="D1046" t="s">
        <v>2830</v>
      </c>
      <c r="E1046" s="336">
        <v>7.9</v>
      </c>
    </row>
    <row r="1047" spans="1:5" x14ac:dyDescent="0.2">
      <c r="A1047">
        <v>1325</v>
      </c>
      <c r="B1047" t="s">
        <v>3860</v>
      </c>
      <c r="C1047" t="s">
        <v>94</v>
      </c>
      <c r="D1047" t="s">
        <v>2830</v>
      </c>
      <c r="E1047" s="336">
        <v>8.65</v>
      </c>
    </row>
    <row r="1048" spans="1:5" x14ac:dyDescent="0.2">
      <c r="A1048">
        <v>1327</v>
      </c>
      <c r="B1048" t="s">
        <v>3861</v>
      </c>
      <c r="C1048" t="s">
        <v>94</v>
      </c>
      <c r="D1048" t="s">
        <v>2830</v>
      </c>
      <c r="E1048" s="336">
        <v>9.2200000000000006</v>
      </c>
    </row>
    <row r="1049" spans="1:5" x14ac:dyDescent="0.2">
      <c r="A1049">
        <v>1328</v>
      </c>
      <c r="B1049" t="s">
        <v>3862</v>
      </c>
      <c r="C1049" t="s">
        <v>94</v>
      </c>
      <c r="D1049" t="s">
        <v>2830</v>
      </c>
      <c r="E1049" s="336">
        <v>8.68</v>
      </c>
    </row>
    <row r="1050" spans="1:5" x14ac:dyDescent="0.2">
      <c r="A1050">
        <v>1321</v>
      </c>
      <c r="B1050" t="s">
        <v>3863</v>
      </c>
      <c r="C1050" t="s">
        <v>94</v>
      </c>
      <c r="D1050" t="s">
        <v>2830</v>
      </c>
      <c r="E1050" s="336">
        <v>8.0299999999999994</v>
      </c>
    </row>
    <row r="1051" spans="1:5" x14ac:dyDescent="0.2">
      <c r="A1051">
        <v>1318</v>
      </c>
      <c r="B1051" t="s">
        <v>3864</v>
      </c>
      <c r="C1051" t="s">
        <v>94</v>
      </c>
      <c r="D1051" t="s">
        <v>2830</v>
      </c>
      <c r="E1051" s="336">
        <v>8.0399999999999991</v>
      </c>
    </row>
    <row r="1052" spans="1:5" x14ac:dyDescent="0.2">
      <c r="A1052">
        <v>1322</v>
      </c>
      <c r="B1052" t="s">
        <v>3865</v>
      </c>
      <c r="C1052" t="s">
        <v>94</v>
      </c>
      <c r="D1052" t="s">
        <v>2830</v>
      </c>
      <c r="E1052" s="336">
        <v>8.49</v>
      </c>
    </row>
    <row r="1053" spans="1:5" x14ac:dyDescent="0.2">
      <c r="A1053">
        <v>1323</v>
      </c>
      <c r="B1053" t="s">
        <v>3866</v>
      </c>
      <c r="C1053" t="s">
        <v>94</v>
      </c>
      <c r="D1053" t="s">
        <v>2830</v>
      </c>
      <c r="E1053" s="336">
        <v>8.49</v>
      </c>
    </row>
    <row r="1054" spans="1:5" x14ac:dyDescent="0.2">
      <c r="A1054">
        <v>1319</v>
      </c>
      <c r="B1054" t="s">
        <v>3867</v>
      </c>
      <c r="C1054" t="s">
        <v>94</v>
      </c>
      <c r="D1054" t="s">
        <v>2830</v>
      </c>
      <c r="E1054" s="336">
        <v>7.16</v>
      </c>
    </row>
    <row r="1055" spans="1:5" x14ac:dyDescent="0.2">
      <c r="A1055">
        <v>11026</v>
      </c>
      <c r="B1055" t="s">
        <v>3868</v>
      </c>
      <c r="C1055" t="s">
        <v>94</v>
      </c>
      <c r="D1055" t="s">
        <v>2830</v>
      </c>
      <c r="E1055" s="336">
        <v>9.85</v>
      </c>
    </row>
    <row r="1056" spans="1:5" x14ac:dyDescent="0.2">
      <c r="A1056">
        <v>11027</v>
      </c>
      <c r="B1056" t="s">
        <v>3869</v>
      </c>
      <c r="C1056" t="s">
        <v>94</v>
      </c>
      <c r="D1056" t="s">
        <v>2830</v>
      </c>
      <c r="E1056" s="336">
        <v>10.25</v>
      </c>
    </row>
    <row r="1057" spans="1:5" x14ac:dyDescent="0.2">
      <c r="A1057">
        <v>11046</v>
      </c>
      <c r="B1057" t="s">
        <v>3870</v>
      </c>
      <c r="C1057" t="s">
        <v>94</v>
      </c>
      <c r="D1057" t="s">
        <v>2830</v>
      </c>
      <c r="E1057" s="336">
        <v>9.82</v>
      </c>
    </row>
    <row r="1058" spans="1:5" x14ac:dyDescent="0.2">
      <c r="A1058">
        <v>11047</v>
      </c>
      <c r="B1058" t="s">
        <v>3871</v>
      </c>
      <c r="C1058" t="s">
        <v>94</v>
      </c>
      <c r="D1058" t="s">
        <v>2830</v>
      </c>
      <c r="E1058" s="336">
        <v>10.7</v>
      </c>
    </row>
    <row r="1059" spans="1:5" x14ac:dyDescent="0.2">
      <c r="A1059">
        <v>43668</v>
      </c>
      <c r="B1059" t="s">
        <v>3872</v>
      </c>
      <c r="C1059" t="s">
        <v>94</v>
      </c>
      <c r="D1059" t="s">
        <v>2830</v>
      </c>
      <c r="E1059" s="336">
        <v>9.44</v>
      </c>
    </row>
    <row r="1060" spans="1:5" x14ac:dyDescent="0.2">
      <c r="A1060">
        <v>11049</v>
      </c>
      <c r="B1060" t="s">
        <v>3873</v>
      </c>
      <c r="C1060" t="s">
        <v>94</v>
      </c>
      <c r="D1060" t="s">
        <v>767</v>
      </c>
      <c r="E1060" s="336">
        <v>10.23</v>
      </c>
    </row>
    <row r="1061" spans="1:5" x14ac:dyDescent="0.2">
      <c r="A1061">
        <v>43106</v>
      </c>
      <c r="B1061" t="s">
        <v>3874</v>
      </c>
      <c r="C1061" t="s">
        <v>94</v>
      </c>
      <c r="D1061" t="s">
        <v>2830</v>
      </c>
      <c r="E1061" s="336">
        <v>10.29</v>
      </c>
    </row>
    <row r="1062" spans="1:5" x14ac:dyDescent="0.2">
      <c r="A1062">
        <v>11051</v>
      </c>
      <c r="B1062" t="s">
        <v>3875</v>
      </c>
      <c r="C1062" t="s">
        <v>94</v>
      </c>
      <c r="D1062" t="s">
        <v>2830</v>
      </c>
      <c r="E1062" s="336">
        <v>10.74</v>
      </c>
    </row>
    <row r="1063" spans="1:5" x14ac:dyDescent="0.2">
      <c r="A1063">
        <v>11061</v>
      </c>
      <c r="B1063" t="s">
        <v>3876</v>
      </c>
      <c r="C1063" t="s">
        <v>94</v>
      </c>
      <c r="D1063" t="s">
        <v>2830</v>
      </c>
      <c r="E1063" s="336">
        <v>12.88</v>
      </c>
    </row>
    <row r="1064" spans="1:5" x14ac:dyDescent="0.2">
      <c r="A1064">
        <v>43667</v>
      </c>
      <c r="B1064" t="s">
        <v>3877</v>
      </c>
      <c r="C1064" t="s">
        <v>94</v>
      </c>
      <c r="D1064" t="s">
        <v>2830</v>
      </c>
      <c r="E1064" s="336">
        <v>9.36</v>
      </c>
    </row>
    <row r="1065" spans="1:5" x14ac:dyDescent="0.2">
      <c r="A1065">
        <v>1333</v>
      </c>
      <c r="B1065" t="s">
        <v>3878</v>
      </c>
      <c r="C1065" t="s">
        <v>94</v>
      </c>
      <c r="D1065" t="s">
        <v>2830</v>
      </c>
      <c r="E1065" s="336">
        <v>7.8</v>
      </c>
    </row>
    <row r="1066" spans="1:5" x14ac:dyDescent="0.2">
      <c r="A1066">
        <v>1330</v>
      </c>
      <c r="B1066" t="s">
        <v>3879</v>
      </c>
      <c r="C1066" t="s">
        <v>94</v>
      </c>
      <c r="D1066" t="s">
        <v>2830</v>
      </c>
      <c r="E1066" s="336">
        <v>7.73</v>
      </c>
    </row>
    <row r="1067" spans="1:5" x14ac:dyDescent="0.2">
      <c r="A1067">
        <v>10957</v>
      </c>
      <c r="B1067" t="s">
        <v>3880</v>
      </c>
      <c r="C1067" t="s">
        <v>94</v>
      </c>
      <c r="D1067" t="s">
        <v>2830</v>
      </c>
      <c r="E1067" s="336">
        <v>8.91</v>
      </c>
    </row>
    <row r="1068" spans="1:5" x14ac:dyDescent="0.2">
      <c r="A1068">
        <v>1332</v>
      </c>
      <c r="B1068" t="s">
        <v>3881</v>
      </c>
      <c r="C1068" t="s">
        <v>94</v>
      </c>
      <c r="D1068" t="s">
        <v>2830</v>
      </c>
      <c r="E1068" s="336">
        <v>7.92</v>
      </c>
    </row>
    <row r="1069" spans="1:5" x14ac:dyDescent="0.2">
      <c r="A1069">
        <v>1334</v>
      </c>
      <c r="B1069" t="s">
        <v>1777</v>
      </c>
      <c r="C1069" t="s">
        <v>94</v>
      </c>
      <c r="D1069" t="s">
        <v>2830</v>
      </c>
      <c r="E1069" s="336">
        <v>8.7899999999999991</v>
      </c>
    </row>
    <row r="1070" spans="1:5" x14ac:dyDescent="0.2">
      <c r="A1070">
        <v>1335</v>
      </c>
      <c r="B1070" t="s">
        <v>3882</v>
      </c>
      <c r="C1070" t="s">
        <v>94</v>
      </c>
      <c r="D1070" t="s">
        <v>2830</v>
      </c>
      <c r="E1070" s="336">
        <v>9.08</v>
      </c>
    </row>
    <row r="1071" spans="1:5" x14ac:dyDescent="0.2">
      <c r="A1071">
        <v>40425</v>
      </c>
      <c r="B1071" t="s">
        <v>3883</v>
      </c>
      <c r="C1071" t="s">
        <v>94</v>
      </c>
      <c r="D1071" t="s">
        <v>2830</v>
      </c>
      <c r="E1071" s="336">
        <v>7.77</v>
      </c>
    </row>
    <row r="1072" spans="1:5" x14ac:dyDescent="0.2">
      <c r="A1072">
        <v>1337</v>
      </c>
      <c r="B1072" t="s">
        <v>3884</v>
      </c>
      <c r="C1072" t="s">
        <v>94</v>
      </c>
      <c r="D1072" t="s">
        <v>2830</v>
      </c>
      <c r="E1072" s="336">
        <v>8.91</v>
      </c>
    </row>
    <row r="1073" spans="1:5" x14ac:dyDescent="0.2">
      <c r="A1073">
        <v>34659</v>
      </c>
      <c r="B1073" t="s">
        <v>3885</v>
      </c>
      <c r="C1073" t="s">
        <v>3211</v>
      </c>
      <c r="D1073" t="s">
        <v>2830</v>
      </c>
      <c r="E1073" s="336">
        <v>53.22</v>
      </c>
    </row>
    <row r="1074" spans="1:5" x14ac:dyDescent="0.2">
      <c r="A1074">
        <v>34514</v>
      </c>
      <c r="B1074" t="s">
        <v>3886</v>
      </c>
      <c r="C1074" t="s">
        <v>3211</v>
      </c>
      <c r="D1074" t="s">
        <v>767</v>
      </c>
      <c r="E1074" s="336">
        <v>58.95</v>
      </c>
    </row>
    <row r="1075" spans="1:5" x14ac:dyDescent="0.2">
      <c r="A1075">
        <v>34660</v>
      </c>
      <c r="B1075" t="s">
        <v>3887</v>
      </c>
      <c r="C1075" t="s">
        <v>3211</v>
      </c>
      <c r="D1075" t="s">
        <v>2830</v>
      </c>
      <c r="E1075" s="336">
        <v>74.81</v>
      </c>
    </row>
    <row r="1076" spans="1:5" x14ac:dyDescent="0.2">
      <c r="A1076">
        <v>34661</v>
      </c>
      <c r="B1076" t="s">
        <v>3888</v>
      </c>
      <c r="C1076" t="s">
        <v>3211</v>
      </c>
      <c r="D1076" t="s">
        <v>2830</v>
      </c>
      <c r="E1076" s="336">
        <v>107.45</v>
      </c>
    </row>
    <row r="1077" spans="1:5" x14ac:dyDescent="0.2">
      <c r="A1077">
        <v>34667</v>
      </c>
      <c r="B1077" t="s">
        <v>3889</v>
      </c>
      <c r="C1077" t="s">
        <v>3211</v>
      </c>
      <c r="D1077" t="s">
        <v>2830</v>
      </c>
      <c r="E1077" s="336">
        <v>38.909999999999997</v>
      </c>
    </row>
    <row r="1078" spans="1:5" x14ac:dyDescent="0.2">
      <c r="A1078">
        <v>34668</v>
      </c>
      <c r="B1078" t="s">
        <v>3890</v>
      </c>
      <c r="C1078" t="s">
        <v>3211</v>
      </c>
      <c r="D1078" t="s">
        <v>2830</v>
      </c>
      <c r="E1078" s="336">
        <v>50.85</v>
      </c>
    </row>
    <row r="1079" spans="1:5" x14ac:dyDescent="0.2">
      <c r="A1079">
        <v>34741</v>
      </c>
      <c r="B1079" t="s">
        <v>3891</v>
      </c>
      <c r="C1079" t="s">
        <v>3211</v>
      </c>
      <c r="D1079" t="s">
        <v>2830</v>
      </c>
      <c r="E1079" s="336">
        <v>55.95</v>
      </c>
    </row>
    <row r="1080" spans="1:5" x14ac:dyDescent="0.2">
      <c r="A1080">
        <v>34664</v>
      </c>
      <c r="B1080" t="s">
        <v>3892</v>
      </c>
      <c r="C1080" t="s">
        <v>3211</v>
      </c>
      <c r="D1080" t="s">
        <v>2830</v>
      </c>
      <c r="E1080" s="336">
        <v>61.05</v>
      </c>
    </row>
    <row r="1081" spans="1:5" x14ac:dyDescent="0.2">
      <c r="A1081">
        <v>34665</v>
      </c>
      <c r="B1081" t="s">
        <v>3893</v>
      </c>
      <c r="C1081" t="s">
        <v>3211</v>
      </c>
      <c r="D1081" t="s">
        <v>2830</v>
      </c>
      <c r="E1081" s="336">
        <v>75.790000000000006</v>
      </c>
    </row>
    <row r="1082" spans="1:5" x14ac:dyDescent="0.2">
      <c r="A1082">
        <v>34666</v>
      </c>
      <c r="B1082" t="s">
        <v>3894</v>
      </c>
      <c r="C1082" t="s">
        <v>3211</v>
      </c>
      <c r="D1082" t="s">
        <v>2830</v>
      </c>
      <c r="E1082" s="336">
        <v>114.48</v>
      </c>
    </row>
    <row r="1083" spans="1:5" x14ac:dyDescent="0.2">
      <c r="A1083">
        <v>34669</v>
      </c>
      <c r="B1083" t="s">
        <v>3895</v>
      </c>
      <c r="C1083" t="s">
        <v>3211</v>
      </c>
      <c r="D1083" t="s">
        <v>2830</v>
      </c>
      <c r="E1083" s="336">
        <v>41.97</v>
      </c>
    </row>
    <row r="1084" spans="1:5" x14ac:dyDescent="0.2">
      <c r="A1084">
        <v>34670</v>
      </c>
      <c r="B1084" t="s">
        <v>3896</v>
      </c>
      <c r="C1084" t="s">
        <v>3211</v>
      </c>
      <c r="D1084" t="s">
        <v>2830</v>
      </c>
      <c r="E1084" s="336">
        <v>51.34</v>
      </c>
    </row>
    <row r="1085" spans="1:5" x14ac:dyDescent="0.2">
      <c r="A1085">
        <v>34671</v>
      </c>
      <c r="B1085" t="s">
        <v>3897</v>
      </c>
      <c r="C1085" t="s">
        <v>3211</v>
      </c>
      <c r="D1085" t="s">
        <v>2830</v>
      </c>
      <c r="E1085" s="336">
        <v>42.85</v>
      </c>
    </row>
    <row r="1086" spans="1:5" x14ac:dyDescent="0.2">
      <c r="A1086">
        <v>34672</v>
      </c>
      <c r="B1086" t="s">
        <v>3898</v>
      </c>
      <c r="C1086" t="s">
        <v>3211</v>
      </c>
      <c r="D1086" t="s">
        <v>2830</v>
      </c>
      <c r="E1086" s="336">
        <v>45.19</v>
      </c>
    </row>
    <row r="1087" spans="1:5" x14ac:dyDescent="0.2">
      <c r="A1087">
        <v>34673</v>
      </c>
      <c r="B1087" t="s">
        <v>3899</v>
      </c>
      <c r="C1087" t="s">
        <v>3211</v>
      </c>
      <c r="D1087" t="s">
        <v>2830</v>
      </c>
      <c r="E1087" s="336">
        <v>55.14</v>
      </c>
    </row>
    <row r="1088" spans="1:5" x14ac:dyDescent="0.2">
      <c r="A1088">
        <v>34674</v>
      </c>
      <c r="B1088" t="s">
        <v>3900</v>
      </c>
      <c r="C1088" t="s">
        <v>3211</v>
      </c>
      <c r="D1088" t="s">
        <v>2830</v>
      </c>
      <c r="E1088" s="336">
        <v>73.31</v>
      </c>
    </row>
    <row r="1089" spans="1:5" x14ac:dyDescent="0.2">
      <c r="A1089">
        <v>34675</v>
      </c>
      <c r="B1089" t="s">
        <v>3901</v>
      </c>
      <c r="C1089" t="s">
        <v>3211</v>
      </c>
      <c r="D1089" t="s">
        <v>2830</v>
      </c>
      <c r="E1089" s="336">
        <v>89.37</v>
      </c>
    </row>
    <row r="1090" spans="1:5" x14ac:dyDescent="0.2">
      <c r="A1090">
        <v>34676</v>
      </c>
      <c r="B1090" t="s">
        <v>3902</v>
      </c>
      <c r="C1090" t="s">
        <v>3211</v>
      </c>
      <c r="D1090" t="s">
        <v>2830</v>
      </c>
      <c r="E1090" s="336">
        <v>25.73</v>
      </c>
    </row>
    <row r="1091" spans="1:5" x14ac:dyDescent="0.2">
      <c r="A1091">
        <v>34677</v>
      </c>
      <c r="B1091" t="s">
        <v>3903</v>
      </c>
      <c r="C1091" t="s">
        <v>3211</v>
      </c>
      <c r="D1091" t="s">
        <v>2830</v>
      </c>
      <c r="E1091" s="336">
        <v>34.590000000000003</v>
      </c>
    </row>
    <row r="1092" spans="1:5" x14ac:dyDescent="0.2">
      <c r="A1092">
        <v>43126</v>
      </c>
      <c r="B1092" t="s">
        <v>3904</v>
      </c>
      <c r="C1092" t="s">
        <v>3211</v>
      </c>
      <c r="D1092" t="s">
        <v>2830</v>
      </c>
      <c r="E1092" s="336">
        <v>88.36</v>
      </c>
    </row>
    <row r="1093" spans="1:5" x14ac:dyDescent="0.2">
      <c r="A1093">
        <v>43124</v>
      </c>
      <c r="B1093" t="s">
        <v>3905</v>
      </c>
      <c r="C1093" t="s">
        <v>3211</v>
      </c>
      <c r="D1093" t="s">
        <v>2830</v>
      </c>
      <c r="E1093" s="336">
        <v>103.17</v>
      </c>
    </row>
    <row r="1094" spans="1:5" x14ac:dyDescent="0.2">
      <c r="A1094">
        <v>43125</v>
      </c>
      <c r="B1094" t="s">
        <v>3906</v>
      </c>
      <c r="C1094" t="s">
        <v>3211</v>
      </c>
      <c r="D1094" t="s">
        <v>2830</v>
      </c>
      <c r="E1094" s="336">
        <v>133.80000000000001</v>
      </c>
    </row>
    <row r="1095" spans="1:5" x14ac:dyDescent="0.2">
      <c r="A1095">
        <v>40623</v>
      </c>
      <c r="B1095" t="s">
        <v>3907</v>
      </c>
      <c r="C1095" t="s">
        <v>3225</v>
      </c>
      <c r="D1095" t="s">
        <v>2830</v>
      </c>
      <c r="E1095" s="336">
        <v>86.77</v>
      </c>
    </row>
    <row r="1096" spans="1:5" x14ac:dyDescent="0.2">
      <c r="A1096">
        <v>1345</v>
      </c>
      <c r="B1096" t="s">
        <v>3908</v>
      </c>
      <c r="C1096" t="s">
        <v>3211</v>
      </c>
      <c r="D1096" t="s">
        <v>2830</v>
      </c>
      <c r="E1096" s="336">
        <v>77.73</v>
      </c>
    </row>
    <row r="1097" spans="1:5" x14ac:dyDescent="0.2">
      <c r="A1097">
        <v>1346</v>
      </c>
      <c r="B1097" t="s">
        <v>3909</v>
      </c>
      <c r="C1097" t="s">
        <v>3211</v>
      </c>
      <c r="D1097" t="s">
        <v>2830</v>
      </c>
      <c r="E1097" s="336">
        <v>45.21</v>
      </c>
    </row>
    <row r="1098" spans="1:5" x14ac:dyDescent="0.2">
      <c r="A1098">
        <v>1347</v>
      </c>
      <c r="B1098" t="s">
        <v>3910</v>
      </c>
      <c r="C1098" t="s">
        <v>3211</v>
      </c>
      <c r="D1098" t="s">
        <v>2830</v>
      </c>
      <c r="E1098" s="336">
        <v>56.02</v>
      </c>
    </row>
    <row r="1099" spans="1:5" x14ac:dyDescent="0.2">
      <c r="A1099">
        <v>43678</v>
      </c>
      <c r="B1099" t="s">
        <v>3911</v>
      </c>
      <c r="C1099" t="s">
        <v>3211</v>
      </c>
      <c r="D1099" t="s">
        <v>2830</v>
      </c>
      <c r="E1099" s="336">
        <v>64.989999999999995</v>
      </c>
    </row>
    <row r="1100" spans="1:5" x14ac:dyDescent="0.2">
      <c r="A1100">
        <v>43680</v>
      </c>
      <c r="B1100" t="s">
        <v>3912</v>
      </c>
      <c r="C1100" t="s">
        <v>3211</v>
      </c>
      <c r="D1100" t="s">
        <v>2830</v>
      </c>
      <c r="E1100" s="336">
        <v>93.62</v>
      </c>
    </row>
    <row r="1101" spans="1:5" x14ac:dyDescent="0.2">
      <c r="A1101">
        <v>43679</v>
      </c>
      <c r="B1101" t="s">
        <v>3913</v>
      </c>
      <c r="C1101" t="s">
        <v>3211</v>
      </c>
      <c r="D1101" t="s">
        <v>2830</v>
      </c>
      <c r="E1101" s="336">
        <v>32.85</v>
      </c>
    </row>
    <row r="1102" spans="1:5" x14ac:dyDescent="0.2">
      <c r="A1102">
        <v>1355</v>
      </c>
      <c r="B1102" t="s">
        <v>3914</v>
      </c>
      <c r="C1102" t="s">
        <v>3211</v>
      </c>
      <c r="D1102" t="s">
        <v>2830</v>
      </c>
      <c r="E1102" s="336">
        <v>37.39</v>
      </c>
    </row>
    <row r="1103" spans="1:5" x14ac:dyDescent="0.2">
      <c r="A1103">
        <v>1358</v>
      </c>
      <c r="B1103" t="s">
        <v>3915</v>
      </c>
      <c r="C1103" t="s">
        <v>3211</v>
      </c>
      <c r="D1103" t="s">
        <v>2830</v>
      </c>
      <c r="E1103" s="336">
        <v>45.9</v>
      </c>
    </row>
    <row r="1104" spans="1:5" x14ac:dyDescent="0.2">
      <c r="A1104">
        <v>43677</v>
      </c>
      <c r="B1104" t="s">
        <v>3916</v>
      </c>
      <c r="C1104" t="s">
        <v>3211</v>
      </c>
      <c r="D1104" t="s">
        <v>2830</v>
      </c>
      <c r="E1104" s="336">
        <v>56.95</v>
      </c>
    </row>
    <row r="1105" spans="1:5" x14ac:dyDescent="0.2">
      <c r="A1105">
        <v>43682</v>
      </c>
      <c r="B1105" t="s">
        <v>3917</v>
      </c>
      <c r="C1105" t="s">
        <v>3211</v>
      </c>
      <c r="D1105" t="s">
        <v>2830</v>
      </c>
      <c r="E1105" s="336">
        <v>17.46</v>
      </c>
    </row>
    <row r="1106" spans="1:5" x14ac:dyDescent="0.2">
      <c r="A1106">
        <v>43681</v>
      </c>
      <c r="B1106" t="s">
        <v>3918</v>
      </c>
      <c r="C1106" t="s">
        <v>3211</v>
      </c>
      <c r="D1106" t="s">
        <v>767</v>
      </c>
      <c r="E1106" s="336">
        <v>28.92</v>
      </c>
    </row>
    <row r="1107" spans="1:5" x14ac:dyDescent="0.2">
      <c r="A1107">
        <v>45248</v>
      </c>
      <c r="B1107" t="s">
        <v>3919</v>
      </c>
      <c r="C1107" t="s">
        <v>52</v>
      </c>
      <c r="D1107" t="s">
        <v>2830</v>
      </c>
    </row>
    <row r="1108" spans="1:5" x14ac:dyDescent="0.2">
      <c r="A1108">
        <v>45243</v>
      </c>
      <c r="B1108" t="s">
        <v>3920</v>
      </c>
      <c r="C1108" t="s">
        <v>52</v>
      </c>
      <c r="D1108" t="s">
        <v>2830</v>
      </c>
    </row>
    <row r="1109" spans="1:5" x14ac:dyDescent="0.2">
      <c r="A1109">
        <v>45252</v>
      </c>
      <c r="B1109" t="s">
        <v>3921</v>
      </c>
      <c r="C1109" t="s">
        <v>52</v>
      </c>
      <c r="D1109" t="s">
        <v>2830</v>
      </c>
    </row>
    <row r="1110" spans="1:5" x14ac:dyDescent="0.2">
      <c r="A1110">
        <v>45246</v>
      </c>
      <c r="B1110" t="s">
        <v>3922</v>
      </c>
      <c r="C1110" t="s">
        <v>52</v>
      </c>
      <c r="D1110" t="s">
        <v>2830</v>
      </c>
    </row>
    <row r="1111" spans="1:5" x14ac:dyDescent="0.2">
      <c r="A1111">
        <v>20971</v>
      </c>
      <c r="B1111" t="s">
        <v>3923</v>
      </c>
      <c r="C1111" t="s">
        <v>52</v>
      </c>
      <c r="D1111" t="s">
        <v>2830</v>
      </c>
      <c r="E1111" s="336">
        <v>20.76</v>
      </c>
    </row>
    <row r="1112" spans="1:5" x14ac:dyDescent="0.2">
      <c r="A1112">
        <v>45247</v>
      </c>
      <c r="B1112" t="s">
        <v>3924</v>
      </c>
      <c r="C1112" t="s">
        <v>52</v>
      </c>
      <c r="D1112" t="s">
        <v>2830</v>
      </c>
    </row>
    <row r="1113" spans="1:5" x14ac:dyDescent="0.2">
      <c r="A1113">
        <v>39746</v>
      </c>
      <c r="B1113" t="s">
        <v>3925</v>
      </c>
      <c r="C1113" t="s">
        <v>52</v>
      </c>
      <c r="D1113" t="s">
        <v>2830</v>
      </c>
      <c r="E1113" s="336">
        <v>98.22</v>
      </c>
    </row>
    <row r="1114" spans="1:5" x14ac:dyDescent="0.2">
      <c r="A1114">
        <v>13279</v>
      </c>
      <c r="B1114" t="s">
        <v>3926</v>
      </c>
      <c r="C1114" t="s">
        <v>94</v>
      </c>
      <c r="D1114" t="s">
        <v>2830</v>
      </c>
      <c r="E1114" s="336">
        <v>24.86</v>
      </c>
    </row>
    <row r="1115" spans="1:5" x14ac:dyDescent="0.2">
      <c r="A1115">
        <v>11977</v>
      </c>
      <c r="B1115" t="s">
        <v>1776</v>
      </c>
      <c r="C1115" t="s">
        <v>52</v>
      </c>
      <c r="D1115" t="s">
        <v>2830</v>
      </c>
      <c r="E1115" s="336">
        <v>12.88</v>
      </c>
    </row>
    <row r="1116" spans="1:5" x14ac:dyDescent="0.2">
      <c r="A1116">
        <v>11976</v>
      </c>
      <c r="B1116" t="s">
        <v>3927</v>
      </c>
      <c r="C1116" t="s">
        <v>52</v>
      </c>
      <c r="D1116" t="s">
        <v>2830</v>
      </c>
      <c r="E1116" s="336">
        <v>1.44</v>
      </c>
    </row>
    <row r="1117" spans="1:5" x14ac:dyDescent="0.2">
      <c r="A1117">
        <v>11975</v>
      </c>
      <c r="B1117" t="s">
        <v>3928</v>
      </c>
      <c r="C1117" t="s">
        <v>52</v>
      </c>
      <c r="D1117" t="s">
        <v>2830</v>
      </c>
      <c r="E1117" s="336">
        <v>28.23</v>
      </c>
    </row>
    <row r="1118" spans="1:5" x14ac:dyDescent="0.2">
      <c r="A1118">
        <v>1368</v>
      </c>
      <c r="B1118" t="s">
        <v>3929</v>
      </c>
      <c r="C1118" t="s">
        <v>52</v>
      </c>
      <c r="D1118" t="s">
        <v>767</v>
      </c>
      <c r="E1118" s="336">
        <v>90.16</v>
      </c>
    </row>
    <row r="1119" spans="1:5" x14ac:dyDescent="0.2">
      <c r="A1119">
        <v>1367</v>
      </c>
      <c r="B1119" t="s">
        <v>3930</v>
      </c>
      <c r="C1119" t="s">
        <v>52</v>
      </c>
      <c r="D1119" t="s">
        <v>2830</v>
      </c>
      <c r="E1119" s="336">
        <v>291.64</v>
      </c>
    </row>
    <row r="1120" spans="1:5" x14ac:dyDescent="0.2">
      <c r="A1120">
        <v>1380</v>
      </c>
      <c r="B1120" t="s">
        <v>3931</v>
      </c>
      <c r="C1120" t="s">
        <v>94</v>
      </c>
      <c r="D1120" t="s">
        <v>2830</v>
      </c>
      <c r="E1120" s="336">
        <v>4.41</v>
      </c>
    </row>
    <row r="1121" spans="1:5" x14ac:dyDescent="0.2">
      <c r="A1121">
        <v>1375</v>
      </c>
      <c r="B1121" t="s">
        <v>3932</v>
      </c>
      <c r="C1121" t="s">
        <v>94</v>
      </c>
      <c r="D1121" t="s">
        <v>2830</v>
      </c>
      <c r="E1121" s="336">
        <v>13.82</v>
      </c>
    </row>
    <row r="1122" spans="1:5" x14ac:dyDescent="0.2">
      <c r="A1122">
        <v>1379</v>
      </c>
      <c r="B1122" t="s">
        <v>634</v>
      </c>
      <c r="C1122" t="s">
        <v>94</v>
      </c>
      <c r="D1122" t="s">
        <v>767</v>
      </c>
      <c r="E1122" s="336">
        <v>0.66</v>
      </c>
    </row>
    <row r="1123" spans="1:5" x14ac:dyDescent="0.2">
      <c r="A1123">
        <v>13284</v>
      </c>
      <c r="B1123" t="s">
        <v>1108</v>
      </c>
      <c r="C1123" t="s">
        <v>94</v>
      </c>
      <c r="D1123" t="s">
        <v>2830</v>
      </c>
      <c r="E1123" s="336">
        <v>0.59</v>
      </c>
    </row>
    <row r="1124" spans="1:5" x14ac:dyDescent="0.2">
      <c r="A1124">
        <v>44528</v>
      </c>
      <c r="B1124" t="s">
        <v>3933</v>
      </c>
      <c r="C1124" t="s">
        <v>94</v>
      </c>
      <c r="D1124" t="s">
        <v>2830</v>
      </c>
      <c r="E1124" s="336">
        <v>3.51</v>
      </c>
    </row>
    <row r="1125" spans="1:5" x14ac:dyDescent="0.2">
      <c r="A1125">
        <v>34753</v>
      </c>
      <c r="B1125" t="s">
        <v>3934</v>
      </c>
      <c r="C1125" t="s">
        <v>94</v>
      </c>
      <c r="D1125" t="s">
        <v>2830</v>
      </c>
      <c r="E1125" s="336">
        <v>0.64</v>
      </c>
    </row>
    <row r="1126" spans="1:5" x14ac:dyDescent="0.2">
      <c r="A1126">
        <v>420</v>
      </c>
      <c r="B1126" t="s">
        <v>3935</v>
      </c>
      <c r="C1126" t="s">
        <v>52</v>
      </c>
      <c r="D1126" t="s">
        <v>2830</v>
      </c>
      <c r="E1126" s="336">
        <v>52.23</v>
      </c>
    </row>
    <row r="1127" spans="1:5" x14ac:dyDescent="0.2">
      <c r="A1127">
        <v>12327</v>
      </c>
      <c r="B1127" t="s">
        <v>3936</v>
      </c>
      <c r="C1127" t="s">
        <v>52</v>
      </c>
      <c r="D1127" t="s">
        <v>2830</v>
      </c>
      <c r="E1127" s="336">
        <v>62.22</v>
      </c>
    </row>
    <row r="1128" spans="1:5" x14ac:dyDescent="0.2">
      <c r="A1128">
        <v>36148</v>
      </c>
      <c r="B1128" t="s">
        <v>3937</v>
      </c>
      <c r="C1128" t="s">
        <v>52</v>
      </c>
      <c r="D1128" t="s">
        <v>2830</v>
      </c>
      <c r="E1128" s="336">
        <v>198.36</v>
      </c>
    </row>
    <row r="1129" spans="1:5" x14ac:dyDescent="0.2">
      <c r="A1129">
        <v>12329</v>
      </c>
      <c r="B1129" t="s">
        <v>3938</v>
      </c>
      <c r="C1129" t="s">
        <v>94</v>
      </c>
      <c r="D1129" t="s">
        <v>2830</v>
      </c>
      <c r="E1129" s="336">
        <v>132.26</v>
      </c>
    </row>
    <row r="1130" spans="1:5" x14ac:dyDescent="0.2">
      <c r="A1130">
        <v>44396</v>
      </c>
      <c r="B1130" t="s">
        <v>3939</v>
      </c>
      <c r="C1130" t="s">
        <v>94</v>
      </c>
      <c r="D1130" t="s">
        <v>2830</v>
      </c>
      <c r="E1130" s="336">
        <v>48.6</v>
      </c>
    </row>
    <row r="1131" spans="1:5" x14ac:dyDescent="0.2">
      <c r="A1131">
        <v>44327</v>
      </c>
      <c r="B1131" t="s">
        <v>3940</v>
      </c>
      <c r="C1131" t="s">
        <v>556</v>
      </c>
      <c r="D1131" t="s">
        <v>2830</v>
      </c>
      <c r="E1131" s="336">
        <v>165.28</v>
      </c>
    </row>
    <row r="1132" spans="1:5" x14ac:dyDescent="0.2">
      <c r="A1132">
        <v>37418</v>
      </c>
      <c r="B1132" t="s">
        <v>3941</v>
      </c>
      <c r="C1132" t="s">
        <v>52</v>
      </c>
      <c r="D1132" t="s">
        <v>2830</v>
      </c>
    </row>
    <row r="1133" spans="1:5" x14ac:dyDescent="0.2">
      <c r="A1133">
        <v>37419</v>
      </c>
      <c r="B1133" t="s">
        <v>3942</v>
      </c>
      <c r="C1133" t="s">
        <v>52</v>
      </c>
      <c r="D1133" t="s">
        <v>2830</v>
      </c>
    </row>
    <row r="1134" spans="1:5" x14ac:dyDescent="0.2">
      <c r="A1134">
        <v>1427</v>
      </c>
      <c r="B1134" t="s">
        <v>3943</v>
      </c>
      <c r="C1134" t="s">
        <v>52</v>
      </c>
      <c r="D1134" t="s">
        <v>2830</v>
      </c>
    </row>
    <row r="1135" spans="1:5" x14ac:dyDescent="0.2">
      <c r="A1135">
        <v>1402</v>
      </c>
      <c r="B1135" t="s">
        <v>3944</v>
      </c>
      <c r="C1135" t="s">
        <v>52</v>
      </c>
      <c r="D1135" t="s">
        <v>2830</v>
      </c>
    </row>
    <row r="1136" spans="1:5" x14ac:dyDescent="0.2">
      <c r="A1136">
        <v>1420</v>
      </c>
      <c r="B1136" t="s">
        <v>3945</v>
      </c>
      <c r="C1136" t="s">
        <v>52</v>
      </c>
      <c r="D1136" t="s">
        <v>2830</v>
      </c>
    </row>
    <row r="1137" spans="1:5" x14ac:dyDescent="0.2">
      <c r="A1137">
        <v>1419</v>
      </c>
      <c r="B1137" t="s">
        <v>3946</v>
      </c>
      <c r="C1137" t="s">
        <v>52</v>
      </c>
      <c r="D1137" t="s">
        <v>2830</v>
      </c>
    </row>
    <row r="1138" spans="1:5" x14ac:dyDescent="0.2">
      <c r="A1138">
        <v>1414</v>
      </c>
      <c r="B1138" t="s">
        <v>3947</v>
      </c>
      <c r="C1138" t="s">
        <v>52</v>
      </c>
      <c r="D1138" t="s">
        <v>2830</v>
      </c>
    </row>
    <row r="1139" spans="1:5" x14ac:dyDescent="0.2">
      <c r="A1139">
        <v>1413</v>
      </c>
      <c r="B1139" t="s">
        <v>3948</v>
      </c>
      <c r="C1139" t="s">
        <v>52</v>
      </c>
      <c r="D1139" t="s">
        <v>2830</v>
      </c>
    </row>
    <row r="1140" spans="1:5" x14ac:dyDescent="0.2">
      <c r="A1140">
        <v>1412</v>
      </c>
      <c r="B1140" t="s">
        <v>3949</v>
      </c>
      <c r="C1140" t="s">
        <v>52</v>
      </c>
      <c r="D1140" t="s">
        <v>2830</v>
      </c>
    </row>
    <row r="1141" spans="1:5" x14ac:dyDescent="0.2">
      <c r="A1141">
        <v>1406</v>
      </c>
      <c r="B1141" t="s">
        <v>3950</v>
      </c>
      <c r="C1141" t="s">
        <v>52</v>
      </c>
      <c r="D1141" t="s">
        <v>2830</v>
      </c>
    </row>
    <row r="1142" spans="1:5" x14ac:dyDescent="0.2">
      <c r="A1142">
        <v>45237</v>
      </c>
      <c r="B1142" t="s">
        <v>3951</v>
      </c>
      <c r="C1142" t="s">
        <v>52</v>
      </c>
      <c r="D1142" t="s">
        <v>2830</v>
      </c>
    </row>
    <row r="1143" spans="1:5" x14ac:dyDescent="0.2">
      <c r="A1143">
        <v>11281</v>
      </c>
      <c r="B1143" t="s">
        <v>3952</v>
      </c>
      <c r="C1143" t="s">
        <v>52</v>
      </c>
      <c r="D1143" t="s">
        <v>767</v>
      </c>
    </row>
    <row r="1144" spans="1:5" x14ac:dyDescent="0.2">
      <c r="A1144">
        <v>1442</v>
      </c>
      <c r="B1144" t="s">
        <v>3953</v>
      </c>
      <c r="C1144" t="s">
        <v>52</v>
      </c>
      <c r="D1144" t="s">
        <v>2830</v>
      </c>
    </row>
    <row r="1145" spans="1:5" x14ac:dyDescent="0.2">
      <c r="A1145">
        <v>13458</v>
      </c>
      <c r="B1145" t="s">
        <v>3954</v>
      </c>
      <c r="C1145" t="s">
        <v>52</v>
      </c>
      <c r="D1145" t="s">
        <v>2830</v>
      </c>
    </row>
    <row r="1146" spans="1:5" x14ac:dyDescent="0.2">
      <c r="A1146">
        <v>11134</v>
      </c>
      <c r="B1146" t="s">
        <v>3955</v>
      </c>
      <c r="C1146" t="s">
        <v>3211</v>
      </c>
      <c r="D1146" t="s">
        <v>2830</v>
      </c>
      <c r="E1146" s="336">
        <v>64.41</v>
      </c>
    </row>
    <row r="1147" spans="1:5" x14ac:dyDescent="0.2">
      <c r="A1147">
        <v>11135</v>
      </c>
      <c r="B1147" t="s">
        <v>3956</v>
      </c>
      <c r="C1147" t="s">
        <v>3211</v>
      </c>
      <c r="D1147" t="s">
        <v>2830</v>
      </c>
      <c r="E1147" s="336">
        <v>69.540000000000006</v>
      </c>
    </row>
    <row r="1148" spans="1:5" x14ac:dyDescent="0.2">
      <c r="A1148">
        <v>11136</v>
      </c>
      <c r="B1148" t="s">
        <v>3957</v>
      </c>
      <c r="C1148" t="s">
        <v>3211</v>
      </c>
      <c r="D1148" t="s">
        <v>2830</v>
      </c>
      <c r="E1148" s="336">
        <v>79.63</v>
      </c>
    </row>
    <row r="1149" spans="1:5" x14ac:dyDescent="0.2">
      <c r="A1149">
        <v>34743</v>
      </c>
      <c r="B1149" t="s">
        <v>3958</v>
      </c>
      <c r="C1149" t="s">
        <v>3211</v>
      </c>
      <c r="D1149" t="s">
        <v>2830</v>
      </c>
      <c r="E1149" s="336">
        <v>96.08</v>
      </c>
    </row>
    <row r="1150" spans="1:5" x14ac:dyDescent="0.2">
      <c r="A1150">
        <v>11137</v>
      </c>
      <c r="B1150" t="s">
        <v>3959</v>
      </c>
      <c r="C1150" t="s">
        <v>3211</v>
      </c>
      <c r="D1150" t="s">
        <v>2830</v>
      </c>
      <c r="E1150" s="336">
        <v>109.13</v>
      </c>
    </row>
    <row r="1151" spans="1:5" x14ac:dyDescent="0.2">
      <c r="A1151">
        <v>34745</v>
      </c>
      <c r="B1151" t="s">
        <v>3960</v>
      </c>
      <c r="C1151" t="s">
        <v>3211</v>
      </c>
      <c r="D1151" t="s">
        <v>2830</v>
      </c>
      <c r="E1151" s="336">
        <v>129.77000000000001</v>
      </c>
    </row>
    <row r="1152" spans="1:5" x14ac:dyDescent="0.2">
      <c r="A1152">
        <v>34746</v>
      </c>
      <c r="B1152" t="s">
        <v>3961</v>
      </c>
      <c r="C1152" t="s">
        <v>3211</v>
      </c>
      <c r="D1152" t="s">
        <v>2830</v>
      </c>
      <c r="E1152" s="336">
        <v>35.39</v>
      </c>
    </row>
    <row r="1153" spans="1:5" x14ac:dyDescent="0.2">
      <c r="A1153">
        <v>1360</v>
      </c>
      <c r="B1153" t="s">
        <v>3962</v>
      </c>
      <c r="C1153" t="s">
        <v>3211</v>
      </c>
      <c r="D1153" t="s">
        <v>2830</v>
      </c>
      <c r="E1153" s="336">
        <v>41.29</v>
      </c>
    </row>
    <row r="1154" spans="1:5" x14ac:dyDescent="0.2">
      <c r="A1154">
        <v>45300</v>
      </c>
      <c r="B1154" t="s">
        <v>3963</v>
      </c>
      <c r="C1154" t="s">
        <v>52</v>
      </c>
      <c r="D1154" t="s">
        <v>2830</v>
      </c>
      <c r="E1154" s="336">
        <v>2675.4</v>
      </c>
    </row>
    <row r="1155" spans="1:5" x14ac:dyDescent="0.2">
      <c r="A1155">
        <v>36526</v>
      </c>
      <c r="B1155" t="s">
        <v>3964</v>
      </c>
      <c r="C1155" t="s">
        <v>52</v>
      </c>
      <c r="D1155" t="s">
        <v>2830</v>
      </c>
    </row>
    <row r="1156" spans="1:5" x14ac:dyDescent="0.2">
      <c r="A1156">
        <v>36523</v>
      </c>
      <c r="B1156" t="s">
        <v>3965</v>
      </c>
      <c r="C1156" t="s">
        <v>52</v>
      </c>
      <c r="D1156" t="s">
        <v>2830</v>
      </c>
    </row>
    <row r="1157" spans="1:5" x14ac:dyDescent="0.2">
      <c r="A1157">
        <v>36522</v>
      </c>
      <c r="B1157" t="s">
        <v>3966</v>
      </c>
      <c r="C1157" t="s">
        <v>52</v>
      </c>
      <c r="D1157" t="s">
        <v>2830</v>
      </c>
    </row>
    <row r="1158" spans="1:5" x14ac:dyDescent="0.2">
      <c r="A1158">
        <v>36525</v>
      </c>
      <c r="B1158" t="s">
        <v>3967</v>
      </c>
      <c r="C1158" t="s">
        <v>52</v>
      </c>
      <c r="D1158" t="s">
        <v>2830</v>
      </c>
    </row>
    <row r="1159" spans="1:5" x14ac:dyDescent="0.2">
      <c r="A1159">
        <v>13803</v>
      </c>
      <c r="B1159" t="s">
        <v>3968</v>
      </c>
      <c r="C1159" t="s">
        <v>52</v>
      </c>
      <c r="D1159" t="s">
        <v>767</v>
      </c>
    </row>
    <row r="1160" spans="1:5" x14ac:dyDescent="0.2">
      <c r="A1160">
        <v>34348</v>
      </c>
      <c r="B1160" t="s">
        <v>3969</v>
      </c>
      <c r="C1160" t="s">
        <v>83</v>
      </c>
      <c r="D1160" t="s">
        <v>2830</v>
      </c>
      <c r="E1160" s="336">
        <v>23.04</v>
      </c>
    </row>
    <row r="1161" spans="1:5" x14ac:dyDescent="0.2">
      <c r="A1161">
        <v>34347</v>
      </c>
      <c r="B1161" t="s">
        <v>3970</v>
      </c>
      <c r="C1161" t="s">
        <v>83</v>
      </c>
      <c r="D1161" t="s">
        <v>2830</v>
      </c>
      <c r="E1161" s="336">
        <v>16.47</v>
      </c>
    </row>
    <row r="1162" spans="1:5" x14ac:dyDescent="0.2">
      <c r="A1162">
        <v>11146</v>
      </c>
      <c r="B1162" t="s">
        <v>3971</v>
      </c>
      <c r="C1162" t="s">
        <v>2968</v>
      </c>
      <c r="D1162" t="s">
        <v>2830</v>
      </c>
      <c r="E1162" s="336">
        <v>562.62</v>
      </c>
    </row>
    <row r="1163" spans="1:5" x14ac:dyDescent="0.2">
      <c r="A1163">
        <v>11147</v>
      </c>
      <c r="B1163" t="s">
        <v>3972</v>
      </c>
      <c r="C1163" t="s">
        <v>2968</v>
      </c>
      <c r="D1163" t="s">
        <v>2830</v>
      </c>
      <c r="E1163" s="336">
        <v>584.64</v>
      </c>
    </row>
    <row r="1164" spans="1:5" x14ac:dyDescent="0.2">
      <c r="A1164">
        <v>34872</v>
      </c>
      <c r="B1164" t="s">
        <v>3973</v>
      </c>
      <c r="C1164" t="s">
        <v>2968</v>
      </c>
      <c r="D1164" t="s">
        <v>2830</v>
      </c>
      <c r="E1164" s="336">
        <v>591.20000000000005</v>
      </c>
    </row>
    <row r="1165" spans="1:5" x14ac:dyDescent="0.2">
      <c r="A1165">
        <v>34491</v>
      </c>
      <c r="B1165" t="s">
        <v>3974</v>
      </c>
      <c r="C1165" t="s">
        <v>2968</v>
      </c>
      <c r="D1165" t="s">
        <v>2830</v>
      </c>
      <c r="E1165" s="336">
        <v>608.34</v>
      </c>
    </row>
    <row r="1166" spans="1:5" x14ac:dyDescent="0.2">
      <c r="A1166">
        <v>34770</v>
      </c>
      <c r="B1166" t="s">
        <v>3975</v>
      </c>
      <c r="C1166" t="s">
        <v>3976</v>
      </c>
      <c r="D1166" t="s">
        <v>2830</v>
      </c>
      <c r="E1166" s="336">
        <v>637.57000000000005</v>
      </c>
    </row>
    <row r="1167" spans="1:5" x14ac:dyDescent="0.2">
      <c r="A1167">
        <v>1518</v>
      </c>
      <c r="B1167" t="s">
        <v>3977</v>
      </c>
      <c r="C1167" t="s">
        <v>3976</v>
      </c>
      <c r="D1167" t="s">
        <v>767</v>
      </c>
      <c r="E1167" s="336">
        <v>650</v>
      </c>
    </row>
    <row r="1168" spans="1:5" x14ac:dyDescent="0.2">
      <c r="A1168">
        <v>41965</v>
      </c>
      <c r="B1168" t="s">
        <v>3978</v>
      </c>
      <c r="C1168" t="s">
        <v>3976</v>
      </c>
      <c r="D1168" t="s">
        <v>2830</v>
      </c>
      <c r="E1168" s="336">
        <v>569.94000000000005</v>
      </c>
    </row>
    <row r="1169" spans="1:5" x14ac:dyDescent="0.2">
      <c r="A1169">
        <v>1524</v>
      </c>
      <c r="B1169" t="s">
        <v>3979</v>
      </c>
      <c r="C1169" t="s">
        <v>2968</v>
      </c>
      <c r="D1169" t="s">
        <v>2830</v>
      </c>
      <c r="E1169" s="336">
        <v>539.79</v>
      </c>
    </row>
    <row r="1170" spans="1:5" x14ac:dyDescent="0.2">
      <c r="A1170">
        <v>34492</v>
      </c>
      <c r="B1170" t="s">
        <v>3980</v>
      </c>
      <c r="C1170" t="s">
        <v>2968</v>
      </c>
      <c r="D1170" t="s">
        <v>767</v>
      </c>
      <c r="E1170" s="336">
        <v>500</v>
      </c>
    </row>
    <row r="1171" spans="1:5" x14ac:dyDescent="0.2">
      <c r="A1171">
        <v>38404</v>
      </c>
      <c r="B1171" t="s">
        <v>3981</v>
      </c>
      <c r="C1171" t="s">
        <v>2968</v>
      </c>
      <c r="D1171" t="s">
        <v>2830</v>
      </c>
      <c r="E1171" s="336">
        <v>517.9</v>
      </c>
    </row>
    <row r="1172" spans="1:5" x14ac:dyDescent="0.2">
      <c r="A1172">
        <v>39849</v>
      </c>
      <c r="B1172" t="s">
        <v>3982</v>
      </c>
      <c r="C1172" t="s">
        <v>2968</v>
      </c>
      <c r="D1172" t="s">
        <v>2830</v>
      </c>
      <c r="E1172" s="336">
        <v>593.52</v>
      </c>
    </row>
    <row r="1173" spans="1:5" x14ac:dyDescent="0.2">
      <c r="A1173">
        <v>38464</v>
      </c>
      <c r="B1173" t="s">
        <v>3983</v>
      </c>
      <c r="C1173" t="s">
        <v>2968</v>
      </c>
      <c r="D1173" t="s">
        <v>2830</v>
      </c>
      <c r="E1173" s="336">
        <v>602.13</v>
      </c>
    </row>
    <row r="1174" spans="1:5" x14ac:dyDescent="0.2">
      <c r="A1174">
        <v>1527</v>
      </c>
      <c r="B1174" t="s">
        <v>3984</v>
      </c>
      <c r="C1174" t="s">
        <v>2968</v>
      </c>
      <c r="D1174" t="s">
        <v>2830</v>
      </c>
      <c r="E1174" s="336">
        <v>556.92999999999995</v>
      </c>
    </row>
    <row r="1175" spans="1:5" x14ac:dyDescent="0.2">
      <c r="A1175">
        <v>34493</v>
      </c>
      <c r="B1175" t="s">
        <v>3985</v>
      </c>
      <c r="C1175" t="s">
        <v>2968</v>
      </c>
      <c r="D1175" t="s">
        <v>2830</v>
      </c>
      <c r="E1175" s="336">
        <v>514.09</v>
      </c>
    </row>
    <row r="1176" spans="1:5" x14ac:dyDescent="0.2">
      <c r="A1176">
        <v>38405</v>
      </c>
      <c r="B1176" t="s">
        <v>3986</v>
      </c>
      <c r="C1176" t="s">
        <v>2968</v>
      </c>
      <c r="D1176" t="s">
        <v>2830</v>
      </c>
      <c r="E1176" s="336">
        <v>533.87</v>
      </c>
    </row>
    <row r="1177" spans="1:5" x14ac:dyDescent="0.2">
      <c r="A1177">
        <v>38408</v>
      </c>
      <c r="B1177" t="s">
        <v>3987</v>
      </c>
      <c r="C1177" t="s">
        <v>2968</v>
      </c>
      <c r="D1177" t="s">
        <v>2830</v>
      </c>
      <c r="E1177" s="336">
        <v>590.95000000000005</v>
      </c>
    </row>
    <row r="1178" spans="1:5" x14ac:dyDescent="0.2">
      <c r="A1178">
        <v>1525</v>
      </c>
      <c r="B1178" t="s">
        <v>3988</v>
      </c>
      <c r="C1178" t="s">
        <v>2968</v>
      </c>
      <c r="D1178" t="s">
        <v>2830</v>
      </c>
      <c r="E1178" s="336">
        <v>574.07000000000005</v>
      </c>
    </row>
    <row r="1179" spans="1:5" x14ac:dyDescent="0.2">
      <c r="A1179">
        <v>34494</v>
      </c>
      <c r="B1179" t="s">
        <v>3989</v>
      </c>
      <c r="C1179" t="s">
        <v>2968</v>
      </c>
      <c r="D1179" t="s">
        <v>2830</v>
      </c>
      <c r="E1179" s="336">
        <v>531.23</v>
      </c>
    </row>
    <row r="1180" spans="1:5" x14ac:dyDescent="0.2">
      <c r="A1180">
        <v>38406</v>
      </c>
      <c r="B1180" t="s">
        <v>3990</v>
      </c>
      <c r="C1180" t="s">
        <v>2968</v>
      </c>
      <c r="D1180" t="s">
        <v>2830</v>
      </c>
      <c r="E1180" s="336">
        <v>563.73</v>
      </c>
    </row>
    <row r="1181" spans="1:5" x14ac:dyDescent="0.2">
      <c r="A1181">
        <v>38409</v>
      </c>
      <c r="B1181" t="s">
        <v>3991</v>
      </c>
      <c r="C1181" t="s">
        <v>2968</v>
      </c>
      <c r="D1181" t="s">
        <v>2830</v>
      </c>
      <c r="E1181" s="336">
        <v>594.97</v>
      </c>
    </row>
    <row r="1182" spans="1:5" x14ac:dyDescent="0.2">
      <c r="A1182">
        <v>43360</v>
      </c>
      <c r="B1182" t="s">
        <v>3992</v>
      </c>
      <c r="C1182" t="s">
        <v>2968</v>
      </c>
      <c r="D1182" t="s">
        <v>2830</v>
      </c>
      <c r="E1182" s="336">
        <v>620.39</v>
      </c>
    </row>
    <row r="1183" spans="1:5" x14ac:dyDescent="0.2">
      <c r="A1183">
        <v>11145</v>
      </c>
      <c r="B1183" t="s">
        <v>1763</v>
      </c>
      <c r="C1183" t="s">
        <v>2968</v>
      </c>
      <c r="D1183" t="s">
        <v>2830</v>
      </c>
      <c r="E1183" s="336">
        <v>591.20000000000005</v>
      </c>
    </row>
    <row r="1184" spans="1:5" x14ac:dyDescent="0.2">
      <c r="A1184">
        <v>34495</v>
      </c>
      <c r="B1184" t="s">
        <v>3993</v>
      </c>
      <c r="C1184" t="s">
        <v>2968</v>
      </c>
      <c r="D1184" t="s">
        <v>2830</v>
      </c>
      <c r="E1184" s="336">
        <v>548.36</v>
      </c>
    </row>
    <row r="1185" spans="1:5" x14ac:dyDescent="0.2">
      <c r="A1185">
        <v>34479</v>
      </c>
      <c r="B1185" t="s">
        <v>3994</v>
      </c>
      <c r="C1185" t="s">
        <v>2968</v>
      </c>
      <c r="D1185" t="s">
        <v>2830</v>
      </c>
      <c r="E1185" s="336">
        <v>608.34</v>
      </c>
    </row>
    <row r="1186" spans="1:5" x14ac:dyDescent="0.2">
      <c r="A1186">
        <v>34496</v>
      </c>
      <c r="B1186" t="s">
        <v>3995</v>
      </c>
      <c r="C1186" t="s">
        <v>2968</v>
      </c>
      <c r="D1186" t="s">
        <v>2830</v>
      </c>
      <c r="E1186" s="336">
        <v>572.04</v>
      </c>
    </row>
    <row r="1187" spans="1:5" x14ac:dyDescent="0.2">
      <c r="A1187">
        <v>34481</v>
      </c>
      <c r="B1187" t="s">
        <v>3996</v>
      </c>
      <c r="C1187" t="s">
        <v>2968</v>
      </c>
      <c r="D1187" t="s">
        <v>2830</v>
      </c>
      <c r="E1187" s="336">
        <v>635.64</v>
      </c>
    </row>
    <row r="1188" spans="1:5" x14ac:dyDescent="0.2">
      <c r="A1188">
        <v>34483</v>
      </c>
      <c r="B1188" t="s">
        <v>3997</v>
      </c>
      <c r="C1188" t="s">
        <v>2968</v>
      </c>
      <c r="D1188" t="s">
        <v>2830</v>
      </c>
      <c r="E1188" s="336">
        <v>679.14</v>
      </c>
    </row>
    <row r="1189" spans="1:5" x14ac:dyDescent="0.2">
      <c r="A1189">
        <v>34485</v>
      </c>
      <c r="B1189" t="s">
        <v>3998</v>
      </c>
      <c r="C1189" t="s">
        <v>2968</v>
      </c>
      <c r="D1189" t="s">
        <v>2830</v>
      </c>
      <c r="E1189" s="336">
        <v>726.26</v>
      </c>
    </row>
    <row r="1190" spans="1:5" x14ac:dyDescent="0.2">
      <c r="A1190">
        <v>14041</v>
      </c>
      <c r="B1190" t="s">
        <v>3999</v>
      </c>
      <c r="C1190" t="s">
        <v>2968</v>
      </c>
      <c r="D1190" t="s">
        <v>2830</v>
      </c>
      <c r="E1190" s="336">
        <v>472.1</v>
      </c>
    </row>
    <row r="1191" spans="1:5" x14ac:dyDescent="0.2">
      <c r="A1191">
        <v>1523</v>
      </c>
      <c r="B1191" t="s">
        <v>4000</v>
      </c>
      <c r="C1191" t="s">
        <v>2968</v>
      </c>
      <c r="D1191" t="s">
        <v>2830</v>
      </c>
      <c r="E1191" s="336">
        <v>479.82</v>
      </c>
    </row>
    <row r="1192" spans="1:5" x14ac:dyDescent="0.2">
      <c r="A1192">
        <v>14054</v>
      </c>
      <c r="B1192" t="s">
        <v>4001</v>
      </c>
      <c r="C1192" t="s">
        <v>52</v>
      </c>
      <c r="D1192" t="s">
        <v>2830</v>
      </c>
      <c r="E1192" s="336">
        <v>17.18</v>
      </c>
    </row>
    <row r="1193" spans="1:5" x14ac:dyDescent="0.2">
      <c r="A1193">
        <v>14052</v>
      </c>
      <c r="B1193" t="s">
        <v>4002</v>
      </c>
      <c r="C1193" t="s">
        <v>52</v>
      </c>
      <c r="D1193" t="s">
        <v>2830</v>
      </c>
      <c r="E1193" s="336">
        <v>13.22</v>
      </c>
    </row>
    <row r="1194" spans="1:5" x14ac:dyDescent="0.2">
      <c r="A1194">
        <v>14053</v>
      </c>
      <c r="B1194" t="s">
        <v>4003</v>
      </c>
      <c r="C1194" t="s">
        <v>52</v>
      </c>
      <c r="D1194" t="s">
        <v>2830</v>
      </c>
      <c r="E1194" s="336">
        <v>13.42</v>
      </c>
    </row>
    <row r="1195" spans="1:5" x14ac:dyDescent="0.2">
      <c r="A1195">
        <v>2560</v>
      </c>
      <c r="B1195" t="s">
        <v>4004</v>
      </c>
      <c r="C1195" t="s">
        <v>52</v>
      </c>
      <c r="D1195" t="s">
        <v>2830</v>
      </c>
      <c r="E1195" s="336">
        <v>17.78</v>
      </c>
    </row>
    <row r="1196" spans="1:5" x14ac:dyDescent="0.2">
      <c r="A1196">
        <v>2558</v>
      </c>
      <c r="B1196" t="s">
        <v>4005</v>
      </c>
      <c r="C1196" t="s">
        <v>52</v>
      </c>
      <c r="D1196" t="s">
        <v>2830</v>
      </c>
      <c r="E1196" s="336">
        <v>10.1</v>
      </c>
    </row>
    <row r="1197" spans="1:5" x14ac:dyDescent="0.2">
      <c r="A1197">
        <v>2559</v>
      </c>
      <c r="B1197" t="s">
        <v>4006</v>
      </c>
      <c r="C1197" t="s">
        <v>52</v>
      </c>
      <c r="D1197" t="s">
        <v>767</v>
      </c>
      <c r="E1197" s="336">
        <v>14.22</v>
      </c>
    </row>
    <row r="1198" spans="1:5" x14ac:dyDescent="0.2">
      <c r="A1198">
        <v>2592</v>
      </c>
      <c r="B1198" t="s">
        <v>4007</v>
      </c>
      <c r="C1198" t="s">
        <v>52</v>
      </c>
      <c r="D1198" t="s">
        <v>2830</v>
      </c>
      <c r="E1198" s="336">
        <v>235.73</v>
      </c>
    </row>
    <row r="1199" spans="1:5" x14ac:dyDescent="0.2">
      <c r="A1199">
        <v>2589</v>
      </c>
      <c r="B1199" t="s">
        <v>4008</v>
      </c>
      <c r="C1199" t="s">
        <v>52</v>
      </c>
      <c r="D1199" t="s">
        <v>2830</v>
      </c>
      <c r="E1199" s="336">
        <v>31.53</v>
      </c>
    </row>
    <row r="1200" spans="1:5" x14ac:dyDescent="0.2">
      <c r="A1200">
        <v>2566</v>
      </c>
      <c r="B1200" t="s">
        <v>4009</v>
      </c>
      <c r="C1200" t="s">
        <v>52</v>
      </c>
      <c r="D1200" t="s">
        <v>2830</v>
      </c>
      <c r="E1200" s="336">
        <v>23.72</v>
      </c>
    </row>
    <row r="1201" spans="1:5" x14ac:dyDescent="0.2">
      <c r="A1201">
        <v>2590</v>
      </c>
      <c r="B1201" t="s">
        <v>4010</v>
      </c>
      <c r="C1201" t="s">
        <v>52</v>
      </c>
      <c r="D1201" t="s">
        <v>2830</v>
      </c>
      <c r="E1201" s="336">
        <v>19.350000000000001</v>
      </c>
    </row>
    <row r="1202" spans="1:5" x14ac:dyDescent="0.2">
      <c r="A1202">
        <v>2591</v>
      </c>
      <c r="B1202" t="s">
        <v>4011</v>
      </c>
      <c r="C1202" t="s">
        <v>52</v>
      </c>
      <c r="D1202" t="s">
        <v>2830</v>
      </c>
      <c r="E1202" s="336">
        <v>11.5</v>
      </c>
    </row>
    <row r="1203" spans="1:5" x14ac:dyDescent="0.2">
      <c r="A1203">
        <v>2567</v>
      </c>
      <c r="B1203" t="s">
        <v>4012</v>
      </c>
      <c r="C1203" t="s">
        <v>52</v>
      </c>
      <c r="D1203" t="s">
        <v>2830</v>
      </c>
      <c r="E1203" s="336">
        <v>46.25</v>
      </c>
    </row>
    <row r="1204" spans="1:5" x14ac:dyDescent="0.2">
      <c r="A1204">
        <v>2568</v>
      </c>
      <c r="B1204" t="s">
        <v>4013</v>
      </c>
      <c r="C1204" t="s">
        <v>52</v>
      </c>
      <c r="D1204" t="s">
        <v>2830</v>
      </c>
      <c r="E1204" s="336">
        <v>128.43</v>
      </c>
    </row>
    <row r="1205" spans="1:5" x14ac:dyDescent="0.2">
      <c r="A1205">
        <v>2565</v>
      </c>
      <c r="B1205" t="s">
        <v>4014</v>
      </c>
      <c r="C1205" t="s">
        <v>52</v>
      </c>
      <c r="D1205" t="s">
        <v>2830</v>
      </c>
      <c r="E1205" s="336">
        <v>11.52</v>
      </c>
    </row>
    <row r="1206" spans="1:5" x14ac:dyDescent="0.2">
      <c r="A1206">
        <v>2594</v>
      </c>
      <c r="B1206" t="s">
        <v>4015</v>
      </c>
      <c r="C1206" t="s">
        <v>52</v>
      </c>
      <c r="D1206" t="s">
        <v>2830</v>
      </c>
      <c r="E1206" s="336">
        <v>213.96</v>
      </c>
    </row>
    <row r="1207" spans="1:5" x14ac:dyDescent="0.2">
      <c r="A1207">
        <v>2587</v>
      </c>
      <c r="B1207" t="s">
        <v>4016</v>
      </c>
      <c r="C1207" t="s">
        <v>52</v>
      </c>
      <c r="D1207" t="s">
        <v>2830</v>
      </c>
      <c r="E1207" s="336">
        <v>36.46</v>
      </c>
    </row>
    <row r="1208" spans="1:5" x14ac:dyDescent="0.2">
      <c r="A1208">
        <v>2588</v>
      </c>
      <c r="B1208" t="s">
        <v>4017</v>
      </c>
      <c r="C1208" t="s">
        <v>52</v>
      </c>
      <c r="D1208" t="s">
        <v>2830</v>
      </c>
      <c r="E1208" s="336">
        <v>28.96</v>
      </c>
    </row>
    <row r="1209" spans="1:5" x14ac:dyDescent="0.2">
      <c r="A1209">
        <v>2570</v>
      </c>
      <c r="B1209" t="s">
        <v>4018</v>
      </c>
      <c r="C1209" t="s">
        <v>52</v>
      </c>
      <c r="D1209" t="s">
        <v>2830</v>
      </c>
      <c r="E1209" s="336">
        <v>18.71</v>
      </c>
    </row>
    <row r="1210" spans="1:5" x14ac:dyDescent="0.2">
      <c r="A1210">
        <v>2569</v>
      </c>
      <c r="B1210" t="s">
        <v>4019</v>
      </c>
      <c r="C1210" t="s">
        <v>52</v>
      </c>
      <c r="D1210" t="s">
        <v>2830</v>
      </c>
      <c r="E1210" s="336">
        <v>11.16</v>
      </c>
    </row>
    <row r="1211" spans="1:5" x14ac:dyDescent="0.2">
      <c r="A1211">
        <v>2571</v>
      </c>
      <c r="B1211" t="s">
        <v>4020</v>
      </c>
      <c r="C1211" t="s">
        <v>52</v>
      </c>
      <c r="D1211" t="s">
        <v>2830</v>
      </c>
      <c r="E1211" s="336">
        <v>55.54</v>
      </c>
    </row>
    <row r="1212" spans="1:5" x14ac:dyDescent="0.2">
      <c r="A1212">
        <v>2572</v>
      </c>
      <c r="B1212" t="s">
        <v>4021</v>
      </c>
      <c r="C1212" t="s">
        <v>52</v>
      </c>
      <c r="D1212" t="s">
        <v>2830</v>
      </c>
      <c r="E1212" s="336">
        <v>164.24</v>
      </c>
    </row>
    <row r="1213" spans="1:5" x14ac:dyDescent="0.2">
      <c r="A1213">
        <v>2593</v>
      </c>
      <c r="B1213" t="s">
        <v>4022</v>
      </c>
      <c r="C1213" t="s">
        <v>52</v>
      </c>
      <c r="D1213" t="s">
        <v>2830</v>
      </c>
      <c r="E1213" s="336">
        <v>11.9</v>
      </c>
    </row>
    <row r="1214" spans="1:5" x14ac:dyDescent="0.2">
      <c r="A1214">
        <v>2595</v>
      </c>
      <c r="B1214" t="s">
        <v>4023</v>
      </c>
      <c r="C1214" t="s">
        <v>52</v>
      </c>
      <c r="D1214" t="s">
        <v>2830</v>
      </c>
      <c r="E1214" s="336">
        <v>256.25</v>
      </c>
    </row>
    <row r="1215" spans="1:5" x14ac:dyDescent="0.2">
      <c r="A1215">
        <v>2576</v>
      </c>
      <c r="B1215" t="s">
        <v>4024</v>
      </c>
      <c r="C1215" t="s">
        <v>52</v>
      </c>
      <c r="D1215" t="s">
        <v>2830</v>
      </c>
      <c r="E1215" s="336">
        <v>43.68</v>
      </c>
    </row>
    <row r="1216" spans="1:5" x14ac:dyDescent="0.2">
      <c r="A1216">
        <v>2575</v>
      </c>
      <c r="B1216" t="s">
        <v>4025</v>
      </c>
      <c r="C1216" t="s">
        <v>52</v>
      </c>
      <c r="D1216" t="s">
        <v>2830</v>
      </c>
      <c r="E1216" s="336">
        <v>32.840000000000003</v>
      </c>
    </row>
    <row r="1217" spans="1:5" x14ac:dyDescent="0.2">
      <c r="A1217">
        <v>2586</v>
      </c>
      <c r="B1217" t="s">
        <v>4026</v>
      </c>
      <c r="C1217" t="s">
        <v>52</v>
      </c>
      <c r="D1217" t="s">
        <v>2830</v>
      </c>
      <c r="E1217" s="336">
        <v>22.1</v>
      </c>
    </row>
    <row r="1218" spans="1:5" x14ac:dyDescent="0.2">
      <c r="A1218">
        <v>2573</v>
      </c>
      <c r="B1218" t="s">
        <v>4027</v>
      </c>
      <c r="C1218" t="s">
        <v>52</v>
      </c>
      <c r="D1218" t="s">
        <v>2830</v>
      </c>
      <c r="E1218" s="336">
        <v>13.64</v>
      </c>
    </row>
    <row r="1219" spans="1:5" x14ac:dyDescent="0.2">
      <c r="A1219">
        <v>2577</v>
      </c>
      <c r="B1219" t="s">
        <v>4028</v>
      </c>
      <c r="C1219" t="s">
        <v>52</v>
      </c>
      <c r="D1219" t="s">
        <v>2830</v>
      </c>
      <c r="E1219" s="336">
        <v>59.19</v>
      </c>
    </row>
    <row r="1220" spans="1:5" x14ac:dyDescent="0.2">
      <c r="A1220">
        <v>2578</v>
      </c>
      <c r="B1220" t="s">
        <v>4029</v>
      </c>
      <c r="C1220" t="s">
        <v>52</v>
      </c>
      <c r="D1220" t="s">
        <v>2830</v>
      </c>
      <c r="E1220" s="336">
        <v>184.81</v>
      </c>
    </row>
    <row r="1221" spans="1:5" x14ac:dyDescent="0.2">
      <c r="A1221">
        <v>2574</v>
      </c>
      <c r="B1221" t="s">
        <v>4030</v>
      </c>
      <c r="C1221" t="s">
        <v>52</v>
      </c>
      <c r="D1221" t="s">
        <v>2830</v>
      </c>
      <c r="E1221" s="336">
        <v>13.73</v>
      </c>
    </row>
    <row r="1222" spans="1:5" x14ac:dyDescent="0.2">
      <c r="A1222">
        <v>2585</v>
      </c>
      <c r="B1222" t="s">
        <v>4031</v>
      </c>
      <c r="C1222" t="s">
        <v>52</v>
      </c>
      <c r="D1222" t="s">
        <v>2830</v>
      </c>
      <c r="E1222" s="336">
        <v>253.6</v>
      </c>
    </row>
    <row r="1223" spans="1:5" x14ac:dyDescent="0.2">
      <c r="A1223">
        <v>12008</v>
      </c>
      <c r="B1223" t="s">
        <v>4032</v>
      </c>
      <c r="C1223" t="s">
        <v>52</v>
      </c>
      <c r="D1223" t="s">
        <v>2830</v>
      </c>
      <c r="E1223" s="336">
        <v>136.06</v>
      </c>
    </row>
    <row r="1224" spans="1:5" x14ac:dyDescent="0.2">
      <c r="A1224">
        <v>2582</v>
      </c>
      <c r="B1224" t="s">
        <v>4033</v>
      </c>
      <c r="C1224" t="s">
        <v>52</v>
      </c>
      <c r="D1224" t="s">
        <v>2830</v>
      </c>
      <c r="E1224" s="336">
        <v>40.520000000000003</v>
      </c>
    </row>
    <row r="1225" spans="1:5" x14ac:dyDescent="0.2">
      <c r="A1225">
        <v>2597</v>
      </c>
      <c r="B1225" t="s">
        <v>4034</v>
      </c>
      <c r="C1225" t="s">
        <v>52</v>
      </c>
      <c r="D1225" t="s">
        <v>2830</v>
      </c>
      <c r="E1225" s="336">
        <v>34.729999999999997</v>
      </c>
    </row>
    <row r="1226" spans="1:5" x14ac:dyDescent="0.2">
      <c r="A1226">
        <v>2581</v>
      </c>
      <c r="B1226" t="s">
        <v>4035</v>
      </c>
      <c r="C1226" t="s">
        <v>52</v>
      </c>
      <c r="D1226" t="s">
        <v>2830</v>
      </c>
      <c r="E1226" s="336">
        <v>21.16</v>
      </c>
    </row>
    <row r="1227" spans="1:5" x14ac:dyDescent="0.2">
      <c r="A1227">
        <v>2579</v>
      </c>
      <c r="B1227" t="s">
        <v>4036</v>
      </c>
      <c r="C1227" t="s">
        <v>52</v>
      </c>
      <c r="D1227" t="s">
        <v>2830</v>
      </c>
      <c r="E1227" s="336">
        <v>16.53</v>
      </c>
    </row>
    <row r="1228" spans="1:5" x14ac:dyDescent="0.2">
      <c r="A1228">
        <v>2596</v>
      </c>
      <c r="B1228" t="s">
        <v>4037</v>
      </c>
      <c r="C1228" t="s">
        <v>52</v>
      </c>
      <c r="D1228" t="s">
        <v>2830</v>
      </c>
      <c r="E1228" s="336">
        <v>62.57</v>
      </c>
    </row>
    <row r="1229" spans="1:5" x14ac:dyDescent="0.2">
      <c r="A1229">
        <v>2583</v>
      </c>
      <c r="B1229" t="s">
        <v>4038</v>
      </c>
      <c r="C1229" t="s">
        <v>52</v>
      </c>
      <c r="D1229" t="s">
        <v>2830</v>
      </c>
      <c r="E1229" s="336">
        <v>152.18</v>
      </c>
    </row>
    <row r="1230" spans="1:5" x14ac:dyDescent="0.2">
      <c r="A1230">
        <v>2580</v>
      </c>
      <c r="B1230" t="s">
        <v>4039</v>
      </c>
      <c r="C1230" t="s">
        <v>52</v>
      </c>
      <c r="D1230" t="s">
        <v>2830</v>
      </c>
      <c r="E1230" s="336">
        <v>18.12</v>
      </c>
    </row>
    <row r="1231" spans="1:5" x14ac:dyDescent="0.2">
      <c r="A1231">
        <v>2584</v>
      </c>
      <c r="B1231" t="s">
        <v>4040</v>
      </c>
      <c r="C1231" t="s">
        <v>52</v>
      </c>
      <c r="D1231" t="s">
        <v>2830</v>
      </c>
      <c r="E1231" s="336">
        <v>253.34</v>
      </c>
    </row>
    <row r="1232" spans="1:5" x14ac:dyDescent="0.2">
      <c r="A1232">
        <v>39329</v>
      </c>
      <c r="B1232" t="s">
        <v>4041</v>
      </c>
      <c r="C1232" t="s">
        <v>52</v>
      </c>
      <c r="D1232" t="s">
        <v>2830</v>
      </c>
      <c r="E1232" s="336">
        <v>13.29</v>
      </c>
    </row>
    <row r="1233" spans="1:5" x14ac:dyDescent="0.2">
      <c r="A1233">
        <v>12010</v>
      </c>
      <c r="B1233" t="s">
        <v>4042</v>
      </c>
      <c r="C1233" t="s">
        <v>52</v>
      </c>
      <c r="D1233" t="s">
        <v>2830</v>
      </c>
      <c r="E1233" s="336">
        <v>12.71</v>
      </c>
    </row>
    <row r="1234" spans="1:5" x14ac:dyDescent="0.2">
      <c r="A1234">
        <v>39332</v>
      </c>
      <c r="B1234" t="s">
        <v>4043</v>
      </c>
      <c r="C1234" t="s">
        <v>52</v>
      </c>
      <c r="D1234" t="s">
        <v>2830</v>
      </c>
      <c r="E1234" s="336">
        <v>15.63</v>
      </c>
    </row>
    <row r="1235" spans="1:5" x14ac:dyDescent="0.2">
      <c r="A1235">
        <v>39330</v>
      </c>
      <c r="B1235" t="s">
        <v>4044</v>
      </c>
      <c r="C1235" t="s">
        <v>52</v>
      </c>
      <c r="D1235" t="s">
        <v>2830</v>
      </c>
      <c r="E1235" s="336">
        <v>13.99</v>
      </c>
    </row>
    <row r="1236" spans="1:5" x14ac:dyDescent="0.2">
      <c r="A1236">
        <v>39331</v>
      </c>
      <c r="B1236" t="s">
        <v>4045</v>
      </c>
      <c r="C1236" t="s">
        <v>52</v>
      </c>
      <c r="D1236" t="s">
        <v>2830</v>
      </c>
      <c r="E1236" s="336">
        <v>12.44</v>
      </c>
    </row>
    <row r="1237" spans="1:5" x14ac:dyDescent="0.2">
      <c r="A1237">
        <v>39335</v>
      </c>
      <c r="B1237" t="s">
        <v>4046</v>
      </c>
      <c r="C1237" t="s">
        <v>52</v>
      </c>
      <c r="D1237" t="s">
        <v>2830</v>
      </c>
      <c r="E1237" s="336">
        <v>14.04</v>
      </c>
    </row>
    <row r="1238" spans="1:5" x14ac:dyDescent="0.2">
      <c r="A1238">
        <v>39333</v>
      </c>
      <c r="B1238" t="s">
        <v>4047</v>
      </c>
      <c r="C1238" t="s">
        <v>52</v>
      </c>
      <c r="D1238" t="s">
        <v>2830</v>
      </c>
      <c r="E1238" s="336">
        <v>12.13</v>
      </c>
    </row>
    <row r="1239" spans="1:5" x14ac:dyDescent="0.2">
      <c r="A1239">
        <v>39334</v>
      </c>
      <c r="B1239" t="s">
        <v>4048</v>
      </c>
      <c r="C1239" t="s">
        <v>52</v>
      </c>
      <c r="D1239" t="s">
        <v>2830</v>
      </c>
      <c r="E1239" s="336">
        <v>11.16</v>
      </c>
    </row>
    <row r="1240" spans="1:5" x14ac:dyDescent="0.2">
      <c r="A1240">
        <v>12015</v>
      </c>
      <c r="B1240" t="s">
        <v>4049</v>
      </c>
      <c r="C1240" t="s">
        <v>52</v>
      </c>
      <c r="D1240" t="s">
        <v>2830</v>
      </c>
      <c r="E1240" s="336">
        <v>16.3</v>
      </c>
    </row>
    <row r="1241" spans="1:5" x14ac:dyDescent="0.2">
      <c r="A1241">
        <v>12016</v>
      </c>
      <c r="B1241" t="s">
        <v>4050</v>
      </c>
      <c r="C1241" t="s">
        <v>52</v>
      </c>
      <c r="D1241" t="s">
        <v>2830</v>
      </c>
      <c r="E1241" s="336">
        <v>14.01</v>
      </c>
    </row>
    <row r="1242" spans="1:5" x14ac:dyDescent="0.2">
      <c r="A1242">
        <v>12019</v>
      </c>
      <c r="B1242" t="s">
        <v>4051</v>
      </c>
      <c r="C1242" t="s">
        <v>52</v>
      </c>
      <c r="D1242" t="s">
        <v>2830</v>
      </c>
      <c r="E1242" s="336">
        <v>16.3</v>
      </c>
    </row>
    <row r="1243" spans="1:5" x14ac:dyDescent="0.2">
      <c r="A1243">
        <v>12020</v>
      </c>
      <c r="B1243" t="s">
        <v>4052</v>
      </c>
      <c r="C1243" t="s">
        <v>52</v>
      </c>
      <c r="D1243" t="s">
        <v>2830</v>
      </c>
      <c r="E1243" s="336">
        <v>14.01</v>
      </c>
    </row>
    <row r="1244" spans="1:5" x14ac:dyDescent="0.2">
      <c r="A1244">
        <v>39338</v>
      </c>
      <c r="B1244" t="s">
        <v>4053</v>
      </c>
      <c r="C1244" t="s">
        <v>52</v>
      </c>
      <c r="D1244" t="s">
        <v>2830</v>
      </c>
      <c r="E1244" s="336">
        <v>15.63</v>
      </c>
    </row>
    <row r="1245" spans="1:5" x14ac:dyDescent="0.2">
      <c r="A1245">
        <v>39336</v>
      </c>
      <c r="B1245" t="s">
        <v>4054</v>
      </c>
      <c r="C1245" t="s">
        <v>52</v>
      </c>
      <c r="D1245" t="s">
        <v>2830</v>
      </c>
      <c r="E1245" s="336">
        <v>13.99</v>
      </c>
    </row>
    <row r="1246" spans="1:5" x14ac:dyDescent="0.2">
      <c r="A1246">
        <v>39337</v>
      </c>
      <c r="B1246" t="s">
        <v>4055</v>
      </c>
      <c r="C1246" t="s">
        <v>52</v>
      </c>
      <c r="D1246" t="s">
        <v>2830</v>
      </c>
      <c r="E1246" s="336">
        <v>12.44</v>
      </c>
    </row>
    <row r="1247" spans="1:5" x14ac:dyDescent="0.2">
      <c r="A1247">
        <v>39341</v>
      </c>
      <c r="B1247" t="s">
        <v>4056</v>
      </c>
      <c r="C1247" t="s">
        <v>52</v>
      </c>
      <c r="D1247" t="s">
        <v>2830</v>
      </c>
      <c r="E1247" s="336">
        <v>20.37</v>
      </c>
    </row>
    <row r="1248" spans="1:5" x14ac:dyDescent="0.2">
      <c r="A1248">
        <v>39340</v>
      </c>
      <c r="B1248" t="s">
        <v>4057</v>
      </c>
      <c r="C1248" t="s">
        <v>52</v>
      </c>
      <c r="D1248" t="s">
        <v>2830</v>
      </c>
      <c r="E1248" s="336">
        <v>14.96</v>
      </c>
    </row>
    <row r="1249" spans="1:5" x14ac:dyDescent="0.2">
      <c r="A1249">
        <v>39342</v>
      </c>
      <c r="B1249" t="s">
        <v>4058</v>
      </c>
      <c r="C1249" t="s">
        <v>52</v>
      </c>
      <c r="D1249" t="s">
        <v>2830</v>
      </c>
      <c r="E1249" s="336">
        <v>20.37</v>
      </c>
    </row>
    <row r="1250" spans="1:5" x14ac:dyDescent="0.2">
      <c r="A1250">
        <v>12025</v>
      </c>
      <c r="B1250" t="s">
        <v>4059</v>
      </c>
      <c r="C1250" t="s">
        <v>52</v>
      </c>
      <c r="D1250" t="s">
        <v>2830</v>
      </c>
      <c r="E1250" s="336">
        <v>15.45</v>
      </c>
    </row>
    <row r="1251" spans="1:5" x14ac:dyDescent="0.2">
      <c r="A1251">
        <v>39345</v>
      </c>
      <c r="B1251" t="s">
        <v>4060</v>
      </c>
      <c r="C1251" t="s">
        <v>52</v>
      </c>
      <c r="D1251" t="s">
        <v>2830</v>
      </c>
      <c r="E1251" s="336">
        <v>23.28</v>
      </c>
    </row>
    <row r="1252" spans="1:5" x14ac:dyDescent="0.2">
      <c r="A1252">
        <v>39343</v>
      </c>
      <c r="B1252" t="s">
        <v>4061</v>
      </c>
      <c r="C1252" t="s">
        <v>52</v>
      </c>
      <c r="D1252" t="s">
        <v>2830</v>
      </c>
      <c r="E1252" s="336">
        <v>17.2</v>
      </c>
    </row>
    <row r="1253" spans="1:5" x14ac:dyDescent="0.2">
      <c r="A1253">
        <v>39344</v>
      </c>
      <c r="B1253" t="s">
        <v>4062</v>
      </c>
      <c r="C1253" t="s">
        <v>52</v>
      </c>
      <c r="D1253" t="s">
        <v>2830</v>
      </c>
      <c r="E1253" s="336">
        <v>16.63</v>
      </c>
    </row>
    <row r="1254" spans="1:5" x14ac:dyDescent="0.2">
      <c r="A1254">
        <v>12623</v>
      </c>
      <c r="B1254" t="s">
        <v>4063</v>
      </c>
      <c r="C1254" t="s">
        <v>83</v>
      </c>
      <c r="D1254" t="s">
        <v>2830</v>
      </c>
      <c r="E1254" s="336">
        <v>48.71</v>
      </c>
    </row>
    <row r="1255" spans="1:5" x14ac:dyDescent="0.2">
      <c r="A1255">
        <v>34498</v>
      </c>
      <c r="B1255" t="s">
        <v>4064</v>
      </c>
      <c r="C1255" t="s">
        <v>52</v>
      </c>
      <c r="D1255" t="s">
        <v>2830</v>
      </c>
      <c r="E1255" s="336">
        <v>118.66</v>
      </c>
    </row>
    <row r="1256" spans="1:5" x14ac:dyDescent="0.2">
      <c r="A1256">
        <v>13244</v>
      </c>
      <c r="B1256" t="s">
        <v>4065</v>
      </c>
      <c r="C1256" t="s">
        <v>52</v>
      </c>
      <c r="D1256" t="s">
        <v>767</v>
      </c>
      <c r="E1256" s="336">
        <v>49.95</v>
      </c>
    </row>
    <row r="1257" spans="1:5" x14ac:dyDescent="0.2">
      <c r="A1257">
        <v>38998</v>
      </c>
      <c r="B1257" t="s">
        <v>4066</v>
      </c>
      <c r="C1257" t="s">
        <v>52</v>
      </c>
      <c r="D1257" t="s">
        <v>2830</v>
      </c>
    </row>
    <row r="1258" spans="1:5" x14ac:dyDescent="0.2">
      <c r="A1258">
        <v>38999</v>
      </c>
      <c r="B1258" t="s">
        <v>4067</v>
      </c>
      <c r="C1258" t="s">
        <v>52</v>
      </c>
      <c r="D1258" t="s">
        <v>2830</v>
      </c>
    </row>
    <row r="1259" spans="1:5" x14ac:dyDescent="0.2">
      <c r="A1259">
        <v>38996</v>
      </c>
      <c r="B1259" t="s">
        <v>4068</v>
      </c>
      <c r="C1259" t="s">
        <v>52</v>
      </c>
      <c r="D1259" t="s">
        <v>2830</v>
      </c>
    </row>
    <row r="1260" spans="1:5" x14ac:dyDescent="0.2">
      <c r="A1260">
        <v>44173</v>
      </c>
      <c r="B1260" t="s">
        <v>4069</v>
      </c>
      <c r="C1260" t="s">
        <v>52</v>
      </c>
      <c r="D1260" t="s">
        <v>2830</v>
      </c>
    </row>
    <row r="1261" spans="1:5" x14ac:dyDescent="0.2">
      <c r="A1261">
        <v>44174</v>
      </c>
      <c r="B1261" t="s">
        <v>4070</v>
      </c>
      <c r="C1261" t="s">
        <v>52</v>
      </c>
      <c r="D1261" t="s">
        <v>2830</v>
      </c>
    </row>
    <row r="1262" spans="1:5" x14ac:dyDescent="0.2">
      <c r="A1262">
        <v>38997</v>
      </c>
      <c r="B1262" t="s">
        <v>4071</v>
      </c>
      <c r="C1262" t="s">
        <v>52</v>
      </c>
      <c r="D1262" t="s">
        <v>2830</v>
      </c>
    </row>
    <row r="1263" spans="1:5" x14ac:dyDescent="0.2">
      <c r="A1263">
        <v>39600</v>
      </c>
      <c r="B1263" t="s">
        <v>4072</v>
      </c>
      <c r="C1263" t="s">
        <v>52</v>
      </c>
      <c r="D1263" t="s">
        <v>2830</v>
      </c>
      <c r="E1263" s="336">
        <v>16.25</v>
      </c>
    </row>
    <row r="1264" spans="1:5" x14ac:dyDescent="0.2">
      <c r="A1264">
        <v>39601</v>
      </c>
      <c r="B1264" t="s">
        <v>4073</v>
      </c>
      <c r="C1264" t="s">
        <v>52</v>
      </c>
      <c r="D1264" t="s">
        <v>2830</v>
      </c>
      <c r="E1264" s="336">
        <v>34.479999999999997</v>
      </c>
    </row>
    <row r="1265" spans="1:5" x14ac:dyDescent="0.2">
      <c r="A1265">
        <v>39862</v>
      </c>
      <c r="B1265" t="s">
        <v>4074</v>
      </c>
      <c r="C1265" t="s">
        <v>52</v>
      </c>
      <c r="D1265" t="s">
        <v>2830</v>
      </c>
    </row>
    <row r="1266" spans="1:5" x14ac:dyDescent="0.2">
      <c r="A1266">
        <v>39863</v>
      </c>
      <c r="B1266" t="s">
        <v>4075</v>
      </c>
      <c r="C1266" t="s">
        <v>52</v>
      </c>
      <c r="D1266" t="s">
        <v>2830</v>
      </c>
    </row>
    <row r="1267" spans="1:5" x14ac:dyDescent="0.2">
      <c r="A1267">
        <v>39864</v>
      </c>
      <c r="B1267" t="s">
        <v>4076</v>
      </c>
      <c r="C1267" t="s">
        <v>52</v>
      </c>
      <c r="D1267" t="s">
        <v>2830</v>
      </c>
    </row>
    <row r="1268" spans="1:5" x14ac:dyDescent="0.2">
      <c r="A1268">
        <v>39865</v>
      </c>
      <c r="B1268" t="s">
        <v>4077</v>
      </c>
      <c r="C1268" t="s">
        <v>52</v>
      </c>
      <c r="D1268" t="s">
        <v>2830</v>
      </c>
    </row>
    <row r="1269" spans="1:5" x14ac:dyDescent="0.2">
      <c r="A1269">
        <v>2517</v>
      </c>
      <c r="B1269" t="s">
        <v>4078</v>
      </c>
      <c r="C1269" t="s">
        <v>52</v>
      </c>
      <c r="D1269" t="s">
        <v>2830</v>
      </c>
      <c r="E1269" s="336">
        <v>25.24</v>
      </c>
    </row>
    <row r="1270" spans="1:5" x14ac:dyDescent="0.2">
      <c r="A1270">
        <v>2522</v>
      </c>
      <c r="B1270" t="s">
        <v>4079</v>
      </c>
      <c r="C1270" t="s">
        <v>52</v>
      </c>
      <c r="D1270" t="s">
        <v>2830</v>
      </c>
      <c r="E1270" s="336">
        <v>16.309999999999999</v>
      </c>
    </row>
    <row r="1271" spans="1:5" x14ac:dyDescent="0.2">
      <c r="A1271">
        <v>2516</v>
      </c>
      <c r="B1271" t="s">
        <v>4080</v>
      </c>
      <c r="C1271" t="s">
        <v>52</v>
      </c>
      <c r="D1271" t="s">
        <v>2830</v>
      </c>
      <c r="E1271" s="336">
        <v>13.1</v>
      </c>
    </row>
    <row r="1272" spans="1:5" x14ac:dyDescent="0.2">
      <c r="A1272">
        <v>2548</v>
      </c>
      <c r="B1272" t="s">
        <v>4081</v>
      </c>
      <c r="C1272" t="s">
        <v>52</v>
      </c>
      <c r="D1272" t="s">
        <v>2830</v>
      </c>
      <c r="E1272" s="336">
        <v>10.029999999999999</v>
      </c>
    </row>
    <row r="1273" spans="1:5" x14ac:dyDescent="0.2">
      <c r="A1273">
        <v>2518</v>
      </c>
      <c r="B1273" t="s">
        <v>4082</v>
      </c>
      <c r="C1273" t="s">
        <v>52</v>
      </c>
      <c r="D1273" t="s">
        <v>2830</v>
      </c>
      <c r="E1273" s="336">
        <v>120.15</v>
      </c>
    </row>
    <row r="1274" spans="1:5" x14ac:dyDescent="0.2">
      <c r="A1274">
        <v>2521</v>
      </c>
      <c r="B1274" t="s">
        <v>4083</v>
      </c>
      <c r="C1274" t="s">
        <v>52</v>
      </c>
      <c r="D1274" t="s">
        <v>2830</v>
      </c>
      <c r="E1274" s="336">
        <v>51.14</v>
      </c>
    </row>
    <row r="1275" spans="1:5" x14ac:dyDescent="0.2">
      <c r="A1275">
        <v>2519</v>
      </c>
      <c r="B1275" t="s">
        <v>4084</v>
      </c>
      <c r="C1275" t="s">
        <v>52</v>
      </c>
      <c r="D1275" t="s">
        <v>2830</v>
      </c>
      <c r="E1275" s="336">
        <v>144.87</v>
      </c>
    </row>
    <row r="1276" spans="1:5" x14ac:dyDescent="0.2">
      <c r="A1276">
        <v>2515</v>
      </c>
      <c r="B1276" t="s">
        <v>4085</v>
      </c>
      <c r="C1276" t="s">
        <v>52</v>
      </c>
      <c r="D1276" t="s">
        <v>2830</v>
      </c>
      <c r="E1276" s="336">
        <v>10.9</v>
      </c>
    </row>
    <row r="1277" spans="1:5" x14ac:dyDescent="0.2">
      <c r="A1277">
        <v>2520</v>
      </c>
      <c r="B1277" t="s">
        <v>4086</v>
      </c>
      <c r="C1277" t="s">
        <v>52</v>
      </c>
      <c r="D1277" t="s">
        <v>2830</v>
      </c>
      <c r="E1277" s="336">
        <v>266.64</v>
      </c>
    </row>
    <row r="1278" spans="1:5" x14ac:dyDescent="0.2">
      <c r="A1278">
        <v>1602</v>
      </c>
      <c r="B1278" t="s">
        <v>4087</v>
      </c>
      <c r="C1278" t="s">
        <v>52</v>
      </c>
      <c r="D1278" t="s">
        <v>2830</v>
      </c>
      <c r="E1278" s="336">
        <v>54.78</v>
      </c>
    </row>
    <row r="1279" spans="1:5" x14ac:dyDescent="0.2">
      <c r="A1279">
        <v>1601</v>
      </c>
      <c r="B1279" t="s">
        <v>4088</v>
      </c>
      <c r="C1279" t="s">
        <v>52</v>
      </c>
      <c r="D1279" t="s">
        <v>2830</v>
      </c>
      <c r="E1279" s="336">
        <v>48.82</v>
      </c>
    </row>
    <row r="1280" spans="1:5" x14ac:dyDescent="0.2">
      <c r="A1280">
        <v>1600</v>
      </c>
      <c r="B1280" t="s">
        <v>4089</v>
      </c>
      <c r="C1280" t="s">
        <v>52</v>
      </c>
      <c r="D1280" t="s">
        <v>2830</v>
      </c>
      <c r="E1280" s="336">
        <v>21.33</v>
      </c>
    </row>
    <row r="1281" spans="1:5" x14ac:dyDescent="0.2">
      <c r="A1281">
        <v>1598</v>
      </c>
      <c r="B1281" t="s">
        <v>4090</v>
      </c>
      <c r="C1281" t="s">
        <v>52</v>
      </c>
      <c r="D1281" t="s">
        <v>2830</v>
      </c>
      <c r="E1281" s="336">
        <v>14.45</v>
      </c>
    </row>
    <row r="1282" spans="1:5" x14ac:dyDescent="0.2">
      <c r="A1282">
        <v>1603</v>
      </c>
      <c r="B1282" t="s">
        <v>4091</v>
      </c>
      <c r="C1282" t="s">
        <v>52</v>
      </c>
      <c r="D1282" t="s">
        <v>2830</v>
      </c>
      <c r="E1282" s="336">
        <v>82.71</v>
      </c>
    </row>
    <row r="1283" spans="1:5" x14ac:dyDescent="0.2">
      <c r="A1283">
        <v>1599</v>
      </c>
      <c r="B1283" t="s">
        <v>4092</v>
      </c>
      <c r="C1283" t="s">
        <v>52</v>
      </c>
      <c r="D1283" t="s">
        <v>2830</v>
      </c>
      <c r="E1283" s="336">
        <v>16.760000000000002</v>
      </c>
    </row>
    <row r="1284" spans="1:5" x14ac:dyDescent="0.2">
      <c r="A1284">
        <v>1597</v>
      </c>
      <c r="B1284" t="s">
        <v>4093</v>
      </c>
      <c r="C1284" t="s">
        <v>52</v>
      </c>
      <c r="D1284" t="s">
        <v>2830</v>
      </c>
      <c r="E1284" s="336">
        <v>13.58</v>
      </c>
    </row>
    <row r="1285" spans="1:5" x14ac:dyDescent="0.2">
      <c r="A1285">
        <v>39602</v>
      </c>
      <c r="B1285" t="s">
        <v>4094</v>
      </c>
      <c r="C1285" t="s">
        <v>52</v>
      </c>
      <c r="D1285" t="s">
        <v>2830</v>
      </c>
      <c r="E1285" s="336">
        <v>1.72</v>
      </c>
    </row>
    <row r="1286" spans="1:5" x14ac:dyDescent="0.2">
      <c r="A1286">
        <v>39603</v>
      </c>
      <c r="B1286" t="s">
        <v>4095</v>
      </c>
      <c r="C1286" t="s">
        <v>52</v>
      </c>
      <c r="D1286" t="s">
        <v>2830</v>
      </c>
      <c r="E1286" s="336">
        <v>3.67</v>
      </c>
    </row>
    <row r="1287" spans="1:5" x14ac:dyDescent="0.2">
      <c r="A1287">
        <v>11821</v>
      </c>
      <c r="B1287" t="s">
        <v>4096</v>
      </c>
      <c r="C1287" t="s">
        <v>52</v>
      </c>
      <c r="D1287" t="s">
        <v>2830</v>
      </c>
      <c r="E1287" s="336">
        <v>11.16</v>
      </c>
    </row>
    <row r="1288" spans="1:5" x14ac:dyDescent="0.2">
      <c r="A1288">
        <v>1562</v>
      </c>
      <c r="B1288" t="s">
        <v>4097</v>
      </c>
      <c r="C1288" t="s">
        <v>52</v>
      </c>
      <c r="D1288" t="s">
        <v>2830</v>
      </c>
      <c r="E1288" s="336">
        <v>18.27</v>
      </c>
    </row>
    <row r="1289" spans="1:5" x14ac:dyDescent="0.2">
      <c r="A1289">
        <v>1563</v>
      </c>
      <c r="B1289" t="s">
        <v>4098</v>
      </c>
      <c r="C1289" t="s">
        <v>52</v>
      </c>
      <c r="D1289" t="s">
        <v>2830</v>
      </c>
      <c r="E1289" s="336">
        <v>24.52</v>
      </c>
    </row>
    <row r="1290" spans="1:5" x14ac:dyDescent="0.2">
      <c r="A1290">
        <v>11856</v>
      </c>
      <c r="B1290" t="s">
        <v>4099</v>
      </c>
      <c r="C1290" t="s">
        <v>52</v>
      </c>
      <c r="D1290" t="s">
        <v>767</v>
      </c>
      <c r="E1290" s="336">
        <v>7.31</v>
      </c>
    </row>
    <row r="1291" spans="1:5" x14ac:dyDescent="0.2">
      <c r="A1291">
        <v>11857</v>
      </c>
      <c r="B1291" t="s">
        <v>4100</v>
      </c>
      <c r="C1291" t="s">
        <v>52</v>
      </c>
      <c r="D1291" t="s">
        <v>2830</v>
      </c>
      <c r="E1291" s="336">
        <v>38.47</v>
      </c>
    </row>
    <row r="1292" spans="1:5" x14ac:dyDescent="0.2">
      <c r="A1292">
        <v>11858</v>
      </c>
      <c r="B1292" t="s">
        <v>4101</v>
      </c>
      <c r="C1292" t="s">
        <v>52</v>
      </c>
      <c r="D1292" t="s">
        <v>2830</v>
      </c>
      <c r="E1292" s="336">
        <v>47.75</v>
      </c>
    </row>
    <row r="1293" spans="1:5" x14ac:dyDescent="0.2">
      <c r="A1293">
        <v>1539</v>
      </c>
      <c r="B1293" t="s">
        <v>4102</v>
      </c>
      <c r="C1293" t="s">
        <v>52</v>
      </c>
      <c r="D1293" t="s">
        <v>2830</v>
      </c>
      <c r="E1293" s="336">
        <v>8.59</v>
      </c>
    </row>
    <row r="1294" spans="1:5" x14ac:dyDescent="0.2">
      <c r="A1294">
        <v>11859</v>
      </c>
      <c r="B1294" t="s">
        <v>4103</v>
      </c>
      <c r="C1294" t="s">
        <v>52</v>
      </c>
      <c r="D1294" t="s">
        <v>2830</v>
      </c>
      <c r="E1294" s="336">
        <v>64.959999999999994</v>
      </c>
    </row>
    <row r="1295" spans="1:5" x14ac:dyDescent="0.2">
      <c r="A1295">
        <v>1550</v>
      </c>
      <c r="B1295" t="s">
        <v>4104</v>
      </c>
      <c r="C1295" t="s">
        <v>52</v>
      </c>
      <c r="D1295" t="s">
        <v>2830</v>
      </c>
      <c r="E1295" s="336">
        <v>9.06</v>
      </c>
    </row>
    <row r="1296" spans="1:5" x14ac:dyDescent="0.2">
      <c r="A1296">
        <v>11854</v>
      </c>
      <c r="B1296" t="s">
        <v>4105</v>
      </c>
      <c r="C1296" t="s">
        <v>52</v>
      </c>
      <c r="D1296" t="s">
        <v>2830</v>
      </c>
      <c r="E1296" s="336">
        <v>11.32</v>
      </c>
    </row>
    <row r="1297" spans="1:5" x14ac:dyDescent="0.2">
      <c r="A1297">
        <v>11862</v>
      </c>
      <c r="B1297" t="s">
        <v>4106</v>
      </c>
      <c r="C1297" t="s">
        <v>52</v>
      </c>
      <c r="D1297" t="s">
        <v>2830</v>
      </c>
      <c r="E1297" s="336">
        <v>15.88</v>
      </c>
    </row>
    <row r="1298" spans="1:5" x14ac:dyDescent="0.2">
      <c r="A1298">
        <v>11863</v>
      </c>
      <c r="B1298" t="s">
        <v>4107</v>
      </c>
      <c r="C1298" t="s">
        <v>52</v>
      </c>
      <c r="D1298" t="s">
        <v>2830</v>
      </c>
      <c r="E1298" s="336">
        <v>6.41</v>
      </c>
    </row>
    <row r="1299" spans="1:5" x14ac:dyDescent="0.2">
      <c r="A1299">
        <v>11855</v>
      </c>
      <c r="B1299" t="s">
        <v>4108</v>
      </c>
      <c r="C1299" t="s">
        <v>52</v>
      </c>
      <c r="D1299" t="s">
        <v>2830</v>
      </c>
      <c r="E1299" s="336">
        <v>23.71</v>
      </c>
    </row>
    <row r="1300" spans="1:5" x14ac:dyDescent="0.2">
      <c r="A1300">
        <v>11864</v>
      </c>
      <c r="B1300" t="s">
        <v>4109</v>
      </c>
      <c r="C1300" t="s">
        <v>52</v>
      </c>
      <c r="D1300" t="s">
        <v>2830</v>
      </c>
      <c r="E1300" s="336">
        <v>35.85</v>
      </c>
    </row>
    <row r="1301" spans="1:5" x14ac:dyDescent="0.2">
      <c r="A1301">
        <v>2527</v>
      </c>
      <c r="B1301" t="s">
        <v>4110</v>
      </c>
      <c r="C1301" t="s">
        <v>52</v>
      </c>
      <c r="D1301" t="s">
        <v>2830</v>
      </c>
      <c r="E1301" s="336">
        <v>9.0299999999999994</v>
      </c>
    </row>
    <row r="1302" spans="1:5" x14ac:dyDescent="0.2">
      <c r="A1302">
        <v>2526</v>
      </c>
      <c r="B1302" t="s">
        <v>4111</v>
      </c>
      <c r="C1302" t="s">
        <v>52</v>
      </c>
      <c r="D1302" t="s">
        <v>2830</v>
      </c>
      <c r="E1302" s="336">
        <v>5.79</v>
      </c>
    </row>
    <row r="1303" spans="1:5" x14ac:dyDescent="0.2">
      <c r="A1303">
        <v>2483</v>
      </c>
      <c r="B1303" t="s">
        <v>4112</v>
      </c>
      <c r="C1303" t="s">
        <v>52</v>
      </c>
      <c r="D1303" t="s">
        <v>2830</v>
      </c>
      <c r="E1303" s="336">
        <v>4.12</v>
      </c>
    </row>
    <row r="1304" spans="1:5" x14ac:dyDescent="0.2">
      <c r="A1304">
        <v>2487</v>
      </c>
      <c r="B1304" t="s">
        <v>4113</v>
      </c>
      <c r="C1304" t="s">
        <v>52</v>
      </c>
      <c r="D1304" t="s">
        <v>2830</v>
      </c>
      <c r="E1304" s="336">
        <v>1.97</v>
      </c>
    </row>
    <row r="1305" spans="1:5" x14ac:dyDescent="0.2">
      <c r="A1305">
        <v>2528</v>
      </c>
      <c r="B1305" t="s">
        <v>4114</v>
      </c>
      <c r="C1305" t="s">
        <v>52</v>
      </c>
      <c r="D1305" t="s">
        <v>2830</v>
      </c>
      <c r="E1305" s="336">
        <v>22.73</v>
      </c>
    </row>
    <row r="1306" spans="1:5" x14ac:dyDescent="0.2">
      <c r="A1306">
        <v>2489</v>
      </c>
      <c r="B1306" t="s">
        <v>4115</v>
      </c>
      <c r="C1306" t="s">
        <v>52</v>
      </c>
      <c r="D1306" t="s">
        <v>2830</v>
      </c>
      <c r="E1306" s="336">
        <v>10.01</v>
      </c>
    </row>
    <row r="1307" spans="1:5" x14ac:dyDescent="0.2">
      <c r="A1307">
        <v>2484</v>
      </c>
      <c r="B1307" t="s">
        <v>4116</v>
      </c>
      <c r="C1307" t="s">
        <v>52</v>
      </c>
      <c r="D1307" t="s">
        <v>2830</v>
      </c>
      <c r="E1307" s="336">
        <v>33.020000000000003</v>
      </c>
    </row>
    <row r="1308" spans="1:5" x14ac:dyDescent="0.2">
      <c r="A1308">
        <v>2488</v>
      </c>
      <c r="B1308" t="s">
        <v>4117</v>
      </c>
      <c r="C1308" t="s">
        <v>52</v>
      </c>
      <c r="D1308" t="s">
        <v>2830</v>
      </c>
      <c r="E1308" s="336">
        <v>2.31</v>
      </c>
    </row>
    <row r="1309" spans="1:5" x14ac:dyDescent="0.2">
      <c r="A1309">
        <v>2485</v>
      </c>
      <c r="B1309" t="s">
        <v>4118</v>
      </c>
      <c r="C1309" t="s">
        <v>52</v>
      </c>
      <c r="D1309" t="s">
        <v>2830</v>
      </c>
      <c r="E1309" s="336">
        <v>51.75</v>
      </c>
    </row>
    <row r="1310" spans="1:5" x14ac:dyDescent="0.2">
      <c r="A1310">
        <v>44247</v>
      </c>
      <c r="B1310" t="s">
        <v>4119</v>
      </c>
      <c r="C1310" t="s">
        <v>52</v>
      </c>
      <c r="D1310" t="s">
        <v>2830</v>
      </c>
      <c r="E1310" s="336">
        <v>1661.73</v>
      </c>
    </row>
    <row r="1311" spans="1:5" x14ac:dyDescent="0.2">
      <c r="A1311">
        <v>38005</v>
      </c>
      <c r="B1311" t="s">
        <v>4120</v>
      </c>
      <c r="C1311" t="s">
        <v>52</v>
      </c>
      <c r="D1311" t="s">
        <v>2830</v>
      </c>
      <c r="E1311" s="336">
        <v>19.760000000000002</v>
      </c>
    </row>
    <row r="1312" spans="1:5" x14ac:dyDescent="0.2">
      <c r="A1312">
        <v>38006</v>
      </c>
      <c r="B1312" t="s">
        <v>4121</v>
      </c>
      <c r="C1312" t="s">
        <v>52</v>
      </c>
      <c r="D1312" t="s">
        <v>2830</v>
      </c>
      <c r="E1312" s="336">
        <v>26.25</v>
      </c>
    </row>
    <row r="1313" spans="1:5" x14ac:dyDescent="0.2">
      <c r="A1313">
        <v>38428</v>
      </c>
      <c r="B1313" t="s">
        <v>4122</v>
      </c>
      <c r="C1313" t="s">
        <v>52</v>
      </c>
      <c r="D1313" t="s">
        <v>2830</v>
      </c>
      <c r="E1313" s="336">
        <v>23.51</v>
      </c>
    </row>
    <row r="1314" spans="1:5" x14ac:dyDescent="0.2">
      <c r="A1314">
        <v>38007</v>
      </c>
      <c r="B1314" t="s">
        <v>4123</v>
      </c>
      <c r="C1314" t="s">
        <v>52</v>
      </c>
      <c r="D1314" t="s">
        <v>2830</v>
      </c>
      <c r="E1314" s="336">
        <v>30.29</v>
      </c>
    </row>
    <row r="1315" spans="1:5" x14ac:dyDescent="0.2">
      <c r="A1315">
        <v>38008</v>
      </c>
      <c r="B1315" t="s">
        <v>4124</v>
      </c>
      <c r="C1315" t="s">
        <v>52</v>
      </c>
      <c r="D1315" t="s">
        <v>2830</v>
      </c>
      <c r="E1315" s="336">
        <v>48.47</v>
      </c>
    </row>
    <row r="1316" spans="1:5" x14ac:dyDescent="0.2">
      <c r="A1316">
        <v>38009</v>
      </c>
      <c r="B1316" t="s">
        <v>4125</v>
      </c>
      <c r="C1316" t="s">
        <v>52</v>
      </c>
      <c r="D1316" t="s">
        <v>2830</v>
      </c>
      <c r="E1316" s="336">
        <v>59.34</v>
      </c>
    </row>
    <row r="1317" spans="1:5" x14ac:dyDescent="0.2">
      <c r="A1317">
        <v>44248</v>
      </c>
      <c r="B1317" t="s">
        <v>4126</v>
      </c>
      <c r="C1317" t="s">
        <v>52</v>
      </c>
      <c r="D1317" t="s">
        <v>2830</v>
      </c>
      <c r="E1317" s="336">
        <v>96.73</v>
      </c>
    </row>
    <row r="1318" spans="1:5" x14ac:dyDescent="0.2">
      <c r="A1318">
        <v>44249</v>
      </c>
      <c r="B1318" t="s">
        <v>4127</v>
      </c>
      <c r="C1318" t="s">
        <v>52</v>
      </c>
      <c r="D1318" t="s">
        <v>2830</v>
      </c>
      <c r="E1318" s="336">
        <v>373.2</v>
      </c>
    </row>
    <row r="1319" spans="1:5" x14ac:dyDescent="0.2">
      <c r="A1319">
        <v>44250</v>
      </c>
      <c r="B1319" t="s">
        <v>4128</v>
      </c>
      <c r="C1319" t="s">
        <v>52</v>
      </c>
      <c r="D1319" t="s">
        <v>2830</v>
      </c>
      <c r="E1319" s="336">
        <v>541.97</v>
      </c>
    </row>
    <row r="1320" spans="1:5" x14ac:dyDescent="0.2">
      <c r="A1320">
        <v>39279</v>
      </c>
      <c r="B1320" t="s">
        <v>4129</v>
      </c>
      <c r="C1320" t="s">
        <v>52</v>
      </c>
      <c r="D1320" t="s">
        <v>2830</v>
      </c>
    </row>
    <row r="1321" spans="1:5" x14ac:dyDescent="0.2">
      <c r="A1321">
        <v>39280</v>
      </c>
      <c r="B1321" t="s">
        <v>4130</v>
      </c>
      <c r="C1321" t="s">
        <v>52</v>
      </c>
      <c r="D1321" t="s">
        <v>2830</v>
      </c>
    </row>
    <row r="1322" spans="1:5" x14ac:dyDescent="0.2">
      <c r="A1322">
        <v>39281</v>
      </c>
      <c r="B1322" t="s">
        <v>4131</v>
      </c>
      <c r="C1322" t="s">
        <v>52</v>
      </c>
      <c r="D1322" t="s">
        <v>2830</v>
      </c>
    </row>
    <row r="1323" spans="1:5" x14ac:dyDescent="0.2">
      <c r="A1323">
        <v>39282</v>
      </c>
      <c r="B1323" t="s">
        <v>4132</v>
      </c>
      <c r="C1323" t="s">
        <v>52</v>
      </c>
      <c r="D1323" t="s">
        <v>2830</v>
      </c>
    </row>
    <row r="1324" spans="1:5" x14ac:dyDescent="0.2">
      <c r="A1324">
        <v>38844</v>
      </c>
      <c r="B1324" t="s">
        <v>4133</v>
      </c>
      <c r="C1324" t="s">
        <v>52</v>
      </c>
      <c r="D1324" t="s">
        <v>767</v>
      </c>
    </row>
    <row r="1325" spans="1:5" x14ac:dyDescent="0.2">
      <c r="A1325">
        <v>38846</v>
      </c>
      <c r="B1325" t="s">
        <v>4134</v>
      </c>
      <c r="C1325" t="s">
        <v>52</v>
      </c>
      <c r="D1325" t="s">
        <v>2830</v>
      </c>
    </row>
    <row r="1326" spans="1:5" x14ac:dyDescent="0.2">
      <c r="A1326">
        <v>38847</v>
      </c>
      <c r="B1326" t="s">
        <v>4135</v>
      </c>
      <c r="C1326" t="s">
        <v>52</v>
      </c>
      <c r="D1326" t="s">
        <v>2830</v>
      </c>
    </row>
    <row r="1327" spans="1:5" x14ac:dyDescent="0.2">
      <c r="A1327">
        <v>38850</v>
      </c>
      <c r="B1327" t="s">
        <v>4136</v>
      </c>
      <c r="C1327" t="s">
        <v>52</v>
      </c>
      <c r="D1327" t="s">
        <v>2830</v>
      </c>
    </row>
    <row r="1328" spans="1:5" x14ac:dyDescent="0.2">
      <c r="A1328">
        <v>38848</v>
      </c>
      <c r="B1328" t="s">
        <v>4137</v>
      </c>
      <c r="C1328" t="s">
        <v>52</v>
      </c>
      <c r="D1328" t="s">
        <v>2830</v>
      </c>
    </row>
    <row r="1329" spans="1:5" x14ac:dyDescent="0.2">
      <c r="A1329">
        <v>38851</v>
      </c>
      <c r="B1329" t="s">
        <v>4138</v>
      </c>
      <c r="C1329" t="s">
        <v>52</v>
      </c>
      <c r="D1329" t="s">
        <v>2830</v>
      </c>
    </row>
    <row r="1330" spans="1:5" x14ac:dyDescent="0.2">
      <c r="A1330">
        <v>38854</v>
      </c>
      <c r="B1330" t="s">
        <v>4139</v>
      </c>
      <c r="C1330" t="s">
        <v>52</v>
      </c>
      <c r="D1330" t="s">
        <v>2830</v>
      </c>
    </row>
    <row r="1331" spans="1:5" x14ac:dyDescent="0.2">
      <c r="A1331">
        <v>3104</v>
      </c>
      <c r="B1331" t="s">
        <v>4140</v>
      </c>
      <c r="C1331" t="s">
        <v>419</v>
      </c>
      <c r="D1331" t="s">
        <v>2830</v>
      </c>
      <c r="E1331" s="336">
        <v>195.68</v>
      </c>
    </row>
    <row r="1332" spans="1:5" x14ac:dyDescent="0.2">
      <c r="A1332">
        <v>1607</v>
      </c>
      <c r="B1332" t="s">
        <v>4141</v>
      </c>
      <c r="C1332" t="s">
        <v>419</v>
      </c>
      <c r="D1332" t="s">
        <v>2830</v>
      </c>
      <c r="E1332" s="336">
        <v>0.32</v>
      </c>
    </row>
    <row r="1333" spans="1:5" x14ac:dyDescent="0.2">
      <c r="A1333">
        <v>38169</v>
      </c>
      <c r="B1333" t="s">
        <v>4142</v>
      </c>
      <c r="C1333" t="s">
        <v>419</v>
      </c>
      <c r="D1333" t="s">
        <v>2830</v>
      </c>
      <c r="E1333" s="336">
        <v>86.55</v>
      </c>
    </row>
    <row r="1334" spans="1:5" x14ac:dyDescent="0.2">
      <c r="A1334">
        <v>6142</v>
      </c>
      <c r="B1334" t="s">
        <v>4143</v>
      </c>
      <c r="C1334" t="s">
        <v>52</v>
      </c>
      <c r="D1334" t="s">
        <v>2830</v>
      </c>
      <c r="E1334" s="336">
        <v>10.38</v>
      </c>
    </row>
    <row r="1335" spans="1:5" x14ac:dyDescent="0.2">
      <c r="A1335">
        <v>11686</v>
      </c>
      <c r="B1335" t="s">
        <v>4144</v>
      </c>
      <c r="C1335" t="s">
        <v>52</v>
      </c>
      <c r="D1335" t="s">
        <v>2830</v>
      </c>
      <c r="E1335" s="336">
        <v>14.41</v>
      </c>
    </row>
    <row r="1336" spans="1:5" x14ac:dyDescent="0.2">
      <c r="A1336">
        <v>37598</v>
      </c>
      <c r="B1336" t="s">
        <v>4145</v>
      </c>
      <c r="C1336" t="s">
        <v>52</v>
      </c>
      <c r="D1336" t="s">
        <v>2830</v>
      </c>
    </row>
    <row r="1337" spans="1:5" x14ac:dyDescent="0.2">
      <c r="A1337">
        <v>25398</v>
      </c>
      <c r="B1337" t="s">
        <v>4146</v>
      </c>
      <c r="C1337" t="s">
        <v>52</v>
      </c>
      <c r="D1337" t="s">
        <v>2830</v>
      </c>
    </row>
    <row r="1338" spans="1:5" x14ac:dyDescent="0.2">
      <c r="A1338">
        <v>25399</v>
      </c>
      <c r="B1338" t="s">
        <v>4147</v>
      </c>
      <c r="C1338" t="s">
        <v>52</v>
      </c>
      <c r="D1338" t="s">
        <v>2830</v>
      </c>
    </row>
    <row r="1339" spans="1:5" x14ac:dyDescent="0.2">
      <c r="A1339">
        <v>43440</v>
      </c>
      <c r="B1339" t="s">
        <v>4148</v>
      </c>
      <c r="C1339" t="s">
        <v>52</v>
      </c>
      <c r="D1339" t="s">
        <v>2830</v>
      </c>
      <c r="E1339" s="336">
        <v>580.41</v>
      </c>
    </row>
    <row r="1340" spans="1:5" x14ac:dyDescent="0.2">
      <c r="A1340">
        <v>1613</v>
      </c>
      <c r="B1340" t="s">
        <v>4149</v>
      </c>
      <c r="C1340" t="s">
        <v>52</v>
      </c>
      <c r="D1340" t="s">
        <v>2830</v>
      </c>
      <c r="E1340" s="336">
        <v>1084.1400000000001</v>
      </c>
    </row>
    <row r="1341" spans="1:5" x14ac:dyDescent="0.2">
      <c r="A1341">
        <v>1626</v>
      </c>
      <c r="B1341" t="s">
        <v>4150</v>
      </c>
      <c r="C1341" t="s">
        <v>52</v>
      </c>
      <c r="D1341" t="s">
        <v>2830</v>
      </c>
      <c r="E1341" s="336">
        <v>1621.46</v>
      </c>
    </row>
    <row r="1342" spans="1:5" x14ac:dyDescent="0.2">
      <c r="A1342">
        <v>1625</v>
      </c>
      <c r="B1342" t="s">
        <v>4151</v>
      </c>
      <c r="C1342" t="s">
        <v>52</v>
      </c>
      <c r="D1342" t="s">
        <v>2830</v>
      </c>
      <c r="E1342" s="336">
        <v>113.25</v>
      </c>
    </row>
    <row r="1343" spans="1:5" x14ac:dyDescent="0.2">
      <c r="A1343">
        <v>1622</v>
      </c>
      <c r="B1343" t="s">
        <v>4152</v>
      </c>
      <c r="C1343" t="s">
        <v>52</v>
      </c>
      <c r="D1343" t="s">
        <v>2830</v>
      </c>
      <c r="E1343" s="336">
        <v>3658.98</v>
      </c>
    </row>
    <row r="1344" spans="1:5" x14ac:dyDescent="0.2">
      <c r="A1344">
        <v>1620</v>
      </c>
      <c r="B1344" t="s">
        <v>4153</v>
      </c>
      <c r="C1344" t="s">
        <v>52</v>
      </c>
      <c r="D1344" t="s">
        <v>2830</v>
      </c>
      <c r="E1344" s="336">
        <v>238.57</v>
      </c>
    </row>
    <row r="1345" spans="1:5" x14ac:dyDescent="0.2">
      <c r="A1345">
        <v>1629</v>
      </c>
      <c r="B1345" t="s">
        <v>4154</v>
      </c>
      <c r="C1345" t="s">
        <v>52</v>
      </c>
      <c r="D1345" t="s">
        <v>2830</v>
      </c>
      <c r="E1345" s="336">
        <v>8905.09</v>
      </c>
    </row>
    <row r="1346" spans="1:5" x14ac:dyDescent="0.2">
      <c r="A1346">
        <v>1627</v>
      </c>
      <c r="B1346" t="s">
        <v>4155</v>
      </c>
      <c r="C1346" t="s">
        <v>52</v>
      </c>
      <c r="D1346" t="s">
        <v>2830</v>
      </c>
      <c r="E1346" s="336">
        <v>456.02</v>
      </c>
    </row>
    <row r="1347" spans="1:5" x14ac:dyDescent="0.2">
      <c r="A1347">
        <v>1623</v>
      </c>
      <c r="B1347" t="s">
        <v>4156</v>
      </c>
      <c r="C1347" t="s">
        <v>52</v>
      </c>
      <c r="D1347" t="s">
        <v>2830</v>
      </c>
      <c r="E1347" s="336">
        <v>92.36</v>
      </c>
    </row>
    <row r="1348" spans="1:5" x14ac:dyDescent="0.2">
      <c r="A1348">
        <v>1619</v>
      </c>
      <c r="B1348" t="s">
        <v>4157</v>
      </c>
      <c r="C1348" t="s">
        <v>52</v>
      </c>
      <c r="D1348" t="s">
        <v>2830</v>
      </c>
      <c r="E1348" s="336">
        <v>127.05</v>
      </c>
    </row>
    <row r="1349" spans="1:5" x14ac:dyDescent="0.2">
      <c r="A1349">
        <v>1630</v>
      </c>
      <c r="B1349" t="s">
        <v>4158</v>
      </c>
      <c r="C1349" t="s">
        <v>52</v>
      </c>
      <c r="D1349" t="s">
        <v>2830</v>
      </c>
      <c r="E1349" s="336">
        <v>2797.36</v>
      </c>
    </row>
    <row r="1350" spans="1:5" x14ac:dyDescent="0.2">
      <c r="A1350">
        <v>1616</v>
      </c>
      <c r="B1350" t="s">
        <v>4159</v>
      </c>
      <c r="C1350" t="s">
        <v>52</v>
      </c>
      <c r="D1350" t="s">
        <v>2830</v>
      </c>
      <c r="E1350" s="336">
        <v>4302.3999999999996</v>
      </c>
    </row>
    <row r="1351" spans="1:5" x14ac:dyDescent="0.2">
      <c r="A1351">
        <v>1614</v>
      </c>
      <c r="B1351" t="s">
        <v>4160</v>
      </c>
      <c r="C1351" t="s">
        <v>52</v>
      </c>
      <c r="D1351" t="s">
        <v>2830</v>
      </c>
      <c r="E1351" s="336">
        <v>196.63</v>
      </c>
    </row>
    <row r="1352" spans="1:5" x14ac:dyDescent="0.2">
      <c r="A1352">
        <v>1617</v>
      </c>
      <c r="B1352" t="s">
        <v>4161</v>
      </c>
      <c r="C1352" t="s">
        <v>52</v>
      </c>
      <c r="D1352" t="s">
        <v>2830</v>
      </c>
      <c r="E1352" s="336">
        <v>5136.13</v>
      </c>
    </row>
    <row r="1353" spans="1:5" x14ac:dyDescent="0.2">
      <c r="A1353">
        <v>1621</v>
      </c>
      <c r="B1353" t="s">
        <v>4162</v>
      </c>
      <c r="C1353" t="s">
        <v>52</v>
      </c>
      <c r="D1353" t="s">
        <v>2830</v>
      </c>
      <c r="E1353" s="336">
        <v>351.67</v>
      </c>
    </row>
    <row r="1354" spans="1:5" x14ac:dyDescent="0.2">
      <c r="A1354">
        <v>1624</v>
      </c>
      <c r="B1354" t="s">
        <v>4163</v>
      </c>
      <c r="C1354" t="s">
        <v>52</v>
      </c>
      <c r="D1354" t="s">
        <v>2830</v>
      </c>
      <c r="E1354" s="336">
        <v>12624.87</v>
      </c>
    </row>
    <row r="1355" spans="1:5" x14ac:dyDescent="0.2">
      <c r="A1355">
        <v>1615</v>
      </c>
      <c r="B1355" t="s">
        <v>4164</v>
      </c>
      <c r="C1355" t="s">
        <v>52</v>
      </c>
      <c r="D1355" t="s">
        <v>2830</v>
      </c>
      <c r="E1355" s="336">
        <v>660.39</v>
      </c>
    </row>
    <row r="1356" spans="1:5" x14ac:dyDescent="0.2">
      <c r="A1356">
        <v>1612</v>
      </c>
      <c r="B1356" t="s">
        <v>4165</v>
      </c>
      <c r="C1356" t="s">
        <v>52</v>
      </c>
      <c r="D1356" t="s">
        <v>767</v>
      </c>
      <c r="E1356" s="336">
        <v>86.98</v>
      </c>
    </row>
    <row r="1357" spans="1:5" x14ac:dyDescent="0.2">
      <c r="A1357">
        <v>1618</v>
      </c>
      <c r="B1357" t="s">
        <v>4166</v>
      </c>
      <c r="C1357" t="s">
        <v>52</v>
      </c>
      <c r="D1357" t="s">
        <v>2830</v>
      </c>
      <c r="E1357" s="336">
        <v>907.48</v>
      </c>
    </row>
    <row r="1358" spans="1:5" x14ac:dyDescent="0.2">
      <c r="A1358">
        <v>14211</v>
      </c>
      <c r="B1358" t="s">
        <v>4167</v>
      </c>
      <c r="C1358" t="s">
        <v>52</v>
      </c>
      <c r="D1358" t="s">
        <v>2830</v>
      </c>
      <c r="E1358" s="336">
        <v>53.8</v>
      </c>
    </row>
    <row r="1359" spans="1:5" x14ac:dyDescent="0.2">
      <c r="A1359">
        <v>43657</v>
      </c>
      <c r="B1359" t="s">
        <v>4168</v>
      </c>
      <c r="C1359" t="s">
        <v>83</v>
      </c>
      <c r="D1359" t="s">
        <v>2830</v>
      </c>
      <c r="E1359" s="336">
        <v>15.44</v>
      </c>
    </row>
    <row r="1360" spans="1:5" x14ac:dyDescent="0.2">
      <c r="A1360">
        <v>38200</v>
      </c>
      <c r="B1360" t="s">
        <v>4169</v>
      </c>
      <c r="C1360" t="s">
        <v>4170</v>
      </c>
      <c r="D1360" t="s">
        <v>2830</v>
      </c>
      <c r="E1360" s="336">
        <v>512.04999999999995</v>
      </c>
    </row>
    <row r="1361" spans="1:5" x14ac:dyDescent="0.2">
      <c r="A1361">
        <v>39269</v>
      </c>
      <c r="B1361" t="s">
        <v>4171</v>
      </c>
      <c r="C1361" t="s">
        <v>83</v>
      </c>
      <c r="D1361" t="s">
        <v>2830</v>
      </c>
      <c r="E1361" s="336">
        <v>1.39</v>
      </c>
    </row>
    <row r="1362" spans="1:5" x14ac:dyDescent="0.2">
      <c r="A1362">
        <v>11889</v>
      </c>
      <c r="B1362" t="s">
        <v>4172</v>
      </c>
      <c r="C1362" t="s">
        <v>83</v>
      </c>
      <c r="D1362" t="s">
        <v>2830</v>
      </c>
      <c r="E1362" s="336">
        <v>1.91</v>
      </c>
    </row>
    <row r="1363" spans="1:5" x14ac:dyDescent="0.2">
      <c r="A1363">
        <v>39270</v>
      </c>
      <c r="B1363" t="s">
        <v>4173</v>
      </c>
      <c r="C1363" t="s">
        <v>83</v>
      </c>
      <c r="D1363" t="s">
        <v>2830</v>
      </c>
      <c r="E1363" s="336">
        <v>2.4900000000000002</v>
      </c>
    </row>
    <row r="1364" spans="1:5" x14ac:dyDescent="0.2">
      <c r="A1364">
        <v>11890</v>
      </c>
      <c r="B1364" t="s">
        <v>4174</v>
      </c>
      <c r="C1364" t="s">
        <v>83</v>
      </c>
      <c r="D1364" t="s">
        <v>2830</v>
      </c>
      <c r="E1364" s="336">
        <v>3.38</v>
      </c>
    </row>
    <row r="1365" spans="1:5" x14ac:dyDescent="0.2">
      <c r="A1365">
        <v>11891</v>
      </c>
      <c r="B1365" t="s">
        <v>4175</v>
      </c>
      <c r="C1365" t="s">
        <v>83</v>
      </c>
      <c r="D1365" t="s">
        <v>2830</v>
      </c>
      <c r="E1365" s="336">
        <v>5.49</v>
      </c>
    </row>
    <row r="1366" spans="1:5" x14ac:dyDescent="0.2">
      <c r="A1366">
        <v>11892</v>
      </c>
      <c r="B1366" t="s">
        <v>4176</v>
      </c>
      <c r="C1366" t="s">
        <v>83</v>
      </c>
      <c r="D1366" t="s">
        <v>2830</v>
      </c>
      <c r="E1366" s="336">
        <v>8.9700000000000006</v>
      </c>
    </row>
    <row r="1367" spans="1:5" x14ac:dyDescent="0.2">
      <c r="A1367">
        <v>37601</v>
      </c>
      <c r="B1367" t="s">
        <v>4177</v>
      </c>
      <c r="C1367" t="s">
        <v>83</v>
      </c>
      <c r="D1367" t="s">
        <v>2830</v>
      </c>
    </row>
    <row r="1368" spans="1:5" x14ac:dyDescent="0.2">
      <c r="A1368">
        <v>1634</v>
      </c>
      <c r="B1368" t="s">
        <v>4178</v>
      </c>
      <c r="C1368" t="s">
        <v>83</v>
      </c>
      <c r="D1368" t="s">
        <v>2830</v>
      </c>
    </row>
    <row r="1369" spans="1:5" x14ac:dyDescent="0.2">
      <c r="A1369">
        <v>44274</v>
      </c>
      <c r="B1369" t="s">
        <v>4179</v>
      </c>
      <c r="C1369" t="s">
        <v>52</v>
      </c>
      <c r="D1369" t="s">
        <v>2830</v>
      </c>
      <c r="E1369" s="336">
        <v>741.42</v>
      </c>
    </row>
    <row r="1370" spans="1:5" x14ac:dyDescent="0.2">
      <c r="A1370">
        <v>5086</v>
      </c>
      <c r="B1370" t="s">
        <v>4180</v>
      </c>
      <c r="C1370" t="s">
        <v>94</v>
      </c>
      <c r="D1370" t="s">
        <v>2830</v>
      </c>
      <c r="E1370" s="336">
        <v>35.83</v>
      </c>
    </row>
    <row r="1371" spans="1:5" x14ac:dyDescent="0.2">
      <c r="A1371">
        <v>45244</v>
      </c>
      <c r="B1371" t="s">
        <v>4181</v>
      </c>
      <c r="C1371" t="s">
        <v>52</v>
      </c>
      <c r="D1371" t="s">
        <v>2830</v>
      </c>
    </row>
    <row r="1372" spans="1:5" x14ac:dyDescent="0.2">
      <c r="A1372">
        <v>11280</v>
      </c>
      <c r="B1372" t="s">
        <v>4182</v>
      </c>
      <c r="C1372" t="s">
        <v>52</v>
      </c>
      <c r="D1372" t="s">
        <v>2830</v>
      </c>
      <c r="E1372" s="336">
        <v>6619.37</v>
      </c>
    </row>
    <row r="1373" spans="1:5" x14ac:dyDescent="0.2">
      <c r="A1373">
        <v>45657</v>
      </c>
      <c r="B1373" t="s">
        <v>4183</v>
      </c>
      <c r="C1373" t="s">
        <v>52</v>
      </c>
      <c r="D1373" t="s">
        <v>2830</v>
      </c>
      <c r="E1373" s="336">
        <v>150836.04999999999</v>
      </c>
    </row>
    <row r="1374" spans="1:5" x14ac:dyDescent="0.2">
      <c r="A1374">
        <v>3446</v>
      </c>
      <c r="B1374" t="s">
        <v>4184</v>
      </c>
      <c r="C1374" t="s">
        <v>52</v>
      </c>
      <c r="D1374" t="s">
        <v>2830</v>
      </c>
    </row>
    <row r="1375" spans="1:5" x14ac:dyDescent="0.2">
      <c r="A1375">
        <v>3445</v>
      </c>
      <c r="B1375" t="s">
        <v>4185</v>
      </c>
      <c r="C1375" t="s">
        <v>52</v>
      </c>
      <c r="D1375" t="s">
        <v>2830</v>
      </c>
    </row>
    <row r="1376" spans="1:5" x14ac:dyDescent="0.2">
      <c r="A1376">
        <v>3444</v>
      </c>
      <c r="B1376" t="s">
        <v>4186</v>
      </c>
      <c r="C1376" t="s">
        <v>52</v>
      </c>
      <c r="D1376" t="s">
        <v>2830</v>
      </c>
    </row>
    <row r="1377" spans="1:4" x14ac:dyDescent="0.2">
      <c r="A1377">
        <v>3441</v>
      </c>
      <c r="B1377" t="s">
        <v>4187</v>
      </c>
      <c r="C1377" t="s">
        <v>52</v>
      </c>
      <c r="D1377" t="s">
        <v>2830</v>
      </c>
    </row>
    <row r="1378" spans="1:4" x14ac:dyDescent="0.2">
      <c r="A1378">
        <v>12402</v>
      </c>
      <c r="B1378" t="s">
        <v>4188</v>
      </c>
      <c r="C1378" t="s">
        <v>52</v>
      </c>
      <c r="D1378" t="s">
        <v>2830</v>
      </c>
    </row>
    <row r="1379" spans="1:4" x14ac:dyDescent="0.2">
      <c r="A1379">
        <v>3447</v>
      </c>
      <c r="B1379" t="s">
        <v>4189</v>
      </c>
      <c r="C1379" t="s">
        <v>52</v>
      </c>
      <c r="D1379" t="s">
        <v>2830</v>
      </c>
    </row>
    <row r="1380" spans="1:4" x14ac:dyDescent="0.2">
      <c r="A1380">
        <v>3448</v>
      </c>
      <c r="B1380" t="s">
        <v>4190</v>
      </c>
      <c r="C1380" t="s">
        <v>52</v>
      </c>
      <c r="D1380" t="s">
        <v>2830</v>
      </c>
    </row>
    <row r="1381" spans="1:4" x14ac:dyDescent="0.2">
      <c r="A1381">
        <v>3442</v>
      </c>
      <c r="B1381" t="s">
        <v>4191</v>
      </c>
      <c r="C1381" t="s">
        <v>52</v>
      </c>
      <c r="D1381" t="s">
        <v>2830</v>
      </c>
    </row>
    <row r="1382" spans="1:4" x14ac:dyDescent="0.2">
      <c r="A1382">
        <v>3449</v>
      </c>
      <c r="B1382" t="s">
        <v>4192</v>
      </c>
      <c r="C1382" t="s">
        <v>52</v>
      </c>
      <c r="D1382" t="s">
        <v>2830</v>
      </c>
    </row>
    <row r="1383" spans="1:4" x14ac:dyDescent="0.2">
      <c r="A1383">
        <v>37438</v>
      </c>
      <c r="B1383" t="s">
        <v>4193</v>
      </c>
      <c r="C1383" t="s">
        <v>52</v>
      </c>
      <c r="D1383" t="s">
        <v>2830</v>
      </c>
    </row>
    <row r="1384" spans="1:4" x14ac:dyDescent="0.2">
      <c r="A1384">
        <v>37439</v>
      </c>
      <c r="B1384" t="s">
        <v>4194</v>
      </c>
      <c r="C1384" t="s">
        <v>52</v>
      </c>
      <c r="D1384" t="s">
        <v>2830</v>
      </c>
    </row>
    <row r="1385" spans="1:4" x14ac:dyDescent="0.2">
      <c r="A1385">
        <v>37435</v>
      </c>
      <c r="B1385" t="s">
        <v>4195</v>
      </c>
      <c r="C1385" t="s">
        <v>52</v>
      </c>
      <c r="D1385" t="s">
        <v>2830</v>
      </c>
    </row>
    <row r="1386" spans="1:4" x14ac:dyDescent="0.2">
      <c r="A1386">
        <v>37436</v>
      </c>
      <c r="B1386" t="s">
        <v>4196</v>
      </c>
      <c r="C1386" t="s">
        <v>52</v>
      </c>
      <c r="D1386" t="s">
        <v>2830</v>
      </c>
    </row>
    <row r="1387" spans="1:4" x14ac:dyDescent="0.2">
      <c r="A1387">
        <v>37437</v>
      </c>
      <c r="B1387" t="s">
        <v>4197</v>
      </c>
      <c r="C1387" t="s">
        <v>52</v>
      </c>
      <c r="D1387" t="s">
        <v>2830</v>
      </c>
    </row>
    <row r="1388" spans="1:4" x14ac:dyDescent="0.2">
      <c r="A1388">
        <v>3473</v>
      </c>
      <c r="B1388" t="s">
        <v>4198</v>
      </c>
      <c r="C1388" t="s">
        <v>52</v>
      </c>
      <c r="D1388" t="s">
        <v>2830</v>
      </c>
    </row>
    <row r="1389" spans="1:4" x14ac:dyDescent="0.2">
      <c r="A1389">
        <v>3474</v>
      </c>
      <c r="B1389" t="s">
        <v>4199</v>
      </c>
      <c r="C1389" t="s">
        <v>52</v>
      </c>
      <c r="D1389" t="s">
        <v>2830</v>
      </c>
    </row>
    <row r="1390" spans="1:4" x14ac:dyDescent="0.2">
      <c r="A1390">
        <v>3443</v>
      </c>
      <c r="B1390" t="s">
        <v>4200</v>
      </c>
      <c r="C1390" t="s">
        <v>52</v>
      </c>
      <c r="D1390" t="s">
        <v>2830</v>
      </c>
    </row>
    <row r="1391" spans="1:4" x14ac:dyDescent="0.2">
      <c r="A1391">
        <v>3450</v>
      </c>
      <c r="B1391" t="s">
        <v>4201</v>
      </c>
      <c r="C1391" t="s">
        <v>52</v>
      </c>
      <c r="D1391" t="s">
        <v>2830</v>
      </c>
    </row>
    <row r="1392" spans="1:4" x14ac:dyDescent="0.2">
      <c r="A1392">
        <v>3453</v>
      </c>
      <c r="B1392" t="s">
        <v>4202</v>
      </c>
      <c r="C1392" t="s">
        <v>52</v>
      </c>
      <c r="D1392" t="s">
        <v>2830</v>
      </c>
    </row>
    <row r="1393" spans="1:4" x14ac:dyDescent="0.2">
      <c r="A1393">
        <v>3452</v>
      </c>
      <c r="B1393" t="s">
        <v>4203</v>
      </c>
      <c r="C1393" t="s">
        <v>52</v>
      </c>
      <c r="D1393" t="s">
        <v>2830</v>
      </c>
    </row>
    <row r="1394" spans="1:4" x14ac:dyDescent="0.2">
      <c r="A1394">
        <v>3454</v>
      </c>
      <c r="B1394" t="s">
        <v>4204</v>
      </c>
      <c r="C1394" t="s">
        <v>52</v>
      </c>
      <c r="D1394" t="s">
        <v>2830</v>
      </c>
    </row>
    <row r="1395" spans="1:4" x14ac:dyDescent="0.2">
      <c r="A1395">
        <v>3451</v>
      </c>
      <c r="B1395" t="s">
        <v>4205</v>
      </c>
      <c r="C1395" t="s">
        <v>52</v>
      </c>
      <c r="D1395" t="s">
        <v>2830</v>
      </c>
    </row>
    <row r="1396" spans="1:4" x14ac:dyDescent="0.2">
      <c r="A1396">
        <v>3458</v>
      </c>
      <c r="B1396" t="s">
        <v>4206</v>
      </c>
      <c r="C1396" t="s">
        <v>52</v>
      </c>
      <c r="D1396" t="s">
        <v>2830</v>
      </c>
    </row>
    <row r="1397" spans="1:4" x14ac:dyDescent="0.2">
      <c r="A1397">
        <v>3457</v>
      </c>
      <c r="B1397" t="s">
        <v>4207</v>
      </c>
      <c r="C1397" t="s">
        <v>52</v>
      </c>
      <c r="D1397" t="s">
        <v>2830</v>
      </c>
    </row>
    <row r="1398" spans="1:4" x14ac:dyDescent="0.2">
      <c r="A1398">
        <v>3472</v>
      </c>
      <c r="B1398" t="s">
        <v>4208</v>
      </c>
      <c r="C1398" t="s">
        <v>52</v>
      </c>
      <c r="D1398" t="s">
        <v>2830</v>
      </c>
    </row>
    <row r="1399" spans="1:4" x14ac:dyDescent="0.2">
      <c r="A1399">
        <v>3455</v>
      </c>
      <c r="B1399" t="s">
        <v>4209</v>
      </c>
      <c r="C1399" t="s">
        <v>52</v>
      </c>
      <c r="D1399" t="s">
        <v>2830</v>
      </c>
    </row>
    <row r="1400" spans="1:4" x14ac:dyDescent="0.2">
      <c r="A1400">
        <v>3470</v>
      </c>
      <c r="B1400" t="s">
        <v>4210</v>
      </c>
      <c r="C1400" t="s">
        <v>52</v>
      </c>
      <c r="D1400" t="s">
        <v>2830</v>
      </c>
    </row>
    <row r="1401" spans="1:4" x14ac:dyDescent="0.2">
      <c r="A1401">
        <v>3471</v>
      </c>
      <c r="B1401" t="s">
        <v>4211</v>
      </c>
      <c r="C1401" t="s">
        <v>52</v>
      </c>
      <c r="D1401" t="s">
        <v>2830</v>
      </c>
    </row>
    <row r="1402" spans="1:4" x14ac:dyDescent="0.2">
      <c r="A1402">
        <v>3459</v>
      </c>
      <c r="B1402" t="s">
        <v>4212</v>
      </c>
      <c r="C1402" t="s">
        <v>52</v>
      </c>
      <c r="D1402" t="s">
        <v>2830</v>
      </c>
    </row>
    <row r="1403" spans="1:4" x14ac:dyDescent="0.2">
      <c r="A1403">
        <v>3456</v>
      </c>
      <c r="B1403" t="s">
        <v>4213</v>
      </c>
      <c r="C1403" t="s">
        <v>52</v>
      </c>
      <c r="D1403" t="s">
        <v>2830</v>
      </c>
    </row>
    <row r="1404" spans="1:4" x14ac:dyDescent="0.2">
      <c r="A1404">
        <v>3469</v>
      </c>
      <c r="B1404" t="s">
        <v>4214</v>
      </c>
      <c r="C1404" t="s">
        <v>52</v>
      </c>
      <c r="D1404" t="s">
        <v>2830</v>
      </c>
    </row>
    <row r="1405" spans="1:4" x14ac:dyDescent="0.2">
      <c r="A1405">
        <v>3460</v>
      </c>
      <c r="B1405" t="s">
        <v>4215</v>
      </c>
      <c r="C1405" t="s">
        <v>52</v>
      </c>
      <c r="D1405" t="s">
        <v>2830</v>
      </c>
    </row>
    <row r="1406" spans="1:4" x14ac:dyDescent="0.2">
      <c r="A1406">
        <v>3461</v>
      </c>
      <c r="B1406" t="s">
        <v>4216</v>
      </c>
      <c r="C1406" t="s">
        <v>52</v>
      </c>
      <c r="D1406" t="s">
        <v>2830</v>
      </c>
    </row>
    <row r="1407" spans="1:4" x14ac:dyDescent="0.2">
      <c r="A1407">
        <v>37433</v>
      </c>
      <c r="B1407" t="s">
        <v>4217</v>
      </c>
      <c r="C1407" t="s">
        <v>52</v>
      </c>
      <c r="D1407" t="s">
        <v>2830</v>
      </c>
    </row>
    <row r="1408" spans="1:4" x14ac:dyDescent="0.2">
      <c r="A1408">
        <v>37430</v>
      </c>
      <c r="B1408" t="s">
        <v>4218</v>
      </c>
      <c r="C1408" t="s">
        <v>52</v>
      </c>
      <c r="D1408" t="s">
        <v>2830</v>
      </c>
    </row>
    <row r="1409" spans="1:4" x14ac:dyDescent="0.2">
      <c r="A1409">
        <v>37434</v>
      </c>
      <c r="B1409" t="s">
        <v>4219</v>
      </c>
      <c r="C1409" t="s">
        <v>52</v>
      </c>
      <c r="D1409" t="s">
        <v>2830</v>
      </c>
    </row>
    <row r="1410" spans="1:4" x14ac:dyDescent="0.2">
      <c r="A1410">
        <v>37431</v>
      </c>
      <c r="B1410" t="s">
        <v>4220</v>
      </c>
      <c r="C1410" t="s">
        <v>52</v>
      </c>
      <c r="D1410" t="s">
        <v>2830</v>
      </c>
    </row>
    <row r="1411" spans="1:4" x14ac:dyDescent="0.2">
      <c r="A1411">
        <v>37432</v>
      </c>
      <c r="B1411" t="s">
        <v>4221</v>
      </c>
      <c r="C1411" t="s">
        <v>52</v>
      </c>
      <c r="D1411" t="s">
        <v>2830</v>
      </c>
    </row>
    <row r="1412" spans="1:4" x14ac:dyDescent="0.2">
      <c r="A1412">
        <v>39869</v>
      </c>
      <c r="B1412" t="s">
        <v>4222</v>
      </c>
      <c r="C1412" t="s">
        <v>52</v>
      </c>
      <c r="D1412" t="s">
        <v>2830</v>
      </c>
    </row>
    <row r="1413" spans="1:4" x14ac:dyDescent="0.2">
      <c r="A1413">
        <v>39870</v>
      </c>
      <c r="B1413" t="s">
        <v>4223</v>
      </c>
      <c r="C1413" t="s">
        <v>52</v>
      </c>
      <c r="D1413" t="s">
        <v>2830</v>
      </c>
    </row>
    <row r="1414" spans="1:4" x14ac:dyDescent="0.2">
      <c r="A1414">
        <v>39871</v>
      </c>
      <c r="B1414" t="s">
        <v>4224</v>
      </c>
      <c r="C1414" t="s">
        <v>52</v>
      </c>
      <c r="D1414" t="s">
        <v>2830</v>
      </c>
    </row>
    <row r="1415" spans="1:4" x14ac:dyDescent="0.2">
      <c r="A1415">
        <v>12722</v>
      </c>
      <c r="B1415" t="s">
        <v>4225</v>
      </c>
      <c r="C1415" t="s">
        <v>52</v>
      </c>
      <c r="D1415" t="s">
        <v>2830</v>
      </c>
    </row>
    <row r="1416" spans="1:4" x14ac:dyDescent="0.2">
      <c r="A1416">
        <v>12714</v>
      </c>
      <c r="B1416" t="s">
        <v>4226</v>
      </c>
      <c r="C1416" t="s">
        <v>52</v>
      </c>
      <c r="D1416" t="s">
        <v>2830</v>
      </c>
    </row>
    <row r="1417" spans="1:4" x14ac:dyDescent="0.2">
      <c r="A1417">
        <v>12715</v>
      </c>
      <c r="B1417" t="s">
        <v>4227</v>
      </c>
      <c r="C1417" t="s">
        <v>52</v>
      </c>
      <c r="D1417" t="s">
        <v>2830</v>
      </c>
    </row>
    <row r="1418" spans="1:4" x14ac:dyDescent="0.2">
      <c r="A1418">
        <v>12716</v>
      </c>
      <c r="B1418" t="s">
        <v>4228</v>
      </c>
      <c r="C1418" t="s">
        <v>52</v>
      </c>
      <c r="D1418" t="s">
        <v>2830</v>
      </c>
    </row>
    <row r="1419" spans="1:4" x14ac:dyDescent="0.2">
      <c r="A1419">
        <v>12717</v>
      </c>
      <c r="B1419" t="s">
        <v>4229</v>
      </c>
      <c r="C1419" t="s">
        <v>52</v>
      </c>
      <c r="D1419" t="s">
        <v>2830</v>
      </c>
    </row>
    <row r="1420" spans="1:4" x14ac:dyDescent="0.2">
      <c r="A1420">
        <v>12718</v>
      </c>
      <c r="B1420" t="s">
        <v>4230</v>
      </c>
      <c r="C1420" t="s">
        <v>52</v>
      </c>
      <c r="D1420" t="s">
        <v>2830</v>
      </c>
    </row>
    <row r="1421" spans="1:4" x14ac:dyDescent="0.2">
      <c r="A1421">
        <v>12719</v>
      </c>
      <c r="B1421" t="s">
        <v>4231</v>
      </c>
      <c r="C1421" t="s">
        <v>52</v>
      </c>
      <c r="D1421" t="s">
        <v>2830</v>
      </c>
    </row>
    <row r="1422" spans="1:4" x14ac:dyDescent="0.2">
      <c r="A1422">
        <v>12720</v>
      </c>
      <c r="B1422" t="s">
        <v>4232</v>
      </c>
      <c r="C1422" t="s">
        <v>52</v>
      </c>
      <c r="D1422" t="s">
        <v>2830</v>
      </c>
    </row>
    <row r="1423" spans="1:4" x14ac:dyDescent="0.2">
      <c r="A1423">
        <v>12721</v>
      </c>
      <c r="B1423" t="s">
        <v>4233</v>
      </c>
      <c r="C1423" t="s">
        <v>52</v>
      </c>
      <c r="D1423" t="s">
        <v>2830</v>
      </c>
    </row>
    <row r="1424" spans="1:4" x14ac:dyDescent="0.2">
      <c r="A1424">
        <v>3468</v>
      </c>
      <c r="B1424" t="s">
        <v>4234</v>
      </c>
      <c r="C1424" t="s">
        <v>52</v>
      </c>
      <c r="D1424" t="s">
        <v>2830</v>
      </c>
    </row>
    <row r="1425" spans="1:4" x14ac:dyDescent="0.2">
      <c r="A1425">
        <v>3465</v>
      </c>
      <c r="B1425" t="s">
        <v>4235</v>
      </c>
      <c r="C1425" t="s">
        <v>52</v>
      </c>
      <c r="D1425" t="s">
        <v>2830</v>
      </c>
    </row>
    <row r="1426" spans="1:4" x14ac:dyDescent="0.2">
      <c r="A1426">
        <v>12403</v>
      </c>
      <c r="B1426" t="s">
        <v>4236</v>
      </c>
      <c r="C1426" t="s">
        <v>52</v>
      </c>
      <c r="D1426" t="s">
        <v>2830</v>
      </c>
    </row>
    <row r="1427" spans="1:4" x14ac:dyDescent="0.2">
      <c r="A1427">
        <v>3463</v>
      </c>
      <c r="B1427" t="s">
        <v>4237</v>
      </c>
      <c r="C1427" t="s">
        <v>52</v>
      </c>
      <c r="D1427" t="s">
        <v>2830</v>
      </c>
    </row>
    <row r="1428" spans="1:4" x14ac:dyDescent="0.2">
      <c r="A1428">
        <v>3464</v>
      </c>
      <c r="B1428" t="s">
        <v>4238</v>
      </c>
      <c r="C1428" t="s">
        <v>52</v>
      </c>
      <c r="D1428" t="s">
        <v>2830</v>
      </c>
    </row>
    <row r="1429" spans="1:4" x14ac:dyDescent="0.2">
      <c r="A1429">
        <v>3466</v>
      </c>
      <c r="B1429" t="s">
        <v>4239</v>
      </c>
      <c r="C1429" t="s">
        <v>52</v>
      </c>
      <c r="D1429" t="s">
        <v>2830</v>
      </c>
    </row>
    <row r="1430" spans="1:4" x14ac:dyDescent="0.2">
      <c r="A1430">
        <v>3467</v>
      </c>
      <c r="B1430" t="s">
        <v>4240</v>
      </c>
      <c r="C1430" t="s">
        <v>52</v>
      </c>
      <c r="D1430" t="s">
        <v>2830</v>
      </c>
    </row>
    <row r="1431" spans="1:4" x14ac:dyDescent="0.2">
      <c r="A1431">
        <v>3462</v>
      </c>
      <c r="B1431" t="s">
        <v>4241</v>
      </c>
      <c r="C1431" t="s">
        <v>52</v>
      </c>
      <c r="D1431" t="s">
        <v>2830</v>
      </c>
    </row>
    <row r="1432" spans="1:4" x14ac:dyDescent="0.2">
      <c r="A1432">
        <v>43917</v>
      </c>
      <c r="B1432" t="s">
        <v>4242</v>
      </c>
      <c r="C1432" t="s">
        <v>52</v>
      </c>
      <c r="D1432" t="s">
        <v>2830</v>
      </c>
    </row>
    <row r="1433" spans="1:4" x14ac:dyDescent="0.2">
      <c r="A1433">
        <v>41808</v>
      </c>
      <c r="B1433" t="s">
        <v>4243</v>
      </c>
      <c r="C1433" t="s">
        <v>52</v>
      </c>
      <c r="D1433" t="s">
        <v>2830</v>
      </c>
    </row>
    <row r="1434" spans="1:4" x14ac:dyDescent="0.2">
      <c r="A1434">
        <v>41817</v>
      </c>
      <c r="B1434" t="s">
        <v>4244</v>
      </c>
      <c r="C1434" t="s">
        <v>52</v>
      </c>
      <c r="D1434" t="s">
        <v>2830</v>
      </c>
    </row>
    <row r="1435" spans="1:4" x14ac:dyDescent="0.2">
      <c r="A1435">
        <v>41819</v>
      </c>
      <c r="B1435" t="s">
        <v>4245</v>
      </c>
      <c r="C1435" t="s">
        <v>52</v>
      </c>
      <c r="D1435" t="s">
        <v>2830</v>
      </c>
    </row>
    <row r="1436" spans="1:4" x14ac:dyDescent="0.2">
      <c r="A1436">
        <v>41815</v>
      </c>
      <c r="B1436" t="s">
        <v>4246</v>
      </c>
      <c r="C1436" t="s">
        <v>52</v>
      </c>
      <c r="D1436" t="s">
        <v>2830</v>
      </c>
    </row>
    <row r="1437" spans="1:4" x14ac:dyDescent="0.2">
      <c r="A1437">
        <v>41816</v>
      </c>
      <c r="B1437" t="s">
        <v>4247</v>
      </c>
      <c r="C1437" t="s">
        <v>52</v>
      </c>
      <c r="D1437" t="s">
        <v>2830</v>
      </c>
    </row>
    <row r="1438" spans="1:4" x14ac:dyDescent="0.2">
      <c r="A1438">
        <v>41812</v>
      </c>
      <c r="B1438" t="s">
        <v>4248</v>
      </c>
      <c r="C1438" t="s">
        <v>52</v>
      </c>
      <c r="D1438" t="s">
        <v>2830</v>
      </c>
    </row>
    <row r="1439" spans="1:4" x14ac:dyDescent="0.2">
      <c r="A1439">
        <v>41813</v>
      </c>
      <c r="B1439" t="s">
        <v>4249</v>
      </c>
      <c r="C1439" t="s">
        <v>52</v>
      </c>
      <c r="D1439" t="s">
        <v>2830</v>
      </c>
    </row>
    <row r="1440" spans="1:4" x14ac:dyDescent="0.2">
      <c r="A1440">
        <v>41806</v>
      </c>
      <c r="B1440" t="s">
        <v>4250</v>
      </c>
      <c r="C1440" t="s">
        <v>52</v>
      </c>
      <c r="D1440" t="s">
        <v>2830</v>
      </c>
    </row>
    <row r="1441" spans="1:4" x14ac:dyDescent="0.2">
      <c r="A1441">
        <v>41807</v>
      </c>
      <c r="B1441" t="s">
        <v>4251</v>
      </c>
      <c r="C1441" t="s">
        <v>52</v>
      </c>
      <c r="D1441" t="s">
        <v>2830</v>
      </c>
    </row>
    <row r="1442" spans="1:4" x14ac:dyDescent="0.2">
      <c r="A1442">
        <v>41809</v>
      </c>
      <c r="B1442" t="s">
        <v>4252</v>
      </c>
      <c r="C1442" t="s">
        <v>52</v>
      </c>
      <c r="D1442" t="s">
        <v>2830</v>
      </c>
    </row>
    <row r="1443" spans="1:4" x14ac:dyDescent="0.2">
      <c r="A1443">
        <v>41811</v>
      </c>
      <c r="B1443" t="s">
        <v>4253</v>
      </c>
      <c r="C1443" t="s">
        <v>52</v>
      </c>
      <c r="D1443" t="s">
        <v>2830</v>
      </c>
    </row>
    <row r="1444" spans="1:4" x14ac:dyDescent="0.2">
      <c r="A1444">
        <v>41814</v>
      </c>
      <c r="B1444" t="s">
        <v>4254</v>
      </c>
      <c r="C1444" t="s">
        <v>52</v>
      </c>
      <c r="D1444" t="s">
        <v>2830</v>
      </c>
    </row>
    <row r="1445" spans="1:4" x14ac:dyDescent="0.2">
      <c r="A1445">
        <v>41818</v>
      </c>
      <c r="B1445" t="s">
        <v>4255</v>
      </c>
      <c r="C1445" t="s">
        <v>52</v>
      </c>
      <c r="D1445" t="s">
        <v>2830</v>
      </c>
    </row>
    <row r="1446" spans="1:4" x14ac:dyDescent="0.2">
      <c r="A1446">
        <v>43919</v>
      </c>
      <c r="B1446" t="s">
        <v>4256</v>
      </c>
      <c r="C1446" t="s">
        <v>52</v>
      </c>
      <c r="D1446" t="s">
        <v>2830</v>
      </c>
    </row>
    <row r="1447" spans="1:4" x14ac:dyDescent="0.2">
      <c r="A1447">
        <v>43914</v>
      </c>
      <c r="B1447" t="s">
        <v>4257</v>
      </c>
      <c r="C1447" t="s">
        <v>52</v>
      </c>
      <c r="D1447" t="s">
        <v>2830</v>
      </c>
    </row>
    <row r="1448" spans="1:4" x14ac:dyDescent="0.2">
      <c r="A1448">
        <v>43916</v>
      </c>
      <c r="B1448" t="s">
        <v>4258</v>
      </c>
      <c r="C1448" t="s">
        <v>52</v>
      </c>
      <c r="D1448" t="s">
        <v>2830</v>
      </c>
    </row>
    <row r="1449" spans="1:4" x14ac:dyDescent="0.2">
      <c r="A1449">
        <v>43912</v>
      </c>
      <c r="B1449" t="s">
        <v>4259</v>
      </c>
      <c r="C1449" t="s">
        <v>52</v>
      </c>
      <c r="D1449" t="s">
        <v>2830</v>
      </c>
    </row>
    <row r="1450" spans="1:4" x14ac:dyDescent="0.2">
      <c r="A1450">
        <v>43913</v>
      </c>
      <c r="B1450" t="s">
        <v>4260</v>
      </c>
      <c r="C1450" t="s">
        <v>52</v>
      </c>
      <c r="D1450" t="s">
        <v>2830</v>
      </c>
    </row>
    <row r="1451" spans="1:4" x14ac:dyDescent="0.2">
      <c r="A1451">
        <v>43908</v>
      </c>
      <c r="B1451" t="s">
        <v>4261</v>
      </c>
      <c r="C1451" t="s">
        <v>52</v>
      </c>
      <c r="D1451" t="s">
        <v>2830</v>
      </c>
    </row>
    <row r="1452" spans="1:4" x14ac:dyDescent="0.2">
      <c r="A1452">
        <v>43909</v>
      </c>
      <c r="B1452" t="s">
        <v>4262</v>
      </c>
      <c r="C1452" t="s">
        <v>52</v>
      </c>
      <c r="D1452" t="s">
        <v>2830</v>
      </c>
    </row>
    <row r="1453" spans="1:4" x14ac:dyDescent="0.2">
      <c r="A1453">
        <v>43910</v>
      </c>
      <c r="B1453" t="s">
        <v>4263</v>
      </c>
      <c r="C1453" t="s">
        <v>52</v>
      </c>
      <c r="D1453" t="s">
        <v>2830</v>
      </c>
    </row>
    <row r="1454" spans="1:4" x14ac:dyDescent="0.2">
      <c r="A1454">
        <v>43911</v>
      </c>
      <c r="B1454" t="s">
        <v>4264</v>
      </c>
      <c r="C1454" t="s">
        <v>52</v>
      </c>
      <c r="D1454" t="s">
        <v>2830</v>
      </c>
    </row>
    <row r="1455" spans="1:4" x14ac:dyDescent="0.2">
      <c r="A1455">
        <v>43915</v>
      </c>
      <c r="B1455" t="s">
        <v>4265</v>
      </c>
      <c r="C1455" t="s">
        <v>52</v>
      </c>
      <c r="D1455" t="s">
        <v>2830</v>
      </c>
    </row>
    <row r="1456" spans="1:4" x14ac:dyDescent="0.2">
      <c r="A1456">
        <v>43918</v>
      </c>
      <c r="B1456" t="s">
        <v>4266</v>
      </c>
      <c r="C1456" t="s">
        <v>52</v>
      </c>
      <c r="D1456" t="s">
        <v>2830</v>
      </c>
    </row>
    <row r="1457" spans="1:5" x14ac:dyDescent="0.2">
      <c r="A1457">
        <v>43907</v>
      </c>
      <c r="B1457" t="s">
        <v>4267</v>
      </c>
      <c r="C1457" t="s">
        <v>52</v>
      </c>
      <c r="D1457" t="s">
        <v>2830</v>
      </c>
    </row>
    <row r="1458" spans="1:5" x14ac:dyDescent="0.2">
      <c r="A1458">
        <v>37416</v>
      </c>
      <c r="B1458" t="s">
        <v>4268</v>
      </c>
      <c r="C1458" t="s">
        <v>52</v>
      </c>
      <c r="D1458" t="s">
        <v>2830</v>
      </c>
    </row>
    <row r="1459" spans="1:5" x14ac:dyDescent="0.2">
      <c r="A1459">
        <v>37417</v>
      </c>
      <c r="B1459" t="s">
        <v>4269</v>
      </c>
      <c r="C1459" t="s">
        <v>52</v>
      </c>
      <c r="D1459" t="s">
        <v>2830</v>
      </c>
    </row>
    <row r="1460" spans="1:5" x14ac:dyDescent="0.2">
      <c r="A1460">
        <v>37413</v>
      </c>
      <c r="B1460" t="s">
        <v>4270</v>
      </c>
      <c r="C1460" t="s">
        <v>52</v>
      </c>
      <c r="D1460" t="s">
        <v>2830</v>
      </c>
    </row>
    <row r="1461" spans="1:5" x14ac:dyDescent="0.2">
      <c r="A1461">
        <v>37414</v>
      </c>
      <c r="B1461" t="s">
        <v>4271</v>
      </c>
      <c r="C1461" t="s">
        <v>52</v>
      </c>
      <c r="D1461" t="s">
        <v>2830</v>
      </c>
    </row>
    <row r="1462" spans="1:5" x14ac:dyDescent="0.2">
      <c r="A1462">
        <v>37415</v>
      </c>
      <c r="B1462" t="s">
        <v>4272</v>
      </c>
      <c r="C1462" t="s">
        <v>52</v>
      </c>
      <c r="D1462" t="s">
        <v>2830</v>
      </c>
    </row>
    <row r="1463" spans="1:5" x14ac:dyDescent="0.2">
      <c r="A1463">
        <v>43590</v>
      </c>
      <c r="B1463" t="s">
        <v>4273</v>
      </c>
      <c r="C1463" t="s">
        <v>52</v>
      </c>
      <c r="D1463" t="s">
        <v>2830</v>
      </c>
      <c r="E1463" s="336">
        <v>166.58</v>
      </c>
    </row>
    <row r="1464" spans="1:5" x14ac:dyDescent="0.2">
      <c r="A1464">
        <v>43589</v>
      </c>
      <c r="B1464" t="s">
        <v>4274</v>
      </c>
      <c r="C1464" t="s">
        <v>52</v>
      </c>
      <c r="D1464" t="s">
        <v>2830</v>
      </c>
      <c r="E1464" s="336">
        <v>30.14</v>
      </c>
    </row>
    <row r="1465" spans="1:5" x14ac:dyDescent="0.2">
      <c r="A1465">
        <v>34519</v>
      </c>
      <c r="B1465" t="s">
        <v>4275</v>
      </c>
      <c r="C1465" t="s">
        <v>52</v>
      </c>
      <c r="D1465" t="s">
        <v>2830</v>
      </c>
    </row>
    <row r="1466" spans="1:5" x14ac:dyDescent="0.2">
      <c r="A1466">
        <v>1649</v>
      </c>
      <c r="B1466" t="s">
        <v>4276</v>
      </c>
      <c r="C1466" t="s">
        <v>52</v>
      </c>
      <c r="D1466" t="s">
        <v>2830</v>
      </c>
    </row>
    <row r="1467" spans="1:5" x14ac:dyDescent="0.2">
      <c r="A1467">
        <v>1653</v>
      </c>
      <c r="B1467" t="s">
        <v>4277</v>
      </c>
      <c r="C1467" t="s">
        <v>52</v>
      </c>
      <c r="D1467" t="s">
        <v>2830</v>
      </c>
    </row>
    <row r="1468" spans="1:5" x14ac:dyDescent="0.2">
      <c r="A1468">
        <v>1648</v>
      </c>
      <c r="B1468" t="s">
        <v>4278</v>
      </c>
      <c r="C1468" t="s">
        <v>52</v>
      </c>
      <c r="D1468" t="s">
        <v>2830</v>
      </c>
    </row>
    <row r="1469" spans="1:5" x14ac:dyDescent="0.2">
      <c r="A1469">
        <v>1647</v>
      </c>
      <c r="B1469" t="s">
        <v>4279</v>
      </c>
      <c r="C1469" t="s">
        <v>52</v>
      </c>
      <c r="D1469" t="s">
        <v>2830</v>
      </c>
    </row>
    <row r="1470" spans="1:5" x14ac:dyDescent="0.2">
      <c r="A1470">
        <v>1651</v>
      </c>
      <c r="B1470" t="s">
        <v>4280</v>
      </c>
      <c r="C1470" t="s">
        <v>52</v>
      </c>
      <c r="D1470" t="s">
        <v>2830</v>
      </c>
    </row>
    <row r="1471" spans="1:5" x14ac:dyDescent="0.2">
      <c r="A1471">
        <v>1650</v>
      </c>
      <c r="B1471" t="s">
        <v>4281</v>
      </c>
      <c r="C1471" t="s">
        <v>52</v>
      </c>
      <c r="D1471" t="s">
        <v>2830</v>
      </c>
    </row>
    <row r="1472" spans="1:5" x14ac:dyDescent="0.2">
      <c r="A1472">
        <v>1652</v>
      </c>
      <c r="B1472" t="s">
        <v>4282</v>
      </c>
      <c r="C1472" t="s">
        <v>52</v>
      </c>
      <c r="D1472" t="s">
        <v>2830</v>
      </c>
    </row>
    <row r="1473" spans="1:5" x14ac:dyDescent="0.2">
      <c r="A1473">
        <v>1654</v>
      </c>
      <c r="B1473" t="s">
        <v>4283</v>
      </c>
      <c r="C1473" t="s">
        <v>52</v>
      </c>
      <c r="D1473" t="s">
        <v>2830</v>
      </c>
    </row>
    <row r="1474" spans="1:5" x14ac:dyDescent="0.2">
      <c r="A1474">
        <v>10510</v>
      </c>
      <c r="B1474" t="s">
        <v>4284</v>
      </c>
      <c r="C1474" t="s">
        <v>52</v>
      </c>
      <c r="D1474" t="s">
        <v>2830</v>
      </c>
      <c r="E1474" s="336">
        <v>192.49</v>
      </c>
    </row>
    <row r="1475" spans="1:5" x14ac:dyDescent="0.2">
      <c r="A1475">
        <v>1744</v>
      </c>
      <c r="B1475" t="s">
        <v>4285</v>
      </c>
      <c r="C1475" t="s">
        <v>52</v>
      </c>
      <c r="D1475" t="s">
        <v>2830</v>
      </c>
      <c r="E1475" s="336">
        <v>150.56</v>
      </c>
    </row>
    <row r="1476" spans="1:5" x14ac:dyDescent="0.2">
      <c r="A1476">
        <v>1743</v>
      </c>
      <c r="B1476" t="s">
        <v>4286</v>
      </c>
      <c r="C1476" t="s">
        <v>52</v>
      </c>
      <c r="D1476" t="s">
        <v>2830</v>
      </c>
      <c r="E1476" s="336">
        <v>197.72</v>
      </c>
    </row>
    <row r="1477" spans="1:5" x14ac:dyDescent="0.2">
      <c r="A1477">
        <v>1747</v>
      </c>
      <c r="B1477" t="s">
        <v>4287</v>
      </c>
      <c r="C1477" t="s">
        <v>52</v>
      </c>
      <c r="D1477" t="s">
        <v>2830</v>
      </c>
      <c r="E1477" s="336">
        <v>217.37</v>
      </c>
    </row>
    <row r="1478" spans="1:5" x14ac:dyDescent="0.2">
      <c r="A1478">
        <v>39640</v>
      </c>
      <c r="B1478" t="s">
        <v>4288</v>
      </c>
      <c r="C1478" t="s">
        <v>52</v>
      </c>
      <c r="D1478" t="s">
        <v>2830</v>
      </c>
      <c r="E1478" s="336">
        <v>14.46</v>
      </c>
    </row>
    <row r="1479" spans="1:5" x14ac:dyDescent="0.2">
      <c r="A1479">
        <v>7216</v>
      </c>
      <c r="B1479" t="s">
        <v>4289</v>
      </c>
      <c r="C1479" t="s">
        <v>52</v>
      </c>
      <c r="D1479" t="s">
        <v>2830</v>
      </c>
      <c r="E1479" s="336">
        <v>77.680000000000007</v>
      </c>
    </row>
    <row r="1480" spans="1:5" x14ac:dyDescent="0.2">
      <c r="A1480">
        <v>20235</v>
      </c>
      <c r="B1480" t="s">
        <v>4290</v>
      </c>
      <c r="C1480" t="s">
        <v>52</v>
      </c>
      <c r="D1480" t="s">
        <v>2830</v>
      </c>
      <c r="E1480" s="336">
        <v>62.46</v>
      </c>
    </row>
    <row r="1481" spans="1:5" x14ac:dyDescent="0.2">
      <c r="A1481">
        <v>7181</v>
      </c>
      <c r="B1481" t="s">
        <v>4291</v>
      </c>
      <c r="C1481" t="s">
        <v>52</v>
      </c>
      <c r="D1481" t="s">
        <v>2830</v>
      </c>
      <c r="E1481" s="336">
        <v>7.53</v>
      </c>
    </row>
    <row r="1482" spans="1:5" x14ac:dyDescent="0.2">
      <c r="A1482">
        <v>40742</v>
      </c>
      <c r="B1482" t="s">
        <v>4292</v>
      </c>
      <c r="C1482" t="s">
        <v>52</v>
      </c>
      <c r="D1482" t="s">
        <v>2830</v>
      </c>
      <c r="E1482" s="336">
        <v>10.1</v>
      </c>
    </row>
    <row r="1483" spans="1:5" x14ac:dyDescent="0.2">
      <c r="A1483">
        <v>7214</v>
      </c>
      <c r="B1483" t="s">
        <v>4293</v>
      </c>
      <c r="C1483" t="s">
        <v>52</v>
      </c>
      <c r="D1483" t="s">
        <v>2830</v>
      </c>
      <c r="E1483" s="336">
        <v>75.86</v>
      </c>
    </row>
    <row r="1484" spans="1:5" x14ac:dyDescent="0.2">
      <c r="A1484">
        <v>7219</v>
      </c>
      <c r="B1484" t="s">
        <v>4294</v>
      </c>
      <c r="C1484" t="s">
        <v>52</v>
      </c>
      <c r="D1484" t="s">
        <v>2830</v>
      </c>
      <c r="E1484" s="336">
        <v>67.290000000000006</v>
      </c>
    </row>
    <row r="1485" spans="1:5" x14ac:dyDescent="0.2">
      <c r="A1485">
        <v>2628</v>
      </c>
      <c r="B1485" t="s">
        <v>4295</v>
      </c>
      <c r="C1485" t="s">
        <v>52</v>
      </c>
      <c r="D1485" t="s">
        <v>2830</v>
      </c>
      <c r="E1485" s="336">
        <v>197.89</v>
      </c>
    </row>
    <row r="1486" spans="1:5" x14ac:dyDescent="0.2">
      <c r="A1486">
        <v>2622</v>
      </c>
      <c r="B1486" t="s">
        <v>4296</v>
      </c>
      <c r="C1486" t="s">
        <v>52</v>
      </c>
      <c r="D1486" t="s">
        <v>2830</v>
      </c>
      <c r="E1486" s="336">
        <v>4.7</v>
      </c>
    </row>
    <row r="1487" spans="1:5" x14ac:dyDescent="0.2">
      <c r="A1487">
        <v>2623</v>
      </c>
      <c r="B1487" t="s">
        <v>4297</v>
      </c>
      <c r="C1487" t="s">
        <v>52</v>
      </c>
      <c r="D1487" t="s">
        <v>2830</v>
      </c>
      <c r="E1487" s="336">
        <v>5.65</v>
      </c>
    </row>
    <row r="1488" spans="1:5" x14ac:dyDescent="0.2">
      <c r="A1488">
        <v>2624</v>
      </c>
      <c r="B1488" t="s">
        <v>4298</v>
      </c>
      <c r="C1488" t="s">
        <v>52</v>
      </c>
      <c r="D1488" t="s">
        <v>2830</v>
      </c>
      <c r="E1488" s="336">
        <v>8.99</v>
      </c>
    </row>
    <row r="1489" spans="1:5" x14ac:dyDescent="0.2">
      <c r="A1489">
        <v>2625</v>
      </c>
      <c r="B1489" t="s">
        <v>4299</v>
      </c>
      <c r="C1489" t="s">
        <v>52</v>
      </c>
      <c r="D1489" t="s">
        <v>2830</v>
      </c>
      <c r="E1489" s="336">
        <v>18.989999999999998</v>
      </c>
    </row>
    <row r="1490" spans="1:5" x14ac:dyDescent="0.2">
      <c r="A1490">
        <v>2626</v>
      </c>
      <c r="B1490" t="s">
        <v>4300</v>
      </c>
      <c r="C1490" t="s">
        <v>52</v>
      </c>
      <c r="D1490" t="s">
        <v>2830</v>
      </c>
      <c r="E1490" s="336">
        <v>27.82</v>
      </c>
    </row>
    <row r="1491" spans="1:5" x14ac:dyDescent="0.2">
      <c r="A1491">
        <v>2630</v>
      </c>
      <c r="B1491" t="s">
        <v>4301</v>
      </c>
      <c r="C1491" t="s">
        <v>52</v>
      </c>
      <c r="D1491" t="s">
        <v>2830</v>
      </c>
      <c r="E1491" s="336">
        <v>42.31</v>
      </c>
    </row>
    <row r="1492" spans="1:5" x14ac:dyDescent="0.2">
      <c r="A1492">
        <v>2627</v>
      </c>
      <c r="B1492" t="s">
        <v>4302</v>
      </c>
      <c r="C1492" t="s">
        <v>52</v>
      </c>
      <c r="D1492" t="s">
        <v>2830</v>
      </c>
      <c r="E1492" s="336">
        <v>74.540000000000006</v>
      </c>
    </row>
    <row r="1493" spans="1:5" x14ac:dyDescent="0.2">
      <c r="A1493">
        <v>2629</v>
      </c>
      <c r="B1493" t="s">
        <v>4303</v>
      </c>
      <c r="C1493" t="s">
        <v>52</v>
      </c>
      <c r="D1493" t="s">
        <v>2830</v>
      </c>
      <c r="E1493" s="336">
        <v>100.82</v>
      </c>
    </row>
    <row r="1494" spans="1:5" x14ac:dyDescent="0.2">
      <c r="A1494">
        <v>1880</v>
      </c>
      <c r="B1494" t="s">
        <v>4304</v>
      </c>
      <c r="C1494" t="s">
        <v>52</v>
      </c>
      <c r="D1494" t="s">
        <v>2830</v>
      </c>
      <c r="E1494" s="336">
        <v>4.16</v>
      </c>
    </row>
    <row r="1495" spans="1:5" x14ac:dyDescent="0.2">
      <c r="A1495">
        <v>39274</v>
      </c>
      <c r="B1495" t="s">
        <v>4305</v>
      </c>
      <c r="C1495" t="s">
        <v>52</v>
      </c>
      <c r="D1495" t="s">
        <v>2830</v>
      </c>
      <c r="E1495" s="336">
        <v>3.22</v>
      </c>
    </row>
    <row r="1496" spans="1:5" x14ac:dyDescent="0.2">
      <c r="A1496">
        <v>12033</v>
      </c>
      <c r="B1496" t="s">
        <v>4306</v>
      </c>
      <c r="C1496" t="s">
        <v>52</v>
      </c>
      <c r="D1496" t="s">
        <v>2830</v>
      </c>
      <c r="E1496" s="336">
        <v>13.27</v>
      </c>
    </row>
    <row r="1497" spans="1:5" x14ac:dyDescent="0.2">
      <c r="A1497">
        <v>40408</v>
      </c>
      <c r="B1497" t="s">
        <v>4307</v>
      </c>
      <c r="C1497" t="s">
        <v>52</v>
      </c>
      <c r="D1497" t="s">
        <v>2830</v>
      </c>
      <c r="E1497" s="336">
        <v>8.7200000000000006</v>
      </c>
    </row>
    <row r="1498" spans="1:5" x14ac:dyDescent="0.2">
      <c r="A1498">
        <v>39276</v>
      </c>
      <c r="B1498" t="s">
        <v>4308</v>
      </c>
      <c r="C1498" t="s">
        <v>52</v>
      </c>
      <c r="D1498" t="s">
        <v>2830</v>
      </c>
      <c r="E1498" s="336">
        <v>7.86</v>
      </c>
    </row>
    <row r="1499" spans="1:5" x14ac:dyDescent="0.2">
      <c r="A1499">
        <v>40409</v>
      </c>
      <c r="B1499" t="s">
        <v>4309</v>
      </c>
      <c r="C1499" t="s">
        <v>52</v>
      </c>
      <c r="D1499" t="s">
        <v>2830</v>
      </c>
      <c r="E1499" s="336">
        <v>3.08</v>
      </c>
    </row>
    <row r="1500" spans="1:5" x14ac:dyDescent="0.2">
      <c r="A1500">
        <v>39277</v>
      </c>
      <c r="B1500" t="s">
        <v>4310</v>
      </c>
      <c r="C1500" t="s">
        <v>52</v>
      </c>
      <c r="D1500" t="s">
        <v>2830</v>
      </c>
      <c r="E1500" s="336">
        <v>21.22</v>
      </c>
    </row>
    <row r="1501" spans="1:5" x14ac:dyDescent="0.2">
      <c r="A1501">
        <v>12034</v>
      </c>
      <c r="B1501" t="s">
        <v>4311</v>
      </c>
      <c r="C1501" t="s">
        <v>52</v>
      </c>
      <c r="D1501" t="s">
        <v>2830</v>
      </c>
      <c r="E1501" s="336">
        <v>6.01</v>
      </c>
    </row>
    <row r="1502" spans="1:5" x14ac:dyDescent="0.2">
      <c r="A1502">
        <v>39879</v>
      </c>
      <c r="B1502" t="s">
        <v>4312</v>
      </c>
      <c r="C1502" t="s">
        <v>52</v>
      </c>
      <c r="D1502" t="s">
        <v>2830</v>
      </c>
    </row>
    <row r="1503" spans="1:5" x14ac:dyDescent="0.2">
      <c r="A1503">
        <v>39880</v>
      </c>
      <c r="B1503" t="s">
        <v>4313</v>
      </c>
      <c r="C1503" t="s">
        <v>52</v>
      </c>
      <c r="D1503" t="s">
        <v>2830</v>
      </c>
    </row>
    <row r="1504" spans="1:5" x14ac:dyDescent="0.2">
      <c r="A1504">
        <v>39881</v>
      </c>
      <c r="B1504" t="s">
        <v>4314</v>
      </c>
      <c r="C1504" t="s">
        <v>52</v>
      </c>
      <c r="D1504" t="s">
        <v>2830</v>
      </c>
    </row>
    <row r="1505" spans="1:4" x14ac:dyDescent="0.2">
      <c r="A1505">
        <v>39882</v>
      </c>
      <c r="B1505" t="s">
        <v>4315</v>
      </c>
      <c r="C1505" t="s">
        <v>52</v>
      </c>
      <c r="D1505" t="s">
        <v>2830</v>
      </c>
    </row>
    <row r="1506" spans="1:4" x14ac:dyDescent="0.2">
      <c r="A1506">
        <v>39883</v>
      </c>
      <c r="B1506" t="s">
        <v>4316</v>
      </c>
      <c r="C1506" t="s">
        <v>52</v>
      </c>
      <c r="D1506" t="s">
        <v>2830</v>
      </c>
    </row>
    <row r="1507" spans="1:4" x14ac:dyDescent="0.2">
      <c r="A1507">
        <v>39884</v>
      </c>
      <c r="B1507" t="s">
        <v>4317</v>
      </c>
      <c r="C1507" t="s">
        <v>52</v>
      </c>
      <c r="D1507" t="s">
        <v>2830</v>
      </c>
    </row>
    <row r="1508" spans="1:4" x14ac:dyDescent="0.2">
      <c r="A1508">
        <v>39885</v>
      </c>
      <c r="B1508" t="s">
        <v>4318</v>
      </c>
      <c r="C1508" t="s">
        <v>52</v>
      </c>
      <c r="D1508" t="s">
        <v>2830</v>
      </c>
    </row>
    <row r="1509" spans="1:4" x14ac:dyDescent="0.2">
      <c r="A1509">
        <v>1777</v>
      </c>
      <c r="B1509" t="s">
        <v>4319</v>
      </c>
      <c r="C1509" t="s">
        <v>52</v>
      </c>
      <c r="D1509" t="s">
        <v>2830</v>
      </c>
    </row>
    <row r="1510" spans="1:4" x14ac:dyDescent="0.2">
      <c r="A1510">
        <v>1819</v>
      </c>
      <c r="B1510" t="s">
        <v>4320</v>
      </c>
      <c r="C1510" t="s">
        <v>52</v>
      </c>
      <c r="D1510" t="s">
        <v>2830</v>
      </c>
    </row>
    <row r="1511" spans="1:4" x14ac:dyDescent="0.2">
      <c r="A1511">
        <v>1776</v>
      </c>
      <c r="B1511" t="s">
        <v>4321</v>
      </c>
      <c r="C1511" t="s">
        <v>52</v>
      </c>
      <c r="D1511" t="s">
        <v>2830</v>
      </c>
    </row>
    <row r="1512" spans="1:4" x14ac:dyDescent="0.2">
      <c r="A1512">
        <v>1775</v>
      </c>
      <c r="B1512" t="s">
        <v>4322</v>
      </c>
      <c r="C1512" t="s">
        <v>52</v>
      </c>
      <c r="D1512" t="s">
        <v>2830</v>
      </c>
    </row>
    <row r="1513" spans="1:4" x14ac:dyDescent="0.2">
      <c r="A1513">
        <v>1778</v>
      </c>
      <c r="B1513" t="s">
        <v>4323</v>
      </c>
      <c r="C1513" t="s">
        <v>52</v>
      </c>
      <c r="D1513" t="s">
        <v>2830</v>
      </c>
    </row>
    <row r="1514" spans="1:4" x14ac:dyDescent="0.2">
      <c r="A1514">
        <v>1818</v>
      </c>
      <c r="B1514" t="s">
        <v>4324</v>
      </c>
      <c r="C1514" t="s">
        <v>52</v>
      </c>
      <c r="D1514" t="s">
        <v>2830</v>
      </c>
    </row>
    <row r="1515" spans="1:4" x14ac:dyDescent="0.2">
      <c r="A1515">
        <v>1779</v>
      </c>
      <c r="B1515" t="s">
        <v>4325</v>
      </c>
      <c r="C1515" t="s">
        <v>52</v>
      </c>
      <c r="D1515" t="s">
        <v>2830</v>
      </c>
    </row>
    <row r="1516" spans="1:4" x14ac:dyDescent="0.2">
      <c r="A1516">
        <v>1820</v>
      </c>
      <c r="B1516" t="s">
        <v>4326</v>
      </c>
      <c r="C1516" t="s">
        <v>52</v>
      </c>
      <c r="D1516" t="s">
        <v>2830</v>
      </c>
    </row>
    <row r="1517" spans="1:4" x14ac:dyDescent="0.2">
      <c r="A1517">
        <v>1780</v>
      </c>
      <c r="B1517" t="s">
        <v>4327</v>
      </c>
      <c r="C1517" t="s">
        <v>52</v>
      </c>
      <c r="D1517" t="s">
        <v>2830</v>
      </c>
    </row>
    <row r="1518" spans="1:4" x14ac:dyDescent="0.2">
      <c r="A1518">
        <v>1783</v>
      </c>
      <c r="B1518" t="s">
        <v>4328</v>
      </c>
      <c r="C1518" t="s">
        <v>52</v>
      </c>
      <c r="D1518" t="s">
        <v>2830</v>
      </c>
    </row>
    <row r="1519" spans="1:4" x14ac:dyDescent="0.2">
      <c r="A1519">
        <v>1782</v>
      </c>
      <c r="B1519" t="s">
        <v>4329</v>
      </c>
      <c r="C1519" t="s">
        <v>52</v>
      </c>
      <c r="D1519" t="s">
        <v>2830</v>
      </c>
    </row>
    <row r="1520" spans="1:4" x14ac:dyDescent="0.2">
      <c r="A1520">
        <v>1781</v>
      </c>
      <c r="B1520" t="s">
        <v>4330</v>
      </c>
      <c r="C1520" t="s">
        <v>52</v>
      </c>
      <c r="D1520" t="s">
        <v>2830</v>
      </c>
    </row>
    <row r="1521" spans="1:5" x14ac:dyDescent="0.2">
      <c r="A1521">
        <v>1817</v>
      </c>
      <c r="B1521" t="s">
        <v>4331</v>
      </c>
      <c r="C1521" t="s">
        <v>52</v>
      </c>
      <c r="D1521" t="s">
        <v>2830</v>
      </c>
    </row>
    <row r="1522" spans="1:5" x14ac:dyDescent="0.2">
      <c r="A1522">
        <v>1784</v>
      </c>
      <c r="B1522" t="s">
        <v>4332</v>
      </c>
      <c r="C1522" t="s">
        <v>52</v>
      </c>
      <c r="D1522" t="s">
        <v>2830</v>
      </c>
    </row>
    <row r="1523" spans="1:5" x14ac:dyDescent="0.2">
      <c r="A1523">
        <v>1810</v>
      </c>
      <c r="B1523" t="s">
        <v>4333</v>
      </c>
      <c r="C1523" t="s">
        <v>52</v>
      </c>
      <c r="D1523" t="s">
        <v>2830</v>
      </c>
    </row>
    <row r="1524" spans="1:5" x14ac:dyDescent="0.2">
      <c r="A1524">
        <v>1812</v>
      </c>
      <c r="B1524" t="s">
        <v>4334</v>
      </c>
      <c r="C1524" t="s">
        <v>52</v>
      </c>
      <c r="D1524" t="s">
        <v>2830</v>
      </c>
    </row>
    <row r="1525" spans="1:5" x14ac:dyDescent="0.2">
      <c r="A1525">
        <v>1811</v>
      </c>
      <c r="B1525" t="s">
        <v>4335</v>
      </c>
      <c r="C1525" t="s">
        <v>52</v>
      </c>
      <c r="D1525" t="s">
        <v>2830</v>
      </c>
    </row>
    <row r="1526" spans="1:5" x14ac:dyDescent="0.2">
      <c r="A1526">
        <v>40386</v>
      </c>
      <c r="B1526" t="s">
        <v>4336</v>
      </c>
      <c r="C1526" t="s">
        <v>52</v>
      </c>
      <c r="D1526" t="s">
        <v>2830</v>
      </c>
    </row>
    <row r="1527" spans="1:5" x14ac:dyDescent="0.2">
      <c r="A1527">
        <v>40384</v>
      </c>
      <c r="B1527" t="s">
        <v>4337</v>
      </c>
      <c r="C1527" t="s">
        <v>52</v>
      </c>
      <c r="D1527" t="s">
        <v>2830</v>
      </c>
    </row>
    <row r="1528" spans="1:5" x14ac:dyDescent="0.2">
      <c r="A1528">
        <v>40423</v>
      </c>
      <c r="B1528" t="s">
        <v>4338</v>
      </c>
      <c r="C1528" t="s">
        <v>52</v>
      </c>
      <c r="D1528" t="s">
        <v>2830</v>
      </c>
    </row>
    <row r="1529" spans="1:5" x14ac:dyDescent="0.2">
      <c r="A1529">
        <v>40379</v>
      </c>
      <c r="B1529" t="s">
        <v>4339</v>
      </c>
      <c r="C1529" t="s">
        <v>52</v>
      </c>
      <c r="D1529" t="s">
        <v>2830</v>
      </c>
    </row>
    <row r="1530" spans="1:5" x14ac:dyDescent="0.2">
      <c r="A1530">
        <v>40389</v>
      </c>
      <c r="B1530" t="s">
        <v>4340</v>
      </c>
      <c r="C1530" t="s">
        <v>52</v>
      </c>
      <c r="D1530" t="s">
        <v>2830</v>
      </c>
    </row>
    <row r="1531" spans="1:5" x14ac:dyDescent="0.2">
      <c r="A1531">
        <v>40388</v>
      </c>
      <c r="B1531" t="s">
        <v>4341</v>
      </c>
      <c r="C1531" t="s">
        <v>52</v>
      </c>
      <c r="D1531" t="s">
        <v>2830</v>
      </c>
    </row>
    <row r="1532" spans="1:5" x14ac:dyDescent="0.2">
      <c r="A1532">
        <v>40391</v>
      </c>
      <c r="B1532" t="s">
        <v>4342</v>
      </c>
      <c r="C1532" t="s">
        <v>52</v>
      </c>
      <c r="D1532" t="s">
        <v>2830</v>
      </c>
    </row>
    <row r="1533" spans="1:5" x14ac:dyDescent="0.2">
      <c r="A1533">
        <v>40381</v>
      </c>
      <c r="B1533" t="s">
        <v>4343</v>
      </c>
      <c r="C1533" t="s">
        <v>52</v>
      </c>
      <c r="D1533" t="s">
        <v>2830</v>
      </c>
    </row>
    <row r="1534" spans="1:5" x14ac:dyDescent="0.2">
      <c r="A1534">
        <v>2609</v>
      </c>
      <c r="B1534" t="s">
        <v>4344</v>
      </c>
      <c r="C1534" t="s">
        <v>52</v>
      </c>
      <c r="D1534" t="s">
        <v>2830</v>
      </c>
      <c r="E1534" s="336">
        <v>4.41</v>
      </c>
    </row>
    <row r="1535" spans="1:5" x14ac:dyDescent="0.2">
      <c r="A1535">
        <v>2634</v>
      </c>
      <c r="B1535" t="s">
        <v>4345</v>
      </c>
      <c r="C1535" t="s">
        <v>52</v>
      </c>
      <c r="D1535" t="s">
        <v>2830</v>
      </c>
      <c r="E1535" s="336">
        <v>5.8</v>
      </c>
    </row>
    <row r="1536" spans="1:5" x14ac:dyDescent="0.2">
      <c r="A1536">
        <v>2611</v>
      </c>
      <c r="B1536" t="s">
        <v>4346</v>
      </c>
      <c r="C1536" t="s">
        <v>52</v>
      </c>
      <c r="D1536" t="s">
        <v>2830</v>
      </c>
      <c r="E1536" s="336">
        <v>16.34</v>
      </c>
    </row>
    <row r="1537" spans="1:4" x14ac:dyDescent="0.2">
      <c r="A1537">
        <v>40414</v>
      </c>
      <c r="B1537" t="s">
        <v>4347</v>
      </c>
      <c r="C1537" t="s">
        <v>52</v>
      </c>
      <c r="D1537" t="s">
        <v>2830</v>
      </c>
    </row>
    <row r="1538" spans="1:4" x14ac:dyDescent="0.2">
      <c r="A1538">
        <v>40416</v>
      </c>
      <c r="B1538" t="s">
        <v>4348</v>
      </c>
      <c r="C1538" t="s">
        <v>52</v>
      </c>
      <c r="D1538" t="s">
        <v>2830</v>
      </c>
    </row>
    <row r="1539" spans="1:4" x14ac:dyDescent="0.2">
      <c r="A1539">
        <v>40418</v>
      </c>
      <c r="B1539" t="s">
        <v>4349</v>
      </c>
      <c r="C1539" t="s">
        <v>52</v>
      </c>
      <c r="D1539" t="s">
        <v>2830</v>
      </c>
    </row>
    <row r="1540" spans="1:4" x14ac:dyDescent="0.2">
      <c r="A1540">
        <v>34359</v>
      </c>
      <c r="B1540" t="s">
        <v>4350</v>
      </c>
      <c r="C1540" t="s">
        <v>52</v>
      </c>
      <c r="D1540" t="s">
        <v>2830</v>
      </c>
    </row>
    <row r="1541" spans="1:4" x14ac:dyDescent="0.2">
      <c r="A1541">
        <v>1789</v>
      </c>
      <c r="B1541" t="s">
        <v>4351</v>
      </c>
      <c r="C1541" t="s">
        <v>52</v>
      </c>
      <c r="D1541" t="s">
        <v>2830</v>
      </c>
    </row>
    <row r="1542" spans="1:4" x14ac:dyDescent="0.2">
      <c r="A1542">
        <v>1788</v>
      </c>
      <c r="B1542" t="s">
        <v>4352</v>
      </c>
      <c r="C1542" t="s">
        <v>52</v>
      </c>
      <c r="D1542" t="s">
        <v>2830</v>
      </c>
    </row>
    <row r="1543" spans="1:4" x14ac:dyDescent="0.2">
      <c r="A1543">
        <v>1787</v>
      </c>
      <c r="B1543" t="s">
        <v>4353</v>
      </c>
      <c r="C1543" t="s">
        <v>52</v>
      </c>
      <c r="D1543" t="s">
        <v>2830</v>
      </c>
    </row>
    <row r="1544" spans="1:4" x14ac:dyDescent="0.2">
      <c r="A1544">
        <v>1786</v>
      </c>
      <c r="B1544" t="s">
        <v>4354</v>
      </c>
      <c r="C1544" t="s">
        <v>52</v>
      </c>
      <c r="D1544" t="s">
        <v>2830</v>
      </c>
    </row>
    <row r="1545" spans="1:4" x14ac:dyDescent="0.2">
      <c r="A1545">
        <v>1791</v>
      </c>
      <c r="B1545" t="s">
        <v>4355</v>
      </c>
      <c r="C1545" t="s">
        <v>52</v>
      </c>
      <c r="D1545" t="s">
        <v>2830</v>
      </c>
    </row>
    <row r="1546" spans="1:4" x14ac:dyDescent="0.2">
      <c r="A1546">
        <v>1790</v>
      </c>
      <c r="B1546" t="s">
        <v>4356</v>
      </c>
      <c r="C1546" t="s">
        <v>52</v>
      </c>
      <c r="D1546" t="s">
        <v>2830</v>
      </c>
    </row>
    <row r="1547" spans="1:4" x14ac:dyDescent="0.2">
      <c r="A1547">
        <v>1792</v>
      </c>
      <c r="B1547" t="s">
        <v>4357</v>
      </c>
      <c r="C1547" t="s">
        <v>52</v>
      </c>
      <c r="D1547" t="s">
        <v>2830</v>
      </c>
    </row>
    <row r="1548" spans="1:4" x14ac:dyDescent="0.2">
      <c r="A1548">
        <v>1813</v>
      </c>
      <c r="B1548" t="s">
        <v>4358</v>
      </c>
      <c r="C1548" t="s">
        <v>52</v>
      </c>
      <c r="D1548" t="s">
        <v>2830</v>
      </c>
    </row>
    <row r="1549" spans="1:4" x14ac:dyDescent="0.2">
      <c r="A1549">
        <v>1793</v>
      </c>
      <c r="B1549" t="s">
        <v>4359</v>
      </c>
      <c r="C1549" t="s">
        <v>52</v>
      </c>
      <c r="D1549" t="s">
        <v>2830</v>
      </c>
    </row>
    <row r="1550" spans="1:4" x14ac:dyDescent="0.2">
      <c r="A1550">
        <v>1797</v>
      </c>
      <c r="B1550" t="s">
        <v>4360</v>
      </c>
      <c r="C1550" t="s">
        <v>52</v>
      </c>
      <c r="D1550" t="s">
        <v>2830</v>
      </c>
    </row>
    <row r="1551" spans="1:4" x14ac:dyDescent="0.2">
      <c r="A1551">
        <v>1796</v>
      </c>
      <c r="B1551" t="s">
        <v>4361</v>
      </c>
      <c r="C1551" t="s">
        <v>52</v>
      </c>
      <c r="D1551" t="s">
        <v>2830</v>
      </c>
    </row>
    <row r="1552" spans="1:4" x14ac:dyDescent="0.2">
      <c r="A1552">
        <v>1816</v>
      </c>
      <c r="B1552" t="s">
        <v>4362</v>
      </c>
      <c r="C1552" t="s">
        <v>52</v>
      </c>
      <c r="D1552" t="s">
        <v>2830</v>
      </c>
    </row>
    <row r="1553" spans="1:4" x14ac:dyDescent="0.2">
      <c r="A1553">
        <v>1794</v>
      </c>
      <c r="B1553" t="s">
        <v>4363</v>
      </c>
      <c r="C1553" t="s">
        <v>52</v>
      </c>
      <c r="D1553" t="s">
        <v>2830</v>
      </c>
    </row>
    <row r="1554" spans="1:4" x14ac:dyDescent="0.2">
      <c r="A1554">
        <v>1815</v>
      </c>
      <c r="B1554" t="s">
        <v>4364</v>
      </c>
      <c r="C1554" t="s">
        <v>52</v>
      </c>
      <c r="D1554" t="s">
        <v>2830</v>
      </c>
    </row>
    <row r="1555" spans="1:4" x14ac:dyDescent="0.2">
      <c r="A1555">
        <v>1798</v>
      </c>
      <c r="B1555" t="s">
        <v>4365</v>
      </c>
      <c r="C1555" t="s">
        <v>52</v>
      </c>
      <c r="D1555" t="s">
        <v>2830</v>
      </c>
    </row>
    <row r="1556" spans="1:4" x14ac:dyDescent="0.2">
      <c r="A1556">
        <v>1799</v>
      </c>
      <c r="B1556" t="s">
        <v>4366</v>
      </c>
      <c r="C1556" t="s">
        <v>52</v>
      </c>
      <c r="D1556" t="s">
        <v>2830</v>
      </c>
    </row>
    <row r="1557" spans="1:4" x14ac:dyDescent="0.2">
      <c r="A1557">
        <v>1795</v>
      </c>
      <c r="B1557" t="s">
        <v>4367</v>
      </c>
      <c r="C1557" t="s">
        <v>52</v>
      </c>
      <c r="D1557" t="s">
        <v>2830</v>
      </c>
    </row>
    <row r="1558" spans="1:4" x14ac:dyDescent="0.2">
      <c r="A1558">
        <v>1800</v>
      </c>
      <c r="B1558" t="s">
        <v>4368</v>
      </c>
      <c r="C1558" t="s">
        <v>52</v>
      </c>
      <c r="D1558" t="s">
        <v>2830</v>
      </c>
    </row>
    <row r="1559" spans="1:4" x14ac:dyDescent="0.2">
      <c r="A1559">
        <v>1802</v>
      </c>
      <c r="B1559" t="s">
        <v>4369</v>
      </c>
      <c r="C1559" t="s">
        <v>52</v>
      </c>
      <c r="D1559" t="s">
        <v>2830</v>
      </c>
    </row>
    <row r="1560" spans="1:4" x14ac:dyDescent="0.2">
      <c r="A1560">
        <v>1809</v>
      </c>
      <c r="B1560" t="s">
        <v>4370</v>
      </c>
      <c r="C1560" t="s">
        <v>52</v>
      </c>
      <c r="D1560" t="s">
        <v>2830</v>
      </c>
    </row>
    <row r="1561" spans="1:4" x14ac:dyDescent="0.2">
      <c r="A1561">
        <v>1814</v>
      </c>
      <c r="B1561" t="s">
        <v>4371</v>
      </c>
      <c r="C1561" t="s">
        <v>52</v>
      </c>
      <c r="D1561" t="s">
        <v>2830</v>
      </c>
    </row>
    <row r="1562" spans="1:4" x14ac:dyDescent="0.2">
      <c r="A1562">
        <v>1805</v>
      </c>
      <c r="B1562" t="s">
        <v>4372</v>
      </c>
      <c r="C1562" t="s">
        <v>52</v>
      </c>
      <c r="D1562" t="s">
        <v>2830</v>
      </c>
    </row>
    <row r="1563" spans="1:4" x14ac:dyDescent="0.2">
      <c r="A1563">
        <v>1803</v>
      </c>
      <c r="B1563" t="s">
        <v>4373</v>
      </c>
      <c r="C1563" t="s">
        <v>52</v>
      </c>
      <c r="D1563" t="s">
        <v>2830</v>
      </c>
    </row>
    <row r="1564" spans="1:4" x14ac:dyDescent="0.2">
      <c r="A1564">
        <v>1821</v>
      </c>
      <c r="B1564" t="s">
        <v>4374</v>
      </c>
      <c r="C1564" t="s">
        <v>52</v>
      </c>
      <c r="D1564" t="s">
        <v>2830</v>
      </c>
    </row>
    <row r="1565" spans="1:4" x14ac:dyDescent="0.2">
      <c r="A1565">
        <v>1806</v>
      </c>
      <c r="B1565" t="s">
        <v>4375</v>
      </c>
      <c r="C1565" t="s">
        <v>52</v>
      </c>
      <c r="D1565" t="s">
        <v>2830</v>
      </c>
    </row>
    <row r="1566" spans="1:4" x14ac:dyDescent="0.2">
      <c r="A1566">
        <v>1807</v>
      </c>
      <c r="B1566" t="s">
        <v>4376</v>
      </c>
      <c r="C1566" t="s">
        <v>52</v>
      </c>
      <c r="D1566" t="s">
        <v>2830</v>
      </c>
    </row>
    <row r="1567" spans="1:4" x14ac:dyDescent="0.2">
      <c r="A1567">
        <v>1804</v>
      </c>
      <c r="B1567" t="s">
        <v>4377</v>
      </c>
      <c r="C1567" t="s">
        <v>52</v>
      </c>
      <c r="D1567" t="s">
        <v>2830</v>
      </c>
    </row>
    <row r="1568" spans="1:4" x14ac:dyDescent="0.2">
      <c r="A1568">
        <v>1808</v>
      </c>
      <c r="B1568" t="s">
        <v>4378</v>
      </c>
      <c r="C1568" t="s">
        <v>52</v>
      </c>
      <c r="D1568" t="s">
        <v>2830</v>
      </c>
    </row>
    <row r="1569" spans="1:5" x14ac:dyDescent="0.2">
      <c r="A1569">
        <v>40385</v>
      </c>
      <c r="B1569" t="s">
        <v>4379</v>
      </c>
      <c r="C1569" t="s">
        <v>52</v>
      </c>
      <c r="D1569" t="s">
        <v>2830</v>
      </c>
    </row>
    <row r="1570" spans="1:5" x14ac:dyDescent="0.2">
      <c r="A1570">
        <v>40383</v>
      </c>
      <c r="B1570" t="s">
        <v>4380</v>
      </c>
      <c r="C1570" t="s">
        <v>52</v>
      </c>
      <c r="D1570" t="s">
        <v>2830</v>
      </c>
    </row>
    <row r="1571" spans="1:5" x14ac:dyDescent="0.2">
      <c r="A1571">
        <v>40382</v>
      </c>
      <c r="B1571" t="s">
        <v>4381</v>
      </c>
      <c r="C1571" t="s">
        <v>52</v>
      </c>
      <c r="D1571" t="s">
        <v>2830</v>
      </c>
    </row>
    <row r="1572" spans="1:5" x14ac:dyDescent="0.2">
      <c r="A1572">
        <v>40378</v>
      </c>
      <c r="B1572" t="s">
        <v>4382</v>
      </c>
      <c r="C1572" t="s">
        <v>52</v>
      </c>
      <c r="D1572" t="s">
        <v>2830</v>
      </c>
    </row>
    <row r="1573" spans="1:5" x14ac:dyDescent="0.2">
      <c r="A1573">
        <v>40422</v>
      </c>
      <c r="B1573" t="s">
        <v>4383</v>
      </c>
      <c r="C1573" t="s">
        <v>52</v>
      </c>
      <c r="D1573" t="s">
        <v>2830</v>
      </c>
    </row>
    <row r="1574" spans="1:5" x14ac:dyDescent="0.2">
      <c r="A1574">
        <v>40387</v>
      </c>
      <c r="B1574" t="s">
        <v>4384</v>
      </c>
      <c r="C1574" t="s">
        <v>52</v>
      </c>
      <c r="D1574" t="s">
        <v>2830</v>
      </c>
    </row>
    <row r="1575" spans="1:5" x14ac:dyDescent="0.2">
      <c r="A1575">
        <v>40390</v>
      </c>
      <c r="B1575" t="s">
        <v>4385</v>
      </c>
      <c r="C1575" t="s">
        <v>52</v>
      </c>
      <c r="D1575" t="s">
        <v>2830</v>
      </c>
    </row>
    <row r="1576" spans="1:5" x14ac:dyDescent="0.2">
      <c r="A1576">
        <v>40380</v>
      </c>
      <c r="B1576" t="s">
        <v>4386</v>
      </c>
      <c r="C1576" t="s">
        <v>52</v>
      </c>
      <c r="D1576" t="s">
        <v>2830</v>
      </c>
    </row>
    <row r="1577" spans="1:5" x14ac:dyDescent="0.2">
      <c r="A1577">
        <v>2621</v>
      </c>
      <c r="B1577" t="s">
        <v>4387</v>
      </c>
      <c r="C1577" t="s">
        <v>52</v>
      </c>
      <c r="D1577" t="s">
        <v>2830</v>
      </c>
      <c r="E1577" s="336">
        <v>139.82</v>
      </c>
    </row>
    <row r="1578" spans="1:5" x14ac:dyDescent="0.2">
      <c r="A1578">
        <v>2616</v>
      </c>
      <c r="B1578" t="s">
        <v>4388</v>
      </c>
      <c r="C1578" t="s">
        <v>52</v>
      </c>
      <c r="D1578" t="s">
        <v>2830</v>
      </c>
      <c r="E1578" s="336">
        <v>3.95</v>
      </c>
    </row>
    <row r="1579" spans="1:5" x14ac:dyDescent="0.2">
      <c r="A1579">
        <v>2633</v>
      </c>
      <c r="B1579" t="s">
        <v>4389</v>
      </c>
      <c r="C1579" t="s">
        <v>52</v>
      </c>
      <c r="D1579" t="s">
        <v>2830</v>
      </c>
      <c r="E1579" s="336">
        <v>4.47</v>
      </c>
    </row>
    <row r="1580" spans="1:5" x14ac:dyDescent="0.2">
      <c r="A1580">
        <v>2617</v>
      </c>
      <c r="B1580" t="s">
        <v>4390</v>
      </c>
      <c r="C1580" t="s">
        <v>52</v>
      </c>
      <c r="D1580" t="s">
        <v>2830</v>
      </c>
      <c r="E1580" s="336">
        <v>6.08</v>
      </c>
    </row>
    <row r="1581" spans="1:5" x14ac:dyDescent="0.2">
      <c r="A1581">
        <v>2618</v>
      </c>
      <c r="B1581" t="s">
        <v>4391</v>
      </c>
      <c r="C1581" t="s">
        <v>52</v>
      </c>
      <c r="D1581" t="s">
        <v>2830</v>
      </c>
      <c r="E1581" s="336">
        <v>13.85</v>
      </c>
    </row>
    <row r="1582" spans="1:5" x14ac:dyDescent="0.2">
      <c r="A1582">
        <v>2632</v>
      </c>
      <c r="B1582" t="s">
        <v>4392</v>
      </c>
      <c r="C1582" t="s">
        <v>52</v>
      </c>
      <c r="D1582" t="s">
        <v>2830</v>
      </c>
      <c r="E1582" s="336">
        <v>16.89</v>
      </c>
    </row>
    <row r="1583" spans="1:5" x14ac:dyDescent="0.2">
      <c r="A1583">
        <v>2631</v>
      </c>
      <c r="B1583" t="s">
        <v>4393</v>
      </c>
      <c r="C1583" t="s">
        <v>52</v>
      </c>
      <c r="D1583" t="s">
        <v>2830</v>
      </c>
      <c r="E1583" s="336">
        <v>24.8</v>
      </c>
    </row>
    <row r="1584" spans="1:5" x14ac:dyDescent="0.2">
      <c r="A1584">
        <v>2619</v>
      </c>
      <c r="B1584" t="s">
        <v>4394</v>
      </c>
      <c r="C1584" t="s">
        <v>52</v>
      </c>
      <c r="D1584" t="s">
        <v>2830</v>
      </c>
      <c r="E1584" s="336">
        <v>62.79</v>
      </c>
    </row>
    <row r="1585" spans="1:5" x14ac:dyDescent="0.2">
      <c r="A1585">
        <v>2620</v>
      </c>
      <c r="B1585" t="s">
        <v>4395</v>
      </c>
      <c r="C1585" t="s">
        <v>52</v>
      </c>
      <c r="D1585" t="s">
        <v>2830</v>
      </c>
      <c r="E1585" s="336">
        <v>82.44</v>
      </c>
    </row>
    <row r="1586" spans="1:5" x14ac:dyDescent="0.2">
      <c r="A1586">
        <v>40413</v>
      </c>
      <c r="B1586" t="s">
        <v>4396</v>
      </c>
      <c r="C1586" t="s">
        <v>52</v>
      </c>
      <c r="D1586" t="s">
        <v>2830</v>
      </c>
    </row>
    <row r="1587" spans="1:5" x14ac:dyDescent="0.2">
      <c r="A1587">
        <v>40415</v>
      </c>
      <c r="B1587" t="s">
        <v>4397</v>
      </c>
      <c r="C1587" t="s">
        <v>52</v>
      </c>
      <c r="D1587" t="s">
        <v>2830</v>
      </c>
    </row>
    <row r="1588" spans="1:5" x14ac:dyDescent="0.2">
      <c r="A1588">
        <v>40417</v>
      </c>
      <c r="B1588" t="s">
        <v>4398</v>
      </c>
      <c r="C1588" t="s">
        <v>52</v>
      </c>
      <c r="D1588" t="s">
        <v>2830</v>
      </c>
    </row>
    <row r="1589" spans="1:5" x14ac:dyDescent="0.2">
      <c r="A1589">
        <v>39273</v>
      </c>
      <c r="B1589" t="s">
        <v>4399</v>
      </c>
      <c r="C1589" t="s">
        <v>52</v>
      </c>
      <c r="D1589" t="s">
        <v>2830</v>
      </c>
      <c r="E1589" s="336">
        <v>4.54</v>
      </c>
    </row>
    <row r="1590" spans="1:5" x14ac:dyDescent="0.2">
      <c r="A1590">
        <v>39271</v>
      </c>
      <c r="B1590" t="s">
        <v>4400</v>
      </c>
      <c r="C1590" t="s">
        <v>52</v>
      </c>
      <c r="D1590" t="s">
        <v>2830</v>
      </c>
      <c r="E1590" s="336">
        <v>2.67</v>
      </c>
    </row>
    <row r="1591" spans="1:5" x14ac:dyDescent="0.2">
      <c r="A1591">
        <v>39272</v>
      </c>
      <c r="B1591" t="s">
        <v>4401</v>
      </c>
      <c r="C1591" t="s">
        <v>52</v>
      </c>
      <c r="D1591" t="s">
        <v>2830</v>
      </c>
      <c r="E1591" s="336">
        <v>3.28</v>
      </c>
    </row>
    <row r="1592" spans="1:5" x14ac:dyDescent="0.2">
      <c r="A1592">
        <v>1875</v>
      </c>
      <c r="B1592" t="s">
        <v>4402</v>
      </c>
      <c r="C1592" t="s">
        <v>52</v>
      </c>
      <c r="D1592" t="s">
        <v>2830</v>
      </c>
      <c r="E1592" s="336">
        <v>7.26</v>
      </c>
    </row>
    <row r="1593" spans="1:5" x14ac:dyDescent="0.2">
      <c r="A1593">
        <v>1874</v>
      </c>
      <c r="B1593" t="s">
        <v>4403</v>
      </c>
      <c r="C1593" t="s">
        <v>52</v>
      </c>
      <c r="D1593" t="s">
        <v>2830</v>
      </c>
      <c r="E1593" s="336">
        <v>5.99</v>
      </c>
    </row>
    <row r="1594" spans="1:5" x14ac:dyDescent="0.2">
      <c r="A1594">
        <v>1884</v>
      </c>
      <c r="B1594" t="s">
        <v>4404</v>
      </c>
      <c r="C1594" t="s">
        <v>52</v>
      </c>
      <c r="D1594" t="s">
        <v>2830</v>
      </c>
      <c r="E1594" s="336">
        <v>5.31</v>
      </c>
    </row>
    <row r="1595" spans="1:5" x14ac:dyDescent="0.2">
      <c r="A1595">
        <v>1870</v>
      </c>
      <c r="B1595" t="s">
        <v>4405</v>
      </c>
      <c r="C1595" t="s">
        <v>52</v>
      </c>
      <c r="D1595" t="s">
        <v>767</v>
      </c>
      <c r="E1595" s="336">
        <v>3.46</v>
      </c>
    </row>
    <row r="1596" spans="1:5" x14ac:dyDescent="0.2">
      <c r="A1596">
        <v>1887</v>
      </c>
      <c r="B1596" t="s">
        <v>4406</v>
      </c>
      <c r="C1596" t="s">
        <v>52</v>
      </c>
      <c r="D1596" t="s">
        <v>2830</v>
      </c>
      <c r="E1596" s="336">
        <v>30.08</v>
      </c>
    </row>
    <row r="1597" spans="1:5" x14ac:dyDescent="0.2">
      <c r="A1597">
        <v>1876</v>
      </c>
      <c r="B1597" t="s">
        <v>4407</v>
      </c>
      <c r="C1597" t="s">
        <v>52</v>
      </c>
      <c r="D1597" t="s">
        <v>2830</v>
      </c>
      <c r="E1597" s="336">
        <v>11.79</v>
      </c>
    </row>
    <row r="1598" spans="1:5" x14ac:dyDescent="0.2">
      <c r="A1598">
        <v>1877</v>
      </c>
      <c r="B1598" t="s">
        <v>4408</v>
      </c>
      <c r="C1598" t="s">
        <v>52</v>
      </c>
      <c r="D1598" t="s">
        <v>2830</v>
      </c>
      <c r="E1598" s="336">
        <v>30.12</v>
      </c>
    </row>
    <row r="1599" spans="1:5" x14ac:dyDescent="0.2">
      <c r="A1599">
        <v>1879</v>
      </c>
      <c r="B1599" t="s">
        <v>4409</v>
      </c>
      <c r="C1599" t="s">
        <v>52</v>
      </c>
      <c r="D1599" t="s">
        <v>2830</v>
      </c>
      <c r="E1599" s="336">
        <v>3.51</v>
      </c>
    </row>
    <row r="1600" spans="1:5" x14ac:dyDescent="0.2">
      <c r="A1600">
        <v>1878</v>
      </c>
      <c r="B1600" t="s">
        <v>4410</v>
      </c>
      <c r="C1600" t="s">
        <v>52</v>
      </c>
      <c r="D1600" t="s">
        <v>2830</v>
      </c>
      <c r="E1600" s="336">
        <v>60.52</v>
      </c>
    </row>
    <row r="1601" spans="1:5" x14ac:dyDescent="0.2">
      <c r="A1601">
        <v>37971</v>
      </c>
      <c r="B1601" t="s">
        <v>4411</v>
      </c>
      <c r="C1601" t="s">
        <v>52</v>
      </c>
      <c r="D1601" t="s">
        <v>2830</v>
      </c>
      <c r="E1601" s="336">
        <v>5.37</v>
      </c>
    </row>
    <row r="1602" spans="1:5" x14ac:dyDescent="0.2">
      <c r="A1602">
        <v>37972</v>
      </c>
      <c r="B1602" t="s">
        <v>4412</v>
      </c>
      <c r="C1602" t="s">
        <v>52</v>
      </c>
      <c r="D1602" t="s">
        <v>2830</v>
      </c>
      <c r="E1602" s="336">
        <v>7.62</v>
      </c>
    </row>
    <row r="1603" spans="1:5" x14ac:dyDescent="0.2">
      <c r="A1603">
        <v>37973</v>
      </c>
      <c r="B1603" t="s">
        <v>4413</v>
      </c>
      <c r="C1603" t="s">
        <v>52</v>
      </c>
      <c r="D1603" t="s">
        <v>2830</v>
      </c>
      <c r="E1603" s="336">
        <v>14.31</v>
      </c>
    </row>
    <row r="1604" spans="1:5" x14ac:dyDescent="0.2">
      <c r="A1604">
        <v>1926</v>
      </c>
      <c r="B1604" t="s">
        <v>4414</v>
      </c>
      <c r="C1604" t="s">
        <v>52</v>
      </c>
      <c r="D1604" t="s">
        <v>2830</v>
      </c>
      <c r="E1604" s="336">
        <v>2.41</v>
      </c>
    </row>
    <row r="1605" spans="1:5" x14ac:dyDescent="0.2">
      <c r="A1605">
        <v>1927</v>
      </c>
      <c r="B1605" t="s">
        <v>4415</v>
      </c>
      <c r="C1605" t="s">
        <v>52</v>
      </c>
      <c r="D1605" t="s">
        <v>2830</v>
      </c>
      <c r="E1605" s="336">
        <v>2.7</v>
      </c>
    </row>
    <row r="1606" spans="1:5" x14ac:dyDescent="0.2">
      <c r="A1606">
        <v>1923</v>
      </c>
      <c r="B1606" t="s">
        <v>4416</v>
      </c>
      <c r="C1606" t="s">
        <v>52</v>
      </c>
      <c r="D1606" t="s">
        <v>2830</v>
      </c>
      <c r="E1606" s="336">
        <v>4.93</v>
      </c>
    </row>
    <row r="1607" spans="1:5" x14ac:dyDescent="0.2">
      <c r="A1607">
        <v>1929</v>
      </c>
      <c r="B1607" t="s">
        <v>4417</v>
      </c>
      <c r="C1607" t="s">
        <v>52</v>
      </c>
      <c r="D1607" t="s">
        <v>2830</v>
      </c>
      <c r="E1607" s="336">
        <v>5.98</v>
      </c>
    </row>
    <row r="1608" spans="1:5" x14ac:dyDescent="0.2">
      <c r="A1608">
        <v>1930</v>
      </c>
      <c r="B1608" t="s">
        <v>4418</v>
      </c>
      <c r="C1608" t="s">
        <v>52</v>
      </c>
      <c r="D1608" t="s">
        <v>2830</v>
      </c>
      <c r="E1608" s="336">
        <v>10.23</v>
      </c>
    </row>
    <row r="1609" spans="1:5" x14ac:dyDescent="0.2">
      <c r="A1609">
        <v>1924</v>
      </c>
      <c r="B1609" t="s">
        <v>4419</v>
      </c>
      <c r="C1609" t="s">
        <v>52</v>
      </c>
      <c r="D1609" t="s">
        <v>2830</v>
      </c>
      <c r="E1609" s="336">
        <v>16.510000000000002</v>
      </c>
    </row>
    <row r="1610" spans="1:5" x14ac:dyDescent="0.2">
      <c r="A1610">
        <v>1922</v>
      </c>
      <c r="B1610" t="s">
        <v>4420</v>
      </c>
      <c r="C1610" t="s">
        <v>52</v>
      </c>
      <c r="D1610" t="s">
        <v>2830</v>
      </c>
      <c r="E1610" s="336">
        <v>34.14</v>
      </c>
    </row>
    <row r="1611" spans="1:5" x14ac:dyDescent="0.2">
      <c r="A1611">
        <v>1953</v>
      </c>
      <c r="B1611" t="s">
        <v>4421</v>
      </c>
      <c r="C1611" t="s">
        <v>52</v>
      </c>
      <c r="D1611" t="s">
        <v>2830</v>
      </c>
      <c r="E1611" s="336">
        <v>41.67</v>
      </c>
    </row>
    <row r="1612" spans="1:5" x14ac:dyDescent="0.2">
      <c r="A1612">
        <v>1962</v>
      </c>
      <c r="B1612" t="s">
        <v>4422</v>
      </c>
      <c r="C1612" t="s">
        <v>52</v>
      </c>
      <c r="D1612" t="s">
        <v>2830</v>
      </c>
      <c r="E1612" s="336">
        <v>202.46</v>
      </c>
    </row>
    <row r="1613" spans="1:5" x14ac:dyDescent="0.2">
      <c r="A1613">
        <v>1955</v>
      </c>
      <c r="B1613" t="s">
        <v>4423</v>
      </c>
      <c r="C1613" t="s">
        <v>52</v>
      </c>
      <c r="D1613" t="s">
        <v>2830</v>
      </c>
      <c r="E1613" s="336">
        <v>2.33</v>
      </c>
    </row>
    <row r="1614" spans="1:5" x14ac:dyDescent="0.2">
      <c r="A1614">
        <v>1956</v>
      </c>
      <c r="B1614" t="s">
        <v>4424</v>
      </c>
      <c r="C1614" t="s">
        <v>52</v>
      </c>
      <c r="D1614" t="s">
        <v>2830</v>
      </c>
      <c r="E1614" s="336">
        <v>3.29</v>
      </c>
    </row>
    <row r="1615" spans="1:5" x14ac:dyDescent="0.2">
      <c r="A1615">
        <v>1957</v>
      </c>
      <c r="B1615" t="s">
        <v>4425</v>
      </c>
      <c r="C1615" t="s">
        <v>52</v>
      </c>
      <c r="D1615" t="s">
        <v>2830</v>
      </c>
      <c r="E1615" s="336">
        <v>7.12</v>
      </c>
    </row>
    <row r="1616" spans="1:5" x14ac:dyDescent="0.2">
      <c r="A1616">
        <v>1958</v>
      </c>
      <c r="B1616" t="s">
        <v>4426</v>
      </c>
      <c r="C1616" t="s">
        <v>52</v>
      </c>
      <c r="D1616" t="s">
        <v>2830</v>
      </c>
      <c r="E1616" s="336">
        <v>13.26</v>
      </c>
    </row>
    <row r="1617" spans="1:5" x14ac:dyDescent="0.2">
      <c r="A1617">
        <v>1959</v>
      </c>
      <c r="B1617" t="s">
        <v>4427</v>
      </c>
      <c r="C1617" t="s">
        <v>52</v>
      </c>
      <c r="D1617" t="s">
        <v>2830</v>
      </c>
      <c r="E1617" s="336">
        <v>14.38</v>
      </c>
    </row>
    <row r="1618" spans="1:5" x14ac:dyDescent="0.2">
      <c r="A1618">
        <v>1925</v>
      </c>
      <c r="B1618" t="s">
        <v>4428</v>
      </c>
      <c r="C1618" t="s">
        <v>52</v>
      </c>
      <c r="D1618" t="s">
        <v>2830</v>
      </c>
      <c r="E1618" s="336">
        <v>37.6</v>
      </c>
    </row>
    <row r="1619" spans="1:5" x14ac:dyDescent="0.2">
      <c r="A1619">
        <v>1960</v>
      </c>
      <c r="B1619" t="s">
        <v>4429</v>
      </c>
      <c r="C1619" t="s">
        <v>52</v>
      </c>
      <c r="D1619" t="s">
        <v>2830</v>
      </c>
      <c r="E1619" s="336">
        <v>57.73</v>
      </c>
    </row>
    <row r="1620" spans="1:5" x14ac:dyDescent="0.2">
      <c r="A1620">
        <v>1961</v>
      </c>
      <c r="B1620" t="s">
        <v>4430</v>
      </c>
      <c r="C1620" t="s">
        <v>52</v>
      </c>
      <c r="D1620" t="s">
        <v>2830</v>
      </c>
      <c r="E1620" s="336">
        <v>73.959999999999994</v>
      </c>
    </row>
    <row r="1621" spans="1:5" x14ac:dyDescent="0.2">
      <c r="A1621">
        <v>38423</v>
      </c>
      <c r="B1621" t="s">
        <v>4431</v>
      </c>
      <c r="C1621" t="s">
        <v>52</v>
      </c>
      <c r="D1621" t="s">
        <v>2830</v>
      </c>
      <c r="E1621" s="336">
        <v>39.24</v>
      </c>
    </row>
    <row r="1622" spans="1:5" x14ac:dyDescent="0.2">
      <c r="A1622">
        <v>39866</v>
      </c>
      <c r="B1622" t="s">
        <v>4432</v>
      </c>
      <c r="C1622" t="s">
        <v>52</v>
      </c>
      <c r="D1622" t="s">
        <v>2830</v>
      </c>
    </row>
    <row r="1623" spans="1:5" x14ac:dyDescent="0.2">
      <c r="A1623">
        <v>39867</v>
      </c>
      <c r="B1623" t="s">
        <v>4433</v>
      </c>
      <c r="C1623" t="s">
        <v>52</v>
      </c>
      <c r="D1623" t="s">
        <v>2830</v>
      </c>
    </row>
    <row r="1624" spans="1:5" x14ac:dyDescent="0.2">
      <c r="A1624">
        <v>39868</v>
      </c>
      <c r="B1624" t="s">
        <v>4434</v>
      </c>
      <c r="C1624" t="s">
        <v>52</v>
      </c>
      <c r="D1624" t="s">
        <v>2830</v>
      </c>
    </row>
    <row r="1625" spans="1:5" x14ac:dyDescent="0.2">
      <c r="A1625">
        <v>37999</v>
      </c>
      <c r="B1625" t="s">
        <v>4435</v>
      </c>
      <c r="C1625" t="s">
        <v>52</v>
      </c>
      <c r="D1625" t="s">
        <v>2830</v>
      </c>
      <c r="E1625" s="336">
        <v>9.0500000000000007</v>
      </c>
    </row>
    <row r="1626" spans="1:5" x14ac:dyDescent="0.2">
      <c r="A1626">
        <v>38000</v>
      </c>
      <c r="B1626" t="s">
        <v>4436</v>
      </c>
      <c r="C1626" t="s">
        <v>52</v>
      </c>
      <c r="D1626" t="s">
        <v>2830</v>
      </c>
      <c r="E1626" s="336">
        <v>10.57</v>
      </c>
    </row>
    <row r="1627" spans="1:5" x14ac:dyDescent="0.2">
      <c r="A1627">
        <v>38129</v>
      </c>
      <c r="B1627" t="s">
        <v>4437</v>
      </c>
      <c r="C1627" t="s">
        <v>52</v>
      </c>
      <c r="D1627" t="s">
        <v>2830</v>
      </c>
      <c r="E1627" s="336">
        <v>5.43</v>
      </c>
    </row>
    <row r="1628" spans="1:5" x14ac:dyDescent="0.2">
      <c r="A1628">
        <v>38025</v>
      </c>
      <c r="B1628" t="s">
        <v>4438</v>
      </c>
      <c r="C1628" t="s">
        <v>52</v>
      </c>
      <c r="D1628" t="s">
        <v>2830</v>
      </c>
      <c r="E1628" s="336">
        <v>7.37</v>
      </c>
    </row>
    <row r="1629" spans="1:5" x14ac:dyDescent="0.2">
      <c r="A1629">
        <v>38026</v>
      </c>
      <c r="B1629" t="s">
        <v>4439</v>
      </c>
      <c r="C1629" t="s">
        <v>52</v>
      </c>
      <c r="D1629" t="s">
        <v>2830</v>
      </c>
      <c r="E1629" s="336">
        <v>18.190000000000001</v>
      </c>
    </row>
    <row r="1630" spans="1:5" x14ac:dyDescent="0.2">
      <c r="A1630">
        <v>43955</v>
      </c>
      <c r="B1630" t="s">
        <v>4440</v>
      </c>
      <c r="C1630" t="s">
        <v>52</v>
      </c>
      <c r="D1630" t="s">
        <v>2830</v>
      </c>
    </row>
    <row r="1631" spans="1:5" x14ac:dyDescent="0.2">
      <c r="A1631">
        <v>43957</v>
      </c>
      <c r="B1631" t="s">
        <v>4441</v>
      </c>
      <c r="C1631" t="s">
        <v>52</v>
      </c>
      <c r="D1631" t="s">
        <v>2830</v>
      </c>
    </row>
    <row r="1632" spans="1:5" x14ac:dyDescent="0.2">
      <c r="A1632">
        <v>43950</v>
      </c>
      <c r="B1632" t="s">
        <v>4442</v>
      </c>
      <c r="C1632" t="s">
        <v>52</v>
      </c>
      <c r="D1632" t="s">
        <v>2830</v>
      </c>
    </row>
    <row r="1633" spans="1:5" x14ac:dyDescent="0.2">
      <c r="A1633">
        <v>43954</v>
      </c>
      <c r="B1633" t="s">
        <v>4443</v>
      </c>
      <c r="C1633" t="s">
        <v>52</v>
      </c>
      <c r="D1633" t="s">
        <v>2830</v>
      </c>
    </row>
    <row r="1634" spans="1:5" x14ac:dyDescent="0.2">
      <c r="A1634">
        <v>43945</v>
      </c>
      <c r="B1634" t="s">
        <v>4444</v>
      </c>
      <c r="C1634" t="s">
        <v>52</v>
      </c>
      <c r="D1634" t="s">
        <v>2830</v>
      </c>
    </row>
    <row r="1635" spans="1:5" x14ac:dyDescent="0.2">
      <c r="A1635">
        <v>43947</v>
      </c>
      <c r="B1635" t="s">
        <v>4445</v>
      </c>
      <c r="C1635" t="s">
        <v>52</v>
      </c>
      <c r="D1635" t="s">
        <v>2830</v>
      </c>
    </row>
    <row r="1636" spans="1:5" x14ac:dyDescent="0.2">
      <c r="A1636">
        <v>43920</v>
      </c>
      <c r="B1636" t="s">
        <v>4446</v>
      </c>
      <c r="C1636" t="s">
        <v>52</v>
      </c>
      <c r="D1636" t="s">
        <v>2830</v>
      </c>
    </row>
    <row r="1637" spans="1:5" x14ac:dyDescent="0.2">
      <c r="A1637">
        <v>43921</v>
      </c>
      <c r="B1637" t="s">
        <v>4447</v>
      </c>
      <c r="C1637" t="s">
        <v>52</v>
      </c>
      <c r="D1637" t="s">
        <v>2830</v>
      </c>
    </row>
    <row r="1638" spans="1:5" x14ac:dyDescent="0.2">
      <c r="A1638">
        <v>43922</v>
      </c>
      <c r="B1638" t="s">
        <v>4448</v>
      </c>
      <c r="C1638" t="s">
        <v>52</v>
      </c>
      <c r="D1638" t="s">
        <v>2830</v>
      </c>
    </row>
    <row r="1639" spans="1:5" x14ac:dyDescent="0.2">
      <c r="A1639">
        <v>43923</v>
      </c>
      <c r="B1639" t="s">
        <v>4449</v>
      </c>
      <c r="C1639" t="s">
        <v>52</v>
      </c>
      <c r="D1639" t="s">
        <v>2830</v>
      </c>
    </row>
    <row r="1640" spans="1:5" x14ac:dyDescent="0.2">
      <c r="A1640">
        <v>43924</v>
      </c>
      <c r="B1640" t="s">
        <v>4450</v>
      </c>
      <c r="C1640" t="s">
        <v>52</v>
      </c>
      <c r="D1640" t="s">
        <v>2830</v>
      </c>
    </row>
    <row r="1641" spans="1:5" x14ac:dyDescent="0.2">
      <c r="A1641">
        <v>43952</v>
      </c>
      <c r="B1641" t="s">
        <v>4451</v>
      </c>
      <c r="C1641" t="s">
        <v>52</v>
      </c>
      <c r="D1641" t="s">
        <v>2830</v>
      </c>
    </row>
    <row r="1642" spans="1:5" x14ac:dyDescent="0.2">
      <c r="A1642">
        <v>43956</v>
      </c>
      <c r="B1642" t="s">
        <v>4452</v>
      </c>
      <c r="C1642" t="s">
        <v>52</v>
      </c>
      <c r="D1642" t="s">
        <v>2830</v>
      </c>
    </row>
    <row r="1643" spans="1:5" x14ac:dyDescent="0.2">
      <c r="A1643">
        <v>1858</v>
      </c>
      <c r="B1643" t="s">
        <v>4453</v>
      </c>
      <c r="C1643" t="s">
        <v>52</v>
      </c>
      <c r="D1643" t="s">
        <v>2830</v>
      </c>
      <c r="E1643" s="336">
        <v>60.8</v>
      </c>
    </row>
    <row r="1644" spans="1:5" x14ac:dyDescent="0.2">
      <c r="A1644">
        <v>1844</v>
      </c>
      <c r="B1644" t="s">
        <v>4454</v>
      </c>
      <c r="C1644" t="s">
        <v>52</v>
      </c>
      <c r="D1644" t="s">
        <v>2830</v>
      </c>
      <c r="E1644" s="336">
        <v>139.24</v>
      </c>
    </row>
    <row r="1645" spans="1:5" x14ac:dyDescent="0.2">
      <c r="A1645">
        <v>1863</v>
      </c>
      <c r="B1645" t="s">
        <v>4455</v>
      </c>
      <c r="C1645" t="s">
        <v>52</v>
      </c>
      <c r="D1645" t="s">
        <v>2830</v>
      </c>
      <c r="E1645" s="336">
        <v>64.7</v>
      </c>
    </row>
    <row r="1646" spans="1:5" x14ac:dyDescent="0.2">
      <c r="A1646">
        <v>1865</v>
      </c>
      <c r="B1646" t="s">
        <v>4456</v>
      </c>
      <c r="C1646" t="s">
        <v>52</v>
      </c>
      <c r="D1646" t="s">
        <v>2830</v>
      </c>
      <c r="E1646" s="336">
        <v>168.58</v>
      </c>
    </row>
    <row r="1647" spans="1:5" x14ac:dyDescent="0.2">
      <c r="A1647">
        <v>36355</v>
      </c>
      <c r="B1647" t="s">
        <v>4457</v>
      </c>
      <c r="C1647" t="s">
        <v>52</v>
      </c>
      <c r="D1647" t="s">
        <v>2830</v>
      </c>
    </row>
    <row r="1648" spans="1:5" x14ac:dyDescent="0.2">
      <c r="A1648">
        <v>36356</v>
      </c>
      <c r="B1648" t="s">
        <v>4458</v>
      </c>
      <c r="C1648" t="s">
        <v>52</v>
      </c>
      <c r="D1648" t="s">
        <v>2830</v>
      </c>
    </row>
    <row r="1649" spans="1:5" x14ac:dyDescent="0.2">
      <c r="A1649">
        <v>1940</v>
      </c>
      <c r="B1649" t="s">
        <v>4459</v>
      </c>
      <c r="C1649" t="s">
        <v>52</v>
      </c>
      <c r="D1649" t="s">
        <v>2830</v>
      </c>
      <c r="E1649" s="336">
        <v>36.74</v>
      </c>
    </row>
    <row r="1650" spans="1:5" x14ac:dyDescent="0.2">
      <c r="A1650">
        <v>1939</v>
      </c>
      <c r="B1650" t="s">
        <v>4460</v>
      </c>
      <c r="C1650" t="s">
        <v>52</v>
      </c>
      <c r="D1650" t="s">
        <v>2830</v>
      </c>
      <c r="E1650" s="336">
        <v>10.07</v>
      </c>
    </row>
    <row r="1651" spans="1:5" x14ac:dyDescent="0.2">
      <c r="A1651">
        <v>1937</v>
      </c>
      <c r="B1651" t="s">
        <v>4461</v>
      </c>
      <c r="C1651" t="s">
        <v>52</v>
      </c>
      <c r="D1651" t="s">
        <v>2830</v>
      </c>
      <c r="E1651" s="336">
        <v>6.2</v>
      </c>
    </row>
    <row r="1652" spans="1:5" x14ac:dyDescent="0.2">
      <c r="A1652">
        <v>1938</v>
      </c>
      <c r="B1652" t="s">
        <v>4462</v>
      </c>
      <c r="C1652" t="s">
        <v>52</v>
      </c>
      <c r="D1652" t="s">
        <v>2830</v>
      </c>
      <c r="E1652" s="336">
        <v>7.05</v>
      </c>
    </row>
    <row r="1653" spans="1:5" x14ac:dyDescent="0.2">
      <c r="A1653">
        <v>1966</v>
      </c>
      <c r="B1653" t="s">
        <v>4463</v>
      </c>
      <c r="C1653" t="s">
        <v>52</v>
      </c>
      <c r="D1653" t="s">
        <v>2830</v>
      </c>
      <c r="E1653" s="336">
        <v>25.8</v>
      </c>
    </row>
    <row r="1654" spans="1:5" x14ac:dyDescent="0.2">
      <c r="A1654">
        <v>1933</v>
      </c>
      <c r="B1654" t="s">
        <v>4464</v>
      </c>
      <c r="C1654" t="s">
        <v>52</v>
      </c>
      <c r="D1654" t="s">
        <v>2830</v>
      </c>
      <c r="E1654" s="336">
        <v>5.56</v>
      </c>
    </row>
    <row r="1655" spans="1:5" x14ac:dyDescent="0.2">
      <c r="A1655">
        <v>1932</v>
      </c>
      <c r="B1655" t="s">
        <v>4465</v>
      </c>
      <c r="C1655" t="s">
        <v>52</v>
      </c>
      <c r="D1655" t="s">
        <v>2830</v>
      </c>
      <c r="E1655" s="336">
        <v>12.72</v>
      </c>
    </row>
    <row r="1656" spans="1:5" x14ac:dyDescent="0.2">
      <c r="A1656">
        <v>1951</v>
      </c>
      <c r="B1656" t="s">
        <v>4466</v>
      </c>
      <c r="C1656" t="s">
        <v>52</v>
      </c>
      <c r="D1656" t="s">
        <v>2830</v>
      </c>
      <c r="E1656" s="336">
        <v>26.54</v>
      </c>
    </row>
    <row r="1657" spans="1:5" x14ac:dyDescent="0.2">
      <c r="A1657">
        <v>1970</v>
      </c>
      <c r="B1657" t="s">
        <v>4467</v>
      </c>
      <c r="C1657" t="s">
        <v>52</v>
      </c>
      <c r="D1657" t="s">
        <v>2830</v>
      </c>
      <c r="E1657" s="336">
        <v>64.489999999999995</v>
      </c>
    </row>
    <row r="1658" spans="1:5" x14ac:dyDescent="0.2">
      <c r="A1658">
        <v>1967</v>
      </c>
      <c r="B1658" t="s">
        <v>4468</v>
      </c>
      <c r="C1658" t="s">
        <v>52</v>
      </c>
      <c r="D1658" t="s">
        <v>2830</v>
      </c>
      <c r="E1658" s="336">
        <v>7.66</v>
      </c>
    </row>
    <row r="1659" spans="1:5" x14ac:dyDescent="0.2">
      <c r="A1659">
        <v>1968</v>
      </c>
      <c r="B1659" t="s">
        <v>4469</v>
      </c>
      <c r="C1659" t="s">
        <v>52</v>
      </c>
      <c r="D1659" t="s">
        <v>2830</v>
      </c>
      <c r="E1659" s="336">
        <v>15.14</v>
      </c>
    </row>
    <row r="1660" spans="1:5" x14ac:dyDescent="0.2">
      <c r="A1660">
        <v>1969</v>
      </c>
      <c r="B1660" t="s">
        <v>4470</v>
      </c>
      <c r="C1660" t="s">
        <v>52</v>
      </c>
      <c r="D1660" t="s">
        <v>2830</v>
      </c>
      <c r="E1660" s="336">
        <v>49.27</v>
      </c>
    </row>
    <row r="1661" spans="1:5" x14ac:dyDescent="0.2">
      <c r="A1661">
        <v>1827</v>
      </c>
      <c r="B1661" t="s">
        <v>4471</v>
      </c>
      <c r="C1661" t="s">
        <v>52</v>
      </c>
      <c r="D1661" t="s">
        <v>2830</v>
      </c>
    </row>
    <row r="1662" spans="1:5" x14ac:dyDescent="0.2">
      <c r="A1662">
        <v>1831</v>
      </c>
      <c r="B1662" t="s">
        <v>4472</v>
      </c>
      <c r="C1662" t="s">
        <v>52</v>
      </c>
      <c r="D1662" t="s">
        <v>2830</v>
      </c>
    </row>
    <row r="1663" spans="1:5" x14ac:dyDescent="0.2">
      <c r="A1663">
        <v>1825</v>
      </c>
      <c r="B1663" t="s">
        <v>4473</v>
      </c>
      <c r="C1663" t="s">
        <v>52</v>
      </c>
      <c r="D1663" t="s">
        <v>2830</v>
      </c>
    </row>
    <row r="1664" spans="1:5" x14ac:dyDescent="0.2">
      <c r="A1664">
        <v>1828</v>
      </c>
      <c r="B1664" t="s">
        <v>4474</v>
      </c>
      <c r="C1664" t="s">
        <v>52</v>
      </c>
      <c r="D1664" t="s">
        <v>2830</v>
      </c>
    </row>
    <row r="1665" spans="1:5" x14ac:dyDescent="0.2">
      <c r="A1665">
        <v>1845</v>
      </c>
      <c r="B1665" t="s">
        <v>4475</v>
      </c>
      <c r="C1665" t="s">
        <v>52</v>
      </c>
      <c r="D1665" t="s">
        <v>2830</v>
      </c>
    </row>
    <row r="1666" spans="1:5" x14ac:dyDescent="0.2">
      <c r="A1666">
        <v>1824</v>
      </c>
      <c r="B1666" t="s">
        <v>4476</v>
      </c>
      <c r="C1666" t="s">
        <v>52</v>
      </c>
      <c r="D1666" t="s">
        <v>2830</v>
      </c>
    </row>
    <row r="1667" spans="1:5" x14ac:dyDescent="0.2">
      <c r="A1667">
        <v>42693</v>
      </c>
      <c r="B1667" t="s">
        <v>4477</v>
      </c>
      <c r="C1667" t="s">
        <v>52</v>
      </c>
      <c r="D1667" t="s">
        <v>2830</v>
      </c>
      <c r="E1667" s="336">
        <v>473.56</v>
      </c>
    </row>
    <row r="1668" spans="1:5" x14ac:dyDescent="0.2">
      <c r="A1668">
        <v>42695</v>
      </c>
      <c r="B1668" t="s">
        <v>4478</v>
      </c>
      <c r="C1668" t="s">
        <v>52</v>
      </c>
      <c r="D1668" t="s">
        <v>2830</v>
      </c>
      <c r="E1668" s="336">
        <v>330.85</v>
      </c>
    </row>
    <row r="1669" spans="1:5" x14ac:dyDescent="0.2">
      <c r="A1669">
        <v>42694</v>
      </c>
      <c r="B1669" t="s">
        <v>4479</v>
      </c>
      <c r="C1669" t="s">
        <v>52</v>
      </c>
      <c r="D1669" t="s">
        <v>2830</v>
      </c>
      <c r="E1669" s="336">
        <v>633.72</v>
      </c>
    </row>
    <row r="1670" spans="1:5" x14ac:dyDescent="0.2">
      <c r="A1670">
        <v>20097</v>
      </c>
      <c r="B1670" t="s">
        <v>4480</v>
      </c>
      <c r="C1670" t="s">
        <v>52</v>
      </c>
      <c r="D1670" t="s">
        <v>2830</v>
      </c>
      <c r="E1670" s="336">
        <v>27.48</v>
      </c>
    </row>
    <row r="1671" spans="1:5" x14ac:dyDescent="0.2">
      <c r="A1671">
        <v>20098</v>
      </c>
      <c r="B1671" t="s">
        <v>4481</v>
      </c>
      <c r="C1671" t="s">
        <v>52</v>
      </c>
      <c r="D1671" t="s">
        <v>2830</v>
      </c>
      <c r="E1671" s="336">
        <v>112.3</v>
      </c>
    </row>
    <row r="1672" spans="1:5" x14ac:dyDescent="0.2">
      <c r="A1672">
        <v>20096</v>
      </c>
      <c r="B1672" t="s">
        <v>4482</v>
      </c>
      <c r="C1672" t="s">
        <v>52</v>
      </c>
      <c r="D1672" t="s">
        <v>2830</v>
      </c>
      <c r="E1672" s="336">
        <v>28.44</v>
      </c>
    </row>
    <row r="1673" spans="1:5" x14ac:dyDescent="0.2">
      <c r="A1673">
        <v>44472</v>
      </c>
      <c r="B1673" t="s">
        <v>4483</v>
      </c>
      <c r="C1673" t="s">
        <v>52</v>
      </c>
      <c r="D1673" t="s">
        <v>2830</v>
      </c>
    </row>
    <row r="1674" spans="1:5" x14ac:dyDescent="0.2">
      <c r="A1674">
        <v>38369</v>
      </c>
      <c r="B1674" t="s">
        <v>4484</v>
      </c>
      <c r="C1674" t="s">
        <v>52</v>
      </c>
      <c r="D1674" t="s">
        <v>2830</v>
      </c>
    </row>
    <row r="1675" spans="1:5" x14ac:dyDescent="0.2">
      <c r="A1675">
        <v>38370</v>
      </c>
      <c r="B1675" t="s">
        <v>4485</v>
      </c>
      <c r="C1675" t="s">
        <v>52</v>
      </c>
      <c r="D1675" t="s">
        <v>2830</v>
      </c>
    </row>
    <row r="1676" spans="1:5" x14ac:dyDescent="0.2">
      <c r="A1676">
        <v>45199</v>
      </c>
      <c r="B1676" t="s">
        <v>4486</v>
      </c>
      <c r="C1676" t="s">
        <v>52</v>
      </c>
      <c r="D1676" t="s">
        <v>2830</v>
      </c>
      <c r="E1676" s="336">
        <v>27.61</v>
      </c>
    </row>
    <row r="1677" spans="1:5" x14ac:dyDescent="0.2">
      <c r="A1677">
        <v>38372</v>
      </c>
      <c r="B1677" t="s">
        <v>4487</v>
      </c>
      <c r="C1677" t="s">
        <v>52</v>
      </c>
      <c r="D1677" t="s">
        <v>2830</v>
      </c>
      <c r="E1677" s="336">
        <v>11.2</v>
      </c>
    </row>
    <row r="1678" spans="1:5" x14ac:dyDescent="0.2">
      <c r="A1678">
        <v>2358</v>
      </c>
      <c r="B1678" t="s">
        <v>4488</v>
      </c>
      <c r="C1678" t="s">
        <v>533</v>
      </c>
      <c r="D1678" t="s">
        <v>2830</v>
      </c>
      <c r="E1678" s="336">
        <v>23.64</v>
      </c>
    </row>
    <row r="1679" spans="1:5" x14ac:dyDescent="0.2">
      <c r="A1679">
        <v>40807</v>
      </c>
      <c r="B1679" t="s">
        <v>4489</v>
      </c>
      <c r="C1679" t="s">
        <v>69</v>
      </c>
      <c r="D1679" t="s">
        <v>2830</v>
      </c>
      <c r="E1679" s="336">
        <v>4156.0200000000004</v>
      </c>
    </row>
    <row r="1680" spans="1:5" x14ac:dyDescent="0.2">
      <c r="A1680">
        <v>44330</v>
      </c>
      <c r="B1680" t="s">
        <v>4490</v>
      </c>
      <c r="C1680" t="s">
        <v>556</v>
      </c>
      <c r="D1680" t="s">
        <v>2830</v>
      </c>
      <c r="E1680" s="336">
        <v>9.43</v>
      </c>
    </row>
    <row r="1681" spans="1:5" x14ac:dyDescent="0.2">
      <c r="A1681">
        <v>43144</v>
      </c>
      <c r="B1681" t="s">
        <v>4491</v>
      </c>
      <c r="C1681" t="s">
        <v>94</v>
      </c>
      <c r="D1681" t="s">
        <v>2830</v>
      </c>
      <c r="E1681" s="336">
        <v>30.67</v>
      </c>
    </row>
    <row r="1682" spans="1:5" x14ac:dyDescent="0.2">
      <c r="A1682">
        <v>39397</v>
      </c>
      <c r="B1682" t="s">
        <v>4492</v>
      </c>
      <c r="C1682" t="s">
        <v>556</v>
      </c>
      <c r="D1682" t="s">
        <v>2830</v>
      </c>
      <c r="E1682" s="336">
        <v>13.98</v>
      </c>
    </row>
    <row r="1683" spans="1:5" x14ac:dyDescent="0.2">
      <c r="A1683">
        <v>2692</v>
      </c>
      <c r="B1683" t="s">
        <v>4493</v>
      </c>
      <c r="C1683" t="s">
        <v>556</v>
      </c>
      <c r="D1683" t="s">
        <v>2830</v>
      </c>
      <c r="E1683" s="336">
        <v>5.64</v>
      </c>
    </row>
    <row r="1684" spans="1:5" x14ac:dyDescent="0.2">
      <c r="A1684">
        <v>45299</v>
      </c>
      <c r="B1684" t="s">
        <v>4494</v>
      </c>
      <c r="C1684" t="s">
        <v>52</v>
      </c>
      <c r="D1684" t="s">
        <v>2830</v>
      </c>
      <c r="E1684" s="336">
        <v>85.29</v>
      </c>
    </row>
    <row r="1685" spans="1:5" x14ac:dyDescent="0.2">
      <c r="A1685">
        <v>44329</v>
      </c>
      <c r="B1685" t="s">
        <v>4495</v>
      </c>
      <c r="C1685" t="s">
        <v>556</v>
      </c>
      <c r="D1685" t="s">
        <v>2830</v>
      </c>
      <c r="E1685" s="336">
        <v>12.36</v>
      </c>
    </row>
    <row r="1686" spans="1:5" x14ac:dyDescent="0.2">
      <c r="A1686">
        <v>5318</v>
      </c>
      <c r="B1686" t="s">
        <v>606</v>
      </c>
      <c r="C1686" t="s">
        <v>556</v>
      </c>
      <c r="D1686" t="s">
        <v>767</v>
      </c>
      <c r="E1686" s="336">
        <v>19.98</v>
      </c>
    </row>
    <row r="1687" spans="1:5" x14ac:dyDescent="0.2">
      <c r="A1687">
        <v>5330</v>
      </c>
      <c r="B1687" t="s">
        <v>4496</v>
      </c>
      <c r="C1687" t="s">
        <v>556</v>
      </c>
      <c r="D1687" t="s">
        <v>2830</v>
      </c>
      <c r="E1687" s="336">
        <v>45.54</v>
      </c>
    </row>
    <row r="1688" spans="1:5" x14ac:dyDescent="0.2">
      <c r="A1688">
        <v>44532</v>
      </c>
      <c r="B1688" t="s">
        <v>4497</v>
      </c>
      <c r="C1688" t="s">
        <v>52</v>
      </c>
      <c r="D1688" t="s">
        <v>2830</v>
      </c>
    </row>
    <row r="1689" spans="1:5" x14ac:dyDescent="0.2">
      <c r="A1689">
        <v>44531</v>
      </c>
      <c r="B1689" t="s">
        <v>4498</v>
      </c>
      <c r="C1689" t="s">
        <v>52</v>
      </c>
      <c r="D1689" t="s">
        <v>2830</v>
      </c>
    </row>
    <row r="1690" spans="1:5" x14ac:dyDescent="0.2">
      <c r="A1690">
        <v>13887</v>
      </c>
      <c r="B1690" t="s">
        <v>4499</v>
      </c>
      <c r="C1690" t="s">
        <v>52</v>
      </c>
      <c r="D1690" t="s">
        <v>2830</v>
      </c>
    </row>
    <row r="1691" spans="1:5" x14ac:dyDescent="0.2">
      <c r="A1691">
        <v>38140</v>
      </c>
      <c r="B1691" t="s">
        <v>4500</v>
      </c>
      <c r="C1691" t="s">
        <v>52</v>
      </c>
      <c r="D1691" t="s">
        <v>2830</v>
      </c>
    </row>
    <row r="1692" spans="1:5" x14ac:dyDescent="0.2">
      <c r="A1692">
        <v>44495</v>
      </c>
      <c r="B1692" t="s">
        <v>4501</v>
      </c>
      <c r="C1692" t="s">
        <v>52</v>
      </c>
      <c r="D1692" t="s">
        <v>2830</v>
      </c>
    </row>
    <row r="1693" spans="1:5" x14ac:dyDescent="0.2">
      <c r="A1693">
        <v>44533</v>
      </c>
      <c r="B1693" t="s">
        <v>4502</v>
      </c>
      <c r="C1693" t="s">
        <v>52</v>
      </c>
      <c r="D1693" t="s">
        <v>2830</v>
      </c>
    </row>
    <row r="1694" spans="1:5" x14ac:dyDescent="0.2">
      <c r="A1694">
        <v>44534</v>
      </c>
      <c r="B1694" t="s">
        <v>4503</v>
      </c>
      <c r="C1694" t="s">
        <v>52</v>
      </c>
      <c r="D1694" t="s">
        <v>2830</v>
      </c>
    </row>
    <row r="1695" spans="1:5" x14ac:dyDescent="0.2">
      <c r="A1695">
        <v>34729</v>
      </c>
      <c r="B1695" t="s">
        <v>4504</v>
      </c>
      <c r="C1695" t="s">
        <v>52</v>
      </c>
      <c r="D1695" t="s">
        <v>2830</v>
      </c>
      <c r="E1695" s="336">
        <v>995.27</v>
      </c>
    </row>
    <row r="1696" spans="1:5" x14ac:dyDescent="0.2">
      <c r="A1696">
        <v>34734</v>
      </c>
      <c r="B1696" t="s">
        <v>4505</v>
      </c>
      <c r="C1696" t="s">
        <v>52</v>
      </c>
      <c r="D1696" t="s">
        <v>2830</v>
      </c>
      <c r="E1696" s="336">
        <v>1540.99</v>
      </c>
    </row>
    <row r="1697" spans="1:5" x14ac:dyDescent="0.2">
      <c r="A1697">
        <v>34738</v>
      </c>
      <c r="B1697" t="s">
        <v>4506</v>
      </c>
      <c r="C1697" t="s">
        <v>52</v>
      </c>
      <c r="D1697" t="s">
        <v>2830</v>
      </c>
      <c r="E1697" s="336">
        <v>3600.25</v>
      </c>
    </row>
    <row r="1698" spans="1:5" x14ac:dyDescent="0.2">
      <c r="A1698">
        <v>34623</v>
      </c>
      <c r="B1698" t="s">
        <v>4507</v>
      </c>
      <c r="C1698" t="s">
        <v>52</v>
      </c>
      <c r="D1698" t="s">
        <v>2830</v>
      </c>
      <c r="E1698" s="336">
        <v>43.14</v>
      </c>
    </row>
    <row r="1699" spans="1:5" x14ac:dyDescent="0.2">
      <c r="A1699">
        <v>34616</v>
      </c>
      <c r="B1699" t="s">
        <v>4508</v>
      </c>
      <c r="C1699" t="s">
        <v>52</v>
      </c>
      <c r="D1699" t="s">
        <v>2830</v>
      </c>
      <c r="E1699" s="336">
        <v>43.81</v>
      </c>
    </row>
    <row r="1700" spans="1:5" x14ac:dyDescent="0.2">
      <c r="A1700">
        <v>34628</v>
      </c>
      <c r="B1700" t="s">
        <v>4509</v>
      </c>
      <c r="C1700" t="s">
        <v>52</v>
      </c>
      <c r="D1700" t="s">
        <v>2830</v>
      </c>
      <c r="E1700" s="336">
        <v>61.79</v>
      </c>
    </row>
    <row r="1701" spans="1:5" x14ac:dyDescent="0.2">
      <c r="A1701">
        <v>34686</v>
      </c>
      <c r="B1701" t="s">
        <v>4510</v>
      </c>
      <c r="C1701" t="s">
        <v>52</v>
      </c>
      <c r="D1701" t="s">
        <v>2830</v>
      </c>
      <c r="E1701" s="336">
        <v>11.33</v>
      </c>
    </row>
    <row r="1702" spans="1:5" x14ac:dyDescent="0.2">
      <c r="A1702">
        <v>34653</v>
      </c>
      <c r="B1702" t="s">
        <v>4511</v>
      </c>
      <c r="C1702" t="s">
        <v>52</v>
      </c>
      <c r="D1702" t="s">
        <v>2830</v>
      </c>
      <c r="E1702" s="336">
        <v>7.64</v>
      </c>
    </row>
    <row r="1703" spans="1:5" x14ac:dyDescent="0.2">
      <c r="A1703">
        <v>34688</v>
      </c>
      <c r="B1703" t="s">
        <v>4512</v>
      </c>
      <c r="C1703" t="s">
        <v>52</v>
      </c>
      <c r="D1703" t="s">
        <v>2830</v>
      </c>
      <c r="E1703" s="336">
        <v>13.85</v>
      </c>
    </row>
    <row r="1704" spans="1:5" x14ac:dyDescent="0.2">
      <c r="A1704">
        <v>34709</v>
      </c>
      <c r="B1704" t="s">
        <v>4513</v>
      </c>
      <c r="C1704" t="s">
        <v>52</v>
      </c>
      <c r="D1704" t="s">
        <v>2830</v>
      </c>
      <c r="E1704" s="336">
        <v>53.68</v>
      </c>
    </row>
    <row r="1705" spans="1:5" x14ac:dyDescent="0.2">
      <c r="A1705">
        <v>34714</v>
      </c>
      <c r="B1705" t="s">
        <v>4514</v>
      </c>
      <c r="C1705" t="s">
        <v>52</v>
      </c>
      <c r="D1705" t="s">
        <v>2830</v>
      </c>
      <c r="E1705" s="336">
        <v>64.11</v>
      </c>
    </row>
    <row r="1706" spans="1:5" x14ac:dyDescent="0.2">
      <c r="A1706">
        <v>2391</v>
      </c>
      <c r="B1706" t="s">
        <v>4515</v>
      </c>
      <c r="C1706" t="s">
        <v>52</v>
      </c>
      <c r="D1706" t="s">
        <v>2830</v>
      </c>
      <c r="E1706" s="336">
        <v>292.82</v>
      </c>
    </row>
    <row r="1707" spans="1:5" x14ac:dyDescent="0.2">
      <c r="A1707">
        <v>2374</v>
      </c>
      <c r="B1707" t="s">
        <v>4516</v>
      </c>
      <c r="C1707" t="s">
        <v>52</v>
      </c>
      <c r="D1707" t="s">
        <v>2830</v>
      </c>
      <c r="E1707" s="336">
        <v>332.19</v>
      </c>
    </row>
    <row r="1708" spans="1:5" x14ac:dyDescent="0.2">
      <c r="A1708">
        <v>2377</v>
      </c>
      <c r="B1708" t="s">
        <v>4517</v>
      </c>
      <c r="C1708" t="s">
        <v>52</v>
      </c>
      <c r="D1708" t="s">
        <v>2830</v>
      </c>
      <c r="E1708" s="336">
        <v>466.2</v>
      </c>
    </row>
    <row r="1709" spans="1:5" x14ac:dyDescent="0.2">
      <c r="A1709">
        <v>2393</v>
      </c>
      <c r="B1709" t="s">
        <v>4518</v>
      </c>
      <c r="C1709" t="s">
        <v>52</v>
      </c>
      <c r="D1709" t="s">
        <v>2830</v>
      </c>
      <c r="E1709" s="336">
        <v>780.71</v>
      </c>
    </row>
    <row r="1710" spans="1:5" x14ac:dyDescent="0.2">
      <c r="A1710">
        <v>34705</v>
      </c>
      <c r="B1710" t="s">
        <v>4519</v>
      </c>
      <c r="C1710" t="s">
        <v>52</v>
      </c>
      <c r="D1710" t="s">
        <v>2830</v>
      </c>
      <c r="E1710" s="336">
        <v>682.84</v>
      </c>
    </row>
    <row r="1711" spans="1:5" x14ac:dyDescent="0.2">
      <c r="A1711">
        <v>34707</v>
      </c>
      <c r="B1711" t="s">
        <v>4520</v>
      </c>
      <c r="C1711" t="s">
        <v>52</v>
      </c>
      <c r="D1711" t="s">
        <v>2830</v>
      </c>
      <c r="E1711" s="336">
        <v>1265.32</v>
      </c>
    </row>
    <row r="1712" spans="1:5" x14ac:dyDescent="0.2">
      <c r="A1712">
        <v>34544</v>
      </c>
      <c r="B1712" t="s">
        <v>4521</v>
      </c>
      <c r="C1712" t="s">
        <v>52</v>
      </c>
      <c r="D1712" t="s">
        <v>2830</v>
      </c>
      <c r="E1712" s="336">
        <v>1265.19</v>
      </c>
    </row>
    <row r="1713" spans="1:5" x14ac:dyDescent="0.2">
      <c r="A1713">
        <v>2378</v>
      </c>
      <c r="B1713" t="s">
        <v>4522</v>
      </c>
      <c r="C1713" t="s">
        <v>52</v>
      </c>
      <c r="D1713" t="s">
        <v>2830</v>
      </c>
      <c r="E1713" s="336">
        <v>1072.4100000000001</v>
      </c>
    </row>
    <row r="1714" spans="1:5" x14ac:dyDescent="0.2">
      <c r="A1714">
        <v>2379</v>
      </c>
      <c r="B1714" t="s">
        <v>4523</v>
      </c>
      <c r="C1714" t="s">
        <v>52</v>
      </c>
      <c r="D1714" t="s">
        <v>2830</v>
      </c>
      <c r="E1714" s="336">
        <v>1072.4100000000001</v>
      </c>
    </row>
    <row r="1715" spans="1:5" x14ac:dyDescent="0.2">
      <c r="A1715">
        <v>2376</v>
      </c>
      <c r="B1715" t="s">
        <v>4524</v>
      </c>
      <c r="C1715" t="s">
        <v>52</v>
      </c>
      <c r="D1715" t="s">
        <v>2830</v>
      </c>
      <c r="E1715" s="336">
        <v>1766.26</v>
      </c>
    </row>
    <row r="1716" spans="1:5" x14ac:dyDescent="0.2">
      <c r="A1716">
        <v>2394</v>
      </c>
      <c r="B1716" t="s">
        <v>4525</v>
      </c>
      <c r="C1716" t="s">
        <v>52</v>
      </c>
      <c r="D1716" t="s">
        <v>2830</v>
      </c>
      <c r="E1716" s="336">
        <v>3775.94</v>
      </c>
    </row>
    <row r="1717" spans="1:5" x14ac:dyDescent="0.2">
      <c r="A1717">
        <v>2388</v>
      </c>
      <c r="B1717" t="s">
        <v>4526</v>
      </c>
      <c r="C1717" t="s">
        <v>52</v>
      </c>
      <c r="D1717" t="s">
        <v>2830</v>
      </c>
      <c r="E1717" s="336">
        <v>53.28</v>
      </c>
    </row>
    <row r="1718" spans="1:5" x14ac:dyDescent="0.2">
      <c r="A1718">
        <v>34606</v>
      </c>
      <c r="B1718" t="s">
        <v>4527</v>
      </c>
      <c r="C1718" t="s">
        <v>52</v>
      </c>
      <c r="D1718" t="s">
        <v>2830</v>
      </c>
      <c r="E1718" s="336">
        <v>81.73</v>
      </c>
    </row>
    <row r="1719" spans="1:5" x14ac:dyDescent="0.2">
      <c r="A1719">
        <v>2370</v>
      </c>
      <c r="B1719" t="s">
        <v>4528</v>
      </c>
      <c r="C1719" t="s">
        <v>52</v>
      </c>
      <c r="D1719" t="s">
        <v>767</v>
      </c>
      <c r="E1719" s="336">
        <v>9.9</v>
      </c>
    </row>
    <row r="1720" spans="1:5" x14ac:dyDescent="0.2">
      <c r="A1720">
        <v>2386</v>
      </c>
      <c r="B1720" t="s">
        <v>4529</v>
      </c>
      <c r="C1720" t="s">
        <v>52</v>
      </c>
      <c r="D1720" t="s">
        <v>2830</v>
      </c>
      <c r="E1720" s="336">
        <v>16.600000000000001</v>
      </c>
    </row>
    <row r="1721" spans="1:5" x14ac:dyDescent="0.2">
      <c r="A1721">
        <v>34689</v>
      </c>
      <c r="B1721" t="s">
        <v>4530</v>
      </c>
      <c r="C1721" t="s">
        <v>52</v>
      </c>
      <c r="D1721" t="s">
        <v>2830</v>
      </c>
      <c r="E1721" s="336">
        <v>26.02</v>
      </c>
    </row>
    <row r="1722" spans="1:5" x14ac:dyDescent="0.2">
      <c r="A1722">
        <v>2392</v>
      </c>
      <c r="B1722" t="s">
        <v>852</v>
      </c>
      <c r="C1722" t="s">
        <v>52</v>
      </c>
      <c r="D1722" t="s">
        <v>2830</v>
      </c>
      <c r="E1722" s="336">
        <v>66.45</v>
      </c>
    </row>
    <row r="1723" spans="1:5" x14ac:dyDescent="0.2">
      <c r="A1723">
        <v>2373</v>
      </c>
      <c r="B1723" t="s">
        <v>4531</v>
      </c>
      <c r="C1723" t="s">
        <v>52</v>
      </c>
      <c r="D1723" t="s">
        <v>2830</v>
      </c>
      <c r="E1723" s="336">
        <v>93.63</v>
      </c>
    </row>
    <row r="1724" spans="1:5" x14ac:dyDescent="0.2">
      <c r="A1724">
        <v>39465</v>
      </c>
      <c r="B1724" t="s">
        <v>4532</v>
      </c>
      <c r="C1724" t="s">
        <v>52</v>
      </c>
      <c r="D1724" t="s">
        <v>2830</v>
      </c>
      <c r="E1724" s="336">
        <v>57.2</v>
      </c>
    </row>
    <row r="1725" spans="1:5" x14ac:dyDescent="0.2">
      <c r="A1725">
        <v>39466</v>
      </c>
      <c r="B1725" t="s">
        <v>4533</v>
      </c>
      <c r="C1725" t="s">
        <v>52</v>
      </c>
      <c r="D1725" t="s">
        <v>2830</v>
      </c>
      <c r="E1725" s="336">
        <v>64.349999999999994</v>
      </c>
    </row>
    <row r="1726" spans="1:5" x14ac:dyDescent="0.2">
      <c r="A1726">
        <v>39467</v>
      </c>
      <c r="B1726" t="s">
        <v>4534</v>
      </c>
      <c r="C1726" t="s">
        <v>52</v>
      </c>
      <c r="D1726" t="s">
        <v>2830</v>
      </c>
      <c r="E1726" s="336">
        <v>82.31</v>
      </c>
    </row>
    <row r="1727" spans="1:5" x14ac:dyDescent="0.2">
      <c r="A1727">
        <v>39468</v>
      </c>
      <c r="B1727" t="s">
        <v>4535</v>
      </c>
      <c r="C1727" t="s">
        <v>52</v>
      </c>
      <c r="D1727" t="s">
        <v>2830</v>
      </c>
      <c r="E1727" s="336">
        <v>146.30000000000001</v>
      </c>
    </row>
    <row r="1728" spans="1:5" x14ac:dyDescent="0.2">
      <c r="A1728">
        <v>39469</v>
      </c>
      <c r="B1728" t="s">
        <v>4536</v>
      </c>
      <c r="C1728" t="s">
        <v>52</v>
      </c>
      <c r="D1728" t="s">
        <v>2830</v>
      </c>
      <c r="E1728" s="336">
        <v>59.59</v>
      </c>
    </row>
    <row r="1729" spans="1:5" x14ac:dyDescent="0.2">
      <c r="A1729">
        <v>39470</v>
      </c>
      <c r="B1729" t="s">
        <v>4537</v>
      </c>
      <c r="C1729" t="s">
        <v>52</v>
      </c>
      <c r="D1729" t="s">
        <v>2830</v>
      </c>
      <c r="E1729" s="336">
        <v>73.22</v>
      </c>
    </row>
    <row r="1730" spans="1:5" x14ac:dyDescent="0.2">
      <c r="A1730">
        <v>39471</v>
      </c>
      <c r="B1730" t="s">
        <v>4538</v>
      </c>
      <c r="C1730" t="s">
        <v>52</v>
      </c>
      <c r="D1730" t="s">
        <v>2830</v>
      </c>
      <c r="E1730" s="336">
        <v>88</v>
      </c>
    </row>
    <row r="1731" spans="1:5" x14ac:dyDescent="0.2">
      <c r="A1731">
        <v>39472</v>
      </c>
      <c r="B1731" t="s">
        <v>4539</v>
      </c>
      <c r="C1731" t="s">
        <v>52</v>
      </c>
      <c r="D1731" t="s">
        <v>2830</v>
      </c>
      <c r="E1731" s="336">
        <v>152.88999999999999</v>
      </c>
    </row>
    <row r="1732" spans="1:5" x14ac:dyDescent="0.2">
      <c r="A1732">
        <v>39473</v>
      </c>
      <c r="B1732" t="s">
        <v>4540</v>
      </c>
      <c r="C1732" t="s">
        <v>52</v>
      </c>
      <c r="D1732" t="s">
        <v>2830</v>
      </c>
      <c r="E1732" s="336">
        <v>98.77</v>
      </c>
    </row>
    <row r="1733" spans="1:5" x14ac:dyDescent="0.2">
      <c r="A1733">
        <v>39474</v>
      </c>
      <c r="B1733" t="s">
        <v>4541</v>
      </c>
      <c r="C1733" t="s">
        <v>52</v>
      </c>
      <c r="D1733" t="s">
        <v>2830</v>
      </c>
      <c r="E1733" s="336">
        <v>105.29</v>
      </c>
    </row>
    <row r="1734" spans="1:5" x14ac:dyDescent="0.2">
      <c r="A1734">
        <v>39475</v>
      </c>
      <c r="B1734" t="s">
        <v>4542</v>
      </c>
      <c r="C1734" t="s">
        <v>52</v>
      </c>
      <c r="D1734" t="s">
        <v>2830</v>
      </c>
      <c r="E1734" s="336">
        <v>119.47</v>
      </c>
    </row>
    <row r="1735" spans="1:5" x14ac:dyDescent="0.2">
      <c r="A1735">
        <v>39476</v>
      </c>
      <c r="B1735" t="s">
        <v>4543</v>
      </c>
      <c r="C1735" t="s">
        <v>52</v>
      </c>
      <c r="D1735" t="s">
        <v>2830</v>
      </c>
      <c r="E1735" s="336">
        <v>224.89</v>
      </c>
    </row>
    <row r="1736" spans="1:5" x14ac:dyDescent="0.2">
      <c r="A1736">
        <v>39477</v>
      </c>
      <c r="B1736" t="s">
        <v>4544</v>
      </c>
      <c r="C1736" t="s">
        <v>52</v>
      </c>
      <c r="D1736" t="s">
        <v>2830</v>
      </c>
      <c r="E1736" s="336">
        <v>110.19</v>
      </c>
    </row>
    <row r="1737" spans="1:5" x14ac:dyDescent="0.2">
      <c r="A1737">
        <v>39478</v>
      </c>
      <c r="B1737" t="s">
        <v>4545</v>
      </c>
      <c r="C1737" t="s">
        <v>52</v>
      </c>
      <c r="D1737" t="s">
        <v>2830</v>
      </c>
      <c r="E1737" s="336">
        <v>113.6</v>
      </c>
    </row>
    <row r="1738" spans="1:5" x14ac:dyDescent="0.2">
      <c r="A1738">
        <v>39479</v>
      </c>
      <c r="B1738" t="s">
        <v>4546</v>
      </c>
      <c r="C1738" t="s">
        <v>52</v>
      </c>
      <c r="D1738" t="s">
        <v>2830</v>
      </c>
      <c r="E1738" s="336">
        <v>133.84</v>
      </c>
    </row>
    <row r="1739" spans="1:5" x14ac:dyDescent="0.2">
      <c r="A1739">
        <v>39480</v>
      </c>
      <c r="B1739" t="s">
        <v>4547</v>
      </c>
      <c r="C1739" t="s">
        <v>52</v>
      </c>
      <c r="D1739" t="s">
        <v>2830</v>
      </c>
      <c r="E1739" s="336">
        <v>276.18</v>
      </c>
    </row>
    <row r="1740" spans="1:5" x14ac:dyDescent="0.2">
      <c r="A1740">
        <v>39459</v>
      </c>
      <c r="B1740" t="s">
        <v>4548</v>
      </c>
      <c r="C1740" t="s">
        <v>52</v>
      </c>
      <c r="D1740" t="s">
        <v>2830</v>
      </c>
      <c r="E1740" s="336">
        <v>234.41</v>
      </c>
    </row>
    <row r="1741" spans="1:5" x14ac:dyDescent="0.2">
      <c r="A1741">
        <v>39445</v>
      </c>
      <c r="B1741" t="s">
        <v>4549</v>
      </c>
      <c r="C1741" t="s">
        <v>52</v>
      </c>
      <c r="D1741" t="s">
        <v>2830</v>
      </c>
      <c r="E1741" s="336">
        <v>117.7</v>
      </c>
    </row>
    <row r="1742" spans="1:5" x14ac:dyDescent="0.2">
      <c r="A1742">
        <v>39446</v>
      </c>
      <c r="B1742" t="s">
        <v>1878</v>
      </c>
      <c r="C1742" t="s">
        <v>52</v>
      </c>
      <c r="D1742" t="s">
        <v>2830</v>
      </c>
      <c r="E1742" s="336">
        <v>119.79</v>
      </c>
    </row>
    <row r="1743" spans="1:5" x14ac:dyDescent="0.2">
      <c r="A1743">
        <v>39447</v>
      </c>
      <c r="B1743" t="s">
        <v>4550</v>
      </c>
      <c r="C1743" t="s">
        <v>52</v>
      </c>
      <c r="D1743" t="s">
        <v>2830</v>
      </c>
      <c r="E1743" s="336">
        <v>128.1</v>
      </c>
    </row>
    <row r="1744" spans="1:5" x14ac:dyDescent="0.2">
      <c r="A1744">
        <v>39448</v>
      </c>
      <c r="B1744" t="s">
        <v>4551</v>
      </c>
      <c r="C1744" t="s">
        <v>52</v>
      </c>
      <c r="D1744" t="s">
        <v>2830</v>
      </c>
      <c r="E1744" s="336">
        <v>218.44</v>
      </c>
    </row>
    <row r="1745" spans="1:5" x14ac:dyDescent="0.2">
      <c r="A1745">
        <v>39450</v>
      </c>
      <c r="B1745" t="s">
        <v>4552</v>
      </c>
      <c r="C1745" t="s">
        <v>52</v>
      </c>
      <c r="D1745" t="s">
        <v>2830</v>
      </c>
      <c r="E1745" s="336">
        <v>133.27000000000001</v>
      </c>
    </row>
    <row r="1746" spans="1:5" x14ac:dyDescent="0.2">
      <c r="A1746">
        <v>39451</v>
      </c>
      <c r="B1746" t="s">
        <v>4553</v>
      </c>
      <c r="C1746" t="s">
        <v>52</v>
      </c>
      <c r="D1746" t="s">
        <v>2830</v>
      </c>
      <c r="E1746" s="336">
        <v>145.36000000000001</v>
      </c>
    </row>
    <row r="1747" spans="1:5" x14ac:dyDescent="0.2">
      <c r="A1747">
        <v>39452</v>
      </c>
      <c r="B1747" t="s">
        <v>4554</v>
      </c>
      <c r="C1747" t="s">
        <v>52</v>
      </c>
      <c r="D1747" t="s">
        <v>2830</v>
      </c>
      <c r="E1747" s="336">
        <v>146.22999999999999</v>
      </c>
    </row>
    <row r="1748" spans="1:5" x14ac:dyDescent="0.2">
      <c r="A1748">
        <v>39523</v>
      </c>
      <c r="B1748" t="s">
        <v>4555</v>
      </c>
      <c r="C1748" t="s">
        <v>52</v>
      </c>
      <c r="D1748" t="s">
        <v>2830</v>
      </c>
      <c r="E1748" s="336">
        <v>244.71</v>
      </c>
    </row>
    <row r="1749" spans="1:5" x14ac:dyDescent="0.2">
      <c r="A1749">
        <v>39449</v>
      </c>
      <c r="B1749" t="s">
        <v>1125</v>
      </c>
      <c r="C1749" t="s">
        <v>52</v>
      </c>
      <c r="D1749" t="s">
        <v>2830</v>
      </c>
      <c r="E1749" s="336">
        <v>271</v>
      </c>
    </row>
    <row r="1750" spans="1:5" x14ac:dyDescent="0.2">
      <c r="A1750">
        <v>39455</v>
      </c>
      <c r="B1750" t="s">
        <v>4556</v>
      </c>
      <c r="C1750" t="s">
        <v>52</v>
      </c>
      <c r="D1750" t="s">
        <v>2830</v>
      </c>
      <c r="E1750" s="336">
        <v>134.1</v>
      </c>
    </row>
    <row r="1751" spans="1:5" x14ac:dyDescent="0.2">
      <c r="A1751">
        <v>39456</v>
      </c>
      <c r="B1751" t="s">
        <v>4557</v>
      </c>
      <c r="C1751" t="s">
        <v>52</v>
      </c>
      <c r="D1751" t="s">
        <v>2830</v>
      </c>
      <c r="E1751" s="336">
        <v>134.19999999999999</v>
      </c>
    </row>
    <row r="1752" spans="1:5" x14ac:dyDescent="0.2">
      <c r="A1752">
        <v>39457</v>
      </c>
      <c r="B1752" t="s">
        <v>4558</v>
      </c>
      <c r="C1752" t="s">
        <v>52</v>
      </c>
      <c r="D1752" t="s">
        <v>2830</v>
      </c>
      <c r="E1752" s="336">
        <v>146.30000000000001</v>
      </c>
    </row>
    <row r="1753" spans="1:5" x14ac:dyDescent="0.2">
      <c r="A1753">
        <v>39458</v>
      </c>
      <c r="B1753" t="s">
        <v>4559</v>
      </c>
      <c r="C1753" t="s">
        <v>52</v>
      </c>
      <c r="D1753" t="s">
        <v>2830</v>
      </c>
      <c r="E1753" s="336">
        <v>273</v>
      </c>
    </row>
    <row r="1754" spans="1:5" x14ac:dyDescent="0.2">
      <c r="A1754">
        <v>39464</v>
      </c>
      <c r="B1754" t="s">
        <v>4560</v>
      </c>
      <c r="C1754" t="s">
        <v>52</v>
      </c>
      <c r="D1754" t="s">
        <v>2830</v>
      </c>
      <c r="E1754" s="336">
        <v>439</v>
      </c>
    </row>
    <row r="1755" spans="1:5" x14ac:dyDescent="0.2">
      <c r="A1755">
        <v>39460</v>
      </c>
      <c r="B1755" t="s">
        <v>4561</v>
      </c>
      <c r="C1755" t="s">
        <v>52</v>
      </c>
      <c r="D1755" t="s">
        <v>2830</v>
      </c>
      <c r="E1755" s="336">
        <v>166.5</v>
      </c>
    </row>
    <row r="1756" spans="1:5" x14ac:dyDescent="0.2">
      <c r="A1756">
        <v>39461</v>
      </c>
      <c r="B1756" t="s">
        <v>4562</v>
      </c>
      <c r="C1756" t="s">
        <v>52</v>
      </c>
      <c r="D1756" t="s">
        <v>2830</v>
      </c>
      <c r="E1756" s="336">
        <v>195.1</v>
      </c>
    </row>
    <row r="1757" spans="1:5" x14ac:dyDescent="0.2">
      <c r="A1757">
        <v>39462</v>
      </c>
      <c r="B1757" t="s">
        <v>4563</v>
      </c>
      <c r="C1757" t="s">
        <v>52</v>
      </c>
      <c r="D1757" t="s">
        <v>2830</v>
      </c>
      <c r="E1757" s="336">
        <v>188.03</v>
      </c>
    </row>
    <row r="1758" spans="1:5" x14ac:dyDescent="0.2">
      <c r="A1758">
        <v>39463</v>
      </c>
      <c r="B1758" t="s">
        <v>4564</v>
      </c>
      <c r="C1758" t="s">
        <v>52</v>
      </c>
      <c r="D1758" t="s">
        <v>2830</v>
      </c>
      <c r="E1758" s="336">
        <v>435.6</v>
      </c>
    </row>
    <row r="1759" spans="1:5" x14ac:dyDescent="0.2">
      <c r="A1759">
        <v>26039</v>
      </c>
      <c r="B1759" t="s">
        <v>4565</v>
      </c>
      <c r="C1759" t="s">
        <v>52</v>
      </c>
      <c r="D1759" t="s">
        <v>2830</v>
      </c>
    </row>
    <row r="1760" spans="1:5" x14ac:dyDescent="0.2">
      <c r="A1760">
        <v>2401</v>
      </c>
      <c r="B1760" t="s">
        <v>4566</v>
      </c>
      <c r="C1760" t="s">
        <v>52</v>
      </c>
      <c r="D1760" t="s">
        <v>2830</v>
      </c>
    </row>
    <row r="1761" spans="1:5" x14ac:dyDescent="0.2">
      <c r="A1761">
        <v>38870</v>
      </c>
      <c r="B1761" t="s">
        <v>4567</v>
      </c>
      <c r="C1761" t="s">
        <v>52</v>
      </c>
      <c r="D1761" t="s">
        <v>2830</v>
      </c>
    </row>
    <row r="1762" spans="1:5" x14ac:dyDescent="0.2">
      <c r="A1762">
        <v>38869</v>
      </c>
      <c r="B1762" t="s">
        <v>4568</v>
      </c>
      <c r="C1762" t="s">
        <v>52</v>
      </c>
      <c r="D1762" t="s">
        <v>2830</v>
      </c>
    </row>
    <row r="1763" spans="1:5" x14ac:dyDescent="0.2">
      <c r="A1763">
        <v>38872</v>
      </c>
      <c r="B1763" t="s">
        <v>4569</v>
      </c>
      <c r="C1763" t="s">
        <v>52</v>
      </c>
      <c r="D1763" t="s">
        <v>2830</v>
      </c>
    </row>
    <row r="1764" spans="1:5" x14ac:dyDescent="0.2">
      <c r="A1764">
        <v>38871</v>
      </c>
      <c r="B1764" t="s">
        <v>4570</v>
      </c>
      <c r="C1764" t="s">
        <v>52</v>
      </c>
      <c r="D1764" t="s">
        <v>2830</v>
      </c>
    </row>
    <row r="1765" spans="1:5" x14ac:dyDescent="0.2">
      <c r="A1765">
        <v>39283</v>
      </c>
      <c r="B1765" t="s">
        <v>4571</v>
      </c>
      <c r="C1765" t="s">
        <v>52</v>
      </c>
      <c r="D1765" t="s">
        <v>2830</v>
      </c>
    </row>
    <row r="1766" spans="1:5" x14ac:dyDescent="0.2">
      <c r="A1766">
        <v>39285</v>
      </c>
      <c r="B1766" t="s">
        <v>4572</v>
      </c>
      <c r="C1766" t="s">
        <v>52</v>
      </c>
      <c r="D1766" t="s">
        <v>2830</v>
      </c>
    </row>
    <row r="1767" spans="1:5" x14ac:dyDescent="0.2">
      <c r="A1767">
        <v>39286</v>
      </c>
      <c r="B1767" t="s">
        <v>4573</v>
      </c>
      <c r="C1767" t="s">
        <v>52</v>
      </c>
      <c r="D1767" t="s">
        <v>2830</v>
      </c>
    </row>
    <row r="1768" spans="1:5" x14ac:dyDescent="0.2">
      <c r="A1768">
        <v>39288</v>
      </c>
      <c r="B1768" t="s">
        <v>4574</v>
      </c>
      <c r="C1768" t="s">
        <v>52</v>
      </c>
      <c r="D1768" t="s">
        <v>2830</v>
      </c>
    </row>
    <row r="1769" spans="1:5" x14ac:dyDescent="0.2">
      <c r="A1769">
        <v>44476</v>
      </c>
      <c r="B1769" t="s">
        <v>4575</v>
      </c>
      <c r="C1769" t="s">
        <v>3211</v>
      </c>
      <c r="D1769" t="s">
        <v>2830</v>
      </c>
      <c r="E1769" s="336">
        <v>836.47</v>
      </c>
    </row>
    <row r="1770" spans="1:5" x14ac:dyDescent="0.2">
      <c r="A1770">
        <v>10629</v>
      </c>
      <c r="B1770" t="s">
        <v>4576</v>
      </c>
      <c r="C1770" t="s">
        <v>3211</v>
      </c>
      <c r="D1770" t="s">
        <v>2830</v>
      </c>
      <c r="E1770" s="336">
        <v>647.82000000000005</v>
      </c>
    </row>
    <row r="1771" spans="1:5" x14ac:dyDescent="0.2">
      <c r="A1771">
        <v>10698</v>
      </c>
      <c r="B1771" t="s">
        <v>4577</v>
      </c>
      <c r="C1771" t="s">
        <v>3211</v>
      </c>
      <c r="D1771" t="s">
        <v>2830</v>
      </c>
    </row>
    <row r="1772" spans="1:5" x14ac:dyDescent="0.2">
      <c r="A1772">
        <v>45658</v>
      </c>
      <c r="B1772" t="s">
        <v>4578</v>
      </c>
      <c r="C1772" t="s">
        <v>52</v>
      </c>
      <c r="D1772" t="s">
        <v>2830</v>
      </c>
      <c r="E1772" s="336">
        <v>163595.6</v>
      </c>
    </row>
    <row r="1773" spans="1:5" x14ac:dyDescent="0.2">
      <c r="A1773">
        <v>2432</v>
      </c>
      <c r="B1773" t="s">
        <v>4579</v>
      </c>
      <c r="C1773" t="s">
        <v>52</v>
      </c>
      <c r="D1773" t="s">
        <v>2830</v>
      </c>
      <c r="E1773" s="336">
        <v>30.5</v>
      </c>
    </row>
    <row r="1774" spans="1:5" x14ac:dyDescent="0.2">
      <c r="A1774">
        <v>2418</v>
      </c>
      <c r="B1774" t="s">
        <v>4580</v>
      </c>
      <c r="C1774" t="s">
        <v>52</v>
      </c>
      <c r="D1774" t="s">
        <v>767</v>
      </c>
      <c r="E1774" s="336">
        <v>14.15</v>
      </c>
    </row>
    <row r="1775" spans="1:5" x14ac:dyDescent="0.2">
      <c r="A1775">
        <v>2433</v>
      </c>
      <c r="B1775" t="s">
        <v>4581</v>
      </c>
      <c r="C1775" t="s">
        <v>52</v>
      </c>
      <c r="D1775" t="s">
        <v>2830</v>
      </c>
      <c r="E1775" s="336">
        <v>10.33</v>
      </c>
    </row>
    <row r="1776" spans="1:5" x14ac:dyDescent="0.2">
      <c r="A1776">
        <v>2420</v>
      </c>
      <c r="B1776" t="s">
        <v>1103</v>
      </c>
      <c r="C1776" t="s">
        <v>52</v>
      </c>
      <c r="D1776" t="s">
        <v>2830</v>
      </c>
      <c r="E1776" s="336">
        <v>17.75</v>
      </c>
    </row>
    <row r="1777" spans="1:5" x14ac:dyDescent="0.2">
      <c r="A1777">
        <v>11447</v>
      </c>
      <c r="B1777" t="s">
        <v>4582</v>
      </c>
      <c r="C1777" t="s">
        <v>52</v>
      </c>
      <c r="D1777" t="s">
        <v>2830</v>
      </c>
      <c r="E1777" s="336">
        <v>35.07</v>
      </c>
    </row>
    <row r="1778" spans="1:5" x14ac:dyDescent="0.2">
      <c r="A1778">
        <v>11451</v>
      </c>
      <c r="B1778" t="s">
        <v>4583</v>
      </c>
      <c r="C1778" t="s">
        <v>52</v>
      </c>
      <c r="D1778" t="s">
        <v>2830</v>
      </c>
      <c r="E1778" s="336">
        <v>94.02</v>
      </c>
    </row>
    <row r="1779" spans="1:5" x14ac:dyDescent="0.2">
      <c r="A1779">
        <v>11116</v>
      </c>
      <c r="B1779" t="s">
        <v>4584</v>
      </c>
      <c r="C1779" t="s">
        <v>52</v>
      </c>
      <c r="D1779" t="s">
        <v>2830</v>
      </c>
    </row>
    <row r="1780" spans="1:5" x14ac:dyDescent="0.2">
      <c r="A1780">
        <v>38411</v>
      </c>
      <c r="B1780" t="s">
        <v>4585</v>
      </c>
      <c r="C1780" t="s">
        <v>52</v>
      </c>
      <c r="D1780" t="s">
        <v>2830</v>
      </c>
      <c r="E1780" s="336">
        <v>1754.28</v>
      </c>
    </row>
    <row r="1781" spans="1:5" x14ac:dyDescent="0.2">
      <c r="A1781">
        <v>38189</v>
      </c>
      <c r="B1781" t="s">
        <v>4586</v>
      </c>
      <c r="C1781" t="s">
        <v>52</v>
      </c>
      <c r="D1781" t="s">
        <v>2830</v>
      </c>
      <c r="E1781" s="336">
        <v>202.84</v>
      </c>
    </row>
    <row r="1782" spans="1:5" x14ac:dyDescent="0.2">
      <c r="A1782">
        <v>38190</v>
      </c>
      <c r="B1782" t="s">
        <v>4587</v>
      </c>
      <c r="C1782" t="s">
        <v>52</v>
      </c>
      <c r="D1782" t="s">
        <v>2830</v>
      </c>
      <c r="E1782" s="336">
        <v>427.34</v>
      </c>
    </row>
    <row r="1783" spans="1:5" x14ac:dyDescent="0.2">
      <c r="A1783">
        <v>7608</v>
      </c>
      <c r="B1783" t="s">
        <v>4588</v>
      </c>
      <c r="C1783" t="s">
        <v>52</v>
      </c>
      <c r="D1783" t="s">
        <v>2830</v>
      </c>
      <c r="E1783" s="336">
        <v>16.63</v>
      </c>
    </row>
    <row r="1784" spans="1:5" x14ac:dyDescent="0.2">
      <c r="A1784">
        <v>1370</v>
      </c>
      <c r="B1784" t="s">
        <v>4589</v>
      </c>
      <c r="C1784" t="s">
        <v>52</v>
      </c>
      <c r="D1784" t="s">
        <v>2830</v>
      </c>
      <c r="E1784" s="336">
        <v>122.77</v>
      </c>
    </row>
    <row r="1785" spans="1:5" x14ac:dyDescent="0.2">
      <c r="A1785">
        <v>11649</v>
      </c>
      <c r="B1785" t="s">
        <v>4590</v>
      </c>
      <c r="C1785" t="s">
        <v>52</v>
      </c>
      <c r="D1785" t="s">
        <v>2830</v>
      </c>
      <c r="E1785" s="336">
        <v>400.76</v>
      </c>
    </row>
    <row r="1786" spans="1:5" x14ac:dyDescent="0.2">
      <c r="A1786">
        <v>11650</v>
      </c>
      <c r="B1786" t="s">
        <v>4591</v>
      </c>
      <c r="C1786" t="s">
        <v>52</v>
      </c>
      <c r="D1786" t="s">
        <v>2830</v>
      </c>
      <c r="E1786" s="336">
        <v>543.41</v>
      </c>
    </row>
    <row r="1787" spans="1:5" x14ac:dyDescent="0.2">
      <c r="A1787">
        <v>34777</v>
      </c>
      <c r="B1787" t="s">
        <v>4592</v>
      </c>
      <c r="C1787" t="s">
        <v>52</v>
      </c>
      <c r="D1787" t="s">
        <v>2830</v>
      </c>
      <c r="E1787" s="336">
        <v>3.32</v>
      </c>
    </row>
    <row r="1788" spans="1:5" x14ac:dyDescent="0.2">
      <c r="A1788">
        <v>7272</v>
      </c>
      <c r="B1788" t="s">
        <v>4593</v>
      </c>
      <c r="C1788" t="s">
        <v>52</v>
      </c>
      <c r="D1788" t="s">
        <v>2830</v>
      </c>
      <c r="E1788" s="336">
        <v>2.5</v>
      </c>
    </row>
    <row r="1789" spans="1:5" x14ac:dyDescent="0.2">
      <c r="A1789">
        <v>10605</v>
      </c>
      <c r="B1789" t="s">
        <v>4594</v>
      </c>
      <c r="C1789" t="s">
        <v>52</v>
      </c>
      <c r="D1789" t="s">
        <v>2830</v>
      </c>
      <c r="E1789" s="336">
        <v>4.72</v>
      </c>
    </row>
    <row r="1790" spans="1:5" x14ac:dyDescent="0.2">
      <c r="A1790">
        <v>10604</v>
      </c>
      <c r="B1790" t="s">
        <v>4595</v>
      </c>
      <c r="C1790" t="s">
        <v>52</v>
      </c>
      <c r="D1790" t="s">
        <v>2830</v>
      </c>
      <c r="E1790" s="336">
        <v>11.02</v>
      </c>
    </row>
    <row r="1791" spans="1:5" x14ac:dyDescent="0.2">
      <c r="A1791">
        <v>672</v>
      </c>
      <c r="B1791" t="s">
        <v>4596</v>
      </c>
      <c r="C1791" t="s">
        <v>52</v>
      </c>
      <c r="D1791" t="s">
        <v>2830</v>
      </c>
      <c r="E1791" s="336">
        <v>15.15</v>
      </c>
    </row>
    <row r="1792" spans="1:5" x14ac:dyDescent="0.2">
      <c r="A1792">
        <v>668</v>
      </c>
      <c r="B1792" t="s">
        <v>4597</v>
      </c>
      <c r="C1792" t="s">
        <v>52</v>
      </c>
      <c r="D1792" t="s">
        <v>2830</v>
      </c>
      <c r="E1792" s="336">
        <v>18.29</v>
      </c>
    </row>
    <row r="1793" spans="1:5" x14ac:dyDescent="0.2">
      <c r="A1793">
        <v>10578</v>
      </c>
      <c r="B1793" t="s">
        <v>4598</v>
      </c>
      <c r="C1793" t="s">
        <v>52</v>
      </c>
      <c r="D1793" t="s">
        <v>2830</v>
      </c>
      <c r="E1793" s="336">
        <v>21.3</v>
      </c>
    </row>
    <row r="1794" spans="1:5" x14ac:dyDescent="0.2">
      <c r="A1794">
        <v>666</v>
      </c>
      <c r="B1794" t="s">
        <v>4599</v>
      </c>
      <c r="C1794" t="s">
        <v>52</v>
      </c>
      <c r="D1794" t="s">
        <v>2830</v>
      </c>
      <c r="E1794" s="336">
        <v>23.69</v>
      </c>
    </row>
    <row r="1795" spans="1:5" x14ac:dyDescent="0.2">
      <c r="A1795">
        <v>665</v>
      </c>
      <c r="B1795" t="s">
        <v>4600</v>
      </c>
      <c r="C1795" t="s">
        <v>52</v>
      </c>
      <c r="D1795" t="s">
        <v>2830</v>
      </c>
      <c r="E1795" s="336">
        <v>31.68</v>
      </c>
    </row>
    <row r="1796" spans="1:5" x14ac:dyDescent="0.2">
      <c r="A1796">
        <v>10577</v>
      </c>
      <c r="B1796" t="s">
        <v>4601</v>
      </c>
      <c r="C1796" t="s">
        <v>52</v>
      </c>
      <c r="D1796" t="s">
        <v>2830</v>
      </c>
      <c r="E1796" s="336">
        <v>28.1</v>
      </c>
    </row>
    <row r="1797" spans="1:5" x14ac:dyDescent="0.2">
      <c r="A1797">
        <v>10583</v>
      </c>
      <c r="B1797" t="s">
        <v>4602</v>
      </c>
      <c r="C1797" t="s">
        <v>52</v>
      </c>
      <c r="D1797" t="s">
        <v>2830</v>
      </c>
      <c r="E1797" s="336">
        <v>14.6</v>
      </c>
    </row>
    <row r="1798" spans="1:5" x14ac:dyDescent="0.2">
      <c r="A1798">
        <v>10579</v>
      </c>
      <c r="B1798" t="s">
        <v>4603</v>
      </c>
      <c r="C1798" t="s">
        <v>52</v>
      </c>
      <c r="D1798" t="s">
        <v>2830</v>
      </c>
      <c r="E1798" s="336">
        <v>25.44</v>
      </c>
    </row>
    <row r="1799" spans="1:5" x14ac:dyDescent="0.2">
      <c r="A1799">
        <v>10582</v>
      </c>
      <c r="B1799" t="s">
        <v>4604</v>
      </c>
      <c r="C1799" t="s">
        <v>52</v>
      </c>
      <c r="D1799" t="s">
        <v>2830</v>
      </c>
      <c r="E1799" s="336">
        <v>12.85</v>
      </c>
    </row>
    <row r="1800" spans="1:5" x14ac:dyDescent="0.2">
      <c r="A1800">
        <v>2436</v>
      </c>
      <c r="B1800" t="s">
        <v>4605</v>
      </c>
      <c r="C1800" t="s">
        <v>533</v>
      </c>
      <c r="D1800" t="s">
        <v>767</v>
      </c>
      <c r="E1800" s="336">
        <v>27.36</v>
      </c>
    </row>
    <row r="1801" spans="1:5" x14ac:dyDescent="0.2">
      <c r="A1801">
        <v>40918</v>
      </c>
      <c r="B1801" t="s">
        <v>4606</v>
      </c>
      <c r="C1801" t="s">
        <v>69</v>
      </c>
      <c r="D1801" t="s">
        <v>2830</v>
      </c>
      <c r="E1801" s="336">
        <v>4807.17</v>
      </c>
    </row>
    <row r="1802" spans="1:5" x14ac:dyDescent="0.2">
      <c r="A1802">
        <v>44046</v>
      </c>
      <c r="B1802" t="s">
        <v>4607</v>
      </c>
      <c r="C1802" t="s">
        <v>83</v>
      </c>
      <c r="D1802" t="s">
        <v>2830</v>
      </c>
    </row>
    <row r="1803" spans="1:5" x14ac:dyDescent="0.2">
      <c r="A1803">
        <v>44047</v>
      </c>
      <c r="B1803" t="s">
        <v>4608</v>
      </c>
      <c r="C1803" t="s">
        <v>83</v>
      </c>
      <c r="D1803" t="s">
        <v>2830</v>
      </c>
    </row>
    <row r="1804" spans="1:5" x14ac:dyDescent="0.2">
      <c r="A1804">
        <v>44043</v>
      </c>
      <c r="B1804" t="s">
        <v>4609</v>
      </c>
      <c r="C1804" t="s">
        <v>83</v>
      </c>
      <c r="D1804" t="s">
        <v>2830</v>
      </c>
    </row>
    <row r="1805" spans="1:5" x14ac:dyDescent="0.2">
      <c r="A1805">
        <v>44044</v>
      </c>
      <c r="B1805" t="s">
        <v>4610</v>
      </c>
      <c r="C1805" t="s">
        <v>83</v>
      </c>
      <c r="D1805" t="s">
        <v>2830</v>
      </c>
    </row>
    <row r="1806" spans="1:5" x14ac:dyDescent="0.2">
      <c r="A1806">
        <v>44041</v>
      </c>
      <c r="B1806" t="s">
        <v>4611</v>
      </c>
      <c r="C1806" t="s">
        <v>83</v>
      </c>
      <c r="D1806" t="s">
        <v>2830</v>
      </c>
    </row>
    <row r="1807" spans="1:5" x14ac:dyDescent="0.2">
      <c r="A1807">
        <v>44042</v>
      </c>
      <c r="B1807" t="s">
        <v>4612</v>
      </c>
      <c r="C1807" t="s">
        <v>83</v>
      </c>
      <c r="D1807" t="s">
        <v>2830</v>
      </c>
    </row>
    <row r="1808" spans="1:5" x14ac:dyDescent="0.2">
      <c r="A1808">
        <v>43961</v>
      </c>
      <c r="B1808" t="s">
        <v>4613</v>
      </c>
      <c r="C1808" t="s">
        <v>83</v>
      </c>
      <c r="D1808" t="s">
        <v>767</v>
      </c>
    </row>
    <row r="1809" spans="1:5" x14ac:dyDescent="0.2">
      <c r="A1809">
        <v>43959</v>
      </c>
      <c r="B1809" t="s">
        <v>4614</v>
      </c>
      <c r="C1809" t="s">
        <v>83</v>
      </c>
      <c r="D1809" t="s">
        <v>2830</v>
      </c>
    </row>
    <row r="1810" spans="1:5" x14ac:dyDescent="0.2">
      <c r="A1810">
        <v>43962</v>
      </c>
      <c r="B1810" t="s">
        <v>4615</v>
      </c>
      <c r="C1810" t="s">
        <v>83</v>
      </c>
      <c r="D1810" t="s">
        <v>2830</v>
      </c>
    </row>
    <row r="1811" spans="1:5" x14ac:dyDescent="0.2">
      <c r="A1811">
        <v>43960</v>
      </c>
      <c r="B1811" t="s">
        <v>4616</v>
      </c>
      <c r="C1811" t="s">
        <v>83</v>
      </c>
      <c r="D1811" t="s">
        <v>2830</v>
      </c>
    </row>
    <row r="1812" spans="1:5" x14ac:dyDescent="0.2">
      <c r="A1812">
        <v>43963</v>
      </c>
      <c r="B1812" t="s">
        <v>4617</v>
      </c>
      <c r="C1812" t="s">
        <v>83</v>
      </c>
      <c r="D1812" t="s">
        <v>2830</v>
      </c>
    </row>
    <row r="1813" spans="1:5" x14ac:dyDescent="0.2">
      <c r="A1813">
        <v>43958</v>
      </c>
      <c r="B1813" t="s">
        <v>4618</v>
      </c>
      <c r="C1813" t="s">
        <v>83</v>
      </c>
      <c r="D1813" t="s">
        <v>2830</v>
      </c>
    </row>
    <row r="1814" spans="1:5" x14ac:dyDescent="0.2">
      <c r="A1814">
        <v>41549</v>
      </c>
      <c r="B1814" t="s">
        <v>4619</v>
      </c>
      <c r="C1814" t="s">
        <v>83</v>
      </c>
      <c r="D1814" t="s">
        <v>2830</v>
      </c>
    </row>
    <row r="1815" spans="1:5" x14ac:dyDescent="0.2">
      <c r="A1815">
        <v>10998</v>
      </c>
      <c r="B1815" t="s">
        <v>4620</v>
      </c>
      <c r="C1815" t="s">
        <v>94</v>
      </c>
      <c r="D1815" t="s">
        <v>2830</v>
      </c>
      <c r="E1815" s="336">
        <v>44.23</v>
      </c>
    </row>
    <row r="1816" spans="1:5" x14ac:dyDescent="0.2">
      <c r="A1816">
        <v>11002</v>
      </c>
      <c r="B1816" t="s">
        <v>4621</v>
      </c>
      <c r="C1816" t="s">
        <v>94</v>
      </c>
      <c r="D1816" t="s">
        <v>2830</v>
      </c>
      <c r="E1816" s="336">
        <v>40.520000000000003</v>
      </c>
    </row>
    <row r="1817" spans="1:5" x14ac:dyDescent="0.2">
      <c r="A1817">
        <v>10999</v>
      </c>
      <c r="B1817" t="s">
        <v>4622</v>
      </c>
      <c r="C1817" t="s">
        <v>94</v>
      </c>
      <c r="D1817" t="s">
        <v>2830</v>
      </c>
      <c r="E1817" s="336">
        <v>38.93</v>
      </c>
    </row>
    <row r="1818" spans="1:5" x14ac:dyDescent="0.2">
      <c r="A1818">
        <v>10997</v>
      </c>
      <c r="B1818" t="s">
        <v>4623</v>
      </c>
      <c r="C1818" t="s">
        <v>94</v>
      </c>
      <c r="D1818" t="s">
        <v>767</v>
      </c>
      <c r="E1818" s="336">
        <v>42.2</v>
      </c>
    </row>
    <row r="1819" spans="1:5" x14ac:dyDescent="0.2">
      <c r="A1819">
        <v>2680</v>
      </c>
      <c r="B1819" t="s">
        <v>4624</v>
      </c>
      <c r="C1819" t="s">
        <v>83</v>
      </c>
      <c r="D1819" t="s">
        <v>2830</v>
      </c>
      <c r="E1819" s="336">
        <v>10.62</v>
      </c>
    </row>
    <row r="1820" spans="1:5" x14ac:dyDescent="0.2">
      <c r="A1820">
        <v>2684</v>
      </c>
      <c r="B1820" t="s">
        <v>4625</v>
      </c>
      <c r="C1820" t="s">
        <v>83</v>
      </c>
      <c r="D1820" t="s">
        <v>2830</v>
      </c>
      <c r="E1820" s="336">
        <v>9.66</v>
      </c>
    </row>
    <row r="1821" spans="1:5" x14ac:dyDescent="0.2">
      <c r="A1821">
        <v>2685</v>
      </c>
      <c r="B1821" t="s">
        <v>4626</v>
      </c>
      <c r="C1821" t="s">
        <v>83</v>
      </c>
      <c r="D1821" t="s">
        <v>2830</v>
      </c>
      <c r="E1821" s="336">
        <v>7.26</v>
      </c>
    </row>
    <row r="1822" spans="1:5" x14ac:dyDescent="0.2">
      <c r="A1822">
        <v>2673</v>
      </c>
      <c r="B1822" t="s">
        <v>4627</v>
      </c>
      <c r="C1822" t="s">
        <v>83</v>
      </c>
      <c r="D1822" t="s">
        <v>767</v>
      </c>
      <c r="E1822" s="336">
        <v>3.73</v>
      </c>
    </row>
    <row r="1823" spans="1:5" x14ac:dyDescent="0.2">
      <c r="A1823">
        <v>2682</v>
      </c>
      <c r="B1823" t="s">
        <v>4628</v>
      </c>
      <c r="C1823" t="s">
        <v>83</v>
      </c>
      <c r="D1823" t="s">
        <v>2830</v>
      </c>
      <c r="E1823" s="336">
        <v>25.32</v>
      </c>
    </row>
    <row r="1824" spans="1:5" x14ac:dyDescent="0.2">
      <c r="A1824">
        <v>2681</v>
      </c>
      <c r="B1824" t="s">
        <v>4629</v>
      </c>
      <c r="C1824" t="s">
        <v>83</v>
      </c>
      <c r="D1824" t="s">
        <v>2830</v>
      </c>
      <c r="E1824" s="336">
        <v>17.36</v>
      </c>
    </row>
    <row r="1825" spans="1:5" x14ac:dyDescent="0.2">
      <c r="A1825">
        <v>2686</v>
      </c>
      <c r="B1825" t="s">
        <v>4630</v>
      </c>
      <c r="C1825" t="s">
        <v>83</v>
      </c>
      <c r="D1825" t="s">
        <v>2830</v>
      </c>
      <c r="E1825" s="336">
        <v>31.75</v>
      </c>
    </row>
    <row r="1826" spans="1:5" x14ac:dyDescent="0.2">
      <c r="A1826">
        <v>2674</v>
      </c>
      <c r="B1826" t="s">
        <v>4631</v>
      </c>
      <c r="C1826" t="s">
        <v>83</v>
      </c>
      <c r="D1826" t="s">
        <v>2830</v>
      </c>
      <c r="E1826" s="336">
        <v>4.6399999999999997</v>
      </c>
    </row>
    <row r="1827" spans="1:5" x14ac:dyDescent="0.2">
      <c r="A1827">
        <v>2683</v>
      </c>
      <c r="B1827" t="s">
        <v>4632</v>
      </c>
      <c r="C1827" t="s">
        <v>83</v>
      </c>
      <c r="D1827" t="s">
        <v>2830</v>
      </c>
      <c r="E1827" s="336">
        <v>50.04</v>
      </c>
    </row>
    <row r="1828" spans="1:5" x14ac:dyDescent="0.2">
      <c r="A1828">
        <v>2676</v>
      </c>
      <c r="B1828" t="s">
        <v>4633</v>
      </c>
      <c r="C1828" t="s">
        <v>83</v>
      </c>
      <c r="D1828" t="s">
        <v>2830</v>
      </c>
      <c r="E1828" s="336">
        <v>2.17</v>
      </c>
    </row>
    <row r="1829" spans="1:5" x14ac:dyDescent="0.2">
      <c r="A1829">
        <v>2678</v>
      </c>
      <c r="B1829" t="s">
        <v>4634</v>
      </c>
      <c r="C1829" t="s">
        <v>83</v>
      </c>
      <c r="D1829" t="s">
        <v>2830</v>
      </c>
      <c r="E1829" s="336">
        <v>2.71</v>
      </c>
    </row>
    <row r="1830" spans="1:5" x14ac:dyDescent="0.2">
      <c r="A1830">
        <v>2679</v>
      </c>
      <c r="B1830" t="s">
        <v>4635</v>
      </c>
      <c r="C1830" t="s">
        <v>83</v>
      </c>
      <c r="D1830" t="s">
        <v>2830</v>
      </c>
      <c r="E1830" s="336">
        <v>4.1900000000000004</v>
      </c>
    </row>
    <row r="1831" spans="1:5" x14ac:dyDescent="0.2">
      <c r="A1831">
        <v>12070</v>
      </c>
      <c r="B1831" t="s">
        <v>4636</v>
      </c>
      <c r="C1831" t="s">
        <v>83</v>
      </c>
      <c r="D1831" t="s">
        <v>2830</v>
      </c>
      <c r="E1831" s="336">
        <v>5.83</v>
      </c>
    </row>
    <row r="1832" spans="1:5" x14ac:dyDescent="0.2">
      <c r="A1832">
        <v>2675</v>
      </c>
      <c r="B1832" t="s">
        <v>4637</v>
      </c>
      <c r="C1832" t="s">
        <v>83</v>
      </c>
      <c r="D1832" t="s">
        <v>2830</v>
      </c>
      <c r="E1832" s="336">
        <v>7.58</v>
      </c>
    </row>
    <row r="1833" spans="1:5" x14ac:dyDescent="0.2">
      <c r="A1833">
        <v>12067</v>
      </c>
      <c r="B1833" t="s">
        <v>4638</v>
      </c>
      <c r="C1833" t="s">
        <v>83</v>
      </c>
      <c r="D1833" t="s">
        <v>2830</v>
      </c>
      <c r="E1833" s="336">
        <v>10.28</v>
      </c>
    </row>
    <row r="1834" spans="1:5" x14ac:dyDescent="0.2">
      <c r="A1834">
        <v>21128</v>
      </c>
      <c r="B1834" t="s">
        <v>4639</v>
      </c>
      <c r="C1834" t="s">
        <v>83</v>
      </c>
      <c r="D1834" t="s">
        <v>767</v>
      </c>
      <c r="E1834" s="336">
        <v>9.16</v>
      </c>
    </row>
    <row r="1835" spans="1:5" x14ac:dyDescent="0.2">
      <c r="A1835">
        <v>40400</v>
      </c>
      <c r="B1835" t="s">
        <v>4640</v>
      </c>
      <c r="C1835" t="s">
        <v>83</v>
      </c>
      <c r="D1835" t="s">
        <v>2830</v>
      </c>
      <c r="E1835" s="336">
        <v>1.81</v>
      </c>
    </row>
    <row r="1836" spans="1:5" x14ac:dyDescent="0.2">
      <c r="A1836">
        <v>40401</v>
      </c>
      <c r="B1836" t="s">
        <v>4641</v>
      </c>
      <c r="C1836" t="s">
        <v>83</v>
      </c>
      <c r="D1836" t="s">
        <v>2830</v>
      </c>
      <c r="E1836" s="336">
        <v>2.66</v>
      </c>
    </row>
    <row r="1837" spans="1:5" x14ac:dyDescent="0.2">
      <c r="A1837">
        <v>40402</v>
      </c>
      <c r="B1837" t="s">
        <v>4642</v>
      </c>
      <c r="C1837" t="s">
        <v>83</v>
      </c>
      <c r="D1837" t="s">
        <v>2830</v>
      </c>
      <c r="E1837" s="336">
        <v>3.42</v>
      </c>
    </row>
    <row r="1838" spans="1:5" x14ac:dyDescent="0.2">
      <c r="A1838">
        <v>21137</v>
      </c>
      <c r="B1838" t="s">
        <v>4643</v>
      </c>
      <c r="C1838" t="s">
        <v>83</v>
      </c>
      <c r="D1838" t="s">
        <v>2830</v>
      </c>
      <c r="E1838" s="336">
        <v>9.3699999999999992</v>
      </c>
    </row>
    <row r="1839" spans="1:5" x14ac:dyDescent="0.2">
      <c r="A1839">
        <v>2504</v>
      </c>
      <c r="B1839" t="s">
        <v>4644</v>
      </c>
      <c r="C1839" t="s">
        <v>83</v>
      </c>
      <c r="D1839" t="s">
        <v>2830</v>
      </c>
      <c r="E1839" s="336">
        <v>10.16</v>
      </c>
    </row>
    <row r="1840" spans="1:5" x14ac:dyDescent="0.2">
      <c r="A1840">
        <v>2501</v>
      </c>
      <c r="B1840" t="s">
        <v>4645</v>
      </c>
      <c r="C1840" t="s">
        <v>83</v>
      </c>
      <c r="D1840" t="s">
        <v>2830</v>
      </c>
      <c r="E1840" s="336">
        <v>13.33</v>
      </c>
    </row>
    <row r="1841" spans="1:5" x14ac:dyDescent="0.2">
      <c r="A1841">
        <v>2502</v>
      </c>
      <c r="B1841" t="s">
        <v>4646</v>
      </c>
      <c r="C1841" t="s">
        <v>83</v>
      </c>
      <c r="D1841" t="s">
        <v>2830</v>
      </c>
      <c r="E1841" s="336">
        <v>20.11</v>
      </c>
    </row>
    <row r="1842" spans="1:5" x14ac:dyDescent="0.2">
      <c r="A1842">
        <v>2503</v>
      </c>
      <c r="B1842" t="s">
        <v>4647</v>
      </c>
      <c r="C1842" t="s">
        <v>83</v>
      </c>
      <c r="D1842" t="s">
        <v>2830</v>
      </c>
      <c r="E1842" s="336">
        <v>25.88</v>
      </c>
    </row>
    <row r="1843" spans="1:5" x14ac:dyDescent="0.2">
      <c r="A1843">
        <v>2500</v>
      </c>
      <c r="B1843" t="s">
        <v>4648</v>
      </c>
      <c r="C1843" t="s">
        <v>83</v>
      </c>
      <c r="D1843" t="s">
        <v>2830</v>
      </c>
      <c r="E1843" s="336">
        <v>34.479999999999997</v>
      </c>
    </row>
    <row r="1844" spans="1:5" x14ac:dyDescent="0.2">
      <c r="A1844">
        <v>2505</v>
      </c>
      <c r="B1844" t="s">
        <v>4649</v>
      </c>
      <c r="C1844" t="s">
        <v>83</v>
      </c>
      <c r="D1844" t="s">
        <v>2830</v>
      </c>
      <c r="E1844" s="336">
        <v>53.73</v>
      </c>
    </row>
    <row r="1845" spans="1:5" x14ac:dyDescent="0.2">
      <c r="A1845">
        <v>12056</v>
      </c>
      <c r="B1845" t="s">
        <v>4650</v>
      </c>
      <c r="C1845" t="s">
        <v>83</v>
      </c>
      <c r="D1845" t="s">
        <v>2830</v>
      </c>
      <c r="E1845" s="336">
        <v>21.71</v>
      </c>
    </row>
    <row r="1846" spans="1:5" x14ac:dyDescent="0.2">
      <c r="A1846">
        <v>12057</v>
      </c>
      <c r="B1846" t="s">
        <v>4651</v>
      </c>
      <c r="C1846" t="s">
        <v>83</v>
      </c>
      <c r="D1846" t="s">
        <v>2830</v>
      </c>
      <c r="E1846" s="336">
        <v>18.440000000000001</v>
      </c>
    </row>
    <row r="1847" spans="1:5" x14ac:dyDescent="0.2">
      <c r="A1847">
        <v>12058</v>
      </c>
      <c r="B1847" t="s">
        <v>4652</v>
      </c>
      <c r="C1847" t="s">
        <v>83</v>
      </c>
      <c r="D1847" t="s">
        <v>2830</v>
      </c>
      <c r="E1847" s="336">
        <v>11.49</v>
      </c>
    </row>
    <row r="1848" spans="1:5" x14ac:dyDescent="0.2">
      <c r="A1848">
        <v>12059</v>
      </c>
      <c r="B1848" t="s">
        <v>4653</v>
      </c>
      <c r="C1848" t="s">
        <v>83</v>
      </c>
      <c r="D1848" t="s">
        <v>2830</v>
      </c>
      <c r="E1848" s="336">
        <v>6.47</v>
      </c>
    </row>
    <row r="1849" spans="1:5" x14ac:dyDescent="0.2">
      <c r="A1849">
        <v>12060</v>
      </c>
      <c r="B1849" t="s">
        <v>4654</v>
      </c>
      <c r="C1849" t="s">
        <v>83</v>
      </c>
      <c r="D1849" t="s">
        <v>2830</v>
      </c>
      <c r="E1849" s="336">
        <v>47.91</v>
      </c>
    </row>
    <row r="1850" spans="1:5" x14ac:dyDescent="0.2">
      <c r="A1850">
        <v>12061</v>
      </c>
      <c r="B1850" t="s">
        <v>4655</v>
      </c>
      <c r="C1850" t="s">
        <v>83</v>
      </c>
      <c r="D1850" t="s">
        <v>2830</v>
      </c>
      <c r="E1850" s="336">
        <v>29.25</v>
      </c>
    </row>
    <row r="1851" spans="1:5" x14ac:dyDescent="0.2">
      <c r="A1851">
        <v>12062</v>
      </c>
      <c r="B1851" t="s">
        <v>4656</v>
      </c>
      <c r="C1851" t="s">
        <v>83</v>
      </c>
      <c r="D1851" t="s">
        <v>2830</v>
      </c>
      <c r="E1851" s="336">
        <v>53.95</v>
      </c>
    </row>
    <row r="1852" spans="1:5" x14ac:dyDescent="0.2">
      <c r="A1852">
        <v>2687</v>
      </c>
      <c r="B1852" t="s">
        <v>4657</v>
      </c>
      <c r="C1852" t="s">
        <v>83</v>
      </c>
      <c r="D1852" t="s">
        <v>2830</v>
      </c>
      <c r="E1852" s="336">
        <v>1.89</v>
      </c>
    </row>
    <row r="1853" spans="1:5" x14ac:dyDescent="0.2">
      <c r="A1853">
        <v>2689</v>
      </c>
      <c r="B1853" t="s">
        <v>4658</v>
      </c>
      <c r="C1853" t="s">
        <v>83</v>
      </c>
      <c r="D1853" t="s">
        <v>2830</v>
      </c>
      <c r="E1853" s="336">
        <v>2.25</v>
      </c>
    </row>
    <row r="1854" spans="1:5" x14ac:dyDescent="0.2">
      <c r="A1854">
        <v>2688</v>
      </c>
      <c r="B1854" t="s">
        <v>4659</v>
      </c>
      <c r="C1854" t="s">
        <v>83</v>
      </c>
      <c r="D1854" t="s">
        <v>2830</v>
      </c>
      <c r="E1854" s="336">
        <v>2.44</v>
      </c>
    </row>
    <row r="1855" spans="1:5" x14ac:dyDescent="0.2">
      <c r="A1855">
        <v>2690</v>
      </c>
      <c r="B1855" t="s">
        <v>4660</v>
      </c>
      <c r="C1855" t="s">
        <v>83</v>
      </c>
      <c r="D1855" t="s">
        <v>2830</v>
      </c>
      <c r="E1855" s="336">
        <v>4.18</v>
      </c>
    </row>
    <row r="1856" spans="1:5" x14ac:dyDescent="0.2">
      <c r="A1856">
        <v>39243</v>
      </c>
      <c r="B1856" t="s">
        <v>4661</v>
      </c>
      <c r="C1856" t="s">
        <v>83</v>
      </c>
      <c r="D1856" t="s">
        <v>2830</v>
      </c>
      <c r="E1856" s="336">
        <v>2.75</v>
      </c>
    </row>
    <row r="1857" spans="1:5" x14ac:dyDescent="0.2">
      <c r="A1857">
        <v>39244</v>
      </c>
      <c r="B1857" t="s">
        <v>4662</v>
      </c>
      <c r="C1857" t="s">
        <v>83</v>
      </c>
      <c r="D1857" t="s">
        <v>2830</v>
      </c>
      <c r="E1857" s="336">
        <v>3.72</v>
      </c>
    </row>
    <row r="1858" spans="1:5" x14ac:dyDescent="0.2">
      <c r="A1858">
        <v>39245</v>
      </c>
      <c r="B1858" t="s">
        <v>4663</v>
      </c>
      <c r="C1858" t="s">
        <v>83</v>
      </c>
      <c r="D1858" t="s">
        <v>2830</v>
      </c>
      <c r="E1858" s="336">
        <v>7.16</v>
      </c>
    </row>
    <row r="1859" spans="1:5" x14ac:dyDescent="0.2">
      <c r="A1859">
        <v>39255</v>
      </c>
      <c r="B1859" t="s">
        <v>4664</v>
      </c>
      <c r="C1859" t="s">
        <v>83</v>
      </c>
      <c r="D1859" t="s">
        <v>2830</v>
      </c>
      <c r="E1859" s="336">
        <v>19.82</v>
      </c>
    </row>
    <row r="1860" spans="1:5" x14ac:dyDescent="0.2">
      <c r="A1860">
        <v>39254</v>
      </c>
      <c r="B1860" t="s">
        <v>4665</v>
      </c>
      <c r="C1860" t="s">
        <v>83</v>
      </c>
      <c r="D1860" t="s">
        <v>2830</v>
      </c>
      <c r="E1860" s="336">
        <v>10.71</v>
      </c>
    </row>
    <row r="1861" spans="1:5" x14ac:dyDescent="0.2">
      <c r="A1861">
        <v>39253</v>
      </c>
      <c r="B1861" t="s">
        <v>4666</v>
      </c>
      <c r="C1861" t="s">
        <v>83</v>
      </c>
      <c r="D1861" t="s">
        <v>2830</v>
      </c>
      <c r="E1861" s="336">
        <v>13.65</v>
      </c>
    </row>
    <row r="1862" spans="1:5" x14ac:dyDescent="0.2">
      <c r="A1862">
        <v>39246</v>
      </c>
      <c r="B1862" t="s">
        <v>4667</v>
      </c>
      <c r="C1862" t="s">
        <v>83</v>
      </c>
      <c r="D1862" t="s">
        <v>2830</v>
      </c>
      <c r="E1862" s="336">
        <v>4.63</v>
      </c>
    </row>
    <row r="1863" spans="1:5" x14ac:dyDescent="0.2">
      <c r="A1863">
        <v>39247</v>
      </c>
      <c r="B1863" t="s">
        <v>4668</v>
      </c>
      <c r="C1863" t="s">
        <v>83</v>
      </c>
      <c r="D1863" t="s">
        <v>2830</v>
      </c>
      <c r="E1863" s="336">
        <v>4.04</v>
      </c>
    </row>
    <row r="1864" spans="1:5" x14ac:dyDescent="0.2">
      <c r="A1864">
        <v>2446</v>
      </c>
      <c r="B1864" t="s">
        <v>4669</v>
      </c>
      <c r="C1864" t="s">
        <v>83</v>
      </c>
      <c r="D1864" t="s">
        <v>767</v>
      </c>
      <c r="E1864" s="336">
        <v>6.65</v>
      </c>
    </row>
    <row r="1865" spans="1:5" x14ac:dyDescent="0.2">
      <c r="A1865">
        <v>2442</v>
      </c>
      <c r="B1865" t="s">
        <v>4670</v>
      </c>
      <c r="C1865" t="s">
        <v>83</v>
      </c>
      <c r="D1865" t="s">
        <v>2830</v>
      </c>
      <c r="E1865" s="336">
        <v>9.31</v>
      </c>
    </row>
    <row r="1866" spans="1:5" x14ac:dyDescent="0.2">
      <c r="A1866">
        <v>39248</v>
      </c>
      <c r="B1866" t="s">
        <v>4671</v>
      </c>
      <c r="C1866" t="s">
        <v>83</v>
      </c>
      <c r="D1866" t="s">
        <v>2830</v>
      </c>
      <c r="E1866" s="336">
        <v>12.98</v>
      </c>
    </row>
    <row r="1867" spans="1:5" x14ac:dyDescent="0.2">
      <c r="A1867">
        <v>2438</v>
      </c>
      <c r="B1867" t="s">
        <v>4672</v>
      </c>
      <c r="C1867" t="s">
        <v>533</v>
      </c>
      <c r="D1867" t="s">
        <v>2830</v>
      </c>
      <c r="E1867" s="336">
        <v>31.48</v>
      </c>
    </row>
    <row r="1868" spans="1:5" x14ac:dyDescent="0.2">
      <c r="A1868">
        <v>40922</v>
      </c>
      <c r="B1868" t="s">
        <v>4673</v>
      </c>
      <c r="C1868" t="s">
        <v>69</v>
      </c>
      <c r="D1868" t="s">
        <v>2830</v>
      </c>
      <c r="E1868" s="336">
        <v>5529.98</v>
      </c>
    </row>
    <row r="1869" spans="1:5" x14ac:dyDescent="0.2">
      <c r="A1869">
        <v>44342</v>
      </c>
      <c r="B1869" t="s">
        <v>4674</v>
      </c>
      <c r="C1869" t="s">
        <v>52</v>
      </c>
      <c r="D1869" t="s">
        <v>2830</v>
      </c>
    </row>
    <row r="1870" spans="1:5" x14ac:dyDescent="0.2">
      <c r="A1870">
        <v>44343</v>
      </c>
      <c r="B1870" t="s">
        <v>4675</v>
      </c>
      <c r="C1870" t="s">
        <v>52</v>
      </c>
      <c r="D1870" t="s">
        <v>2830</v>
      </c>
    </row>
    <row r="1871" spans="1:5" x14ac:dyDescent="0.2">
      <c r="A1871">
        <v>44340</v>
      </c>
      <c r="B1871" t="s">
        <v>4676</v>
      </c>
      <c r="C1871" t="s">
        <v>52</v>
      </c>
      <c r="D1871" t="s">
        <v>2830</v>
      </c>
    </row>
    <row r="1872" spans="1:5" x14ac:dyDescent="0.2">
      <c r="A1872">
        <v>44341</v>
      </c>
      <c r="B1872" t="s">
        <v>4677</v>
      </c>
      <c r="C1872" t="s">
        <v>52</v>
      </c>
      <c r="D1872" t="s">
        <v>2830</v>
      </c>
    </row>
    <row r="1873" spans="1:5" x14ac:dyDescent="0.2">
      <c r="A1873">
        <v>44338</v>
      </c>
      <c r="B1873" t="s">
        <v>4678</v>
      </c>
      <c r="C1873" t="s">
        <v>52</v>
      </c>
      <c r="D1873" t="s">
        <v>2830</v>
      </c>
    </row>
    <row r="1874" spans="1:5" x14ac:dyDescent="0.2">
      <c r="A1874">
        <v>44339</v>
      </c>
      <c r="B1874" t="s">
        <v>4679</v>
      </c>
      <c r="C1874" t="s">
        <v>52</v>
      </c>
      <c r="D1874" t="s">
        <v>2830</v>
      </c>
    </row>
    <row r="1875" spans="1:5" x14ac:dyDescent="0.2">
      <c r="A1875">
        <v>44336</v>
      </c>
      <c r="B1875" t="s">
        <v>4680</v>
      </c>
      <c r="C1875" t="s">
        <v>52</v>
      </c>
      <c r="D1875" t="s">
        <v>2830</v>
      </c>
    </row>
    <row r="1876" spans="1:5" x14ac:dyDescent="0.2">
      <c r="A1876">
        <v>41834</v>
      </c>
      <c r="B1876" t="s">
        <v>4681</v>
      </c>
      <c r="C1876" t="s">
        <v>52</v>
      </c>
      <c r="D1876" t="s">
        <v>2830</v>
      </c>
    </row>
    <row r="1877" spans="1:5" x14ac:dyDescent="0.2">
      <c r="A1877">
        <v>44337</v>
      </c>
      <c r="B1877" t="s">
        <v>4682</v>
      </c>
      <c r="C1877" t="s">
        <v>52</v>
      </c>
      <c r="D1877" t="s">
        <v>2830</v>
      </c>
    </row>
    <row r="1878" spans="1:5" x14ac:dyDescent="0.2">
      <c r="A1878">
        <v>43964</v>
      </c>
      <c r="B1878" t="s">
        <v>4683</v>
      </c>
      <c r="C1878" t="s">
        <v>52</v>
      </c>
      <c r="D1878" t="s">
        <v>2830</v>
      </c>
    </row>
    <row r="1879" spans="1:5" x14ac:dyDescent="0.2">
      <c r="A1879">
        <v>44334</v>
      </c>
      <c r="B1879" t="s">
        <v>4684</v>
      </c>
      <c r="C1879" t="s">
        <v>52</v>
      </c>
      <c r="D1879" t="s">
        <v>2830</v>
      </c>
    </row>
    <row r="1880" spans="1:5" x14ac:dyDescent="0.2">
      <c r="A1880">
        <v>44344</v>
      </c>
      <c r="B1880" t="s">
        <v>4685</v>
      </c>
      <c r="C1880" t="s">
        <v>52</v>
      </c>
      <c r="D1880" t="s">
        <v>2830</v>
      </c>
    </row>
    <row r="1881" spans="1:5" x14ac:dyDescent="0.2">
      <c r="A1881">
        <v>44335</v>
      </c>
      <c r="B1881" t="s">
        <v>4686</v>
      </c>
      <c r="C1881" t="s">
        <v>52</v>
      </c>
      <c r="D1881" t="s">
        <v>2830</v>
      </c>
    </row>
    <row r="1882" spans="1:5" x14ac:dyDescent="0.2">
      <c r="A1882">
        <v>12624</v>
      </c>
      <c r="B1882" t="s">
        <v>4687</v>
      </c>
      <c r="C1882" t="s">
        <v>52</v>
      </c>
      <c r="D1882" t="s">
        <v>2830</v>
      </c>
      <c r="E1882" s="336">
        <v>35.479999999999997</v>
      </c>
    </row>
    <row r="1883" spans="1:5" x14ac:dyDescent="0.2">
      <c r="A1883">
        <v>517</v>
      </c>
      <c r="B1883" t="s">
        <v>4688</v>
      </c>
      <c r="C1883" t="s">
        <v>556</v>
      </c>
      <c r="D1883" t="s">
        <v>2830</v>
      </c>
      <c r="E1883" s="336">
        <v>10.91</v>
      </c>
    </row>
    <row r="1884" spans="1:5" x14ac:dyDescent="0.2">
      <c r="A1884">
        <v>37534</v>
      </c>
      <c r="B1884" t="s">
        <v>4689</v>
      </c>
      <c r="C1884" t="s">
        <v>94</v>
      </c>
      <c r="D1884" t="s">
        <v>2830</v>
      </c>
    </row>
    <row r="1885" spans="1:5" x14ac:dyDescent="0.2">
      <c r="A1885">
        <v>37535</v>
      </c>
      <c r="B1885" t="s">
        <v>4690</v>
      </c>
      <c r="C1885" t="s">
        <v>94</v>
      </c>
      <c r="D1885" t="s">
        <v>2830</v>
      </c>
    </row>
    <row r="1886" spans="1:5" x14ac:dyDescent="0.2">
      <c r="A1886">
        <v>37533</v>
      </c>
      <c r="B1886" t="s">
        <v>4691</v>
      </c>
      <c r="C1886" t="s">
        <v>94</v>
      </c>
      <c r="D1886" t="s">
        <v>2830</v>
      </c>
    </row>
    <row r="1887" spans="1:5" x14ac:dyDescent="0.2">
      <c r="A1887">
        <v>37537</v>
      </c>
      <c r="B1887" t="s">
        <v>4692</v>
      </c>
      <c r="C1887" t="s">
        <v>94</v>
      </c>
      <c r="D1887" t="s">
        <v>2830</v>
      </c>
    </row>
    <row r="1888" spans="1:5" x14ac:dyDescent="0.2">
      <c r="A1888">
        <v>37536</v>
      </c>
      <c r="B1888" t="s">
        <v>4693</v>
      </c>
      <c r="C1888" t="s">
        <v>94</v>
      </c>
      <c r="D1888" t="s">
        <v>2830</v>
      </c>
    </row>
    <row r="1889" spans="1:5" x14ac:dyDescent="0.2">
      <c r="A1889">
        <v>37532</v>
      </c>
      <c r="B1889" t="s">
        <v>4694</v>
      </c>
      <c r="C1889" t="s">
        <v>94</v>
      </c>
      <c r="D1889" t="s">
        <v>767</v>
      </c>
    </row>
    <row r="1890" spans="1:5" x14ac:dyDescent="0.2">
      <c r="A1890">
        <v>2696</v>
      </c>
      <c r="B1890" t="s">
        <v>4695</v>
      </c>
      <c r="C1890" t="s">
        <v>533</v>
      </c>
      <c r="D1890" t="s">
        <v>767</v>
      </c>
      <c r="E1890" s="336">
        <v>26.87</v>
      </c>
    </row>
    <row r="1891" spans="1:5" x14ac:dyDescent="0.2">
      <c r="A1891">
        <v>40928</v>
      </c>
      <c r="B1891" t="s">
        <v>4696</v>
      </c>
      <c r="C1891" t="s">
        <v>69</v>
      </c>
      <c r="D1891" t="s">
        <v>2830</v>
      </c>
      <c r="E1891" s="336">
        <v>4720.71</v>
      </c>
    </row>
    <row r="1892" spans="1:5" x14ac:dyDescent="0.2">
      <c r="A1892">
        <v>4083</v>
      </c>
      <c r="B1892" t="s">
        <v>4697</v>
      </c>
      <c r="C1892" t="s">
        <v>533</v>
      </c>
      <c r="D1892" t="s">
        <v>767</v>
      </c>
      <c r="E1892" s="336">
        <v>45.2</v>
      </c>
    </row>
    <row r="1893" spans="1:5" x14ac:dyDescent="0.2">
      <c r="A1893">
        <v>40818</v>
      </c>
      <c r="B1893" t="s">
        <v>4698</v>
      </c>
      <c r="C1893" t="s">
        <v>69</v>
      </c>
      <c r="D1893" t="s">
        <v>2830</v>
      </c>
      <c r="E1893" s="336">
        <v>7940.48</v>
      </c>
    </row>
    <row r="1894" spans="1:5" x14ac:dyDescent="0.2">
      <c r="A1894">
        <v>43146</v>
      </c>
      <c r="B1894" t="s">
        <v>4699</v>
      </c>
      <c r="C1894" t="s">
        <v>94</v>
      </c>
      <c r="D1894" t="s">
        <v>2830</v>
      </c>
      <c r="E1894" s="336">
        <v>7.22</v>
      </c>
    </row>
    <row r="1895" spans="1:5" x14ac:dyDescent="0.2">
      <c r="A1895">
        <v>2705</v>
      </c>
      <c r="B1895" t="s">
        <v>4700</v>
      </c>
      <c r="C1895" t="s">
        <v>4701</v>
      </c>
      <c r="D1895" t="s">
        <v>2830</v>
      </c>
      <c r="E1895" s="336">
        <v>1.17</v>
      </c>
    </row>
    <row r="1896" spans="1:5" x14ac:dyDescent="0.2">
      <c r="A1896">
        <v>14250</v>
      </c>
      <c r="B1896" t="s">
        <v>4702</v>
      </c>
      <c r="C1896" t="s">
        <v>4701</v>
      </c>
      <c r="D1896" t="s">
        <v>767</v>
      </c>
      <c r="E1896" s="336">
        <v>1.19</v>
      </c>
    </row>
    <row r="1897" spans="1:5" x14ac:dyDescent="0.2">
      <c r="A1897">
        <v>11683</v>
      </c>
      <c r="B1897" t="s">
        <v>4703</v>
      </c>
      <c r="C1897" t="s">
        <v>52</v>
      </c>
      <c r="D1897" t="s">
        <v>2830</v>
      </c>
      <c r="E1897" s="336">
        <v>50.43</v>
      </c>
    </row>
    <row r="1898" spans="1:5" x14ac:dyDescent="0.2">
      <c r="A1898">
        <v>11684</v>
      </c>
      <c r="B1898" t="s">
        <v>4704</v>
      </c>
      <c r="C1898" t="s">
        <v>52</v>
      </c>
      <c r="D1898" t="s">
        <v>2830</v>
      </c>
      <c r="E1898" s="336">
        <v>55.2</v>
      </c>
    </row>
    <row r="1899" spans="1:5" x14ac:dyDescent="0.2">
      <c r="A1899">
        <v>6141</v>
      </c>
      <c r="B1899" t="s">
        <v>4705</v>
      </c>
      <c r="C1899" t="s">
        <v>52</v>
      </c>
      <c r="D1899" t="s">
        <v>2830</v>
      </c>
      <c r="E1899" s="336">
        <v>7.5</v>
      </c>
    </row>
    <row r="1900" spans="1:5" x14ac:dyDescent="0.2">
      <c r="A1900">
        <v>11681</v>
      </c>
      <c r="B1900" t="s">
        <v>4706</v>
      </c>
      <c r="C1900" t="s">
        <v>52</v>
      </c>
      <c r="D1900" t="s">
        <v>2830</v>
      </c>
      <c r="E1900" s="336">
        <v>9.4600000000000009</v>
      </c>
    </row>
    <row r="1901" spans="1:5" x14ac:dyDescent="0.2">
      <c r="A1901">
        <v>2706</v>
      </c>
      <c r="B1901" t="s">
        <v>4707</v>
      </c>
      <c r="C1901" t="s">
        <v>533</v>
      </c>
      <c r="D1901" t="s">
        <v>767</v>
      </c>
      <c r="E1901" s="336">
        <v>126.57</v>
      </c>
    </row>
    <row r="1902" spans="1:5" x14ac:dyDescent="0.2">
      <c r="A1902">
        <v>40811</v>
      </c>
      <c r="B1902" t="s">
        <v>4708</v>
      </c>
      <c r="C1902" t="s">
        <v>69</v>
      </c>
      <c r="D1902" t="s">
        <v>2830</v>
      </c>
      <c r="E1902" s="336">
        <v>22234.05</v>
      </c>
    </row>
    <row r="1903" spans="1:5" x14ac:dyDescent="0.2">
      <c r="A1903">
        <v>2707</v>
      </c>
      <c r="B1903" t="s">
        <v>4709</v>
      </c>
      <c r="C1903" t="s">
        <v>533</v>
      </c>
      <c r="D1903" t="s">
        <v>2830</v>
      </c>
      <c r="E1903" s="336">
        <v>140.88</v>
      </c>
    </row>
    <row r="1904" spans="1:5" x14ac:dyDescent="0.2">
      <c r="A1904">
        <v>40813</v>
      </c>
      <c r="B1904" t="s">
        <v>4710</v>
      </c>
      <c r="C1904" t="s">
        <v>69</v>
      </c>
      <c r="D1904" t="s">
        <v>2830</v>
      </c>
      <c r="E1904" s="336">
        <v>24748.97</v>
      </c>
    </row>
    <row r="1905" spans="1:5" x14ac:dyDescent="0.2">
      <c r="A1905">
        <v>2708</v>
      </c>
      <c r="B1905" t="s">
        <v>4711</v>
      </c>
      <c r="C1905" t="s">
        <v>533</v>
      </c>
      <c r="D1905" t="s">
        <v>2830</v>
      </c>
      <c r="E1905" s="336">
        <v>157.18</v>
      </c>
    </row>
    <row r="1906" spans="1:5" x14ac:dyDescent="0.2">
      <c r="A1906">
        <v>40814</v>
      </c>
      <c r="B1906" t="s">
        <v>4712</v>
      </c>
      <c r="C1906" t="s">
        <v>69</v>
      </c>
      <c r="D1906" t="s">
        <v>2830</v>
      </c>
      <c r="E1906" s="336">
        <v>27614.67</v>
      </c>
    </row>
    <row r="1907" spans="1:5" x14ac:dyDescent="0.2">
      <c r="A1907">
        <v>38403</v>
      </c>
      <c r="B1907" t="s">
        <v>4713</v>
      </c>
      <c r="C1907" t="s">
        <v>52</v>
      </c>
      <c r="D1907" t="s">
        <v>2830</v>
      </c>
    </row>
    <row r="1908" spans="1:5" x14ac:dyDescent="0.2">
      <c r="A1908">
        <v>43482</v>
      </c>
      <c r="B1908" t="s">
        <v>4714</v>
      </c>
      <c r="C1908" t="s">
        <v>533</v>
      </c>
      <c r="D1908" t="s">
        <v>767</v>
      </c>
      <c r="E1908" s="336">
        <v>0.87</v>
      </c>
    </row>
    <row r="1909" spans="1:5" x14ac:dyDescent="0.2">
      <c r="A1909">
        <v>43494</v>
      </c>
      <c r="B1909" t="s">
        <v>4715</v>
      </c>
      <c r="C1909" t="s">
        <v>69</v>
      </c>
      <c r="D1909" t="s">
        <v>767</v>
      </c>
      <c r="E1909" s="336">
        <v>146.94999999999999</v>
      </c>
    </row>
    <row r="1910" spans="1:5" x14ac:dyDescent="0.2">
      <c r="A1910">
        <v>43483</v>
      </c>
      <c r="B1910" t="s">
        <v>4716</v>
      </c>
      <c r="C1910" t="s">
        <v>533</v>
      </c>
      <c r="D1910" t="s">
        <v>767</v>
      </c>
      <c r="E1910" s="336">
        <v>1.68</v>
      </c>
    </row>
    <row r="1911" spans="1:5" x14ac:dyDescent="0.2">
      <c r="A1911">
        <v>43495</v>
      </c>
      <c r="B1911" t="s">
        <v>4717</v>
      </c>
      <c r="C1911" t="s">
        <v>69</v>
      </c>
      <c r="D1911" t="s">
        <v>767</v>
      </c>
      <c r="E1911" s="336">
        <v>284.5</v>
      </c>
    </row>
    <row r="1912" spans="1:5" x14ac:dyDescent="0.2">
      <c r="A1912">
        <v>43484</v>
      </c>
      <c r="B1912" t="s">
        <v>4718</v>
      </c>
      <c r="C1912" t="s">
        <v>533</v>
      </c>
      <c r="D1912" t="s">
        <v>767</v>
      </c>
      <c r="E1912" s="336">
        <v>1.6</v>
      </c>
    </row>
    <row r="1913" spans="1:5" x14ac:dyDescent="0.2">
      <c r="A1913">
        <v>43496</v>
      </c>
      <c r="B1913" t="s">
        <v>4719</v>
      </c>
      <c r="C1913" t="s">
        <v>69</v>
      </c>
      <c r="D1913" t="s">
        <v>767</v>
      </c>
      <c r="E1913" s="336">
        <v>271.33</v>
      </c>
    </row>
    <row r="1914" spans="1:5" x14ac:dyDescent="0.2">
      <c r="A1914">
        <v>43485</v>
      </c>
      <c r="B1914" t="s">
        <v>4720</v>
      </c>
      <c r="C1914" t="s">
        <v>533</v>
      </c>
      <c r="D1914" t="s">
        <v>767</v>
      </c>
      <c r="E1914" s="336">
        <v>1.43</v>
      </c>
    </row>
    <row r="1915" spans="1:5" x14ac:dyDescent="0.2">
      <c r="A1915">
        <v>43497</v>
      </c>
      <c r="B1915" t="s">
        <v>4721</v>
      </c>
      <c r="C1915" t="s">
        <v>69</v>
      </c>
      <c r="D1915" t="s">
        <v>767</v>
      </c>
      <c r="E1915" s="336">
        <v>242.75</v>
      </c>
    </row>
    <row r="1916" spans="1:5" x14ac:dyDescent="0.2">
      <c r="A1916">
        <v>43487</v>
      </c>
      <c r="B1916" t="s">
        <v>4722</v>
      </c>
      <c r="C1916" t="s">
        <v>533</v>
      </c>
      <c r="D1916" t="s">
        <v>767</v>
      </c>
      <c r="E1916" s="336">
        <v>1.48</v>
      </c>
    </row>
    <row r="1917" spans="1:5" x14ac:dyDescent="0.2">
      <c r="A1917">
        <v>43499</v>
      </c>
      <c r="B1917" t="s">
        <v>4723</v>
      </c>
      <c r="C1917" t="s">
        <v>69</v>
      </c>
      <c r="D1917" t="s">
        <v>767</v>
      </c>
      <c r="E1917" s="336">
        <v>250.76</v>
      </c>
    </row>
    <row r="1918" spans="1:5" x14ac:dyDescent="0.2">
      <c r="A1918">
        <v>43486</v>
      </c>
      <c r="B1918" t="s">
        <v>4724</v>
      </c>
      <c r="C1918" t="s">
        <v>533</v>
      </c>
      <c r="D1918" t="s">
        <v>767</v>
      </c>
      <c r="E1918" s="336">
        <v>1.07</v>
      </c>
    </row>
    <row r="1919" spans="1:5" x14ac:dyDescent="0.2">
      <c r="A1919">
        <v>43498</v>
      </c>
      <c r="B1919" t="s">
        <v>4725</v>
      </c>
      <c r="C1919" t="s">
        <v>69</v>
      </c>
      <c r="D1919" t="s">
        <v>767</v>
      </c>
      <c r="E1919" s="336">
        <v>180.52</v>
      </c>
    </row>
    <row r="1920" spans="1:5" x14ac:dyDescent="0.2">
      <c r="A1920">
        <v>43488</v>
      </c>
      <c r="B1920" t="s">
        <v>4726</v>
      </c>
      <c r="C1920" t="s">
        <v>533</v>
      </c>
      <c r="D1920" t="s">
        <v>767</v>
      </c>
      <c r="E1920" s="336">
        <v>1.07</v>
      </c>
    </row>
    <row r="1921" spans="1:5" x14ac:dyDescent="0.2">
      <c r="A1921">
        <v>43500</v>
      </c>
      <c r="B1921" t="s">
        <v>4727</v>
      </c>
      <c r="C1921" t="s">
        <v>69</v>
      </c>
      <c r="D1921" t="s">
        <v>767</v>
      </c>
      <c r="E1921" s="336">
        <v>181.64</v>
      </c>
    </row>
    <row r="1922" spans="1:5" x14ac:dyDescent="0.2">
      <c r="A1922">
        <v>43489</v>
      </c>
      <c r="B1922" t="s">
        <v>4728</v>
      </c>
      <c r="C1922" t="s">
        <v>533</v>
      </c>
      <c r="D1922" t="s">
        <v>767</v>
      </c>
      <c r="E1922" s="336">
        <v>1.71</v>
      </c>
    </row>
    <row r="1923" spans="1:5" x14ac:dyDescent="0.2">
      <c r="A1923">
        <v>43501</v>
      </c>
      <c r="B1923" t="s">
        <v>4729</v>
      </c>
      <c r="C1923" t="s">
        <v>69</v>
      </c>
      <c r="D1923" t="s">
        <v>767</v>
      </c>
      <c r="E1923" s="336">
        <v>289.16000000000003</v>
      </c>
    </row>
    <row r="1924" spans="1:5" x14ac:dyDescent="0.2">
      <c r="A1924">
        <v>43490</v>
      </c>
      <c r="B1924" t="s">
        <v>4730</v>
      </c>
      <c r="C1924" t="s">
        <v>533</v>
      </c>
      <c r="D1924" t="s">
        <v>767</v>
      </c>
      <c r="E1924" s="336">
        <v>2.17</v>
      </c>
    </row>
    <row r="1925" spans="1:5" x14ac:dyDescent="0.2">
      <c r="A1925">
        <v>43502</v>
      </c>
      <c r="B1925" t="s">
        <v>4731</v>
      </c>
      <c r="C1925" t="s">
        <v>69</v>
      </c>
      <c r="D1925" t="s">
        <v>767</v>
      </c>
      <c r="E1925" s="336">
        <v>367.51</v>
      </c>
    </row>
    <row r="1926" spans="1:5" x14ac:dyDescent="0.2">
      <c r="A1926">
        <v>43491</v>
      </c>
      <c r="B1926" t="s">
        <v>4732</v>
      </c>
      <c r="C1926" t="s">
        <v>533</v>
      </c>
      <c r="D1926" t="s">
        <v>767</v>
      </c>
      <c r="E1926" s="336">
        <v>1.79</v>
      </c>
    </row>
    <row r="1927" spans="1:5" x14ac:dyDescent="0.2">
      <c r="A1927">
        <v>43503</v>
      </c>
      <c r="B1927" t="s">
        <v>4733</v>
      </c>
      <c r="C1927" t="s">
        <v>69</v>
      </c>
      <c r="D1927" t="s">
        <v>767</v>
      </c>
      <c r="E1927" s="336">
        <v>302.75</v>
      </c>
    </row>
    <row r="1928" spans="1:5" x14ac:dyDescent="0.2">
      <c r="A1928">
        <v>43492</v>
      </c>
      <c r="B1928" t="s">
        <v>4734</v>
      </c>
      <c r="C1928" t="s">
        <v>533</v>
      </c>
      <c r="D1928" t="s">
        <v>767</v>
      </c>
      <c r="E1928" s="336">
        <v>2.61</v>
      </c>
    </row>
    <row r="1929" spans="1:5" x14ac:dyDescent="0.2">
      <c r="A1929">
        <v>43504</v>
      </c>
      <c r="B1929" t="s">
        <v>4735</v>
      </c>
      <c r="C1929" t="s">
        <v>69</v>
      </c>
      <c r="D1929" t="s">
        <v>767</v>
      </c>
      <c r="E1929" s="336">
        <v>440.46</v>
      </c>
    </row>
    <row r="1930" spans="1:5" x14ac:dyDescent="0.2">
      <c r="A1930">
        <v>43493</v>
      </c>
      <c r="B1930" t="s">
        <v>4736</v>
      </c>
      <c r="C1930" t="s">
        <v>533</v>
      </c>
      <c r="D1930" t="s">
        <v>767</v>
      </c>
      <c r="E1930" s="336">
        <v>0.87</v>
      </c>
    </row>
    <row r="1931" spans="1:5" x14ac:dyDescent="0.2">
      <c r="A1931">
        <v>43505</v>
      </c>
      <c r="B1931" t="s">
        <v>4737</v>
      </c>
      <c r="C1931" t="s">
        <v>69</v>
      </c>
      <c r="D1931" t="s">
        <v>767</v>
      </c>
      <c r="E1931" s="336">
        <v>146.94999999999999</v>
      </c>
    </row>
    <row r="1932" spans="1:5" x14ac:dyDescent="0.2">
      <c r="A1932">
        <v>38476</v>
      </c>
      <c r="B1932" t="s">
        <v>4738</v>
      </c>
      <c r="C1932" t="s">
        <v>52</v>
      </c>
      <c r="D1932" t="s">
        <v>2830</v>
      </c>
    </row>
    <row r="1933" spans="1:5" x14ac:dyDescent="0.2">
      <c r="A1933">
        <v>38477</v>
      </c>
      <c r="B1933" t="s">
        <v>4739</v>
      </c>
      <c r="C1933" t="s">
        <v>52</v>
      </c>
      <c r="D1933" t="s">
        <v>2830</v>
      </c>
    </row>
    <row r="1934" spans="1:5" x14ac:dyDescent="0.2">
      <c r="A1934">
        <v>45112</v>
      </c>
      <c r="B1934" t="s">
        <v>4740</v>
      </c>
      <c r="C1934" t="s">
        <v>52</v>
      </c>
      <c r="D1934" t="s">
        <v>2830</v>
      </c>
      <c r="E1934" s="336">
        <v>1168097.5900000001</v>
      </c>
    </row>
    <row r="1935" spans="1:5" x14ac:dyDescent="0.2">
      <c r="A1935">
        <v>14525</v>
      </c>
      <c r="B1935" t="s">
        <v>4741</v>
      </c>
      <c r="C1935" t="s">
        <v>52</v>
      </c>
      <c r="D1935" t="s">
        <v>2830</v>
      </c>
      <c r="E1935" s="336">
        <v>1015549.52</v>
      </c>
    </row>
    <row r="1936" spans="1:5" x14ac:dyDescent="0.2">
      <c r="A1936">
        <v>10685</v>
      </c>
      <c r="B1936" t="s">
        <v>4742</v>
      </c>
      <c r="C1936" t="s">
        <v>52</v>
      </c>
      <c r="D1936" t="s">
        <v>767</v>
      </c>
      <c r="E1936" s="336">
        <v>897500</v>
      </c>
    </row>
    <row r="1937" spans="1:5" x14ac:dyDescent="0.2">
      <c r="A1937">
        <v>40636</v>
      </c>
      <c r="B1937" t="s">
        <v>4743</v>
      </c>
      <c r="C1937" t="s">
        <v>52</v>
      </c>
      <c r="D1937" t="s">
        <v>2830</v>
      </c>
      <c r="E1937" s="336">
        <v>1242811.95</v>
      </c>
    </row>
    <row r="1938" spans="1:5" x14ac:dyDescent="0.2">
      <c r="A1938">
        <v>4111</v>
      </c>
      <c r="B1938" t="s">
        <v>4744</v>
      </c>
      <c r="C1938" t="s">
        <v>52</v>
      </c>
      <c r="D1938" t="s">
        <v>2830</v>
      </c>
      <c r="E1938" s="336">
        <v>64.62</v>
      </c>
    </row>
    <row r="1939" spans="1:5" x14ac:dyDescent="0.2">
      <c r="A1939">
        <v>44538</v>
      </c>
      <c r="B1939" t="s">
        <v>4745</v>
      </c>
      <c r="C1939" t="s">
        <v>52</v>
      </c>
      <c r="D1939" t="s">
        <v>2830</v>
      </c>
    </row>
    <row r="1940" spans="1:5" x14ac:dyDescent="0.2">
      <c r="A1940">
        <v>12</v>
      </c>
      <c r="B1940" t="s">
        <v>4746</v>
      </c>
      <c r="C1940" t="s">
        <v>52</v>
      </c>
      <c r="D1940" t="s">
        <v>2830</v>
      </c>
    </row>
    <row r="1941" spans="1:5" x14ac:dyDescent="0.2">
      <c r="A1941">
        <v>37554</v>
      </c>
      <c r="B1941" t="s">
        <v>4747</v>
      </c>
      <c r="C1941" t="s">
        <v>52</v>
      </c>
      <c r="D1941" t="s">
        <v>2830</v>
      </c>
      <c r="E1941" s="336">
        <v>256.01</v>
      </c>
    </row>
    <row r="1942" spans="1:5" x14ac:dyDescent="0.2">
      <c r="A1942">
        <v>37555</v>
      </c>
      <c r="B1942" t="s">
        <v>4748</v>
      </c>
      <c r="C1942" t="s">
        <v>52</v>
      </c>
      <c r="D1942" t="s">
        <v>2830</v>
      </c>
      <c r="E1942" s="336">
        <v>311.42</v>
      </c>
    </row>
    <row r="1943" spans="1:5" x14ac:dyDescent="0.2">
      <c r="A1943">
        <v>10902</v>
      </c>
      <c r="B1943" t="s">
        <v>4749</v>
      </c>
      <c r="C1943" t="s">
        <v>52</v>
      </c>
      <c r="D1943" t="s">
        <v>2830</v>
      </c>
      <c r="E1943" s="336">
        <v>78.14</v>
      </c>
    </row>
    <row r="1944" spans="1:5" x14ac:dyDescent="0.2">
      <c r="A1944">
        <v>20965</v>
      </c>
      <c r="B1944" t="s">
        <v>4750</v>
      </c>
      <c r="C1944" t="s">
        <v>52</v>
      </c>
      <c r="D1944" t="s">
        <v>2830</v>
      </c>
      <c r="E1944" s="336">
        <v>78.87</v>
      </c>
    </row>
    <row r="1945" spans="1:5" x14ac:dyDescent="0.2">
      <c r="A1945">
        <v>20966</v>
      </c>
      <c r="B1945" t="s">
        <v>4751</v>
      </c>
      <c r="C1945" t="s">
        <v>52</v>
      </c>
      <c r="D1945" t="s">
        <v>2830</v>
      </c>
      <c r="E1945" s="336">
        <v>84.92</v>
      </c>
    </row>
    <row r="1946" spans="1:5" x14ac:dyDescent="0.2">
      <c r="A1946">
        <v>10903</v>
      </c>
      <c r="B1946" t="s">
        <v>4752</v>
      </c>
      <c r="C1946" t="s">
        <v>52</v>
      </c>
      <c r="D1946" t="s">
        <v>2830</v>
      </c>
      <c r="E1946" s="336">
        <v>128.72</v>
      </c>
    </row>
    <row r="1947" spans="1:5" x14ac:dyDescent="0.2">
      <c r="A1947">
        <v>20967</v>
      </c>
      <c r="B1947" t="s">
        <v>4753</v>
      </c>
      <c r="C1947" t="s">
        <v>52</v>
      </c>
      <c r="D1947" t="s">
        <v>2830</v>
      </c>
      <c r="E1947" s="336">
        <v>128.72</v>
      </c>
    </row>
    <row r="1948" spans="1:5" x14ac:dyDescent="0.2">
      <c r="A1948">
        <v>20968</v>
      </c>
      <c r="B1948" t="s">
        <v>4754</v>
      </c>
      <c r="C1948" t="s">
        <v>52</v>
      </c>
      <c r="D1948" t="s">
        <v>2830</v>
      </c>
      <c r="E1948" s="336">
        <v>141.18</v>
      </c>
    </row>
    <row r="1949" spans="1:5" x14ac:dyDescent="0.2">
      <c r="A1949">
        <v>39017</v>
      </c>
      <c r="B1949" t="s">
        <v>4755</v>
      </c>
      <c r="C1949" t="s">
        <v>52</v>
      </c>
      <c r="D1949" t="s">
        <v>2830</v>
      </c>
    </row>
    <row r="1950" spans="1:5" x14ac:dyDescent="0.2">
      <c r="A1950">
        <v>39315</v>
      </c>
      <c r="B1950" t="s">
        <v>4756</v>
      </c>
      <c r="C1950" t="s">
        <v>52</v>
      </c>
      <c r="D1950" t="s">
        <v>2830</v>
      </c>
    </row>
    <row r="1951" spans="1:5" x14ac:dyDescent="0.2">
      <c r="A1951">
        <v>39016</v>
      </c>
      <c r="B1951" t="s">
        <v>4757</v>
      </c>
      <c r="C1951" t="s">
        <v>52</v>
      </c>
      <c r="D1951" t="s">
        <v>2830</v>
      </c>
    </row>
    <row r="1952" spans="1:5" x14ac:dyDescent="0.2">
      <c r="A1952">
        <v>39481</v>
      </c>
      <c r="B1952" t="s">
        <v>4758</v>
      </c>
      <c r="C1952" t="s">
        <v>52</v>
      </c>
      <c r="D1952" t="s">
        <v>2830</v>
      </c>
    </row>
    <row r="1953" spans="1:5" x14ac:dyDescent="0.2">
      <c r="A1953">
        <v>39013</v>
      </c>
      <c r="B1953" t="s">
        <v>4759</v>
      </c>
      <c r="C1953" t="s">
        <v>52</v>
      </c>
      <c r="D1953" t="s">
        <v>2830</v>
      </c>
    </row>
    <row r="1954" spans="1:5" x14ac:dyDescent="0.2">
      <c r="A1954">
        <v>44919</v>
      </c>
      <c r="B1954" t="s">
        <v>4760</v>
      </c>
      <c r="C1954" t="s">
        <v>52</v>
      </c>
      <c r="D1954" t="s">
        <v>2830</v>
      </c>
    </row>
    <row r="1955" spans="1:5" x14ac:dyDescent="0.2">
      <c r="A1955">
        <v>40433</v>
      </c>
      <c r="B1955" t="s">
        <v>4761</v>
      </c>
      <c r="C1955" t="s">
        <v>52</v>
      </c>
      <c r="D1955" t="s">
        <v>2830</v>
      </c>
    </row>
    <row r="1956" spans="1:5" x14ac:dyDescent="0.2">
      <c r="A1956">
        <v>20219</v>
      </c>
      <c r="B1956" t="s">
        <v>4762</v>
      </c>
      <c r="C1956" t="s">
        <v>52</v>
      </c>
      <c r="D1956" t="s">
        <v>767</v>
      </c>
    </row>
    <row r="1957" spans="1:5" x14ac:dyDescent="0.2">
      <c r="A1957">
        <v>36484</v>
      </c>
      <c r="B1957" t="s">
        <v>4763</v>
      </c>
      <c r="C1957" t="s">
        <v>52</v>
      </c>
      <c r="D1957" t="s">
        <v>2830</v>
      </c>
    </row>
    <row r="1958" spans="1:5" x14ac:dyDescent="0.2">
      <c r="A1958">
        <v>38368</v>
      </c>
      <c r="B1958" t="s">
        <v>4764</v>
      </c>
      <c r="C1958" t="s">
        <v>52</v>
      </c>
      <c r="D1958" t="s">
        <v>2830</v>
      </c>
      <c r="E1958" s="336">
        <v>6.61</v>
      </c>
    </row>
    <row r="1959" spans="1:5" x14ac:dyDescent="0.2">
      <c r="A1959">
        <v>38367</v>
      </c>
      <c r="B1959" t="s">
        <v>4765</v>
      </c>
      <c r="C1959" t="s">
        <v>52</v>
      </c>
      <c r="D1959" t="s">
        <v>2830</v>
      </c>
    </row>
    <row r="1960" spans="1:5" x14ac:dyDescent="0.2">
      <c r="A1960">
        <v>38091</v>
      </c>
      <c r="B1960" t="s">
        <v>4766</v>
      </c>
      <c r="C1960" t="s">
        <v>52</v>
      </c>
      <c r="D1960" t="s">
        <v>2830</v>
      </c>
      <c r="E1960" s="336">
        <v>2</v>
      </c>
    </row>
    <row r="1961" spans="1:5" x14ac:dyDescent="0.2">
      <c r="A1961">
        <v>38095</v>
      </c>
      <c r="B1961" t="s">
        <v>4767</v>
      </c>
      <c r="C1961" t="s">
        <v>52</v>
      </c>
      <c r="D1961" t="s">
        <v>2830</v>
      </c>
      <c r="E1961" s="336">
        <v>4.2300000000000004</v>
      </c>
    </row>
    <row r="1962" spans="1:5" x14ac:dyDescent="0.2">
      <c r="A1962">
        <v>38092</v>
      </c>
      <c r="B1962" t="s">
        <v>4768</v>
      </c>
      <c r="C1962" t="s">
        <v>52</v>
      </c>
      <c r="D1962" t="s">
        <v>2830</v>
      </c>
      <c r="E1962" s="336">
        <v>1.89</v>
      </c>
    </row>
    <row r="1963" spans="1:5" x14ac:dyDescent="0.2">
      <c r="A1963">
        <v>38093</v>
      </c>
      <c r="B1963" t="s">
        <v>4769</v>
      </c>
      <c r="C1963" t="s">
        <v>52</v>
      </c>
      <c r="D1963" t="s">
        <v>2830</v>
      </c>
      <c r="E1963" s="336">
        <v>1.96</v>
      </c>
    </row>
    <row r="1964" spans="1:5" x14ac:dyDescent="0.2">
      <c r="A1964">
        <v>38096</v>
      </c>
      <c r="B1964" t="s">
        <v>4770</v>
      </c>
      <c r="C1964" t="s">
        <v>52</v>
      </c>
      <c r="D1964" t="s">
        <v>2830</v>
      </c>
      <c r="E1964" s="336">
        <v>4.55</v>
      </c>
    </row>
    <row r="1965" spans="1:5" x14ac:dyDescent="0.2">
      <c r="A1965">
        <v>38094</v>
      </c>
      <c r="B1965" t="s">
        <v>4771</v>
      </c>
      <c r="C1965" t="s">
        <v>52</v>
      </c>
      <c r="D1965" t="s">
        <v>2830</v>
      </c>
      <c r="E1965" s="336">
        <v>2.4</v>
      </c>
    </row>
    <row r="1966" spans="1:5" x14ac:dyDescent="0.2">
      <c r="A1966">
        <v>38097</v>
      </c>
      <c r="B1966" t="s">
        <v>4772</v>
      </c>
      <c r="C1966" t="s">
        <v>52</v>
      </c>
      <c r="D1966" t="s">
        <v>2830</v>
      </c>
      <c r="E1966" s="336">
        <v>4.88</v>
      </c>
    </row>
    <row r="1967" spans="1:5" x14ac:dyDescent="0.2">
      <c r="A1967">
        <v>38098</v>
      </c>
      <c r="B1967" t="s">
        <v>4773</v>
      </c>
      <c r="C1967" t="s">
        <v>52</v>
      </c>
      <c r="D1967" t="s">
        <v>2830</v>
      </c>
      <c r="E1967" s="336">
        <v>4.88</v>
      </c>
    </row>
    <row r="1968" spans="1:5" x14ac:dyDescent="0.2">
      <c r="A1968">
        <v>11186</v>
      </c>
      <c r="B1968" t="s">
        <v>4774</v>
      </c>
      <c r="C1968" t="s">
        <v>3211</v>
      </c>
      <c r="D1968" t="s">
        <v>2830</v>
      </c>
      <c r="E1968" s="336">
        <v>430</v>
      </c>
    </row>
    <row r="1969" spans="1:5" x14ac:dyDescent="0.2">
      <c r="A1969">
        <v>11558</v>
      </c>
      <c r="B1969" t="s">
        <v>4775</v>
      </c>
      <c r="C1969" t="s">
        <v>3225</v>
      </c>
      <c r="D1969" t="s">
        <v>2830</v>
      </c>
      <c r="E1969" s="336">
        <v>15.7</v>
      </c>
    </row>
    <row r="1970" spans="1:5" x14ac:dyDescent="0.2">
      <c r="A1970">
        <v>11557</v>
      </c>
      <c r="B1970" t="s">
        <v>4776</v>
      </c>
      <c r="C1970" t="s">
        <v>3225</v>
      </c>
      <c r="D1970" t="s">
        <v>2830</v>
      </c>
      <c r="E1970" s="336">
        <v>39.74</v>
      </c>
    </row>
    <row r="1971" spans="1:5" x14ac:dyDescent="0.2">
      <c r="A1971">
        <v>2759</v>
      </c>
      <c r="B1971" t="s">
        <v>4777</v>
      </c>
      <c r="C1971" t="s">
        <v>52</v>
      </c>
      <c r="D1971" t="s">
        <v>767</v>
      </c>
    </row>
    <row r="1972" spans="1:5" x14ac:dyDescent="0.2">
      <c r="A1972">
        <v>38124</v>
      </c>
      <c r="B1972" t="s">
        <v>4778</v>
      </c>
      <c r="C1972" t="s">
        <v>52</v>
      </c>
      <c r="D1972" t="s">
        <v>767</v>
      </c>
      <c r="E1972" s="336">
        <v>30.5</v>
      </c>
    </row>
    <row r="1973" spans="1:5" x14ac:dyDescent="0.2">
      <c r="A1973">
        <v>38380</v>
      </c>
      <c r="B1973" t="s">
        <v>4779</v>
      </c>
      <c r="C1973" t="s">
        <v>52</v>
      </c>
      <c r="D1973" t="s">
        <v>2830</v>
      </c>
    </row>
    <row r="1974" spans="1:5" x14ac:dyDescent="0.2">
      <c r="A1974">
        <v>45278</v>
      </c>
      <c r="B1974" t="s">
        <v>4780</v>
      </c>
      <c r="C1974" t="s">
        <v>52</v>
      </c>
      <c r="D1974" t="s">
        <v>2830</v>
      </c>
      <c r="E1974" s="336">
        <v>156.04</v>
      </c>
    </row>
    <row r="1975" spans="1:5" x14ac:dyDescent="0.2">
      <c r="A1975">
        <v>42429</v>
      </c>
      <c r="B1975" t="s">
        <v>4781</v>
      </c>
      <c r="C1975" t="s">
        <v>52</v>
      </c>
      <c r="D1975" t="s">
        <v>2830</v>
      </c>
    </row>
    <row r="1976" spans="1:5" x14ac:dyDescent="0.2">
      <c r="A1976">
        <v>38538</v>
      </c>
      <c r="B1976" t="s">
        <v>4782</v>
      </c>
      <c r="C1976" t="s">
        <v>83</v>
      </c>
      <c r="D1976" t="s">
        <v>767</v>
      </c>
    </row>
    <row r="1977" spans="1:5" x14ac:dyDescent="0.2">
      <c r="A1977">
        <v>38539</v>
      </c>
      <c r="B1977" t="s">
        <v>4783</v>
      </c>
      <c r="C1977" t="s">
        <v>83</v>
      </c>
      <c r="D1977" t="s">
        <v>2830</v>
      </c>
    </row>
    <row r="1978" spans="1:5" x14ac:dyDescent="0.2">
      <c r="A1978">
        <v>38540</v>
      </c>
      <c r="B1978" t="s">
        <v>4784</v>
      </c>
      <c r="C1978" t="s">
        <v>83</v>
      </c>
      <c r="D1978" t="s">
        <v>2830</v>
      </c>
    </row>
    <row r="1979" spans="1:5" x14ac:dyDescent="0.2">
      <c r="A1979">
        <v>38384</v>
      </c>
      <c r="B1979" t="s">
        <v>4785</v>
      </c>
      <c r="C1979" t="s">
        <v>52</v>
      </c>
      <c r="D1979" t="s">
        <v>2830</v>
      </c>
    </row>
    <row r="1980" spans="1:5" x14ac:dyDescent="0.2">
      <c r="A1980">
        <v>13</v>
      </c>
      <c r="B1980" t="s">
        <v>1131</v>
      </c>
      <c r="C1980" t="s">
        <v>94</v>
      </c>
      <c r="D1980" t="s">
        <v>2830</v>
      </c>
      <c r="E1980" s="336">
        <v>16.940000000000001</v>
      </c>
    </row>
    <row r="1981" spans="1:5" x14ac:dyDescent="0.2">
      <c r="A1981">
        <v>2762</v>
      </c>
      <c r="B1981" t="s">
        <v>4786</v>
      </c>
      <c r="C1981" t="s">
        <v>83</v>
      </c>
      <c r="D1981" t="s">
        <v>2830</v>
      </c>
    </row>
    <row r="1982" spans="1:5" x14ac:dyDescent="0.2">
      <c r="A1982">
        <v>21142</v>
      </c>
      <c r="B1982" t="s">
        <v>4787</v>
      </c>
      <c r="C1982" t="s">
        <v>52</v>
      </c>
      <c r="D1982" t="s">
        <v>2830</v>
      </c>
      <c r="E1982" s="336">
        <v>40.07</v>
      </c>
    </row>
    <row r="1983" spans="1:5" x14ac:dyDescent="0.2">
      <c r="A1983">
        <v>37372</v>
      </c>
      <c r="B1983" t="s">
        <v>4788</v>
      </c>
      <c r="C1983" t="s">
        <v>533</v>
      </c>
      <c r="D1983" t="s">
        <v>767</v>
      </c>
      <c r="E1983" s="336">
        <v>1.25</v>
      </c>
    </row>
    <row r="1984" spans="1:5" x14ac:dyDescent="0.2">
      <c r="A1984">
        <v>40863</v>
      </c>
      <c r="B1984" t="s">
        <v>4789</v>
      </c>
      <c r="C1984" t="s">
        <v>69</v>
      </c>
      <c r="D1984" t="s">
        <v>767</v>
      </c>
      <c r="E1984" s="336">
        <v>210.14</v>
      </c>
    </row>
    <row r="1985" spans="1:5" x14ac:dyDescent="0.2">
      <c r="A1985">
        <v>38475</v>
      </c>
      <c r="B1985" t="s">
        <v>4790</v>
      </c>
      <c r="C1985" t="s">
        <v>52</v>
      </c>
      <c r="D1985" t="s">
        <v>2830</v>
      </c>
      <c r="E1985" s="336">
        <v>82.4</v>
      </c>
    </row>
    <row r="1986" spans="1:5" x14ac:dyDescent="0.2">
      <c r="A1986">
        <v>38474</v>
      </c>
      <c r="B1986" t="s">
        <v>4791</v>
      </c>
      <c r="C1986" t="s">
        <v>52</v>
      </c>
      <c r="D1986" t="s">
        <v>2830</v>
      </c>
      <c r="E1986" s="336">
        <v>83.55</v>
      </c>
    </row>
    <row r="1987" spans="1:5" x14ac:dyDescent="0.2">
      <c r="A1987">
        <v>10886</v>
      </c>
      <c r="B1987" t="s">
        <v>4792</v>
      </c>
      <c r="C1987" t="s">
        <v>52</v>
      </c>
      <c r="D1987" t="s">
        <v>2830</v>
      </c>
      <c r="E1987" s="336">
        <v>249.37</v>
      </c>
    </row>
    <row r="1988" spans="1:5" x14ac:dyDescent="0.2">
      <c r="A1988">
        <v>10888</v>
      </c>
      <c r="B1988" t="s">
        <v>4793</v>
      </c>
      <c r="C1988" t="s">
        <v>52</v>
      </c>
      <c r="D1988" t="s">
        <v>2830</v>
      </c>
      <c r="E1988" s="336">
        <v>789.23</v>
      </c>
    </row>
    <row r="1989" spans="1:5" x14ac:dyDescent="0.2">
      <c r="A1989">
        <v>10889</v>
      </c>
      <c r="B1989" t="s">
        <v>4794</v>
      </c>
      <c r="C1989" t="s">
        <v>52</v>
      </c>
      <c r="D1989" t="s">
        <v>2830</v>
      </c>
      <c r="E1989" s="336">
        <v>855</v>
      </c>
    </row>
    <row r="1990" spans="1:5" x14ac:dyDescent="0.2">
      <c r="A1990">
        <v>10890</v>
      </c>
      <c r="B1990" t="s">
        <v>4795</v>
      </c>
      <c r="C1990" t="s">
        <v>52</v>
      </c>
      <c r="D1990" t="s">
        <v>2830</v>
      </c>
      <c r="E1990" s="336">
        <v>394.61</v>
      </c>
    </row>
    <row r="1991" spans="1:5" x14ac:dyDescent="0.2">
      <c r="A1991">
        <v>10891</v>
      </c>
      <c r="B1991" t="s">
        <v>4796</v>
      </c>
      <c r="C1991" t="s">
        <v>52</v>
      </c>
      <c r="D1991" t="s">
        <v>2830</v>
      </c>
      <c r="E1991" s="336">
        <v>241.15</v>
      </c>
    </row>
    <row r="1992" spans="1:5" x14ac:dyDescent="0.2">
      <c r="A1992">
        <v>10892</v>
      </c>
      <c r="B1992" t="s">
        <v>4797</v>
      </c>
      <c r="C1992" t="s">
        <v>52</v>
      </c>
      <c r="D1992" t="s">
        <v>767</v>
      </c>
      <c r="E1992" s="336">
        <v>285</v>
      </c>
    </row>
    <row r="1993" spans="1:5" x14ac:dyDescent="0.2">
      <c r="A1993">
        <v>20977</v>
      </c>
      <c r="B1993" t="s">
        <v>4798</v>
      </c>
      <c r="C1993" t="s">
        <v>52</v>
      </c>
      <c r="D1993" t="s">
        <v>2830</v>
      </c>
      <c r="E1993" s="336">
        <v>339.8</v>
      </c>
    </row>
    <row r="1994" spans="1:5" x14ac:dyDescent="0.2">
      <c r="A1994">
        <v>3073</v>
      </c>
      <c r="B1994" t="s">
        <v>4799</v>
      </c>
      <c r="C1994" t="s">
        <v>52</v>
      </c>
      <c r="D1994" t="s">
        <v>2830</v>
      </c>
    </row>
    <row r="1995" spans="1:5" x14ac:dyDescent="0.2">
      <c r="A1995">
        <v>3074</v>
      </c>
      <c r="B1995" t="s">
        <v>4800</v>
      </c>
      <c r="C1995" t="s">
        <v>52</v>
      </c>
      <c r="D1995" t="s">
        <v>2830</v>
      </c>
    </row>
    <row r="1996" spans="1:5" x14ac:dyDescent="0.2">
      <c r="A1996">
        <v>3076</v>
      </c>
      <c r="B1996" t="s">
        <v>4801</v>
      </c>
      <c r="C1996" t="s">
        <v>52</v>
      </c>
      <c r="D1996" t="s">
        <v>2830</v>
      </c>
    </row>
    <row r="1997" spans="1:5" x14ac:dyDescent="0.2">
      <c r="A1997">
        <v>3075</v>
      </c>
      <c r="B1997" t="s">
        <v>4802</v>
      </c>
      <c r="C1997" t="s">
        <v>52</v>
      </c>
      <c r="D1997" t="s">
        <v>2830</v>
      </c>
    </row>
    <row r="1998" spans="1:5" x14ac:dyDescent="0.2">
      <c r="A1998">
        <v>10781</v>
      </c>
      <c r="B1998" t="s">
        <v>4803</v>
      </c>
      <c r="C1998" t="s">
        <v>52</v>
      </c>
      <c r="D1998" t="s">
        <v>2830</v>
      </c>
    </row>
    <row r="1999" spans="1:5" x14ac:dyDescent="0.2">
      <c r="A1999">
        <v>11480</v>
      </c>
      <c r="B1999" t="s">
        <v>4804</v>
      </c>
      <c r="C1999" t="s">
        <v>419</v>
      </c>
      <c r="D1999" t="s">
        <v>2830</v>
      </c>
      <c r="E1999" s="336">
        <v>157.03</v>
      </c>
    </row>
    <row r="2000" spans="1:5" x14ac:dyDescent="0.2">
      <c r="A2000">
        <v>43612</v>
      </c>
      <c r="B2000" t="s">
        <v>4805</v>
      </c>
      <c r="C2000" t="s">
        <v>419</v>
      </c>
      <c r="D2000" t="s">
        <v>2830</v>
      </c>
      <c r="E2000" s="336">
        <v>123.6</v>
      </c>
    </row>
    <row r="2001" spans="1:5" x14ac:dyDescent="0.2">
      <c r="A2001">
        <v>43613</v>
      </c>
      <c r="B2001" t="s">
        <v>4806</v>
      </c>
      <c r="C2001" t="s">
        <v>419</v>
      </c>
      <c r="D2001" t="s">
        <v>2830</v>
      </c>
      <c r="E2001" s="336">
        <v>102.32</v>
      </c>
    </row>
    <row r="2002" spans="1:5" x14ac:dyDescent="0.2">
      <c r="A2002">
        <v>11469</v>
      </c>
      <c r="B2002" t="s">
        <v>4807</v>
      </c>
      <c r="C2002" t="s">
        <v>52</v>
      </c>
      <c r="D2002" t="s">
        <v>2830</v>
      </c>
      <c r="E2002" s="336">
        <v>16.760000000000002</v>
      </c>
    </row>
    <row r="2003" spans="1:5" x14ac:dyDescent="0.2">
      <c r="A2003">
        <v>11468</v>
      </c>
      <c r="B2003" t="s">
        <v>4808</v>
      </c>
      <c r="C2003" t="s">
        <v>52</v>
      </c>
      <c r="D2003" t="s">
        <v>2830</v>
      </c>
      <c r="E2003" s="336">
        <v>16.77</v>
      </c>
    </row>
    <row r="2004" spans="1:5" x14ac:dyDescent="0.2">
      <c r="A2004">
        <v>11484</v>
      </c>
      <c r="B2004" t="s">
        <v>4809</v>
      </c>
      <c r="C2004" t="s">
        <v>52</v>
      </c>
      <c r="D2004" t="s">
        <v>2830</v>
      </c>
      <c r="E2004" s="336">
        <v>73.67</v>
      </c>
    </row>
    <row r="2005" spans="1:5" x14ac:dyDescent="0.2">
      <c r="A2005">
        <v>38155</v>
      </c>
      <c r="B2005" t="s">
        <v>4810</v>
      </c>
      <c r="C2005" t="s">
        <v>52</v>
      </c>
      <c r="D2005" t="s">
        <v>2830</v>
      </c>
      <c r="E2005" s="336">
        <v>114.38</v>
      </c>
    </row>
    <row r="2006" spans="1:5" x14ac:dyDescent="0.2">
      <c r="A2006">
        <v>11467</v>
      </c>
      <c r="B2006" t="s">
        <v>4811</v>
      </c>
      <c r="C2006" t="s">
        <v>52</v>
      </c>
      <c r="D2006" t="s">
        <v>2830</v>
      </c>
      <c r="E2006" s="336">
        <v>26.13</v>
      </c>
    </row>
    <row r="2007" spans="1:5" x14ac:dyDescent="0.2">
      <c r="A2007">
        <v>38153</v>
      </c>
      <c r="B2007" t="s">
        <v>4812</v>
      </c>
      <c r="C2007" t="s">
        <v>419</v>
      </c>
      <c r="D2007" t="s">
        <v>2830</v>
      </c>
      <c r="E2007" s="336">
        <v>66.760000000000005</v>
      </c>
    </row>
    <row r="2008" spans="1:5" x14ac:dyDescent="0.2">
      <c r="A2008">
        <v>43607</v>
      </c>
      <c r="B2008" t="s">
        <v>4813</v>
      </c>
      <c r="C2008" t="s">
        <v>419</v>
      </c>
      <c r="D2008" t="s">
        <v>2830</v>
      </c>
      <c r="E2008" s="336">
        <v>126.27</v>
      </c>
    </row>
    <row r="2009" spans="1:5" x14ac:dyDescent="0.2">
      <c r="A2009">
        <v>3080</v>
      </c>
      <c r="B2009" t="s">
        <v>4814</v>
      </c>
      <c r="C2009" t="s">
        <v>419</v>
      </c>
      <c r="D2009" t="s">
        <v>767</v>
      </c>
      <c r="E2009" s="336">
        <v>84.9</v>
      </c>
    </row>
    <row r="2010" spans="1:5" x14ac:dyDescent="0.2">
      <c r="A2010">
        <v>3081</v>
      </c>
      <c r="B2010" t="s">
        <v>4815</v>
      </c>
      <c r="C2010" t="s">
        <v>419</v>
      </c>
      <c r="D2010" t="s">
        <v>2830</v>
      </c>
      <c r="E2010" s="336">
        <v>167.97</v>
      </c>
    </row>
    <row r="2011" spans="1:5" x14ac:dyDescent="0.2">
      <c r="A2011">
        <v>3090</v>
      </c>
      <c r="B2011" t="s">
        <v>4816</v>
      </c>
      <c r="C2011" t="s">
        <v>419</v>
      </c>
      <c r="D2011" t="s">
        <v>2830</v>
      </c>
      <c r="E2011" s="336">
        <v>75.78</v>
      </c>
    </row>
    <row r="2012" spans="1:5" x14ac:dyDescent="0.2">
      <c r="A2012">
        <v>43611</v>
      </c>
      <c r="B2012" t="s">
        <v>4817</v>
      </c>
      <c r="C2012" t="s">
        <v>419</v>
      </c>
      <c r="D2012" t="s">
        <v>2830</v>
      </c>
      <c r="E2012" s="336">
        <v>125.74</v>
      </c>
    </row>
    <row r="2013" spans="1:5" x14ac:dyDescent="0.2">
      <c r="A2013">
        <v>3103</v>
      </c>
      <c r="B2013" t="s">
        <v>4818</v>
      </c>
      <c r="C2013" t="s">
        <v>52</v>
      </c>
      <c r="D2013" t="s">
        <v>2830</v>
      </c>
      <c r="E2013" s="336">
        <v>62.83</v>
      </c>
    </row>
    <row r="2014" spans="1:5" x14ac:dyDescent="0.2">
      <c r="A2014">
        <v>3097</v>
      </c>
      <c r="B2014" t="s">
        <v>4819</v>
      </c>
      <c r="C2014" t="s">
        <v>419</v>
      </c>
      <c r="D2014" t="s">
        <v>2830</v>
      </c>
      <c r="E2014" s="336">
        <v>95.06</v>
      </c>
    </row>
    <row r="2015" spans="1:5" x14ac:dyDescent="0.2">
      <c r="A2015">
        <v>3099</v>
      </c>
      <c r="B2015" t="s">
        <v>4820</v>
      </c>
      <c r="C2015" t="s">
        <v>419</v>
      </c>
      <c r="D2015" t="s">
        <v>2830</v>
      </c>
      <c r="E2015" s="336">
        <v>152.21</v>
      </c>
    </row>
    <row r="2016" spans="1:5" x14ac:dyDescent="0.2">
      <c r="A2016">
        <v>38151</v>
      </c>
      <c r="B2016" t="s">
        <v>4821</v>
      </c>
      <c r="C2016" t="s">
        <v>419</v>
      </c>
      <c r="D2016" t="s">
        <v>2830</v>
      </c>
      <c r="E2016" s="336">
        <v>110.34</v>
      </c>
    </row>
    <row r="2017" spans="1:5" x14ac:dyDescent="0.2">
      <c r="A2017">
        <v>38152</v>
      </c>
      <c r="B2017" t="s">
        <v>4822</v>
      </c>
      <c r="C2017" t="s">
        <v>419</v>
      </c>
      <c r="D2017" t="s">
        <v>2830</v>
      </c>
      <c r="E2017" s="336">
        <v>178</v>
      </c>
    </row>
    <row r="2018" spans="1:5" x14ac:dyDescent="0.2">
      <c r="A2018">
        <v>43610</v>
      </c>
      <c r="B2018" t="s">
        <v>4823</v>
      </c>
      <c r="C2018" t="s">
        <v>419</v>
      </c>
      <c r="D2018" t="s">
        <v>2830</v>
      </c>
      <c r="E2018" s="336">
        <v>94.32</v>
      </c>
    </row>
    <row r="2019" spans="1:5" x14ac:dyDescent="0.2">
      <c r="A2019">
        <v>3093</v>
      </c>
      <c r="B2019" t="s">
        <v>4824</v>
      </c>
      <c r="C2019" t="s">
        <v>419</v>
      </c>
      <c r="D2019" t="s">
        <v>2830</v>
      </c>
      <c r="E2019" s="336">
        <v>152.21</v>
      </c>
    </row>
    <row r="2020" spans="1:5" x14ac:dyDescent="0.2">
      <c r="A2020">
        <v>38165</v>
      </c>
      <c r="B2020" t="s">
        <v>4825</v>
      </c>
      <c r="C2020" t="s">
        <v>419</v>
      </c>
      <c r="D2020" t="s">
        <v>2830</v>
      </c>
      <c r="E2020" s="336">
        <v>75.52</v>
      </c>
    </row>
    <row r="2021" spans="1:5" x14ac:dyDescent="0.2">
      <c r="A2021">
        <v>38177</v>
      </c>
      <c r="B2021" t="s">
        <v>4826</v>
      </c>
      <c r="C2021" t="s">
        <v>52</v>
      </c>
      <c r="D2021" t="s">
        <v>2830</v>
      </c>
      <c r="E2021" s="336">
        <v>22.44</v>
      </c>
    </row>
    <row r="2022" spans="1:5" x14ac:dyDescent="0.2">
      <c r="A2022">
        <v>11458</v>
      </c>
      <c r="B2022" t="s">
        <v>4827</v>
      </c>
      <c r="C2022" t="s">
        <v>52</v>
      </c>
      <c r="D2022" t="s">
        <v>2830</v>
      </c>
      <c r="E2022" s="336">
        <v>26.79</v>
      </c>
    </row>
    <row r="2023" spans="1:5" x14ac:dyDescent="0.2">
      <c r="A2023">
        <v>3108</v>
      </c>
      <c r="B2023" t="s">
        <v>4828</v>
      </c>
      <c r="C2023" t="s">
        <v>52</v>
      </c>
      <c r="D2023" t="s">
        <v>2830</v>
      </c>
      <c r="E2023" s="336">
        <v>113.9</v>
      </c>
    </row>
    <row r="2024" spans="1:5" x14ac:dyDescent="0.2">
      <c r="A2024">
        <v>3105</v>
      </c>
      <c r="B2024" t="s">
        <v>4829</v>
      </c>
      <c r="C2024" t="s">
        <v>52</v>
      </c>
      <c r="D2024" t="s">
        <v>2830</v>
      </c>
      <c r="E2024" s="336">
        <v>148.97</v>
      </c>
    </row>
    <row r="2025" spans="1:5" x14ac:dyDescent="0.2">
      <c r="A2025">
        <v>38178</v>
      </c>
      <c r="B2025" t="s">
        <v>4830</v>
      </c>
      <c r="C2025" t="s">
        <v>52</v>
      </c>
      <c r="D2025" t="s">
        <v>2830</v>
      </c>
      <c r="E2025" s="336">
        <v>24.69</v>
      </c>
    </row>
    <row r="2026" spans="1:5" x14ac:dyDescent="0.2">
      <c r="A2026">
        <v>43575</v>
      </c>
      <c r="B2026" t="s">
        <v>4831</v>
      </c>
      <c r="C2026" t="s">
        <v>52</v>
      </c>
      <c r="D2026" t="s">
        <v>2830</v>
      </c>
      <c r="E2026" s="336">
        <v>53.5</v>
      </c>
    </row>
    <row r="2027" spans="1:5" x14ac:dyDescent="0.2">
      <c r="A2027">
        <v>43577</v>
      </c>
      <c r="B2027" t="s">
        <v>4832</v>
      </c>
      <c r="C2027" t="s">
        <v>52</v>
      </c>
      <c r="D2027" t="s">
        <v>2830</v>
      </c>
      <c r="E2027" s="336">
        <v>93.01</v>
      </c>
    </row>
    <row r="2028" spans="1:5" x14ac:dyDescent="0.2">
      <c r="A2028">
        <v>43458</v>
      </c>
      <c r="B2028" t="s">
        <v>4833</v>
      </c>
      <c r="C2028" t="s">
        <v>533</v>
      </c>
      <c r="D2028" t="s">
        <v>767</v>
      </c>
      <c r="E2028" s="336">
        <v>0.05</v>
      </c>
    </row>
    <row r="2029" spans="1:5" x14ac:dyDescent="0.2">
      <c r="A2029">
        <v>43470</v>
      </c>
      <c r="B2029" t="s">
        <v>4834</v>
      </c>
      <c r="C2029" t="s">
        <v>69</v>
      </c>
      <c r="D2029" t="s">
        <v>767</v>
      </c>
      <c r="E2029" s="336">
        <v>9.52</v>
      </c>
    </row>
    <row r="2030" spans="1:5" x14ac:dyDescent="0.2">
      <c r="A2030">
        <v>43459</v>
      </c>
      <c r="B2030" t="s">
        <v>4835</v>
      </c>
      <c r="C2030" t="s">
        <v>533</v>
      </c>
      <c r="D2030" t="s">
        <v>767</v>
      </c>
      <c r="E2030" s="336">
        <v>0.28000000000000003</v>
      </c>
    </row>
    <row r="2031" spans="1:5" x14ac:dyDescent="0.2">
      <c r="A2031">
        <v>43471</v>
      </c>
      <c r="B2031" t="s">
        <v>4836</v>
      </c>
      <c r="C2031" t="s">
        <v>69</v>
      </c>
      <c r="D2031" t="s">
        <v>767</v>
      </c>
      <c r="E2031" s="336">
        <v>47.57</v>
      </c>
    </row>
    <row r="2032" spans="1:5" x14ac:dyDescent="0.2">
      <c r="A2032">
        <v>43460</v>
      </c>
      <c r="B2032" t="s">
        <v>4837</v>
      </c>
      <c r="C2032" t="s">
        <v>533</v>
      </c>
      <c r="D2032" t="s">
        <v>767</v>
      </c>
      <c r="E2032" s="336">
        <v>0.86</v>
      </c>
    </row>
    <row r="2033" spans="1:5" x14ac:dyDescent="0.2">
      <c r="A2033">
        <v>43472</v>
      </c>
      <c r="B2033" t="s">
        <v>4838</v>
      </c>
      <c r="C2033" t="s">
        <v>69</v>
      </c>
      <c r="D2033" t="s">
        <v>767</v>
      </c>
      <c r="E2033" s="336">
        <v>145.41</v>
      </c>
    </row>
    <row r="2034" spans="1:5" x14ac:dyDescent="0.2">
      <c r="A2034">
        <v>43461</v>
      </c>
      <c r="B2034" t="s">
        <v>4839</v>
      </c>
      <c r="C2034" t="s">
        <v>533</v>
      </c>
      <c r="D2034" t="s">
        <v>767</v>
      </c>
      <c r="E2034" s="336">
        <v>0.43</v>
      </c>
    </row>
    <row r="2035" spans="1:5" x14ac:dyDescent="0.2">
      <c r="A2035">
        <v>43473</v>
      </c>
      <c r="B2035" t="s">
        <v>4840</v>
      </c>
      <c r="C2035" t="s">
        <v>69</v>
      </c>
      <c r="D2035" t="s">
        <v>767</v>
      </c>
      <c r="E2035" s="336">
        <v>73.959999999999994</v>
      </c>
    </row>
    <row r="2036" spans="1:5" x14ac:dyDescent="0.2">
      <c r="A2036">
        <v>43463</v>
      </c>
      <c r="B2036" t="s">
        <v>4841</v>
      </c>
      <c r="C2036" t="s">
        <v>533</v>
      </c>
      <c r="D2036" t="s">
        <v>767</v>
      </c>
      <c r="E2036" s="336">
        <v>0.11</v>
      </c>
    </row>
    <row r="2037" spans="1:5" x14ac:dyDescent="0.2">
      <c r="A2037">
        <v>43475</v>
      </c>
      <c r="B2037" t="s">
        <v>4842</v>
      </c>
      <c r="C2037" t="s">
        <v>69</v>
      </c>
      <c r="D2037" t="s">
        <v>767</v>
      </c>
      <c r="E2037" s="336">
        <v>19.29</v>
      </c>
    </row>
    <row r="2038" spans="1:5" x14ac:dyDescent="0.2">
      <c r="A2038">
        <v>43462</v>
      </c>
      <c r="B2038" t="s">
        <v>4843</v>
      </c>
      <c r="C2038" t="s">
        <v>533</v>
      </c>
      <c r="D2038" t="s">
        <v>767</v>
      </c>
      <c r="E2038" s="336">
        <v>0.02</v>
      </c>
    </row>
    <row r="2039" spans="1:5" x14ac:dyDescent="0.2">
      <c r="A2039">
        <v>43474</v>
      </c>
      <c r="B2039" t="s">
        <v>4844</v>
      </c>
      <c r="C2039" t="s">
        <v>69</v>
      </c>
      <c r="D2039" t="s">
        <v>767</v>
      </c>
      <c r="E2039" s="336">
        <v>4.33</v>
      </c>
    </row>
    <row r="2040" spans="1:5" x14ac:dyDescent="0.2">
      <c r="A2040">
        <v>43464</v>
      </c>
      <c r="B2040" t="s">
        <v>4845</v>
      </c>
      <c r="C2040" t="s">
        <v>533</v>
      </c>
      <c r="D2040" t="s">
        <v>767</v>
      </c>
      <c r="E2040" s="336">
        <v>0.02</v>
      </c>
    </row>
    <row r="2041" spans="1:5" x14ac:dyDescent="0.2">
      <c r="A2041">
        <v>43476</v>
      </c>
      <c r="B2041" t="s">
        <v>4846</v>
      </c>
      <c r="C2041" t="s">
        <v>69</v>
      </c>
      <c r="D2041" t="s">
        <v>767</v>
      </c>
      <c r="E2041" s="336">
        <v>4.95</v>
      </c>
    </row>
    <row r="2042" spans="1:5" x14ac:dyDescent="0.2">
      <c r="A2042">
        <v>43465</v>
      </c>
      <c r="B2042" t="s">
        <v>4847</v>
      </c>
      <c r="C2042" t="s">
        <v>533</v>
      </c>
      <c r="D2042" t="s">
        <v>767</v>
      </c>
      <c r="E2042" s="336">
        <v>0.64</v>
      </c>
    </row>
    <row r="2043" spans="1:5" x14ac:dyDescent="0.2">
      <c r="A2043">
        <v>43477</v>
      </c>
      <c r="B2043" t="s">
        <v>4848</v>
      </c>
      <c r="C2043" t="s">
        <v>69</v>
      </c>
      <c r="D2043" t="s">
        <v>767</v>
      </c>
      <c r="E2043" s="336">
        <v>108.27</v>
      </c>
    </row>
    <row r="2044" spans="1:5" x14ac:dyDescent="0.2">
      <c r="A2044">
        <v>43466</v>
      </c>
      <c r="B2044" t="s">
        <v>4849</v>
      </c>
      <c r="C2044" t="s">
        <v>533</v>
      </c>
      <c r="D2044" t="s">
        <v>767</v>
      </c>
      <c r="E2044" s="336">
        <v>1.9</v>
      </c>
    </row>
    <row r="2045" spans="1:5" x14ac:dyDescent="0.2">
      <c r="A2045">
        <v>43478</v>
      </c>
      <c r="B2045" t="s">
        <v>4850</v>
      </c>
      <c r="C2045" t="s">
        <v>69</v>
      </c>
      <c r="D2045" t="s">
        <v>767</v>
      </c>
      <c r="E2045" s="336">
        <v>321.7</v>
      </c>
    </row>
    <row r="2046" spans="1:5" x14ac:dyDescent="0.2">
      <c r="A2046">
        <v>43467</v>
      </c>
      <c r="B2046" t="s">
        <v>4851</v>
      </c>
      <c r="C2046" t="s">
        <v>533</v>
      </c>
      <c r="D2046" t="s">
        <v>767</v>
      </c>
      <c r="E2046" s="336">
        <v>0.56000000000000005</v>
      </c>
    </row>
    <row r="2047" spans="1:5" x14ac:dyDescent="0.2">
      <c r="A2047">
        <v>43479</v>
      </c>
      <c r="B2047" t="s">
        <v>4852</v>
      </c>
      <c r="C2047" t="s">
        <v>69</v>
      </c>
      <c r="D2047" t="s">
        <v>767</v>
      </c>
      <c r="E2047" s="336">
        <v>94.78</v>
      </c>
    </row>
    <row r="2048" spans="1:5" x14ac:dyDescent="0.2">
      <c r="A2048">
        <v>43468</v>
      </c>
      <c r="B2048" t="s">
        <v>4853</v>
      </c>
      <c r="C2048" t="s">
        <v>533</v>
      </c>
      <c r="D2048" t="s">
        <v>767</v>
      </c>
      <c r="E2048" s="336">
        <v>1.31</v>
      </c>
    </row>
    <row r="2049" spans="1:5" x14ac:dyDescent="0.2">
      <c r="A2049">
        <v>43480</v>
      </c>
      <c r="B2049" t="s">
        <v>4854</v>
      </c>
      <c r="C2049" t="s">
        <v>69</v>
      </c>
      <c r="D2049" t="s">
        <v>767</v>
      </c>
      <c r="E2049" s="336">
        <v>222.27</v>
      </c>
    </row>
    <row r="2050" spans="1:5" x14ac:dyDescent="0.2">
      <c r="A2050">
        <v>43469</v>
      </c>
      <c r="B2050" t="s">
        <v>4855</v>
      </c>
      <c r="C2050" t="s">
        <v>533</v>
      </c>
      <c r="D2050" t="s">
        <v>767</v>
      </c>
      <c r="E2050" s="336">
        <v>7.0000000000000007E-2</v>
      </c>
    </row>
    <row r="2051" spans="1:5" x14ac:dyDescent="0.2">
      <c r="A2051">
        <v>43481</v>
      </c>
      <c r="B2051" t="s">
        <v>4856</v>
      </c>
      <c r="C2051" t="s">
        <v>69</v>
      </c>
      <c r="D2051" t="s">
        <v>767</v>
      </c>
      <c r="E2051" s="336">
        <v>12.19</v>
      </c>
    </row>
    <row r="2052" spans="1:5" x14ac:dyDescent="0.2">
      <c r="A2052">
        <v>45204</v>
      </c>
      <c r="B2052" t="s">
        <v>4857</v>
      </c>
      <c r="C2052" t="s">
        <v>52</v>
      </c>
      <c r="D2052" t="s">
        <v>2830</v>
      </c>
      <c r="E2052" s="336">
        <v>60.97</v>
      </c>
    </row>
    <row r="2053" spans="1:5" x14ac:dyDescent="0.2">
      <c r="A2053">
        <v>3119</v>
      </c>
      <c r="B2053" t="s">
        <v>4858</v>
      </c>
      <c r="C2053" t="s">
        <v>52</v>
      </c>
      <c r="D2053" t="s">
        <v>2830</v>
      </c>
      <c r="E2053" s="336">
        <v>2.9</v>
      </c>
    </row>
    <row r="2054" spans="1:5" x14ac:dyDescent="0.2">
      <c r="A2054">
        <v>3122</v>
      </c>
      <c r="B2054" t="s">
        <v>4859</v>
      </c>
      <c r="C2054" t="s">
        <v>52</v>
      </c>
      <c r="D2054" t="s">
        <v>2830</v>
      </c>
      <c r="E2054" s="336">
        <v>5.9</v>
      </c>
    </row>
    <row r="2055" spans="1:5" x14ac:dyDescent="0.2">
      <c r="A2055">
        <v>3121</v>
      </c>
      <c r="B2055" t="s">
        <v>4860</v>
      </c>
      <c r="C2055" t="s">
        <v>52</v>
      </c>
      <c r="D2055" t="s">
        <v>2830</v>
      </c>
      <c r="E2055" s="336">
        <v>6.69</v>
      </c>
    </row>
    <row r="2056" spans="1:5" x14ac:dyDescent="0.2">
      <c r="A2056">
        <v>3120</v>
      </c>
      <c r="B2056" t="s">
        <v>4861</v>
      </c>
      <c r="C2056" t="s">
        <v>52</v>
      </c>
      <c r="D2056" t="s">
        <v>2830</v>
      </c>
      <c r="E2056" s="336">
        <v>12.68</v>
      </c>
    </row>
    <row r="2057" spans="1:5" x14ac:dyDescent="0.2">
      <c r="A2057">
        <v>11455</v>
      </c>
      <c r="B2057" t="s">
        <v>4862</v>
      </c>
      <c r="C2057" t="s">
        <v>52</v>
      </c>
      <c r="D2057" t="s">
        <v>2830</v>
      </c>
      <c r="E2057" s="336">
        <v>18.34</v>
      </c>
    </row>
    <row r="2058" spans="1:5" x14ac:dyDescent="0.2">
      <c r="A2058">
        <v>11456</v>
      </c>
      <c r="B2058" t="s">
        <v>4863</v>
      </c>
      <c r="C2058" t="s">
        <v>52</v>
      </c>
      <c r="D2058" t="s">
        <v>2830</v>
      </c>
      <c r="E2058" s="336">
        <v>21.92</v>
      </c>
    </row>
    <row r="2059" spans="1:5" x14ac:dyDescent="0.2">
      <c r="A2059">
        <v>3107</v>
      </c>
      <c r="B2059" t="s">
        <v>4864</v>
      </c>
      <c r="C2059" t="s">
        <v>52</v>
      </c>
      <c r="D2059" t="s">
        <v>2830</v>
      </c>
      <c r="E2059" s="336">
        <v>9.25</v>
      </c>
    </row>
    <row r="2060" spans="1:5" x14ac:dyDescent="0.2">
      <c r="A2060">
        <v>43583</v>
      </c>
      <c r="B2060" t="s">
        <v>4865</v>
      </c>
      <c r="C2060" t="s">
        <v>52</v>
      </c>
      <c r="D2060" t="s">
        <v>2830</v>
      </c>
      <c r="E2060" s="336">
        <v>10.43</v>
      </c>
    </row>
    <row r="2061" spans="1:5" x14ac:dyDescent="0.2">
      <c r="A2061">
        <v>43586</v>
      </c>
      <c r="B2061" t="s">
        <v>4866</v>
      </c>
      <c r="C2061" t="s">
        <v>52</v>
      </c>
      <c r="D2061" t="s">
        <v>2830</v>
      </c>
      <c r="E2061" s="336">
        <v>10.69</v>
      </c>
    </row>
    <row r="2062" spans="1:5" x14ac:dyDescent="0.2">
      <c r="A2062">
        <v>11461</v>
      </c>
      <c r="B2062" t="s">
        <v>4867</v>
      </c>
      <c r="C2062" t="s">
        <v>52</v>
      </c>
      <c r="D2062" t="s">
        <v>2830</v>
      </c>
      <c r="E2062" s="336">
        <v>11.65</v>
      </c>
    </row>
    <row r="2063" spans="1:5" x14ac:dyDescent="0.2">
      <c r="A2063">
        <v>43587</v>
      </c>
      <c r="B2063" t="s">
        <v>4868</v>
      </c>
      <c r="C2063" t="s">
        <v>52</v>
      </c>
      <c r="D2063" t="s">
        <v>2830</v>
      </c>
      <c r="E2063" s="336">
        <v>13.44</v>
      </c>
    </row>
    <row r="2064" spans="1:5" x14ac:dyDescent="0.2">
      <c r="A2064">
        <v>3106</v>
      </c>
      <c r="B2064" t="s">
        <v>4869</v>
      </c>
      <c r="C2064" t="s">
        <v>52</v>
      </c>
      <c r="D2064" t="s">
        <v>2830</v>
      </c>
      <c r="E2064" s="336">
        <v>17.05</v>
      </c>
    </row>
    <row r="2065" spans="1:5" x14ac:dyDescent="0.2">
      <c r="A2065">
        <v>44539</v>
      </c>
      <c r="B2065" t="s">
        <v>4870</v>
      </c>
      <c r="C2065" t="s">
        <v>94</v>
      </c>
      <c r="D2065" t="s">
        <v>2830</v>
      </c>
      <c r="E2065" s="336">
        <v>3.73</v>
      </c>
    </row>
    <row r="2066" spans="1:5" x14ac:dyDescent="0.2">
      <c r="A2066">
        <v>3123</v>
      </c>
      <c r="B2066" t="s">
        <v>4871</v>
      </c>
      <c r="C2066" t="s">
        <v>94</v>
      </c>
      <c r="D2066" t="s">
        <v>767</v>
      </c>
      <c r="E2066" s="336">
        <v>3.48</v>
      </c>
    </row>
    <row r="2067" spans="1:5" x14ac:dyDescent="0.2">
      <c r="A2067">
        <v>38125</v>
      </c>
      <c r="B2067" t="s">
        <v>4872</v>
      </c>
      <c r="C2067" t="s">
        <v>94</v>
      </c>
      <c r="D2067" t="s">
        <v>2830</v>
      </c>
      <c r="E2067" s="336">
        <v>1.42</v>
      </c>
    </row>
    <row r="2068" spans="1:5" x14ac:dyDescent="0.2">
      <c r="A2068">
        <v>39014</v>
      </c>
      <c r="B2068" t="s">
        <v>4873</v>
      </c>
      <c r="C2068" t="s">
        <v>94</v>
      </c>
      <c r="D2068" t="s">
        <v>2830</v>
      </c>
    </row>
    <row r="2069" spans="1:5" x14ac:dyDescent="0.2">
      <c r="A2069">
        <v>39365</v>
      </c>
      <c r="B2069" t="s">
        <v>4874</v>
      </c>
      <c r="C2069" t="s">
        <v>52</v>
      </c>
      <c r="D2069" t="s">
        <v>2830</v>
      </c>
      <c r="E2069" s="336">
        <v>1886.83</v>
      </c>
    </row>
    <row r="2070" spans="1:5" x14ac:dyDescent="0.2">
      <c r="A2070">
        <v>39366</v>
      </c>
      <c r="B2070" t="s">
        <v>4875</v>
      </c>
      <c r="C2070" t="s">
        <v>52</v>
      </c>
      <c r="D2070" t="s">
        <v>2830</v>
      </c>
      <c r="E2070" s="336">
        <v>2862.63</v>
      </c>
    </row>
    <row r="2071" spans="1:5" x14ac:dyDescent="0.2">
      <c r="A2071">
        <v>39367</v>
      </c>
      <c r="B2071" t="s">
        <v>4876</v>
      </c>
      <c r="C2071" t="s">
        <v>52</v>
      </c>
      <c r="D2071" t="s">
        <v>2830</v>
      </c>
      <c r="E2071" s="336">
        <v>4904.93</v>
      </c>
    </row>
    <row r="2072" spans="1:5" x14ac:dyDescent="0.2">
      <c r="A2072">
        <v>45263</v>
      </c>
      <c r="B2072" t="s">
        <v>4877</v>
      </c>
      <c r="C2072" t="s">
        <v>52</v>
      </c>
      <c r="D2072" t="s">
        <v>2830</v>
      </c>
      <c r="E2072" s="336">
        <v>22.4</v>
      </c>
    </row>
    <row r="2073" spans="1:5" x14ac:dyDescent="0.2">
      <c r="A2073">
        <v>37394</v>
      </c>
      <c r="B2073" t="s">
        <v>1128</v>
      </c>
      <c r="C2073" t="s">
        <v>573</v>
      </c>
      <c r="D2073" t="s">
        <v>2830</v>
      </c>
      <c r="E2073" s="336">
        <v>74.62</v>
      </c>
    </row>
    <row r="2074" spans="1:5" x14ac:dyDescent="0.2">
      <c r="A2074">
        <v>14146</v>
      </c>
      <c r="B2074" t="s">
        <v>4878</v>
      </c>
      <c r="C2074" t="s">
        <v>573</v>
      </c>
      <c r="D2074" t="s">
        <v>767</v>
      </c>
      <c r="E2074" s="336">
        <v>120</v>
      </c>
    </row>
    <row r="2075" spans="1:5" x14ac:dyDescent="0.2">
      <c r="A2075">
        <v>938</v>
      </c>
      <c r="B2075" t="s">
        <v>4879</v>
      </c>
      <c r="C2075" t="s">
        <v>83</v>
      </c>
      <c r="D2075" t="s">
        <v>2830</v>
      </c>
      <c r="E2075" s="336">
        <v>1.6</v>
      </c>
    </row>
    <row r="2076" spans="1:5" x14ac:dyDescent="0.2">
      <c r="A2076">
        <v>937</v>
      </c>
      <c r="B2076" t="s">
        <v>4880</v>
      </c>
      <c r="C2076" t="s">
        <v>83</v>
      </c>
      <c r="D2076" t="s">
        <v>2830</v>
      </c>
      <c r="E2076" s="336">
        <v>9.34</v>
      </c>
    </row>
    <row r="2077" spans="1:5" x14ac:dyDescent="0.2">
      <c r="A2077">
        <v>939</v>
      </c>
      <c r="B2077" t="s">
        <v>4881</v>
      </c>
      <c r="C2077" t="s">
        <v>83</v>
      </c>
      <c r="D2077" t="s">
        <v>2830</v>
      </c>
      <c r="E2077" s="336">
        <v>2.59</v>
      </c>
    </row>
    <row r="2078" spans="1:5" x14ac:dyDescent="0.2">
      <c r="A2078">
        <v>944</v>
      </c>
      <c r="B2078" t="s">
        <v>4882</v>
      </c>
      <c r="C2078" t="s">
        <v>83</v>
      </c>
      <c r="D2078" t="s">
        <v>2830</v>
      </c>
      <c r="E2078" s="336">
        <v>4.09</v>
      </c>
    </row>
    <row r="2079" spans="1:5" x14ac:dyDescent="0.2">
      <c r="A2079">
        <v>940</v>
      </c>
      <c r="B2079" t="s">
        <v>4883</v>
      </c>
      <c r="C2079" t="s">
        <v>83</v>
      </c>
      <c r="D2079" t="s">
        <v>2830</v>
      </c>
      <c r="E2079" s="336">
        <v>5.91</v>
      </c>
    </row>
    <row r="2080" spans="1:5" x14ac:dyDescent="0.2">
      <c r="A2080">
        <v>44397</v>
      </c>
      <c r="B2080" t="s">
        <v>4884</v>
      </c>
      <c r="C2080" t="s">
        <v>83</v>
      </c>
      <c r="D2080" t="s">
        <v>2830</v>
      </c>
      <c r="E2080" s="336">
        <v>4.2699999999999996</v>
      </c>
    </row>
    <row r="2081" spans="1:5" x14ac:dyDescent="0.2">
      <c r="A2081">
        <v>406</v>
      </c>
      <c r="B2081" t="s">
        <v>4885</v>
      </c>
      <c r="C2081" t="s">
        <v>52</v>
      </c>
      <c r="D2081" t="s">
        <v>2830</v>
      </c>
      <c r="E2081" s="336">
        <v>93.93</v>
      </c>
    </row>
    <row r="2082" spans="1:5" x14ac:dyDescent="0.2">
      <c r="A2082">
        <v>42529</v>
      </c>
      <c r="B2082" t="s">
        <v>4886</v>
      </c>
      <c r="C2082" t="s">
        <v>83</v>
      </c>
      <c r="D2082" t="s">
        <v>2830</v>
      </c>
    </row>
    <row r="2083" spans="1:5" x14ac:dyDescent="0.2">
      <c r="A2083">
        <v>39634</v>
      </c>
      <c r="B2083" t="s">
        <v>4887</v>
      </c>
      <c r="C2083" t="s">
        <v>83</v>
      </c>
      <c r="D2083" t="s">
        <v>2830</v>
      </c>
      <c r="E2083" s="336">
        <v>6.91</v>
      </c>
    </row>
    <row r="2084" spans="1:5" x14ac:dyDescent="0.2">
      <c r="A2084">
        <v>39701</v>
      </c>
      <c r="B2084" t="s">
        <v>4888</v>
      </c>
      <c r="C2084" t="s">
        <v>52</v>
      </c>
      <c r="D2084" t="s">
        <v>2830</v>
      </c>
      <c r="E2084" s="336">
        <v>137.27000000000001</v>
      </c>
    </row>
    <row r="2085" spans="1:5" x14ac:dyDescent="0.2">
      <c r="A2085">
        <v>12815</v>
      </c>
      <c r="B2085" t="s">
        <v>4889</v>
      </c>
      <c r="C2085" t="s">
        <v>52</v>
      </c>
      <c r="D2085" t="s">
        <v>2830</v>
      </c>
      <c r="E2085" s="336">
        <v>11.91</v>
      </c>
    </row>
    <row r="2086" spans="1:5" x14ac:dyDescent="0.2">
      <c r="A2086">
        <v>39431</v>
      </c>
      <c r="B2086" t="s">
        <v>582</v>
      </c>
      <c r="C2086" t="s">
        <v>83</v>
      </c>
      <c r="D2086" t="s">
        <v>2830</v>
      </c>
      <c r="E2086" s="336">
        <v>0.31</v>
      </c>
    </row>
    <row r="2087" spans="1:5" x14ac:dyDescent="0.2">
      <c r="A2087">
        <v>39432</v>
      </c>
      <c r="B2087" t="s">
        <v>578</v>
      </c>
      <c r="C2087" t="s">
        <v>83</v>
      </c>
      <c r="D2087" t="s">
        <v>2830</v>
      </c>
      <c r="E2087" s="336">
        <v>2.76</v>
      </c>
    </row>
    <row r="2088" spans="1:5" x14ac:dyDescent="0.2">
      <c r="A2088">
        <v>20111</v>
      </c>
      <c r="B2088" t="s">
        <v>2746</v>
      </c>
      <c r="C2088" t="s">
        <v>52</v>
      </c>
      <c r="D2088" t="s">
        <v>767</v>
      </c>
      <c r="E2088" s="336">
        <v>28.3</v>
      </c>
    </row>
    <row r="2089" spans="1:5" x14ac:dyDescent="0.2">
      <c r="A2089">
        <v>21127</v>
      </c>
      <c r="B2089" t="s">
        <v>4890</v>
      </c>
      <c r="C2089" t="s">
        <v>52</v>
      </c>
      <c r="D2089" t="s">
        <v>2830</v>
      </c>
      <c r="E2089" s="336">
        <v>10.7</v>
      </c>
    </row>
    <row r="2090" spans="1:5" x14ac:dyDescent="0.2">
      <c r="A2090">
        <v>404</v>
      </c>
      <c r="B2090" t="s">
        <v>4891</v>
      </c>
      <c r="C2090" t="s">
        <v>83</v>
      </c>
      <c r="D2090" t="s">
        <v>2830</v>
      </c>
      <c r="E2090" s="336">
        <v>3.86</v>
      </c>
    </row>
    <row r="2091" spans="1:5" x14ac:dyDescent="0.2">
      <c r="A2091">
        <v>14151</v>
      </c>
      <c r="B2091" t="s">
        <v>4892</v>
      </c>
      <c r="C2091" t="s">
        <v>52</v>
      </c>
      <c r="D2091" t="s">
        <v>2830</v>
      </c>
      <c r="E2091" s="336">
        <v>86.25</v>
      </c>
    </row>
    <row r="2092" spans="1:5" x14ac:dyDescent="0.2">
      <c r="A2092">
        <v>14153</v>
      </c>
      <c r="B2092" t="s">
        <v>4893</v>
      </c>
      <c r="C2092" t="s">
        <v>52</v>
      </c>
      <c r="D2092" t="s">
        <v>2830</v>
      </c>
      <c r="E2092" s="336">
        <v>97.5</v>
      </c>
    </row>
    <row r="2093" spans="1:5" x14ac:dyDescent="0.2">
      <c r="A2093">
        <v>14152</v>
      </c>
      <c r="B2093" t="s">
        <v>4894</v>
      </c>
      <c r="C2093" t="s">
        <v>52</v>
      </c>
      <c r="D2093" t="s">
        <v>2830</v>
      </c>
      <c r="E2093" s="336">
        <v>74.849999999999994</v>
      </c>
    </row>
    <row r="2094" spans="1:5" x14ac:dyDescent="0.2">
      <c r="A2094">
        <v>14154</v>
      </c>
      <c r="B2094" t="s">
        <v>4895</v>
      </c>
      <c r="C2094" t="s">
        <v>52</v>
      </c>
      <c r="D2094" t="s">
        <v>2830</v>
      </c>
      <c r="E2094" s="336">
        <v>261.97000000000003</v>
      </c>
    </row>
    <row r="2095" spans="1:5" x14ac:dyDescent="0.2">
      <c r="A2095">
        <v>3146</v>
      </c>
      <c r="B2095" t="s">
        <v>4896</v>
      </c>
      <c r="C2095" t="s">
        <v>52</v>
      </c>
      <c r="D2095" t="s">
        <v>767</v>
      </c>
      <c r="E2095" s="336">
        <v>3.55</v>
      </c>
    </row>
    <row r="2096" spans="1:5" x14ac:dyDescent="0.2">
      <c r="A2096">
        <v>3143</v>
      </c>
      <c r="B2096" t="s">
        <v>4897</v>
      </c>
      <c r="C2096" t="s">
        <v>52</v>
      </c>
      <c r="D2096" t="s">
        <v>2830</v>
      </c>
      <c r="E2096" s="336">
        <v>8.07</v>
      </c>
    </row>
    <row r="2097" spans="1:5" x14ac:dyDescent="0.2">
      <c r="A2097">
        <v>3148</v>
      </c>
      <c r="B2097" t="s">
        <v>4898</v>
      </c>
      <c r="C2097" t="s">
        <v>52</v>
      </c>
      <c r="D2097" t="s">
        <v>2830</v>
      </c>
      <c r="E2097" s="336">
        <v>13.09</v>
      </c>
    </row>
    <row r="2098" spans="1:5" x14ac:dyDescent="0.2">
      <c r="A2098">
        <v>4310</v>
      </c>
      <c r="B2098" t="s">
        <v>4899</v>
      </c>
      <c r="C2098" t="s">
        <v>52</v>
      </c>
      <c r="D2098" t="s">
        <v>2830</v>
      </c>
      <c r="E2098" s="336">
        <v>3.83</v>
      </c>
    </row>
    <row r="2099" spans="1:5" x14ac:dyDescent="0.2">
      <c r="A2099">
        <v>4311</v>
      </c>
      <c r="B2099" t="s">
        <v>4900</v>
      </c>
      <c r="C2099" t="s">
        <v>52</v>
      </c>
      <c r="D2099" t="s">
        <v>2830</v>
      </c>
      <c r="E2099" s="336">
        <v>2.69</v>
      </c>
    </row>
    <row r="2100" spans="1:5" x14ac:dyDescent="0.2">
      <c r="A2100">
        <v>4312</v>
      </c>
      <c r="B2100" t="s">
        <v>4901</v>
      </c>
      <c r="C2100" t="s">
        <v>52</v>
      </c>
      <c r="D2100" t="s">
        <v>2830</v>
      </c>
      <c r="E2100" s="336">
        <v>3.77</v>
      </c>
    </row>
    <row r="2101" spans="1:5" x14ac:dyDescent="0.2">
      <c r="A2101">
        <v>13261</v>
      </c>
      <c r="B2101" t="s">
        <v>4902</v>
      </c>
      <c r="C2101" t="s">
        <v>52</v>
      </c>
      <c r="D2101" t="s">
        <v>2830</v>
      </c>
      <c r="E2101" s="336">
        <v>2.15</v>
      </c>
    </row>
    <row r="2102" spans="1:5" x14ac:dyDescent="0.2">
      <c r="A2102">
        <v>3272</v>
      </c>
      <c r="B2102" t="s">
        <v>4903</v>
      </c>
      <c r="C2102" t="s">
        <v>52</v>
      </c>
      <c r="D2102" t="s">
        <v>2830</v>
      </c>
    </row>
    <row r="2103" spans="1:5" x14ac:dyDescent="0.2">
      <c r="A2103">
        <v>3265</v>
      </c>
      <c r="B2103" t="s">
        <v>4904</v>
      </c>
      <c r="C2103" t="s">
        <v>52</v>
      </c>
      <c r="D2103" t="s">
        <v>2830</v>
      </c>
    </row>
    <row r="2104" spans="1:5" x14ac:dyDescent="0.2">
      <c r="A2104">
        <v>3264</v>
      </c>
      <c r="B2104" t="s">
        <v>4905</v>
      </c>
      <c r="C2104" t="s">
        <v>52</v>
      </c>
      <c r="D2104" t="s">
        <v>2830</v>
      </c>
    </row>
    <row r="2105" spans="1:5" x14ac:dyDescent="0.2">
      <c r="A2105">
        <v>3262</v>
      </c>
      <c r="B2105" t="s">
        <v>4906</v>
      </c>
      <c r="C2105" t="s">
        <v>52</v>
      </c>
      <c r="D2105" t="s">
        <v>2830</v>
      </c>
    </row>
    <row r="2106" spans="1:5" x14ac:dyDescent="0.2">
      <c r="A2106">
        <v>3267</v>
      </c>
      <c r="B2106" t="s">
        <v>4907</v>
      </c>
      <c r="C2106" t="s">
        <v>52</v>
      </c>
      <c r="D2106" t="s">
        <v>2830</v>
      </c>
    </row>
    <row r="2107" spans="1:5" x14ac:dyDescent="0.2">
      <c r="A2107">
        <v>3266</v>
      </c>
      <c r="B2107" t="s">
        <v>4908</v>
      </c>
      <c r="C2107" t="s">
        <v>52</v>
      </c>
      <c r="D2107" t="s">
        <v>2830</v>
      </c>
    </row>
    <row r="2108" spans="1:5" x14ac:dyDescent="0.2">
      <c r="A2108">
        <v>3268</v>
      </c>
      <c r="B2108" t="s">
        <v>4909</v>
      </c>
      <c r="C2108" t="s">
        <v>52</v>
      </c>
      <c r="D2108" t="s">
        <v>2830</v>
      </c>
    </row>
    <row r="2109" spans="1:5" x14ac:dyDescent="0.2">
      <c r="A2109">
        <v>3263</v>
      </c>
      <c r="B2109" t="s">
        <v>4910</v>
      </c>
      <c r="C2109" t="s">
        <v>52</v>
      </c>
      <c r="D2109" t="s">
        <v>2830</v>
      </c>
    </row>
    <row r="2110" spans="1:5" x14ac:dyDescent="0.2">
      <c r="A2110">
        <v>3271</v>
      </c>
      <c r="B2110" t="s">
        <v>4911</v>
      </c>
      <c r="C2110" t="s">
        <v>52</v>
      </c>
      <c r="D2110" t="s">
        <v>2830</v>
      </c>
    </row>
    <row r="2111" spans="1:5" x14ac:dyDescent="0.2">
      <c r="A2111">
        <v>3270</v>
      </c>
      <c r="B2111" t="s">
        <v>4912</v>
      </c>
      <c r="C2111" t="s">
        <v>52</v>
      </c>
      <c r="D2111" t="s">
        <v>2830</v>
      </c>
    </row>
    <row r="2112" spans="1:5" x14ac:dyDescent="0.2">
      <c r="A2112">
        <v>45256</v>
      </c>
      <c r="B2112" t="s">
        <v>4913</v>
      </c>
      <c r="C2112" t="s">
        <v>52</v>
      </c>
      <c r="D2112" t="s">
        <v>2830</v>
      </c>
    </row>
    <row r="2113" spans="1:5" x14ac:dyDescent="0.2">
      <c r="A2113">
        <v>3275</v>
      </c>
      <c r="B2113" t="s">
        <v>4914</v>
      </c>
      <c r="C2113" t="s">
        <v>3211</v>
      </c>
      <c r="D2113" t="s">
        <v>2830</v>
      </c>
      <c r="E2113" s="336">
        <v>175.52</v>
      </c>
    </row>
    <row r="2114" spans="1:5" x14ac:dyDescent="0.2">
      <c r="A2114">
        <v>39512</v>
      </c>
      <c r="B2114" t="s">
        <v>4915</v>
      </c>
      <c r="C2114" t="s">
        <v>3211</v>
      </c>
      <c r="D2114" t="s">
        <v>2830</v>
      </c>
      <c r="E2114" s="336">
        <v>123.96</v>
      </c>
    </row>
    <row r="2115" spans="1:5" x14ac:dyDescent="0.2">
      <c r="A2115">
        <v>39511</v>
      </c>
      <c r="B2115" t="s">
        <v>4916</v>
      </c>
      <c r="C2115" t="s">
        <v>3211</v>
      </c>
      <c r="D2115" t="s">
        <v>2830</v>
      </c>
      <c r="E2115" s="336">
        <v>135.21</v>
      </c>
    </row>
    <row r="2116" spans="1:5" x14ac:dyDescent="0.2">
      <c r="A2116">
        <v>39513</v>
      </c>
      <c r="B2116" t="s">
        <v>4917</v>
      </c>
      <c r="C2116" t="s">
        <v>3211</v>
      </c>
      <c r="D2116" t="s">
        <v>2830</v>
      </c>
      <c r="E2116" s="336">
        <v>145.03</v>
      </c>
    </row>
    <row r="2117" spans="1:5" x14ac:dyDescent="0.2">
      <c r="A2117">
        <v>3286</v>
      </c>
      <c r="B2117" t="s">
        <v>4918</v>
      </c>
      <c r="C2117" t="s">
        <v>3211</v>
      </c>
      <c r="D2117" t="s">
        <v>2830</v>
      </c>
      <c r="E2117" s="336">
        <v>144.26</v>
      </c>
    </row>
    <row r="2118" spans="1:5" x14ac:dyDescent="0.2">
      <c r="A2118">
        <v>3287</v>
      </c>
      <c r="B2118" t="s">
        <v>4919</v>
      </c>
      <c r="C2118" t="s">
        <v>3211</v>
      </c>
      <c r="D2118" t="s">
        <v>2830</v>
      </c>
      <c r="E2118" s="336">
        <v>218</v>
      </c>
    </row>
    <row r="2119" spans="1:5" x14ac:dyDescent="0.2">
      <c r="A2119">
        <v>3283</v>
      </c>
      <c r="B2119" t="s">
        <v>4920</v>
      </c>
      <c r="C2119" t="s">
        <v>3211</v>
      </c>
      <c r="D2119" t="s">
        <v>2830</v>
      </c>
      <c r="E2119" s="336">
        <v>45.79</v>
      </c>
    </row>
    <row r="2120" spans="1:5" x14ac:dyDescent="0.2">
      <c r="A2120">
        <v>11587</v>
      </c>
      <c r="B2120" t="s">
        <v>4921</v>
      </c>
      <c r="C2120" t="s">
        <v>3211</v>
      </c>
      <c r="D2120" t="s">
        <v>2830</v>
      </c>
      <c r="E2120" s="336">
        <v>120.36</v>
      </c>
    </row>
    <row r="2121" spans="1:5" x14ac:dyDescent="0.2">
      <c r="A2121">
        <v>36225</v>
      </c>
      <c r="B2121" t="s">
        <v>4922</v>
      </c>
      <c r="C2121" t="s">
        <v>3211</v>
      </c>
      <c r="D2121" t="s">
        <v>2830</v>
      </c>
      <c r="E2121" s="336">
        <v>48.89</v>
      </c>
    </row>
    <row r="2122" spans="1:5" x14ac:dyDescent="0.2">
      <c r="A2122">
        <v>36230</v>
      </c>
      <c r="B2122" t="s">
        <v>4923</v>
      </c>
      <c r="C2122" t="s">
        <v>3211</v>
      </c>
      <c r="D2122" t="s">
        <v>767</v>
      </c>
      <c r="E2122" s="336">
        <v>35.92</v>
      </c>
    </row>
    <row r="2123" spans="1:5" x14ac:dyDescent="0.2">
      <c r="A2123">
        <v>36238</v>
      </c>
      <c r="B2123" t="s">
        <v>4924</v>
      </c>
      <c r="C2123" t="s">
        <v>3211</v>
      </c>
      <c r="D2123" t="s">
        <v>2830</v>
      </c>
      <c r="E2123" s="336">
        <v>35.1</v>
      </c>
    </row>
    <row r="2124" spans="1:5" x14ac:dyDescent="0.2">
      <c r="A2124">
        <v>39363</v>
      </c>
      <c r="B2124" t="s">
        <v>4925</v>
      </c>
      <c r="C2124" t="s">
        <v>52</v>
      </c>
      <c r="D2124" t="s">
        <v>2830</v>
      </c>
      <c r="E2124" s="336">
        <v>5561.73</v>
      </c>
    </row>
    <row r="2125" spans="1:5" x14ac:dyDescent="0.2">
      <c r="A2125">
        <v>39361</v>
      </c>
      <c r="B2125" t="s">
        <v>4926</v>
      </c>
      <c r="C2125" t="s">
        <v>52</v>
      </c>
      <c r="D2125" t="s">
        <v>2830</v>
      </c>
      <c r="E2125" s="336">
        <v>1699.14</v>
      </c>
    </row>
    <row r="2126" spans="1:5" x14ac:dyDescent="0.2">
      <c r="A2126">
        <v>39362</v>
      </c>
      <c r="B2126" t="s">
        <v>4927</v>
      </c>
      <c r="C2126" t="s">
        <v>52</v>
      </c>
      <c r="D2126" t="s">
        <v>2830</v>
      </c>
      <c r="E2126" s="336">
        <v>3001.63</v>
      </c>
    </row>
    <row r="2127" spans="1:5" x14ac:dyDescent="0.2">
      <c r="A2127">
        <v>39364</v>
      </c>
      <c r="B2127" t="s">
        <v>4928</v>
      </c>
      <c r="C2127" t="s">
        <v>52</v>
      </c>
      <c r="D2127" t="s">
        <v>2830</v>
      </c>
      <c r="E2127" s="336">
        <v>11731.16</v>
      </c>
    </row>
    <row r="2128" spans="1:5" x14ac:dyDescent="0.2">
      <c r="A2128">
        <v>14576</v>
      </c>
      <c r="B2128" t="s">
        <v>4929</v>
      </c>
      <c r="C2128" t="s">
        <v>52</v>
      </c>
      <c r="D2128" t="s">
        <v>2830</v>
      </c>
    </row>
    <row r="2129" spans="1:5" x14ac:dyDescent="0.2">
      <c r="A2129">
        <v>13877</v>
      </c>
      <c r="B2129" t="s">
        <v>4930</v>
      </c>
      <c r="C2129" t="s">
        <v>52</v>
      </c>
      <c r="D2129" t="s">
        <v>2830</v>
      </c>
    </row>
    <row r="2130" spans="1:5" x14ac:dyDescent="0.2">
      <c r="A2130">
        <v>7307</v>
      </c>
      <c r="B2130" t="s">
        <v>4931</v>
      </c>
      <c r="C2130" t="s">
        <v>556</v>
      </c>
      <c r="D2130" t="s">
        <v>2830</v>
      </c>
      <c r="E2130" s="336">
        <v>53.91</v>
      </c>
    </row>
    <row r="2131" spans="1:5" x14ac:dyDescent="0.2">
      <c r="A2131">
        <v>38122</v>
      </c>
      <c r="B2131" t="s">
        <v>4932</v>
      </c>
      <c r="C2131" t="s">
        <v>556</v>
      </c>
      <c r="D2131" t="s">
        <v>2830</v>
      </c>
      <c r="E2131" s="336">
        <v>22.34</v>
      </c>
    </row>
    <row r="2132" spans="1:5" x14ac:dyDescent="0.2">
      <c r="A2132">
        <v>43653</v>
      </c>
      <c r="B2132" t="s">
        <v>4933</v>
      </c>
      <c r="C2132" t="s">
        <v>556</v>
      </c>
      <c r="D2132" t="s">
        <v>2830</v>
      </c>
      <c r="E2132" s="336">
        <v>38.36</v>
      </c>
    </row>
    <row r="2133" spans="1:5" x14ac:dyDescent="0.2">
      <c r="A2133">
        <v>45301</v>
      </c>
      <c r="B2133" t="s">
        <v>4934</v>
      </c>
      <c r="C2133" t="s">
        <v>52</v>
      </c>
      <c r="D2133" t="s">
        <v>2830</v>
      </c>
      <c r="E2133" s="336">
        <v>268.39999999999998</v>
      </c>
    </row>
    <row r="2134" spans="1:5" x14ac:dyDescent="0.2">
      <c r="A2134">
        <v>45334</v>
      </c>
      <c r="B2134" t="s">
        <v>4935</v>
      </c>
      <c r="C2134" t="s">
        <v>52</v>
      </c>
      <c r="D2134" t="s">
        <v>2830</v>
      </c>
      <c r="E2134" s="336">
        <v>22.65</v>
      </c>
    </row>
    <row r="2135" spans="1:5" x14ac:dyDescent="0.2">
      <c r="A2135">
        <v>34802</v>
      </c>
      <c r="B2135" t="s">
        <v>4936</v>
      </c>
      <c r="C2135" t="s">
        <v>52</v>
      </c>
      <c r="D2135" t="s">
        <v>2830</v>
      </c>
      <c r="E2135" s="336">
        <v>1282.7</v>
      </c>
    </row>
    <row r="2136" spans="1:5" x14ac:dyDescent="0.2">
      <c r="A2136">
        <v>11588</v>
      </c>
      <c r="B2136" t="s">
        <v>4937</v>
      </c>
      <c r="C2136" t="s">
        <v>52</v>
      </c>
      <c r="D2136" t="s">
        <v>2830</v>
      </c>
      <c r="E2136" s="336">
        <v>1383.82</v>
      </c>
    </row>
    <row r="2137" spans="1:5" x14ac:dyDescent="0.2">
      <c r="A2137">
        <v>34383</v>
      </c>
      <c r="B2137" t="s">
        <v>4938</v>
      </c>
      <c r="C2137" t="s">
        <v>52</v>
      </c>
      <c r="D2137" t="s">
        <v>2830</v>
      </c>
      <c r="E2137" s="336">
        <v>1522.3</v>
      </c>
    </row>
    <row r="2138" spans="1:5" x14ac:dyDescent="0.2">
      <c r="A2138">
        <v>40451</v>
      </c>
      <c r="B2138" t="s">
        <v>4939</v>
      </c>
      <c r="C2138" t="s">
        <v>3211</v>
      </c>
      <c r="D2138" t="s">
        <v>2830</v>
      </c>
      <c r="E2138" s="336">
        <v>123.05</v>
      </c>
    </row>
    <row r="2139" spans="1:5" x14ac:dyDescent="0.2">
      <c r="A2139">
        <v>40453</v>
      </c>
      <c r="B2139" t="s">
        <v>4940</v>
      </c>
      <c r="C2139" t="s">
        <v>3211</v>
      </c>
      <c r="D2139" t="s">
        <v>2830</v>
      </c>
      <c r="E2139" s="336">
        <v>133.13999999999999</v>
      </c>
    </row>
    <row r="2140" spans="1:5" x14ac:dyDescent="0.2">
      <c r="A2140">
        <v>40452</v>
      </c>
      <c r="B2140" t="s">
        <v>4941</v>
      </c>
      <c r="C2140" t="s">
        <v>3211</v>
      </c>
      <c r="D2140" t="s">
        <v>2830</v>
      </c>
      <c r="E2140" s="336">
        <v>146.04</v>
      </c>
    </row>
    <row r="2141" spans="1:5" x14ac:dyDescent="0.2">
      <c r="A2141">
        <v>11594</v>
      </c>
      <c r="B2141" t="s">
        <v>4942</v>
      </c>
      <c r="C2141" t="s">
        <v>52</v>
      </c>
      <c r="D2141" t="s">
        <v>2830</v>
      </c>
      <c r="E2141" s="336">
        <v>441.06</v>
      </c>
    </row>
    <row r="2142" spans="1:5" x14ac:dyDescent="0.2">
      <c r="A2142">
        <v>3311</v>
      </c>
      <c r="B2142" t="s">
        <v>4943</v>
      </c>
      <c r="C2142" t="s">
        <v>2968</v>
      </c>
      <c r="D2142" t="s">
        <v>2830</v>
      </c>
      <c r="E2142" s="336">
        <v>441.06</v>
      </c>
    </row>
    <row r="2143" spans="1:5" x14ac:dyDescent="0.2">
      <c r="A2143">
        <v>11599</v>
      </c>
      <c r="B2143" t="s">
        <v>4944</v>
      </c>
      <c r="C2143" t="s">
        <v>52</v>
      </c>
      <c r="D2143" t="s">
        <v>2830</v>
      </c>
      <c r="E2143" s="336">
        <v>586.55999999999995</v>
      </c>
    </row>
    <row r="2144" spans="1:5" x14ac:dyDescent="0.2">
      <c r="A2144">
        <v>11593</v>
      </c>
      <c r="B2144" t="s">
        <v>4945</v>
      </c>
      <c r="C2144" t="s">
        <v>52</v>
      </c>
      <c r="D2144" t="s">
        <v>2830</v>
      </c>
      <c r="E2144" s="336">
        <v>822.32</v>
      </c>
    </row>
    <row r="2145" spans="1:5" x14ac:dyDescent="0.2">
      <c r="A2145">
        <v>3314</v>
      </c>
      <c r="B2145" t="s">
        <v>4946</v>
      </c>
      <c r="C2145" t="s">
        <v>2968</v>
      </c>
      <c r="D2145" t="s">
        <v>2830</v>
      </c>
      <c r="E2145" s="336">
        <v>588.13</v>
      </c>
    </row>
    <row r="2146" spans="1:5" x14ac:dyDescent="0.2">
      <c r="A2146">
        <v>11597</v>
      </c>
      <c r="B2146" t="s">
        <v>4947</v>
      </c>
      <c r="C2146" t="s">
        <v>52</v>
      </c>
      <c r="D2146" t="s">
        <v>2830</v>
      </c>
      <c r="E2146" s="336">
        <v>683.92</v>
      </c>
    </row>
    <row r="2147" spans="1:5" x14ac:dyDescent="0.2">
      <c r="A2147">
        <v>3309</v>
      </c>
      <c r="B2147" t="s">
        <v>4948</v>
      </c>
      <c r="C2147" t="s">
        <v>2968</v>
      </c>
      <c r="D2147" t="s">
        <v>2830</v>
      </c>
      <c r="E2147" s="336">
        <v>467.06</v>
      </c>
    </row>
    <row r="2148" spans="1:5" x14ac:dyDescent="0.2">
      <c r="A2148">
        <v>40440</v>
      </c>
      <c r="B2148" t="s">
        <v>4949</v>
      </c>
      <c r="C2148" t="s">
        <v>2968</v>
      </c>
      <c r="D2148" t="s">
        <v>2830</v>
      </c>
      <c r="E2148" s="336">
        <v>612.6</v>
      </c>
    </row>
    <row r="2149" spans="1:5" x14ac:dyDescent="0.2">
      <c r="A2149">
        <v>40441</v>
      </c>
      <c r="B2149" t="s">
        <v>4950</v>
      </c>
      <c r="C2149" t="s">
        <v>2968</v>
      </c>
      <c r="D2149" t="s">
        <v>2830</v>
      </c>
      <c r="E2149" s="336">
        <v>391.11</v>
      </c>
    </row>
    <row r="2150" spans="1:5" x14ac:dyDescent="0.2">
      <c r="A2150">
        <v>34612</v>
      </c>
      <c r="B2150" t="s">
        <v>4951</v>
      </c>
      <c r="C2150" t="s">
        <v>52</v>
      </c>
      <c r="D2150" t="s">
        <v>2830</v>
      </c>
      <c r="E2150" s="336">
        <v>845.89</v>
      </c>
    </row>
    <row r="2151" spans="1:5" x14ac:dyDescent="0.2">
      <c r="A2151">
        <v>34635</v>
      </c>
      <c r="B2151" t="s">
        <v>4952</v>
      </c>
      <c r="C2151" t="s">
        <v>52</v>
      </c>
      <c r="D2151" t="s">
        <v>2830</v>
      </c>
      <c r="E2151" s="336">
        <v>1087.78</v>
      </c>
    </row>
    <row r="2152" spans="1:5" x14ac:dyDescent="0.2">
      <c r="A2152">
        <v>34633</v>
      </c>
      <c r="B2152" t="s">
        <v>4953</v>
      </c>
      <c r="C2152" t="s">
        <v>52</v>
      </c>
      <c r="D2152" t="s">
        <v>2830</v>
      </c>
      <c r="E2152" s="336">
        <v>1199.02</v>
      </c>
    </row>
    <row r="2153" spans="1:5" x14ac:dyDescent="0.2">
      <c r="A2153">
        <v>40449</v>
      </c>
      <c r="B2153" t="s">
        <v>4954</v>
      </c>
      <c r="C2153" t="s">
        <v>2968</v>
      </c>
      <c r="D2153" t="s">
        <v>2830</v>
      </c>
      <c r="E2153" s="336">
        <v>328.79</v>
      </c>
    </row>
    <row r="2154" spans="1:5" x14ac:dyDescent="0.2">
      <c r="A2154">
        <v>11592</v>
      </c>
      <c r="B2154" t="s">
        <v>4955</v>
      </c>
      <c r="C2154" t="s">
        <v>52</v>
      </c>
      <c r="D2154" t="s">
        <v>2830</v>
      </c>
      <c r="E2154" s="336">
        <v>588.13</v>
      </c>
    </row>
    <row r="2155" spans="1:5" x14ac:dyDescent="0.2">
      <c r="A2155">
        <v>34800</v>
      </c>
      <c r="B2155" t="s">
        <v>4956</v>
      </c>
      <c r="C2155" t="s">
        <v>2968</v>
      </c>
      <c r="D2155" t="s">
        <v>2830</v>
      </c>
      <c r="E2155" s="336">
        <v>411.16</v>
      </c>
    </row>
    <row r="2156" spans="1:5" x14ac:dyDescent="0.2">
      <c r="A2156">
        <v>11596</v>
      </c>
      <c r="B2156" t="s">
        <v>4957</v>
      </c>
      <c r="C2156" t="s">
        <v>52</v>
      </c>
      <c r="D2156" t="s">
        <v>2830</v>
      </c>
      <c r="E2156" s="336">
        <v>467.06</v>
      </c>
    </row>
    <row r="2157" spans="1:5" x14ac:dyDescent="0.2">
      <c r="A2157">
        <v>40438</v>
      </c>
      <c r="B2157" t="s">
        <v>4958</v>
      </c>
      <c r="C2157" t="s">
        <v>2968</v>
      </c>
      <c r="D2157" t="s">
        <v>2830</v>
      </c>
      <c r="E2157" s="336">
        <v>273.92</v>
      </c>
    </row>
    <row r="2158" spans="1:5" x14ac:dyDescent="0.2">
      <c r="A2158">
        <v>40436</v>
      </c>
      <c r="B2158" t="s">
        <v>4959</v>
      </c>
      <c r="C2158" t="s">
        <v>2968</v>
      </c>
      <c r="D2158" t="s">
        <v>2830</v>
      </c>
      <c r="E2158" s="336">
        <v>341.56</v>
      </c>
    </row>
    <row r="2159" spans="1:5" x14ac:dyDescent="0.2">
      <c r="A2159">
        <v>4315</v>
      </c>
      <c r="B2159" t="s">
        <v>4960</v>
      </c>
      <c r="C2159" t="s">
        <v>52</v>
      </c>
      <c r="D2159" t="s">
        <v>2830</v>
      </c>
      <c r="E2159" s="336">
        <v>2.77</v>
      </c>
    </row>
    <row r="2160" spans="1:5" x14ac:dyDescent="0.2">
      <c r="A2160">
        <v>402</v>
      </c>
      <c r="B2160" t="s">
        <v>4961</v>
      </c>
      <c r="C2160" t="s">
        <v>52</v>
      </c>
      <c r="D2160" t="s">
        <v>2830</v>
      </c>
      <c r="E2160" s="336">
        <v>23.26</v>
      </c>
    </row>
    <row r="2161" spans="1:5" x14ac:dyDescent="0.2">
      <c r="A2161">
        <v>4226</v>
      </c>
      <c r="B2161" t="s">
        <v>4962</v>
      </c>
      <c r="C2161" t="s">
        <v>94</v>
      </c>
      <c r="D2161" t="s">
        <v>767</v>
      </c>
      <c r="E2161" s="336">
        <v>7.66</v>
      </c>
    </row>
    <row r="2162" spans="1:5" x14ac:dyDescent="0.2">
      <c r="A2162">
        <v>4222</v>
      </c>
      <c r="B2162" t="s">
        <v>4963</v>
      </c>
      <c r="C2162" t="s">
        <v>556</v>
      </c>
      <c r="D2162" t="s">
        <v>767</v>
      </c>
      <c r="E2162" s="336">
        <v>6.24</v>
      </c>
    </row>
    <row r="2163" spans="1:5" x14ac:dyDescent="0.2">
      <c r="A2163">
        <v>34804</v>
      </c>
      <c r="B2163" t="s">
        <v>4964</v>
      </c>
      <c r="C2163" t="s">
        <v>3211</v>
      </c>
      <c r="D2163" t="s">
        <v>2830</v>
      </c>
      <c r="E2163" s="336">
        <v>49.65</v>
      </c>
    </row>
    <row r="2164" spans="1:5" x14ac:dyDescent="0.2">
      <c r="A2164">
        <v>4013</v>
      </c>
      <c r="B2164" t="s">
        <v>4965</v>
      </c>
      <c r="C2164" t="s">
        <v>3211</v>
      </c>
      <c r="D2164" t="s">
        <v>2830</v>
      </c>
      <c r="E2164" s="336">
        <v>9.68</v>
      </c>
    </row>
    <row r="2165" spans="1:5" x14ac:dyDescent="0.2">
      <c r="A2165">
        <v>4011</v>
      </c>
      <c r="B2165" t="s">
        <v>4966</v>
      </c>
      <c r="C2165" t="s">
        <v>3211</v>
      </c>
      <c r="D2165" t="s">
        <v>2830</v>
      </c>
      <c r="E2165" s="336">
        <v>10.81</v>
      </c>
    </row>
    <row r="2166" spans="1:5" x14ac:dyDescent="0.2">
      <c r="A2166">
        <v>4021</v>
      </c>
      <c r="B2166" t="s">
        <v>4967</v>
      </c>
      <c r="C2166" t="s">
        <v>3211</v>
      </c>
      <c r="D2166" t="s">
        <v>2830</v>
      </c>
      <c r="E2166" s="336">
        <v>13.49</v>
      </c>
    </row>
    <row r="2167" spans="1:5" x14ac:dyDescent="0.2">
      <c r="A2167">
        <v>4019</v>
      </c>
      <c r="B2167" t="s">
        <v>4968</v>
      </c>
      <c r="C2167" t="s">
        <v>3211</v>
      </c>
      <c r="D2167" t="s">
        <v>2830</v>
      </c>
      <c r="E2167" s="336">
        <v>16.190000000000001</v>
      </c>
    </row>
    <row r="2168" spans="1:5" x14ac:dyDescent="0.2">
      <c r="A2168">
        <v>4012</v>
      </c>
      <c r="B2168" t="s">
        <v>4969</v>
      </c>
      <c r="C2168" t="s">
        <v>3211</v>
      </c>
      <c r="D2168" t="s">
        <v>2830</v>
      </c>
      <c r="E2168" s="336">
        <v>21.7</v>
      </c>
    </row>
    <row r="2169" spans="1:5" x14ac:dyDescent="0.2">
      <c r="A2169">
        <v>4020</v>
      </c>
      <c r="B2169" t="s">
        <v>4970</v>
      </c>
      <c r="C2169" t="s">
        <v>3211</v>
      </c>
      <c r="D2169" t="s">
        <v>2830</v>
      </c>
      <c r="E2169" s="336">
        <v>27.17</v>
      </c>
    </row>
    <row r="2170" spans="1:5" x14ac:dyDescent="0.2">
      <c r="A2170">
        <v>4018</v>
      </c>
      <c r="B2170" t="s">
        <v>4971</v>
      </c>
      <c r="C2170" t="s">
        <v>3211</v>
      </c>
      <c r="D2170" t="s">
        <v>2830</v>
      </c>
      <c r="E2170" s="336">
        <v>32.549999999999997</v>
      </c>
    </row>
    <row r="2171" spans="1:5" x14ac:dyDescent="0.2">
      <c r="A2171">
        <v>36498</v>
      </c>
      <c r="B2171" t="s">
        <v>4972</v>
      </c>
      <c r="C2171" t="s">
        <v>52</v>
      </c>
      <c r="D2171" t="s">
        <v>2830</v>
      </c>
      <c r="E2171" s="336">
        <v>9538.74</v>
      </c>
    </row>
    <row r="2172" spans="1:5" x14ac:dyDescent="0.2">
      <c r="A2172">
        <v>12872</v>
      </c>
      <c r="B2172" t="s">
        <v>4973</v>
      </c>
      <c r="C2172" t="s">
        <v>533</v>
      </c>
      <c r="D2172" t="s">
        <v>2830</v>
      </c>
      <c r="E2172" s="336">
        <v>27.36</v>
      </c>
    </row>
    <row r="2173" spans="1:5" x14ac:dyDescent="0.2">
      <c r="A2173">
        <v>41075</v>
      </c>
      <c r="B2173" t="s">
        <v>4974</v>
      </c>
      <c r="C2173" t="s">
        <v>69</v>
      </c>
      <c r="D2173" t="s">
        <v>2830</v>
      </c>
      <c r="E2173" s="336">
        <v>4809.1000000000004</v>
      </c>
    </row>
    <row r="2174" spans="1:5" x14ac:dyDescent="0.2">
      <c r="A2174">
        <v>44324</v>
      </c>
      <c r="B2174" t="s">
        <v>4975</v>
      </c>
      <c r="C2174" t="s">
        <v>94</v>
      </c>
      <c r="D2174" t="s">
        <v>2830</v>
      </c>
      <c r="E2174" s="336">
        <v>2.74</v>
      </c>
    </row>
    <row r="2175" spans="1:5" x14ac:dyDescent="0.2">
      <c r="A2175">
        <v>3315</v>
      </c>
      <c r="B2175" t="s">
        <v>4976</v>
      </c>
      <c r="C2175" t="s">
        <v>94</v>
      </c>
      <c r="D2175" t="s">
        <v>2830</v>
      </c>
      <c r="E2175" s="336">
        <v>0.79</v>
      </c>
    </row>
    <row r="2176" spans="1:5" x14ac:dyDescent="0.2">
      <c r="A2176">
        <v>36870</v>
      </c>
      <c r="B2176" t="s">
        <v>4977</v>
      </c>
      <c r="C2176" t="s">
        <v>94</v>
      </c>
      <c r="D2176" t="s">
        <v>2830</v>
      </c>
      <c r="E2176" s="336">
        <v>0.61</v>
      </c>
    </row>
    <row r="2177" spans="1:5" x14ac:dyDescent="0.2">
      <c r="A2177">
        <v>5092</v>
      </c>
      <c r="B2177" t="s">
        <v>4978</v>
      </c>
      <c r="C2177" t="s">
        <v>3225</v>
      </c>
      <c r="D2177" t="s">
        <v>2830</v>
      </c>
      <c r="E2177" s="336">
        <v>19.21</v>
      </c>
    </row>
    <row r="2178" spans="1:5" x14ac:dyDescent="0.2">
      <c r="A2178">
        <v>11462</v>
      </c>
      <c r="B2178" t="s">
        <v>4979</v>
      </c>
      <c r="C2178" t="s">
        <v>3225</v>
      </c>
      <c r="D2178" t="s">
        <v>2830</v>
      </c>
      <c r="E2178" s="336">
        <v>19.649999999999999</v>
      </c>
    </row>
    <row r="2179" spans="1:5" x14ac:dyDescent="0.2">
      <c r="A2179">
        <v>36529</v>
      </c>
      <c r="B2179" t="s">
        <v>4980</v>
      </c>
      <c r="C2179" t="s">
        <v>52</v>
      </c>
      <c r="D2179" t="s">
        <v>2830</v>
      </c>
    </row>
    <row r="2180" spans="1:5" x14ac:dyDescent="0.2">
      <c r="A2180">
        <v>3318</v>
      </c>
      <c r="B2180" t="s">
        <v>4981</v>
      </c>
      <c r="C2180" t="s">
        <v>52</v>
      </c>
      <c r="D2180" t="s">
        <v>767</v>
      </c>
    </row>
    <row r="2181" spans="1:5" x14ac:dyDescent="0.2">
      <c r="A2181">
        <v>3324</v>
      </c>
      <c r="B2181" t="s">
        <v>4982</v>
      </c>
      <c r="C2181" t="s">
        <v>3211</v>
      </c>
      <c r="D2181" t="s">
        <v>2830</v>
      </c>
      <c r="E2181" s="336">
        <v>12.49</v>
      </c>
    </row>
    <row r="2182" spans="1:5" x14ac:dyDescent="0.2">
      <c r="A2182">
        <v>3322</v>
      </c>
      <c r="B2182" t="s">
        <v>4983</v>
      </c>
      <c r="C2182" t="s">
        <v>3211</v>
      </c>
      <c r="D2182" t="s">
        <v>767</v>
      </c>
      <c r="E2182" s="336">
        <v>17.5</v>
      </c>
    </row>
    <row r="2183" spans="1:5" x14ac:dyDescent="0.2">
      <c r="A2183">
        <v>5076</v>
      </c>
      <c r="B2183" t="s">
        <v>4984</v>
      </c>
      <c r="C2183" t="s">
        <v>94</v>
      </c>
      <c r="D2183" t="s">
        <v>2830</v>
      </c>
      <c r="E2183" s="336">
        <v>19.73</v>
      </c>
    </row>
    <row r="2184" spans="1:5" x14ac:dyDescent="0.2">
      <c r="A2184">
        <v>5077</v>
      </c>
      <c r="B2184" t="s">
        <v>4985</v>
      </c>
      <c r="C2184" t="s">
        <v>94</v>
      </c>
      <c r="D2184" t="s">
        <v>2830</v>
      </c>
      <c r="E2184" s="336">
        <v>21.8</v>
      </c>
    </row>
    <row r="2185" spans="1:5" x14ac:dyDescent="0.2">
      <c r="A2185">
        <v>45242</v>
      </c>
      <c r="B2185" t="s">
        <v>4986</v>
      </c>
      <c r="C2185" t="s">
        <v>52</v>
      </c>
      <c r="D2185" t="s">
        <v>2830</v>
      </c>
    </row>
    <row r="2186" spans="1:5" x14ac:dyDescent="0.2">
      <c r="A2186">
        <v>11837</v>
      </c>
      <c r="B2186" t="s">
        <v>4987</v>
      </c>
      <c r="C2186" t="s">
        <v>52</v>
      </c>
      <c r="D2186" t="s">
        <v>2830</v>
      </c>
      <c r="E2186" s="336">
        <v>60.18</v>
      </c>
    </row>
    <row r="2187" spans="1:5" x14ac:dyDescent="0.2">
      <c r="A2187">
        <v>415</v>
      </c>
      <c r="B2187" t="s">
        <v>4988</v>
      </c>
      <c r="C2187" t="s">
        <v>52</v>
      </c>
      <c r="D2187" t="s">
        <v>2830</v>
      </c>
      <c r="E2187" s="336">
        <v>24.68</v>
      </c>
    </row>
    <row r="2188" spans="1:5" x14ac:dyDescent="0.2">
      <c r="A2188">
        <v>38055</v>
      </c>
      <c r="B2188" t="s">
        <v>4989</v>
      </c>
      <c r="C2188" t="s">
        <v>52</v>
      </c>
      <c r="D2188" t="s">
        <v>2830</v>
      </c>
      <c r="E2188" s="336">
        <v>5.46</v>
      </c>
    </row>
    <row r="2189" spans="1:5" x14ac:dyDescent="0.2">
      <c r="A2189">
        <v>416</v>
      </c>
      <c r="B2189" t="s">
        <v>4990</v>
      </c>
      <c r="C2189" t="s">
        <v>52</v>
      </c>
      <c r="D2189" t="s">
        <v>2830</v>
      </c>
      <c r="E2189" s="336">
        <v>9.0299999999999994</v>
      </c>
    </row>
    <row r="2190" spans="1:5" x14ac:dyDescent="0.2">
      <c r="A2190">
        <v>425</v>
      </c>
      <c r="B2190" t="s">
        <v>4991</v>
      </c>
      <c r="C2190" t="s">
        <v>52</v>
      </c>
      <c r="D2190" t="s">
        <v>2830</v>
      </c>
      <c r="E2190" s="336">
        <v>5.6</v>
      </c>
    </row>
    <row r="2191" spans="1:5" x14ac:dyDescent="0.2">
      <c r="A2191">
        <v>426</v>
      </c>
      <c r="B2191" t="s">
        <v>4992</v>
      </c>
      <c r="C2191" t="s">
        <v>52</v>
      </c>
      <c r="D2191" t="s">
        <v>2830</v>
      </c>
      <c r="E2191" s="336">
        <v>30.84</v>
      </c>
    </row>
    <row r="2192" spans="1:5" x14ac:dyDescent="0.2">
      <c r="A2192">
        <v>38056</v>
      </c>
      <c r="B2192" t="s">
        <v>4993</v>
      </c>
      <c r="C2192" t="s">
        <v>52</v>
      </c>
      <c r="D2192" t="s">
        <v>2830</v>
      </c>
      <c r="E2192" s="336">
        <v>30.12</v>
      </c>
    </row>
    <row r="2193" spans="1:5" x14ac:dyDescent="0.2">
      <c r="A2193">
        <v>1564</v>
      </c>
      <c r="B2193" t="s">
        <v>4994</v>
      </c>
      <c r="C2193" t="s">
        <v>52</v>
      </c>
      <c r="D2193" t="s">
        <v>2830</v>
      </c>
      <c r="E2193" s="336">
        <v>11.49</v>
      </c>
    </row>
    <row r="2194" spans="1:5" x14ac:dyDescent="0.2">
      <c r="A2194">
        <v>11032</v>
      </c>
      <c r="B2194" t="s">
        <v>4995</v>
      </c>
      <c r="C2194" t="s">
        <v>52</v>
      </c>
      <c r="D2194" t="s">
        <v>2830</v>
      </c>
      <c r="E2194" s="336">
        <v>15.65</v>
      </c>
    </row>
    <row r="2195" spans="1:5" x14ac:dyDescent="0.2">
      <c r="A2195">
        <v>36786</v>
      </c>
      <c r="B2195" t="s">
        <v>4996</v>
      </c>
      <c r="C2195" t="s">
        <v>4997</v>
      </c>
      <c r="D2195" t="s">
        <v>2830</v>
      </c>
    </row>
    <row r="2196" spans="1:5" x14ac:dyDescent="0.2">
      <c r="A2196">
        <v>36785</v>
      </c>
      <c r="B2196" t="s">
        <v>4998</v>
      </c>
      <c r="C2196" t="s">
        <v>4997</v>
      </c>
      <c r="D2196" t="s">
        <v>2830</v>
      </c>
    </row>
    <row r="2197" spans="1:5" x14ac:dyDescent="0.2">
      <c r="A2197">
        <v>36782</v>
      </c>
      <c r="B2197" t="s">
        <v>4999</v>
      </c>
      <c r="C2197" t="s">
        <v>4997</v>
      </c>
      <c r="D2197" t="s">
        <v>2830</v>
      </c>
    </row>
    <row r="2198" spans="1:5" x14ac:dyDescent="0.2">
      <c r="A2198">
        <v>44481</v>
      </c>
      <c r="B2198" t="s">
        <v>5000</v>
      </c>
      <c r="C2198" t="s">
        <v>4997</v>
      </c>
      <c r="D2198" t="s">
        <v>767</v>
      </c>
    </row>
    <row r="2199" spans="1:5" x14ac:dyDescent="0.2">
      <c r="A2199">
        <v>4824</v>
      </c>
      <c r="B2199" t="s">
        <v>5001</v>
      </c>
      <c r="C2199" t="s">
        <v>94</v>
      </c>
      <c r="D2199" t="s">
        <v>2830</v>
      </c>
      <c r="E2199" s="336">
        <v>0.6</v>
      </c>
    </row>
    <row r="2200" spans="1:5" x14ac:dyDescent="0.2">
      <c r="A2200">
        <v>11795</v>
      </c>
      <c r="B2200" t="s">
        <v>5002</v>
      </c>
      <c r="C2200" t="s">
        <v>3211</v>
      </c>
      <c r="D2200" t="s">
        <v>2830</v>
      </c>
      <c r="E2200" s="336">
        <v>754.71</v>
      </c>
    </row>
    <row r="2201" spans="1:5" x14ac:dyDescent="0.2">
      <c r="A2201">
        <v>134</v>
      </c>
      <c r="B2201" t="s">
        <v>5003</v>
      </c>
      <c r="C2201" t="s">
        <v>94</v>
      </c>
      <c r="D2201" t="s">
        <v>2830</v>
      </c>
      <c r="E2201" s="336">
        <v>1.38</v>
      </c>
    </row>
    <row r="2202" spans="1:5" x14ac:dyDescent="0.2">
      <c r="A2202">
        <v>4229</v>
      </c>
      <c r="B2202" t="s">
        <v>5004</v>
      </c>
      <c r="C2202" t="s">
        <v>94</v>
      </c>
      <c r="D2202" t="s">
        <v>2830</v>
      </c>
      <c r="E2202" s="336">
        <v>45.8</v>
      </c>
    </row>
    <row r="2203" spans="1:5" x14ac:dyDescent="0.2">
      <c r="A2203">
        <v>11731</v>
      </c>
      <c r="B2203" t="s">
        <v>618</v>
      </c>
      <c r="C2203" t="s">
        <v>52</v>
      </c>
      <c r="D2203" t="s">
        <v>2830</v>
      </c>
      <c r="E2203" s="336">
        <v>13.88</v>
      </c>
    </row>
    <row r="2204" spans="1:5" x14ac:dyDescent="0.2">
      <c r="A2204">
        <v>11732</v>
      </c>
      <c r="B2204" t="s">
        <v>5005</v>
      </c>
      <c r="C2204" t="s">
        <v>52</v>
      </c>
      <c r="D2204" t="s">
        <v>2830</v>
      </c>
      <c r="E2204" s="336">
        <v>36.39</v>
      </c>
    </row>
    <row r="2205" spans="1:5" x14ac:dyDescent="0.2">
      <c r="A2205">
        <v>11244</v>
      </c>
      <c r="B2205" t="s">
        <v>5006</v>
      </c>
      <c r="C2205" t="s">
        <v>52</v>
      </c>
      <c r="D2205" t="s">
        <v>2830</v>
      </c>
    </row>
    <row r="2206" spans="1:5" x14ac:dyDescent="0.2">
      <c r="A2206">
        <v>11235</v>
      </c>
      <c r="B2206" t="s">
        <v>5007</v>
      </c>
      <c r="C2206" t="s">
        <v>52</v>
      </c>
      <c r="D2206" t="s">
        <v>2830</v>
      </c>
    </row>
    <row r="2207" spans="1:5" x14ac:dyDescent="0.2">
      <c r="A2207">
        <v>11236</v>
      </c>
      <c r="B2207" t="s">
        <v>5008</v>
      </c>
      <c r="C2207" t="s">
        <v>52</v>
      </c>
      <c r="D2207" t="s">
        <v>2830</v>
      </c>
    </row>
    <row r="2208" spans="1:5" x14ac:dyDescent="0.2">
      <c r="A2208">
        <v>11245</v>
      </c>
      <c r="B2208" t="s">
        <v>5009</v>
      </c>
      <c r="C2208" t="s">
        <v>52</v>
      </c>
      <c r="D2208" t="s">
        <v>2830</v>
      </c>
    </row>
    <row r="2209" spans="1:5" x14ac:dyDescent="0.2">
      <c r="A2209">
        <v>36494</v>
      </c>
      <c r="B2209" t="s">
        <v>5010</v>
      </c>
      <c r="C2209" t="s">
        <v>52</v>
      </c>
      <c r="D2209" t="s">
        <v>2830</v>
      </c>
    </row>
    <row r="2210" spans="1:5" x14ac:dyDescent="0.2">
      <c r="A2210">
        <v>36493</v>
      </c>
      <c r="B2210" t="s">
        <v>5011</v>
      </c>
      <c r="C2210" t="s">
        <v>52</v>
      </c>
      <c r="D2210" t="s">
        <v>2830</v>
      </c>
    </row>
    <row r="2211" spans="1:5" x14ac:dyDescent="0.2">
      <c r="A2211">
        <v>13333</v>
      </c>
      <c r="B2211" t="s">
        <v>5012</v>
      </c>
      <c r="C2211" t="s">
        <v>52</v>
      </c>
      <c r="D2211" t="s">
        <v>2830</v>
      </c>
      <c r="E2211" s="336">
        <v>264149.64</v>
      </c>
    </row>
    <row r="2212" spans="1:5" x14ac:dyDescent="0.2">
      <c r="A2212">
        <v>39588</v>
      </c>
      <c r="B2212" t="s">
        <v>5013</v>
      </c>
      <c r="C2212" t="s">
        <v>52</v>
      </c>
      <c r="D2212" t="s">
        <v>2830</v>
      </c>
      <c r="E2212" s="336">
        <v>282131.65999999997</v>
      </c>
    </row>
    <row r="2213" spans="1:5" x14ac:dyDescent="0.2">
      <c r="A2213">
        <v>14254</v>
      </c>
      <c r="B2213" t="s">
        <v>5014</v>
      </c>
      <c r="C2213" t="s">
        <v>52</v>
      </c>
      <c r="D2213" t="s">
        <v>767</v>
      </c>
      <c r="E2213" s="336">
        <v>138501</v>
      </c>
    </row>
    <row r="2214" spans="1:5" x14ac:dyDescent="0.2">
      <c r="A2214">
        <v>25019</v>
      </c>
      <c r="B2214" t="s">
        <v>5015</v>
      </c>
      <c r="C2214" t="s">
        <v>52</v>
      </c>
      <c r="D2214" t="s">
        <v>2830</v>
      </c>
      <c r="E2214" s="336">
        <v>198253.11</v>
      </c>
    </row>
    <row r="2215" spans="1:5" x14ac:dyDescent="0.2">
      <c r="A2215">
        <v>36501</v>
      </c>
      <c r="B2215" t="s">
        <v>5016</v>
      </c>
      <c r="C2215" t="s">
        <v>52</v>
      </c>
      <c r="D2215" t="s">
        <v>2830</v>
      </c>
      <c r="E2215" s="336">
        <v>176513.59</v>
      </c>
    </row>
    <row r="2216" spans="1:5" x14ac:dyDescent="0.2">
      <c r="A2216">
        <v>36500</v>
      </c>
      <c r="B2216" t="s">
        <v>5017</v>
      </c>
      <c r="C2216" t="s">
        <v>52</v>
      </c>
      <c r="D2216" t="s">
        <v>2830</v>
      </c>
      <c r="E2216" s="336">
        <v>124737.33</v>
      </c>
    </row>
    <row r="2217" spans="1:5" x14ac:dyDescent="0.2">
      <c r="A2217">
        <v>20017</v>
      </c>
      <c r="B2217" t="s">
        <v>5018</v>
      </c>
      <c r="C2217" t="s">
        <v>83</v>
      </c>
      <c r="D2217" t="s">
        <v>2830</v>
      </c>
      <c r="E2217" s="336">
        <v>7.75</v>
      </c>
    </row>
    <row r="2218" spans="1:5" x14ac:dyDescent="0.2">
      <c r="A2218">
        <v>20007</v>
      </c>
      <c r="B2218" t="s">
        <v>5019</v>
      </c>
      <c r="C2218" t="s">
        <v>83</v>
      </c>
      <c r="D2218" t="s">
        <v>2830</v>
      </c>
      <c r="E2218" s="336">
        <v>4.62</v>
      </c>
    </row>
    <row r="2219" spans="1:5" x14ac:dyDescent="0.2">
      <c r="A2219">
        <v>39831</v>
      </c>
      <c r="B2219" t="s">
        <v>5020</v>
      </c>
      <c r="C2219" t="s">
        <v>3260</v>
      </c>
      <c r="D2219" t="s">
        <v>2830</v>
      </c>
      <c r="E2219" s="336">
        <v>220.27</v>
      </c>
    </row>
    <row r="2220" spans="1:5" x14ac:dyDescent="0.2">
      <c r="A2220">
        <v>36888</v>
      </c>
      <c r="B2220" t="s">
        <v>5021</v>
      </c>
      <c r="C2220" t="s">
        <v>83</v>
      </c>
      <c r="D2220" t="s">
        <v>2830</v>
      </c>
      <c r="E2220" s="336">
        <v>58.88</v>
      </c>
    </row>
    <row r="2221" spans="1:5" x14ac:dyDescent="0.2">
      <c r="A2221">
        <v>39836</v>
      </c>
      <c r="B2221" t="s">
        <v>5022</v>
      </c>
      <c r="C2221" t="s">
        <v>3260</v>
      </c>
      <c r="D2221" t="s">
        <v>2830</v>
      </c>
      <c r="E2221" s="336">
        <v>193.55</v>
      </c>
    </row>
    <row r="2222" spans="1:5" x14ac:dyDescent="0.2">
      <c r="A2222">
        <v>39830</v>
      </c>
      <c r="B2222" t="s">
        <v>5023</v>
      </c>
      <c r="C2222" t="s">
        <v>3260</v>
      </c>
      <c r="D2222" t="s">
        <v>2830</v>
      </c>
      <c r="E2222" s="336">
        <v>220.74</v>
      </c>
    </row>
    <row r="2223" spans="1:5" x14ac:dyDescent="0.2">
      <c r="A2223">
        <v>36487</v>
      </c>
      <c r="B2223" t="s">
        <v>5024</v>
      </c>
      <c r="C2223" t="s">
        <v>52</v>
      </c>
      <c r="D2223" t="s">
        <v>2830</v>
      </c>
      <c r="E2223" s="336">
        <v>4919.97</v>
      </c>
    </row>
    <row r="2224" spans="1:5" x14ac:dyDescent="0.2">
      <c r="A2224">
        <v>44475</v>
      </c>
      <c r="B2224" t="s">
        <v>5025</v>
      </c>
      <c r="C2224" t="s">
        <v>52</v>
      </c>
      <c r="D2224" t="s">
        <v>2830</v>
      </c>
    </row>
    <row r="2225" spans="1:5" x14ac:dyDescent="0.2">
      <c r="A2225">
        <v>44474</v>
      </c>
      <c r="B2225" t="s">
        <v>5026</v>
      </c>
      <c r="C2225" t="s">
        <v>52</v>
      </c>
      <c r="D2225" t="s">
        <v>2830</v>
      </c>
    </row>
    <row r="2226" spans="1:5" x14ac:dyDescent="0.2">
      <c r="A2226">
        <v>37775</v>
      </c>
      <c r="B2226" t="s">
        <v>5027</v>
      </c>
      <c r="C2226" t="s">
        <v>52</v>
      </c>
      <c r="D2226" t="s">
        <v>2830</v>
      </c>
    </row>
    <row r="2227" spans="1:5" x14ac:dyDescent="0.2">
      <c r="A2227">
        <v>10712</v>
      </c>
      <c r="B2227" t="s">
        <v>5028</v>
      </c>
      <c r="C2227" t="s">
        <v>52</v>
      </c>
      <c r="D2227" t="s">
        <v>2830</v>
      </c>
    </row>
    <row r="2228" spans="1:5" x14ac:dyDescent="0.2">
      <c r="A2228">
        <v>3363</v>
      </c>
      <c r="B2228" t="s">
        <v>5029</v>
      </c>
      <c r="C2228" t="s">
        <v>52</v>
      </c>
      <c r="D2228" t="s">
        <v>767</v>
      </c>
    </row>
    <row r="2229" spans="1:5" x14ac:dyDescent="0.2">
      <c r="A2229">
        <v>3365</v>
      </c>
      <c r="B2229" t="s">
        <v>5030</v>
      </c>
      <c r="C2229" t="s">
        <v>52</v>
      </c>
      <c r="D2229" t="s">
        <v>2830</v>
      </c>
    </row>
    <row r="2230" spans="1:5" x14ac:dyDescent="0.2">
      <c r="A2230">
        <v>7569</v>
      </c>
      <c r="B2230" t="s">
        <v>5031</v>
      </c>
      <c r="C2230" t="s">
        <v>52</v>
      </c>
      <c r="D2230" t="s">
        <v>2830</v>
      </c>
      <c r="E2230" s="336">
        <v>108.64</v>
      </c>
    </row>
    <row r="2231" spans="1:5" x14ac:dyDescent="0.2">
      <c r="A2231">
        <v>3378</v>
      </c>
      <c r="B2231" t="s">
        <v>5032</v>
      </c>
      <c r="C2231" t="s">
        <v>52</v>
      </c>
      <c r="D2231" t="s">
        <v>2830</v>
      </c>
      <c r="E2231" s="336">
        <v>87.35</v>
      </c>
    </row>
    <row r="2232" spans="1:5" x14ac:dyDescent="0.2">
      <c r="A2232">
        <v>3380</v>
      </c>
      <c r="B2232" t="s">
        <v>5033</v>
      </c>
      <c r="C2232" t="s">
        <v>52</v>
      </c>
      <c r="D2232" t="s">
        <v>767</v>
      </c>
      <c r="E2232" s="336">
        <v>61.15</v>
      </c>
    </row>
    <row r="2233" spans="1:5" x14ac:dyDescent="0.2">
      <c r="A2233">
        <v>3379</v>
      </c>
      <c r="B2233" t="s">
        <v>5034</v>
      </c>
      <c r="C2233" t="s">
        <v>52</v>
      </c>
      <c r="D2233" t="s">
        <v>2830</v>
      </c>
      <c r="E2233" s="336">
        <v>59.04</v>
      </c>
    </row>
    <row r="2234" spans="1:5" x14ac:dyDescent="0.2">
      <c r="A2234">
        <v>11991</v>
      </c>
      <c r="B2234" t="s">
        <v>5035</v>
      </c>
      <c r="C2234" t="s">
        <v>52</v>
      </c>
      <c r="D2234" t="s">
        <v>2830</v>
      </c>
      <c r="E2234" s="336">
        <v>68.55</v>
      </c>
    </row>
    <row r="2235" spans="1:5" x14ac:dyDescent="0.2">
      <c r="A2235">
        <v>44305</v>
      </c>
      <c r="B2235" t="s">
        <v>5036</v>
      </c>
      <c r="C2235" t="s">
        <v>52</v>
      </c>
      <c r="D2235" t="s">
        <v>2830</v>
      </c>
      <c r="E2235" s="336">
        <v>2018.2</v>
      </c>
    </row>
    <row r="2236" spans="1:5" x14ac:dyDescent="0.2">
      <c r="A2236">
        <v>34349</v>
      </c>
      <c r="B2236" t="s">
        <v>5037</v>
      </c>
      <c r="C2236" t="s">
        <v>52</v>
      </c>
      <c r="D2236" t="s">
        <v>2830</v>
      </c>
      <c r="E2236" s="336">
        <v>28.21</v>
      </c>
    </row>
    <row r="2237" spans="1:5" x14ac:dyDescent="0.2">
      <c r="A2237">
        <v>11029</v>
      </c>
      <c r="B2237" t="s">
        <v>5038</v>
      </c>
      <c r="C2237" t="s">
        <v>419</v>
      </c>
      <c r="D2237" t="s">
        <v>2830</v>
      </c>
      <c r="E2237" s="336">
        <v>2.4</v>
      </c>
    </row>
    <row r="2238" spans="1:5" x14ac:dyDescent="0.2">
      <c r="A2238">
        <v>4316</v>
      </c>
      <c r="B2238" t="s">
        <v>5039</v>
      </c>
      <c r="C2238" t="s">
        <v>52</v>
      </c>
      <c r="D2238" t="s">
        <v>2830</v>
      </c>
      <c r="E2238" s="336">
        <v>2.42</v>
      </c>
    </row>
    <row r="2239" spans="1:5" x14ac:dyDescent="0.2">
      <c r="A2239">
        <v>4313</v>
      </c>
      <c r="B2239" t="s">
        <v>5040</v>
      </c>
      <c r="C2239" t="s">
        <v>419</v>
      </c>
      <c r="D2239" t="s">
        <v>2830</v>
      </c>
      <c r="E2239" s="336">
        <v>3.48</v>
      </c>
    </row>
    <row r="2240" spans="1:5" x14ac:dyDescent="0.2">
      <c r="A2240">
        <v>4317</v>
      </c>
      <c r="B2240" t="s">
        <v>5041</v>
      </c>
      <c r="C2240" t="s">
        <v>52</v>
      </c>
      <c r="D2240" t="s">
        <v>2830</v>
      </c>
      <c r="E2240" s="336">
        <v>3.96</v>
      </c>
    </row>
    <row r="2241" spans="1:5" x14ac:dyDescent="0.2">
      <c r="A2241">
        <v>4314</v>
      </c>
      <c r="B2241" t="s">
        <v>5042</v>
      </c>
      <c r="C2241" t="s">
        <v>419</v>
      </c>
      <c r="D2241" t="s">
        <v>2830</v>
      </c>
      <c r="E2241" s="336">
        <v>4.6399999999999997</v>
      </c>
    </row>
    <row r="2242" spans="1:5" x14ac:dyDescent="0.2">
      <c r="A2242">
        <v>10921</v>
      </c>
      <c r="B2242" t="s">
        <v>5043</v>
      </c>
      <c r="C2242" t="s">
        <v>52</v>
      </c>
      <c r="D2242" t="s">
        <v>767</v>
      </c>
    </row>
    <row r="2243" spans="1:5" x14ac:dyDescent="0.2">
      <c r="A2243">
        <v>10922</v>
      </c>
      <c r="B2243" t="s">
        <v>5044</v>
      </c>
      <c r="C2243" t="s">
        <v>52</v>
      </c>
      <c r="D2243" t="s">
        <v>2830</v>
      </c>
    </row>
    <row r="2244" spans="1:5" x14ac:dyDescent="0.2">
      <c r="A2244">
        <v>10923</v>
      </c>
      <c r="B2244" t="s">
        <v>5045</v>
      </c>
      <c r="C2244" t="s">
        <v>52</v>
      </c>
      <c r="D2244" t="s">
        <v>2830</v>
      </c>
    </row>
    <row r="2245" spans="1:5" x14ac:dyDescent="0.2">
      <c r="A2245">
        <v>10924</v>
      </c>
      <c r="B2245" t="s">
        <v>5046</v>
      </c>
      <c r="C2245" t="s">
        <v>52</v>
      </c>
      <c r="D2245" t="s">
        <v>2830</v>
      </c>
    </row>
    <row r="2246" spans="1:5" x14ac:dyDescent="0.2">
      <c r="A2246">
        <v>12772</v>
      </c>
      <c r="B2246" t="s">
        <v>5047</v>
      </c>
      <c r="C2246" t="s">
        <v>52</v>
      </c>
      <c r="D2246" t="s">
        <v>2830</v>
      </c>
      <c r="E2246" s="336">
        <v>2211.63</v>
      </c>
    </row>
    <row r="2247" spans="1:5" x14ac:dyDescent="0.2">
      <c r="A2247">
        <v>12770</v>
      </c>
      <c r="B2247" t="s">
        <v>5048</v>
      </c>
      <c r="C2247" t="s">
        <v>52</v>
      </c>
      <c r="D2247" t="s">
        <v>2830</v>
      </c>
      <c r="E2247" s="336">
        <v>1330.72</v>
      </c>
    </row>
    <row r="2248" spans="1:5" x14ac:dyDescent="0.2">
      <c r="A2248">
        <v>12775</v>
      </c>
      <c r="B2248" t="s">
        <v>5049</v>
      </c>
      <c r="C2248" t="s">
        <v>52</v>
      </c>
      <c r="D2248" t="s">
        <v>2830</v>
      </c>
      <c r="E2248" s="336">
        <v>974.61</v>
      </c>
    </row>
    <row r="2249" spans="1:5" x14ac:dyDescent="0.2">
      <c r="A2249">
        <v>12768</v>
      </c>
      <c r="B2249" t="s">
        <v>5050</v>
      </c>
      <c r="C2249" t="s">
        <v>52</v>
      </c>
      <c r="D2249" t="s">
        <v>2830</v>
      </c>
      <c r="E2249" s="336">
        <v>3111.27</v>
      </c>
    </row>
    <row r="2250" spans="1:5" x14ac:dyDescent="0.2">
      <c r="A2250">
        <v>12769</v>
      </c>
      <c r="B2250" t="s">
        <v>5051</v>
      </c>
      <c r="C2250" t="s">
        <v>52</v>
      </c>
      <c r="D2250" t="s">
        <v>767</v>
      </c>
      <c r="E2250" s="336">
        <v>254.9</v>
      </c>
    </row>
    <row r="2251" spans="1:5" x14ac:dyDescent="0.2">
      <c r="A2251">
        <v>12773</v>
      </c>
      <c r="B2251" t="s">
        <v>5052</v>
      </c>
      <c r="C2251" t="s">
        <v>52</v>
      </c>
      <c r="D2251" t="s">
        <v>2830</v>
      </c>
      <c r="E2251" s="336">
        <v>273.64</v>
      </c>
    </row>
    <row r="2252" spans="1:5" x14ac:dyDescent="0.2">
      <c r="A2252">
        <v>12774</v>
      </c>
      <c r="B2252" t="s">
        <v>5053</v>
      </c>
      <c r="C2252" t="s">
        <v>52</v>
      </c>
      <c r="D2252" t="s">
        <v>2830</v>
      </c>
      <c r="E2252" s="336">
        <v>337.36</v>
      </c>
    </row>
    <row r="2253" spans="1:5" x14ac:dyDescent="0.2">
      <c r="A2253">
        <v>12776</v>
      </c>
      <c r="B2253" t="s">
        <v>5054</v>
      </c>
      <c r="C2253" t="s">
        <v>52</v>
      </c>
      <c r="D2253" t="s">
        <v>2830</v>
      </c>
      <c r="E2253" s="336">
        <v>5023.0200000000004</v>
      </c>
    </row>
    <row r="2254" spans="1:5" x14ac:dyDescent="0.2">
      <c r="A2254">
        <v>12777</v>
      </c>
      <c r="B2254" t="s">
        <v>5055</v>
      </c>
      <c r="C2254" t="s">
        <v>52</v>
      </c>
      <c r="D2254" t="s">
        <v>2830</v>
      </c>
      <c r="E2254" s="336">
        <v>6559.92</v>
      </c>
    </row>
    <row r="2255" spans="1:5" x14ac:dyDescent="0.2">
      <c r="A2255">
        <v>12873</v>
      </c>
      <c r="B2255" t="s">
        <v>5056</v>
      </c>
      <c r="C2255" t="s">
        <v>533</v>
      </c>
      <c r="D2255" t="s">
        <v>2830</v>
      </c>
      <c r="E2255" s="336">
        <v>28.21</v>
      </c>
    </row>
    <row r="2256" spans="1:5" x14ac:dyDescent="0.2">
      <c r="A2256">
        <v>41076</v>
      </c>
      <c r="B2256" t="s">
        <v>5057</v>
      </c>
      <c r="C2256" t="s">
        <v>69</v>
      </c>
      <c r="D2256" t="s">
        <v>2830</v>
      </c>
      <c r="E2256" s="336">
        <v>4956.5600000000004</v>
      </c>
    </row>
    <row r="2257" spans="1:5" x14ac:dyDescent="0.2">
      <c r="A2257">
        <v>140</v>
      </c>
      <c r="B2257" t="s">
        <v>5058</v>
      </c>
      <c r="C2257" t="s">
        <v>94</v>
      </c>
      <c r="D2257" t="s">
        <v>2830</v>
      </c>
      <c r="E2257" s="336">
        <v>15.43</v>
      </c>
    </row>
    <row r="2258" spans="1:5" x14ac:dyDescent="0.2">
      <c r="A2258">
        <v>151</v>
      </c>
      <c r="B2258" t="s">
        <v>5059</v>
      </c>
      <c r="C2258" t="s">
        <v>556</v>
      </c>
      <c r="D2258" t="s">
        <v>2830</v>
      </c>
      <c r="E2258" s="336">
        <v>22.77</v>
      </c>
    </row>
    <row r="2259" spans="1:5" x14ac:dyDescent="0.2">
      <c r="A2259">
        <v>7340</v>
      </c>
      <c r="B2259" t="s">
        <v>5060</v>
      </c>
      <c r="C2259" t="s">
        <v>556</v>
      </c>
      <c r="D2259" t="s">
        <v>2830</v>
      </c>
      <c r="E2259" s="336">
        <v>37.86</v>
      </c>
    </row>
    <row r="2260" spans="1:5" x14ac:dyDescent="0.2">
      <c r="A2260">
        <v>40929</v>
      </c>
      <c r="B2260" t="s">
        <v>5061</v>
      </c>
      <c r="C2260" t="s">
        <v>69</v>
      </c>
      <c r="D2260" t="s">
        <v>2830</v>
      </c>
      <c r="E2260" s="336">
        <v>7057.05</v>
      </c>
    </row>
    <row r="2261" spans="1:5" x14ac:dyDescent="0.2">
      <c r="A2261">
        <v>2701</v>
      </c>
      <c r="B2261" t="s">
        <v>5062</v>
      </c>
      <c r="C2261" t="s">
        <v>533</v>
      </c>
      <c r="D2261" t="s">
        <v>2830</v>
      </c>
      <c r="E2261" s="336">
        <v>40.159999999999997</v>
      </c>
    </row>
    <row r="2262" spans="1:5" x14ac:dyDescent="0.2">
      <c r="A2262">
        <v>38064</v>
      </c>
      <c r="B2262" t="s">
        <v>5063</v>
      </c>
      <c r="C2262" t="s">
        <v>52</v>
      </c>
      <c r="D2262" t="s">
        <v>2830</v>
      </c>
      <c r="E2262" s="336">
        <v>16.420000000000002</v>
      </c>
    </row>
    <row r="2263" spans="1:5" x14ac:dyDescent="0.2">
      <c r="A2263">
        <v>38114</v>
      </c>
      <c r="B2263" t="s">
        <v>5064</v>
      </c>
      <c r="C2263" t="s">
        <v>52</v>
      </c>
      <c r="D2263" t="s">
        <v>2830</v>
      </c>
      <c r="E2263" s="336">
        <v>14.68</v>
      </c>
    </row>
    <row r="2264" spans="1:5" x14ac:dyDescent="0.2">
      <c r="A2264">
        <v>38115</v>
      </c>
      <c r="B2264" t="s">
        <v>5065</v>
      </c>
      <c r="C2264" t="s">
        <v>52</v>
      </c>
      <c r="D2264" t="s">
        <v>2830</v>
      </c>
      <c r="E2264" s="336">
        <v>15.68</v>
      </c>
    </row>
    <row r="2265" spans="1:5" x14ac:dyDescent="0.2">
      <c r="A2265">
        <v>38065</v>
      </c>
      <c r="B2265" t="s">
        <v>5066</v>
      </c>
      <c r="C2265" t="s">
        <v>52</v>
      </c>
      <c r="D2265" t="s">
        <v>2830</v>
      </c>
      <c r="E2265" s="336">
        <v>23.29</v>
      </c>
    </row>
    <row r="2266" spans="1:5" x14ac:dyDescent="0.2">
      <c r="A2266">
        <v>38078</v>
      </c>
      <c r="B2266" t="s">
        <v>5067</v>
      </c>
      <c r="C2266" t="s">
        <v>52</v>
      </c>
      <c r="D2266" t="s">
        <v>2830</v>
      </c>
      <c r="E2266" s="336">
        <v>13.59</v>
      </c>
    </row>
    <row r="2267" spans="1:5" x14ac:dyDescent="0.2">
      <c r="A2267">
        <v>38113</v>
      </c>
      <c r="B2267" t="s">
        <v>5068</v>
      </c>
      <c r="C2267" t="s">
        <v>52</v>
      </c>
      <c r="D2267" t="s">
        <v>2830</v>
      </c>
      <c r="E2267" s="336">
        <v>7.38</v>
      </c>
    </row>
    <row r="2268" spans="1:5" x14ac:dyDescent="0.2">
      <c r="A2268">
        <v>38063</v>
      </c>
      <c r="B2268" t="s">
        <v>5069</v>
      </c>
      <c r="C2268" t="s">
        <v>52</v>
      </c>
      <c r="D2268" t="s">
        <v>2830</v>
      </c>
      <c r="E2268" s="336">
        <v>7.92</v>
      </c>
    </row>
    <row r="2269" spans="1:5" x14ac:dyDescent="0.2">
      <c r="A2269">
        <v>38073</v>
      </c>
      <c r="B2269" t="s">
        <v>5070</v>
      </c>
      <c r="C2269" t="s">
        <v>52</v>
      </c>
      <c r="D2269" t="s">
        <v>2830</v>
      </c>
      <c r="E2269" s="336">
        <v>19.22</v>
      </c>
    </row>
    <row r="2270" spans="1:5" x14ac:dyDescent="0.2">
      <c r="A2270">
        <v>38080</v>
      </c>
      <c r="B2270" t="s">
        <v>5071</v>
      </c>
      <c r="C2270" t="s">
        <v>52</v>
      </c>
      <c r="D2270" t="s">
        <v>2830</v>
      </c>
      <c r="E2270" s="336">
        <v>23.6</v>
      </c>
    </row>
    <row r="2271" spans="1:5" x14ac:dyDescent="0.2">
      <c r="A2271">
        <v>38069</v>
      </c>
      <c r="B2271" t="s">
        <v>5072</v>
      </c>
      <c r="C2271" t="s">
        <v>52</v>
      </c>
      <c r="D2271" t="s">
        <v>2830</v>
      </c>
      <c r="E2271" s="336">
        <v>12.91</v>
      </c>
    </row>
    <row r="2272" spans="1:5" x14ac:dyDescent="0.2">
      <c r="A2272">
        <v>38077</v>
      </c>
      <c r="B2272" t="s">
        <v>5073</v>
      </c>
      <c r="C2272" t="s">
        <v>52</v>
      </c>
      <c r="D2272" t="s">
        <v>2830</v>
      </c>
      <c r="E2272" s="336">
        <v>12.61</v>
      </c>
    </row>
    <row r="2273" spans="1:5" x14ac:dyDescent="0.2">
      <c r="A2273">
        <v>38112</v>
      </c>
      <c r="B2273" t="s">
        <v>5074</v>
      </c>
      <c r="C2273" t="s">
        <v>52</v>
      </c>
      <c r="D2273" t="s">
        <v>2830</v>
      </c>
      <c r="E2273" s="336">
        <v>5.67</v>
      </c>
    </row>
    <row r="2274" spans="1:5" x14ac:dyDescent="0.2">
      <c r="A2274">
        <v>38062</v>
      </c>
      <c r="B2274" t="s">
        <v>5075</v>
      </c>
      <c r="C2274" t="s">
        <v>52</v>
      </c>
      <c r="D2274" t="s">
        <v>2830</v>
      </c>
      <c r="E2274" s="336">
        <v>5.82</v>
      </c>
    </row>
    <row r="2275" spans="1:5" x14ac:dyDescent="0.2">
      <c r="A2275">
        <v>12129</v>
      </c>
      <c r="B2275" t="s">
        <v>5076</v>
      </c>
      <c r="C2275" t="s">
        <v>52</v>
      </c>
      <c r="D2275" t="s">
        <v>2830</v>
      </c>
      <c r="E2275" s="336">
        <v>10.28</v>
      </c>
    </row>
    <row r="2276" spans="1:5" x14ac:dyDescent="0.2">
      <c r="A2276">
        <v>12128</v>
      </c>
      <c r="B2276" t="s">
        <v>5077</v>
      </c>
      <c r="C2276" t="s">
        <v>52</v>
      </c>
      <c r="D2276" t="s">
        <v>2830</v>
      </c>
      <c r="E2276" s="336">
        <v>7.78</v>
      </c>
    </row>
    <row r="2277" spans="1:5" x14ac:dyDescent="0.2">
      <c r="A2277">
        <v>38081</v>
      </c>
      <c r="B2277" t="s">
        <v>5078</v>
      </c>
      <c r="C2277" t="s">
        <v>52</v>
      </c>
      <c r="D2277" t="s">
        <v>2830</v>
      </c>
      <c r="E2277" s="336">
        <v>20.02</v>
      </c>
    </row>
    <row r="2278" spans="1:5" x14ac:dyDescent="0.2">
      <c r="A2278">
        <v>38070</v>
      </c>
      <c r="B2278" t="s">
        <v>5079</v>
      </c>
      <c r="C2278" t="s">
        <v>52</v>
      </c>
      <c r="D2278" t="s">
        <v>2830</v>
      </c>
      <c r="E2278" s="336">
        <v>13.79</v>
      </c>
    </row>
    <row r="2279" spans="1:5" x14ac:dyDescent="0.2">
      <c r="A2279">
        <v>38074</v>
      </c>
      <c r="B2279" t="s">
        <v>5080</v>
      </c>
      <c r="C2279" t="s">
        <v>52</v>
      </c>
      <c r="D2279" t="s">
        <v>2830</v>
      </c>
      <c r="E2279" s="336">
        <v>20.98</v>
      </c>
    </row>
    <row r="2280" spans="1:5" x14ac:dyDescent="0.2">
      <c r="A2280">
        <v>38072</v>
      </c>
      <c r="B2280" t="s">
        <v>5081</v>
      </c>
      <c r="C2280" t="s">
        <v>52</v>
      </c>
      <c r="D2280" t="s">
        <v>2830</v>
      </c>
      <c r="E2280" s="336">
        <v>17.3</v>
      </c>
    </row>
    <row r="2281" spans="1:5" x14ac:dyDescent="0.2">
      <c r="A2281">
        <v>38079</v>
      </c>
      <c r="B2281" t="s">
        <v>5082</v>
      </c>
      <c r="C2281" t="s">
        <v>52</v>
      </c>
      <c r="D2281" t="s">
        <v>2830</v>
      </c>
      <c r="E2281" s="336">
        <v>18</v>
      </c>
    </row>
    <row r="2282" spans="1:5" x14ac:dyDescent="0.2">
      <c r="A2282">
        <v>38068</v>
      </c>
      <c r="B2282" t="s">
        <v>5083</v>
      </c>
      <c r="C2282" t="s">
        <v>52</v>
      </c>
      <c r="D2282" t="s">
        <v>2830</v>
      </c>
      <c r="E2282" s="336">
        <v>11.94</v>
      </c>
    </row>
    <row r="2283" spans="1:5" x14ac:dyDescent="0.2">
      <c r="A2283">
        <v>38071</v>
      </c>
      <c r="B2283" t="s">
        <v>5084</v>
      </c>
      <c r="C2283" t="s">
        <v>52</v>
      </c>
      <c r="D2283" t="s">
        <v>2830</v>
      </c>
      <c r="E2283" s="336">
        <v>14.28</v>
      </c>
    </row>
    <row r="2284" spans="1:5" x14ac:dyDescent="0.2">
      <c r="A2284">
        <v>45279</v>
      </c>
      <c r="B2284" t="s">
        <v>5085</v>
      </c>
      <c r="C2284" t="s">
        <v>52</v>
      </c>
      <c r="D2284" t="s">
        <v>767</v>
      </c>
      <c r="E2284" s="336">
        <v>1350</v>
      </c>
    </row>
    <row r="2285" spans="1:5" x14ac:dyDescent="0.2">
      <c r="A2285">
        <v>3405</v>
      </c>
      <c r="B2285" t="s">
        <v>5086</v>
      </c>
      <c r="C2285" t="s">
        <v>52</v>
      </c>
      <c r="D2285" t="s">
        <v>2830</v>
      </c>
      <c r="E2285" s="336">
        <v>88.86</v>
      </c>
    </row>
    <row r="2286" spans="1:5" x14ac:dyDescent="0.2">
      <c r="A2286">
        <v>3394</v>
      </c>
      <c r="B2286" t="s">
        <v>5087</v>
      </c>
      <c r="C2286" t="s">
        <v>52</v>
      </c>
      <c r="D2286" t="s">
        <v>2830</v>
      </c>
      <c r="E2286" s="336">
        <v>469.07</v>
      </c>
    </row>
    <row r="2287" spans="1:5" x14ac:dyDescent="0.2">
      <c r="A2287">
        <v>3393</v>
      </c>
      <c r="B2287" t="s">
        <v>5088</v>
      </c>
      <c r="C2287" t="s">
        <v>52</v>
      </c>
      <c r="D2287" t="s">
        <v>2830</v>
      </c>
      <c r="E2287" s="336">
        <v>798.65</v>
      </c>
    </row>
    <row r="2288" spans="1:5" x14ac:dyDescent="0.2">
      <c r="A2288">
        <v>3406</v>
      </c>
      <c r="B2288" t="s">
        <v>5089</v>
      </c>
      <c r="C2288" t="s">
        <v>52</v>
      </c>
      <c r="D2288" t="s">
        <v>767</v>
      </c>
      <c r="E2288" s="336">
        <v>27.2</v>
      </c>
    </row>
    <row r="2289" spans="1:5" x14ac:dyDescent="0.2">
      <c r="A2289">
        <v>3395</v>
      </c>
      <c r="B2289" t="s">
        <v>5090</v>
      </c>
      <c r="C2289" t="s">
        <v>52</v>
      </c>
      <c r="D2289" t="s">
        <v>2830</v>
      </c>
      <c r="E2289" s="336">
        <v>114.74</v>
      </c>
    </row>
    <row r="2290" spans="1:5" x14ac:dyDescent="0.2">
      <c r="A2290">
        <v>3398</v>
      </c>
      <c r="B2290" t="s">
        <v>5091</v>
      </c>
      <c r="C2290" t="s">
        <v>52</v>
      </c>
      <c r="D2290" t="s">
        <v>2830</v>
      </c>
      <c r="E2290" s="336">
        <v>5.45</v>
      </c>
    </row>
    <row r="2291" spans="1:5" x14ac:dyDescent="0.2">
      <c r="A2291">
        <v>40662</v>
      </c>
      <c r="B2291" t="s">
        <v>5092</v>
      </c>
      <c r="C2291" t="s">
        <v>52</v>
      </c>
      <c r="D2291" t="s">
        <v>2830</v>
      </c>
    </row>
    <row r="2292" spans="1:5" x14ac:dyDescent="0.2">
      <c r="A2292">
        <v>3437</v>
      </c>
      <c r="B2292" t="s">
        <v>5093</v>
      </c>
      <c r="C2292" t="s">
        <v>3211</v>
      </c>
      <c r="D2292" t="s">
        <v>2830</v>
      </c>
    </row>
    <row r="2293" spans="1:5" x14ac:dyDescent="0.2">
      <c r="A2293">
        <v>11190</v>
      </c>
      <c r="B2293" t="s">
        <v>5094</v>
      </c>
      <c r="C2293" t="s">
        <v>52</v>
      </c>
      <c r="D2293" t="s">
        <v>767</v>
      </c>
    </row>
    <row r="2294" spans="1:5" x14ac:dyDescent="0.2">
      <c r="A2294">
        <v>34377</v>
      </c>
      <c r="B2294" t="s">
        <v>5095</v>
      </c>
      <c r="C2294" t="s">
        <v>52</v>
      </c>
      <c r="D2294" t="s">
        <v>2830</v>
      </c>
      <c r="E2294" s="336">
        <v>414.58</v>
      </c>
    </row>
    <row r="2295" spans="1:5" x14ac:dyDescent="0.2">
      <c r="A2295">
        <v>40659</v>
      </c>
      <c r="B2295" t="s">
        <v>5096</v>
      </c>
      <c r="C2295" t="s">
        <v>3211</v>
      </c>
      <c r="D2295" t="s">
        <v>2830</v>
      </c>
    </row>
    <row r="2296" spans="1:5" x14ac:dyDescent="0.2">
      <c r="A2296">
        <v>40660</v>
      </c>
      <c r="B2296" t="s">
        <v>5097</v>
      </c>
      <c r="C2296" t="s">
        <v>3211</v>
      </c>
      <c r="D2296" t="s">
        <v>2830</v>
      </c>
    </row>
    <row r="2297" spans="1:5" x14ac:dyDescent="0.2">
      <c r="A2297">
        <v>40661</v>
      </c>
      <c r="B2297" t="s">
        <v>5098</v>
      </c>
      <c r="C2297" t="s">
        <v>3211</v>
      </c>
      <c r="D2297" t="s">
        <v>2830</v>
      </c>
    </row>
    <row r="2298" spans="1:5" x14ac:dyDescent="0.2">
      <c r="A2298">
        <v>3428</v>
      </c>
      <c r="B2298" t="s">
        <v>5099</v>
      </c>
      <c r="C2298" t="s">
        <v>3211</v>
      </c>
      <c r="D2298" t="s">
        <v>767</v>
      </c>
    </row>
    <row r="2299" spans="1:5" x14ac:dyDescent="0.2">
      <c r="A2299">
        <v>3429</v>
      </c>
      <c r="B2299" t="s">
        <v>5100</v>
      </c>
      <c r="C2299" t="s">
        <v>3211</v>
      </c>
      <c r="D2299" t="s">
        <v>2830</v>
      </c>
    </row>
    <row r="2300" spans="1:5" x14ac:dyDescent="0.2">
      <c r="A2300">
        <v>11199</v>
      </c>
      <c r="B2300" t="s">
        <v>5101</v>
      </c>
      <c r="C2300" t="s">
        <v>52</v>
      </c>
      <c r="D2300" t="s">
        <v>2830</v>
      </c>
    </row>
    <row r="2301" spans="1:5" x14ac:dyDescent="0.2">
      <c r="A2301">
        <v>36896</v>
      </c>
      <c r="B2301" t="s">
        <v>5102</v>
      </c>
      <c r="C2301" t="s">
        <v>52</v>
      </c>
      <c r="D2301" t="s">
        <v>767</v>
      </c>
      <c r="E2301" s="336">
        <v>802.95</v>
      </c>
    </row>
    <row r="2302" spans="1:5" x14ac:dyDescent="0.2">
      <c r="A2302">
        <v>34367</v>
      </c>
      <c r="B2302" t="s">
        <v>5103</v>
      </c>
      <c r="C2302" t="s">
        <v>52</v>
      </c>
      <c r="D2302" t="s">
        <v>2830</v>
      </c>
      <c r="E2302" s="336">
        <v>1034.8800000000001</v>
      </c>
    </row>
    <row r="2303" spans="1:5" x14ac:dyDescent="0.2">
      <c r="A2303">
        <v>36897</v>
      </c>
      <c r="B2303" t="s">
        <v>5104</v>
      </c>
      <c r="C2303" t="s">
        <v>52</v>
      </c>
      <c r="D2303" t="s">
        <v>2830</v>
      </c>
      <c r="E2303" s="336">
        <v>1252.99</v>
      </c>
    </row>
    <row r="2304" spans="1:5" x14ac:dyDescent="0.2">
      <c r="A2304">
        <v>34369</v>
      </c>
      <c r="B2304" t="s">
        <v>5105</v>
      </c>
      <c r="C2304" t="s">
        <v>52</v>
      </c>
      <c r="D2304" t="s">
        <v>2830</v>
      </c>
      <c r="E2304" s="336">
        <v>1441.95</v>
      </c>
    </row>
    <row r="2305" spans="1:5" x14ac:dyDescent="0.2">
      <c r="A2305">
        <v>34364</v>
      </c>
      <c r="B2305" t="s">
        <v>5106</v>
      </c>
      <c r="C2305" t="s">
        <v>52</v>
      </c>
      <c r="D2305" t="s">
        <v>2830</v>
      </c>
      <c r="E2305" s="336">
        <v>1360.32</v>
      </c>
    </row>
    <row r="2306" spans="1:5" x14ac:dyDescent="0.2">
      <c r="A2306">
        <v>3421</v>
      </c>
      <c r="B2306" t="s">
        <v>5107</v>
      </c>
      <c r="C2306" t="s">
        <v>3211</v>
      </c>
      <c r="D2306" t="s">
        <v>2830</v>
      </c>
    </row>
    <row r="2307" spans="1:5" x14ac:dyDescent="0.2">
      <c r="A2307">
        <v>599</v>
      </c>
      <c r="B2307" t="s">
        <v>5108</v>
      </c>
      <c r="C2307" t="s">
        <v>3211</v>
      </c>
      <c r="D2307" t="s">
        <v>2830</v>
      </c>
      <c r="E2307" s="336">
        <v>1464.41</v>
      </c>
    </row>
    <row r="2308" spans="1:5" x14ac:dyDescent="0.2">
      <c r="A2308">
        <v>44053</v>
      </c>
      <c r="B2308" t="s">
        <v>5109</v>
      </c>
      <c r="C2308" t="s">
        <v>52</v>
      </c>
      <c r="D2308" t="s">
        <v>2830</v>
      </c>
      <c r="E2308" s="336">
        <v>3250.3</v>
      </c>
    </row>
    <row r="2309" spans="1:5" x14ac:dyDescent="0.2">
      <c r="A2309">
        <v>3423</v>
      </c>
      <c r="B2309" t="s">
        <v>5110</v>
      </c>
      <c r="C2309" t="s">
        <v>3211</v>
      </c>
      <c r="D2309" t="s">
        <v>2830</v>
      </c>
    </row>
    <row r="2310" spans="1:5" x14ac:dyDescent="0.2">
      <c r="A2310">
        <v>34797</v>
      </c>
      <c r="B2310" t="s">
        <v>5111</v>
      </c>
      <c r="C2310" t="s">
        <v>52</v>
      </c>
      <c r="D2310" t="s">
        <v>2830</v>
      </c>
    </row>
    <row r="2311" spans="1:5" x14ac:dyDescent="0.2">
      <c r="A2311">
        <v>34381</v>
      </c>
      <c r="B2311" t="s">
        <v>5112</v>
      </c>
      <c r="C2311" t="s">
        <v>52</v>
      </c>
      <c r="D2311" t="s">
        <v>2830</v>
      </c>
      <c r="E2311" s="336">
        <v>591.29999999999995</v>
      </c>
    </row>
    <row r="2312" spans="1:5" x14ac:dyDescent="0.2">
      <c r="A2312">
        <v>44054</v>
      </c>
      <c r="B2312" t="s">
        <v>5113</v>
      </c>
      <c r="C2312" t="s">
        <v>52</v>
      </c>
      <c r="D2312" t="s">
        <v>2830</v>
      </c>
      <c r="E2312" s="336">
        <v>1166.01</v>
      </c>
    </row>
    <row r="2313" spans="1:5" x14ac:dyDescent="0.2">
      <c r="A2313">
        <v>44399</v>
      </c>
      <c r="B2313" t="s">
        <v>5114</v>
      </c>
      <c r="C2313" t="s">
        <v>52</v>
      </c>
      <c r="D2313" t="s">
        <v>2830</v>
      </c>
      <c r="E2313" s="336">
        <v>1593.15</v>
      </c>
    </row>
    <row r="2314" spans="1:5" x14ac:dyDescent="0.2">
      <c r="A2314">
        <v>44503</v>
      </c>
      <c r="B2314" t="s">
        <v>5115</v>
      </c>
      <c r="C2314" t="s">
        <v>533</v>
      </c>
      <c r="D2314" t="s">
        <v>2830</v>
      </c>
      <c r="E2314" s="336">
        <v>21.3</v>
      </c>
    </row>
    <row r="2315" spans="1:5" x14ac:dyDescent="0.2">
      <c r="A2315">
        <v>41077</v>
      </c>
      <c r="B2315" t="s">
        <v>5116</v>
      </c>
      <c r="C2315" t="s">
        <v>69</v>
      </c>
      <c r="D2315" t="s">
        <v>2830</v>
      </c>
      <c r="E2315" s="336">
        <v>3744.67</v>
      </c>
    </row>
    <row r="2316" spans="1:5" x14ac:dyDescent="0.2">
      <c r="A2316">
        <v>37963</v>
      </c>
      <c r="B2316" t="s">
        <v>5117</v>
      </c>
      <c r="C2316" t="s">
        <v>52</v>
      </c>
      <c r="D2316" t="s">
        <v>2830</v>
      </c>
      <c r="E2316" s="336">
        <v>4.6900000000000004</v>
      </c>
    </row>
    <row r="2317" spans="1:5" x14ac:dyDescent="0.2">
      <c r="A2317">
        <v>37964</v>
      </c>
      <c r="B2317" t="s">
        <v>5118</v>
      </c>
      <c r="C2317" t="s">
        <v>52</v>
      </c>
      <c r="D2317" t="s">
        <v>2830</v>
      </c>
      <c r="E2317" s="336">
        <v>6.27</v>
      </c>
    </row>
    <row r="2318" spans="1:5" x14ac:dyDescent="0.2">
      <c r="A2318">
        <v>37965</v>
      </c>
      <c r="B2318" t="s">
        <v>5119</v>
      </c>
      <c r="C2318" t="s">
        <v>52</v>
      </c>
      <c r="D2318" t="s">
        <v>2830</v>
      </c>
      <c r="E2318" s="336">
        <v>9.0399999999999991</v>
      </c>
    </row>
    <row r="2319" spans="1:5" x14ac:dyDescent="0.2">
      <c r="A2319">
        <v>37966</v>
      </c>
      <c r="B2319" t="s">
        <v>5120</v>
      </c>
      <c r="C2319" t="s">
        <v>52</v>
      </c>
      <c r="D2319" t="s">
        <v>2830</v>
      </c>
      <c r="E2319" s="336">
        <v>15.88</v>
      </c>
    </row>
    <row r="2320" spans="1:5" x14ac:dyDescent="0.2">
      <c r="A2320">
        <v>37967</v>
      </c>
      <c r="B2320" t="s">
        <v>5121</v>
      </c>
      <c r="C2320" t="s">
        <v>52</v>
      </c>
      <c r="D2320" t="s">
        <v>2830</v>
      </c>
      <c r="E2320" s="336">
        <v>26.68</v>
      </c>
    </row>
    <row r="2321" spans="1:5" x14ac:dyDescent="0.2">
      <c r="A2321">
        <v>37968</v>
      </c>
      <c r="B2321" t="s">
        <v>5122</v>
      </c>
      <c r="C2321" t="s">
        <v>52</v>
      </c>
      <c r="D2321" t="s">
        <v>2830</v>
      </c>
      <c r="E2321" s="336">
        <v>56.65</v>
      </c>
    </row>
    <row r="2322" spans="1:5" x14ac:dyDescent="0.2">
      <c r="A2322">
        <v>37969</v>
      </c>
      <c r="B2322" t="s">
        <v>5123</v>
      </c>
      <c r="C2322" t="s">
        <v>52</v>
      </c>
      <c r="D2322" t="s">
        <v>2830</v>
      </c>
      <c r="E2322" s="336">
        <v>143.15</v>
      </c>
    </row>
    <row r="2323" spans="1:5" x14ac:dyDescent="0.2">
      <c r="A2323">
        <v>37970</v>
      </c>
      <c r="B2323" t="s">
        <v>5124</v>
      </c>
      <c r="C2323" t="s">
        <v>52</v>
      </c>
      <c r="D2323" t="s">
        <v>2830</v>
      </c>
      <c r="E2323" s="336">
        <v>207.1</v>
      </c>
    </row>
    <row r="2324" spans="1:5" x14ac:dyDescent="0.2">
      <c r="A2324">
        <v>44251</v>
      </c>
      <c r="B2324" t="s">
        <v>5125</v>
      </c>
      <c r="C2324" t="s">
        <v>52</v>
      </c>
      <c r="D2324" t="s">
        <v>2830</v>
      </c>
      <c r="E2324" s="336">
        <v>239.22</v>
      </c>
    </row>
    <row r="2325" spans="1:5" x14ac:dyDescent="0.2">
      <c r="A2325">
        <v>21118</v>
      </c>
      <c r="B2325" t="s">
        <v>5126</v>
      </c>
      <c r="C2325" t="s">
        <v>52</v>
      </c>
      <c r="D2325" t="s">
        <v>2830</v>
      </c>
      <c r="E2325" s="336">
        <v>3.73</v>
      </c>
    </row>
    <row r="2326" spans="1:5" x14ac:dyDescent="0.2">
      <c r="A2326">
        <v>37956</v>
      </c>
      <c r="B2326" t="s">
        <v>5127</v>
      </c>
      <c r="C2326" t="s">
        <v>52</v>
      </c>
      <c r="D2326" t="s">
        <v>2830</v>
      </c>
      <c r="E2326" s="336">
        <v>4.58</v>
      </c>
    </row>
    <row r="2327" spans="1:5" x14ac:dyDescent="0.2">
      <c r="A2327">
        <v>37957</v>
      </c>
      <c r="B2327" t="s">
        <v>5128</v>
      </c>
      <c r="C2327" t="s">
        <v>52</v>
      </c>
      <c r="D2327" t="s">
        <v>2830</v>
      </c>
      <c r="E2327" s="336">
        <v>9.74</v>
      </c>
    </row>
    <row r="2328" spans="1:5" x14ac:dyDescent="0.2">
      <c r="A2328">
        <v>37958</v>
      </c>
      <c r="B2328" t="s">
        <v>5129</v>
      </c>
      <c r="C2328" t="s">
        <v>52</v>
      </c>
      <c r="D2328" t="s">
        <v>2830</v>
      </c>
      <c r="E2328" s="336">
        <v>17.61</v>
      </c>
    </row>
    <row r="2329" spans="1:5" x14ac:dyDescent="0.2">
      <c r="A2329">
        <v>37959</v>
      </c>
      <c r="B2329" t="s">
        <v>5130</v>
      </c>
      <c r="C2329" t="s">
        <v>52</v>
      </c>
      <c r="D2329" t="s">
        <v>2830</v>
      </c>
      <c r="E2329" s="336">
        <v>27.11</v>
      </c>
    </row>
    <row r="2330" spans="1:5" x14ac:dyDescent="0.2">
      <c r="A2330">
        <v>37960</v>
      </c>
      <c r="B2330" t="s">
        <v>5131</v>
      </c>
      <c r="C2330" t="s">
        <v>52</v>
      </c>
      <c r="D2330" t="s">
        <v>2830</v>
      </c>
      <c r="E2330" s="336">
        <v>69.260000000000005</v>
      </c>
    </row>
    <row r="2331" spans="1:5" x14ac:dyDescent="0.2">
      <c r="A2331">
        <v>37961</v>
      </c>
      <c r="B2331" t="s">
        <v>5132</v>
      </c>
      <c r="C2331" t="s">
        <v>52</v>
      </c>
      <c r="D2331" t="s">
        <v>2830</v>
      </c>
      <c r="E2331" s="336">
        <v>148.85</v>
      </c>
    </row>
    <row r="2332" spans="1:5" x14ac:dyDescent="0.2">
      <c r="A2332">
        <v>37962</v>
      </c>
      <c r="B2332" t="s">
        <v>5133</v>
      </c>
      <c r="C2332" t="s">
        <v>52</v>
      </c>
      <c r="D2332" t="s">
        <v>2830</v>
      </c>
      <c r="E2332" s="336">
        <v>171.6</v>
      </c>
    </row>
    <row r="2333" spans="1:5" x14ac:dyDescent="0.2">
      <c r="A2333">
        <v>3533</v>
      </c>
      <c r="B2333" t="s">
        <v>5134</v>
      </c>
      <c r="C2333" t="s">
        <v>52</v>
      </c>
      <c r="D2333" t="s">
        <v>2830</v>
      </c>
      <c r="E2333" s="336">
        <v>3.02</v>
      </c>
    </row>
    <row r="2334" spans="1:5" x14ac:dyDescent="0.2">
      <c r="A2334">
        <v>3538</v>
      </c>
      <c r="B2334" t="s">
        <v>5135</v>
      </c>
      <c r="C2334" t="s">
        <v>52</v>
      </c>
      <c r="D2334" t="s">
        <v>2830</v>
      </c>
      <c r="E2334" s="336">
        <v>5.71</v>
      </c>
    </row>
    <row r="2335" spans="1:5" x14ac:dyDescent="0.2">
      <c r="A2335">
        <v>3498</v>
      </c>
      <c r="B2335" t="s">
        <v>5136</v>
      </c>
      <c r="C2335" t="s">
        <v>52</v>
      </c>
      <c r="D2335" t="s">
        <v>2830</v>
      </c>
      <c r="E2335" s="336">
        <v>5.54</v>
      </c>
    </row>
    <row r="2336" spans="1:5" x14ac:dyDescent="0.2">
      <c r="A2336">
        <v>3496</v>
      </c>
      <c r="B2336" t="s">
        <v>5137</v>
      </c>
      <c r="C2336" t="s">
        <v>52</v>
      </c>
      <c r="D2336" t="s">
        <v>2830</v>
      </c>
      <c r="E2336" s="336">
        <v>3.71</v>
      </c>
    </row>
    <row r="2337" spans="1:5" x14ac:dyDescent="0.2">
      <c r="A2337">
        <v>38429</v>
      </c>
      <c r="B2337" t="s">
        <v>5138</v>
      </c>
      <c r="C2337" t="s">
        <v>52</v>
      </c>
      <c r="D2337" t="s">
        <v>2830</v>
      </c>
      <c r="E2337" s="336">
        <v>12.67</v>
      </c>
    </row>
    <row r="2338" spans="1:5" x14ac:dyDescent="0.2">
      <c r="A2338">
        <v>38431</v>
      </c>
      <c r="B2338" t="s">
        <v>5139</v>
      </c>
      <c r="C2338" t="s">
        <v>52</v>
      </c>
      <c r="D2338" t="s">
        <v>2830</v>
      </c>
      <c r="E2338" s="336">
        <v>15.9</v>
      </c>
    </row>
    <row r="2339" spans="1:5" x14ac:dyDescent="0.2">
      <c r="A2339">
        <v>38430</v>
      </c>
      <c r="B2339" t="s">
        <v>5140</v>
      </c>
      <c r="C2339" t="s">
        <v>52</v>
      </c>
      <c r="D2339" t="s">
        <v>2830</v>
      </c>
      <c r="E2339" s="336">
        <v>24.65</v>
      </c>
    </row>
    <row r="2340" spans="1:5" x14ac:dyDescent="0.2">
      <c r="A2340">
        <v>36348</v>
      </c>
      <c r="B2340" t="s">
        <v>5141</v>
      </c>
      <c r="C2340" t="s">
        <v>52</v>
      </c>
      <c r="D2340" t="s">
        <v>2830</v>
      </c>
    </row>
    <row r="2341" spans="1:5" x14ac:dyDescent="0.2">
      <c r="A2341">
        <v>36349</v>
      </c>
      <c r="B2341" t="s">
        <v>5142</v>
      </c>
      <c r="C2341" t="s">
        <v>52</v>
      </c>
      <c r="D2341" t="s">
        <v>2830</v>
      </c>
    </row>
    <row r="2342" spans="1:5" x14ac:dyDescent="0.2">
      <c r="A2342">
        <v>38987</v>
      </c>
      <c r="B2342" t="s">
        <v>5143</v>
      </c>
      <c r="C2342" t="s">
        <v>52</v>
      </c>
      <c r="D2342" t="s">
        <v>2830</v>
      </c>
    </row>
    <row r="2343" spans="1:5" x14ac:dyDescent="0.2">
      <c r="A2343">
        <v>38988</v>
      </c>
      <c r="B2343" t="s">
        <v>5144</v>
      </c>
      <c r="C2343" t="s">
        <v>52</v>
      </c>
      <c r="D2343" t="s">
        <v>2830</v>
      </c>
    </row>
    <row r="2344" spans="1:5" x14ac:dyDescent="0.2">
      <c r="A2344">
        <v>38989</v>
      </c>
      <c r="B2344" t="s">
        <v>5145</v>
      </c>
      <c r="C2344" t="s">
        <v>52</v>
      </c>
      <c r="D2344" t="s">
        <v>2830</v>
      </c>
    </row>
    <row r="2345" spans="1:5" x14ac:dyDescent="0.2">
      <c r="A2345">
        <v>38990</v>
      </c>
      <c r="B2345" t="s">
        <v>5146</v>
      </c>
      <c r="C2345" t="s">
        <v>52</v>
      </c>
      <c r="D2345" t="s">
        <v>2830</v>
      </c>
    </row>
    <row r="2346" spans="1:5" x14ac:dyDescent="0.2">
      <c r="A2346">
        <v>38991</v>
      </c>
      <c r="B2346" t="s">
        <v>5147</v>
      </c>
      <c r="C2346" t="s">
        <v>52</v>
      </c>
      <c r="D2346" t="s">
        <v>2830</v>
      </c>
    </row>
    <row r="2347" spans="1:5" x14ac:dyDescent="0.2">
      <c r="A2347">
        <v>38433</v>
      </c>
      <c r="B2347" t="s">
        <v>5148</v>
      </c>
      <c r="C2347" t="s">
        <v>52</v>
      </c>
      <c r="D2347" t="s">
        <v>2830</v>
      </c>
    </row>
    <row r="2348" spans="1:5" x14ac:dyDescent="0.2">
      <c r="A2348">
        <v>38440</v>
      </c>
      <c r="B2348" t="s">
        <v>5149</v>
      </c>
      <c r="C2348" t="s">
        <v>52</v>
      </c>
      <c r="D2348" t="s">
        <v>2830</v>
      </c>
    </row>
    <row r="2349" spans="1:5" x14ac:dyDescent="0.2">
      <c r="A2349">
        <v>36359</v>
      </c>
      <c r="B2349" t="s">
        <v>5150</v>
      </c>
      <c r="C2349" t="s">
        <v>52</v>
      </c>
      <c r="D2349" t="s">
        <v>2830</v>
      </c>
    </row>
    <row r="2350" spans="1:5" x14ac:dyDescent="0.2">
      <c r="A2350">
        <v>36360</v>
      </c>
      <c r="B2350" t="s">
        <v>5151</v>
      </c>
      <c r="C2350" t="s">
        <v>52</v>
      </c>
      <c r="D2350" t="s">
        <v>2830</v>
      </c>
    </row>
    <row r="2351" spans="1:5" x14ac:dyDescent="0.2">
      <c r="A2351">
        <v>38434</v>
      </c>
      <c r="B2351" t="s">
        <v>5152</v>
      </c>
      <c r="C2351" t="s">
        <v>52</v>
      </c>
      <c r="D2351" t="s">
        <v>2830</v>
      </c>
    </row>
    <row r="2352" spans="1:5" x14ac:dyDescent="0.2">
      <c r="A2352">
        <v>38435</v>
      </c>
      <c r="B2352" t="s">
        <v>5153</v>
      </c>
      <c r="C2352" t="s">
        <v>52</v>
      </c>
      <c r="D2352" t="s">
        <v>2830</v>
      </c>
    </row>
    <row r="2353" spans="1:5" x14ac:dyDescent="0.2">
      <c r="A2353">
        <v>38436</v>
      </c>
      <c r="B2353" t="s">
        <v>5154</v>
      </c>
      <c r="C2353" t="s">
        <v>52</v>
      </c>
      <c r="D2353" t="s">
        <v>2830</v>
      </c>
    </row>
    <row r="2354" spans="1:5" x14ac:dyDescent="0.2">
      <c r="A2354">
        <v>38437</v>
      </c>
      <c r="B2354" t="s">
        <v>5155</v>
      </c>
      <c r="C2354" t="s">
        <v>52</v>
      </c>
      <c r="D2354" t="s">
        <v>2830</v>
      </c>
    </row>
    <row r="2355" spans="1:5" x14ac:dyDescent="0.2">
      <c r="A2355">
        <v>38438</v>
      </c>
      <c r="B2355" t="s">
        <v>5156</v>
      </c>
      <c r="C2355" t="s">
        <v>52</v>
      </c>
      <c r="D2355" t="s">
        <v>2830</v>
      </c>
    </row>
    <row r="2356" spans="1:5" x14ac:dyDescent="0.2">
      <c r="A2356">
        <v>38439</v>
      </c>
      <c r="B2356" t="s">
        <v>5157</v>
      </c>
      <c r="C2356" t="s">
        <v>52</v>
      </c>
      <c r="D2356" t="s">
        <v>2830</v>
      </c>
    </row>
    <row r="2357" spans="1:5" x14ac:dyDescent="0.2">
      <c r="A2357">
        <v>10836</v>
      </c>
      <c r="B2357" t="s">
        <v>5158</v>
      </c>
      <c r="C2357" t="s">
        <v>52</v>
      </c>
      <c r="D2357" t="s">
        <v>2830</v>
      </c>
      <c r="E2357" s="336">
        <v>22.47</v>
      </c>
    </row>
    <row r="2358" spans="1:5" x14ac:dyDescent="0.2">
      <c r="A2358">
        <v>3510</v>
      </c>
      <c r="B2358" t="s">
        <v>5159</v>
      </c>
      <c r="C2358" t="s">
        <v>52</v>
      </c>
      <c r="D2358" t="s">
        <v>2830</v>
      </c>
      <c r="E2358" s="336">
        <v>13.9</v>
      </c>
    </row>
    <row r="2359" spans="1:5" x14ac:dyDescent="0.2">
      <c r="A2359">
        <v>10835</v>
      </c>
      <c r="B2359" t="s">
        <v>5160</v>
      </c>
      <c r="C2359" t="s">
        <v>52</v>
      </c>
      <c r="D2359" t="s">
        <v>2830</v>
      </c>
      <c r="E2359" s="336">
        <v>6.27</v>
      </c>
    </row>
    <row r="2360" spans="1:5" x14ac:dyDescent="0.2">
      <c r="A2360">
        <v>3485</v>
      </c>
      <c r="B2360" t="s">
        <v>5161</v>
      </c>
      <c r="C2360" t="s">
        <v>52</v>
      </c>
      <c r="D2360" t="s">
        <v>2830</v>
      </c>
      <c r="E2360" s="336">
        <v>14.62</v>
      </c>
    </row>
    <row r="2361" spans="1:5" x14ac:dyDescent="0.2">
      <c r="A2361">
        <v>3475</v>
      </c>
      <c r="B2361" t="s">
        <v>5162</v>
      </c>
      <c r="C2361" t="s">
        <v>52</v>
      </c>
      <c r="D2361" t="s">
        <v>2830</v>
      </c>
      <c r="E2361" s="336">
        <v>5.29</v>
      </c>
    </row>
    <row r="2362" spans="1:5" x14ac:dyDescent="0.2">
      <c r="A2362">
        <v>3534</v>
      </c>
      <c r="B2362" t="s">
        <v>5163</v>
      </c>
      <c r="C2362" t="s">
        <v>52</v>
      </c>
      <c r="D2362" t="s">
        <v>2830</v>
      </c>
      <c r="E2362" s="336">
        <v>8.3800000000000008</v>
      </c>
    </row>
    <row r="2363" spans="1:5" x14ac:dyDescent="0.2">
      <c r="A2363">
        <v>3482</v>
      </c>
      <c r="B2363" t="s">
        <v>5164</v>
      </c>
      <c r="C2363" t="s">
        <v>52</v>
      </c>
      <c r="D2363" t="s">
        <v>2830</v>
      </c>
      <c r="E2363" s="336">
        <v>5.99</v>
      </c>
    </row>
    <row r="2364" spans="1:5" x14ac:dyDescent="0.2">
      <c r="A2364">
        <v>3543</v>
      </c>
      <c r="B2364" t="s">
        <v>5165</v>
      </c>
      <c r="C2364" t="s">
        <v>52</v>
      </c>
      <c r="D2364" t="s">
        <v>2830</v>
      </c>
      <c r="E2364" s="336">
        <v>1.94</v>
      </c>
    </row>
    <row r="2365" spans="1:5" x14ac:dyDescent="0.2">
      <c r="A2365">
        <v>3505</v>
      </c>
      <c r="B2365" t="s">
        <v>5166</v>
      </c>
      <c r="C2365" t="s">
        <v>52</v>
      </c>
      <c r="D2365" t="s">
        <v>2830</v>
      </c>
      <c r="E2365" s="336">
        <v>2.89</v>
      </c>
    </row>
    <row r="2366" spans="1:5" x14ac:dyDescent="0.2">
      <c r="A2366">
        <v>3521</v>
      </c>
      <c r="B2366" t="s">
        <v>5167</v>
      </c>
      <c r="C2366" t="s">
        <v>52</v>
      </c>
      <c r="D2366" t="s">
        <v>2830</v>
      </c>
      <c r="E2366" s="336">
        <v>2.1800000000000002</v>
      </c>
    </row>
    <row r="2367" spans="1:5" x14ac:dyDescent="0.2">
      <c r="A2367">
        <v>3531</v>
      </c>
      <c r="B2367" t="s">
        <v>5168</v>
      </c>
      <c r="C2367" t="s">
        <v>52</v>
      </c>
      <c r="D2367" t="s">
        <v>2830</v>
      </c>
      <c r="E2367" s="336">
        <v>4.1500000000000004</v>
      </c>
    </row>
    <row r="2368" spans="1:5" x14ac:dyDescent="0.2">
      <c r="A2368">
        <v>3522</v>
      </c>
      <c r="B2368" t="s">
        <v>5169</v>
      </c>
      <c r="C2368" t="s">
        <v>52</v>
      </c>
      <c r="D2368" t="s">
        <v>2830</v>
      </c>
      <c r="E2368" s="336">
        <v>2.68</v>
      </c>
    </row>
    <row r="2369" spans="1:5" x14ac:dyDescent="0.2">
      <c r="A2369">
        <v>3527</v>
      </c>
      <c r="B2369" t="s">
        <v>5170</v>
      </c>
      <c r="C2369" t="s">
        <v>52</v>
      </c>
      <c r="D2369" t="s">
        <v>2830</v>
      </c>
      <c r="E2369" s="336">
        <v>14.08</v>
      </c>
    </row>
    <row r="2370" spans="1:5" x14ac:dyDescent="0.2">
      <c r="A2370">
        <v>3530</v>
      </c>
      <c r="B2370" t="s">
        <v>5171</v>
      </c>
      <c r="C2370" t="s">
        <v>52</v>
      </c>
      <c r="D2370" t="s">
        <v>2830</v>
      </c>
      <c r="E2370" s="336">
        <v>228.08</v>
      </c>
    </row>
    <row r="2371" spans="1:5" x14ac:dyDescent="0.2">
      <c r="A2371">
        <v>3542</v>
      </c>
      <c r="B2371" t="s">
        <v>5172</v>
      </c>
      <c r="C2371" t="s">
        <v>52</v>
      </c>
      <c r="D2371" t="s">
        <v>2830</v>
      </c>
      <c r="E2371" s="336">
        <v>0.65</v>
      </c>
    </row>
    <row r="2372" spans="1:5" x14ac:dyDescent="0.2">
      <c r="A2372">
        <v>3529</v>
      </c>
      <c r="B2372" t="s">
        <v>5173</v>
      </c>
      <c r="C2372" t="s">
        <v>52</v>
      </c>
      <c r="D2372" t="s">
        <v>2830</v>
      </c>
      <c r="E2372" s="336">
        <v>0.8</v>
      </c>
    </row>
    <row r="2373" spans="1:5" x14ac:dyDescent="0.2">
      <c r="A2373">
        <v>3536</v>
      </c>
      <c r="B2373" t="s">
        <v>5174</v>
      </c>
      <c r="C2373" t="s">
        <v>52</v>
      </c>
      <c r="D2373" t="s">
        <v>2830</v>
      </c>
      <c r="E2373" s="336">
        <v>2.67</v>
      </c>
    </row>
    <row r="2374" spans="1:5" x14ac:dyDescent="0.2">
      <c r="A2374">
        <v>3535</v>
      </c>
      <c r="B2374" t="s">
        <v>5175</v>
      </c>
      <c r="C2374" t="s">
        <v>52</v>
      </c>
      <c r="D2374" t="s">
        <v>2830</v>
      </c>
      <c r="E2374" s="336">
        <v>6.51</v>
      </c>
    </row>
    <row r="2375" spans="1:5" x14ac:dyDescent="0.2">
      <c r="A2375">
        <v>3540</v>
      </c>
      <c r="B2375" t="s">
        <v>5176</v>
      </c>
      <c r="C2375" t="s">
        <v>52</v>
      </c>
      <c r="D2375" t="s">
        <v>2830</v>
      </c>
      <c r="E2375" s="336">
        <v>5.51</v>
      </c>
    </row>
    <row r="2376" spans="1:5" x14ac:dyDescent="0.2">
      <c r="A2376">
        <v>3539</v>
      </c>
      <c r="B2376" t="s">
        <v>5177</v>
      </c>
      <c r="C2376" t="s">
        <v>52</v>
      </c>
      <c r="D2376" t="s">
        <v>2830</v>
      </c>
      <c r="E2376" s="336">
        <v>31.92</v>
      </c>
    </row>
    <row r="2377" spans="1:5" x14ac:dyDescent="0.2">
      <c r="A2377">
        <v>3513</v>
      </c>
      <c r="B2377" t="s">
        <v>5178</v>
      </c>
      <c r="C2377" t="s">
        <v>52</v>
      </c>
      <c r="D2377" t="s">
        <v>2830</v>
      </c>
      <c r="E2377" s="336">
        <v>112.56</v>
      </c>
    </row>
    <row r="2378" spans="1:5" x14ac:dyDescent="0.2">
      <c r="A2378">
        <v>3516</v>
      </c>
      <c r="B2378" t="s">
        <v>5179</v>
      </c>
      <c r="C2378" t="s">
        <v>52</v>
      </c>
      <c r="D2378" t="s">
        <v>2830</v>
      </c>
      <c r="E2378" s="336">
        <v>2.59</v>
      </c>
    </row>
    <row r="2379" spans="1:5" x14ac:dyDescent="0.2">
      <c r="A2379">
        <v>3517</v>
      </c>
      <c r="B2379" t="s">
        <v>5180</v>
      </c>
      <c r="C2379" t="s">
        <v>52</v>
      </c>
      <c r="D2379" t="s">
        <v>2830</v>
      </c>
      <c r="E2379" s="336">
        <v>2.34</v>
      </c>
    </row>
    <row r="2380" spans="1:5" x14ac:dyDescent="0.2">
      <c r="A2380">
        <v>3515</v>
      </c>
      <c r="B2380" t="s">
        <v>5181</v>
      </c>
      <c r="C2380" t="s">
        <v>52</v>
      </c>
      <c r="D2380" t="s">
        <v>2830</v>
      </c>
      <c r="E2380" s="336">
        <v>7.18</v>
      </c>
    </row>
    <row r="2381" spans="1:5" x14ac:dyDescent="0.2">
      <c r="A2381">
        <v>20147</v>
      </c>
      <c r="B2381" t="s">
        <v>5182</v>
      </c>
      <c r="C2381" t="s">
        <v>52</v>
      </c>
      <c r="D2381" t="s">
        <v>2830</v>
      </c>
      <c r="E2381" s="336">
        <v>5.91</v>
      </c>
    </row>
    <row r="2382" spans="1:5" x14ac:dyDescent="0.2">
      <c r="A2382">
        <v>3524</v>
      </c>
      <c r="B2382" t="s">
        <v>5183</v>
      </c>
      <c r="C2382" t="s">
        <v>52</v>
      </c>
      <c r="D2382" t="s">
        <v>2830</v>
      </c>
      <c r="E2382" s="336">
        <v>8.89</v>
      </c>
    </row>
    <row r="2383" spans="1:5" x14ac:dyDescent="0.2">
      <c r="A2383">
        <v>3532</v>
      </c>
      <c r="B2383" t="s">
        <v>5184</v>
      </c>
      <c r="C2383" t="s">
        <v>52</v>
      </c>
      <c r="D2383" t="s">
        <v>2830</v>
      </c>
      <c r="E2383" s="336">
        <v>20.54</v>
      </c>
    </row>
    <row r="2384" spans="1:5" x14ac:dyDescent="0.2">
      <c r="A2384">
        <v>3528</v>
      </c>
      <c r="B2384" t="s">
        <v>5185</v>
      </c>
      <c r="C2384" t="s">
        <v>52</v>
      </c>
      <c r="D2384" t="s">
        <v>2830</v>
      </c>
      <c r="E2384" s="336">
        <v>10.119999999999999</v>
      </c>
    </row>
    <row r="2385" spans="1:5" x14ac:dyDescent="0.2">
      <c r="A2385">
        <v>37952</v>
      </c>
      <c r="B2385" t="s">
        <v>5186</v>
      </c>
      <c r="C2385" t="s">
        <v>52</v>
      </c>
      <c r="D2385" t="s">
        <v>2830</v>
      </c>
      <c r="E2385" s="336">
        <v>72.489999999999995</v>
      </c>
    </row>
    <row r="2386" spans="1:5" x14ac:dyDescent="0.2">
      <c r="A2386">
        <v>37951</v>
      </c>
      <c r="B2386" t="s">
        <v>5187</v>
      </c>
      <c r="C2386" t="s">
        <v>52</v>
      </c>
      <c r="D2386" t="s">
        <v>2830</v>
      </c>
      <c r="E2386" s="336">
        <v>2.73</v>
      </c>
    </row>
    <row r="2387" spans="1:5" x14ac:dyDescent="0.2">
      <c r="A2387">
        <v>3518</v>
      </c>
      <c r="B2387" t="s">
        <v>5188</v>
      </c>
      <c r="C2387" t="s">
        <v>52</v>
      </c>
      <c r="D2387" t="s">
        <v>2830</v>
      </c>
      <c r="E2387" s="336">
        <v>4.1900000000000004</v>
      </c>
    </row>
    <row r="2388" spans="1:5" x14ac:dyDescent="0.2">
      <c r="A2388">
        <v>3519</v>
      </c>
      <c r="B2388" t="s">
        <v>5189</v>
      </c>
      <c r="C2388" t="s">
        <v>52</v>
      </c>
      <c r="D2388" t="s">
        <v>2830</v>
      </c>
      <c r="E2388" s="336">
        <v>8.77</v>
      </c>
    </row>
    <row r="2389" spans="1:5" x14ac:dyDescent="0.2">
      <c r="A2389">
        <v>3520</v>
      </c>
      <c r="B2389" t="s">
        <v>5190</v>
      </c>
      <c r="C2389" t="s">
        <v>52</v>
      </c>
      <c r="D2389" t="s">
        <v>2830</v>
      </c>
      <c r="E2389" s="336">
        <v>9.19</v>
      </c>
    </row>
    <row r="2390" spans="1:5" x14ac:dyDescent="0.2">
      <c r="A2390">
        <v>37950</v>
      </c>
      <c r="B2390" t="s">
        <v>5191</v>
      </c>
      <c r="C2390" t="s">
        <v>52</v>
      </c>
      <c r="D2390" t="s">
        <v>2830</v>
      </c>
      <c r="E2390" s="336">
        <v>66.739999999999995</v>
      </c>
    </row>
    <row r="2391" spans="1:5" x14ac:dyDescent="0.2">
      <c r="A2391">
        <v>37949</v>
      </c>
      <c r="B2391" t="s">
        <v>5192</v>
      </c>
      <c r="C2391" t="s">
        <v>52</v>
      </c>
      <c r="D2391" t="s">
        <v>2830</v>
      </c>
      <c r="E2391" s="336">
        <v>2.46</v>
      </c>
    </row>
    <row r="2392" spans="1:5" x14ac:dyDescent="0.2">
      <c r="A2392">
        <v>3526</v>
      </c>
      <c r="B2392" t="s">
        <v>5193</v>
      </c>
      <c r="C2392" t="s">
        <v>52</v>
      </c>
      <c r="D2392" t="s">
        <v>2830</v>
      </c>
      <c r="E2392" s="336">
        <v>3.39</v>
      </c>
    </row>
    <row r="2393" spans="1:5" x14ac:dyDescent="0.2">
      <c r="A2393">
        <v>3509</v>
      </c>
      <c r="B2393" t="s">
        <v>5194</v>
      </c>
      <c r="C2393" t="s">
        <v>52</v>
      </c>
      <c r="D2393" t="s">
        <v>2830</v>
      </c>
      <c r="E2393" s="336">
        <v>7.69</v>
      </c>
    </row>
    <row r="2394" spans="1:5" x14ac:dyDescent="0.2">
      <c r="A2394">
        <v>20151</v>
      </c>
      <c r="B2394" t="s">
        <v>5195</v>
      </c>
      <c r="C2394" t="s">
        <v>52</v>
      </c>
      <c r="D2394" t="s">
        <v>2830</v>
      </c>
      <c r="E2394" s="336">
        <v>22.61</v>
      </c>
    </row>
    <row r="2395" spans="1:5" x14ac:dyDescent="0.2">
      <c r="A2395">
        <v>20152</v>
      </c>
      <c r="B2395" t="s">
        <v>5196</v>
      </c>
      <c r="C2395" t="s">
        <v>52</v>
      </c>
      <c r="D2395" t="s">
        <v>2830</v>
      </c>
      <c r="E2395" s="336">
        <v>81.8</v>
      </c>
    </row>
    <row r="2396" spans="1:5" x14ac:dyDescent="0.2">
      <c r="A2396">
        <v>20148</v>
      </c>
      <c r="B2396" t="s">
        <v>5197</v>
      </c>
      <c r="C2396" t="s">
        <v>52</v>
      </c>
      <c r="D2396" t="s">
        <v>2830</v>
      </c>
      <c r="E2396" s="336">
        <v>4.4400000000000004</v>
      </c>
    </row>
    <row r="2397" spans="1:5" x14ac:dyDescent="0.2">
      <c r="A2397">
        <v>20149</v>
      </c>
      <c r="B2397" t="s">
        <v>5198</v>
      </c>
      <c r="C2397" t="s">
        <v>52</v>
      </c>
      <c r="D2397" t="s">
        <v>2830</v>
      </c>
      <c r="E2397" s="336">
        <v>7.42</v>
      </c>
    </row>
    <row r="2398" spans="1:5" x14ac:dyDescent="0.2">
      <c r="A2398">
        <v>20150</v>
      </c>
      <c r="B2398" t="s">
        <v>5199</v>
      </c>
      <c r="C2398" t="s">
        <v>52</v>
      </c>
      <c r="D2398" t="s">
        <v>2830</v>
      </c>
      <c r="E2398" s="336">
        <v>19.13</v>
      </c>
    </row>
    <row r="2399" spans="1:5" x14ac:dyDescent="0.2">
      <c r="A2399">
        <v>20157</v>
      </c>
      <c r="B2399" t="s">
        <v>5200</v>
      </c>
      <c r="C2399" t="s">
        <v>52</v>
      </c>
      <c r="D2399" t="s">
        <v>2830</v>
      </c>
      <c r="E2399" s="336">
        <v>21.47</v>
      </c>
    </row>
    <row r="2400" spans="1:5" x14ac:dyDescent="0.2">
      <c r="A2400">
        <v>20158</v>
      </c>
      <c r="B2400" t="s">
        <v>5201</v>
      </c>
      <c r="C2400" t="s">
        <v>52</v>
      </c>
      <c r="D2400" t="s">
        <v>2830</v>
      </c>
      <c r="E2400" s="336">
        <v>85.27</v>
      </c>
    </row>
    <row r="2401" spans="1:5" x14ac:dyDescent="0.2">
      <c r="A2401">
        <v>20154</v>
      </c>
      <c r="B2401" t="s">
        <v>5202</v>
      </c>
      <c r="C2401" t="s">
        <v>52</v>
      </c>
      <c r="D2401" t="s">
        <v>2830</v>
      </c>
      <c r="E2401" s="336">
        <v>4.3499999999999996</v>
      </c>
    </row>
    <row r="2402" spans="1:5" x14ac:dyDescent="0.2">
      <c r="A2402">
        <v>20155</v>
      </c>
      <c r="B2402" t="s">
        <v>5203</v>
      </c>
      <c r="C2402" t="s">
        <v>52</v>
      </c>
      <c r="D2402" t="s">
        <v>2830</v>
      </c>
      <c r="E2402" s="336">
        <v>6.63</v>
      </c>
    </row>
    <row r="2403" spans="1:5" x14ac:dyDescent="0.2">
      <c r="A2403">
        <v>20156</v>
      </c>
      <c r="B2403" t="s">
        <v>5204</v>
      </c>
      <c r="C2403" t="s">
        <v>52</v>
      </c>
      <c r="D2403" t="s">
        <v>2830</v>
      </c>
      <c r="E2403" s="336">
        <v>18.63</v>
      </c>
    </row>
    <row r="2404" spans="1:5" x14ac:dyDescent="0.2">
      <c r="A2404">
        <v>3499</v>
      </c>
      <c r="B2404" t="s">
        <v>5205</v>
      </c>
      <c r="C2404" t="s">
        <v>52</v>
      </c>
      <c r="D2404" t="s">
        <v>2830</v>
      </c>
      <c r="E2404" s="336">
        <v>1.25</v>
      </c>
    </row>
    <row r="2405" spans="1:5" x14ac:dyDescent="0.2">
      <c r="A2405">
        <v>3500</v>
      </c>
      <c r="B2405" t="s">
        <v>5206</v>
      </c>
      <c r="C2405" t="s">
        <v>52</v>
      </c>
      <c r="D2405" t="s">
        <v>2830</v>
      </c>
      <c r="E2405" s="336">
        <v>1.65</v>
      </c>
    </row>
    <row r="2406" spans="1:5" x14ac:dyDescent="0.2">
      <c r="A2406">
        <v>3501</v>
      </c>
      <c r="B2406" t="s">
        <v>5207</v>
      </c>
      <c r="C2406" t="s">
        <v>52</v>
      </c>
      <c r="D2406" t="s">
        <v>2830</v>
      </c>
      <c r="E2406" s="336">
        <v>4.57</v>
      </c>
    </row>
    <row r="2407" spans="1:5" x14ac:dyDescent="0.2">
      <c r="A2407">
        <v>3502</v>
      </c>
      <c r="B2407" t="s">
        <v>5208</v>
      </c>
      <c r="C2407" t="s">
        <v>52</v>
      </c>
      <c r="D2407" t="s">
        <v>2830</v>
      </c>
      <c r="E2407" s="336">
        <v>6.57</v>
      </c>
    </row>
    <row r="2408" spans="1:5" x14ac:dyDescent="0.2">
      <c r="A2408">
        <v>3503</v>
      </c>
      <c r="B2408" t="s">
        <v>5209</v>
      </c>
      <c r="C2408" t="s">
        <v>52</v>
      </c>
      <c r="D2408" t="s">
        <v>2830</v>
      </c>
      <c r="E2408" s="336">
        <v>8.25</v>
      </c>
    </row>
    <row r="2409" spans="1:5" x14ac:dyDescent="0.2">
      <c r="A2409">
        <v>3477</v>
      </c>
      <c r="B2409" t="s">
        <v>5210</v>
      </c>
      <c r="C2409" t="s">
        <v>52</v>
      </c>
      <c r="D2409" t="s">
        <v>2830</v>
      </c>
      <c r="E2409" s="336">
        <v>30</v>
      </c>
    </row>
    <row r="2410" spans="1:5" x14ac:dyDescent="0.2">
      <c r="A2410">
        <v>3478</v>
      </c>
      <c r="B2410" t="s">
        <v>5211</v>
      </c>
      <c r="C2410" t="s">
        <v>52</v>
      </c>
      <c r="D2410" t="s">
        <v>2830</v>
      </c>
      <c r="E2410" s="336">
        <v>71.92</v>
      </c>
    </row>
    <row r="2411" spans="1:5" x14ac:dyDescent="0.2">
      <c r="A2411">
        <v>3525</v>
      </c>
      <c r="B2411" t="s">
        <v>5212</v>
      </c>
      <c r="C2411" t="s">
        <v>52</v>
      </c>
      <c r="D2411" t="s">
        <v>2830</v>
      </c>
      <c r="E2411" s="336">
        <v>88.76</v>
      </c>
    </row>
    <row r="2412" spans="1:5" x14ac:dyDescent="0.2">
      <c r="A2412">
        <v>3511</v>
      </c>
      <c r="B2412" t="s">
        <v>5213</v>
      </c>
      <c r="C2412" t="s">
        <v>52</v>
      </c>
      <c r="D2412" t="s">
        <v>2830</v>
      </c>
      <c r="E2412" s="336">
        <v>94.15</v>
      </c>
    </row>
    <row r="2413" spans="1:5" x14ac:dyDescent="0.2">
      <c r="A2413">
        <v>38913</v>
      </c>
      <c r="B2413" t="s">
        <v>5214</v>
      </c>
      <c r="C2413" t="s">
        <v>52</v>
      </c>
      <c r="D2413" t="s">
        <v>2830</v>
      </c>
    </row>
    <row r="2414" spans="1:5" x14ac:dyDescent="0.2">
      <c r="A2414">
        <v>38914</v>
      </c>
      <c r="B2414" t="s">
        <v>5215</v>
      </c>
      <c r="C2414" t="s">
        <v>52</v>
      </c>
      <c r="D2414" t="s">
        <v>2830</v>
      </c>
    </row>
    <row r="2415" spans="1:5" x14ac:dyDescent="0.2">
      <c r="A2415">
        <v>38915</v>
      </c>
      <c r="B2415" t="s">
        <v>5216</v>
      </c>
      <c r="C2415" t="s">
        <v>52</v>
      </c>
      <c r="D2415" t="s">
        <v>2830</v>
      </c>
    </row>
    <row r="2416" spans="1:5" x14ac:dyDescent="0.2">
      <c r="A2416">
        <v>38916</v>
      </c>
      <c r="B2416" t="s">
        <v>5217</v>
      </c>
      <c r="C2416" t="s">
        <v>52</v>
      </c>
      <c r="D2416" t="s">
        <v>2830</v>
      </c>
    </row>
    <row r="2417" spans="1:4" x14ac:dyDescent="0.2">
      <c r="A2417">
        <v>39300</v>
      </c>
      <c r="B2417" t="s">
        <v>5218</v>
      </c>
      <c r="C2417" t="s">
        <v>52</v>
      </c>
      <c r="D2417" t="s">
        <v>2830</v>
      </c>
    </row>
    <row r="2418" spans="1:4" x14ac:dyDescent="0.2">
      <c r="A2418">
        <v>39301</v>
      </c>
      <c r="B2418" t="s">
        <v>5219</v>
      </c>
      <c r="C2418" t="s">
        <v>52</v>
      </c>
      <c r="D2418" t="s">
        <v>2830</v>
      </c>
    </row>
    <row r="2419" spans="1:4" x14ac:dyDescent="0.2">
      <c r="A2419">
        <v>39302</v>
      </c>
      <c r="B2419" t="s">
        <v>5220</v>
      </c>
      <c r="C2419" t="s">
        <v>52</v>
      </c>
      <c r="D2419" t="s">
        <v>2830</v>
      </c>
    </row>
    <row r="2420" spans="1:4" x14ac:dyDescent="0.2">
      <c r="A2420">
        <v>38941</v>
      </c>
      <c r="B2420" t="s">
        <v>5221</v>
      </c>
      <c r="C2420" t="s">
        <v>52</v>
      </c>
      <c r="D2420" t="s">
        <v>2830</v>
      </c>
    </row>
    <row r="2421" spans="1:4" x14ac:dyDescent="0.2">
      <c r="A2421">
        <v>38923</v>
      </c>
      <c r="B2421" t="s">
        <v>5222</v>
      </c>
      <c r="C2421" t="s">
        <v>52</v>
      </c>
      <c r="D2421" t="s">
        <v>2830</v>
      </c>
    </row>
    <row r="2422" spans="1:4" x14ac:dyDescent="0.2">
      <c r="A2422">
        <v>38925</v>
      </c>
      <c r="B2422" t="s">
        <v>5223</v>
      </c>
      <c r="C2422" t="s">
        <v>52</v>
      </c>
      <c r="D2422" t="s">
        <v>2830</v>
      </c>
    </row>
    <row r="2423" spans="1:4" x14ac:dyDescent="0.2">
      <c r="A2423">
        <v>38926</v>
      </c>
      <c r="B2423" t="s">
        <v>5224</v>
      </c>
      <c r="C2423" t="s">
        <v>52</v>
      </c>
      <c r="D2423" t="s">
        <v>2830</v>
      </c>
    </row>
    <row r="2424" spans="1:4" x14ac:dyDescent="0.2">
      <c r="A2424">
        <v>38927</v>
      </c>
      <c r="B2424" t="s">
        <v>5225</v>
      </c>
      <c r="C2424" t="s">
        <v>52</v>
      </c>
      <c r="D2424" t="s">
        <v>2830</v>
      </c>
    </row>
    <row r="2425" spans="1:4" x14ac:dyDescent="0.2">
      <c r="A2425">
        <v>39304</v>
      </c>
      <c r="B2425" t="s">
        <v>5226</v>
      </c>
      <c r="C2425" t="s">
        <v>52</v>
      </c>
      <c r="D2425" t="s">
        <v>2830</v>
      </c>
    </row>
    <row r="2426" spans="1:4" x14ac:dyDescent="0.2">
      <c r="A2426">
        <v>39305</v>
      </c>
      <c r="B2426" t="s">
        <v>5227</v>
      </c>
      <c r="C2426" t="s">
        <v>52</v>
      </c>
      <c r="D2426" t="s">
        <v>2830</v>
      </c>
    </row>
    <row r="2427" spans="1:4" x14ac:dyDescent="0.2">
      <c r="A2427">
        <v>39306</v>
      </c>
      <c r="B2427" t="s">
        <v>5228</v>
      </c>
      <c r="C2427" t="s">
        <v>52</v>
      </c>
      <c r="D2427" t="s">
        <v>2830</v>
      </c>
    </row>
    <row r="2428" spans="1:4" x14ac:dyDescent="0.2">
      <c r="A2428">
        <v>38928</v>
      </c>
      <c r="B2428" t="s">
        <v>5229</v>
      </c>
      <c r="C2428" t="s">
        <v>52</v>
      </c>
      <c r="D2428" t="s">
        <v>2830</v>
      </c>
    </row>
    <row r="2429" spans="1:4" x14ac:dyDescent="0.2">
      <c r="A2429">
        <v>38917</v>
      </c>
      <c r="B2429" t="s">
        <v>5230</v>
      </c>
      <c r="C2429" t="s">
        <v>52</v>
      </c>
      <c r="D2429" t="s">
        <v>2830</v>
      </c>
    </row>
    <row r="2430" spans="1:4" x14ac:dyDescent="0.2">
      <c r="A2430">
        <v>38919</v>
      </c>
      <c r="B2430" t="s">
        <v>5231</v>
      </c>
      <c r="C2430" t="s">
        <v>52</v>
      </c>
      <c r="D2430" t="s">
        <v>2830</v>
      </c>
    </row>
    <row r="2431" spans="1:4" x14ac:dyDescent="0.2">
      <c r="A2431">
        <v>38922</v>
      </c>
      <c r="B2431" t="s">
        <v>5232</v>
      </c>
      <c r="C2431" t="s">
        <v>52</v>
      </c>
      <c r="D2431" t="s">
        <v>2830</v>
      </c>
    </row>
    <row r="2432" spans="1:4" x14ac:dyDescent="0.2">
      <c r="A2432">
        <v>45198</v>
      </c>
      <c r="B2432" t="s">
        <v>5233</v>
      </c>
      <c r="C2432" t="s">
        <v>52</v>
      </c>
      <c r="D2432" t="s">
        <v>2830</v>
      </c>
    </row>
    <row r="2433" spans="1:5" x14ac:dyDescent="0.2">
      <c r="A2433">
        <v>45196</v>
      </c>
      <c r="B2433" t="s">
        <v>5234</v>
      </c>
      <c r="C2433" t="s">
        <v>52</v>
      </c>
      <c r="D2433" t="s">
        <v>2830</v>
      </c>
    </row>
    <row r="2434" spans="1:5" x14ac:dyDescent="0.2">
      <c r="A2434">
        <v>12032</v>
      </c>
      <c r="B2434" t="s">
        <v>5235</v>
      </c>
      <c r="C2434" t="s">
        <v>3260</v>
      </c>
      <c r="D2434" t="s">
        <v>2830</v>
      </c>
      <c r="E2434" s="336">
        <v>59.8</v>
      </c>
    </row>
    <row r="2435" spans="1:5" x14ac:dyDescent="0.2">
      <c r="A2435">
        <v>12030</v>
      </c>
      <c r="B2435" t="s">
        <v>5236</v>
      </c>
      <c r="C2435" t="s">
        <v>3260</v>
      </c>
      <c r="D2435" t="s">
        <v>2830</v>
      </c>
      <c r="E2435" s="336">
        <v>56.19</v>
      </c>
    </row>
    <row r="2436" spans="1:5" x14ac:dyDescent="0.2">
      <c r="A2436">
        <v>45207</v>
      </c>
      <c r="B2436" t="s">
        <v>5237</v>
      </c>
      <c r="C2436" t="s">
        <v>52</v>
      </c>
      <c r="D2436" t="s">
        <v>2830</v>
      </c>
    </row>
    <row r="2437" spans="1:5" x14ac:dyDescent="0.2">
      <c r="A2437">
        <v>14157</v>
      </c>
      <c r="B2437" t="s">
        <v>5238</v>
      </c>
      <c r="C2437" t="s">
        <v>52</v>
      </c>
      <c r="D2437" t="s">
        <v>2830</v>
      </c>
      <c r="E2437" s="336">
        <v>2.23</v>
      </c>
    </row>
    <row r="2438" spans="1:5" x14ac:dyDescent="0.2">
      <c r="A2438">
        <v>10908</v>
      </c>
      <c r="B2438" t="s">
        <v>5239</v>
      </c>
      <c r="C2438" t="s">
        <v>52</v>
      </c>
      <c r="D2438" t="s">
        <v>2830</v>
      </c>
      <c r="E2438" s="336">
        <v>21.11</v>
      </c>
    </row>
    <row r="2439" spans="1:5" x14ac:dyDescent="0.2">
      <c r="A2439">
        <v>10909</v>
      </c>
      <c r="B2439" t="s">
        <v>5240</v>
      </c>
      <c r="C2439" t="s">
        <v>52</v>
      </c>
      <c r="D2439" t="s">
        <v>2830</v>
      </c>
      <c r="E2439" s="336">
        <v>24.55</v>
      </c>
    </row>
    <row r="2440" spans="1:5" x14ac:dyDescent="0.2">
      <c r="A2440">
        <v>3669</v>
      </c>
      <c r="B2440" t="s">
        <v>5241</v>
      </c>
      <c r="C2440" t="s">
        <v>52</v>
      </c>
      <c r="D2440" t="s">
        <v>2830</v>
      </c>
      <c r="E2440" s="336">
        <v>15.08</v>
      </c>
    </row>
    <row r="2441" spans="1:5" x14ac:dyDescent="0.2">
      <c r="A2441">
        <v>20139</v>
      </c>
      <c r="B2441" t="s">
        <v>5242</v>
      </c>
      <c r="C2441" t="s">
        <v>52</v>
      </c>
      <c r="D2441" t="s">
        <v>2830</v>
      </c>
      <c r="E2441" s="336">
        <v>129.72999999999999</v>
      </c>
    </row>
    <row r="2442" spans="1:5" x14ac:dyDescent="0.2">
      <c r="A2442">
        <v>3668</v>
      </c>
      <c r="B2442" t="s">
        <v>5243</v>
      </c>
      <c r="C2442" t="s">
        <v>52</v>
      </c>
      <c r="D2442" t="s">
        <v>2830</v>
      </c>
      <c r="E2442" s="336">
        <v>46.34</v>
      </c>
    </row>
    <row r="2443" spans="1:5" x14ac:dyDescent="0.2">
      <c r="A2443">
        <v>10911</v>
      </c>
      <c r="B2443" t="s">
        <v>5244</v>
      </c>
      <c r="C2443" t="s">
        <v>52</v>
      </c>
      <c r="D2443" t="s">
        <v>2830</v>
      </c>
      <c r="E2443" s="336">
        <v>20.309999999999999</v>
      </c>
    </row>
    <row r="2444" spans="1:5" x14ac:dyDescent="0.2">
      <c r="A2444">
        <v>3659</v>
      </c>
      <c r="B2444" t="s">
        <v>5245</v>
      </c>
      <c r="C2444" t="s">
        <v>52</v>
      </c>
      <c r="D2444" t="s">
        <v>2830</v>
      </c>
      <c r="E2444" s="336">
        <v>20.7</v>
      </c>
    </row>
    <row r="2445" spans="1:5" x14ac:dyDescent="0.2">
      <c r="A2445">
        <v>3660</v>
      </c>
      <c r="B2445" t="s">
        <v>5246</v>
      </c>
      <c r="C2445" t="s">
        <v>52</v>
      </c>
      <c r="D2445" t="s">
        <v>2830</v>
      </c>
      <c r="E2445" s="336">
        <v>26.76</v>
      </c>
    </row>
    <row r="2446" spans="1:5" x14ac:dyDescent="0.2">
      <c r="A2446">
        <v>20144</v>
      </c>
      <c r="B2446" t="s">
        <v>5247</v>
      </c>
      <c r="C2446" t="s">
        <v>52</v>
      </c>
      <c r="D2446" t="s">
        <v>2830</v>
      </c>
      <c r="E2446" s="336">
        <v>59.94</v>
      </c>
    </row>
    <row r="2447" spans="1:5" x14ac:dyDescent="0.2">
      <c r="A2447">
        <v>20143</v>
      </c>
      <c r="B2447" t="s">
        <v>5248</v>
      </c>
      <c r="C2447" t="s">
        <v>52</v>
      </c>
      <c r="D2447" t="s">
        <v>2830</v>
      </c>
      <c r="E2447" s="336">
        <v>76.69</v>
      </c>
    </row>
    <row r="2448" spans="1:5" x14ac:dyDescent="0.2">
      <c r="A2448">
        <v>20145</v>
      </c>
      <c r="B2448" t="s">
        <v>5249</v>
      </c>
      <c r="C2448" t="s">
        <v>52</v>
      </c>
      <c r="D2448" t="s">
        <v>2830</v>
      </c>
      <c r="E2448" s="336">
        <v>147.93</v>
      </c>
    </row>
    <row r="2449" spans="1:5" x14ac:dyDescent="0.2">
      <c r="A2449">
        <v>20146</v>
      </c>
      <c r="B2449" t="s">
        <v>5250</v>
      </c>
      <c r="C2449" t="s">
        <v>52</v>
      </c>
      <c r="D2449" t="s">
        <v>2830</v>
      </c>
      <c r="E2449" s="336">
        <v>202.22</v>
      </c>
    </row>
    <row r="2450" spans="1:5" x14ac:dyDescent="0.2">
      <c r="A2450">
        <v>20140</v>
      </c>
      <c r="B2450" t="s">
        <v>5251</v>
      </c>
      <c r="C2450" t="s">
        <v>52</v>
      </c>
      <c r="D2450" t="s">
        <v>2830</v>
      </c>
      <c r="E2450" s="336">
        <v>9.48</v>
      </c>
    </row>
    <row r="2451" spans="1:5" x14ac:dyDescent="0.2">
      <c r="A2451">
        <v>20141</v>
      </c>
      <c r="B2451" t="s">
        <v>5252</v>
      </c>
      <c r="C2451" t="s">
        <v>52</v>
      </c>
      <c r="D2451" t="s">
        <v>2830</v>
      </c>
      <c r="E2451" s="336">
        <v>23.23</v>
      </c>
    </row>
    <row r="2452" spans="1:5" x14ac:dyDescent="0.2">
      <c r="A2452">
        <v>20142</v>
      </c>
      <c r="B2452" t="s">
        <v>5253</v>
      </c>
      <c r="C2452" t="s">
        <v>52</v>
      </c>
      <c r="D2452" t="s">
        <v>2830</v>
      </c>
      <c r="E2452" s="336">
        <v>40.869999999999997</v>
      </c>
    </row>
    <row r="2453" spans="1:5" x14ac:dyDescent="0.2">
      <c r="A2453">
        <v>3670</v>
      </c>
      <c r="B2453" t="s">
        <v>5254</v>
      </c>
      <c r="C2453" t="s">
        <v>52</v>
      </c>
      <c r="D2453" t="s">
        <v>2830</v>
      </c>
      <c r="E2453" s="336">
        <v>26.58</v>
      </c>
    </row>
    <row r="2454" spans="1:5" x14ac:dyDescent="0.2">
      <c r="A2454">
        <v>3666</v>
      </c>
      <c r="B2454" t="s">
        <v>5255</v>
      </c>
      <c r="C2454" t="s">
        <v>52</v>
      </c>
      <c r="D2454" t="s">
        <v>2830</v>
      </c>
      <c r="E2454" s="336">
        <v>4.18</v>
      </c>
    </row>
    <row r="2455" spans="1:5" x14ac:dyDescent="0.2">
      <c r="A2455">
        <v>3662</v>
      </c>
      <c r="B2455" t="s">
        <v>5256</v>
      </c>
      <c r="C2455" t="s">
        <v>52</v>
      </c>
      <c r="D2455" t="s">
        <v>2830</v>
      </c>
      <c r="E2455" s="336">
        <v>10.91</v>
      </c>
    </row>
    <row r="2456" spans="1:5" x14ac:dyDescent="0.2">
      <c r="A2456">
        <v>3658</v>
      </c>
      <c r="B2456" t="s">
        <v>5257</v>
      </c>
      <c r="C2456" t="s">
        <v>52</v>
      </c>
      <c r="D2456" t="s">
        <v>2830</v>
      </c>
      <c r="E2456" s="336">
        <v>20.66</v>
      </c>
    </row>
    <row r="2457" spans="1:5" x14ac:dyDescent="0.2">
      <c r="A2457">
        <v>42696</v>
      </c>
      <c r="B2457" t="s">
        <v>5258</v>
      </c>
      <c r="C2457" t="s">
        <v>52</v>
      </c>
      <c r="D2457" t="s">
        <v>2830</v>
      </c>
      <c r="E2457" s="336">
        <v>163.86</v>
      </c>
    </row>
    <row r="2458" spans="1:5" x14ac:dyDescent="0.2">
      <c r="A2458">
        <v>39875</v>
      </c>
      <c r="B2458" t="s">
        <v>5259</v>
      </c>
      <c r="C2458" t="s">
        <v>52</v>
      </c>
      <c r="D2458" t="s">
        <v>2830</v>
      </c>
    </row>
    <row r="2459" spans="1:5" x14ac:dyDescent="0.2">
      <c r="A2459">
        <v>39876</v>
      </c>
      <c r="B2459" t="s">
        <v>5260</v>
      </c>
      <c r="C2459" t="s">
        <v>52</v>
      </c>
      <c r="D2459" t="s">
        <v>2830</v>
      </c>
    </row>
    <row r="2460" spans="1:5" x14ac:dyDescent="0.2">
      <c r="A2460">
        <v>39877</v>
      </c>
      <c r="B2460" t="s">
        <v>5261</v>
      </c>
      <c r="C2460" t="s">
        <v>52</v>
      </c>
      <c r="D2460" t="s">
        <v>2830</v>
      </c>
    </row>
    <row r="2461" spans="1:5" x14ac:dyDescent="0.2">
      <c r="A2461">
        <v>39878</v>
      </c>
      <c r="B2461" t="s">
        <v>5262</v>
      </c>
      <c r="C2461" t="s">
        <v>52</v>
      </c>
      <c r="D2461" t="s">
        <v>2830</v>
      </c>
    </row>
    <row r="2462" spans="1:5" x14ac:dyDescent="0.2">
      <c r="A2462">
        <v>39872</v>
      </c>
      <c r="B2462" t="s">
        <v>5263</v>
      </c>
      <c r="C2462" t="s">
        <v>52</v>
      </c>
      <c r="D2462" t="s">
        <v>2830</v>
      </c>
    </row>
    <row r="2463" spans="1:5" x14ac:dyDescent="0.2">
      <c r="A2463">
        <v>39873</v>
      </c>
      <c r="B2463" t="s">
        <v>5264</v>
      </c>
      <c r="C2463" t="s">
        <v>52</v>
      </c>
      <c r="D2463" t="s">
        <v>2830</v>
      </c>
    </row>
    <row r="2464" spans="1:5" x14ac:dyDescent="0.2">
      <c r="A2464">
        <v>39874</v>
      </c>
      <c r="B2464" t="s">
        <v>5265</v>
      </c>
      <c r="C2464" t="s">
        <v>52</v>
      </c>
      <c r="D2464" t="s">
        <v>2830</v>
      </c>
    </row>
    <row r="2465" spans="1:5" x14ac:dyDescent="0.2">
      <c r="A2465">
        <v>3674</v>
      </c>
      <c r="B2465" t="s">
        <v>5266</v>
      </c>
      <c r="C2465" t="s">
        <v>83</v>
      </c>
      <c r="D2465" t="s">
        <v>2830</v>
      </c>
    </row>
    <row r="2466" spans="1:5" x14ac:dyDescent="0.2">
      <c r="A2466">
        <v>3681</v>
      </c>
      <c r="B2466" t="s">
        <v>5267</v>
      </c>
      <c r="C2466" t="s">
        <v>83</v>
      </c>
      <c r="D2466" t="s">
        <v>2830</v>
      </c>
    </row>
    <row r="2467" spans="1:5" x14ac:dyDescent="0.2">
      <c r="A2467">
        <v>3676</v>
      </c>
      <c r="B2467" t="s">
        <v>5268</v>
      </c>
      <c r="C2467" t="s">
        <v>83</v>
      </c>
      <c r="D2467" t="s">
        <v>2830</v>
      </c>
    </row>
    <row r="2468" spans="1:5" x14ac:dyDescent="0.2">
      <c r="A2468">
        <v>3679</v>
      </c>
      <c r="B2468" t="s">
        <v>5269</v>
      </c>
      <c r="C2468" t="s">
        <v>83</v>
      </c>
      <c r="D2468" t="s">
        <v>2830</v>
      </c>
    </row>
    <row r="2469" spans="1:5" x14ac:dyDescent="0.2">
      <c r="A2469">
        <v>3672</v>
      </c>
      <c r="B2469" t="s">
        <v>5270</v>
      </c>
      <c r="C2469" t="s">
        <v>83</v>
      </c>
      <c r="D2469" t="s">
        <v>2830</v>
      </c>
    </row>
    <row r="2470" spans="1:5" x14ac:dyDescent="0.2">
      <c r="A2470">
        <v>3671</v>
      </c>
      <c r="B2470" t="s">
        <v>5271</v>
      </c>
      <c r="C2470" t="s">
        <v>83</v>
      </c>
      <c r="D2470" t="s">
        <v>767</v>
      </c>
    </row>
    <row r="2471" spans="1:5" x14ac:dyDescent="0.2">
      <c r="A2471">
        <v>3673</v>
      </c>
      <c r="B2471" t="s">
        <v>5272</v>
      </c>
      <c r="C2471" t="s">
        <v>83</v>
      </c>
      <c r="D2471" t="s">
        <v>2830</v>
      </c>
    </row>
    <row r="2472" spans="1:5" x14ac:dyDescent="0.2">
      <c r="A2472">
        <v>38394</v>
      </c>
      <c r="B2472" t="s">
        <v>5273</v>
      </c>
      <c r="C2472" t="s">
        <v>52</v>
      </c>
      <c r="D2472" t="s">
        <v>2830</v>
      </c>
    </row>
    <row r="2473" spans="1:5" x14ac:dyDescent="0.2">
      <c r="A2473">
        <v>3729</v>
      </c>
      <c r="B2473" t="s">
        <v>5274</v>
      </c>
      <c r="C2473" t="s">
        <v>52</v>
      </c>
      <c r="D2473" t="s">
        <v>2830</v>
      </c>
      <c r="E2473" s="336">
        <v>152.93</v>
      </c>
    </row>
    <row r="2474" spans="1:5" x14ac:dyDescent="0.2">
      <c r="A2474">
        <v>39357</v>
      </c>
      <c r="B2474" t="s">
        <v>5275</v>
      </c>
      <c r="C2474" t="s">
        <v>52</v>
      </c>
      <c r="D2474" t="s">
        <v>2830</v>
      </c>
    </row>
    <row r="2475" spans="1:5" x14ac:dyDescent="0.2">
      <c r="A2475">
        <v>39358</v>
      </c>
      <c r="B2475" t="s">
        <v>5276</v>
      </c>
      <c r="C2475" t="s">
        <v>52</v>
      </c>
      <c r="D2475" t="s">
        <v>2830</v>
      </c>
    </row>
    <row r="2476" spans="1:5" x14ac:dyDescent="0.2">
      <c r="A2476">
        <v>39355</v>
      </c>
      <c r="B2476" t="s">
        <v>5277</v>
      </c>
      <c r="C2476" t="s">
        <v>52</v>
      </c>
      <c r="D2476" t="s">
        <v>2830</v>
      </c>
    </row>
    <row r="2477" spans="1:5" x14ac:dyDescent="0.2">
      <c r="A2477">
        <v>39356</v>
      </c>
      <c r="B2477" t="s">
        <v>5278</v>
      </c>
      <c r="C2477" t="s">
        <v>52</v>
      </c>
      <c r="D2477" t="s">
        <v>2830</v>
      </c>
    </row>
    <row r="2478" spans="1:5" x14ac:dyDescent="0.2">
      <c r="A2478">
        <v>39353</v>
      </c>
      <c r="B2478" t="s">
        <v>5279</v>
      </c>
      <c r="C2478" t="s">
        <v>52</v>
      </c>
      <c r="D2478" t="s">
        <v>2830</v>
      </c>
    </row>
    <row r="2479" spans="1:5" x14ac:dyDescent="0.2">
      <c r="A2479">
        <v>39354</v>
      </c>
      <c r="B2479" t="s">
        <v>5280</v>
      </c>
      <c r="C2479" t="s">
        <v>52</v>
      </c>
      <c r="D2479" t="s">
        <v>2830</v>
      </c>
    </row>
    <row r="2480" spans="1:5" x14ac:dyDescent="0.2">
      <c r="A2480">
        <v>39398</v>
      </c>
      <c r="B2480" t="s">
        <v>5281</v>
      </c>
      <c r="C2480" t="s">
        <v>52</v>
      </c>
      <c r="D2480" t="s">
        <v>2830</v>
      </c>
      <c r="E2480" s="336">
        <v>121.27</v>
      </c>
    </row>
    <row r="2481" spans="1:5" x14ac:dyDescent="0.2">
      <c r="A2481">
        <v>13343</v>
      </c>
      <c r="B2481" t="s">
        <v>5282</v>
      </c>
      <c r="C2481" t="s">
        <v>52</v>
      </c>
      <c r="D2481" t="s">
        <v>2830</v>
      </c>
      <c r="E2481" s="336">
        <v>53.58</v>
      </c>
    </row>
    <row r="2482" spans="1:5" x14ac:dyDescent="0.2">
      <c r="A2482">
        <v>12118</v>
      </c>
      <c r="B2482" t="s">
        <v>5283</v>
      </c>
      <c r="C2482" t="s">
        <v>52</v>
      </c>
      <c r="D2482" t="s">
        <v>2830</v>
      </c>
      <c r="E2482" s="336">
        <v>18.66</v>
      </c>
    </row>
    <row r="2483" spans="1:5" x14ac:dyDescent="0.2">
      <c r="A2483">
        <v>39482</v>
      </c>
      <c r="B2483" t="s">
        <v>5284</v>
      </c>
      <c r="C2483" t="s">
        <v>52</v>
      </c>
      <c r="D2483" t="s">
        <v>2830</v>
      </c>
      <c r="E2483" s="336">
        <v>721.23</v>
      </c>
    </row>
    <row r="2484" spans="1:5" x14ac:dyDescent="0.2">
      <c r="A2484">
        <v>39486</v>
      </c>
      <c r="B2484" t="s">
        <v>5285</v>
      </c>
      <c r="C2484" t="s">
        <v>52</v>
      </c>
      <c r="D2484" t="s">
        <v>2830</v>
      </c>
      <c r="E2484" s="336">
        <v>588.63</v>
      </c>
    </row>
    <row r="2485" spans="1:5" x14ac:dyDescent="0.2">
      <c r="A2485">
        <v>39484</v>
      </c>
      <c r="B2485" t="s">
        <v>5286</v>
      </c>
      <c r="C2485" t="s">
        <v>52</v>
      </c>
      <c r="D2485" t="s">
        <v>2830</v>
      </c>
      <c r="E2485" s="336">
        <v>721.23</v>
      </c>
    </row>
    <row r="2486" spans="1:5" x14ac:dyDescent="0.2">
      <c r="A2486">
        <v>39488</v>
      </c>
      <c r="B2486" t="s">
        <v>5287</v>
      </c>
      <c r="C2486" t="s">
        <v>52</v>
      </c>
      <c r="D2486" t="s">
        <v>2830</v>
      </c>
      <c r="E2486" s="336">
        <v>598.26</v>
      </c>
    </row>
    <row r="2487" spans="1:5" x14ac:dyDescent="0.2">
      <c r="A2487">
        <v>39485</v>
      </c>
      <c r="B2487" t="s">
        <v>5288</v>
      </c>
      <c r="C2487" t="s">
        <v>52</v>
      </c>
      <c r="D2487" t="s">
        <v>2830</v>
      </c>
      <c r="E2487" s="336">
        <v>721.23</v>
      </c>
    </row>
    <row r="2488" spans="1:5" x14ac:dyDescent="0.2">
      <c r="A2488">
        <v>39489</v>
      </c>
      <c r="B2488" t="s">
        <v>5289</v>
      </c>
      <c r="C2488" t="s">
        <v>52</v>
      </c>
      <c r="D2488" t="s">
        <v>2830</v>
      </c>
      <c r="E2488" s="336">
        <v>608.41</v>
      </c>
    </row>
    <row r="2489" spans="1:5" x14ac:dyDescent="0.2">
      <c r="A2489">
        <v>39490</v>
      </c>
      <c r="B2489" t="s">
        <v>5290</v>
      </c>
      <c r="C2489" t="s">
        <v>52</v>
      </c>
      <c r="D2489" t="s">
        <v>2830</v>
      </c>
      <c r="E2489" s="336">
        <v>906.6</v>
      </c>
    </row>
    <row r="2490" spans="1:5" x14ac:dyDescent="0.2">
      <c r="A2490">
        <v>39494</v>
      </c>
      <c r="B2490" t="s">
        <v>5291</v>
      </c>
      <c r="C2490" t="s">
        <v>52</v>
      </c>
      <c r="D2490" t="s">
        <v>2830</v>
      </c>
      <c r="E2490" s="336">
        <v>651.02</v>
      </c>
    </row>
    <row r="2491" spans="1:5" x14ac:dyDescent="0.2">
      <c r="A2491">
        <v>39495</v>
      </c>
      <c r="B2491" t="s">
        <v>5292</v>
      </c>
      <c r="C2491" t="s">
        <v>52</v>
      </c>
      <c r="D2491" t="s">
        <v>2830</v>
      </c>
      <c r="E2491" s="336">
        <v>733.61</v>
      </c>
    </row>
    <row r="2492" spans="1:5" x14ac:dyDescent="0.2">
      <c r="A2492">
        <v>39496</v>
      </c>
      <c r="B2492" t="s">
        <v>5293</v>
      </c>
      <c r="C2492" t="s">
        <v>52</v>
      </c>
      <c r="D2492" t="s">
        <v>2830</v>
      </c>
      <c r="E2492" s="336">
        <v>806.97</v>
      </c>
    </row>
    <row r="2493" spans="1:5" x14ac:dyDescent="0.2">
      <c r="A2493">
        <v>39492</v>
      </c>
      <c r="B2493" t="s">
        <v>5294</v>
      </c>
      <c r="C2493" t="s">
        <v>52</v>
      </c>
      <c r="D2493" t="s">
        <v>2830</v>
      </c>
      <c r="E2493" s="336">
        <v>934.25</v>
      </c>
    </row>
    <row r="2494" spans="1:5" x14ac:dyDescent="0.2">
      <c r="A2494">
        <v>39497</v>
      </c>
      <c r="B2494" t="s">
        <v>5295</v>
      </c>
      <c r="C2494" t="s">
        <v>52</v>
      </c>
      <c r="D2494" t="s">
        <v>2830</v>
      </c>
      <c r="E2494" s="336">
        <v>843.88</v>
      </c>
    </row>
    <row r="2495" spans="1:5" x14ac:dyDescent="0.2">
      <c r="A2495">
        <v>39493</v>
      </c>
      <c r="B2495" t="s">
        <v>5296</v>
      </c>
      <c r="C2495" t="s">
        <v>52</v>
      </c>
      <c r="D2495" t="s">
        <v>2830</v>
      </c>
      <c r="E2495" s="336">
        <v>1002.07</v>
      </c>
    </row>
    <row r="2496" spans="1:5" x14ac:dyDescent="0.2">
      <c r="A2496">
        <v>43628</v>
      </c>
      <c r="B2496" t="s">
        <v>5297</v>
      </c>
      <c r="C2496" t="s">
        <v>52</v>
      </c>
      <c r="D2496" t="s">
        <v>2830</v>
      </c>
      <c r="E2496" s="336">
        <v>1062.8699999999999</v>
      </c>
    </row>
    <row r="2497" spans="1:5" x14ac:dyDescent="0.2">
      <c r="A2497">
        <v>39500</v>
      </c>
      <c r="B2497" t="s">
        <v>5298</v>
      </c>
      <c r="C2497" t="s">
        <v>52</v>
      </c>
      <c r="D2497" t="s">
        <v>2830</v>
      </c>
      <c r="E2497" s="336">
        <v>1093.3499999999999</v>
      </c>
    </row>
    <row r="2498" spans="1:5" x14ac:dyDescent="0.2">
      <c r="A2498">
        <v>39498</v>
      </c>
      <c r="B2498" t="s">
        <v>5299</v>
      </c>
      <c r="C2498" t="s">
        <v>52</v>
      </c>
      <c r="D2498" t="s">
        <v>2830</v>
      </c>
      <c r="E2498" s="336">
        <v>1348.46</v>
      </c>
    </row>
    <row r="2499" spans="1:5" x14ac:dyDescent="0.2">
      <c r="A2499">
        <v>43621</v>
      </c>
      <c r="B2499" t="s">
        <v>5300</v>
      </c>
      <c r="C2499" t="s">
        <v>52</v>
      </c>
      <c r="D2499" t="s">
        <v>2830</v>
      </c>
      <c r="E2499" s="336">
        <v>1129.3</v>
      </c>
    </row>
    <row r="2500" spans="1:5" x14ac:dyDescent="0.2">
      <c r="A2500">
        <v>39501</v>
      </c>
      <c r="B2500" t="s">
        <v>5301</v>
      </c>
      <c r="C2500" t="s">
        <v>52</v>
      </c>
      <c r="D2500" t="s">
        <v>2830</v>
      </c>
      <c r="E2500" s="336">
        <v>1122.96</v>
      </c>
    </row>
    <row r="2501" spans="1:5" x14ac:dyDescent="0.2">
      <c r="A2501">
        <v>39499</v>
      </c>
      <c r="B2501" t="s">
        <v>5302</v>
      </c>
      <c r="C2501" t="s">
        <v>52</v>
      </c>
      <c r="D2501" t="s">
        <v>2830</v>
      </c>
      <c r="E2501" s="336">
        <v>1367.61</v>
      </c>
    </row>
    <row r="2502" spans="1:5" x14ac:dyDescent="0.2">
      <c r="A2502">
        <v>3733</v>
      </c>
      <c r="B2502" t="s">
        <v>5303</v>
      </c>
      <c r="C2502" t="s">
        <v>3211</v>
      </c>
      <c r="D2502" t="s">
        <v>2830</v>
      </c>
      <c r="E2502" s="336">
        <v>94.7</v>
      </c>
    </row>
    <row r="2503" spans="1:5" x14ac:dyDescent="0.2">
      <c r="A2503">
        <v>3731</v>
      </c>
      <c r="B2503" t="s">
        <v>5304</v>
      </c>
      <c r="C2503" t="s">
        <v>3211</v>
      </c>
      <c r="D2503" t="s">
        <v>2830</v>
      </c>
      <c r="E2503" s="336">
        <v>84.73</v>
      </c>
    </row>
    <row r="2504" spans="1:5" x14ac:dyDescent="0.2">
      <c r="A2504">
        <v>38137</v>
      </c>
      <c r="B2504" t="s">
        <v>5305</v>
      </c>
      <c r="C2504" t="s">
        <v>3211</v>
      </c>
      <c r="D2504" t="s">
        <v>2830</v>
      </c>
      <c r="E2504" s="336">
        <v>101.35</v>
      </c>
    </row>
    <row r="2505" spans="1:5" x14ac:dyDescent="0.2">
      <c r="A2505">
        <v>38138</v>
      </c>
      <c r="B2505" t="s">
        <v>5306</v>
      </c>
      <c r="C2505" t="s">
        <v>3211</v>
      </c>
      <c r="D2505" t="s">
        <v>2830</v>
      </c>
      <c r="E2505" s="336">
        <v>105.23</v>
      </c>
    </row>
    <row r="2506" spans="1:5" x14ac:dyDescent="0.2">
      <c r="A2506">
        <v>45318</v>
      </c>
      <c r="B2506" t="s">
        <v>5307</v>
      </c>
      <c r="C2506" t="s">
        <v>3211</v>
      </c>
      <c r="D2506" t="s">
        <v>2830</v>
      </c>
      <c r="E2506" s="336">
        <v>147.88</v>
      </c>
    </row>
    <row r="2507" spans="1:5" x14ac:dyDescent="0.2">
      <c r="A2507">
        <v>45319</v>
      </c>
      <c r="B2507" t="s">
        <v>5308</v>
      </c>
      <c r="C2507" t="s">
        <v>3211</v>
      </c>
      <c r="D2507" t="s">
        <v>2830</v>
      </c>
      <c r="E2507" s="336">
        <v>166.37</v>
      </c>
    </row>
    <row r="2508" spans="1:5" x14ac:dyDescent="0.2">
      <c r="A2508">
        <v>45320</v>
      </c>
      <c r="B2508" t="s">
        <v>5309</v>
      </c>
      <c r="C2508" t="s">
        <v>3211</v>
      </c>
      <c r="D2508" t="s">
        <v>2830</v>
      </c>
      <c r="E2508" s="336">
        <v>215.55</v>
      </c>
    </row>
    <row r="2509" spans="1:5" x14ac:dyDescent="0.2">
      <c r="A2509">
        <v>45315</v>
      </c>
      <c r="B2509" t="s">
        <v>5310</v>
      </c>
      <c r="C2509" t="s">
        <v>3211</v>
      </c>
      <c r="D2509" t="s">
        <v>2830</v>
      </c>
      <c r="E2509" s="336">
        <v>97.32</v>
      </c>
    </row>
    <row r="2510" spans="1:5" x14ac:dyDescent="0.2">
      <c r="A2510">
        <v>45316</v>
      </c>
      <c r="B2510" t="s">
        <v>5311</v>
      </c>
      <c r="C2510" t="s">
        <v>3211</v>
      </c>
      <c r="D2510" t="s">
        <v>2830</v>
      </c>
      <c r="E2510" s="336">
        <v>111.64</v>
      </c>
    </row>
    <row r="2511" spans="1:5" x14ac:dyDescent="0.2">
      <c r="A2511">
        <v>45317</v>
      </c>
      <c r="B2511" t="s">
        <v>5312</v>
      </c>
      <c r="C2511" t="s">
        <v>3211</v>
      </c>
      <c r="D2511" t="s">
        <v>2830</v>
      </c>
      <c r="E2511" s="336">
        <v>132.47999999999999</v>
      </c>
    </row>
    <row r="2512" spans="1:5" x14ac:dyDescent="0.2">
      <c r="A2512">
        <v>45313</v>
      </c>
      <c r="B2512" t="s">
        <v>5313</v>
      </c>
      <c r="C2512" t="s">
        <v>3211</v>
      </c>
      <c r="D2512" t="s">
        <v>2830</v>
      </c>
      <c r="E2512" s="336">
        <v>127.67</v>
      </c>
    </row>
    <row r="2513" spans="1:5" x14ac:dyDescent="0.2">
      <c r="A2513">
        <v>45314</v>
      </c>
      <c r="B2513" t="s">
        <v>5314</v>
      </c>
      <c r="C2513" t="s">
        <v>3211</v>
      </c>
      <c r="D2513" t="s">
        <v>2830</v>
      </c>
      <c r="E2513" s="336">
        <v>179.42</v>
      </c>
    </row>
    <row r="2514" spans="1:5" x14ac:dyDescent="0.2">
      <c r="A2514">
        <v>45309</v>
      </c>
      <c r="B2514" t="s">
        <v>5315</v>
      </c>
      <c r="C2514" t="s">
        <v>3211</v>
      </c>
      <c r="D2514" t="s">
        <v>2830</v>
      </c>
      <c r="E2514" s="336">
        <v>89.88</v>
      </c>
    </row>
    <row r="2515" spans="1:5" x14ac:dyDescent="0.2">
      <c r="A2515">
        <v>45310</v>
      </c>
      <c r="B2515" t="s">
        <v>5316</v>
      </c>
      <c r="C2515" t="s">
        <v>3211</v>
      </c>
      <c r="D2515" t="s">
        <v>2830</v>
      </c>
      <c r="E2515" s="336">
        <v>104.62</v>
      </c>
    </row>
    <row r="2516" spans="1:5" x14ac:dyDescent="0.2">
      <c r="A2516">
        <v>45311</v>
      </c>
      <c r="B2516" t="s">
        <v>5317</v>
      </c>
      <c r="C2516" t="s">
        <v>3211</v>
      </c>
      <c r="D2516" t="s">
        <v>2830</v>
      </c>
      <c r="E2516" s="336">
        <v>113.93</v>
      </c>
    </row>
    <row r="2517" spans="1:5" x14ac:dyDescent="0.2">
      <c r="A2517">
        <v>45312</v>
      </c>
      <c r="B2517" t="s">
        <v>5318</v>
      </c>
      <c r="C2517" t="s">
        <v>3211</v>
      </c>
      <c r="D2517" t="s">
        <v>2830</v>
      </c>
      <c r="E2517" s="336">
        <v>137.87</v>
      </c>
    </row>
    <row r="2518" spans="1:5" x14ac:dyDescent="0.2">
      <c r="A2518">
        <v>43342</v>
      </c>
      <c r="B2518" t="s">
        <v>5319</v>
      </c>
      <c r="C2518" t="s">
        <v>3211</v>
      </c>
      <c r="D2518" t="s">
        <v>2830</v>
      </c>
      <c r="E2518" s="336">
        <v>97.32</v>
      </c>
    </row>
    <row r="2519" spans="1:5" x14ac:dyDescent="0.2">
      <c r="A2519">
        <v>43343</v>
      </c>
      <c r="B2519" t="s">
        <v>5320</v>
      </c>
      <c r="C2519" t="s">
        <v>3211</v>
      </c>
      <c r="D2519" t="s">
        <v>2830</v>
      </c>
      <c r="E2519" s="336">
        <v>101.9</v>
      </c>
    </row>
    <row r="2520" spans="1:5" x14ac:dyDescent="0.2">
      <c r="A2520">
        <v>43344</v>
      </c>
      <c r="B2520" t="s">
        <v>5321</v>
      </c>
      <c r="C2520" t="s">
        <v>3211</v>
      </c>
      <c r="D2520" t="s">
        <v>2830</v>
      </c>
      <c r="E2520" s="336">
        <v>122.8</v>
      </c>
    </row>
    <row r="2521" spans="1:5" x14ac:dyDescent="0.2">
      <c r="A2521">
        <v>45307</v>
      </c>
      <c r="B2521" t="s">
        <v>5322</v>
      </c>
      <c r="C2521" t="s">
        <v>3211</v>
      </c>
      <c r="D2521" t="s">
        <v>2830</v>
      </c>
      <c r="E2521" s="336">
        <v>131.66999999999999</v>
      </c>
    </row>
    <row r="2522" spans="1:5" x14ac:dyDescent="0.2">
      <c r="A2522">
        <v>43345</v>
      </c>
      <c r="B2522" t="s">
        <v>5323</v>
      </c>
      <c r="C2522" t="s">
        <v>3211</v>
      </c>
      <c r="D2522" t="s">
        <v>2830</v>
      </c>
      <c r="E2522" s="336">
        <v>92.6</v>
      </c>
    </row>
    <row r="2523" spans="1:5" x14ac:dyDescent="0.2">
      <c r="A2523">
        <v>43346</v>
      </c>
      <c r="B2523" t="s">
        <v>5324</v>
      </c>
      <c r="C2523" t="s">
        <v>3211</v>
      </c>
      <c r="D2523" t="s">
        <v>2830</v>
      </c>
      <c r="E2523" s="336">
        <v>94.46</v>
      </c>
    </row>
    <row r="2524" spans="1:5" x14ac:dyDescent="0.2">
      <c r="A2524">
        <v>43347</v>
      </c>
      <c r="B2524" t="s">
        <v>5325</v>
      </c>
      <c r="C2524" t="s">
        <v>3211</v>
      </c>
      <c r="D2524" t="s">
        <v>2830</v>
      </c>
      <c r="E2524" s="336">
        <v>106.48</v>
      </c>
    </row>
    <row r="2525" spans="1:5" x14ac:dyDescent="0.2">
      <c r="A2525">
        <v>43348</v>
      </c>
      <c r="B2525" t="s">
        <v>5326</v>
      </c>
      <c r="C2525" t="s">
        <v>3211</v>
      </c>
      <c r="D2525" t="s">
        <v>2830</v>
      </c>
      <c r="E2525" s="336">
        <v>118.26</v>
      </c>
    </row>
    <row r="2526" spans="1:5" x14ac:dyDescent="0.2">
      <c r="A2526">
        <v>45308</v>
      </c>
      <c r="B2526" t="s">
        <v>5327</v>
      </c>
      <c r="C2526" t="s">
        <v>3211</v>
      </c>
      <c r="D2526" t="s">
        <v>2830</v>
      </c>
      <c r="E2526" s="336">
        <v>131.66999999999999</v>
      </c>
    </row>
    <row r="2527" spans="1:5" x14ac:dyDescent="0.2">
      <c r="A2527">
        <v>43349</v>
      </c>
      <c r="B2527" t="s">
        <v>5328</v>
      </c>
      <c r="C2527" t="s">
        <v>3211</v>
      </c>
      <c r="D2527" t="s">
        <v>2830</v>
      </c>
      <c r="E2527" s="336">
        <v>81.33</v>
      </c>
    </row>
    <row r="2528" spans="1:5" x14ac:dyDescent="0.2">
      <c r="A2528">
        <v>3736</v>
      </c>
      <c r="B2528" t="s">
        <v>5329</v>
      </c>
      <c r="C2528" t="s">
        <v>3211</v>
      </c>
      <c r="D2528" t="s">
        <v>2830</v>
      </c>
      <c r="E2528" s="336">
        <v>42.36</v>
      </c>
    </row>
    <row r="2529" spans="1:5" x14ac:dyDescent="0.2">
      <c r="A2529">
        <v>3741</v>
      </c>
      <c r="B2529" t="s">
        <v>5330</v>
      </c>
      <c r="C2529" t="s">
        <v>3211</v>
      </c>
      <c r="D2529" t="s">
        <v>2830</v>
      </c>
      <c r="E2529" s="336">
        <v>45.8</v>
      </c>
    </row>
    <row r="2530" spans="1:5" x14ac:dyDescent="0.2">
      <c r="A2530">
        <v>3737</v>
      </c>
      <c r="B2530" t="s">
        <v>5331</v>
      </c>
      <c r="C2530" t="s">
        <v>3211</v>
      </c>
      <c r="D2530" t="s">
        <v>2830</v>
      </c>
      <c r="E2530" s="336">
        <v>62.4</v>
      </c>
    </row>
    <row r="2531" spans="1:5" x14ac:dyDescent="0.2">
      <c r="A2531">
        <v>43353</v>
      </c>
      <c r="B2531" t="s">
        <v>5332</v>
      </c>
      <c r="C2531" t="s">
        <v>3211</v>
      </c>
      <c r="D2531" t="s">
        <v>2830</v>
      </c>
      <c r="E2531" s="336">
        <v>68.7</v>
      </c>
    </row>
    <row r="2532" spans="1:5" x14ac:dyDescent="0.2">
      <c r="A2532">
        <v>43350</v>
      </c>
      <c r="B2532" t="s">
        <v>5333</v>
      </c>
      <c r="C2532" t="s">
        <v>3211</v>
      </c>
      <c r="D2532" t="s">
        <v>2830</v>
      </c>
      <c r="E2532" s="336">
        <v>85.87</v>
      </c>
    </row>
    <row r="2533" spans="1:5" x14ac:dyDescent="0.2">
      <c r="A2533">
        <v>43351</v>
      </c>
      <c r="B2533" t="s">
        <v>5334</v>
      </c>
      <c r="C2533" t="s">
        <v>3211</v>
      </c>
      <c r="D2533" t="s">
        <v>2830</v>
      </c>
      <c r="E2533" s="336">
        <v>94.8</v>
      </c>
    </row>
    <row r="2534" spans="1:5" x14ac:dyDescent="0.2">
      <c r="A2534">
        <v>43352</v>
      </c>
      <c r="B2534" t="s">
        <v>5335</v>
      </c>
      <c r="C2534" t="s">
        <v>3211</v>
      </c>
      <c r="D2534" t="s">
        <v>2830</v>
      </c>
      <c r="E2534" s="336">
        <v>115.64</v>
      </c>
    </row>
    <row r="2535" spans="1:5" x14ac:dyDescent="0.2">
      <c r="A2535">
        <v>45306</v>
      </c>
      <c r="B2535" t="s">
        <v>5336</v>
      </c>
      <c r="C2535" t="s">
        <v>3211</v>
      </c>
      <c r="D2535" t="s">
        <v>2830</v>
      </c>
      <c r="E2535" s="336">
        <v>150</v>
      </c>
    </row>
    <row r="2536" spans="1:5" x14ac:dyDescent="0.2">
      <c r="A2536">
        <v>44379</v>
      </c>
      <c r="B2536" t="s">
        <v>5337</v>
      </c>
      <c r="C2536" t="s">
        <v>3211</v>
      </c>
      <c r="D2536" t="s">
        <v>2830</v>
      </c>
      <c r="E2536" s="336">
        <v>97.32</v>
      </c>
    </row>
    <row r="2537" spans="1:5" x14ac:dyDescent="0.2">
      <c r="A2537">
        <v>43355</v>
      </c>
      <c r="B2537" t="s">
        <v>5338</v>
      </c>
      <c r="C2537" t="s">
        <v>3211</v>
      </c>
      <c r="D2537" t="s">
        <v>2830</v>
      </c>
      <c r="E2537" s="336">
        <v>113.04</v>
      </c>
    </row>
    <row r="2538" spans="1:5" x14ac:dyDescent="0.2">
      <c r="A2538">
        <v>43356</v>
      </c>
      <c r="B2538" t="s">
        <v>5339</v>
      </c>
      <c r="C2538" t="s">
        <v>3211</v>
      </c>
      <c r="D2538" t="s">
        <v>2830</v>
      </c>
      <c r="E2538" s="336">
        <v>132.99</v>
      </c>
    </row>
    <row r="2539" spans="1:5" x14ac:dyDescent="0.2">
      <c r="A2539">
        <v>45305</v>
      </c>
      <c r="B2539" t="s">
        <v>5340</v>
      </c>
      <c r="C2539" t="s">
        <v>3211</v>
      </c>
      <c r="D2539" t="s">
        <v>2830</v>
      </c>
      <c r="E2539" s="336">
        <v>162.19</v>
      </c>
    </row>
    <row r="2540" spans="1:5" x14ac:dyDescent="0.2">
      <c r="A2540">
        <v>3742</v>
      </c>
      <c r="B2540" t="s">
        <v>5341</v>
      </c>
      <c r="C2540" t="s">
        <v>3211</v>
      </c>
      <c r="D2540" t="s">
        <v>2830</v>
      </c>
      <c r="E2540" s="336">
        <v>61</v>
      </c>
    </row>
    <row r="2541" spans="1:5" x14ac:dyDescent="0.2">
      <c r="A2541">
        <v>43357</v>
      </c>
      <c r="B2541" t="s">
        <v>5342</v>
      </c>
      <c r="C2541" t="s">
        <v>3211</v>
      </c>
      <c r="D2541" t="s">
        <v>767</v>
      </c>
      <c r="E2541" s="336">
        <v>75</v>
      </c>
    </row>
    <row r="2542" spans="1:5" x14ac:dyDescent="0.2">
      <c r="A2542">
        <v>38194</v>
      </c>
      <c r="B2542" t="s">
        <v>5343</v>
      </c>
      <c r="C2542" t="s">
        <v>52</v>
      </c>
      <c r="D2542" t="s">
        <v>767</v>
      </c>
      <c r="E2542" s="336">
        <v>3.9</v>
      </c>
    </row>
    <row r="2543" spans="1:5" x14ac:dyDescent="0.2">
      <c r="A2543">
        <v>38193</v>
      </c>
      <c r="B2543" t="s">
        <v>5344</v>
      </c>
      <c r="C2543" t="s">
        <v>52</v>
      </c>
      <c r="D2543" t="s">
        <v>2830</v>
      </c>
      <c r="E2543" s="336">
        <v>3.39</v>
      </c>
    </row>
    <row r="2544" spans="1:5" x14ac:dyDescent="0.2">
      <c r="A2544">
        <v>39388</v>
      </c>
      <c r="B2544" t="s">
        <v>5345</v>
      </c>
      <c r="C2544" t="s">
        <v>52</v>
      </c>
      <c r="D2544" t="s">
        <v>2830</v>
      </c>
      <c r="E2544" s="336">
        <v>4.79</v>
      </c>
    </row>
    <row r="2545" spans="1:5" x14ac:dyDescent="0.2">
      <c r="A2545">
        <v>39387</v>
      </c>
      <c r="B2545" t="s">
        <v>5346</v>
      </c>
      <c r="C2545" t="s">
        <v>52</v>
      </c>
      <c r="D2545" t="s">
        <v>2830</v>
      </c>
      <c r="E2545" s="336">
        <v>7.47</v>
      </c>
    </row>
    <row r="2546" spans="1:5" x14ac:dyDescent="0.2">
      <c r="A2546">
        <v>39386</v>
      </c>
      <c r="B2546" t="s">
        <v>5347</v>
      </c>
      <c r="C2546" t="s">
        <v>52</v>
      </c>
      <c r="D2546" t="s">
        <v>2830</v>
      </c>
      <c r="E2546" s="336">
        <v>5.21</v>
      </c>
    </row>
    <row r="2547" spans="1:5" x14ac:dyDescent="0.2">
      <c r="A2547">
        <v>45229</v>
      </c>
      <c r="B2547" t="s">
        <v>5348</v>
      </c>
      <c r="C2547" t="s">
        <v>52</v>
      </c>
      <c r="D2547" t="s">
        <v>2830</v>
      </c>
      <c r="E2547" s="336">
        <v>2.16</v>
      </c>
    </row>
    <row r="2548" spans="1:5" x14ac:dyDescent="0.2">
      <c r="A2548">
        <v>746</v>
      </c>
      <c r="B2548" t="s">
        <v>5349</v>
      </c>
      <c r="C2548" t="s">
        <v>52</v>
      </c>
      <c r="D2548" t="s">
        <v>767</v>
      </c>
      <c r="E2548" s="336">
        <v>2610</v>
      </c>
    </row>
    <row r="2549" spans="1:5" x14ac:dyDescent="0.2">
      <c r="A2549">
        <v>20269</v>
      </c>
      <c r="B2549" t="s">
        <v>5350</v>
      </c>
      <c r="C2549" t="s">
        <v>52</v>
      </c>
      <c r="D2549" t="s">
        <v>2830</v>
      </c>
      <c r="E2549" s="336">
        <v>109.12</v>
      </c>
    </row>
    <row r="2550" spans="1:5" x14ac:dyDescent="0.2">
      <c r="A2550">
        <v>20270</v>
      </c>
      <c r="B2550" t="s">
        <v>5351</v>
      </c>
      <c r="C2550" t="s">
        <v>52</v>
      </c>
      <c r="D2550" t="s">
        <v>2830</v>
      </c>
      <c r="E2550" s="336">
        <v>120.58</v>
      </c>
    </row>
    <row r="2551" spans="1:5" x14ac:dyDescent="0.2">
      <c r="A2551">
        <v>11696</v>
      </c>
      <c r="B2551" t="s">
        <v>5352</v>
      </c>
      <c r="C2551" t="s">
        <v>52</v>
      </c>
      <c r="D2551" t="s">
        <v>2830</v>
      </c>
      <c r="E2551" s="336">
        <v>193.01</v>
      </c>
    </row>
    <row r="2552" spans="1:5" x14ac:dyDescent="0.2">
      <c r="A2552">
        <v>10427</v>
      </c>
      <c r="B2552" t="s">
        <v>5353</v>
      </c>
      <c r="C2552" t="s">
        <v>52</v>
      </c>
      <c r="D2552" t="s">
        <v>2830</v>
      </c>
      <c r="E2552" s="336">
        <v>540.14</v>
      </c>
    </row>
    <row r="2553" spans="1:5" x14ac:dyDescent="0.2">
      <c r="A2553">
        <v>10428</v>
      </c>
      <c r="B2553" t="s">
        <v>5354</v>
      </c>
      <c r="C2553" t="s">
        <v>52</v>
      </c>
      <c r="D2553" t="s">
        <v>2830</v>
      </c>
      <c r="E2553" s="336">
        <v>556.51</v>
      </c>
    </row>
    <row r="2554" spans="1:5" x14ac:dyDescent="0.2">
      <c r="A2554">
        <v>36521</v>
      </c>
      <c r="B2554" t="s">
        <v>5355</v>
      </c>
      <c r="C2554" t="s">
        <v>52</v>
      </c>
      <c r="D2554" t="s">
        <v>2830</v>
      </c>
      <c r="E2554" s="336">
        <v>173.64</v>
      </c>
    </row>
    <row r="2555" spans="1:5" x14ac:dyDescent="0.2">
      <c r="A2555">
        <v>36794</v>
      </c>
      <c r="B2555" t="s">
        <v>5356</v>
      </c>
      <c r="C2555" t="s">
        <v>52</v>
      </c>
      <c r="D2555" t="s">
        <v>2830</v>
      </c>
      <c r="E2555" s="336">
        <v>184.85</v>
      </c>
    </row>
    <row r="2556" spans="1:5" x14ac:dyDescent="0.2">
      <c r="A2556">
        <v>10426</v>
      </c>
      <c r="B2556" t="s">
        <v>5357</v>
      </c>
      <c r="C2556" t="s">
        <v>52</v>
      </c>
      <c r="D2556" t="s">
        <v>2830</v>
      </c>
      <c r="E2556" s="336">
        <v>207</v>
      </c>
    </row>
    <row r="2557" spans="1:5" x14ac:dyDescent="0.2">
      <c r="A2557">
        <v>10425</v>
      </c>
      <c r="B2557" t="s">
        <v>5358</v>
      </c>
      <c r="C2557" t="s">
        <v>52</v>
      </c>
      <c r="D2557" t="s">
        <v>2830</v>
      </c>
      <c r="E2557" s="336">
        <v>105.01</v>
      </c>
    </row>
    <row r="2558" spans="1:5" x14ac:dyDescent="0.2">
      <c r="A2558">
        <v>10431</v>
      </c>
      <c r="B2558" t="s">
        <v>5359</v>
      </c>
      <c r="C2558" t="s">
        <v>52</v>
      </c>
      <c r="D2558" t="s">
        <v>2830</v>
      </c>
      <c r="E2558" s="336">
        <v>359.52</v>
      </c>
    </row>
    <row r="2559" spans="1:5" x14ac:dyDescent="0.2">
      <c r="A2559">
        <v>10429</v>
      </c>
      <c r="B2559" t="s">
        <v>5360</v>
      </c>
      <c r="C2559" t="s">
        <v>52</v>
      </c>
      <c r="D2559" t="s">
        <v>2830</v>
      </c>
      <c r="E2559" s="336">
        <v>177.36</v>
      </c>
    </row>
    <row r="2560" spans="1:5" x14ac:dyDescent="0.2">
      <c r="A2560">
        <v>10853</v>
      </c>
      <c r="B2560" t="s">
        <v>5361</v>
      </c>
      <c r="C2560" t="s">
        <v>52</v>
      </c>
      <c r="D2560" t="s">
        <v>2830</v>
      </c>
      <c r="E2560" s="336">
        <v>111</v>
      </c>
    </row>
    <row r="2561" spans="1:5" x14ac:dyDescent="0.2">
      <c r="A2561">
        <v>5093</v>
      </c>
      <c r="B2561" t="s">
        <v>5362</v>
      </c>
      <c r="C2561" t="s">
        <v>3225</v>
      </c>
      <c r="D2561" t="s">
        <v>2830</v>
      </c>
      <c r="E2561" s="336">
        <v>19</v>
      </c>
    </row>
    <row r="2562" spans="1:5" x14ac:dyDescent="0.2">
      <c r="A2562">
        <v>45254</v>
      </c>
      <c r="B2562" t="s">
        <v>5363</v>
      </c>
      <c r="C2562" t="s">
        <v>52</v>
      </c>
      <c r="D2562" t="s">
        <v>2830</v>
      </c>
    </row>
    <row r="2563" spans="1:5" x14ac:dyDescent="0.2">
      <c r="A2563">
        <v>45253</v>
      </c>
      <c r="B2563" t="s">
        <v>5364</v>
      </c>
      <c r="C2563" t="s">
        <v>52</v>
      </c>
      <c r="D2563" t="s">
        <v>2830</v>
      </c>
    </row>
    <row r="2564" spans="1:5" x14ac:dyDescent="0.2">
      <c r="A2564">
        <v>44331</v>
      </c>
      <c r="B2564" t="s">
        <v>5365</v>
      </c>
      <c r="C2564" t="s">
        <v>556</v>
      </c>
      <c r="D2564" t="s">
        <v>2830</v>
      </c>
      <c r="E2564" s="336">
        <v>49.22</v>
      </c>
    </row>
    <row r="2565" spans="1:5" x14ac:dyDescent="0.2">
      <c r="A2565">
        <v>37768</v>
      </c>
      <c r="B2565" t="s">
        <v>5366</v>
      </c>
      <c r="C2565" t="s">
        <v>52</v>
      </c>
      <c r="D2565" t="s">
        <v>767</v>
      </c>
    </row>
    <row r="2566" spans="1:5" x14ac:dyDescent="0.2">
      <c r="A2566">
        <v>38382</v>
      </c>
      <c r="B2566" t="s">
        <v>5367</v>
      </c>
      <c r="C2566" t="s">
        <v>52</v>
      </c>
      <c r="D2566" t="s">
        <v>2830</v>
      </c>
      <c r="E2566" s="336">
        <v>12.42</v>
      </c>
    </row>
    <row r="2567" spans="1:5" x14ac:dyDescent="0.2">
      <c r="A2567">
        <v>38383</v>
      </c>
      <c r="B2567" t="s">
        <v>1797</v>
      </c>
      <c r="C2567" t="s">
        <v>52</v>
      </c>
      <c r="D2567" t="s">
        <v>2830</v>
      </c>
      <c r="E2567" s="336">
        <v>1.97</v>
      </c>
    </row>
    <row r="2568" spans="1:5" x14ac:dyDescent="0.2">
      <c r="A2568">
        <v>3768</v>
      </c>
      <c r="B2568" t="s">
        <v>5368</v>
      </c>
      <c r="C2568" t="s">
        <v>52</v>
      </c>
      <c r="D2568" t="s">
        <v>2830</v>
      </c>
      <c r="E2568" s="336">
        <v>3.94</v>
      </c>
    </row>
    <row r="2569" spans="1:5" x14ac:dyDescent="0.2">
      <c r="A2569">
        <v>3767</v>
      </c>
      <c r="B2569" t="s">
        <v>5369</v>
      </c>
      <c r="C2569" t="s">
        <v>52</v>
      </c>
      <c r="D2569" t="s">
        <v>2830</v>
      </c>
      <c r="E2569" s="336">
        <v>1.32</v>
      </c>
    </row>
    <row r="2570" spans="1:5" x14ac:dyDescent="0.2">
      <c r="A2570">
        <v>42440</v>
      </c>
      <c r="B2570" t="s">
        <v>5370</v>
      </c>
      <c r="C2570" t="s">
        <v>52</v>
      </c>
      <c r="D2570" t="s">
        <v>2830</v>
      </c>
    </row>
    <row r="2571" spans="1:5" x14ac:dyDescent="0.2">
      <c r="A2571">
        <v>20193</v>
      </c>
      <c r="B2571" t="s">
        <v>554</v>
      </c>
      <c r="C2571" t="s">
        <v>2662</v>
      </c>
      <c r="D2571" t="s">
        <v>2830</v>
      </c>
      <c r="E2571" s="336">
        <v>24.75</v>
      </c>
    </row>
    <row r="2572" spans="1:5" x14ac:dyDescent="0.2">
      <c r="A2572">
        <v>10527</v>
      </c>
      <c r="B2572" t="s">
        <v>5371</v>
      </c>
      <c r="C2572" t="s">
        <v>5372</v>
      </c>
      <c r="D2572" t="s">
        <v>767</v>
      </c>
      <c r="E2572" s="336">
        <v>33</v>
      </c>
    </row>
    <row r="2573" spans="1:5" x14ac:dyDescent="0.2">
      <c r="A2573">
        <v>41805</v>
      </c>
      <c r="B2573" t="s">
        <v>5373</v>
      </c>
      <c r="C2573" t="s">
        <v>69</v>
      </c>
      <c r="D2573" t="s">
        <v>2830</v>
      </c>
      <c r="E2573" s="336">
        <v>948.75</v>
      </c>
    </row>
    <row r="2574" spans="1:5" x14ac:dyDescent="0.2">
      <c r="A2574">
        <v>40271</v>
      </c>
      <c r="B2574" t="s">
        <v>5374</v>
      </c>
      <c r="C2574" t="s">
        <v>5375</v>
      </c>
      <c r="D2574" t="s">
        <v>2830</v>
      </c>
      <c r="E2574" s="336">
        <v>25.26</v>
      </c>
    </row>
    <row r="2575" spans="1:5" x14ac:dyDescent="0.2">
      <c r="A2575">
        <v>40287</v>
      </c>
      <c r="B2575" t="s">
        <v>5376</v>
      </c>
      <c r="C2575" t="s">
        <v>69</v>
      </c>
      <c r="D2575" t="s">
        <v>2830</v>
      </c>
      <c r="E2575" s="336">
        <v>9.7200000000000006</v>
      </c>
    </row>
    <row r="2576" spans="1:5" x14ac:dyDescent="0.2">
      <c r="A2576">
        <v>10779</v>
      </c>
      <c r="B2576" t="s">
        <v>5377</v>
      </c>
      <c r="C2576" t="s">
        <v>69</v>
      </c>
      <c r="D2576" t="s">
        <v>2830</v>
      </c>
      <c r="E2576" s="336">
        <v>2000</v>
      </c>
    </row>
    <row r="2577" spans="1:5" x14ac:dyDescent="0.2">
      <c r="A2577">
        <v>10777</v>
      </c>
      <c r="B2577" t="s">
        <v>5378</v>
      </c>
      <c r="C2577" t="s">
        <v>69</v>
      </c>
      <c r="D2577" t="s">
        <v>2830</v>
      </c>
      <c r="E2577" s="336">
        <v>1816.66</v>
      </c>
    </row>
    <row r="2578" spans="1:5" x14ac:dyDescent="0.2">
      <c r="A2578">
        <v>10775</v>
      </c>
      <c r="B2578" t="s">
        <v>5379</v>
      </c>
      <c r="C2578" t="s">
        <v>69</v>
      </c>
      <c r="D2578" t="s">
        <v>767</v>
      </c>
      <c r="E2578" s="336">
        <v>1600</v>
      </c>
    </row>
    <row r="2579" spans="1:5" x14ac:dyDescent="0.2">
      <c r="A2579">
        <v>10776</v>
      </c>
      <c r="B2579" t="s">
        <v>5380</v>
      </c>
      <c r="C2579" t="s">
        <v>69</v>
      </c>
      <c r="D2579" t="s">
        <v>2830</v>
      </c>
      <c r="E2579" s="336">
        <v>1250</v>
      </c>
    </row>
    <row r="2580" spans="1:5" x14ac:dyDescent="0.2">
      <c r="A2580">
        <v>10778</v>
      </c>
      <c r="B2580" t="s">
        <v>5381</v>
      </c>
      <c r="C2580" t="s">
        <v>69</v>
      </c>
      <c r="D2580" t="s">
        <v>2830</v>
      </c>
      <c r="E2580" s="336">
        <v>2000</v>
      </c>
    </row>
    <row r="2581" spans="1:5" x14ac:dyDescent="0.2">
      <c r="A2581">
        <v>40339</v>
      </c>
      <c r="B2581" t="s">
        <v>5382</v>
      </c>
      <c r="C2581" t="s">
        <v>5375</v>
      </c>
      <c r="D2581" t="s">
        <v>2830</v>
      </c>
      <c r="E2581" s="336">
        <v>8.86</v>
      </c>
    </row>
    <row r="2582" spans="1:5" x14ac:dyDescent="0.2">
      <c r="A2582">
        <v>10749</v>
      </c>
      <c r="B2582" t="s">
        <v>5383</v>
      </c>
      <c r="C2582" t="s">
        <v>5375</v>
      </c>
      <c r="D2582" t="s">
        <v>2830</v>
      </c>
      <c r="E2582" s="336">
        <v>29.28</v>
      </c>
    </row>
    <row r="2583" spans="1:5" x14ac:dyDescent="0.2">
      <c r="A2583">
        <v>40290</v>
      </c>
      <c r="B2583" t="s">
        <v>5384</v>
      </c>
      <c r="C2583" t="s">
        <v>5375</v>
      </c>
      <c r="D2583" t="s">
        <v>2830</v>
      </c>
      <c r="E2583" s="336">
        <v>15.84</v>
      </c>
    </row>
    <row r="2584" spans="1:5" x14ac:dyDescent="0.2">
      <c r="A2584">
        <v>3346</v>
      </c>
      <c r="B2584" t="s">
        <v>5385</v>
      </c>
      <c r="C2584" t="s">
        <v>533</v>
      </c>
      <c r="D2584" t="s">
        <v>767</v>
      </c>
      <c r="E2584" s="336">
        <v>21.35</v>
      </c>
    </row>
    <row r="2585" spans="1:5" x14ac:dyDescent="0.2">
      <c r="A2585">
        <v>3348</v>
      </c>
      <c r="B2585" t="s">
        <v>5386</v>
      </c>
      <c r="C2585" t="s">
        <v>533</v>
      </c>
      <c r="D2585" t="s">
        <v>2830</v>
      </c>
      <c r="E2585" s="336">
        <v>25.54</v>
      </c>
    </row>
    <row r="2586" spans="1:5" x14ac:dyDescent="0.2">
      <c r="A2586">
        <v>39833</v>
      </c>
      <c r="B2586" t="s">
        <v>5387</v>
      </c>
      <c r="C2586" t="s">
        <v>533</v>
      </c>
      <c r="D2586" t="s">
        <v>2830</v>
      </c>
      <c r="E2586" s="336">
        <v>34.979999999999997</v>
      </c>
    </row>
    <row r="2587" spans="1:5" x14ac:dyDescent="0.2">
      <c r="A2587">
        <v>7252</v>
      </c>
      <c r="B2587" t="s">
        <v>5388</v>
      </c>
      <c r="C2587" t="s">
        <v>533</v>
      </c>
      <c r="D2587" t="s">
        <v>2830</v>
      </c>
    </row>
    <row r="2588" spans="1:5" x14ac:dyDescent="0.2">
      <c r="A2588">
        <v>7247</v>
      </c>
      <c r="B2588" t="s">
        <v>5389</v>
      </c>
      <c r="C2588" t="s">
        <v>533</v>
      </c>
      <c r="D2588" t="s">
        <v>767</v>
      </c>
    </row>
    <row r="2589" spans="1:5" x14ac:dyDescent="0.2">
      <c r="A2589">
        <v>40291</v>
      </c>
      <c r="B2589" t="s">
        <v>5390</v>
      </c>
      <c r="C2589" t="s">
        <v>5375</v>
      </c>
      <c r="D2589" t="s">
        <v>2830</v>
      </c>
      <c r="E2589" s="336">
        <v>825</v>
      </c>
    </row>
    <row r="2590" spans="1:5" x14ac:dyDescent="0.2">
      <c r="A2590">
        <v>40275</v>
      </c>
      <c r="B2590" t="s">
        <v>5391</v>
      </c>
      <c r="C2590" t="s">
        <v>5375</v>
      </c>
      <c r="D2590" t="s">
        <v>2830</v>
      </c>
      <c r="E2590" s="336">
        <v>26.4</v>
      </c>
    </row>
    <row r="2591" spans="1:5" x14ac:dyDescent="0.2">
      <c r="A2591">
        <v>42408</v>
      </c>
      <c r="B2591" t="s">
        <v>5392</v>
      </c>
      <c r="C2591" t="s">
        <v>3211</v>
      </c>
      <c r="D2591" t="s">
        <v>2830</v>
      </c>
      <c r="E2591" s="336">
        <v>1.89</v>
      </c>
    </row>
    <row r="2592" spans="1:5" x14ac:dyDescent="0.2">
      <c r="A2592">
        <v>3777</v>
      </c>
      <c r="B2592" t="s">
        <v>5393</v>
      </c>
      <c r="C2592" t="s">
        <v>3211</v>
      </c>
      <c r="D2592" t="s">
        <v>2830</v>
      </c>
      <c r="E2592" s="336">
        <v>1.66</v>
      </c>
    </row>
    <row r="2593" spans="1:5" x14ac:dyDescent="0.2">
      <c r="A2593">
        <v>44699</v>
      </c>
      <c r="B2593" t="s">
        <v>5394</v>
      </c>
      <c r="C2593" t="s">
        <v>94</v>
      </c>
      <c r="D2593" t="s">
        <v>2830</v>
      </c>
      <c r="E2593" s="336">
        <v>49.1</v>
      </c>
    </row>
    <row r="2594" spans="1:5" x14ac:dyDescent="0.2">
      <c r="A2594">
        <v>3798</v>
      </c>
      <c r="B2594" t="s">
        <v>5395</v>
      </c>
      <c r="C2594" t="s">
        <v>52</v>
      </c>
      <c r="D2594" t="s">
        <v>2830</v>
      </c>
      <c r="E2594" s="336">
        <v>52.79</v>
      </c>
    </row>
    <row r="2595" spans="1:5" x14ac:dyDescent="0.2">
      <c r="A2595">
        <v>38769</v>
      </c>
      <c r="B2595" t="s">
        <v>5396</v>
      </c>
      <c r="C2595" t="s">
        <v>52</v>
      </c>
      <c r="D2595" t="s">
        <v>2830</v>
      </c>
      <c r="E2595" s="336">
        <v>41.23</v>
      </c>
    </row>
    <row r="2596" spans="1:5" x14ac:dyDescent="0.2">
      <c r="A2596">
        <v>38774</v>
      </c>
      <c r="B2596" t="s">
        <v>5397</v>
      </c>
      <c r="C2596" t="s">
        <v>52</v>
      </c>
      <c r="D2596" t="s">
        <v>2830</v>
      </c>
      <c r="E2596" s="336">
        <v>9.7899999999999991</v>
      </c>
    </row>
    <row r="2597" spans="1:5" x14ac:dyDescent="0.2">
      <c r="A2597">
        <v>42247</v>
      </c>
      <c r="B2597" t="s">
        <v>5398</v>
      </c>
      <c r="C2597" t="s">
        <v>52</v>
      </c>
      <c r="D2597" t="s">
        <v>2830</v>
      </c>
      <c r="E2597" s="336">
        <v>334.42</v>
      </c>
    </row>
    <row r="2598" spans="1:5" x14ac:dyDescent="0.2">
      <c r="A2598">
        <v>42248</v>
      </c>
      <c r="B2598" t="s">
        <v>5399</v>
      </c>
      <c r="C2598" t="s">
        <v>52</v>
      </c>
      <c r="D2598" t="s">
        <v>2830</v>
      </c>
      <c r="E2598" s="336">
        <v>388.45</v>
      </c>
    </row>
    <row r="2599" spans="1:5" x14ac:dyDescent="0.2">
      <c r="A2599">
        <v>42249</v>
      </c>
      <c r="B2599" t="s">
        <v>5400</v>
      </c>
      <c r="C2599" t="s">
        <v>52</v>
      </c>
      <c r="D2599" t="s">
        <v>2830</v>
      </c>
      <c r="E2599" s="336">
        <v>643.53</v>
      </c>
    </row>
    <row r="2600" spans="1:5" x14ac:dyDescent="0.2">
      <c r="A2600">
        <v>42244</v>
      </c>
      <c r="B2600" t="s">
        <v>5401</v>
      </c>
      <c r="C2600" t="s">
        <v>52</v>
      </c>
      <c r="D2600" t="s">
        <v>2830</v>
      </c>
      <c r="E2600" s="336">
        <v>100.5</v>
      </c>
    </row>
    <row r="2601" spans="1:5" x14ac:dyDescent="0.2">
      <c r="A2601">
        <v>42245</v>
      </c>
      <c r="B2601" t="s">
        <v>5402</v>
      </c>
      <c r="C2601" t="s">
        <v>52</v>
      </c>
      <c r="D2601" t="s">
        <v>2830</v>
      </c>
      <c r="E2601" s="336">
        <v>185.45</v>
      </c>
    </row>
    <row r="2602" spans="1:5" x14ac:dyDescent="0.2">
      <c r="A2602">
        <v>42246</v>
      </c>
      <c r="B2602" t="s">
        <v>5403</v>
      </c>
      <c r="C2602" t="s">
        <v>52</v>
      </c>
      <c r="D2602" t="s">
        <v>2830</v>
      </c>
      <c r="E2602" s="336">
        <v>205.29</v>
      </c>
    </row>
    <row r="2603" spans="1:5" x14ac:dyDescent="0.2">
      <c r="A2603">
        <v>42243</v>
      </c>
      <c r="B2603" t="s">
        <v>5404</v>
      </c>
      <c r="C2603" t="s">
        <v>52</v>
      </c>
      <c r="D2603" t="s">
        <v>2830</v>
      </c>
      <c r="E2603" s="336">
        <v>247.54</v>
      </c>
    </row>
    <row r="2604" spans="1:5" x14ac:dyDescent="0.2">
      <c r="A2604">
        <v>38889</v>
      </c>
      <c r="B2604" t="s">
        <v>5405</v>
      </c>
      <c r="C2604" t="s">
        <v>52</v>
      </c>
      <c r="D2604" t="s">
        <v>2830</v>
      </c>
      <c r="E2604" s="336">
        <v>31.6</v>
      </c>
    </row>
    <row r="2605" spans="1:5" x14ac:dyDescent="0.2">
      <c r="A2605">
        <v>38784</v>
      </c>
      <c r="B2605" t="s">
        <v>5406</v>
      </c>
      <c r="C2605" t="s">
        <v>52</v>
      </c>
      <c r="D2605" t="s">
        <v>2830</v>
      </c>
      <c r="E2605" s="336">
        <v>42.27</v>
      </c>
    </row>
    <row r="2606" spans="1:5" x14ac:dyDescent="0.2">
      <c r="A2606">
        <v>3780</v>
      </c>
      <c r="B2606" t="s">
        <v>5407</v>
      </c>
      <c r="C2606" t="s">
        <v>52</v>
      </c>
      <c r="D2606" t="s">
        <v>767</v>
      </c>
      <c r="E2606" s="336">
        <v>65</v>
      </c>
    </row>
    <row r="2607" spans="1:5" x14ac:dyDescent="0.2">
      <c r="A2607">
        <v>38773</v>
      </c>
      <c r="B2607" t="s">
        <v>5408</v>
      </c>
      <c r="C2607" t="s">
        <v>52</v>
      </c>
      <c r="D2607" t="s">
        <v>2830</v>
      </c>
      <c r="E2607" s="336">
        <v>4.1399999999999997</v>
      </c>
    </row>
    <row r="2608" spans="1:5" x14ac:dyDescent="0.2">
      <c r="A2608">
        <v>12271</v>
      </c>
      <c r="B2608" t="s">
        <v>5409</v>
      </c>
      <c r="C2608" t="s">
        <v>52</v>
      </c>
      <c r="D2608" t="s">
        <v>2830</v>
      </c>
      <c r="E2608" s="336">
        <v>231.19</v>
      </c>
    </row>
    <row r="2609" spans="1:5" x14ac:dyDescent="0.2">
      <c r="A2609">
        <v>39385</v>
      </c>
      <c r="B2609" t="s">
        <v>5410</v>
      </c>
      <c r="C2609" t="s">
        <v>52</v>
      </c>
      <c r="D2609" t="s">
        <v>2830</v>
      </c>
      <c r="E2609" s="336">
        <v>8.9600000000000009</v>
      </c>
    </row>
    <row r="2610" spans="1:5" x14ac:dyDescent="0.2">
      <c r="A2610">
        <v>39389</v>
      </c>
      <c r="B2610" t="s">
        <v>5411</v>
      </c>
      <c r="C2610" t="s">
        <v>52</v>
      </c>
      <c r="D2610" t="s">
        <v>2830</v>
      </c>
      <c r="E2610" s="336">
        <v>9.7200000000000006</v>
      </c>
    </row>
    <row r="2611" spans="1:5" x14ac:dyDescent="0.2">
      <c r="A2611">
        <v>39390</v>
      </c>
      <c r="B2611" t="s">
        <v>5412</v>
      </c>
      <c r="C2611" t="s">
        <v>52</v>
      </c>
      <c r="D2611" t="s">
        <v>2830</v>
      </c>
      <c r="E2611" s="336">
        <v>20.38</v>
      </c>
    </row>
    <row r="2612" spans="1:5" x14ac:dyDescent="0.2">
      <c r="A2612">
        <v>39391</v>
      </c>
      <c r="B2612" t="s">
        <v>5413</v>
      </c>
      <c r="C2612" t="s">
        <v>52</v>
      </c>
      <c r="D2612" t="s">
        <v>2830</v>
      </c>
      <c r="E2612" s="336">
        <v>22.88</v>
      </c>
    </row>
    <row r="2613" spans="1:5" x14ac:dyDescent="0.2">
      <c r="A2613">
        <v>3803</v>
      </c>
      <c r="B2613" t="s">
        <v>5414</v>
      </c>
      <c r="C2613" t="s">
        <v>52</v>
      </c>
      <c r="D2613" t="s">
        <v>2830</v>
      </c>
      <c r="E2613" s="336">
        <v>39.090000000000003</v>
      </c>
    </row>
    <row r="2614" spans="1:5" x14ac:dyDescent="0.2">
      <c r="A2614">
        <v>38770</v>
      </c>
      <c r="B2614" t="s">
        <v>5415</v>
      </c>
      <c r="C2614" t="s">
        <v>52</v>
      </c>
      <c r="D2614" t="s">
        <v>2830</v>
      </c>
      <c r="E2614" s="336">
        <v>45.26</v>
      </c>
    </row>
    <row r="2615" spans="1:5" x14ac:dyDescent="0.2">
      <c r="A2615">
        <v>12267</v>
      </c>
      <c r="B2615" t="s">
        <v>5416</v>
      </c>
      <c r="C2615" t="s">
        <v>52</v>
      </c>
      <c r="D2615" t="s">
        <v>2830</v>
      </c>
      <c r="E2615" s="336">
        <v>132.65</v>
      </c>
    </row>
    <row r="2616" spans="1:5" x14ac:dyDescent="0.2">
      <c r="A2616">
        <v>43265</v>
      </c>
      <c r="B2616" t="s">
        <v>5417</v>
      </c>
      <c r="C2616" t="s">
        <v>52</v>
      </c>
      <c r="D2616" t="s">
        <v>2830</v>
      </c>
      <c r="E2616" s="336">
        <v>28.02</v>
      </c>
    </row>
    <row r="2617" spans="1:5" x14ac:dyDescent="0.2">
      <c r="A2617">
        <v>12266</v>
      </c>
      <c r="B2617" t="s">
        <v>5418</v>
      </c>
      <c r="C2617" t="s">
        <v>52</v>
      </c>
      <c r="D2617" t="s">
        <v>2830</v>
      </c>
      <c r="E2617" s="336">
        <v>67.89</v>
      </c>
    </row>
    <row r="2618" spans="1:5" x14ac:dyDescent="0.2">
      <c r="A2618">
        <v>39378</v>
      </c>
      <c r="B2618" t="s">
        <v>5419</v>
      </c>
      <c r="C2618" t="s">
        <v>52</v>
      </c>
      <c r="D2618" t="s">
        <v>2830</v>
      </c>
      <c r="E2618" s="336">
        <v>48.13</v>
      </c>
    </row>
    <row r="2619" spans="1:5" x14ac:dyDescent="0.2">
      <c r="A2619">
        <v>43543</v>
      </c>
      <c r="B2619" t="s">
        <v>5420</v>
      </c>
      <c r="C2619" t="s">
        <v>52</v>
      </c>
      <c r="D2619" t="s">
        <v>2830</v>
      </c>
      <c r="E2619" s="336">
        <v>100.28</v>
      </c>
    </row>
    <row r="2620" spans="1:5" x14ac:dyDescent="0.2">
      <c r="A2620">
        <v>38775</v>
      </c>
      <c r="B2620" t="s">
        <v>5421</v>
      </c>
      <c r="C2620" t="s">
        <v>52</v>
      </c>
      <c r="D2620" t="s">
        <v>2830</v>
      </c>
      <c r="E2620" s="336">
        <v>51.03</v>
      </c>
    </row>
    <row r="2621" spans="1:5" x14ac:dyDescent="0.2">
      <c r="A2621">
        <v>44252</v>
      </c>
      <c r="B2621" t="s">
        <v>5422</v>
      </c>
      <c r="C2621" t="s">
        <v>52</v>
      </c>
      <c r="D2621" t="s">
        <v>2830</v>
      </c>
      <c r="E2621" s="336">
        <v>195.78</v>
      </c>
    </row>
    <row r="2622" spans="1:5" x14ac:dyDescent="0.2">
      <c r="A2622">
        <v>21119</v>
      </c>
      <c r="B2622" t="s">
        <v>5423</v>
      </c>
      <c r="C2622" t="s">
        <v>52</v>
      </c>
      <c r="D2622" t="s">
        <v>2830</v>
      </c>
      <c r="E2622" s="336">
        <v>1.97</v>
      </c>
    </row>
    <row r="2623" spans="1:5" x14ac:dyDescent="0.2">
      <c r="A2623">
        <v>37974</v>
      </c>
      <c r="B2623" t="s">
        <v>5424</v>
      </c>
      <c r="C2623" t="s">
        <v>52</v>
      </c>
      <c r="D2623" t="s">
        <v>2830</v>
      </c>
      <c r="E2623" s="336">
        <v>2.54</v>
      </c>
    </row>
    <row r="2624" spans="1:5" x14ac:dyDescent="0.2">
      <c r="A2624">
        <v>37975</v>
      </c>
      <c r="B2624" t="s">
        <v>5425</v>
      </c>
      <c r="C2624" t="s">
        <v>52</v>
      </c>
      <c r="D2624" t="s">
        <v>2830</v>
      </c>
      <c r="E2624" s="336">
        <v>5.65</v>
      </c>
    </row>
    <row r="2625" spans="1:5" x14ac:dyDescent="0.2">
      <c r="A2625">
        <v>37976</v>
      </c>
      <c r="B2625" t="s">
        <v>5426</v>
      </c>
      <c r="C2625" t="s">
        <v>52</v>
      </c>
      <c r="D2625" t="s">
        <v>2830</v>
      </c>
      <c r="E2625" s="336">
        <v>12.59</v>
      </c>
    </row>
    <row r="2626" spans="1:5" x14ac:dyDescent="0.2">
      <c r="A2626">
        <v>37977</v>
      </c>
      <c r="B2626" t="s">
        <v>5427</v>
      </c>
      <c r="C2626" t="s">
        <v>52</v>
      </c>
      <c r="D2626" t="s">
        <v>2830</v>
      </c>
      <c r="E2626" s="336">
        <v>17.420000000000002</v>
      </c>
    </row>
    <row r="2627" spans="1:5" x14ac:dyDescent="0.2">
      <c r="A2627">
        <v>37978</v>
      </c>
      <c r="B2627" t="s">
        <v>5428</v>
      </c>
      <c r="C2627" t="s">
        <v>52</v>
      </c>
      <c r="D2627" t="s">
        <v>2830</v>
      </c>
      <c r="E2627" s="336">
        <v>34.54</v>
      </c>
    </row>
    <row r="2628" spans="1:5" x14ac:dyDescent="0.2">
      <c r="A2628">
        <v>37979</v>
      </c>
      <c r="B2628" t="s">
        <v>5429</v>
      </c>
      <c r="C2628" t="s">
        <v>52</v>
      </c>
      <c r="D2628" t="s">
        <v>2830</v>
      </c>
      <c r="E2628" s="336">
        <v>146.57</v>
      </c>
    </row>
    <row r="2629" spans="1:5" x14ac:dyDescent="0.2">
      <c r="A2629">
        <v>37980</v>
      </c>
      <c r="B2629" t="s">
        <v>5430</v>
      </c>
      <c r="C2629" t="s">
        <v>52</v>
      </c>
      <c r="D2629" t="s">
        <v>2830</v>
      </c>
      <c r="E2629" s="336">
        <v>168.36</v>
      </c>
    </row>
    <row r="2630" spans="1:5" x14ac:dyDescent="0.2">
      <c r="A2630">
        <v>36147</v>
      </c>
      <c r="B2630" t="s">
        <v>5431</v>
      </c>
      <c r="C2630" t="s">
        <v>3225</v>
      </c>
      <c r="D2630" t="s">
        <v>2830</v>
      </c>
      <c r="E2630" s="336">
        <v>343.03</v>
      </c>
    </row>
    <row r="2631" spans="1:5" x14ac:dyDescent="0.2">
      <c r="A2631">
        <v>12731</v>
      </c>
      <c r="B2631" t="s">
        <v>5432</v>
      </c>
      <c r="C2631" t="s">
        <v>52</v>
      </c>
      <c r="D2631" t="s">
        <v>2830</v>
      </c>
    </row>
    <row r="2632" spans="1:5" x14ac:dyDescent="0.2">
      <c r="A2632">
        <v>12723</v>
      </c>
      <c r="B2632" t="s">
        <v>5433</v>
      </c>
      <c r="C2632" t="s">
        <v>52</v>
      </c>
      <c r="D2632" t="s">
        <v>2830</v>
      </c>
    </row>
    <row r="2633" spans="1:5" x14ac:dyDescent="0.2">
      <c r="A2633">
        <v>12724</v>
      </c>
      <c r="B2633" t="s">
        <v>5434</v>
      </c>
      <c r="C2633" t="s">
        <v>52</v>
      </c>
      <c r="D2633" t="s">
        <v>2830</v>
      </c>
    </row>
    <row r="2634" spans="1:5" x14ac:dyDescent="0.2">
      <c r="A2634">
        <v>12725</v>
      </c>
      <c r="B2634" t="s">
        <v>5435</v>
      </c>
      <c r="C2634" t="s">
        <v>52</v>
      </c>
      <c r="D2634" t="s">
        <v>2830</v>
      </c>
    </row>
    <row r="2635" spans="1:5" x14ac:dyDescent="0.2">
      <c r="A2635">
        <v>12726</v>
      </c>
      <c r="B2635" t="s">
        <v>5436</v>
      </c>
      <c r="C2635" t="s">
        <v>52</v>
      </c>
      <c r="D2635" t="s">
        <v>2830</v>
      </c>
    </row>
    <row r="2636" spans="1:5" x14ac:dyDescent="0.2">
      <c r="A2636">
        <v>12727</v>
      </c>
      <c r="B2636" t="s">
        <v>5437</v>
      </c>
      <c r="C2636" t="s">
        <v>52</v>
      </c>
      <c r="D2636" t="s">
        <v>2830</v>
      </c>
    </row>
    <row r="2637" spans="1:5" x14ac:dyDescent="0.2">
      <c r="A2637">
        <v>12728</v>
      </c>
      <c r="B2637" t="s">
        <v>5438</v>
      </c>
      <c r="C2637" t="s">
        <v>52</v>
      </c>
      <c r="D2637" t="s">
        <v>2830</v>
      </c>
    </row>
    <row r="2638" spans="1:5" x14ac:dyDescent="0.2">
      <c r="A2638">
        <v>12729</v>
      </c>
      <c r="B2638" t="s">
        <v>5439</v>
      </c>
      <c r="C2638" t="s">
        <v>52</v>
      </c>
      <c r="D2638" t="s">
        <v>2830</v>
      </c>
    </row>
    <row r="2639" spans="1:5" x14ac:dyDescent="0.2">
      <c r="A2639">
        <v>12730</v>
      </c>
      <c r="B2639" t="s">
        <v>5440</v>
      </c>
      <c r="C2639" t="s">
        <v>52</v>
      </c>
      <c r="D2639" t="s">
        <v>2830</v>
      </c>
    </row>
    <row r="2640" spans="1:5" x14ac:dyDescent="0.2">
      <c r="A2640">
        <v>3840</v>
      </c>
      <c r="B2640" t="s">
        <v>5441</v>
      </c>
      <c r="C2640" t="s">
        <v>52</v>
      </c>
      <c r="D2640" t="s">
        <v>2830</v>
      </c>
    </row>
    <row r="2641" spans="1:5" x14ac:dyDescent="0.2">
      <c r="A2641">
        <v>3838</v>
      </c>
      <c r="B2641" t="s">
        <v>5442</v>
      </c>
      <c r="C2641" t="s">
        <v>52</v>
      </c>
      <c r="D2641" t="s">
        <v>2830</v>
      </c>
    </row>
    <row r="2642" spans="1:5" x14ac:dyDescent="0.2">
      <c r="A2642">
        <v>3844</v>
      </c>
      <c r="B2642" t="s">
        <v>5443</v>
      </c>
      <c r="C2642" t="s">
        <v>52</v>
      </c>
      <c r="D2642" t="s">
        <v>2830</v>
      </c>
    </row>
    <row r="2643" spans="1:5" x14ac:dyDescent="0.2">
      <c r="A2643">
        <v>3839</v>
      </c>
      <c r="B2643" t="s">
        <v>5444</v>
      </c>
      <c r="C2643" t="s">
        <v>52</v>
      </c>
      <c r="D2643" t="s">
        <v>2830</v>
      </c>
    </row>
    <row r="2644" spans="1:5" x14ac:dyDescent="0.2">
      <c r="A2644">
        <v>3843</v>
      </c>
      <c r="B2644" t="s">
        <v>5445</v>
      </c>
      <c r="C2644" t="s">
        <v>52</v>
      </c>
      <c r="D2644" t="s">
        <v>2830</v>
      </c>
    </row>
    <row r="2645" spans="1:5" x14ac:dyDescent="0.2">
      <c r="A2645">
        <v>3900</v>
      </c>
      <c r="B2645" t="s">
        <v>5446</v>
      </c>
      <c r="C2645" t="s">
        <v>52</v>
      </c>
      <c r="D2645" t="s">
        <v>2830</v>
      </c>
      <c r="E2645" s="336">
        <v>51.42</v>
      </c>
    </row>
    <row r="2646" spans="1:5" x14ac:dyDescent="0.2">
      <c r="A2646">
        <v>3846</v>
      </c>
      <c r="B2646" t="s">
        <v>5447</v>
      </c>
      <c r="C2646" t="s">
        <v>52</v>
      </c>
      <c r="D2646" t="s">
        <v>2830</v>
      </c>
      <c r="E2646" s="336">
        <v>15.45</v>
      </c>
    </row>
    <row r="2647" spans="1:5" x14ac:dyDescent="0.2">
      <c r="A2647">
        <v>3886</v>
      </c>
      <c r="B2647" t="s">
        <v>5448</v>
      </c>
      <c r="C2647" t="s">
        <v>52</v>
      </c>
      <c r="D2647" t="s">
        <v>2830</v>
      </c>
      <c r="E2647" s="336">
        <v>20.51</v>
      </c>
    </row>
    <row r="2648" spans="1:5" x14ac:dyDescent="0.2">
      <c r="A2648">
        <v>3854</v>
      </c>
      <c r="B2648" t="s">
        <v>5449</v>
      </c>
      <c r="C2648" t="s">
        <v>52</v>
      </c>
      <c r="D2648" t="s">
        <v>2830</v>
      </c>
      <c r="E2648" s="336">
        <v>11.69</v>
      </c>
    </row>
    <row r="2649" spans="1:5" x14ac:dyDescent="0.2">
      <c r="A2649">
        <v>3873</v>
      </c>
      <c r="B2649" t="s">
        <v>5450</v>
      </c>
      <c r="C2649" t="s">
        <v>52</v>
      </c>
      <c r="D2649" t="s">
        <v>2830</v>
      </c>
      <c r="E2649" s="336">
        <v>13.61</v>
      </c>
    </row>
    <row r="2650" spans="1:5" x14ac:dyDescent="0.2">
      <c r="A2650">
        <v>38021</v>
      </c>
      <c r="B2650" t="s">
        <v>5451</v>
      </c>
      <c r="C2650" t="s">
        <v>52</v>
      </c>
      <c r="D2650" t="s">
        <v>2830</v>
      </c>
      <c r="E2650" s="336">
        <v>24.16</v>
      </c>
    </row>
    <row r="2651" spans="1:5" x14ac:dyDescent="0.2">
      <c r="A2651">
        <v>43838</v>
      </c>
      <c r="B2651" t="s">
        <v>5452</v>
      </c>
      <c r="C2651" t="s">
        <v>52</v>
      </c>
      <c r="D2651" t="s">
        <v>2830</v>
      </c>
      <c r="E2651" s="336">
        <v>31.23</v>
      </c>
    </row>
    <row r="2652" spans="1:5" x14ac:dyDescent="0.2">
      <c r="A2652">
        <v>3847</v>
      </c>
      <c r="B2652" t="s">
        <v>5453</v>
      </c>
      <c r="C2652" t="s">
        <v>52</v>
      </c>
      <c r="D2652" t="s">
        <v>2830</v>
      </c>
      <c r="E2652" s="336">
        <v>31.5</v>
      </c>
    </row>
    <row r="2653" spans="1:5" x14ac:dyDescent="0.2">
      <c r="A2653">
        <v>38022</v>
      </c>
      <c r="B2653" t="s">
        <v>5454</v>
      </c>
      <c r="C2653" t="s">
        <v>52</v>
      </c>
      <c r="D2653" t="s">
        <v>2830</v>
      </c>
      <c r="E2653" s="336">
        <v>43.29</v>
      </c>
    </row>
    <row r="2654" spans="1:5" x14ac:dyDescent="0.2">
      <c r="A2654">
        <v>3826</v>
      </c>
      <c r="B2654" t="s">
        <v>5455</v>
      </c>
      <c r="C2654" t="s">
        <v>52</v>
      </c>
      <c r="D2654" t="s">
        <v>2830</v>
      </c>
    </row>
    <row r="2655" spans="1:5" x14ac:dyDescent="0.2">
      <c r="A2655">
        <v>3825</v>
      </c>
      <c r="B2655" t="s">
        <v>5456</v>
      </c>
      <c r="C2655" t="s">
        <v>52</v>
      </c>
      <c r="D2655" t="s">
        <v>2830</v>
      </c>
    </row>
    <row r="2656" spans="1:5" x14ac:dyDescent="0.2">
      <c r="A2656">
        <v>3827</v>
      </c>
      <c r="B2656" t="s">
        <v>5457</v>
      </c>
      <c r="C2656" t="s">
        <v>52</v>
      </c>
      <c r="D2656" t="s">
        <v>2830</v>
      </c>
    </row>
    <row r="2657" spans="1:5" x14ac:dyDescent="0.2">
      <c r="A2657">
        <v>3830</v>
      </c>
      <c r="B2657" t="s">
        <v>5458</v>
      </c>
      <c r="C2657" t="s">
        <v>52</v>
      </c>
      <c r="D2657" t="s">
        <v>2830</v>
      </c>
      <c r="E2657" s="336">
        <v>218.72</v>
      </c>
    </row>
    <row r="2658" spans="1:5" x14ac:dyDescent="0.2">
      <c r="A2658">
        <v>37981</v>
      </c>
      <c r="B2658" t="s">
        <v>5459</v>
      </c>
      <c r="C2658" t="s">
        <v>52</v>
      </c>
      <c r="D2658" t="s">
        <v>2830</v>
      </c>
      <c r="E2658" s="336">
        <v>7.33</v>
      </c>
    </row>
    <row r="2659" spans="1:5" x14ac:dyDescent="0.2">
      <c r="A2659">
        <v>37982</v>
      </c>
      <c r="B2659" t="s">
        <v>5460</v>
      </c>
      <c r="C2659" t="s">
        <v>52</v>
      </c>
      <c r="D2659" t="s">
        <v>2830</v>
      </c>
      <c r="E2659" s="336">
        <v>10.64</v>
      </c>
    </row>
    <row r="2660" spans="1:5" x14ac:dyDescent="0.2">
      <c r="A2660">
        <v>37983</v>
      </c>
      <c r="B2660" t="s">
        <v>5461</v>
      </c>
      <c r="C2660" t="s">
        <v>52</v>
      </c>
      <c r="D2660" t="s">
        <v>2830</v>
      </c>
      <c r="E2660" s="336">
        <v>15.73</v>
      </c>
    </row>
    <row r="2661" spans="1:5" x14ac:dyDescent="0.2">
      <c r="A2661">
        <v>37984</v>
      </c>
      <c r="B2661" t="s">
        <v>5462</v>
      </c>
      <c r="C2661" t="s">
        <v>52</v>
      </c>
      <c r="D2661" t="s">
        <v>2830</v>
      </c>
      <c r="E2661" s="336">
        <v>22.1</v>
      </c>
    </row>
    <row r="2662" spans="1:5" x14ac:dyDescent="0.2">
      <c r="A2662">
        <v>37985</v>
      </c>
      <c r="B2662" t="s">
        <v>5463</v>
      </c>
      <c r="C2662" t="s">
        <v>52</v>
      </c>
      <c r="D2662" t="s">
        <v>2830</v>
      </c>
      <c r="E2662" s="336">
        <v>31.4</v>
      </c>
    </row>
    <row r="2663" spans="1:5" x14ac:dyDescent="0.2">
      <c r="A2663">
        <v>20165</v>
      </c>
      <c r="B2663" t="s">
        <v>5464</v>
      </c>
      <c r="C2663" t="s">
        <v>52</v>
      </c>
      <c r="D2663" t="s">
        <v>2830</v>
      </c>
      <c r="E2663" s="336">
        <v>27.11</v>
      </c>
    </row>
    <row r="2664" spans="1:5" x14ac:dyDescent="0.2">
      <c r="A2664">
        <v>20166</v>
      </c>
      <c r="B2664" t="s">
        <v>5465</v>
      </c>
      <c r="C2664" t="s">
        <v>52</v>
      </c>
      <c r="D2664" t="s">
        <v>2830</v>
      </c>
      <c r="E2664" s="336">
        <v>82.81</v>
      </c>
    </row>
    <row r="2665" spans="1:5" x14ac:dyDescent="0.2">
      <c r="A2665">
        <v>20164</v>
      </c>
      <c r="B2665" t="s">
        <v>5466</v>
      </c>
      <c r="C2665" t="s">
        <v>52</v>
      </c>
      <c r="D2665" t="s">
        <v>2830</v>
      </c>
      <c r="E2665" s="336">
        <v>13.02</v>
      </c>
    </row>
    <row r="2666" spans="1:5" x14ac:dyDescent="0.2">
      <c r="A2666">
        <v>3893</v>
      </c>
      <c r="B2666" t="s">
        <v>5467</v>
      </c>
      <c r="C2666" t="s">
        <v>52</v>
      </c>
      <c r="D2666" t="s">
        <v>2830</v>
      </c>
      <c r="E2666" s="336">
        <v>20.41</v>
      </c>
    </row>
    <row r="2667" spans="1:5" x14ac:dyDescent="0.2">
      <c r="A2667">
        <v>3848</v>
      </c>
      <c r="B2667" t="s">
        <v>5468</v>
      </c>
      <c r="C2667" t="s">
        <v>52</v>
      </c>
      <c r="D2667" t="s">
        <v>2830</v>
      </c>
      <c r="E2667" s="336">
        <v>12.45</v>
      </c>
    </row>
    <row r="2668" spans="1:5" x14ac:dyDescent="0.2">
      <c r="A2668">
        <v>3895</v>
      </c>
      <c r="B2668" t="s">
        <v>5469</v>
      </c>
      <c r="C2668" t="s">
        <v>52</v>
      </c>
      <c r="D2668" t="s">
        <v>2830</v>
      </c>
      <c r="E2668" s="336">
        <v>13.82</v>
      </c>
    </row>
    <row r="2669" spans="1:5" x14ac:dyDescent="0.2">
      <c r="A2669">
        <v>12404</v>
      </c>
      <c r="B2669" t="s">
        <v>5470</v>
      </c>
      <c r="C2669" t="s">
        <v>52</v>
      </c>
      <c r="D2669" t="s">
        <v>2830</v>
      </c>
    </row>
    <row r="2670" spans="1:5" x14ac:dyDescent="0.2">
      <c r="A2670">
        <v>3939</v>
      </c>
      <c r="B2670" t="s">
        <v>5471</v>
      </c>
      <c r="C2670" t="s">
        <v>52</v>
      </c>
      <c r="D2670" t="s">
        <v>2830</v>
      </c>
    </row>
    <row r="2671" spans="1:5" x14ac:dyDescent="0.2">
      <c r="A2671">
        <v>3911</v>
      </c>
      <c r="B2671" t="s">
        <v>5472</v>
      </c>
      <c r="C2671" t="s">
        <v>52</v>
      </c>
      <c r="D2671" t="s">
        <v>2830</v>
      </c>
    </row>
    <row r="2672" spans="1:5" x14ac:dyDescent="0.2">
      <c r="A2672">
        <v>3910</v>
      </c>
      <c r="B2672" t="s">
        <v>5473</v>
      </c>
      <c r="C2672" t="s">
        <v>52</v>
      </c>
      <c r="D2672" t="s">
        <v>2830</v>
      </c>
    </row>
    <row r="2673" spans="1:5" x14ac:dyDescent="0.2">
      <c r="A2673">
        <v>3908</v>
      </c>
      <c r="B2673" t="s">
        <v>5474</v>
      </c>
      <c r="C2673" t="s">
        <v>52</v>
      </c>
      <c r="D2673" t="s">
        <v>2830</v>
      </c>
    </row>
    <row r="2674" spans="1:5" x14ac:dyDescent="0.2">
      <c r="A2674">
        <v>3913</v>
      </c>
      <c r="B2674" t="s">
        <v>5475</v>
      </c>
      <c r="C2674" t="s">
        <v>52</v>
      </c>
      <c r="D2674" t="s">
        <v>2830</v>
      </c>
    </row>
    <row r="2675" spans="1:5" x14ac:dyDescent="0.2">
      <c r="A2675">
        <v>3912</v>
      </c>
      <c r="B2675" t="s">
        <v>5476</v>
      </c>
      <c r="C2675" t="s">
        <v>52</v>
      </c>
      <c r="D2675" t="s">
        <v>2830</v>
      </c>
    </row>
    <row r="2676" spans="1:5" x14ac:dyDescent="0.2">
      <c r="A2676">
        <v>3914</v>
      </c>
      <c r="B2676" t="s">
        <v>5477</v>
      </c>
      <c r="C2676" t="s">
        <v>52</v>
      </c>
      <c r="D2676" t="s">
        <v>2830</v>
      </c>
    </row>
    <row r="2677" spans="1:5" x14ac:dyDescent="0.2">
      <c r="A2677">
        <v>3909</v>
      </c>
      <c r="B2677" t="s">
        <v>5478</v>
      </c>
      <c r="C2677" t="s">
        <v>52</v>
      </c>
      <c r="D2677" t="s">
        <v>2830</v>
      </c>
    </row>
    <row r="2678" spans="1:5" x14ac:dyDescent="0.2">
      <c r="A2678">
        <v>3915</v>
      </c>
      <c r="B2678" t="s">
        <v>5479</v>
      </c>
      <c r="C2678" t="s">
        <v>52</v>
      </c>
      <c r="D2678" t="s">
        <v>2830</v>
      </c>
    </row>
    <row r="2679" spans="1:5" x14ac:dyDescent="0.2">
      <c r="A2679">
        <v>3916</v>
      </c>
      <c r="B2679" t="s">
        <v>5480</v>
      </c>
      <c r="C2679" t="s">
        <v>52</v>
      </c>
      <c r="D2679" t="s">
        <v>2830</v>
      </c>
    </row>
    <row r="2680" spans="1:5" x14ac:dyDescent="0.2">
      <c r="A2680">
        <v>3917</v>
      </c>
      <c r="B2680" t="s">
        <v>5481</v>
      </c>
      <c r="C2680" t="s">
        <v>52</v>
      </c>
      <c r="D2680" t="s">
        <v>2830</v>
      </c>
    </row>
    <row r="2681" spans="1:5" x14ac:dyDescent="0.2">
      <c r="A2681">
        <v>45266</v>
      </c>
      <c r="B2681" t="s">
        <v>5482</v>
      </c>
      <c r="C2681" t="s">
        <v>3225</v>
      </c>
      <c r="D2681" t="s">
        <v>2830</v>
      </c>
      <c r="E2681" s="336">
        <v>3.84</v>
      </c>
    </row>
    <row r="2682" spans="1:5" x14ac:dyDescent="0.2">
      <c r="A2682">
        <v>1904</v>
      </c>
      <c r="B2682" t="s">
        <v>5483</v>
      </c>
      <c r="C2682" t="s">
        <v>52</v>
      </c>
      <c r="D2682" t="s">
        <v>2830</v>
      </c>
      <c r="E2682" s="336">
        <v>1.2</v>
      </c>
    </row>
    <row r="2683" spans="1:5" x14ac:dyDescent="0.2">
      <c r="A2683">
        <v>1899</v>
      </c>
      <c r="B2683" t="s">
        <v>5484</v>
      </c>
      <c r="C2683" t="s">
        <v>52</v>
      </c>
      <c r="D2683" t="s">
        <v>2830</v>
      </c>
      <c r="E2683" s="336">
        <v>1.36</v>
      </c>
    </row>
    <row r="2684" spans="1:5" x14ac:dyDescent="0.2">
      <c r="A2684">
        <v>1900</v>
      </c>
      <c r="B2684" t="s">
        <v>5485</v>
      </c>
      <c r="C2684" t="s">
        <v>52</v>
      </c>
      <c r="D2684" t="s">
        <v>2830</v>
      </c>
      <c r="E2684" s="336">
        <v>2.2000000000000002</v>
      </c>
    </row>
    <row r="2685" spans="1:5" x14ac:dyDescent="0.2">
      <c r="A2685">
        <v>12407</v>
      </c>
      <c r="B2685" t="s">
        <v>5486</v>
      </c>
      <c r="C2685" t="s">
        <v>52</v>
      </c>
      <c r="D2685" t="s">
        <v>2830</v>
      </c>
    </row>
    <row r="2686" spans="1:5" x14ac:dyDescent="0.2">
      <c r="A2686">
        <v>12408</v>
      </c>
      <c r="B2686" t="s">
        <v>5487</v>
      </c>
      <c r="C2686" t="s">
        <v>52</v>
      </c>
      <c r="D2686" t="s">
        <v>2830</v>
      </c>
    </row>
    <row r="2687" spans="1:5" x14ac:dyDescent="0.2">
      <c r="A2687">
        <v>12409</v>
      </c>
      <c r="B2687" t="s">
        <v>5488</v>
      </c>
      <c r="C2687" t="s">
        <v>52</v>
      </c>
      <c r="D2687" t="s">
        <v>2830</v>
      </c>
    </row>
    <row r="2688" spans="1:5" x14ac:dyDescent="0.2">
      <c r="A2688">
        <v>12410</v>
      </c>
      <c r="B2688" t="s">
        <v>5489</v>
      </c>
      <c r="C2688" t="s">
        <v>52</v>
      </c>
      <c r="D2688" t="s">
        <v>2830</v>
      </c>
    </row>
    <row r="2689" spans="1:4" x14ac:dyDescent="0.2">
      <c r="A2689">
        <v>3936</v>
      </c>
      <c r="B2689" t="s">
        <v>5490</v>
      </c>
      <c r="C2689" t="s">
        <v>52</v>
      </c>
      <c r="D2689" t="s">
        <v>2830</v>
      </c>
    </row>
    <row r="2690" spans="1:4" x14ac:dyDescent="0.2">
      <c r="A2690">
        <v>3924</v>
      </c>
      <c r="B2690" t="s">
        <v>5491</v>
      </c>
      <c r="C2690" t="s">
        <v>52</v>
      </c>
      <c r="D2690" t="s">
        <v>2830</v>
      </c>
    </row>
    <row r="2691" spans="1:4" x14ac:dyDescent="0.2">
      <c r="A2691">
        <v>3922</v>
      </c>
      <c r="B2691" t="s">
        <v>5492</v>
      </c>
      <c r="C2691" t="s">
        <v>52</v>
      </c>
      <c r="D2691" t="s">
        <v>2830</v>
      </c>
    </row>
    <row r="2692" spans="1:4" x14ac:dyDescent="0.2">
      <c r="A2692">
        <v>3923</v>
      </c>
      <c r="B2692" t="s">
        <v>5493</v>
      </c>
      <c r="C2692" t="s">
        <v>52</v>
      </c>
      <c r="D2692" t="s">
        <v>2830</v>
      </c>
    </row>
    <row r="2693" spans="1:4" x14ac:dyDescent="0.2">
      <c r="A2693">
        <v>3921</v>
      </c>
      <c r="B2693" t="s">
        <v>5494</v>
      </c>
      <c r="C2693" t="s">
        <v>52</v>
      </c>
      <c r="D2693" t="s">
        <v>2830</v>
      </c>
    </row>
    <row r="2694" spans="1:4" x14ac:dyDescent="0.2">
      <c r="A2694">
        <v>3937</v>
      </c>
      <c r="B2694" t="s">
        <v>5495</v>
      </c>
      <c r="C2694" t="s">
        <v>52</v>
      </c>
      <c r="D2694" t="s">
        <v>2830</v>
      </c>
    </row>
    <row r="2695" spans="1:4" x14ac:dyDescent="0.2">
      <c r="A2695">
        <v>3920</v>
      </c>
      <c r="B2695" t="s">
        <v>5496</v>
      </c>
      <c r="C2695" t="s">
        <v>52</v>
      </c>
      <c r="D2695" t="s">
        <v>2830</v>
      </c>
    </row>
    <row r="2696" spans="1:4" x14ac:dyDescent="0.2">
      <c r="A2696">
        <v>3938</v>
      </c>
      <c r="B2696" t="s">
        <v>5497</v>
      </c>
      <c r="C2696" t="s">
        <v>52</v>
      </c>
      <c r="D2696" t="s">
        <v>2830</v>
      </c>
    </row>
    <row r="2697" spans="1:4" x14ac:dyDescent="0.2">
      <c r="A2697">
        <v>3919</v>
      </c>
      <c r="B2697" t="s">
        <v>5498</v>
      </c>
      <c r="C2697" t="s">
        <v>52</v>
      </c>
      <c r="D2697" t="s">
        <v>2830</v>
      </c>
    </row>
    <row r="2698" spans="1:4" x14ac:dyDescent="0.2">
      <c r="A2698">
        <v>3927</v>
      </c>
      <c r="B2698" t="s">
        <v>5499</v>
      </c>
      <c r="C2698" t="s">
        <v>52</v>
      </c>
      <c r="D2698" t="s">
        <v>2830</v>
      </c>
    </row>
    <row r="2699" spans="1:4" x14ac:dyDescent="0.2">
      <c r="A2699">
        <v>3928</v>
      </c>
      <c r="B2699" t="s">
        <v>5500</v>
      </c>
      <c r="C2699" t="s">
        <v>52</v>
      </c>
      <c r="D2699" t="s">
        <v>2830</v>
      </c>
    </row>
    <row r="2700" spans="1:4" x14ac:dyDescent="0.2">
      <c r="A2700">
        <v>3926</v>
      </c>
      <c r="B2700" t="s">
        <v>5501</v>
      </c>
      <c r="C2700" t="s">
        <v>52</v>
      </c>
      <c r="D2700" t="s">
        <v>2830</v>
      </c>
    </row>
    <row r="2701" spans="1:4" x14ac:dyDescent="0.2">
      <c r="A2701">
        <v>3935</v>
      </c>
      <c r="B2701" t="s">
        <v>5502</v>
      </c>
      <c r="C2701" t="s">
        <v>52</v>
      </c>
      <c r="D2701" t="s">
        <v>2830</v>
      </c>
    </row>
    <row r="2702" spans="1:4" x14ac:dyDescent="0.2">
      <c r="A2702">
        <v>3925</v>
      </c>
      <c r="B2702" t="s">
        <v>5503</v>
      </c>
      <c r="C2702" t="s">
        <v>52</v>
      </c>
      <c r="D2702" t="s">
        <v>2830</v>
      </c>
    </row>
    <row r="2703" spans="1:4" x14ac:dyDescent="0.2">
      <c r="A2703">
        <v>3929</v>
      </c>
      <c r="B2703" t="s">
        <v>5504</v>
      </c>
      <c r="C2703" t="s">
        <v>52</v>
      </c>
      <c r="D2703" t="s">
        <v>2830</v>
      </c>
    </row>
    <row r="2704" spans="1:4" x14ac:dyDescent="0.2">
      <c r="A2704">
        <v>3931</v>
      </c>
      <c r="B2704" t="s">
        <v>5505</v>
      </c>
      <c r="C2704" t="s">
        <v>52</v>
      </c>
      <c r="D2704" t="s">
        <v>2830</v>
      </c>
    </row>
    <row r="2705" spans="1:5" x14ac:dyDescent="0.2">
      <c r="A2705">
        <v>3930</v>
      </c>
      <c r="B2705" t="s">
        <v>5506</v>
      </c>
      <c r="C2705" t="s">
        <v>52</v>
      </c>
      <c r="D2705" t="s">
        <v>2830</v>
      </c>
    </row>
    <row r="2706" spans="1:5" x14ac:dyDescent="0.2">
      <c r="A2706">
        <v>12406</v>
      </c>
      <c r="B2706" t="s">
        <v>5507</v>
      </c>
      <c r="C2706" t="s">
        <v>52</v>
      </c>
      <c r="D2706" t="s">
        <v>2830</v>
      </c>
    </row>
    <row r="2707" spans="1:5" x14ac:dyDescent="0.2">
      <c r="A2707">
        <v>3932</v>
      </c>
      <c r="B2707" t="s">
        <v>5508</v>
      </c>
      <c r="C2707" t="s">
        <v>52</v>
      </c>
      <c r="D2707" t="s">
        <v>2830</v>
      </c>
    </row>
    <row r="2708" spans="1:5" x14ac:dyDescent="0.2">
      <c r="A2708">
        <v>3933</v>
      </c>
      <c r="B2708" t="s">
        <v>5509</v>
      </c>
      <c r="C2708" t="s">
        <v>52</v>
      </c>
      <c r="D2708" t="s">
        <v>2830</v>
      </c>
    </row>
    <row r="2709" spans="1:5" x14ac:dyDescent="0.2">
      <c r="A2709">
        <v>3934</v>
      </c>
      <c r="B2709" t="s">
        <v>5510</v>
      </c>
      <c r="C2709" t="s">
        <v>52</v>
      </c>
      <c r="D2709" t="s">
        <v>2830</v>
      </c>
    </row>
    <row r="2710" spans="1:5" x14ac:dyDescent="0.2">
      <c r="A2710">
        <v>40355</v>
      </c>
      <c r="B2710" t="s">
        <v>5511</v>
      </c>
      <c r="C2710" t="s">
        <v>52</v>
      </c>
      <c r="D2710" t="s">
        <v>2830</v>
      </c>
    </row>
    <row r="2711" spans="1:5" x14ac:dyDescent="0.2">
      <c r="A2711">
        <v>40364</v>
      </c>
      <c r="B2711" t="s">
        <v>5512</v>
      </c>
      <c r="C2711" t="s">
        <v>52</v>
      </c>
      <c r="D2711" t="s">
        <v>2830</v>
      </c>
    </row>
    <row r="2712" spans="1:5" x14ac:dyDescent="0.2">
      <c r="A2712">
        <v>40361</v>
      </c>
      <c r="B2712" t="s">
        <v>5513</v>
      </c>
      <c r="C2712" t="s">
        <v>52</v>
      </c>
      <c r="D2712" t="s">
        <v>2830</v>
      </c>
    </row>
    <row r="2713" spans="1:5" x14ac:dyDescent="0.2">
      <c r="A2713">
        <v>40358</v>
      </c>
      <c r="B2713" t="s">
        <v>5514</v>
      </c>
      <c r="C2713" t="s">
        <v>52</v>
      </c>
      <c r="D2713" t="s">
        <v>2830</v>
      </c>
    </row>
    <row r="2714" spans="1:5" x14ac:dyDescent="0.2">
      <c r="A2714">
        <v>40370</v>
      </c>
      <c r="B2714" t="s">
        <v>5515</v>
      </c>
      <c r="C2714" t="s">
        <v>52</v>
      </c>
      <c r="D2714" t="s">
        <v>2830</v>
      </c>
    </row>
    <row r="2715" spans="1:5" x14ac:dyDescent="0.2">
      <c r="A2715">
        <v>40367</v>
      </c>
      <c r="B2715" t="s">
        <v>5516</v>
      </c>
      <c r="C2715" t="s">
        <v>52</v>
      </c>
      <c r="D2715" t="s">
        <v>2830</v>
      </c>
    </row>
    <row r="2716" spans="1:5" x14ac:dyDescent="0.2">
      <c r="A2716">
        <v>40373</v>
      </c>
      <c r="B2716" t="s">
        <v>5517</v>
      </c>
      <c r="C2716" t="s">
        <v>52</v>
      </c>
      <c r="D2716" t="s">
        <v>2830</v>
      </c>
    </row>
    <row r="2717" spans="1:5" x14ac:dyDescent="0.2">
      <c r="A2717">
        <v>3907</v>
      </c>
      <c r="B2717" t="s">
        <v>5518</v>
      </c>
      <c r="C2717" t="s">
        <v>52</v>
      </c>
      <c r="D2717" t="s">
        <v>2830</v>
      </c>
      <c r="E2717" s="336">
        <v>5.92</v>
      </c>
    </row>
    <row r="2718" spans="1:5" x14ac:dyDescent="0.2">
      <c r="A2718">
        <v>3889</v>
      </c>
      <c r="B2718" t="s">
        <v>5519</v>
      </c>
      <c r="C2718" t="s">
        <v>52</v>
      </c>
      <c r="D2718" t="s">
        <v>2830</v>
      </c>
      <c r="E2718" s="336">
        <v>4.21</v>
      </c>
    </row>
    <row r="2719" spans="1:5" x14ac:dyDescent="0.2">
      <c r="A2719">
        <v>3868</v>
      </c>
      <c r="B2719" t="s">
        <v>5520</v>
      </c>
      <c r="C2719" t="s">
        <v>52</v>
      </c>
      <c r="D2719" t="s">
        <v>2830</v>
      </c>
      <c r="E2719" s="336">
        <v>1.55</v>
      </c>
    </row>
    <row r="2720" spans="1:5" x14ac:dyDescent="0.2">
      <c r="A2720">
        <v>3869</v>
      </c>
      <c r="B2720" t="s">
        <v>5521</v>
      </c>
      <c r="C2720" t="s">
        <v>52</v>
      </c>
      <c r="D2720" t="s">
        <v>2830</v>
      </c>
      <c r="E2720" s="336">
        <v>3.42</v>
      </c>
    </row>
    <row r="2721" spans="1:5" x14ac:dyDescent="0.2">
      <c r="A2721">
        <v>3872</v>
      </c>
      <c r="B2721" t="s">
        <v>5522</v>
      </c>
      <c r="C2721" t="s">
        <v>52</v>
      </c>
      <c r="D2721" t="s">
        <v>2830</v>
      </c>
      <c r="E2721" s="336">
        <v>5.84</v>
      </c>
    </row>
    <row r="2722" spans="1:5" x14ac:dyDescent="0.2">
      <c r="A2722">
        <v>3850</v>
      </c>
      <c r="B2722" t="s">
        <v>5523</v>
      </c>
      <c r="C2722" t="s">
        <v>52</v>
      </c>
      <c r="D2722" t="s">
        <v>2830</v>
      </c>
      <c r="E2722" s="336">
        <v>13.48</v>
      </c>
    </row>
    <row r="2723" spans="1:5" x14ac:dyDescent="0.2">
      <c r="A2723">
        <v>38023</v>
      </c>
      <c r="B2723" t="s">
        <v>5524</v>
      </c>
      <c r="C2723" t="s">
        <v>52</v>
      </c>
      <c r="D2723" t="s">
        <v>2830</v>
      </c>
      <c r="E2723" s="336">
        <v>6.86</v>
      </c>
    </row>
    <row r="2724" spans="1:5" x14ac:dyDescent="0.2">
      <c r="A2724">
        <v>37986</v>
      </c>
      <c r="B2724" t="s">
        <v>5525</v>
      </c>
      <c r="C2724" t="s">
        <v>52</v>
      </c>
      <c r="D2724" t="s">
        <v>2830</v>
      </c>
      <c r="E2724" s="336">
        <v>2.5</v>
      </c>
    </row>
    <row r="2725" spans="1:5" x14ac:dyDescent="0.2">
      <c r="A2725">
        <v>21120</v>
      </c>
      <c r="B2725" t="s">
        <v>5526</v>
      </c>
      <c r="C2725" t="s">
        <v>52</v>
      </c>
      <c r="D2725" t="s">
        <v>2830</v>
      </c>
      <c r="E2725" s="336">
        <v>12.77</v>
      </c>
    </row>
    <row r="2726" spans="1:5" x14ac:dyDescent="0.2">
      <c r="A2726">
        <v>39318</v>
      </c>
      <c r="B2726" t="s">
        <v>5527</v>
      </c>
      <c r="C2726" t="s">
        <v>52</v>
      </c>
      <c r="D2726" t="s">
        <v>2830</v>
      </c>
      <c r="E2726" s="336">
        <v>11.88</v>
      </c>
    </row>
    <row r="2727" spans="1:5" x14ac:dyDescent="0.2">
      <c r="A2727">
        <v>37987</v>
      </c>
      <c r="B2727" t="s">
        <v>5528</v>
      </c>
      <c r="C2727" t="s">
        <v>52</v>
      </c>
      <c r="D2727" t="s">
        <v>2830</v>
      </c>
      <c r="E2727" s="336">
        <v>124.89</v>
      </c>
    </row>
    <row r="2728" spans="1:5" x14ac:dyDescent="0.2">
      <c r="A2728">
        <v>37988</v>
      </c>
      <c r="B2728" t="s">
        <v>5529</v>
      </c>
      <c r="C2728" t="s">
        <v>52</v>
      </c>
      <c r="D2728" t="s">
        <v>2830</v>
      </c>
      <c r="E2728" s="336">
        <v>198.46</v>
      </c>
    </row>
    <row r="2729" spans="1:5" x14ac:dyDescent="0.2">
      <c r="A2729">
        <v>40366</v>
      </c>
      <c r="B2729" t="s">
        <v>5530</v>
      </c>
      <c r="C2729" t="s">
        <v>52</v>
      </c>
      <c r="D2729" t="s">
        <v>2830</v>
      </c>
    </row>
    <row r="2730" spans="1:5" x14ac:dyDescent="0.2">
      <c r="A2730">
        <v>40363</v>
      </c>
      <c r="B2730" t="s">
        <v>5531</v>
      </c>
      <c r="C2730" t="s">
        <v>52</v>
      </c>
      <c r="D2730" t="s">
        <v>2830</v>
      </c>
    </row>
    <row r="2731" spans="1:5" x14ac:dyDescent="0.2">
      <c r="A2731">
        <v>40360</v>
      </c>
      <c r="B2731" t="s">
        <v>5532</v>
      </c>
      <c r="C2731" t="s">
        <v>52</v>
      </c>
      <c r="D2731" t="s">
        <v>2830</v>
      </c>
    </row>
    <row r="2732" spans="1:5" x14ac:dyDescent="0.2">
      <c r="A2732">
        <v>40354</v>
      </c>
      <c r="B2732" t="s">
        <v>5533</v>
      </c>
      <c r="C2732" t="s">
        <v>52</v>
      </c>
      <c r="D2732" t="s">
        <v>767</v>
      </c>
    </row>
    <row r="2733" spans="1:5" x14ac:dyDescent="0.2">
      <c r="A2733">
        <v>40372</v>
      </c>
      <c r="B2733" t="s">
        <v>5534</v>
      </c>
      <c r="C2733" t="s">
        <v>52</v>
      </c>
      <c r="D2733" t="s">
        <v>2830</v>
      </c>
    </row>
    <row r="2734" spans="1:5" x14ac:dyDescent="0.2">
      <c r="A2734">
        <v>40369</v>
      </c>
      <c r="B2734" t="s">
        <v>5535</v>
      </c>
      <c r="C2734" t="s">
        <v>52</v>
      </c>
      <c r="D2734" t="s">
        <v>2830</v>
      </c>
    </row>
    <row r="2735" spans="1:5" x14ac:dyDescent="0.2">
      <c r="A2735">
        <v>40375</v>
      </c>
      <c r="B2735" t="s">
        <v>5536</v>
      </c>
      <c r="C2735" t="s">
        <v>52</v>
      </c>
      <c r="D2735" t="s">
        <v>2830</v>
      </c>
    </row>
    <row r="2736" spans="1:5" x14ac:dyDescent="0.2">
      <c r="A2736">
        <v>40357</v>
      </c>
      <c r="B2736" t="s">
        <v>5537</v>
      </c>
      <c r="C2736" t="s">
        <v>52</v>
      </c>
      <c r="D2736" t="s">
        <v>2830</v>
      </c>
    </row>
    <row r="2737" spans="1:5" x14ac:dyDescent="0.2">
      <c r="A2737">
        <v>1893</v>
      </c>
      <c r="B2737" t="s">
        <v>5538</v>
      </c>
      <c r="C2737" t="s">
        <v>52</v>
      </c>
      <c r="D2737" t="s">
        <v>2830</v>
      </c>
      <c r="E2737" s="336">
        <v>4.53</v>
      </c>
    </row>
    <row r="2738" spans="1:5" x14ac:dyDescent="0.2">
      <c r="A2738">
        <v>1902</v>
      </c>
      <c r="B2738" t="s">
        <v>5539</v>
      </c>
      <c r="C2738" t="s">
        <v>52</v>
      </c>
      <c r="D2738" t="s">
        <v>2830</v>
      </c>
      <c r="E2738" s="336">
        <v>3.29</v>
      </c>
    </row>
    <row r="2739" spans="1:5" x14ac:dyDescent="0.2">
      <c r="A2739">
        <v>1892</v>
      </c>
      <c r="B2739" t="s">
        <v>5540</v>
      </c>
      <c r="C2739" t="s">
        <v>52</v>
      </c>
      <c r="D2739" t="s">
        <v>2830</v>
      </c>
      <c r="E2739" s="336">
        <v>2.12</v>
      </c>
    </row>
    <row r="2740" spans="1:5" x14ac:dyDescent="0.2">
      <c r="A2740">
        <v>1901</v>
      </c>
      <c r="B2740" t="s">
        <v>5541</v>
      </c>
      <c r="C2740" t="s">
        <v>52</v>
      </c>
      <c r="D2740" t="s">
        <v>2830</v>
      </c>
      <c r="E2740" s="336">
        <v>1.03</v>
      </c>
    </row>
    <row r="2741" spans="1:5" x14ac:dyDescent="0.2">
      <c r="A2741">
        <v>1907</v>
      </c>
      <c r="B2741" t="s">
        <v>5542</v>
      </c>
      <c r="C2741" t="s">
        <v>52</v>
      </c>
      <c r="D2741" t="s">
        <v>2830</v>
      </c>
      <c r="E2741" s="336">
        <v>14.58</v>
      </c>
    </row>
    <row r="2742" spans="1:5" x14ac:dyDescent="0.2">
      <c r="A2742">
        <v>1894</v>
      </c>
      <c r="B2742" t="s">
        <v>5543</v>
      </c>
      <c r="C2742" t="s">
        <v>52</v>
      </c>
      <c r="D2742" t="s">
        <v>2830</v>
      </c>
      <c r="E2742" s="336">
        <v>6.55</v>
      </c>
    </row>
    <row r="2743" spans="1:5" x14ac:dyDescent="0.2">
      <c r="A2743">
        <v>1896</v>
      </c>
      <c r="B2743" t="s">
        <v>5544</v>
      </c>
      <c r="C2743" t="s">
        <v>52</v>
      </c>
      <c r="D2743" t="s">
        <v>2830</v>
      </c>
      <c r="E2743" s="336">
        <v>19.57</v>
      </c>
    </row>
    <row r="2744" spans="1:5" x14ac:dyDescent="0.2">
      <c r="A2744">
        <v>1891</v>
      </c>
      <c r="B2744" t="s">
        <v>5545</v>
      </c>
      <c r="C2744" t="s">
        <v>52</v>
      </c>
      <c r="D2744" t="s">
        <v>2830</v>
      </c>
      <c r="E2744" s="336">
        <v>1.52</v>
      </c>
    </row>
    <row r="2745" spans="1:5" x14ac:dyDescent="0.2">
      <c r="A2745">
        <v>1895</v>
      </c>
      <c r="B2745" t="s">
        <v>5546</v>
      </c>
      <c r="C2745" t="s">
        <v>52</v>
      </c>
      <c r="D2745" t="s">
        <v>2830</v>
      </c>
      <c r="E2745" s="336">
        <v>34.39</v>
      </c>
    </row>
    <row r="2746" spans="1:5" x14ac:dyDescent="0.2">
      <c r="A2746">
        <v>2641</v>
      </c>
      <c r="B2746" t="s">
        <v>5547</v>
      </c>
      <c r="C2746" t="s">
        <v>52</v>
      </c>
      <c r="D2746" t="s">
        <v>2830</v>
      </c>
      <c r="E2746" s="336">
        <v>24.62</v>
      </c>
    </row>
    <row r="2747" spans="1:5" x14ac:dyDescent="0.2">
      <c r="A2747">
        <v>2636</v>
      </c>
      <c r="B2747" t="s">
        <v>5548</v>
      </c>
      <c r="C2747" t="s">
        <v>52</v>
      </c>
      <c r="D2747" t="s">
        <v>2830</v>
      </c>
      <c r="E2747" s="336">
        <v>1.58</v>
      </c>
    </row>
    <row r="2748" spans="1:5" x14ac:dyDescent="0.2">
      <c r="A2748">
        <v>2637</v>
      </c>
      <c r="B2748" t="s">
        <v>5549</v>
      </c>
      <c r="C2748" t="s">
        <v>52</v>
      </c>
      <c r="D2748" t="s">
        <v>2830</v>
      </c>
      <c r="E2748" s="336">
        <v>1.68</v>
      </c>
    </row>
    <row r="2749" spans="1:5" x14ac:dyDescent="0.2">
      <c r="A2749">
        <v>2638</v>
      </c>
      <c r="B2749" t="s">
        <v>5550</v>
      </c>
      <c r="C2749" t="s">
        <v>52</v>
      </c>
      <c r="D2749" t="s">
        <v>2830</v>
      </c>
      <c r="E2749" s="336">
        <v>1.96</v>
      </c>
    </row>
    <row r="2750" spans="1:5" x14ac:dyDescent="0.2">
      <c r="A2750">
        <v>2639</v>
      </c>
      <c r="B2750" t="s">
        <v>5551</v>
      </c>
      <c r="C2750" t="s">
        <v>52</v>
      </c>
      <c r="D2750" t="s">
        <v>2830</v>
      </c>
      <c r="E2750" s="336">
        <v>3.48</v>
      </c>
    </row>
    <row r="2751" spans="1:5" x14ac:dyDescent="0.2">
      <c r="A2751">
        <v>2644</v>
      </c>
      <c r="B2751" t="s">
        <v>5552</v>
      </c>
      <c r="C2751" t="s">
        <v>52</v>
      </c>
      <c r="D2751" t="s">
        <v>2830</v>
      </c>
      <c r="E2751" s="336">
        <v>5.03</v>
      </c>
    </row>
    <row r="2752" spans="1:5" x14ac:dyDescent="0.2">
      <c r="A2752">
        <v>2640</v>
      </c>
      <c r="B2752" t="s">
        <v>5553</v>
      </c>
      <c r="C2752" t="s">
        <v>52</v>
      </c>
      <c r="D2752" t="s">
        <v>2830</v>
      </c>
      <c r="E2752" s="336">
        <v>10.24</v>
      </c>
    </row>
    <row r="2753" spans="1:5" x14ac:dyDescent="0.2">
      <c r="A2753">
        <v>2642</v>
      </c>
      <c r="B2753" t="s">
        <v>5554</v>
      </c>
      <c r="C2753" t="s">
        <v>52</v>
      </c>
      <c r="D2753" t="s">
        <v>2830</v>
      </c>
      <c r="E2753" s="336">
        <v>15.6</v>
      </c>
    </row>
    <row r="2754" spans="1:5" x14ac:dyDescent="0.2">
      <c r="A2754">
        <v>2643</v>
      </c>
      <c r="B2754" t="s">
        <v>5555</v>
      </c>
      <c r="C2754" t="s">
        <v>52</v>
      </c>
      <c r="D2754" t="s">
        <v>2830</v>
      </c>
      <c r="E2754" s="336">
        <v>7.02</v>
      </c>
    </row>
    <row r="2755" spans="1:5" x14ac:dyDescent="0.2">
      <c r="A2755">
        <v>44281</v>
      </c>
      <c r="B2755" t="s">
        <v>5556</v>
      </c>
      <c r="C2755" t="s">
        <v>52</v>
      </c>
      <c r="D2755" t="s">
        <v>2830</v>
      </c>
      <c r="E2755" s="336">
        <v>287.55</v>
      </c>
    </row>
    <row r="2756" spans="1:5" x14ac:dyDescent="0.2">
      <c r="A2756">
        <v>39855</v>
      </c>
      <c r="B2756" t="s">
        <v>5557</v>
      </c>
      <c r="C2756" t="s">
        <v>52</v>
      </c>
      <c r="D2756" t="s">
        <v>2830</v>
      </c>
    </row>
    <row r="2757" spans="1:5" x14ac:dyDescent="0.2">
      <c r="A2757">
        <v>39856</v>
      </c>
      <c r="B2757" t="s">
        <v>5558</v>
      </c>
      <c r="C2757" t="s">
        <v>52</v>
      </c>
      <c r="D2757" t="s">
        <v>2830</v>
      </c>
    </row>
    <row r="2758" spans="1:5" x14ac:dyDescent="0.2">
      <c r="A2758">
        <v>39857</v>
      </c>
      <c r="B2758" t="s">
        <v>5559</v>
      </c>
      <c r="C2758" t="s">
        <v>52</v>
      </c>
      <c r="D2758" t="s">
        <v>2830</v>
      </c>
    </row>
    <row r="2759" spans="1:5" x14ac:dyDescent="0.2">
      <c r="A2759">
        <v>39858</v>
      </c>
      <c r="B2759" t="s">
        <v>5560</v>
      </c>
      <c r="C2759" t="s">
        <v>52</v>
      </c>
      <c r="D2759" t="s">
        <v>2830</v>
      </c>
    </row>
    <row r="2760" spans="1:5" x14ac:dyDescent="0.2">
      <c r="A2760">
        <v>39859</v>
      </c>
      <c r="B2760" t="s">
        <v>5561</v>
      </c>
      <c r="C2760" t="s">
        <v>52</v>
      </c>
      <c r="D2760" t="s">
        <v>2830</v>
      </c>
    </row>
    <row r="2761" spans="1:5" x14ac:dyDescent="0.2">
      <c r="A2761">
        <v>39860</v>
      </c>
      <c r="B2761" t="s">
        <v>5562</v>
      </c>
      <c r="C2761" t="s">
        <v>52</v>
      </c>
      <c r="D2761" t="s">
        <v>2830</v>
      </c>
    </row>
    <row r="2762" spans="1:5" x14ac:dyDescent="0.2">
      <c r="A2762">
        <v>39861</v>
      </c>
      <c r="B2762" t="s">
        <v>5563</v>
      </c>
      <c r="C2762" t="s">
        <v>52</v>
      </c>
      <c r="D2762" t="s">
        <v>2830</v>
      </c>
    </row>
    <row r="2763" spans="1:5" x14ac:dyDescent="0.2">
      <c r="A2763">
        <v>3867</v>
      </c>
      <c r="B2763" t="s">
        <v>5564</v>
      </c>
      <c r="C2763" t="s">
        <v>52</v>
      </c>
      <c r="D2763" t="s">
        <v>2830</v>
      </c>
      <c r="E2763" s="336">
        <v>82.12</v>
      </c>
    </row>
    <row r="2764" spans="1:5" x14ac:dyDescent="0.2">
      <c r="A2764">
        <v>3861</v>
      </c>
      <c r="B2764" t="s">
        <v>5565</v>
      </c>
      <c r="C2764" t="s">
        <v>52</v>
      </c>
      <c r="D2764" t="s">
        <v>2830</v>
      </c>
      <c r="E2764" s="336">
        <v>0.85</v>
      </c>
    </row>
    <row r="2765" spans="1:5" x14ac:dyDescent="0.2">
      <c r="A2765">
        <v>3904</v>
      </c>
      <c r="B2765" t="s">
        <v>5566</v>
      </c>
      <c r="C2765" t="s">
        <v>52</v>
      </c>
      <c r="D2765" t="s">
        <v>2830</v>
      </c>
      <c r="E2765" s="336">
        <v>0.9</v>
      </c>
    </row>
    <row r="2766" spans="1:5" x14ac:dyDescent="0.2">
      <c r="A2766">
        <v>3903</v>
      </c>
      <c r="B2766" t="s">
        <v>5567</v>
      </c>
      <c r="C2766" t="s">
        <v>52</v>
      </c>
      <c r="D2766" t="s">
        <v>2830</v>
      </c>
      <c r="E2766" s="336">
        <v>2.2000000000000002</v>
      </c>
    </row>
    <row r="2767" spans="1:5" x14ac:dyDescent="0.2">
      <c r="A2767">
        <v>3862</v>
      </c>
      <c r="B2767" t="s">
        <v>5568</v>
      </c>
      <c r="C2767" t="s">
        <v>52</v>
      </c>
      <c r="D2767" t="s">
        <v>2830</v>
      </c>
      <c r="E2767" s="336">
        <v>4.6900000000000004</v>
      </c>
    </row>
    <row r="2768" spans="1:5" x14ac:dyDescent="0.2">
      <c r="A2768">
        <v>3863</v>
      </c>
      <c r="B2768" t="s">
        <v>5569</v>
      </c>
      <c r="C2768" t="s">
        <v>52</v>
      </c>
      <c r="D2768" t="s">
        <v>2830</v>
      </c>
      <c r="E2768" s="336">
        <v>4.8099999999999996</v>
      </c>
    </row>
    <row r="2769" spans="1:5" x14ac:dyDescent="0.2">
      <c r="A2769">
        <v>3864</v>
      </c>
      <c r="B2769" t="s">
        <v>5570</v>
      </c>
      <c r="C2769" t="s">
        <v>52</v>
      </c>
      <c r="D2769" t="s">
        <v>2830</v>
      </c>
      <c r="E2769" s="336">
        <v>14.73</v>
      </c>
    </row>
    <row r="2770" spans="1:5" x14ac:dyDescent="0.2">
      <c r="A2770">
        <v>3865</v>
      </c>
      <c r="B2770" t="s">
        <v>5571</v>
      </c>
      <c r="C2770" t="s">
        <v>52</v>
      </c>
      <c r="D2770" t="s">
        <v>2830</v>
      </c>
      <c r="E2770" s="336">
        <v>21.54</v>
      </c>
    </row>
    <row r="2771" spans="1:5" x14ac:dyDescent="0.2">
      <c r="A2771">
        <v>3866</v>
      </c>
      <c r="B2771" t="s">
        <v>5572</v>
      </c>
      <c r="C2771" t="s">
        <v>52</v>
      </c>
      <c r="D2771" t="s">
        <v>2830</v>
      </c>
      <c r="E2771" s="336">
        <v>48.36</v>
      </c>
    </row>
    <row r="2772" spans="1:5" x14ac:dyDescent="0.2">
      <c r="A2772">
        <v>3878</v>
      </c>
      <c r="B2772" t="s">
        <v>5573</v>
      </c>
      <c r="C2772" t="s">
        <v>52</v>
      </c>
      <c r="D2772" t="s">
        <v>2830</v>
      </c>
      <c r="E2772" s="336">
        <v>13.19</v>
      </c>
    </row>
    <row r="2773" spans="1:5" x14ac:dyDescent="0.2">
      <c r="A2773">
        <v>3876</v>
      </c>
      <c r="B2773" t="s">
        <v>5574</v>
      </c>
      <c r="C2773" t="s">
        <v>52</v>
      </c>
      <c r="D2773" t="s">
        <v>2830</v>
      </c>
      <c r="E2773" s="336">
        <v>5.25</v>
      </c>
    </row>
    <row r="2774" spans="1:5" x14ac:dyDescent="0.2">
      <c r="A2774">
        <v>3883</v>
      </c>
      <c r="B2774" t="s">
        <v>5575</v>
      </c>
      <c r="C2774" t="s">
        <v>52</v>
      </c>
      <c r="D2774" t="s">
        <v>2830</v>
      </c>
      <c r="E2774" s="336">
        <v>1.69</v>
      </c>
    </row>
    <row r="2775" spans="1:5" x14ac:dyDescent="0.2">
      <c r="A2775">
        <v>3884</v>
      </c>
      <c r="B2775" t="s">
        <v>5576</v>
      </c>
      <c r="C2775" t="s">
        <v>52</v>
      </c>
      <c r="D2775" t="s">
        <v>2830</v>
      </c>
      <c r="E2775" s="336">
        <v>2.67</v>
      </c>
    </row>
    <row r="2776" spans="1:5" x14ac:dyDescent="0.2">
      <c r="A2776">
        <v>12892</v>
      </c>
      <c r="B2776" t="s">
        <v>5577</v>
      </c>
      <c r="C2776" t="s">
        <v>3225</v>
      </c>
      <c r="D2776" t="s">
        <v>2830</v>
      </c>
      <c r="E2776" s="336">
        <v>14.5</v>
      </c>
    </row>
    <row r="2777" spans="1:5" x14ac:dyDescent="0.2">
      <c r="A2777">
        <v>38447</v>
      </c>
      <c r="B2777" t="s">
        <v>5578</v>
      </c>
      <c r="C2777" t="s">
        <v>52</v>
      </c>
      <c r="D2777" t="s">
        <v>2830</v>
      </c>
    </row>
    <row r="2778" spans="1:5" x14ac:dyDescent="0.2">
      <c r="A2778">
        <v>36320</v>
      </c>
      <c r="B2778" t="s">
        <v>5579</v>
      </c>
      <c r="C2778" t="s">
        <v>52</v>
      </c>
      <c r="D2778" t="s">
        <v>2830</v>
      </c>
    </row>
    <row r="2779" spans="1:5" x14ac:dyDescent="0.2">
      <c r="A2779">
        <v>36324</v>
      </c>
      <c r="B2779" t="s">
        <v>5580</v>
      </c>
      <c r="C2779" t="s">
        <v>52</v>
      </c>
      <c r="D2779" t="s">
        <v>2830</v>
      </c>
    </row>
    <row r="2780" spans="1:5" x14ac:dyDescent="0.2">
      <c r="A2780">
        <v>38441</v>
      </c>
      <c r="B2780" t="s">
        <v>5581</v>
      </c>
      <c r="C2780" t="s">
        <v>52</v>
      </c>
      <c r="D2780" t="s">
        <v>2830</v>
      </c>
    </row>
    <row r="2781" spans="1:5" x14ac:dyDescent="0.2">
      <c r="A2781">
        <v>38442</v>
      </c>
      <c r="B2781" t="s">
        <v>5582</v>
      </c>
      <c r="C2781" t="s">
        <v>52</v>
      </c>
      <c r="D2781" t="s">
        <v>2830</v>
      </c>
    </row>
    <row r="2782" spans="1:5" x14ac:dyDescent="0.2">
      <c r="A2782">
        <v>38443</v>
      </c>
      <c r="B2782" t="s">
        <v>5583</v>
      </c>
      <c r="C2782" t="s">
        <v>52</v>
      </c>
      <c r="D2782" t="s">
        <v>2830</v>
      </c>
    </row>
    <row r="2783" spans="1:5" x14ac:dyDescent="0.2">
      <c r="A2783">
        <v>38444</v>
      </c>
      <c r="B2783" t="s">
        <v>5584</v>
      </c>
      <c r="C2783" t="s">
        <v>52</v>
      </c>
      <c r="D2783" t="s">
        <v>2830</v>
      </c>
    </row>
    <row r="2784" spans="1:5" x14ac:dyDescent="0.2">
      <c r="A2784">
        <v>38445</v>
      </c>
      <c r="B2784" t="s">
        <v>5585</v>
      </c>
      <c r="C2784" t="s">
        <v>52</v>
      </c>
      <c r="D2784" t="s">
        <v>2830</v>
      </c>
    </row>
    <row r="2785" spans="1:5" x14ac:dyDescent="0.2">
      <c r="A2785">
        <v>38446</v>
      </c>
      <c r="B2785" t="s">
        <v>5586</v>
      </c>
      <c r="C2785" t="s">
        <v>52</v>
      </c>
      <c r="D2785" t="s">
        <v>2830</v>
      </c>
    </row>
    <row r="2786" spans="1:5" x14ac:dyDescent="0.2">
      <c r="A2786">
        <v>3837</v>
      </c>
      <c r="B2786" t="s">
        <v>5587</v>
      </c>
      <c r="C2786" t="s">
        <v>52</v>
      </c>
      <c r="D2786" t="s">
        <v>2830</v>
      </c>
    </row>
    <row r="2787" spans="1:5" x14ac:dyDescent="0.2">
      <c r="A2787">
        <v>3845</v>
      </c>
      <c r="B2787" t="s">
        <v>5588</v>
      </c>
      <c r="C2787" t="s">
        <v>52</v>
      </c>
      <c r="D2787" t="s">
        <v>2830</v>
      </c>
    </row>
    <row r="2788" spans="1:5" x14ac:dyDescent="0.2">
      <c r="A2788">
        <v>11045</v>
      </c>
      <c r="B2788" t="s">
        <v>5589</v>
      </c>
      <c r="C2788" t="s">
        <v>52</v>
      </c>
      <c r="D2788" t="s">
        <v>2830</v>
      </c>
    </row>
    <row r="2789" spans="1:5" x14ac:dyDescent="0.2">
      <c r="A2789">
        <v>20170</v>
      </c>
      <c r="B2789" t="s">
        <v>5590</v>
      </c>
      <c r="C2789" t="s">
        <v>52</v>
      </c>
      <c r="D2789" t="s">
        <v>2830</v>
      </c>
      <c r="E2789" s="336">
        <v>15.02</v>
      </c>
    </row>
    <row r="2790" spans="1:5" x14ac:dyDescent="0.2">
      <c r="A2790">
        <v>20171</v>
      </c>
      <c r="B2790" t="s">
        <v>5591</v>
      </c>
      <c r="C2790" t="s">
        <v>52</v>
      </c>
      <c r="D2790" t="s">
        <v>2830</v>
      </c>
      <c r="E2790" s="336">
        <v>43.31</v>
      </c>
    </row>
    <row r="2791" spans="1:5" x14ac:dyDescent="0.2">
      <c r="A2791">
        <v>20167</v>
      </c>
      <c r="B2791" t="s">
        <v>5592</v>
      </c>
      <c r="C2791" t="s">
        <v>52</v>
      </c>
      <c r="D2791" t="s">
        <v>2830</v>
      </c>
      <c r="E2791" s="336">
        <v>5.45</v>
      </c>
    </row>
    <row r="2792" spans="1:5" x14ac:dyDescent="0.2">
      <c r="A2792">
        <v>20168</v>
      </c>
      <c r="B2792" t="s">
        <v>5593</v>
      </c>
      <c r="C2792" t="s">
        <v>52</v>
      </c>
      <c r="D2792" t="s">
        <v>2830</v>
      </c>
      <c r="E2792" s="336">
        <v>11.21</v>
      </c>
    </row>
    <row r="2793" spans="1:5" x14ac:dyDescent="0.2">
      <c r="A2793">
        <v>20169</v>
      </c>
      <c r="B2793" t="s">
        <v>5594</v>
      </c>
      <c r="C2793" t="s">
        <v>52</v>
      </c>
      <c r="D2793" t="s">
        <v>2830</v>
      </c>
      <c r="E2793" s="336">
        <v>13.08</v>
      </c>
    </row>
    <row r="2794" spans="1:5" x14ac:dyDescent="0.2">
      <c r="A2794">
        <v>3899</v>
      </c>
      <c r="B2794" t="s">
        <v>5595</v>
      </c>
      <c r="C2794" t="s">
        <v>52</v>
      </c>
      <c r="D2794" t="s">
        <v>2830</v>
      </c>
      <c r="E2794" s="336">
        <v>7.25</v>
      </c>
    </row>
    <row r="2795" spans="1:5" x14ac:dyDescent="0.2">
      <c r="A2795">
        <v>38676</v>
      </c>
      <c r="B2795" t="s">
        <v>5596</v>
      </c>
      <c r="C2795" t="s">
        <v>52</v>
      </c>
      <c r="D2795" t="s">
        <v>2830</v>
      </c>
      <c r="E2795" s="336">
        <v>36.29</v>
      </c>
    </row>
    <row r="2796" spans="1:5" x14ac:dyDescent="0.2">
      <c r="A2796">
        <v>3897</v>
      </c>
      <c r="B2796" t="s">
        <v>5597</v>
      </c>
      <c r="C2796" t="s">
        <v>52</v>
      </c>
      <c r="D2796" t="s">
        <v>2830</v>
      </c>
      <c r="E2796" s="336">
        <v>1.77</v>
      </c>
    </row>
    <row r="2797" spans="1:5" x14ac:dyDescent="0.2">
      <c r="A2797">
        <v>3875</v>
      </c>
      <c r="B2797" t="s">
        <v>5598</v>
      </c>
      <c r="C2797" t="s">
        <v>52</v>
      </c>
      <c r="D2797" t="s">
        <v>2830</v>
      </c>
      <c r="E2797" s="336">
        <v>3.66</v>
      </c>
    </row>
    <row r="2798" spans="1:5" x14ac:dyDescent="0.2">
      <c r="A2798">
        <v>3898</v>
      </c>
      <c r="B2798" t="s">
        <v>5599</v>
      </c>
      <c r="C2798" t="s">
        <v>52</v>
      </c>
      <c r="D2798" t="s">
        <v>2830</v>
      </c>
      <c r="E2798" s="336">
        <v>7.42</v>
      </c>
    </row>
    <row r="2799" spans="1:5" x14ac:dyDescent="0.2">
      <c r="A2799">
        <v>3855</v>
      </c>
      <c r="B2799" t="s">
        <v>5600</v>
      </c>
      <c r="C2799" t="s">
        <v>52</v>
      </c>
      <c r="D2799" t="s">
        <v>2830</v>
      </c>
      <c r="E2799" s="336">
        <v>5.69</v>
      </c>
    </row>
    <row r="2800" spans="1:5" x14ac:dyDescent="0.2">
      <c r="A2800">
        <v>3874</v>
      </c>
      <c r="B2800" t="s">
        <v>5601</v>
      </c>
      <c r="C2800" t="s">
        <v>52</v>
      </c>
      <c r="D2800" t="s">
        <v>2830</v>
      </c>
      <c r="E2800" s="336">
        <v>6.6</v>
      </c>
    </row>
    <row r="2801" spans="1:5" x14ac:dyDescent="0.2">
      <c r="A2801">
        <v>3870</v>
      </c>
      <c r="B2801" t="s">
        <v>5602</v>
      </c>
      <c r="C2801" t="s">
        <v>52</v>
      </c>
      <c r="D2801" t="s">
        <v>2830</v>
      </c>
      <c r="E2801" s="336">
        <v>7.24</v>
      </c>
    </row>
    <row r="2802" spans="1:5" x14ac:dyDescent="0.2">
      <c r="A2802">
        <v>38678</v>
      </c>
      <c r="B2802" t="s">
        <v>5603</v>
      </c>
      <c r="C2802" t="s">
        <v>52</v>
      </c>
      <c r="D2802" t="s">
        <v>2830</v>
      </c>
      <c r="E2802" s="336">
        <v>19.16</v>
      </c>
    </row>
    <row r="2803" spans="1:5" x14ac:dyDescent="0.2">
      <c r="A2803">
        <v>3859</v>
      </c>
      <c r="B2803" t="s">
        <v>5604</v>
      </c>
      <c r="C2803" t="s">
        <v>52</v>
      </c>
      <c r="D2803" t="s">
        <v>2830</v>
      </c>
      <c r="E2803" s="336">
        <v>1.46</v>
      </c>
    </row>
    <row r="2804" spans="1:5" x14ac:dyDescent="0.2">
      <c r="A2804">
        <v>3856</v>
      </c>
      <c r="B2804" t="s">
        <v>5605</v>
      </c>
      <c r="C2804" t="s">
        <v>52</v>
      </c>
      <c r="D2804" t="s">
        <v>2830</v>
      </c>
      <c r="E2804" s="336">
        <v>2.02</v>
      </c>
    </row>
    <row r="2805" spans="1:5" x14ac:dyDescent="0.2">
      <c r="A2805">
        <v>3906</v>
      </c>
      <c r="B2805" t="s">
        <v>5606</v>
      </c>
      <c r="C2805" t="s">
        <v>52</v>
      </c>
      <c r="D2805" t="s">
        <v>2830</v>
      </c>
      <c r="E2805" s="336">
        <v>1.67</v>
      </c>
    </row>
    <row r="2806" spans="1:5" x14ac:dyDescent="0.2">
      <c r="A2806">
        <v>3860</v>
      </c>
      <c r="B2806" t="s">
        <v>5607</v>
      </c>
      <c r="C2806" t="s">
        <v>52</v>
      </c>
      <c r="D2806" t="s">
        <v>2830</v>
      </c>
      <c r="E2806" s="336">
        <v>4.97</v>
      </c>
    </row>
    <row r="2807" spans="1:5" x14ac:dyDescent="0.2">
      <c r="A2807">
        <v>3905</v>
      </c>
      <c r="B2807" t="s">
        <v>5608</v>
      </c>
      <c r="C2807" t="s">
        <v>52</v>
      </c>
      <c r="D2807" t="s">
        <v>2830</v>
      </c>
      <c r="E2807" s="336">
        <v>11.39</v>
      </c>
    </row>
    <row r="2808" spans="1:5" x14ac:dyDescent="0.2">
      <c r="A2808">
        <v>3871</v>
      </c>
      <c r="B2808" t="s">
        <v>5609</v>
      </c>
      <c r="C2808" t="s">
        <v>52</v>
      </c>
      <c r="D2808" t="s">
        <v>2830</v>
      </c>
      <c r="E2808" s="336">
        <v>20.149999999999999</v>
      </c>
    </row>
    <row r="2809" spans="1:5" x14ac:dyDescent="0.2">
      <c r="A2809">
        <v>37427</v>
      </c>
      <c r="B2809" t="s">
        <v>5610</v>
      </c>
      <c r="C2809" t="s">
        <v>52</v>
      </c>
      <c r="D2809" t="s">
        <v>2830</v>
      </c>
    </row>
    <row r="2810" spans="1:5" x14ac:dyDescent="0.2">
      <c r="A2810">
        <v>37424</v>
      </c>
      <c r="B2810" t="s">
        <v>5611</v>
      </c>
      <c r="C2810" t="s">
        <v>52</v>
      </c>
      <c r="D2810" t="s">
        <v>2830</v>
      </c>
    </row>
    <row r="2811" spans="1:5" x14ac:dyDescent="0.2">
      <c r="A2811">
        <v>37428</v>
      </c>
      <c r="B2811" t="s">
        <v>5612</v>
      </c>
      <c r="C2811" t="s">
        <v>52</v>
      </c>
      <c r="D2811" t="s">
        <v>2830</v>
      </c>
    </row>
    <row r="2812" spans="1:5" x14ac:dyDescent="0.2">
      <c r="A2812">
        <v>37425</v>
      </c>
      <c r="B2812" t="s">
        <v>5613</v>
      </c>
      <c r="C2812" t="s">
        <v>52</v>
      </c>
      <c r="D2812" t="s">
        <v>2830</v>
      </c>
    </row>
    <row r="2813" spans="1:5" x14ac:dyDescent="0.2">
      <c r="A2813">
        <v>37429</v>
      </c>
      <c r="B2813" t="s">
        <v>5614</v>
      </c>
      <c r="C2813" t="s">
        <v>52</v>
      </c>
      <c r="D2813" t="s">
        <v>2830</v>
      </c>
    </row>
    <row r="2814" spans="1:5" x14ac:dyDescent="0.2">
      <c r="A2814">
        <v>37426</v>
      </c>
      <c r="B2814" t="s">
        <v>5615</v>
      </c>
      <c r="C2814" t="s">
        <v>52</v>
      </c>
      <c r="D2814" t="s">
        <v>2830</v>
      </c>
    </row>
    <row r="2815" spans="1:5" x14ac:dyDescent="0.2">
      <c r="A2815">
        <v>39292</v>
      </c>
      <c r="B2815" t="s">
        <v>5616</v>
      </c>
      <c r="C2815" t="s">
        <v>52</v>
      </c>
      <c r="D2815" t="s">
        <v>2830</v>
      </c>
    </row>
    <row r="2816" spans="1:5" x14ac:dyDescent="0.2">
      <c r="A2816">
        <v>39293</v>
      </c>
      <c r="B2816" t="s">
        <v>5617</v>
      </c>
      <c r="C2816" t="s">
        <v>52</v>
      </c>
      <c r="D2816" t="s">
        <v>2830</v>
      </c>
    </row>
    <row r="2817" spans="1:5" x14ac:dyDescent="0.2">
      <c r="A2817">
        <v>39294</v>
      </c>
      <c r="B2817" t="s">
        <v>5618</v>
      </c>
      <c r="C2817" t="s">
        <v>52</v>
      </c>
      <c r="D2817" t="s">
        <v>2830</v>
      </c>
    </row>
    <row r="2818" spans="1:5" x14ac:dyDescent="0.2">
      <c r="A2818">
        <v>39295</v>
      </c>
      <c r="B2818" t="s">
        <v>5619</v>
      </c>
      <c r="C2818" t="s">
        <v>52</v>
      </c>
      <c r="D2818" t="s">
        <v>2830</v>
      </c>
    </row>
    <row r="2819" spans="1:5" x14ac:dyDescent="0.2">
      <c r="A2819">
        <v>39312</v>
      </c>
      <c r="B2819" t="s">
        <v>5620</v>
      </c>
      <c r="C2819" t="s">
        <v>52</v>
      </c>
      <c r="D2819" t="s">
        <v>2830</v>
      </c>
    </row>
    <row r="2820" spans="1:5" x14ac:dyDescent="0.2">
      <c r="A2820">
        <v>39313</v>
      </c>
      <c r="B2820" t="s">
        <v>5621</v>
      </c>
      <c r="C2820" t="s">
        <v>52</v>
      </c>
      <c r="D2820" t="s">
        <v>2830</v>
      </c>
    </row>
    <row r="2821" spans="1:5" x14ac:dyDescent="0.2">
      <c r="A2821">
        <v>39314</v>
      </c>
      <c r="B2821" t="s">
        <v>5622</v>
      </c>
      <c r="C2821" t="s">
        <v>52</v>
      </c>
      <c r="D2821" t="s">
        <v>2830</v>
      </c>
    </row>
    <row r="2822" spans="1:5" x14ac:dyDescent="0.2">
      <c r="A2822">
        <v>39296</v>
      </c>
      <c r="B2822" t="s">
        <v>5623</v>
      </c>
      <c r="C2822" t="s">
        <v>52</v>
      </c>
      <c r="D2822" t="s">
        <v>2830</v>
      </c>
    </row>
    <row r="2823" spans="1:5" x14ac:dyDescent="0.2">
      <c r="A2823">
        <v>39297</v>
      </c>
      <c r="B2823" t="s">
        <v>5624</v>
      </c>
      <c r="C2823" t="s">
        <v>52</v>
      </c>
      <c r="D2823" t="s">
        <v>2830</v>
      </c>
    </row>
    <row r="2824" spans="1:5" x14ac:dyDescent="0.2">
      <c r="A2824">
        <v>39298</v>
      </c>
      <c r="B2824" t="s">
        <v>5625</v>
      </c>
      <c r="C2824" t="s">
        <v>52</v>
      </c>
      <c r="D2824" t="s">
        <v>2830</v>
      </c>
    </row>
    <row r="2825" spans="1:5" x14ac:dyDescent="0.2">
      <c r="A2825">
        <v>39299</v>
      </c>
      <c r="B2825" t="s">
        <v>5626</v>
      </c>
      <c r="C2825" t="s">
        <v>52</v>
      </c>
      <c r="D2825" t="s">
        <v>2830</v>
      </c>
    </row>
    <row r="2826" spans="1:5" x14ac:dyDescent="0.2">
      <c r="A2826">
        <v>39308</v>
      </c>
      <c r="B2826" t="s">
        <v>5627</v>
      </c>
      <c r="C2826" t="s">
        <v>52</v>
      </c>
      <c r="D2826" t="s">
        <v>2830</v>
      </c>
    </row>
    <row r="2827" spans="1:5" x14ac:dyDescent="0.2">
      <c r="A2827">
        <v>39309</v>
      </c>
      <c r="B2827" t="s">
        <v>5628</v>
      </c>
      <c r="C2827" t="s">
        <v>52</v>
      </c>
      <c r="D2827" t="s">
        <v>2830</v>
      </c>
    </row>
    <row r="2828" spans="1:5" x14ac:dyDescent="0.2">
      <c r="A2828">
        <v>39310</v>
      </c>
      <c r="B2828" t="s">
        <v>5629</v>
      </c>
      <c r="C2828" t="s">
        <v>52</v>
      </c>
      <c r="D2828" t="s">
        <v>2830</v>
      </c>
    </row>
    <row r="2829" spans="1:5" x14ac:dyDescent="0.2">
      <c r="A2829">
        <v>39311</v>
      </c>
      <c r="B2829" t="s">
        <v>5630</v>
      </c>
      <c r="C2829" t="s">
        <v>52</v>
      </c>
      <c r="D2829" t="s">
        <v>2830</v>
      </c>
    </row>
    <row r="2830" spans="1:5" x14ac:dyDescent="0.2">
      <c r="A2830">
        <v>45261</v>
      </c>
      <c r="B2830" t="s">
        <v>5631</v>
      </c>
      <c r="C2830" t="s">
        <v>3225</v>
      </c>
      <c r="D2830" t="s">
        <v>2830</v>
      </c>
      <c r="E2830" s="336">
        <v>25.31</v>
      </c>
    </row>
    <row r="2831" spans="1:5" x14ac:dyDescent="0.2">
      <c r="A2831">
        <v>11519</v>
      </c>
      <c r="B2831" t="s">
        <v>5632</v>
      </c>
      <c r="C2831" t="s">
        <v>3225</v>
      </c>
      <c r="D2831" t="s">
        <v>2830</v>
      </c>
      <c r="E2831" s="336">
        <v>63.54</v>
      </c>
    </row>
    <row r="2832" spans="1:5" x14ac:dyDescent="0.2">
      <c r="A2832">
        <v>11520</v>
      </c>
      <c r="B2832" t="s">
        <v>5633</v>
      </c>
      <c r="C2832" t="s">
        <v>3225</v>
      </c>
      <c r="D2832" t="s">
        <v>2830</v>
      </c>
      <c r="E2832" s="336">
        <v>29.38</v>
      </c>
    </row>
    <row r="2833" spans="1:5" x14ac:dyDescent="0.2">
      <c r="A2833">
        <v>11518</v>
      </c>
      <c r="B2833" t="s">
        <v>5634</v>
      </c>
      <c r="C2833" t="s">
        <v>3225</v>
      </c>
      <c r="D2833" t="s">
        <v>2830</v>
      </c>
      <c r="E2833" s="336">
        <v>106.81</v>
      </c>
    </row>
    <row r="2834" spans="1:5" x14ac:dyDescent="0.2">
      <c r="A2834">
        <v>38473</v>
      </c>
      <c r="B2834" t="s">
        <v>5635</v>
      </c>
      <c r="C2834" t="s">
        <v>52</v>
      </c>
      <c r="D2834" t="s">
        <v>2830</v>
      </c>
      <c r="E2834" s="336">
        <v>389.24</v>
      </c>
    </row>
    <row r="2835" spans="1:5" x14ac:dyDescent="0.2">
      <c r="A2835">
        <v>4244</v>
      </c>
      <c r="B2835" t="s">
        <v>5636</v>
      </c>
      <c r="C2835" t="s">
        <v>533</v>
      </c>
      <c r="D2835" t="s">
        <v>2830</v>
      </c>
      <c r="E2835" s="336">
        <v>36.020000000000003</v>
      </c>
    </row>
    <row r="2836" spans="1:5" x14ac:dyDescent="0.2">
      <c r="A2836">
        <v>40977</v>
      </c>
      <c r="B2836" t="s">
        <v>5637</v>
      </c>
      <c r="C2836" t="s">
        <v>69</v>
      </c>
      <c r="D2836" t="s">
        <v>2830</v>
      </c>
      <c r="E2836" s="336">
        <v>6330.03</v>
      </c>
    </row>
    <row r="2837" spans="1:5" x14ac:dyDescent="0.2">
      <c r="A2837">
        <v>4115</v>
      </c>
      <c r="B2837" t="s">
        <v>5638</v>
      </c>
      <c r="C2837" t="s">
        <v>83</v>
      </c>
      <c r="D2837" t="s">
        <v>2830</v>
      </c>
      <c r="E2837" s="336">
        <v>36.380000000000003</v>
      </c>
    </row>
    <row r="2838" spans="1:5" x14ac:dyDescent="0.2">
      <c r="A2838">
        <v>4119</v>
      </c>
      <c r="B2838" t="s">
        <v>5639</v>
      </c>
      <c r="C2838" t="s">
        <v>83</v>
      </c>
      <c r="D2838" t="s">
        <v>2830</v>
      </c>
      <c r="E2838" s="336">
        <v>73.47</v>
      </c>
    </row>
    <row r="2839" spans="1:5" x14ac:dyDescent="0.2">
      <c r="A2839">
        <v>2794</v>
      </c>
      <c r="B2839" t="s">
        <v>5640</v>
      </c>
      <c r="C2839" t="s">
        <v>83</v>
      </c>
      <c r="D2839" t="s">
        <v>2830</v>
      </c>
      <c r="E2839" s="336">
        <v>194.9</v>
      </c>
    </row>
    <row r="2840" spans="1:5" x14ac:dyDescent="0.2">
      <c r="A2840">
        <v>2788</v>
      </c>
      <c r="B2840" t="s">
        <v>5641</v>
      </c>
      <c r="C2840" t="s">
        <v>83</v>
      </c>
      <c r="D2840" t="s">
        <v>2830</v>
      </c>
      <c r="E2840" s="336">
        <v>283.93</v>
      </c>
    </row>
    <row r="2841" spans="1:5" x14ac:dyDescent="0.2">
      <c r="A2841">
        <v>4006</v>
      </c>
      <c r="B2841" t="s">
        <v>5642</v>
      </c>
      <c r="C2841" t="s">
        <v>2968</v>
      </c>
      <c r="D2841" t="s">
        <v>2830</v>
      </c>
      <c r="E2841" s="336">
        <v>1913.96</v>
      </c>
    </row>
    <row r="2842" spans="1:5" x14ac:dyDescent="0.2">
      <c r="A2842">
        <v>45395</v>
      </c>
      <c r="B2842" t="s">
        <v>5643</v>
      </c>
      <c r="C2842" t="s">
        <v>3225</v>
      </c>
      <c r="D2842" t="s">
        <v>2830</v>
      </c>
      <c r="E2842" s="336">
        <v>38.4</v>
      </c>
    </row>
    <row r="2843" spans="1:5" x14ac:dyDescent="0.2">
      <c r="A2843">
        <v>37461</v>
      </c>
      <c r="B2843" t="s">
        <v>5644</v>
      </c>
      <c r="C2843" t="s">
        <v>83</v>
      </c>
      <c r="D2843" t="s">
        <v>2830</v>
      </c>
      <c r="E2843" s="336">
        <v>12.04</v>
      </c>
    </row>
    <row r="2844" spans="1:5" x14ac:dyDescent="0.2">
      <c r="A2844">
        <v>37460</v>
      </c>
      <c r="B2844" t="s">
        <v>5645</v>
      </c>
      <c r="C2844" t="s">
        <v>83</v>
      </c>
      <c r="D2844" t="s">
        <v>2830</v>
      </c>
      <c r="E2844" s="336">
        <v>21.13</v>
      </c>
    </row>
    <row r="2845" spans="1:5" x14ac:dyDescent="0.2">
      <c r="A2845">
        <v>37458</v>
      </c>
      <c r="B2845" t="s">
        <v>5646</v>
      </c>
      <c r="C2845" t="s">
        <v>83</v>
      </c>
      <c r="D2845" t="s">
        <v>767</v>
      </c>
      <c r="E2845" s="336">
        <v>4.9000000000000004</v>
      </c>
    </row>
    <row r="2846" spans="1:5" x14ac:dyDescent="0.2">
      <c r="A2846">
        <v>37454</v>
      </c>
      <c r="B2846" t="s">
        <v>5647</v>
      </c>
      <c r="C2846" t="s">
        <v>83</v>
      </c>
      <c r="D2846" t="s">
        <v>2830</v>
      </c>
      <c r="E2846" s="336">
        <v>1.53</v>
      </c>
    </row>
    <row r="2847" spans="1:5" x14ac:dyDescent="0.2">
      <c r="A2847">
        <v>37455</v>
      </c>
      <c r="B2847" t="s">
        <v>5648</v>
      </c>
      <c r="C2847" t="s">
        <v>83</v>
      </c>
      <c r="D2847" t="s">
        <v>2830</v>
      </c>
      <c r="E2847" s="336">
        <v>2.5499999999999998</v>
      </c>
    </row>
    <row r="2848" spans="1:5" x14ac:dyDescent="0.2">
      <c r="A2848">
        <v>37459</v>
      </c>
      <c r="B2848" t="s">
        <v>5649</v>
      </c>
      <c r="C2848" t="s">
        <v>83</v>
      </c>
      <c r="D2848" t="s">
        <v>2830</v>
      </c>
      <c r="E2848" s="336">
        <v>8.16</v>
      </c>
    </row>
    <row r="2849" spans="1:5" x14ac:dyDescent="0.2">
      <c r="A2849">
        <v>37457</v>
      </c>
      <c r="B2849" t="s">
        <v>5650</v>
      </c>
      <c r="C2849" t="s">
        <v>83</v>
      </c>
      <c r="D2849" t="s">
        <v>2830</v>
      </c>
      <c r="E2849" s="336">
        <v>2.81</v>
      </c>
    </row>
    <row r="2850" spans="1:5" x14ac:dyDescent="0.2">
      <c r="A2850">
        <v>37456</v>
      </c>
      <c r="B2850" t="s">
        <v>5651</v>
      </c>
      <c r="C2850" t="s">
        <v>83</v>
      </c>
      <c r="D2850" t="s">
        <v>2830</v>
      </c>
      <c r="E2850" s="336">
        <v>1.93</v>
      </c>
    </row>
    <row r="2851" spans="1:5" x14ac:dyDescent="0.2">
      <c r="A2851">
        <v>21029</v>
      </c>
      <c r="B2851" t="s">
        <v>5652</v>
      </c>
      <c r="C2851" t="s">
        <v>52</v>
      </c>
      <c r="D2851" t="s">
        <v>767</v>
      </c>
      <c r="E2851" s="336">
        <v>400</v>
      </c>
    </row>
    <row r="2852" spans="1:5" x14ac:dyDescent="0.2">
      <c r="A2852">
        <v>21030</v>
      </c>
      <c r="B2852" t="s">
        <v>5653</v>
      </c>
      <c r="C2852" t="s">
        <v>52</v>
      </c>
      <c r="D2852" t="s">
        <v>2830</v>
      </c>
      <c r="E2852" s="336">
        <v>493.06</v>
      </c>
    </row>
    <row r="2853" spans="1:5" x14ac:dyDescent="0.2">
      <c r="A2853">
        <v>21031</v>
      </c>
      <c r="B2853" t="s">
        <v>5654</v>
      </c>
      <c r="C2853" t="s">
        <v>52</v>
      </c>
      <c r="D2853" t="s">
        <v>2830</v>
      </c>
      <c r="E2853" s="336">
        <v>613.86</v>
      </c>
    </row>
    <row r="2854" spans="1:5" x14ac:dyDescent="0.2">
      <c r="A2854">
        <v>21032</v>
      </c>
      <c r="B2854" t="s">
        <v>5655</v>
      </c>
      <c r="C2854" t="s">
        <v>52</v>
      </c>
      <c r="D2854" t="s">
        <v>2830</v>
      </c>
      <c r="E2854" s="336">
        <v>655.44</v>
      </c>
    </row>
    <row r="2855" spans="1:5" x14ac:dyDescent="0.2">
      <c r="A2855">
        <v>37527</v>
      </c>
      <c r="B2855" t="s">
        <v>5656</v>
      </c>
      <c r="C2855" t="s">
        <v>52</v>
      </c>
      <c r="D2855" t="s">
        <v>2830</v>
      </c>
      <c r="E2855" s="336">
        <v>592.07000000000005</v>
      </c>
    </row>
    <row r="2856" spans="1:5" x14ac:dyDescent="0.2">
      <c r="A2856">
        <v>37528</v>
      </c>
      <c r="B2856" t="s">
        <v>5657</v>
      </c>
      <c r="C2856" t="s">
        <v>52</v>
      </c>
      <c r="D2856" t="s">
        <v>2830</v>
      </c>
      <c r="E2856" s="336">
        <v>705.94</v>
      </c>
    </row>
    <row r="2857" spans="1:5" x14ac:dyDescent="0.2">
      <c r="A2857">
        <v>37529</v>
      </c>
      <c r="B2857" t="s">
        <v>5658</v>
      </c>
      <c r="C2857" t="s">
        <v>52</v>
      </c>
      <c r="D2857" t="s">
        <v>2830</v>
      </c>
      <c r="E2857" s="336">
        <v>712.87</v>
      </c>
    </row>
    <row r="2858" spans="1:5" x14ac:dyDescent="0.2">
      <c r="A2858">
        <v>37530</v>
      </c>
      <c r="B2858" t="s">
        <v>5659</v>
      </c>
      <c r="C2858" t="s">
        <v>52</v>
      </c>
      <c r="D2858" t="s">
        <v>2830</v>
      </c>
      <c r="E2858" s="336">
        <v>930.69</v>
      </c>
    </row>
    <row r="2859" spans="1:5" x14ac:dyDescent="0.2">
      <c r="A2859">
        <v>21034</v>
      </c>
      <c r="B2859" t="s">
        <v>5660</v>
      </c>
      <c r="C2859" t="s">
        <v>52</v>
      </c>
      <c r="D2859" t="s">
        <v>2830</v>
      </c>
      <c r="E2859" s="336">
        <v>794.05</v>
      </c>
    </row>
    <row r="2860" spans="1:5" x14ac:dyDescent="0.2">
      <c r="A2860">
        <v>37531</v>
      </c>
      <c r="B2860" t="s">
        <v>5661</v>
      </c>
      <c r="C2860" t="s">
        <v>52</v>
      </c>
      <c r="D2860" t="s">
        <v>2830</v>
      </c>
      <c r="E2860" s="336">
        <v>1000</v>
      </c>
    </row>
    <row r="2861" spans="1:5" x14ac:dyDescent="0.2">
      <c r="A2861">
        <v>21036</v>
      </c>
      <c r="B2861" t="s">
        <v>5662</v>
      </c>
      <c r="C2861" t="s">
        <v>52</v>
      </c>
      <c r="D2861" t="s">
        <v>2830</v>
      </c>
      <c r="E2861" s="336">
        <v>1215.8399999999999</v>
      </c>
    </row>
    <row r="2862" spans="1:5" x14ac:dyDescent="0.2">
      <c r="A2862">
        <v>21037</v>
      </c>
      <c r="B2862" t="s">
        <v>5663</v>
      </c>
      <c r="C2862" t="s">
        <v>52</v>
      </c>
      <c r="D2862" t="s">
        <v>2830</v>
      </c>
      <c r="E2862" s="336">
        <v>1386.13</v>
      </c>
    </row>
    <row r="2863" spans="1:5" x14ac:dyDescent="0.2">
      <c r="A2863">
        <v>20185</v>
      </c>
      <c r="B2863" t="s">
        <v>5664</v>
      </c>
      <c r="C2863" t="s">
        <v>83</v>
      </c>
      <c r="D2863" t="s">
        <v>2830</v>
      </c>
      <c r="E2863" s="336">
        <v>12.98</v>
      </c>
    </row>
    <row r="2864" spans="1:5" x14ac:dyDescent="0.2">
      <c r="A2864">
        <v>44909</v>
      </c>
      <c r="B2864" t="s">
        <v>5665</v>
      </c>
      <c r="C2864" t="s">
        <v>83</v>
      </c>
      <c r="D2864" t="s">
        <v>2830</v>
      </c>
      <c r="E2864" s="336">
        <v>14.64</v>
      </c>
    </row>
    <row r="2865" spans="1:5" x14ac:dyDescent="0.2">
      <c r="A2865">
        <v>44115</v>
      </c>
      <c r="B2865" t="s">
        <v>5666</v>
      </c>
      <c r="C2865" t="s">
        <v>83</v>
      </c>
      <c r="D2865" t="s">
        <v>2830</v>
      </c>
      <c r="E2865" s="336">
        <v>26.93</v>
      </c>
    </row>
    <row r="2866" spans="1:5" x14ac:dyDescent="0.2">
      <c r="A2866">
        <v>44333</v>
      </c>
      <c r="B2866" t="s">
        <v>5667</v>
      </c>
      <c r="C2866" t="s">
        <v>83</v>
      </c>
      <c r="D2866" t="s">
        <v>2830</v>
      </c>
      <c r="E2866" s="336">
        <v>88.44</v>
      </c>
    </row>
    <row r="2867" spans="1:5" x14ac:dyDescent="0.2">
      <c r="A2867">
        <v>44907</v>
      </c>
      <c r="B2867" t="s">
        <v>5668</v>
      </c>
      <c r="C2867" t="s">
        <v>83</v>
      </c>
      <c r="D2867" t="s">
        <v>2830</v>
      </c>
      <c r="E2867" s="336">
        <v>15.51</v>
      </c>
    </row>
    <row r="2868" spans="1:5" x14ac:dyDescent="0.2">
      <c r="A2868">
        <v>20260</v>
      </c>
      <c r="B2868" t="s">
        <v>5669</v>
      </c>
      <c r="C2868" t="s">
        <v>52</v>
      </c>
      <c r="D2868" t="s">
        <v>2830</v>
      </c>
      <c r="E2868" s="336">
        <v>14.22</v>
      </c>
    </row>
    <row r="2869" spans="1:5" x14ac:dyDescent="0.2">
      <c r="A2869">
        <v>37515</v>
      </c>
      <c r="B2869" t="s">
        <v>5670</v>
      </c>
      <c r="C2869" t="s">
        <v>52</v>
      </c>
      <c r="D2869" t="s">
        <v>767</v>
      </c>
    </row>
    <row r="2870" spans="1:5" x14ac:dyDescent="0.2">
      <c r="A2870">
        <v>12899</v>
      </c>
      <c r="B2870" t="s">
        <v>5671</v>
      </c>
      <c r="C2870" t="s">
        <v>52</v>
      </c>
      <c r="D2870" t="s">
        <v>2830</v>
      </c>
    </row>
    <row r="2871" spans="1:5" x14ac:dyDescent="0.2">
      <c r="A2871">
        <v>12898</v>
      </c>
      <c r="B2871" t="s">
        <v>5672</v>
      </c>
      <c r="C2871" t="s">
        <v>52</v>
      </c>
      <c r="D2871" t="s">
        <v>767</v>
      </c>
    </row>
    <row r="2872" spans="1:5" x14ac:dyDescent="0.2">
      <c r="A2872">
        <v>39699</v>
      </c>
      <c r="B2872" t="s">
        <v>5673</v>
      </c>
      <c r="C2872" t="s">
        <v>3211</v>
      </c>
      <c r="D2872" t="s">
        <v>2830</v>
      </c>
      <c r="E2872" s="336">
        <v>18.239999999999998</v>
      </c>
    </row>
    <row r="2873" spans="1:5" x14ac:dyDescent="0.2">
      <c r="A2873">
        <v>39696</v>
      </c>
      <c r="B2873" t="s">
        <v>5674</v>
      </c>
      <c r="C2873" t="s">
        <v>3211</v>
      </c>
      <c r="D2873" t="s">
        <v>767</v>
      </c>
    </row>
    <row r="2874" spans="1:5" x14ac:dyDescent="0.2">
      <c r="A2874">
        <v>42528</v>
      </c>
      <c r="B2874" t="s">
        <v>5675</v>
      </c>
      <c r="C2874" t="s">
        <v>3211</v>
      </c>
      <c r="D2874" t="s">
        <v>2830</v>
      </c>
    </row>
    <row r="2875" spans="1:5" x14ac:dyDescent="0.2">
      <c r="A2875">
        <v>39700</v>
      </c>
      <c r="B2875" t="s">
        <v>5676</v>
      </c>
      <c r="C2875" t="s">
        <v>3211</v>
      </c>
      <c r="D2875" t="s">
        <v>2830</v>
      </c>
      <c r="E2875" s="336">
        <v>37.19</v>
      </c>
    </row>
    <row r="2876" spans="1:5" x14ac:dyDescent="0.2">
      <c r="A2876">
        <v>4014</v>
      </c>
      <c r="B2876" t="s">
        <v>5677</v>
      </c>
      <c r="C2876" t="s">
        <v>3211</v>
      </c>
      <c r="D2876" t="s">
        <v>2830</v>
      </c>
      <c r="E2876" s="336">
        <v>76.569999999999993</v>
      </c>
    </row>
    <row r="2877" spans="1:5" x14ac:dyDescent="0.2">
      <c r="A2877">
        <v>4015</v>
      </c>
      <c r="B2877" t="s">
        <v>5678</v>
      </c>
      <c r="C2877" t="s">
        <v>3211</v>
      </c>
      <c r="D2877" t="s">
        <v>2830</v>
      </c>
      <c r="E2877" s="336">
        <v>94.03</v>
      </c>
    </row>
    <row r="2878" spans="1:5" x14ac:dyDescent="0.2">
      <c r="A2878">
        <v>4017</v>
      </c>
      <c r="B2878" t="s">
        <v>5679</v>
      </c>
      <c r="C2878" t="s">
        <v>3211</v>
      </c>
      <c r="D2878" t="s">
        <v>2830</v>
      </c>
      <c r="E2878" s="336">
        <v>136.82</v>
      </c>
    </row>
    <row r="2879" spans="1:5" x14ac:dyDescent="0.2">
      <c r="A2879">
        <v>11621</v>
      </c>
      <c r="B2879" t="s">
        <v>5680</v>
      </c>
      <c r="C2879" t="s">
        <v>3211</v>
      </c>
      <c r="D2879" t="s">
        <v>2830</v>
      </c>
      <c r="E2879" s="336">
        <v>74.010000000000005</v>
      </c>
    </row>
    <row r="2880" spans="1:5" x14ac:dyDescent="0.2">
      <c r="A2880">
        <v>4016</v>
      </c>
      <c r="B2880" t="s">
        <v>5681</v>
      </c>
      <c r="C2880" t="s">
        <v>3211</v>
      </c>
      <c r="D2880" t="s">
        <v>767</v>
      </c>
      <c r="E2880" s="336">
        <v>54.04</v>
      </c>
    </row>
    <row r="2881" spans="1:5" x14ac:dyDescent="0.2">
      <c r="A2881">
        <v>38544</v>
      </c>
      <c r="B2881" t="s">
        <v>5682</v>
      </c>
      <c r="C2881" t="s">
        <v>3211</v>
      </c>
      <c r="D2881" t="s">
        <v>2830</v>
      </c>
      <c r="E2881" s="336">
        <v>13.86</v>
      </c>
    </row>
    <row r="2882" spans="1:5" x14ac:dyDescent="0.2">
      <c r="A2882">
        <v>38545</v>
      </c>
      <c r="B2882" t="s">
        <v>5683</v>
      </c>
      <c r="C2882" t="s">
        <v>3211</v>
      </c>
      <c r="D2882" t="s">
        <v>2830</v>
      </c>
      <c r="E2882" s="336">
        <v>8.91</v>
      </c>
    </row>
    <row r="2883" spans="1:5" x14ac:dyDescent="0.2">
      <c r="A2883">
        <v>42527</v>
      </c>
      <c r="B2883" t="s">
        <v>5684</v>
      </c>
      <c r="C2883" t="s">
        <v>3211</v>
      </c>
      <c r="D2883" t="s">
        <v>2830</v>
      </c>
    </row>
    <row r="2884" spans="1:5" x14ac:dyDescent="0.2">
      <c r="A2884">
        <v>39323</v>
      </c>
      <c r="B2884" t="s">
        <v>5685</v>
      </c>
      <c r="C2884" t="s">
        <v>3211</v>
      </c>
      <c r="D2884" t="s">
        <v>2830</v>
      </c>
      <c r="E2884" s="336">
        <v>33.99</v>
      </c>
    </row>
    <row r="2885" spans="1:5" x14ac:dyDescent="0.2">
      <c r="A2885">
        <v>626</v>
      </c>
      <c r="B2885" t="s">
        <v>5686</v>
      </c>
      <c r="C2885" t="s">
        <v>94</v>
      </c>
      <c r="D2885" t="s">
        <v>767</v>
      </c>
      <c r="E2885" s="336">
        <v>25.04</v>
      </c>
    </row>
    <row r="2886" spans="1:5" x14ac:dyDescent="0.2">
      <c r="A2886">
        <v>44504</v>
      </c>
      <c r="B2886" t="s">
        <v>5687</v>
      </c>
      <c r="C2886" t="s">
        <v>3211</v>
      </c>
      <c r="D2886" t="s">
        <v>2830</v>
      </c>
    </row>
    <row r="2887" spans="1:5" x14ac:dyDescent="0.2">
      <c r="A2887">
        <v>44505</v>
      </c>
      <c r="B2887" t="s">
        <v>5688</v>
      </c>
      <c r="C2887" t="s">
        <v>3211</v>
      </c>
      <c r="D2887" t="s">
        <v>2830</v>
      </c>
    </row>
    <row r="2888" spans="1:5" x14ac:dyDescent="0.2">
      <c r="A2888">
        <v>44506</v>
      </c>
      <c r="B2888" t="s">
        <v>5689</v>
      </c>
      <c r="C2888" t="s">
        <v>3211</v>
      </c>
      <c r="D2888" t="s">
        <v>2830</v>
      </c>
    </row>
    <row r="2889" spans="1:5" x14ac:dyDescent="0.2">
      <c r="A2889">
        <v>44507</v>
      </c>
      <c r="B2889" t="s">
        <v>5690</v>
      </c>
      <c r="C2889" t="s">
        <v>3211</v>
      </c>
      <c r="D2889" t="s">
        <v>2830</v>
      </c>
    </row>
    <row r="2890" spans="1:5" x14ac:dyDescent="0.2">
      <c r="A2890">
        <v>44508</v>
      </c>
      <c r="B2890" t="s">
        <v>5691</v>
      </c>
      <c r="C2890" t="s">
        <v>3211</v>
      </c>
      <c r="D2890" t="s">
        <v>2830</v>
      </c>
    </row>
    <row r="2891" spans="1:5" x14ac:dyDescent="0.2">
      <c r="A2891">
        <v>44509</v>
      </c>
      <c r="B2891" t="s">
        <v>5692</v>
      </c>
      <c r="C2891" t="s">
        <v>3211</v>
      </c>
      <c r="D2891" t="s">
        <v>2830</v>
      </c>
    </row>
    <row r="2892" spans="1:5" x14ac:dyDescent="0.2">
      <c r="A2892">
        <v>44510</v>
      </c>
      <c r="B2892" t="s">
        <v>5693</v>
      </c>
      <c r="C2892" t="s">
        <v>3211</v>
      </c>
      <c r="D2892" t="s">
        <v>2830</v>
      </c>
    </row>
    <row r="2893" spans="1:5" x14ac:dyDescent="0.2">
      <c r="A2893">
        <v>44512</v>
      </c>
      <c r="B2893" t="s">
        <v>5694</v>
      </c>
      <c r="C2893" t="s">
        <v>3211</v>
      </c>
      <c r="D2893" t="s">
        <v>2830</v>
      </c>
    </row>
    <row r="2894" spans="1:5" x14ac:dyDescent="0.2">
      <c r="A2894">
        <v>44513</v>
      </c>
      <c r="B2894" t="s">
        <v>5695</v>
      </c>
      <c r="C2894" t="s">
        <v>3211</v>
      </c>
      <c r="D2894" t="s">
        <v>2830</v>
      </c>
    </row>
    <row r="2895" spans="1:5" x14ac:dyDescent="0.2">
      <c r="A2895">
        <v>44514</v>
      </c>
      <c r="B2895" t="s">
        <v>5696</v>
      </c>
      <c r="C2895" t="s">
        <v>3211</v>
      </c>
      <c r="D2895" t="s">
        <v>2830</v>
      </c>
    </row>
    <row r="2896" spans="1:5" x14ac:dyDescent="0.2">
      <c r="A2896">
        <v>44515</v>
      </c>
      <c r="B2896" t="s">
        <v>5697</v>
      </c>
      <c r="C2896" t="s">
        <v>3211</v>
      </c>
      <c r="D2896" t="s">
        <v>2830</v>
      </c>
    </row>
    <row r="2897" spans="1:5" x14ac:dyDescent="0.2">
      <c r="A2897">
        <v>44511</v>
      </c>
      <c r="B2897" t="s">
        <v>5698</v>
      </c>
      <c r="C2897" t="s">
        <v>3211</v>
      </c>
      <c r="D2897" t="s">
        <v>2830</v>
      </c>
    </row>
    <row r="2898" spans="1:5" x14ac:dyDescent="0.2">
      <c r="A2898">
        <v>44516</v>
      </c>
      <c r="B2898" t="s">
        <v>5699</v>
      </c>
      <c r="C2898" t="s">
        <v>3211</v>
      </c>
      <c r="D2898" t="s">
        <v>2830</v>
      </c>
    </row>
    <row r="2899" spans="1:5" x14ac:dyDescent="0.2">
      <c r="A2899">
        <v>44517</v>
      </c>
      <c r="B2899" t="s">
        <v>5700</v>
      </c>
      <c r="C2899" t="s">
        <v>3211</v>
      </c>
      <c r="D2899" t="s">
        <v>2830</v>
      </c>
    </row>
    <row r="2900" spans="1:5" x14ac:dyDescent="0.2">
      <c r="A2900">
        <v>11479</v>
      </c>
      <c r="B2900" t="s">
        <v>5701</v>
      </c>
      <c r="C2900" t="s">
        <v>52</v>
      </c>
      <c r="D2900" t="s">
        <v>2830</v>
      </c>
      <c r="E2900" s="336">
        <v>44.61</v>
      </c>
    </row>
    <row r="2901" spans="1:5" x14ac:dyDescent="0.2">
      <c r="A2901">
        <v>11481</v>
      </c>
      <c r="B2901" t="s">
        <v>5702</v>
      </c>
      <c r="C2901" t="s">
        <v>52</v>
      </c>
      <c r="D2901" t="s">
        <v>2830</v>
      </c>
      <c r="E2901" s="336">
        <v>40.36</v>
      </c>
    </row>
    <row r="2902" spans="1:5" x14ac:dyDescent="0.2">
      <c r="A2902">
        <v>43609</v>
      </c>
      <c r="B2902" t="s">
        <v>5703</v>
      </c>
      <c r="C2902" t="s">
        <v>52</v>
      </c>
      <c r="D2902" t="s">
        <v>2830</v>
      </c>
      <c r="E2902" s="336">
        <v>40.36</v>
      </c>
    </row>
    <row r="2903" spans="1:5" x14ac:dyDescent="0.2">
      <c r="A2903">
        <v>11478</v>
      </c>
      <c r="B2903" t="s">
        <v>5704</v>
      </c>
      <c r="C2903" t="s">
        <v>52</v>
      </c>
      <c r="D2903" t="s">
        <v>2830</v>
      </c>
      <c r="E2903" s="336">
        <v>76.55</v>
      </c>
    </row>
    <row r="2904" spans="1:5" x14ac:dyDescent="0.2">
      <c r="A2904">
        <v>43608</v>
      </c>
      <c r="B2904" t="s">
        <v>5705</v>
      </c>
      <c r="C2904" t="s">
        <v>52</v>
      </c>
      <c r="D2904" t="s">
        <v>2830</v>
      </c>
      <c r="E2904" s="336">
        <v>58.41</v>
      </c>
    </row>
    <row r="2905" spans="1:5" x14ac:dyDescent="0.2">
      <c r="A2905">
        <v>11476</v>
      </c>
      <c r="B2905" t="s">
        <v>5706</v>
      </c>
      <c r="C2905" t="s">
        <v>52</v>
      </c>
      <c r="D2905" t="s">
        <v>2830</v>
      </c>
      <c r="E2905" s="336">
        <v>58.41</v>
      </c>
    </row>
    <row r="2906" spans="1:5" x14ac:dyDescent="0.2">
      <c r="A2906">
        <v>40637</v>
      </c>
      <c r="B2906" t="s">
        <v>5707</v>
      </c>
      <c r="C2906" t="s">
        <v>52</v>
      </c>
      <c r="D2906" t="s">
        <v>2830</v>
      </c>
    </row>
    <row r="2907" spans="1:5" x14ac:dyDescent="0.2">
      <c r="A2907">
        <v>13836</v>
      </c>
      <c r="B2907" t="s">
        <v>5708</v>
      </c>
      <c r="C2907" t="s">
        <v>52</v>
      </c>
      <c r="D2907" t="s">
        <v>2830</v>
      </c>
    </row>
    <row r="2908" spans="1:5" x14ac:dyDescent="0.2">
      <c r="A2908">
        <v>39813</v>
      </c>
      <c r="B2908" t="s">
        <v>5709</v>
      </c>
      <c r="C2908" t="s">
        <v>52</v>
      </c>
      <c r="D2908" t="s">
        <v>2830</v>
      </c>
    </row>
    <row r="2909" spans="1:5" x14ac:dyDescent="0.2">
      <c r="A2909">
        <v>12868</v>
      </c>
      <c r="B2909" t="s">
        <v>5710</v>
      </c>
      <c r="C2909" t="s">
        <v>533</v>
      </c>
      <c r="D2909" t="s">
        <v>2830</v>
      </c>
      <c r="E2909" s="336">
        <v>24.33</v>
      </c>
    </row>
    <row r="2910" spans="1:5" x14ac:dyDescent="0.2">
      <c r="A2910">
        <v>40916</v>
      </c>
      <c r="B2910" t="s">
        <v>5711</v>
      </c>
      <c r="C2910" t="s">
        <v>69</v>
      </c>
      <c r="D2910" t="s">
        <v>2830</v>
      </c>
      <c r="E2910" s="336">
        <v>4276.9799999999996</v>
      </c>
    </row>
    <row r="2911" spans="1:5" x14ac:dyDescent="0.2">
      <c r="A2911">
        <v>4755</v>
      </c>
      <c r="B2911" t="s">
        <v>5712</v>
      </c>
      <c r="C2911" t="s">
        <v>533</v>
      </c>
      <c r="D2911" t="s">
        <v>2830</v>
      </c>
      <c r="E2911" s="336">
        <v>21.79</v>
      </c>
    </row>
    <row r="2912" spans="1:5" x14ac:dyDescent="0.2">
      <c r="A2912">
        <v>41067</v>
      </c>
      <c r="B2912" t="s">
        <v>5713</v>
      </c>
      <c r="C2912" t="s">
        <v>69</v>
      </c>
      <c r="D2912" t="s">
        <v>2830</v>
      </c>
      <c r="E2912" s="336">
        <v>3828.93</v>
      </c>
    </row>
    <row r="2913" spans="1:5" x14ac:dyDescent="0.2">
      <c r="A2913">
        <v>45240</v>
      </c>
      <c r="B2913" t="s">
        <v>5714</v>
      </c>
      <c r="C2913" t="s">
        <v>52</v>
      </c>
      <c r="D2913" t="s">
        <v>2830</v>
      </c>
    </row>
    <row r="2914" spans="1:5" x14ac:dyDescent="0.2">
      <c r="A2914">
        <v>45228</v>
      </c>
      <c r="B2914" t="s">
        <v>5715</v>
      </c>
      <c r="C2914" t="s">
        <v>52</v>
      </c>
      <c r="D2914" t="s">
        <v>2830</v>
      </c>
    </row>
    <row r="2915" spans="1:5" x14ac:dyDescent="0.2">
      <c r="A2915">
        <v>45241</v>
      </c>
      <c r="B2915" t="s">
        <v>5716</v>
      </c>
      <c r="C2915" t="s">
        <v>52</v>
      </c>
      <c r="D2915" t="s">
        <v>2830</v>
      </c>
    </row>
    <row r="2916" spans="1:5" x14ac:dyDescent="0.2">
      <c r="A2916">
        <v>38463</v>
      </c>
      <c r="B2916" t="s">
        <v>5717</v>
      </c>
      <c r="C2916" t="s">
        <v>52</v>
      </c>
      <c r="D2916" t="s">
        <v>2830</v>
      </c>
      <c r="E2916" s="336">
        <v>63.91</v>
      </c>
    </row>
    <row r="2917" spans="1:5" x14ac:dyDescent="0.2">
      <c r="A2917">
        <v>40703</v>
      </c>
      <c r="B2917" t="s">
        <v>5718</v>
      </c>
      <c r="C2917" t="s">
        <v>52</v>
      </c>
      <c r="D2917" t="s">
        <v>767</v>
      </c>
      <c r="E2917" s="336">
        <v>11483.5</v>
      </c>
    </row>
    <row r="2918" spans="1:5" x14ac:dyDescent="0.2">
      <c r="A2918">
        <v>11616</v>
      </c>
      <c r="B2918" t="s">
        <v>5719</v>
      </c>
      <c r="C2918" t="s">
        <v>52</v>
      </c>
      <c r="D2918" t="s">
        <v>2830</v>
      </c>
      <c r="E2918" s="336">
        <v>13716.51</v>
      </c>
    </row>
    <row r="2919" spans="1:5" x14ac:dyDescent="0.2">
      <c r="A2919">
        <v>41898</v>
      </c>
      <c r="B2919" t="s">
        <v>5720</v>
      </c>
      <c r="C2919" t="s">
        <v>52</v>
      </c>
      <c r="D2919" t="s">
        <v>2830</v>
      </c>
      <c r="E2919" s="336">
        <v>6774.42</v>
      </c>
    </row>
    <row r="2920" spans="1:5" x14ac:dyDescent="0.2">
      <c r="A2920">
        <v>45304</v>
      </c>
      <c r="B2920" t="s">
        <v>5721</v>
      </c>
      <c r="C2920" t="s">
        <v>52</v>
      </c>
      <c r="D2920" t="s">
        <v>2830</v>
      </c>
      <c r="E2920" s="336">
        <v>11654.02</v>
      </c>
    </row>
    <row r="2921" spans="1:5" x14ac:dyDescent="0.2">
      <c r="A2921">
        <v>36141</v>
      </c>
      <c r="B2921" t="s">
        <v>5722</v>
      </c>
      <c r="C2921" t="s">
        <v>52</v>
      </c>
      <c r="D2921" t="s">
        <v>2830</v>
      </c>
      <c r="E2921" s="336">
        <v>120.64</v>
      </c>
    </row>
    <row r="2922" spans="1:5" x14ac:dyDescent="0.2">
      <c r="A2922">
        <v>45211</v>
      </c>
      <c r="B2922" t="s">
        <v>5723</v>
      </c>
      <c r="C2922" t="s">
        <v>52</v>
      </c>
      <c r="D2922" t="s">
        <v>2830</v>
      </c>
      <c r="E2922" s="336">
        <v>109.65</v>
      </c>
    </row>
    <row r="2923" spans="1:5" x14ac:dyDescent="0.2">
      <c r="A2923">
        <v>43651</v>
      </c>
      <c r="B2923" t="s">
        <v>5724</v>
      </c>
      <c r="C2923" t="s">
        <v>94</v>
      </c>
      <c r="D2923" t="s">
        <v>2830</v>
      </c>
      <c r="E2923" s="336">
        <v>7.01</v>
      </c>
    </row>
    <row r="2924" spans="1:5" x14ac:dyDescent="0.2">
      <c r="A2924">
        <v>43626</v>
      </c>
      <c r="B2924" t="s">
        <v>5725</v>
      </c>
      <c r="C2924" t="s">
        <v>94</v>
      </c>
      <c r="D2924" t="s">
        <v>767</v>
      </c>
      <c r="E2924" s="336">
        <v>3.9</v>
      </c>
    </row>
    <row r="2925" spans="1:5" x14ac:dyDescent="0.2">
      <c r="A2925">
        <v>39434</v>
      </c>
      <c r="B2925" t="s">
        <v>579</v>
      </c>
      <c r="C2925" t="s">
        <v>94</v>
      </c>
      <c r="D2925" t="s">
        <v>2830</v>
      </c>
      <c r="E2925" s="336">
        <v>3.46</v>
      </c>
    </row>
    <row r="2926" spans="1:5" x14ac:dyDescent="0.2">
      <c r="A2926">
        <v>39433</v>
      </c>
      <c r="B2926" t="s">
        <v>5726</v>
      </c>
      <c r="C2926" t="s">
        <v>94</v>
      </c>
      <c r="D2926" t="s">
        <v>2830</v>
      </c>
      <c r="E2926" s="336">
        <v>2.75</v>
      </c>
    </row>
    <row r="2927" spans="1:5" x14ac:dyDescent="0.2">
      <c r="A2927">
        <v>4049</v>
      </c>
      <c r="B2927" t="s">
        <v>5727</v>
      </c>
      <c r="C2927" t="s">
        <v>556</v>
      </c>
      <c r="D2927" t="s">
        <v>2830</v>
      </c>
      <c r="E2927" s="336">
        <v>78.27</v>
      </c>
    </row>
    <row r="2928" spans="1:5" x14ac:dyDescent="0.2">
      <c r="A2928">
        <v>38120</v>
      </c>
      <c r="B2928" t="s">
        <v>5728</v>
      </c>
      <c r="C2928" t="s">
        <v>94</v>
      </c>
      <c r="D2928" t="s">
        <v>2830</v>
      </c>
      <c r="E2928" s="336">
        <v>178.2</v>
      </c>
    </row>
    <row r="2929" spans="1:5" x14ac:dyDescent="0.2">
      <c r="A2929">
        <v>43652</v>
      </c>
      <c r="B2929" t="s">
        <v>5729</v>
      </c>
      <c r="C2929" t="s">
        <v>94</v>
      </c>
      <c r="D2929" t="s">
        <v>2830</v>
      </c>
      <c r="E2929" s="336">
        <v>15.71</v>
      </c>
    </row>
    <row r="2930" spans="1:5" x14ac:dyDescent="0.2">
      <c r="A2930">
        <v>10498</v>
      </c>
      <c r="B2930" t="s">
        <v>1935</v>
      </c>
      <c r="C2930" t="s">
        <v>94</v>
      </c>
      <c r="D2930" t="s">
        <v>2830</v>
      </c>
      <c r="E2930" s="336">
        <v>9.5500000000000007</v>
      </c>
    </row>
    <row r="2931" spans="1:5" x14ac:dyDescent="0.2">
      <c r="A2931">
        <v>4823</v>
      </c>
      <c r="B2931" t="s">
        <v>5730</v>
      </c>
      <c r="C2931" t="s">
        <v>94</v>
      </c>
      <c r="D2931" t="s">
        <v>2830</v>
      </c>
      <c r="E2931" s="336">
        <v>38.950000000000003</v>
      </c>
    </row>
    <row r="2932" spans="1:5" x14ac:dyDescent="0.2">
      <c r="A2932">
        <v>38877</v>
      </c>
      <c r="B2932" t="s">
        <v>5731</v>
      </c>
      <c r="C2932" t="s">
        <v>94</v>
      </c>
      <c r="D2932" t="s">
        <v>2830</v>
      </c>
      <c r="E2932" s="336">
        <v>8.5500000000000007</v>
      </c>
    </row>
    <row r="2933" spans="1:5" x14ac:dyDescent="0.2">
      <c r="A2933">
        <v>34546</v>
      </c>
      <c r="B2933" t="s">
        <v>5732</v>
      </c>
      <c r="C2933" t="s">
        <v>94</v>
      </c>
      <c r="D2933" t="s">
        <v>2830</v>
      </c>
      <c r="E2933" s="336">
        <v>8.7899999999999991</v>
      </c>
    </row>
    <row r="2934" spans="1:5" x14ac:dyDescent="0.2">
      <c r="A2934">
        <v>41387</v>
      </c>
      <c r="B2934" t="s">
        <v>5733</v>
      </c>
      <c r="C2934" t="s">
        <v>83</v>
      </c>
      <c r="D2934" t="s">
        <v>2830</v>
      </c>
      <c r="E2934" s="336">
        <v>48.72</v>
      </c>
    </row>
    <row r="2935" spans="1:5" x14ac:dyDescent="0.2">
      <c r="A2935">
        <v>41388</v>
      </c>
      <c r="B2935" t="s">
        <v>5734</v>
      </c>
      <c r="C2935" t="s">
        <v>83</v>
      </c>
      <c r="D2935" t="s">
        <v>2830</v>
      </c>
      <c r="E2935" s="336">
        <v>58.46</v>
      </c>
    </row>
    <row r="2936" spans="1:5" x14ac:dyDescent="0.2">
      <c r="A2936">
        <v>41380</v>
      </c>
      <c r="B2936" t="s">
        <v>5735</v>
      </c>
      <c r="C2936" t="s">
        <v>52</v>
      </c>
      <c r="D2936" t="s">
        <v>2830</v>
      </c>
      <c r="E2936" s="336">
        <v>388.96</v>
      </c>
    </row>
    <row r="2937" spans="1:5" x14ac:dyDescent="0.2">
      <c r="A2937">
        <v>41381</v>
      </c>
      <c r="B2937" t="s">
        <v>5736</v>
      </c>
      <c r="C2937" t="s">
        <v>52</v>
      </c>
      <c r="D2937" t="s">
        <v>2830</v>
      </c>
      <c r="E2937" s="336">
        <v>407.48</v>
      </c>
    </row>
    <row r="2938" spans="1:5" x14ac:dyDescent="0.2">
      <c r="A2938">
        <v>41382</v>
      </c>
      <c r="B2938" t="s">
        <v>5737</v>
      </c>
      <c r="C2938" t="s">
        <v>52</v>
      </c>
      <c r="D2938" t="s">
        <v>2830</v>
      </c>
      <c r="E2938" s="336">
        <v>394.42</v>
      </c>
    </row>
    <row r="2939" spans="1:5" x14ac:dyDescent="0.2">
      <c r="A2939">
        <v>41383</v>
      </c>
      <c r="B2939" t="s">
        <v>5738</v>
      </c>
      <c r="C2939" t="s">
        <v>52</v>
      </c>
      <c r="D2939" t="s">
        <v>2830</v>
      </c>
      <c r="E2939" s="336">
        <v>535.34</v>
      </c>
    </row>
    <row r="2940" spans="1:5" x14ac:dyDescent="0.2">
      <c r="A2940">
        <v>41385</v>
      </c>
      <c r="B2940" t="s">
        <v>5739</v>
      </c>
      <c r="C2940" t="s">
        <v>52</v>
      </c>
      <c r="D2940" t="s">
        <v>2830</v>
      </c>
      <c r="E2940" s="336">
        <v>666.17</v>
      </c>
    </row>
    <row r="2941" spans="1:5" x14ac:dyDescent="0.2">
      <c r="A2941">
        <v>4058</v>
      </c>
      <c r="B2941" t="s">
        <v>5740</v>
      </c>
      <c r="C2941" t="s">
        <v>533</v>
      </c>
      <c r="D2941" t="s">
        <v>2830</v>
      </c>
      <c r="E2941" s="336">
        <v>35.200000000000003</v>
      </c>
    </row>
    <row r="2942" spans="1:5" x14ac:dyDescent="0.2">
      <c r="A2942">
        <v>40974</v>
      </c>
      <c r="B2942" t="s">
        <v>5741</v>
      </c>
      <c r="C2942" t="s">
        <v>69</v>
      </c>
      <c r="D2942" t="s">
        <v>2830</v>
      </c>
      <c r="E2942" s="336">
        <v>6185.93</v>
      </c>
    </row>
    <row r="2943" spans="1:5" x14ac:dyDescent="0.2">
      <c r="A2943">
        <v>34794</v>
      </c>
      <c r="B2943" t="s">
        <v>5742</v>
      </c>
      <c r="C2943" t="s">
        <v>533</v>
      </c>
      <c r="D2943" t="s">
        <v>2830</v>
      </c>
      <c r="E2943" s="336">
        <v>24.01</v>
      </c>
    </row>
    <row r="2944" spans="1:5" x14ac:dyDescent="0.2">
      <c r="A2944">
        <v>40925</v>
      </c>
      <c r="B2944" t="s">
        <v>5743</v>
      </c>
      <c r="C2944" t="s">
        <v>69</v>
      </c>
      <c r="D2944" t="s">
        <v>2830</v>
      </c>
      <c r="E2944" s="336">
        <v>4221.92</v>
      </c>
    </row>
    <row r="2945" spans="1:5" x14ac:dyDescent="0.2">
      <c r="A2945">
        <v>13741</v>
      </c>
      <c r="B2945" t="s">
        <v>5744</v>
      </c>
      <c r="C2945" t="s">
        <v>52</v>
      </c>
      <c r="D2945" t="s">
        <v>2830</v>
      </c>
      <c r="E2945" s="336">
        <v>2573.08</v>
      </c>
    </row>
    <row r="2946" spans="1:5" x14ac:dyDescent="0.2">
      <c r="A2946">
        <v>3288</v>
      </c>
      <c r="B2946" t="s">
        <v>5745</v>
      </c>
      <c r="C2946" t="s">
        <v>83</v>
      </c>
      <c r="D2946" t="s">
        <v>767</v>
      </c>
      <c r="E2946" s="336">
        <v>10.9</v>
      </c>
    </row>
    <row r="2947" spans="1:5" x14ac:dyDescent="0.2">
      <c r="A2947">
        <v>13587</v>
      </c>
      <c r="B2947" t="s">
        <v>5746</v>
      </c>
      <c r="C2947" t="s">
        <v>83</v>
      </c>
      <c r="D2947" t="s">
        <v>2830</v>
      </c>
      <c r="E2947" s="336">
        <v>6.58</v>
      </c>
    </row>
    <row r="2948" spans="1:5" x14ac:dyDescent="0.2">
      <c r="A2948">
        <v>38598</v>
      </c>
      <c r="B2948" t="s">
        <v>5747</v>
      </c>
      <c r="C2948" t="s">
        <v>52</v>
      </c>
      <c r="D2948" t="s">
        <v>2830</v>
      </c>
      <c r="E2948" s="336">
        <v>3.06</v>
      </c>
    </row>
    <row r="2949" spans="1:5" x14ac:dyDescent="0.2">
      <c r="A2949">
        <v>38595</v>
      </c>
      <c r="B2949" t="s">
        <v>5748</v>
      </c>
      <c r="C2949" t="s">
        <v>52</v>
      </c>
      <c r="D2949" t="s">
        <v>2830</v>
      </c>
      <c r="E2949" s="336">
        <v>2.59</v>
      </c>
    </row>
    <row r="2950" spans="1:5" x14ac:dyDescent="0.2">
      <c r="A2950">
        <v>38592</v>
      </c>
      <c r="B2950" t="s">
        <v>5749</v>
      </c>
      <c r="C2950" t="s">
        <v>52</v>
      </c>
      <c r="D2950" t="s">
        <v>2830</v>
      </c>
      <c r="E2950" s="336">
        <v>2.62</v>
      </c>
    </row>
    <row r="2951" spans="1:5" x14ac:dyDescent="0.2">
      <c r="A2951">
        <v>38588</v>
      </c>
      <c r="B2951" t="s">
        <v>5750</v>
      </c>
      <c r="C2951" t="s">
        <v>52</v>
      </c>
      <c r="D2951" t="s">
        <v>2830</v>
      </c>
      <c r="E2951" s="336">
        <v>2.1</v>
      </c>
    </row>
    <row r="2952" spans="1:5" x14ac:dyDescent="0.2">
      <c r="A2952">
        <v>38593</v>
      </c>
      <c r="B2952" t="s">
        <v>5751</v>
      </c>
      <c r="C2952" t="s">
        <v>52</v>
      </c>
      <c r="D2952" t="s">
        <v>2830</v>
      </c>
      <c r="E2952" s="336">
        <v>2.9</v>
      </c>
    </row>
    <row r="2953" spans="1:5" x14ac:dyDescent="0.2">
      <c r="A2953">
        <v>38589</v>
      </c>
      <c r="B2953" t="s">
        <v>5752</v>
      </c>
      <c r="C2953" t="s">
        <v>52</v>
      </c>
      <c r="D2953" t="s">
        <v>2830</v>
      </c>
      <c r="E2953" s="336">
        <v>2.2000000000000002</v>
      </c>
    </row>
    <row r="2954" spans="1:5" x14ac:dyDescent="0.2">
      <c r="A2954">
        <v>38594</v>
      </c>
      <c r="B2954" t="s">
        <v>5753</v>
      </c>
      <c r="C2954" t="s">
        <v>52</v>
      </c>
      <c r="D2954" t="s">
        <v>2830</v>
      </c>
      <c r="E2954" s="336">
        <v>4.57</v>
      </c>
    </row>
    <row r="2955" spans="1:5" x14ac:dyDescent="0.2">
      <c r="A2955">
        <v>34774</v>
      </c>
      <c r="B2955" t="s">
        <v>5754</v>
      </c>
      <c r="C2955" t="s">
        <v>52</v>
      </c>
      <c r="D2955" t="s">
        <v>2830</v>
      </c>
      <c r="E2955" s="336">
        <v>2.0499999999999998</v>
      </c>
    </row>
    <row r="2956" spans="1:5" x14ac:dyDescent="0.2">
      <c r="A2956">
        <v>34771</v>
      </c>
      <c r="B2956" t="s">
        <v>5755</v>
      </c>
      <c r="C2956" t="s">
        <v>52</v>
      </c>
      <c r="D2956" t="s">
        <v>2830</v>
      </c>
      <c r="E2956" s="336">
        <v>2.4700000000000002</v>
      </c>
    </row>
    <row r="2957" spans="1:5" x14ac:dyDescent="0.2">
      <c r="A2957">
        <v>34764</v>
      </c>
      <c r="B2957" t="s">
        <v>5756</v>
      </c>
      <c r="C2957" t="s">
        <v>52</v>
      </c>
      <c r="D2957" t="s">
        <v>2830</v>
      </c>
      <c r="E2957" s="336">
        <v>1.62</v>
      </c>
    </row>
    <row r="2958" spans="1:5" x14ac:dyDescent="0.2">
      <c r="A2958">
        <v>34773</v>
      </c>
      <c r="B2958" t="s">
        <v>5757</v>
      </c>
      <c r="C2958" t="s">
        <v>52</v>
      </c>
      <c r="D2958" t="s">
        <v>2830</v>
      </c>
      <c r="E2958" s="336">
        <v>2.16</v>
      </c>
    </row>
    <row r="2959" spans="1:5" x14ac:dyDescent="0.2">
      <c r="A2959">
        <v>34769</v>
      </c>
      <c r="B2959" t="s">
        <v>5758</v>
      </c>
      <c r="C2959" t="s">
        <v>52</v>
      </c>
      <c r="D2959" t="s">
        <v>2830</v>
      </c>
      <c r="E2959" s="336">
        <v>2.68</v>
      </c>
    </row>
    <row r="2960" spans="1:5" x14ac:dyDescent="0.2">
      <c r="A2960">
        <v>34763</v>
      </c>
      <c r="B2960" t="s">
        <v>5759</v>
      </c>
      <c r="C2960" t="s">
        <v>52</v>
      </c>
      <c r="D2960" t="s">
        <v>2830</v>
      </c>
      <c r="E2960" s="336">
        <v>1.65</v>
      </c>
    </row>
    <row r="2961" spans="1:5" x14ac:dyDescent="0.2">
      <c r="A2961">
        <v>34788</v>
      </c>
      <c r="B2961" t="s">
        <v>5760</v>
      </c>
      <c r="C2961" t="s">
        <v>52</v>
      </c>
      <c r="D2961" t="s">
        <v>2830</v>
      </c>
      <c r="E2961" s="336">
        <v>1.37</v>
      </c>
    </row>
    <row r="2962" spans="1:5" x14ac:dyDescent="0.2">
      <c r="A2962">
        <v>34781</v>
      </c>
      <c r="B2962" t="s">
        <v>5761</v>
      </c>
      <c r="C2962" t="s">
        <v>52</v>
      </c>
      <c r="D2962" t="s">
        <v>2830</v>
      </c>
      <c r="E2962" s="336">
        <v>1.88</v>
      </c>
    </row>
    <row r="2963" spans="1:5" x14ac:dyDescent="0.2">
      <c r="A2963">
        <v>41682</v>
      </c>
      <c r="B2963" t="s">
        <v>5762</v>
      </c>
      <c r="C2963" t="s">
        <v>52</v>
      </c>
      <c r="D2963" t="s">
        <v>2830</v>
      </c>
      <c r="E2963" s="336">
        <v>40.020000000000003</v>
      </c>
    </row>
    <row r="2964" spans="1:5" x14ac:dyDescent="0.2">
      <c r="A2964">
        <v>41683</v>
      </c>
      <c r="B2964" t="s">
        <v>5763</v>
      </c>
      <c r="C2964" t="s">
        <v>52</v>
      </c>
      <c r="D2964" t="s">
        <v>2830</v>
      </c>
      <c r="E2964" s="336">
        <v>29.44</v>
      </c>
    </row>
    <row r="2965" spans="1:5" x14ac:dyDescent="0.2">
      <c r="A2965">
        <v>41680</v>
      </c>
      <c r="B2965" t="s">
        <v>5764</v>
      </c>
      <c r="C2965" t="s">
        <v>52</v>
      </c>
      <c r="D2965" t="s">
        <v>2830</v>
      </c>
      <c r="E2965" s="336">
        <v>15.85</v>
      </c>
    </row>
    <row r="2966" spans="1:5" x14ac:dyDescent="0.2">
      <c r="A2966">
        <v>41679</v>
      </c>
      <c r="B2966" t="s">
        <v>5765</v>
      </c>
      <c r="C2966" t="s">
        <v>52</v>
      </c>
      <c r="D2966" t="s">
        <v>2830</v>
      </c>
      <c r="E2966" s="336">
        <v>36.24</v>
      </c>
    </row>
    <row r="2967" spans="1:5" x14ac:dyDescent="0.2">
      <c r="A2967">
        <v>41681</v>
      </c>
      <c r="B2967" t="s">
        <v>5766</v>
      </c>
      <c r="C2967" t="s">
        <v>52</v>
      </c>
      <c r="D2967" t="s">
        <v>2830</v>
      </c>
      <c r="E2967" s="336">
        <v>24.8</v>
      </c>
    </row>
    <row r="2968" spans="1:5" x14ac:dyDescent="0.2">
      <c r="A2968">
        <v>43386</v>
      </c>
      <c r="B2968" t="s">
        <v>5767</v>
      </c>
      <c r="C2968" t="s">
        <v>52</v>
      </c>
      <c r="D2968" t="s">
        <v>2830</v>
      </c>
      <c r="E2968" s="336">
        <v>56.62</v>
      </c>
    </row>
    <row r="2969" spans="1:5" x14ac:dyDescent="0.2">
      <c r="A2969">
        <v>4059</v>
      </c>
      <c r="B2969" t="s">
        <v>5768</v>
      </c>
      <c r="C2969" t="s">
        <v>83</v>
      </c>
      <c r="D2969" t="s">
        <v>2830</v>
      </c>
      <c r="E2969" s="336">
        <v>40.020000000000003</v>
      </c>
    </row>
    <row r="2970" spans="1:5" x14ac:dyDescent="0.2">
      <c r="A2970">
        <v>4062</v>
      </c>
      <c r="B2970" t="s">
        <v>5769</v>
      </c>
      <c r="C2970" t="s">
        <v>52</v>
      </c>
      <c r="D2970" t="s">
        <v>2830</v>
      </c>
      <c r="E2970" s="336">
        <v>40.020000000000003</v>
      </c>
    </row>
    <row r="2971" spans="1:5" x14ac:dyDescent="0.2">
      <c r="A2971">
        <v>4061</v>
      </c>
      <c r="B2971" t="s">
        <v>5770</v>
      </c>
      <c r="C2971" t="s">
        <v>52</v>
      </c>
      <c r="D2971" t="s">
        <v>2830</v>
      </c>
      <c r="E2971" s="336">
        <v>49.83</v>
      </c>
    </row>
    <row r="2972" spans="1:5" x14ac:dyDescent="0.2">
      <c r="A2972">
        <v>41315</v>
      </c>
      <c r="B2972" t="s">
        <v>5771</v>
      </c>
      <c r="C2972" t="s">
        <v>94</v>
      </c>
      <c r="D2972" t="s">
        <v>2830</v>
      </c>
      <c r="E2972" s="336">
        <v>71.930000000000007</v>
      </c>
    </row>
    <row r="2973" spans="1:5" x14ac:dyDescent="0.2">
      <c r="A2973">
        <v>43148</v>
      </c>
      <c r="B2973" t="s">
        <v>5772</v>
      </c>
      <c r="C2973" t="s">
        <v>94</v>
      </c>
      <c r="D2973" t="s">
        <v>2830</v>
      </c>
      <c r="E2973" s="336">
        <v>48.82</v>
      </c>
    </row>
    <row r="2974" spans="1:5" x14ac:dyDescent="0.2">
      <c r="A2974">
        <v>43147</v>
      </c>
      <c r="B2974" t="s">
        <v>5773</v>
      </c>
      <c r="C2974" t="s">
        <v>94</v>
      </c>
      <c r="D2974" t="s">
        <v>2830</v>
      </c>
      <c r="E2974" s="336">
        <v>18.91</v>
      </c>
    </row>
    <row r="2975" spans="1:5" x14ac:dyDescent="0.2">
      <c r="A2975">
        <v>10608</v>
      </c>
      <c r="B2975" t="s">
        <v>5774</v>
      </c>
      <c r="C2975" t="s">
        <v>52</v>
      </c>
      <c r="D2975" t="s">
        <v>767</v>
      </c>
    </row>
    <row r="2976" spans="1:5" x14ac:dyDescent="0.2">
      <c r="A2976">
        <v>4069</v>
      </c>
      <c r="B2976" t="s">
        <v>5775</v>
      </c>
      <c r="C2976" t="s">
        <v>533</v>
      </c>
      <c r="D2976" t="s">
        <v>2830</v>
      </c>
      <c r="E2976" s="336">
        <v>62.09</v>
      </c>
    </row>
    <row r="2977" spans="1:5" x14ac:dyDescent="0.2">
      <c r="A2977">
        <v>40819</v>
      </c>
      <c r="B2977" t="s">
        <v>5776</v>
      </c>
      <c r="C2977" t="s">
        <v>69</v>
      </c>
      <c r="D2977" t="s">
        <v>2830</v>
      </c>
      <c r="E2977" s="336">
        <v>10910.08</v>
      </c>
    </row>
    <row r="2978" spans="1:5" x14ac:dyDescent="0.2">
      <c r="A2978">
        <v>34361</v>
      </c>
      <c r="B2978" t="s">
        <v>5777</v>
      </c>
      <c r="C2978" t="s">
        <v>94</v>
      </c>
      <c r="D2978" t="s">
        <v>2830</v>
      </c>
      <c r="E2978" s="336">
        <v>13.76</v>
      </c>
    </row>
    <row r="2979" spans="1:5" x14ac:dyDescent="0.2">
      <c r="A2979">
        <v>44478</v>
      </c>
      <c r="B2979" t="s">
        <v>5778</v>
      </c>
      <c r="C2979" t="s">
        <v>94</v>
      </c>
      <c r="D2979" t="s">
        <v>2830</v>
      </c>
      <c r="E2979" s="336">
        <v>12.49</v>
      </c>
    </row>
    <row r="2980" spans="1:5" x14ac:dyDescent="0.2">
      <c r="A2980">
        <v>44477</v>
      </c>
      <c r="B2980" t="s">
        <v>5779</v>
      </c>
      <c r="C2980" t="s">
        <v>94</v>
      </c>
      <c r="D2980" t="s">
        <v>2830</v>
      </c>
      <c r="E2980" s="336">
        <v>12.49</v>
      </c>
    </row>
    <row r="2981" spans="1:5" x14ac:dyDescent="0.2">
      <c r="A2981">
        <v>11697</v>
      </c>
      <c r="B2981" t="s">
        <v>5780</v>
      </c>
      <c r="C2981" t="s">
        <v>52</v>
      </c>
      <c r="D2981" t="s">
        <v>2830</v>
      </c>
      <c r="E2981" s="336">
        <v>759.46</v>
      </c>
    </row>
    <row r="2982" spans="1:5" x14ac:dyDescent="0.2">
      <c r="A2982">
        <v>11698</v>
      </c>
      <c r="B2982" t="s">
        <v>5781</v>
      </c>
      <c r="C2982" t="s">
        <v>52</v>
      </c>
      <c r="D2982" t="s">
        <v>2830</v>
      </c>
      <c r="E2982" s="336">
        <v>905.99</v>
      </c>
    </row>
    <row r="2983" spans="1:5" x14ac:dyDescent="0.2">
      <c r="A2983">
        <v>11699</v>
      </c>
      <c r="B2983" t="s">
        <v>5782</v>
      </c>
      <c r="C2983" t="s">
        <v>52</v>
      </c>
      <c r="D2983" t="s">
        <v>2830</v>
      </c>
      <c r="E2983" s="336">
        <v>1001.33</v>
      </c>
    </row>
    <row r="2984" spans="1:5" x14ac:dyDescent="0.2">
      <c r="A2984">
        <v>10432</v>
      </c>
      <c r="B2984" t="s">
        <v>5783</v>
      </c>
      <c r="C2984" t="s">
        <v>52</v>
      </c>
      <c r="D2984" t="s">
        <v>2830</v>
      </c>
      <c r="E2984" s="336">
        <v>403.84</v>
      </c>
    </row>
    <row r="2985" spans="1:5" x14ac:dyDescent="0.2">
      <c r="A2985">
        <v>44020</v>
      </c>
      <c r="B2985" t="s">
        <v>5784</v>
      </c>
      <c r="C2985" t="s">
        <v>52</v>
      </c>
      <c r="D2985" t="s">
        <v>2830</v>
      </c>
      <c r="E2985" s="336">
        <v>996.33</v>
      </c>
    </row>
    <row r="2986" spans="1:5" x14ac:dyDescent="0.2">
      <c r="A2986">
        <v>41419</v>
      </c>
      <c r="B2986" t="s">
        <v>5785</v>
      </c>
      <c r="C2986" t="s">
        <v>52</v>
      </c>
      <c r="D2986" t="s">
        <v>2830</v>
      </c>
      <c r="E2986" s="336">
        <v>7.29</v>
      </c>
    </row>
    <row r="2987" spans="1:5" x14ac:dyDescent="0.2">
      <c r="A2987">
        <v>41420</v>
      </c>
      <c r="B2987" t="s">
        <v>5786</v>
      </c>
      <c r="C2987" t="s">
        <v>52</v>
      </c>
      <c r="D2987" t="s">
        <v>2830</v>
      </c>
      <c r="E2987" s="336">
        <v>9.92</v>
      </c>
    </row>
    <row r="2988" spans="1:5" x14ac:dyDescent="0.2">
      <c r="A2988">
        <v>41421</v>
      </c>
      <c r="B2988" t="s">
        <v>5787</v>
      </c>
      <c r="C2988" t="s">
        <v>52</v>
      </c>
      <c r="D2988" t="s">
        <v>2830</v>
      </c>
      <c r="E2988" s="336">
        <v>9.89</v>
      </c>
    </row>
    <row r="2989" spans="1:5" x14ac:dyDescent="0.2">
      <c r="A2989">
        <v>41422</v>
      </c>
      <c r="B2989" t="s">
        <v>5788</v>
      </c>
      <c r="C2989" t="s">
        <v>52</v>
      </c>
      <c r="D2989" t="s">
        <v>2830</v>
      </c>
      <c r="E2989" s="336">
        <v>13.54</v>
      </c>
    </row>
    <row r="2990" spans="1:5" x14ac:dyDescent="0.2">
      <c r="A2990">
        <v>41425</v>
      </c>
      <c r="B2990" t="s">
        <v>5789</v>
      </c>
      <c r="C2990" t="s">
        <v>52</v>
      </c>
      <c r="D2990" t="s">
        <v>2830</v>
      </c>
      <c r="E2990" s="336">
        <v>6.93</v>
      </c>
    </row>
    <row r="2991" spans="1:5" x14ac:dyDescent="0.2">
      <c r="A2991">
        <v>41426</v>
      </c>
      <c r="B2991" t="s">
        <v>5790</v>
      </c>
      <c r="C2991" t="s">
        <v>52</v>
      </c>
      <c r="D2991" t="s">
        <v>2830</v>
      </c>
      <c r="E2991" s="336">
        <v>12.49</v>
      </c>
    </row>
    <row r="2992" spans="1:5" x14ac:dyDescent="0.2">
      <c r="A2992">
        <v>41414</v>
      </c>
      <c r="B2992" t="s">
        <v>5791</v>
      </c>
      <c r="C2992" t="s">
        <v>52</v>
      </c>
      <c r="D2992" t="s">
        <v>2830</v>
      </c>
      <c r="E2992" s="336">
        <v>22.93</v>
      </c>
    </row>
    <row r="2993" spans="1:5" x14ac:dyDescent="0.2">
      <c r="A2993">
        <v>41415</v>
      </c>
      <c r="B2993" t="s">
        <v>5792</v>
      </c>
      <c r="C2993" t="s">
        <v>52</v>
      </c>
      <c r="D2993" t="s">
        <v>2830</v>
      </c>
      <c r="E2993" s="336">
        <v>26.71</v>
      </c>
    </row>
    <row r="2994" spans="1:5" x14ac:dyDescent="0.2">
      <c r="A2994">
        <v>37514</v>
      </c>
      <c r="B2994" t="s">
        <v>5793</v>
      </c>
      <c r="C2994" t="s">
        <v>52</v>
      </c>
      <c r="D2994" t="s">
        <v>767</v>
      </c>
      <c r="E2994" s="336">
        <v>364250</v>
      </c>
    </row>
    <row r="2995" spans="1:5" x14ac:dyDescent="0.2">
      <c r="A2995">
        <v>37520</v>
      </c>
      <c r="B2995" t="s">
        <v>5794</v>
      </c>
      <c r="C2995" t="s">
        <v>52</v>
      </c>
      <c r="D2995" t="s">
        <v>2830</v>
      </c>
      <c r="E2995" s="336">
        <v>552929.13</v>
      </c>
    </row>
    <row r="2996" spans="1:5" x14ac:dyDescent="0.2">
      <c r="A2996">
        <v>37546</v>
      </c>
      <c r="B2996" t="s">
        <v>5795</v>
      </c>
      <c r="C2996" t="s">
        <v>52</v>
      </c>
      <c r="D2996" t="s">
        <v>2830</v>
      </c>
      <c r="E2996" s="336">
        <v>13269.11</v>
      </c>
    </row>
    <row r="2997" spans="1:5" x14ac:dyDescent="0.2">
      <c r="A2997">
        <v>37544</v>
      </c>
      <c r="B2997" t="s">
        <v>5796</v>
      </c>
      <c r="C2997" t="s">
        <v>52</v>
      </c>
      <c r="D2997" t="s">
        <v>2830</v>
      </c>
      <c r="E2997" s="336">
        <v>14034.32</v>
      </c>
    </row>
    <row r="2998" spans="1:5" x14ac:dyDescent="0.2">
      <c r="A2998">
        <v>37545</v>
      </c>
      <c r="B2998" t="s">
        <v>5797</v>
      </c>
      <c r="C2998" t="s">
        <v>52</v>
      </c>
      <c r="D2998" t="s">
        <v>2830</v>
      </c>
      <c r="E2998" s="336">
        <v>16698.95</v>
      </c>
    </row>
    <row r="2999" spans="1:5" x14ac:dyDescent="0.2">
      <c r="A2999">
        <v>36793</v>
      </c>
      <c r="B2999" t="s">
        <v>5798</v>
      </c>
      <c r="C2999" t="s">
        <v>52</v>
      </c>
      <c r="D2999" t="s">
        <v>2830</v>
      </c>
      <c r="E2999" s="336">
        <v>1032.8399999999999</v>
      </c>
    </row>
    <row r="3000" spans="1:5" x14ac:dyDescent="0.2">
      <c r="A3000">
        <v>11769</v>
      </c>
      <c r="B3000" t="s">
        <v>5799</v>
      </c>
      <c r="C3000" t="s">
        <v>52</v>
      </c>
      <c r="D3000" t="s">
        <v>2830</v>
      </c>
      <c r="E3000" s="336">
        <v>456.43</v>
      </c>
    </row>
    <row r="3001" spans="1:5" x14ac:dyDescent="0.2">
      <c r="A3001">
        <v>11771</v>
      </c>
      <c r="B3001" t="s">
        <v>5800</v>
      </c>
      <c r="C3001" t="s">
        <v>52</v>
      </c>
      <c r="D3001" t="s">
        <v>2830</v>
      </c>
      <c r="E3001" s="336">
        <v>559.07000000000005</v>
      </c>
    </row>
    <row r="3002" spans="1:5" x14ac:dyDescent="0.2">
      <c r="A3002">
        <v>39919</v>
      </c>
      <c r="B3002" t="s">
        <v>5801</v>
      </c>
      <c r="C3002" t="s">
        <v>52</v>
      </c>
      <c r="D3002" t="s">
        <v>2830</v>
      </c>
      <c r="E3002" s="336">
        <v>66419.240000000005</v>
      </c>
    </row>
    <row r="3003" spans="1:5" x14ac:dyDescent="0.2">
      <c r="A3003">
        <v>38385</v>
      </c>
      <c r="B3003" t="s">
        <v>5802</v>
      </c>
      <c r="C3003" t="s">
        <v>52</v>
      </c>
      <c r="D3003" t="s">
        <v>2830</v>
      </c>
    </row>
    <row r="3004" spans="1:5" x14ac:dyDescent="0.2">
      <c r="A3004">
        <v>36800</v>
      </c>
      <c r="B3004" t="s">
        <v>5803</v>
      </c>
      <c r="C3004" t="s">
        <v>52</v>
      </c>
      <c r="D3004" t="s">
        <v>2830</v>
      </c>
      <c r="E3004" s="336">
        <v>274.26</v>
      </c>
    </row>
    <row r="3005" spans="1:5" x14ac:dyDescent="0.2">
      <c r="A3005">
        <v>37587</v>
      </c>
      <c r="B3005" t="s">
        <v>5804</v>
      </c>
      <c r="C3005" t="s">
        <v>52</v>
      </c>
      <c r="D3005" t="s">
        <v>2830</v>
      </c>
      <c r="E3005" s="336">
        <v>602.54999999999995</v>
      </c>
    </row>
    <row r="3006" spans="1:5" x14ac:dyDescent="0.2">
      <c r="A3006">
        <v>11561</v>
      </c>
      <c r="B3006" t="s">
        <v>5805</v>
      </c>
      <c r="C3006" t="s">
        <v>52</v>
      </c>
      <c r="D3006" t="s">
        <v>2830</v>
      </c>
      <c r="E3006" s="336">
        <v>253.59</v>
      </c>
    </row>
    <row r="3007" spans="1:5" x14ac:dyDescent="0.2">
      <c r="A3007">
        <v>43604</v>
      </c>
      <c r="B3007" t="s">
        <v>5806</v>
      </c>
      <c r="C3007" t="s">
        <v>52</v>
      </c>
      <c r="D3007" t="s">
        <v>2830</v>
      </c>
      <c r="E3007" s="336">
        <v>135.19</v>
      </c>
    </row>
    <row r="3008" spans="1:5" x14ac:dyDescent="0.2">
      <c r="A3008">
        <v>11560</v>
      </c>
      <c r="B3008" t="s">
        <v>5807</v>
      </c>
      <c r="C3008" t="s">
        <v>52</v>
      </c>
      <c r="D3008" t="s">
        <v>2830</v>
      </c>
      <c r="E3008" s="336">
        <v>195.73</v>
      </c>
    </row>
    <row r="3009" spans="1:5" x14ac:dyDescent="0.2">
      <c r="A3009">
        <v>11499</v>
      </c>
      <c r="B3009" t="s">
        <v>5808</v>
      </c>
      <c r="C3009" t="s">
        <v>52</v>
      </c>
      <c r="D3009" t="s">
        <v>2830</v>
      </c>
      <c r="E3009" s="336">
        <v>1054.55</v>
      </c>
    </row>
    <row r="3010" spans="1:5" x14ac:dyDescent="0.2">
      <c r="A3010">
        <v>34761</v>
      </c>
      <c r="B3010" t="s">
        <v>5809</v>
      </c>
      <c r="C3010" t="s">
        <v>533</v>
      </c>
      <c r="D3010" t="s">
        <v>2830</v>
      </c>
      <c r="E3010" s="336">
        <v>25.81</v>
      </c>
    </row>
    <row r="3011" spans="1:5" x14ac:dyDescent="0.2">
      <c r="A3011">
        <v>40924</v>
      </c>
      <c r="B3011" t="s">
        <v>5810</v>
      </c>
      <c r="C3011" t="s">
        <v>69</v>
      </c>
      <c r="D3011" t="s">
        <v>2830</v>
      </c>
      <c r="E3011" s="336">
        <v>4534.18</v>
      </c>
    </row>
    <row r="3012" spans="1:5" x14ac:dyDescent="0.2">
      <c r="A3012">
        <v>40983</v>
      </c>
      <c r="B3012" t="s">
        <v>5811</v>
      </c>
      <c r="C3012" t="s">
        <v>69</v>
      </c>
      <c r="D3012" t="s">
        <v>2830</v>
      </c>
      <c r="E3012" s="336">
        <v>5635.02</v>
      </c>
    </row>
    <row r="3013" spans="1:5" x14ac:dyDescent="0.2">
      <c r="A3013">
        <v>44497</v>
      </c>
      <c r="B3013" t="s">
        <v>5812</v>
      </c>
      <c r="C3013" t="s">
        <v>533</v>
      </c>
      <c r="D3013" t="s">
        <v>2830</v>
      </c>
      <c r="E3013" s="336">
        <v>32.07</v>
      </c>
    </row>
    <row r="3014" spans="1:5" x14ac:dyDescent="0.2">
      <c r="A3014">
        <v>2437</v>
      </c>
      <c r="B3014" t="s">
        <v>5813</v>
      </c>
      <c r="C3014" t="s">
        <v>533</v>
      </c>
      <c r="D3014" t="s">
        <v>2830</v>
      </c>
      <c r="E3014" s="336">
        <v>38.31</v>
      </c>
    </row>
    <row r="3015" spans="1:5" x14ac:dyDescent="0.2">
      <c r="A3015">
        <v>40921</v>
      </c>
      <c r="B3015" t="s">
        <v>5814</v>
      </c>
      <c r="C3015" t="s">
        <v>69</v>
      </c>
      <c r="D3015" t="s">
        <v>2830</v>
      </c>
      <c r="E3015" s="336">
        <v>6732.38</v>
      </c>
    </row>
    <row r="3016" spans="1:5" x14ac:dyDescent="0.2">
      <c r="A3016">
        <v>36502</v>
      </c>
      <c r="B3016" t="s">
        <v>5815</v>
      </c>
      <c r="C3016" t="s">
        <v>52</v>
      </c>
      <c r="D3016" t="s">
        <v>2830</v>
      </c>
      <c r="E3016" s="336">
        <v>3179.73</v>
      </c>
    </row>
    <row r="3017" spans="1:5" x14ac:dyDescent="0.2">
      <c r="A3017">
        <v>36503</v>
      </c>
      <c r="B3017" t="s">
        <v>5816</v>
      </c>
      <c r="C3017" t="s">
        <v>52</v>
      </c>
      <c r="D3017" t="s">
        <v>2830</v>
      </c>
      <c r="E3017" s="336">
        <v>3920.99</v>
      </c>
    </row>
    <row r="3018" spans="1:5" x14ac:dyDescent="0.2">
      <c r="A3018">
        <v>4090</v>
      </c>
      <c r="B3018" t="s">
        <v>5817</v>
      </c>
      <c r="C3018" t="s">
        <v>52</v>
      </c>
      <c r="D3018" t="s">
        <v>767</v>
      </c>
      <c r="E3018" s="336">
        <v>1273000</v>
      </c>
    </row>
    <row r="3019" spans="1:5" x14ac:dyDescent="0.2">
      <c r="A3019">
        <v>4093</v>
      </c>
      <c r="B3019" t="s">
        <v>5818</v>
      </c>
      <c r="C3019" t="s">
        <v>533</v>
      </c>
      <c r="D3019" t="s">
        <v>767</v>
      </c>
      <c r="E3019" s="336">
        <v>44.43</v>
      </c>
    </row>
    <row r="3020" spans="1:5" x14ac:dyDescent="0.2">
      <c r="A3020">
        <v>10512</v>
      </c>
      <c r="B3020" t="s">
        <v>5819</v>
      </c>
      <c r="C3020" t="s">
        <v>69</v>
      </c>
      <c r="D3020" t="s">
        <v>2830</v>
      </c>
      <c r="E3020" s="336">
        <v>7805.6</v>
      </c>
    </row>
    <row r="3021" spans="1:5" x14ac:dyDescent="0.2">
      <c r="A3021">
        <v>4243</v>
      </c>
      <c r="B3021" t="s">
        <v>5820</v>
      </c>
      <c r="C3021" t="s">
        <v>533</v>
      </c>
      <c r="D3021" t="s">
        <v>2830</v>
      </c>
      <c r="E3021" s="336">
        <v>28.74</v>
      </c>
    </row>
    <row r="3022" spans="1:5" x14ac:dyDescent="0.2">
      <c r="A3022">
        <v>20020</v>
      </c>
      <c r="B3022" t="s">
        <v>5821</v>
      </c>
      <c r="C3022" t="s">
        <v>533</v>
      </c>
      <c r="D3022" t="s">
        <v>2830</v>
      </c>
      <c r="E3022" s="336">
        <v>46.16</v>
      </c>
    </row>
    <row r="3023" spans="1:5" x14ac:dyDescent="0.2">
      <c r="A3023">
        <v>41038</v>
      </c>
      <c r="B3023" t="s">
        <v>5822</v>
      </c>
      <c r="C3023" t="s">
        <v>69</v>
      </c>
      <c r="D3023" t="s">
        <v>2830</v>
      </c>
      <c r="E3023" s="336">
        <v>8111.61</v>
      </c>
    </row>
    <row r="3024" spans="1:5" x14ac:dyDescent="0.2">
      <c r="A3024">
        <v>4094</v>
      </c>
      <c r="B3024" t="s">
        <v>5823</v>
      </c>
      <c r="C3024" t="s">
        <v>533</v>
      </c>
      <c r="D3024" t="s">
        <v>2830</v>
      </c>
      <c r="E3024" s="336">
        <v>55.26</v>
      </c>
    </row>
    <row r="3025" spans="1:5" x14ac:dyDescent="0.2">
      <c r="A3025">
        <v>40988</v>
      </c>
      <c r="B3025" t="s">
        <v>5824</v>
      </c>
      <c r="C3025" t="s">
        <v>69</v>
      </c>
      <c r="D3025" t="s">
        <v>2830</v>
      </c>
      <c r="E3025" s="336">
        <v>9708.7900000000009</v>
      </c>
    </row>
    <row r="3026" spans="1:5" x14ac:dyDescent="0.2">
      <c r="A3026">
        <v>4095</v>
      </c>
      <c r="B3026" t="s">
        <v>5825</v>
      </c>
      <c r="C3026" t="s">
        <v>533</v>
      </c>
      <c r="D3026" t="s">
        <v>2830</v>
      </c>
      <c r="E3026" s="336">
        <v>36.200000000000003</v>
      </c>
    </row>
    <row r="3027" spans="1:5" x14ac:dyDescent="0.2">
      <c r="A3027">
        <v>40990</v>
      </c>
      <c r="B3027" t="s">
        <v>5826</v>
      </c>
      <c r="C3027" t="s">
        <v>69</v>
      </c>
      <c r="D3027" t="s">
        <v>2830</v>
      </c>
      <c r="E3027" s="336">
        <v>6360.18</v>
      </c>
    </row>
    <row r="3028" spans="1:5" x14ac:dyDescent="0.2">
      <c r="A3028">
        <v>4096</v>
      </c>
      <c r="B3028" t="s">
        <v>5827</v>
      </c>
      <c r="C3028" t="s">
        <v>533</v>
      </c>
      <c r="D3028" t="s">
        <v>2830</v>
      </c>
      <c r="E3028" s="336">
        <v>48.68</v>
      </c>
    </row>
    <row r="3029" spans="1:5" x14ac:dyDescent="0.2">
      <c r="A3029">
        <v>40992</v>
      </c>
      <c r="B3029" t="s">
        <v>5828</v>
      </c>
      <c r="C3029" t="s">
        <v>69</v>
      </c>
      <c r="D3029" t="s">
        <v>2830</v>
      </c>
      <c r="E3029" s="336">
        <v>8555.2000000000007</v>
      </c>
    </row>
    <row r="3030" spans="1:5" x14ac:dyDescent="0.2">
      <c r="A3030">
        <v>4114</v>
      </c>
      <c r="B3030" t="s">
        <v>5829</v>
      </c>
      <c r="C3030" t="s">
        <v>52</v>
      </c>
      <c r="D3030" t="s">
        <v>2830</v>
      </c>
      <c r="E3030" s="336">
        <v>91.73</v>
      </c>
    </row>
    <row r="3031" spans="1:5" x14ac:dyDescent="0.2">
      <c r="A3031">
        <v>36797</v>
      </c>
      <c r="B3031" t="s">
        <v>5830</v>
      </c>
      <c r="C3031" t="s">
        <v>52</v>
      </c>
      <c r="D3031" t="s">
        <v>2830</v>
      </c>
      <c r="E3031" s="336">
        <v>81.67</v>
      </c>
    </row>
    <row r="3032" spans="1:5" x14ac:dyDescent="0.2">
      <c r="A3032">
        <v>4107</v>
      </c>
      <c r="B3032" t="s">
        <v>5831</v>
      </c>
      <c r="C3032" t="s">
        <v>52</v>
      </c>
      <c r="D3032" t="s">
        <v>2830</v>
      </c>
      <c r="E3032" s="336">
        <v>77.010000000000005</v>
      </c>
    </row>
    <row r="3033" spans="1:5" x14ac:dyDescent="0.2">
      <c r="A3033">
        <v>4102</v>
      </c>
      <c r="B3033" t="s">
        <v>5832</v>
      </c>
      <c r="C3033" t="s">
        <v>52</v>
      </c>
      <c r="D3033" t="s">
        <v>767</v>
      </c>
      <c r="E3033" s="336">
        <v>94</v>
      </c>
    </row>
    <row r="3034" spans="1:5" x14ac:dyDescent="0.2">
      <c r="A3034">
        <v>36799</v>
      </c>
      <c r="B3034" t="s">
        <v>5833</v>
      </c>
      <c r="C3034" t="s">
        <v>52</v>
      </c>
      <c r="D3034" t="s">
        <v>2830</v>
      </c>
      <c r="E3034" s="336">
        <v>79.27</v>
      </c>
    </row>
    <row r="3035" spans="1:5" x14ac:dyDescent="0.2">
      <c r="A3035">
        <v>2747</v>
      </c>
      <c r="B3035" t="s">
        <v>5834</v>
      </c>
      <c r="C3035" t="s">
        <v>83</v>
      </c>
      <c r="D3035" t="s">
        <v>2830</v>
      </c>
      <c r="E3035" s="336">
        <v>41.23</v>
      </c>
    </row>
    <row r="3036" spans="1:5" x14ac:dyDescent="0.2">
      <c r="A3036">
        <v>21138</v>
      </c>
      <c r="B3036" t="s">
        <v>5835</v>
      </c>
      <c r="C3036" t="s">
        <v>83</v>
      </c>
      <c r="D3036" t="s">
        <v>767</v>
      </c>
      <c r="E3036" s="336">
        <v>13.07</v>
      </c>
    </row>
    <row r="3037" spans="1:5" x14ac:dyDescent="0.2">
      <c r="A3037">
        <v>10826</v>
      </c>
      <c r="B3037" t="s">
        <v>5836</v>
      </c>
      <c r="C3037" t="s">
        <v>52</v>
      </c>
      <c r="D3037" t="s">
        <v>2830</v>
      </c>
      <c r="E3037" s="336">
        <v>32.47</v>
      </c>
    </row>
    <row r="3038" spans="1:5" x14ac:dyDescent="0.2">
      <c r="A3038">
        <v>365</v>
      </c>
      <c r="B3038" t="s">
        <v>5837</v>
      </c>
      <c r="C3038" t="s">
        <v>52</v>
      </c>
      <c r="D3038" t="s">
        <v>2830</v>
      </c>
      <c r="E3038" s="336">
        <v>20.13</v>
      </c>
    </row>
    <row r="3039" spans="1:5" x14ac:dyDescent="0.2">
      <c r="A3039">
        <v>38639</v>
      </c>
      <c r="B3039" t="s">
        <v>5838</v>
      </c>
      <c r="C3039" t="s">
        <v>52</v>
      </c>
      <c r="D3039" t="s">
        <v>2830</v>
      </c>
      <c r="E3039" s="336">
        <v>77.930000000000007</v>
      </c>
    </row>
    <row r="3040" spans="1:5" x14ac:dyDescent="0.2">
      <c r="A3040">
        <v>38640</v>
      </c>
      <c r="B3040" t="s">
        <v>5839</v>
      </c>
      <c r="C3040" t="s">
        <v>52</v>
      </c>
      <c r="D3040" t="s">
        <v>2830</v>
      </c>
      <c r="E3040" s="336">
        <v>1.1599999999999999</v>
      </c>
    </row>
    <row r="3041" spans="1:5" x14ac:dyDescent="0.2">
      <c r="A3041">
        <v>358</v>
      </c>
      <c r="B3041" t="s">
        <v>5840</v>
      </c>
      <c r="C3041" t="s">
        <v>52</v>
      </c>
      <c r="D3041" t="s">
        <v>2830</v>
      </c>
      <c r="E3041" s="336">
        <v>24.02</v>
      </c>
    </row>
    <row r="3042" spans="1:5" x14ac:dyDescent="0.2">
      <c r="A3042">
        <v>359</v>
      </c>
      <c r="B3042" t="s">
        <v>5841</v>
      </c>
      <c r="C3042" t="s">
        <v>52</v>
      </c>
      <c r="D3042" t="s">
        <v>2830</v>
      </c>
      <c r="E3042" s="336">
        <v>49.35</v>
      </c>
    </row>
    <row r="3043" spans="1:5" x14ac:dyDescent="0.2">
      <c r="A3043">
        <v>38641</v>
      </c>
      <c r="B3043" t="s">
        <v>5842</v>
      </c>
      <c r="C3043" t="s">
        <v>52</v>
      </c>
      <c r="D3043" t="s">
        <v>2830</v>
      </c>
      <c r="E3043" s="336">
        <v>48.7</v>
      </c>
    </row>
    <row r="3044" spans="1:5" x14ac:dyDescent="0.2">
      <c r="A3044">
        <v>360</v>
      </c>
      <c r="B3044" t="s">
        <v>5843</v>
      </c>
      <c r="C3044" t="s">
        <v>52</v>
      </c>
      <c r="D3044" t="s">
        <v>767</v>
      </c>
      <c r="E3044" s="336">
        <v>1.1299999999999999</v>
      </c>
    </row>
    <row r="3045" spans="1:5" x14ac:dyDescent="0.2">
      <c r="A3045">
        <v>42430</v>
      </c>
      <c r="B3045" t="s">
        <v>5844</v>
      </c>
      <c r="C3045" t="s">
        <v>52</v>
      </c>
      <c r="D3045" t="s">
        <v>2830</v>
      </c>
    </row>
    <row r="3046" spans="1:5" x14ac:dyDescent="0.2">
      <c r="A3046">
        <v>4209</v>
      </c>
      <c r="B3046" t="s">
        <v>5845</v>
      </c>
      <c r="C3046" t="s">
        <v>52</v>
      </c>
      <c r="D3046" t="s">
        <v>2830</v>
      </c>
    </row>
    <row r="3047" spans="1:5" x14ac:dyDescent="0.2">
      <c r="A3047">
        <v>4180</v>
      </c>
      <c r="B3047" t="s">
        <v>5846</v>
      </c>
      <c r="C3047" t="s">
        <v>52</v>
      </c>
      <c r="D3047" t="s">
        <v>2830</v>
      </c>
    </row>
    <row r="3048" spans="1:5" x14ac:dyDescent="0.2">
      <c r="A3048">
        <v>4179</v>
      </c>
      <c r="B3048" t="s">
        <v>5847</v>
      </c>
      <c r="C3048" t="s">
        <v>52</v>
      </c>
      <c r="D3048" t="s">
        <v>2830</v>
      </c>
    </row>
    <row r="3049" spans="1:5" x14ac:dyDescent="0.2">
      <c r="A3049">
        <v>4177</v>
      </c>
      <c r="B3049" t="s">
        <v>5848</v>
      </c>
      <c r="C3049" t="s">
        <v>52</v>
      </c>
      <c r="D3049" t="s">
        <v>2830</v>
      </c>
    </row>
    <row r="3050" spans="1:5" x14ac:dyDescent="0.2">
      <c r="A3050">
        <v>4208</v>
      </c>
      <c r="B3050" t="s">
        <v>5849</v>
      </c>
      <c r="C3050" t="s">
        <v>52</v>
      </c>
      <c r="D3050" t="s">
        <v>2830</v>
      </c>
    </row>
    <row r="3051" spans="1:5" x14ac:dyDescent="0.2">
      <c r="A3051">
        <v>4181</v>
      </c>
      <c r="B3051" t="s">
        <v>5850</v>
      </c>
      <c r="C3051" t="s">
        <v>52</v>
      </c>
      <c r="D3051" t="s">
        <v>2830</v>
      </c>
    </row>
    <row r="3052" spans="1:5" x14ac:dyDescent="0.2">
      <c r="A3052">
        <v>4182</v>
      </c>
      <c r="B3052" t="s">
        <v>5851</v>
      </c>
      <c r="C3052" t="s">
        <v>52</v>
      </c>
      <c r="D3052" t="s">
        <v>2830</v>
      </c>
    </row>
    <row r="3053" spans="1:5" x14ac:dyDescent="0.2">
      <c r="A3053">
        <v>4178</v>
      </c>
      <c r="B3053" t="s">
        <v>5852</v>
      </c>
      <c r="C3053" t="s">
        <v>52</v>
      </c>
      <c r="D3053" t="s">
        <v>2830</v>
      </c>
    </row>
    <row r="3054" spans="1:5" x14ac:dyDescent="0.2">
      <c r="A3054">
        <v>4183</v>
      </c>
      <c r="B3054" t="s">
        <v>5853</v>
      </c>
      <c r="C3054" t="s">
        <v>52</v>
      </c>
      <c r="D3054" t="s">
        <v>2830</v>
      </c>
    </row>
    <row r="3055" spans="1:5" x14ac:dyDescent="0.2">
      <c r="A3055">
        <v>4184</v>
      </c>
      <c r="B3055" t="s">
        <v>5854</v>
      </c>
      <c r="C3055" t="s">
        <v>52</v>
      </c>
      <c r="D3055" t="s">
        <v>2830</v>
      </c>
    </row>
    <row r="3056" spans="1:5" x14ac:dyDescent="0.2">
      <c r="A3056">
        <v>4185</v>
      </c>
      <c r="B3056" t="s">
        <v>5855</v>
      </c>
      <c r="C3056" t="s">
        <v>52</v>
      </c>
      <c r="D3056" t="s">
        <v>2830</v>
      </c>
    </row>
    <row r="3057" spans="1:4" x14ac:dyDescent="0.2">
      <c r="A3057">
        <v>4205</v>
      </c>
      <c r="B3057" t="s">
        <v>5856</v>
      </c>
      <c r="C3057" t="s">
        <v>52</v>
      </c>
      <c r="D3057" t="s">
        <v>2830</v>
      </c>
    </row>
    <row r="3058" spans="1:4" x14ac:dyDescent="0.2">
      <c r="A3058">
        <v>4192</v>
      </c>
      <c r="B3058" t="s">
        <v>5857</v>
      </c>
      <c r="C3058" t="s">
        <v>52</v>
      </c>
      <c r="D3058" t="s">
        <v>2830</v>
      </c>
    </row>
    <row r="3059" spans="1:4" x14ac:dyDescent="0.2">
      <c r="A3059">
        <v>4191</v>
      </c>
      <c r="B3059" t="s">
        <v>5858</v>
      </c>
      <c r="C3059" t="s">
        <v>52</v>
      </c>
      <c r="D3059" t="s">
        <v>2830</v>
      </c>
    </row>
    <row r="3060" spans="1:4" x14ac:dyDescent="0.2">
      <c r="A3060">
        <v>4206</v>
      </c>
      <c r="B3060" t="s">
        <v>5859</v>
      </c>
      <c r="C3060" t="s">
        <v>52</v>
      </c>
      <c r="D3060" t="s">
        <v>2830</v>
      </c>
    </row>
    <row r="3061" spans="1:4" x14ac:dyDescent="0.2">
      <c r="A3061">
        <v>4207</v>
      </c>
      <c r="B3061" t="s">
        <v>5860</v>
      </c>
      <c r="C3061" t="s">
        <v>52</v>
      </c>
      <c r="D3061" t="s">
        <v>2830</v>
      </c>
    </row>
    <row r="3062" spans="1:4" x14ac:dyDescent="0.2">
      <c r="A3062">
        <v>4190</v>
      </c>
      <c r="B3062" t="s">
        <v>5861</v>
      </c>
      <c r="C3062" t="s">
        <v>52</v>
      </c>
      <c r="D3062" t="s">
        <v>2830</v>
      </c>
    </row>
    <row r="3063" spans="1:4" x14ac:dyDescent="0.2">
      <c r="A3063">
        <v>4188</v>
      </c>
      <c r="B3063" t="s">
        <v>5862</v>
      </c>
      <c r="C3063" t="s">
        <v>52</v>
      </c>
      <c r="D3063" t="s">
        <v>2830</v>
      </c>
    </row>
    <row r="3064" spans="1:4" x14ac:dyDescent="0.2">
      <c r="A3064">
        <v>4189</v>
      </c>
      <c r="B3064" t="s">
        <v>5863</v>
      </c>
      <c r="C3064" t="s">
        <v>52</v>
      </c>
      <c r="D3064" t="s">
        <v>2830</v>
      </c>
    </row>
    <row r="3065" spans="1:4" x14ac:dyDescent="0.2">
      <c r="A3065">
        <v>4186</v>
      </c>
      <c r="B3065" t="s">
        <v>5864</v>
      </c>
      <c r="C3065" t="s">
        <v>52</v>
      </c>
      <c r="D3065" t="s">
        <v>2830</v>
      </c>
    </row>
    <row r="3066" spans="1:4" x14ac:dyDescent="0.2">
      <c r="A3066">
        <v>4197</v>
      </c>
      <c r="B3066" t="s">
        <v>5865</v>
      </c>
      <c r="C3066" t="s">
        <v>52</v>
      </c>
      <c r="D3066" t="s">
        <v>2830</v>
      </c>
    </row>
    <row r="3067" spans="1:4" x14ac:dyDescent="0.2">
      <c r="A3067">
        <v>4194</v>
      </c>
      <c r="B3067" t="s">
        <v>5866</v>
      </c>
      <c r="C3067" t="s">
        <v>52</v>
      </c>
      <c r="D3067" t="s">
        <v>2830</v>
      </c>
    </row>
    <row r="3068" spans="1:4" x14ac:dyDescent="0.2">
      <c r="A3068">
        <v>4193</v>
      </c>
      <c r="B3068" t="s">
        <v>5867</v>
      </c>
      <c r="C3068" t="s">
        <v>52</v>
      </c>
      <c r="D3068" t="s">
        <v>2830</v>
      </c>
    </row>
    <row r="3069" spans="1:4" x14ac:dyDescent="0.2">
      <c r="A3069">
        <v>4204</v>
      </c>
      <c r="B3069" t="s">
        <v>5868</v>
      </c>
      <c r="C3069" t="s">
        <v>52</v>
      </c>
      <c r="D3069" t="s">
        <v>2830</v>
      </c>
    </row>
    <row r="3070" spans="1:4" x14ac:dyDescent="0.2">
      <c r="A3070">
        <v>4202</v>
      </c>
      <c r="B3070" t="s">
        <v>5869</v>
      </c>
      <c r="C3070" t="s">
        <v>52</v>
      </c>
      <c r="D3070" t="s">
        <v>2830</v>
      </c>
    </row>
    <row r="3071" spans="1:4" x14ac:dyDescent="0.2">
      <c r="A3071">
        <v>4203</v>
      </c>
      <c r="B3071" t="s">
        <v>5870</v>
      </c>
      <c r="C3071" t="s">
        <v>52</v>
      </c>
      <c r="D3071" t="s">
        <v>2830</v>
      </c>
    </row>
    <row r="3072" spans="1:4" x14ac:dyDescent="0.2">
      <c r="A3072">
        <v>4187</v>
      </c>
      <c r="B3072" t="s">
        <v>5871</v>
      </c>
      <c r="C3072" t="s">
        <v>52</v>
      </c>
      <c r="D3072" t="s">
        <v>2830</v>
      </c>
    </row>
    <row r="3073" spans="1:5" x14ac:dyDescent="0.2">
      <c r="A3073">
        <v>40368</v>
      </c>
      <c r="B3073" t="s">
        <v>5872</v>
      </c>
      <c r="C3073" t="s">
        <v>52</v>
      </c>
      <c r="D3073" t="s">
        <v>2830</v>
      </c>
    </row>
    <row r="3074" spans="1:5" x14ac:dyDescent="0.2">
      <c r="A3074">
        <v>40365</v>
      </c>
      <c r="B3074" t="s">
        <v>5873</v>
      </c>
      <c r="C3074" t="s">
        <v>52</v>
      </c>
      <c r="D3074" t="s">
        <v>2830</v>
      </c>
    </row>
    <row r="3075" spans="1:5" x14ac:dyDescent="0.2">
      <c r="A3075">
        <v>40362</v>
      </c>
      <c r="B3075" t="s">
        <v>5874</v>
      </c>
      <c r="C3075" t="s">
        <v>52</v>
      </c>
      <c r="D3075" t="s">
        <v>2830</v>
      </c>
    </row>
    <row r="3076" spans="1:5" x14ac:dyDescent="0.2">
      <c r="A3076">
        <v>40356</v>
      </c>
      <c r="B3076" t="s">
        <v>5875</v>
      </c>
      <c r="C3076" t="s">
        <v>52</v>
      </c>
      <c r="D3076" t="s">
        <v>2830</v>
      </c>
    </row>
    <row r="3077" spans="1:5" x14ac:dyDescent="0.2">
      <c r="A3077">
        <v>40374</v>
      </c>
      <c r="B3077" t="s">
        <v>5876</v>
      </c>
      <c r="C3077" t="s">
        <v>52</v>
      </c>
      <c r="D3077" t="s">
        <v>2830</v>
      </c>
    </row>
    <row r="3078" spans="1:5" x14ac:dyDescent="0.2">
      <c r="A3078">
        <v>40371</v>
      </c>
      <c r="B3078" t="s">
        <v>5877</v>
      </c>
      <c r="C3078" t="s">
        <v>52</v>
      </c>
      <c r="D3078" t="s">
        <v>2830</v>
      </c>
    </row>
    <row r="3079" spans="1:5" x14ac:dyDescent="0.2">
      <c r="A3079">
        <v>40359</v>
      </c>
      <c r="B3079" t="s">
        <v>5878</v>
      </c>
      <c r="C3079" t="s">
        <v>52</v>
      </c>
      <c r="D3079" t="s">
        <v>2830</v>
      </c>
    </row>
    <row r="3080" spans="1:5" x14ac:dyDescent="0.2">
      <c r="A3080">
        <v>45201</v>
      </c>
      <c r="B3080" t="s">
        <v>5879</v>
      </c>
      <c r="C3080" t="s">
        <v>52</v>
      </c>
      <c r="D3080" t="s">
        <v>2830</v>
      </c>
    </row>
    <row r="3081" spans="1:5" x14ac:dyDescent="0.2">
      <c r="A3081">
        <v>7595</v>
      </c>
      <c r="B3081" t="s">
        <v>5880</v>
      </c>
      <c r="C3081" t="s">
        <v>533</v>
      </c>
      <c r="D3081" t="s">
        <v>2830</v>
      </c>
      <c r="E3081" s="336">
        <v>20.92</v>
      </c>
    </row>
    <row r="3082" spans="1:5" x14ac:dyDescent="0.2">
      <c r="A3082">
        <v>41094</v>
      </c>
      <c r="B3082" t="s">
        <v>5881</v>
      </c>
      <c r="C3082" t="s">
        <v>69</v>
      </c>
      <c r="D3082" t="s">
        <v>2830</v>
      </c>
      <c r="E3082" s="336">
        <v>3679.5</v>
      </c>
    </row>
    <row r="3083" spans="1:5" x14ac:dyDescent="0.2">
      <c r="A3083">
        <v>38175</v>
      </c>
      <c r="B3083" t="s">
        <v>5882</v>
      </c>
      <c r="C3083" t="s">
        <v>52</v>
      </c>
      <c r="D3083" t="s">
        <v>2830</v>
      </c>
      <c r="E3083" s="336">
        <v>5.08</v>
      </c>
    </row>
    <row r="3084" spans="1:5" x14ac:dyDescent="0.2">
      <c r="A3084">
        <v>38176</v>
      </c>
      <c r="B3084" t="s">
        <v>5883</v>
      </c>
      <c r="C3084" t="s">
        <v>52</v>
      </c>
      <c r="D3084" t="s">
        <v>2830</v>
      </c>
      <c r="E3084" s="336">
        <v>14.96</v>
      </c>
    </row>
    <row r="3085" spans="1:5" x14ac:dyDescent="0.2">
      <c r="A3085">
        <v>36152</v>
      </c>
      <c r="B3085" t="s">
        <v>5884</v>
      </c>
      <c r="C3085" t="s">
        <v>52</v>
      </c>
      <c r="D3085" t="s">
        <v>2830</v>
      </c>
      <c r="E3085" s="336">
        <v>6.91</v>
      </c>
    </row>
    <row r="3086" spans="1:5" x14ac:dyDescent="0.2">
      <c r="A3086">
        <v>45212</v>
      </c>
      <c r="B3086" t="s">
        <v>5885</v>
      </c>
      <c r="C3086" t="s">
        <v>52</v>
      </c>
      <c r="D3086" t="s">
        <v>2830</v>
      </c>
      <c r="E3086" s="336">
        <v>69.17</v>
      </c>
    </row>
    <row r="3087" spans="1:5" x14ac:dyDescent="0.2">
      <c r="A3087">
        <v>4221</v>
      </c>
      <c r="B3087" t="s">
        <v>5886</v>
      </c>
      <c r="C3087" t="s">
        <v>556</v>
      </c>
      <c r="D3087" t="s">
        <v>767</v>
      </c>
      <c r="E3087" s="336">
        <v>6.15</v>
      </c>
    </row>
    <row r="3088" spans="1:5" x14ac:dyDescent="0.2">
      <c r="A3088">
        <v>4227</v>
      </c>
      <c r="B3088" t="s">
        <v>5887</v>
      </c>
      <c r="C3088" t="s">
        <v>556</v>
      </c>
      <c r="D3088" t="s">
        <v>2830</v>
      </c>
      <c r="E3088" s="336">
        <v>28.68</v>
      </c>
    </row>
    <row r="3089" spans="1:5" x14ac:dyDescent="0.2">
      <c r="A3089">
        <v>38170</v>
      </c>
      <c r="B3089" t="s">
        <v>5888</v>
      </c>
      <c r="C3089" t="s">
        <v>52</v>
      </c>
      <c r="D3089" t="s">
        <v>2830</v>
      </c>
      <c r="E3089" s="336">
        <v>22.22</v>
      </c>
    </row>
    <row r="3090" spans="1:5" x14ac:dyDescent="0.2">
      <c r="A3090">
        <v>4252</v>
      </c>
      <c r="B3090" t="s">
        <v>5889</v>
      </c>
      <c r="C3090" t="s">
        <v>533</v>
      </c>
      <c r="D3090" t="s">
        <v>2830</v>
      </c>
      <c r="E3090" s="336">
        <v>31.73</v>
      </c>
    </row>
    <row r="3091" spans="1:5" x14ac:dyDescent="0.2">
      <c r="A3091">
        <v>40980</v>
      </c>
      <c r="B3091" t="s">
        <v>5890</v>
      </c>
      <c r="C3091" t="s">
        <v>69</v>
      </c>
      <c r="D3091" t="s">
        <v>2830</v>
      </c>
      <c r="E3091" s="336">
        <v>5575.93</v>
      </c>
    </row>
    <row r="3092" spans="1:5" x14ac:dyDescent="0.2">
      <c r="A3092">
        <v>41031</v>
      </c>
      <c r="B3092" t="s">
        <v>5891</v>
      </c>
      <c r="C3092" t="s">
        <v>69</v>
      </c>
      <c r="D3092" t="s">
        <v>2830</v>
      </c>
      <c r="E3092" s="336">
        <v>5049.93</v>
      </c>
    </row>
    <row r="3093" spans="1:5" x14ac:dyDescent="0.2">
      <c r="A3093">
        <v>37666</v>
      </c>
      <c r="B3093" t="s">
        <v>5892</v>
      </c>
      <c r="C3093" t="s">
        <v>533</v>
      </c>
      <c r="D3093" t="s">
        <v>2830</v>
      </c>
      <c r="E3093" s="336">
        <v>24.7</v>
      </c>
    </row>
    <row r="3094" spans="1:5" x14ac:dyDescent="0.2">
      <c r="A3094">
        <v>40986</v>
      </c>
      <c r="B3094" t="s">
        <v>5893</v>
      </c>
      <c r="C3094" t="s">
        <v>69</v>
      </c>
      <c r="D3094" t="s">
        <v>2830</v>
      </c>
      <c r="E3094" s="336">
        <v>4342.93</v>
      </c>
    </row>
    <row r="3095" spans="1:5" x14ac:dyDescent="0.2">
      <c r="A3095">
        <v>4250</v>
      </c>
      <c r="B3095" t="s">
        <v>5894</v>
      </c>
      <c r="C3095" t="s">
        <v>533</v>
      </c>
      <c r="D3095" t="s">
        <v>2830</v>
      </c>
      <c r="E3095" s="336">
        <v>29.78</v>
      </c>
    </row>
    <row r="3096" spans="1:5" x14ac:dyDescent="0.2">
      <c r="A3096">
        <v>40978</v>
      </c>
      <c r="B3096" t="s">
        <v>5895</v>
      </c>
      <c r="C3096" t="s">
        <v>69</v>
      </c>
      <c r="D3096" t="s">
        <v>2830</v>
      </c>
      <c r="E3096" s="336">
        <v>5234.79</v>
      </c>
    </row>
    <row r="3097" spans="1:5" x14ac:dyDescent="0.2">
      <c r="A3097">
        <v>44501</v>
      </c>
      <c r="B3097" t="s">
        <v>5896</v>
      </c>
      <c r="C3097" t="s">
        <v>533</v>
      </c>
      <c r="D3097" t="s">
        <v>2830</v>
      </c>
      <c r="E3097" s="336">
        <v>28.74</v>
      </c>
    </row>
    <row r="3098" spans="1:5" x14ac:dyDescent="0.2">
      <c r="A3098">
        <v>41043</v>
      </c>
      <c r="B3098" t="s">
        <v>5897</v>
      </c>
      <c r="C3098" t="s">
        <v>69</v>
      </c>
      <c r="D3098" t="s">
        <v>2830</v>
      </c>
      <c r="E3098" s="336">
        <v>5049.93</v>
      </c>
    </row>
    <row r="3099" spans="1:5" x14ac:dyDescent="0.2">
      <c r="A3099">
        <v>4234</v>
      </c>
      <c r="B3099" t="s">
        <v>5898</v>
      </c>
      <c r="C3099" t="s">
        <v>533</v>
      </c>
      <c r="D3099" t="s">
        <v>767</v>
      </c>
      <c r="E3099" s="336">
        <v>32.909999999999997</v>
      </c>
    </row>
    <row r="3100" spans="1:5" x14ac:dyDescent="0.2">
      <c r="A3100">
        <v>40987</v>
      </c>
      <c r="B3100" t="s">
        <v>5899</v>
      </c>
      <c r="C3100" t="s">
        <v>69</v>
      </c>
      <c r="D3100" t="s">
        <v>2830</v>
      </c>
      <c r="E3100" s="336">
        <v>5782.44</v>
      </c>
    </row>
    <row r="3101" spans="1:5" x14ac:dyDescent="0.2">
      <c r="A3101">
        <v>4253</v>
      </c>
      <c r="B3101" t="s">
        <v>5900</v>
      </c>
      <c r="C3101" t="s">
        <v>533</v>
      </c>
      <c r="D3101" t="s">
        <v>2830</v>
      </c>
      <c r="E3101" s="336">
        <v>24.19</v>
      </c>
    </row>
    <row r="3102" spans="1:5" x14ac:dyDescent="0.2">
      <c r="A3102">
        <v>40981</v>
      </c>
      <c r="B3102" t="s">
        <v>5901</v>
      </c>
      <c r="C3102" t="s">
        <v>69</v>
      </c>
      <c r="D3102" t="s">
        <v>2830</v>
      </c>
      <c r="E3102" s="336">
        <v>4253.3100000000004</v>
      </c>
    </row>
    <row r="3103" spans="1:5" x14ac:dyDescent="0.2">
      <c r="A3103">
        <v>4254</v>
      </c>
      <c r="B3103" t="s">
        <v>5902</v>
      </c>
      <c r="C3103" t="s">
        <v>533</v>
      </c>
      <c r="D3103" t="s">
        <v>2830</v>
      </c>
      <c r="E3103" s="336">
        <v>35.08</v>
      </c>
    </row>
    <row r="3104" spans="1:5" x14ac:dyDescent="0.2">
      <c r="A3104">
        <v>41036</v>
      </c>
      <c r="B3104" t="s">
        <v>5903</v>
      </c>
      <c r="C3104" t="s">
        <v>69</v>
      </c>
      <c r="D3104" t="s">
        <v>2830</v>
      </c>
      <c r="E3104" s="336">
        <v>6165.9</v>
      </c>
    </row>
    <row r="3105" spans="1:5" x14ac:dyDescent="0.2">
      <c r="A3105">
        <v>4251</v>
      </c>
      <c r="B3105" t="s">
        <v>5904</v>
      </c>
      <c r="C3105" t="s">
        <v>533</v>
      </c>
      <c r="D3105" t="s">
        <v>2830</v>
      </c>
      <c r="E3105" s="336">
        <v>25.61</v>
      </c>
    </row>
    <row r="3106" spans="1:5" x14ac:dyDescent="0.2">
      <c r="A3106">
        <v>40979</v>
      </c>
      <c r="B3106" t="s">
        <v>5905</v>
      </c>
      <c r="C3106" t="s">
        <v>69</v>
      </c>
      <c r="D3106" t="s">
        <v>2830</v>
      </c>
      <c r="E3106" s="336">
        <v>4499.9399999999996</v>
      </c>
    </row>
    <row r="3107" spans="1:5" x14ac:dyDescent="0.2">
      <c r="A3107">
        <v>4230</v>
      </c>
      <c r="B3107" t="s">
        <v>5906</v>
      </c>
      <c r="C3107" t="s">
        <v>533</v>
      </c>
      <c r="D3107" t="s">
        <v>2830</v>
      </c>
      <c r="E3107" s="336">
        <v>32.700000000000003</v>
      </c>
    </row>
    <row r="3108" spans="1:5" x14ac:dyDescent="0.2">
      <c r="A3108">
        <v>40998</v>
      </c>
      <c r="B3108" t="s">
        <v>5907</v>
      </c>
      <c r="C3108" t="s">
        <v>69</v>
      </c>
      <c r="D3108" t="s">
        <v>2830</v>
      </c>
      <c r="E3108" s="336">
        <v>5747.71</v>
      </c>
    </row>
    <row r="3109" spans="1:5" x14ac:dyDescent="0.2">
      <c r="A3109">
        <v>4257</v>
      </c>
      <c r="B3109" t="s">
        <v>5908</v>
      </c>
      <c r="C3109" t="s">
        <v>533</v>
      </c>
      <c r="D3109" t="s">
        <v>2830</v>
      </c>
      <c r="E3109" s="336">
        <v>29.78</v>
      </c>
    </row>
    <row r="3110" spans="1:5" x14ac:dyDescent="0.2">
      <c r="A3110">
        <v>40982</v>
      </c>
      <c r="B3110" t="s">
        <v>5909</v>
      </c>
      <c r="C3110" t="s">
        <v>69</v>
      </c>
      <c r="D3110" t="s">
        <v>2830</v>
      </c>
      <c r="E3110" s="336">
        <v>5234.79</v>
      </c>
    </row>
    <row r="3111" spans="1:5" x14ac:dyDescent="0.2">
      <c r="A3111">
        <v>4240</v>
      </c>
      <c r="B3111" t="s">
        <v>5910</v>
      </c>
      <c r="C3111" t="s">
        <v>533</v>
      </c>
      <c r="D3111" t="s">
        <v>2830</v>
      </c>
      <c r="E3111" s="336">
        <v>33.58</v>
      </c>
    </row>
    <row r="3112" spans="1:5" x14ac:dyDescent="0.2">
      <c r="A3112">
        <v>41026</v>
      </c>
      <c r="B3112" t="s">
        <v>5911</v>
      </c>
      <c r="C3112" t="s">
        <v>69</v>
      </c>
      <c r="D3112" t="s">
        <v>2830</v>
      </c>
      <c r="E3112" s="336">
        <v>5901.94</v>
      </c>
    </row>
    <row r="3113" spans="1:5" x14ac:dyDescent="0.2">
      <c r="A3113">
        <v>4239</v>
      </c>
      <c r="B3113" t="s">
        <v>5912</v>
      </c>
      <c r="C3113" t="s">
        <v>533</v>
      </c>
      <c r="D3113" t="s">
        <v>2830</v>
      </c>
      <c r="E3113" s="336">
        <v>33.58</v>
      </c>
    </row>
    <row r="3114" spans="1:5" x14ac:dyDescent="0.2">
      <c r="A3114">
        <v>41024</v>
      </c>
      <c r="B3114" t="s">
        <v>5913</v>
      </c>
      <c r="C3114" t="s">
        <v>69</v>
      </c>
      <c r="D3114" t="s">
        <v>2830</v>
      </c>
      <c r="E3114" s="336">
        <v>5901.94</v>
      </c>
    </row>
    <row r="3115" spans="1:5" x14ac:dyDescent="0.2">
      <c r="A3115">
        <v>4248</v>
      </c>
      <c r="B3115" t="s">
        <v>5914</v>
      </c>
      <c r="C3115" t="s">
        <v>533</v>
      </c>
      <c r="D3115" t="s">
        <v>2830</v>
      </c>
      <c r="E3115" s="336">
        <v>28.74</v>
      </c>
    </row>
    <row r="3116" spans="1:5" x14ac:dyDescent="0.2">
      <c r="A3116">
        <v>41033</v>
      </c>
      <c r="B3116" t="s">
        <v>5915</v>
      </c>
      <c r="C3116" t="s">
        <v>69</v>
      </c>
      <c r="D3116" t="s">
        <v>2830</v>
      </c>
      <c r="E3116" s="336">
        <v>5049.93</v>
      </c>
    </row>
    <row r="3117" spans="1:5" x14ac:dyDescent="0.2">
      <c r="A3117">
        <v>44500</v>
      </c>
      <c r="B3117" t="s">
        <v>5916</v>
      </c>
      <c r="C3117" t="s">
        <v>533</v>
      </c>
      <c r="D3117" t="s">
        <v>2830</v>
      </c>
      <c r="E3117" s="336">
        <v>28.74</v>
      </c>
    </row>
    <row r="3118" spans="1:5" x14ac:dyDescent="0.2">
      <c r="A3118">
        <v>41040</v>
      </c>
      <c r="B3118" t="s">
        <v>5917</v>
      </c>
      <c r="C3118" t="s">
        <v>69</v>
      </c>
      <c r="D3118" t="s">
        <v>2830</v>
      </c>
      <c r="E3118" s="336">
        <v>5049.93</v>
      </c>
    </row>
    <row r="3119" spans="1:5" x14ac:dyDescent="0.2">
      <c r="A3119">
        <v>4238</v>
      </c>
      <c r="B3119" t="s">
        <v>5918</v>
      </c>
      <c r="C3119" t="s">
        <v>533</v>
      </c>
      <c r="D3119" t="s">
        <v>2830</v>
      </c>
      <c r="E3119" s="336">
        <v>30.43</v>
      </c>
    </row>
    <row r="3120" spans="1:5" x14ac:dyDescent="0.2">
      <c r="A3120">
        <v>41012</v>
      </c>
      <c r="B3120" t="s">
        <v>5919</v>
      </c>
      <c r="C3120" t="s">
        <v>69</v>
      </c>
      <c r="D3120" t="s">
        <v>2830</v>
      </c>
      <c r="E3120" s="336">
        <v>5347.75</v>
      </c>
    </row>
    <row r="3121" spans="1:5" x14ac:dyDescent="0.2">
      <c r="A3121">
        <v>4233</v>
      </c>
      <c r="B3121" t="s">
        <v>5920</v>
      </c>
      <c r="C3121" t="s">
        <v>533</v>
      </c>
      <c r="D3121" t="s">
        <v>2830</v>
      </c>
      <c r="E3121" s="336">
        <v>33.58</v>
      </c>
    </row>
    <row r="3122" spans="1:5" x14ac:dyDescent="0.2">
      <c r="A3122">
        <v>41001</v>
      </c>
      <c r="B3122" t="s">
        <v>5921</v>
      </c>
      <c r="C3122" t="s">
        <v>69</v>
      </c>
      <c r="D3122" t="s">
        <v>2830</v>
      </c>
      <c r="E3122" s="336">
        <v>5901.94</v>
      </c>
    </row>
    <row r="3123" spans="1:5" x14ac:dyDescent="0.2">
      <c r="A3123">
        <v>2</v>
      </c>
      <c r="B3123" t="s">
        <v>5922</v>
      </c>
      <c r="C3123" t="s">
        <v>2968</v>
      </c>
      <c r="D3123" t="s">
        <v>2830</v>
      </c>
    </row>
    <row r="3124" spans="1:5" x14ac:dyDescent="0.2">
      <c r="A3124">
        <v>4262</v>
      </c>
      <c r="B3124" t="s">
        <v>5923</v>
      </c>
      <c r="C3124" t="s">
        <v>52</v>
      </c>
      <c r="D3124" t="s">
        <v>767</v>
      </c>
      <c r="E3124" s="336">
        <v>830000</v>
      </c>
    </row>
    <row r="3125" spans="1:5" x14ac:dyDescent="0.2">
      <c r="A3125">
        <v>4263</v>
      </c>
      <c r="B3125" t="s">
        <v>5924</v>
      </c>
      <c r="C3125" t="s">
        <v>52</v>
      </c>
      <c r="D3125" t="s">
        <v>2830</v>
      </c>
      <c r="E3125" s="336">
        <v>1150933.27</v>
      </c>
    </row>
    <row r="3126" spans="1:5" x14ac:dyDescent="0.2">
      <c r="A3126">
        <v>38402</v>
      </c>
      <c r="B3126" t="s">
        <v>5925</v>
      </c>
      <c r="C3126" t="s">
        <v>52</v>
      </c>
      <c r="D3126" t="s">
        <v>2830</v>
      </c>
      <c r="E3126" s="336">
        <v>36.82</v>
      </c>
    </row>
    <row r="3127" spans="1:5" x14ac:dyDescent="0.2">
      <c r="A3127">
        <v>45234</v>
      </c>
      <c r="B3127" t="s">
        <v>5926</v>
      </c>
      <c r="C3127" t="s">
        <v>52</v>
      </c>
      <c r="D3127" t="s">
        <v>2830</v>
      </c>
    </row>
    <row r="3128" spans="1:5" x14ac:dyDescent="0.2">
      <c r="A3128">
        <v>3412</v>
      </c>
      <c r="B3128" t="s">
        <v>5927</v>
      </c>
      <c r="C3128" t="s">
        <v>3211</v>
      </c>
      <c r="D3128" t="s">
        <v>2830</v>
      </c>
      <c r="E3128" s="336">
        <v>24.67</v>
      </c>
    </row>
    <row r="3129" spans="1:5" x14ac:dyDescent="0.2">
      <c r="A3129">
        <v>3413</v>
      </c>
      <c r="B3129" t="s">
        <v>5928</v>
      </c>
      <c r="C3129" t="s">
        <v>3211</v>
      </c>
      <c r="D3129" t="s">
        <v>2830</v>
      </c>
      <c r="E3129" s="336">
        <v>55.53</v>
      </c>
    </row>
    <row r="3130" spans="1:5" x14ac:dyDescent="0.2">
      <c r="A3130">
        <v>39744</v>
      </c>
      <c r="B3130" t="s">
        <v>5929</v>
      </c>
      <c r="C3130" t="s">
        <v>3211</v>
      </c>
      <c r="D3130" t="s">
        <v>2830</v>
      </c>
      <c r="E3130" s="336">
        <v>43.12</v>
      </c>
    </row>
    <row r="3131" spans="1:5" x14ac:dyDescent="0.2">
      <c r="A3131">
        <v>39745</v>
      </c>
      <c r="B3131" t="s">
        <v>5930</v>
      </c>
      <c r="C3131" t="s">
        <v>3211</v>
      </c>
      <c r="D3131" t="s">
        <v>2830</v>
      </c>
      <c r="E3131" s="336">
        <v>91.01</v>
      </c>
    </row>
    <row r="3132" spans="1:5" x14ac:dyDescent="0.2">
      <c r="A3132">
        <v>39639</v>
      </c>
      <c r="B3132" t="s">
        <v>5931</v>
      </c>
      <c r="C3132" t="s">
        <v>3211</v>
      </c>
      <c r="D3132" t="s">
        <v>2830</v>
      </c>
      <c r="E3132" s="336">
        <v>201.93</v>
      </c>
    </row>
    <row r="3133" spans="1:5" x14ac:dyDescent="0.2">
      <c r="A3133">
        <v>39637</v>
      </c>
      <c r="B3133" t="s">
        <v>5932</v>
      </c>
      <c r="C3133" t="s">
        <v>3211</v>
      </c>
      <c r="D3133" t="s">
        <v>2830</v>
      </c>
      <c r="E3133" s="336">
        <v>129.44</v>
      </c>
    </row>
    <row r="3134" spans="1:5" x14ac:dyDescent="0.2">
      <c r="A3134">
        <v>39638</v>
      </c>
      <c r="B3134" t="s">
        <v>5933</v>
      </c>
      <c r="C3134" t="s">
        <v>3211</v>
      </c>
      <c r="D3134" t="s">
        <v>2830</v>
      </c>
      <c r="E3134" s="336">
        <v>155.91</v>
      </c>
    </row>
    <row r="3135" spans="1:5" x14ac:dyDescent="0.2">
      <c r="A3135">
        <v>39517</v>
      </c>
      <c r="B3135" t="s">
        <v>5934</v>
      </c>
      <c r="C3135" t="s">
        <v>3211</v>
      </c>
      <c r="D3135" t="s">
        <v>2830</v>
      </c>
      <c r="E3135" s="336">
        <v>194.53</v>
      </c>
    </row>
    <row r="3136" spans="1:5" x14ac:dyDescent="0.2">
      <c r="A3136">
        <v>39518</v>
      </c>
      <c r="B3136" t="s">
        <v>5935</v>
      </c>
      <c r="C3136" t="s">
        <v>3211</v>
      </c>
      <c r="D3136" t="s">
        <v>2830</v>
      </c>
      <c r="E3136" s="336">
        <v>230.63</v>
      </c>
    </row>
    <row r="3137" spans="1:5" x14ac:dyDescent="0.2">
      <c r="A3137">
        <v>38366</v>
      </c>
      <c r="B3137" t="s">
        <v>5936</v>
      </c>
      <c r="C3137" t="s">
        <v>3211</v>
      </c>
      <c r="D3137" t="s">
        <v>2830</v>
      </c>
      <c r="E3137" s="336">
        <v>7.86</v>
      </c>
    </row>
    <row r="3138" spans="1:5" x14ac:dyDescent="0.2">
      <c r="A3138">
        <v>11703</v>
      </c>
      <c r="B3138" t="s">
        <v>5937</v>
      </c>
      <c r="C3138" t="s">
        <v>52</v>
      </c>
      <c r="D3138" t="s">
        <v>2830</v>
      </c>
      <c r="E3138" s="336">
        <v>47.19</v>
      </c>
    </row>
    <row r="3139" spans="1:5" x14ac:dyDescent="0.2">
      <c r="A3139">
        <v>37400</v>
      </c>
      <c r="B3139" t="s">
        <v>5938</v>
      </c>
      <c r="C3139" t="s">
        <v>52</v>
      </c>
      <c r="D3139" t="s">
        <v>2830</v>
      </c>
      <c r="E3139" s="336">
        <v>48.3</v>
      </c>
    </row>
    <row r="3140" spans="1:5" x14ac:dyDescent="0.2">
      <c r="A3140">
        <v>25400</v>
      </c>
      <c r="B3140" t="s">
        <v>5939</v>
      </c>
      <c r="C3140" t="s">
        <v>52</v>
      </c>
      <c r="D3140" t="s">
        <v>2830</v>
      </c>
      <c r="E3140" s="336">
        <v>2823.97</v>
      </c>
    </row>
    <row r="3141" spans="1:5" x14ac:dyDescent="0.2">
      <c r="A3141">
        <v>4276</v>
      </c>
      <c r="B3141" t="s">
        <v>5940</v>
      </c>
      <c r="C3141" t="s">
        <v>52</v>
      </c>
      <c r="D3141" t="s">
        <v>2830</v>
      </c>
      <c r="E3141" s="336">
        <v>184.58</v>
      </c>
    </row>
    <row r="3142" spans="1:5" x14ac:dyDescent="0.2">
      <c r="A3142">
        <v>4273</v>
      </c>
      <c r="B3142" t="s">
        <v>5941</v>
      </c>
      <c r="C3142" t="s">
        <v>52</v>
      </c>
      <c r="D3142" t="s">
        <v>2830</v>
      </c>
      <c r="E3142" s="336">
        <v>335.12</v>
      </c>
    </row>
    <row r="3143" spans="1:5" x14ac:dyDescent="0.2">
      <c r="A3143">
        <v>4274</v>
      </c>
      <c r="B3143" t="s">
        <v>5942</v>
      </c>
      <c r="C3143" t="s">
        <v>52</v>
      </c>
      <c r="D3143" t="s">
        <v>767</v>
      </c>
      <c r="E3143" s="336">
        <v>122.6</v>
      </c>
    </row>
    <row r="3144" spans="1:5" x14ac:dyDescent="0.2">
      <c r="A3144">
        <v>39438</v>
      </c>
      <c r="B3144" t="s">
        <v>5943</v>
      </c>
      <c r="C3144" t="s">
        <v>52</v>
      </c>
      <c r="D3144" t="s">
        <v>2830</v>
      </c>
      <c r="E3144" s="336">
        <v>0.31</v>
      </c>
    </row>
    <row r="3145" spans="1:5" x14ac:dyDescent="0.2">
      <c r="A3145">
        <v>4379</v>
      </c>
      <c r="B3145" t="s">
        <v>5944</v>
      </c>
      <c r="C3145" t="s">
        <v>52</v>
      </c>
      <c r="D3145" t="s">
        <v>2830</v>
      </c>
      <c r="E3145" s="336">
        <v>0.06</v>
      </c>
    </row>
    <row r="3146" spans="1:5" x14ac:dyDescent="0.2">
      <c r="A3146">
        <v>4377</v>
      </c>
      <c r="B3146" t="s">
        <v>595</v>
      </c>
      <c r="C3146" t="s">
        <v>52</v>
      </c>
      <c r="D3146" t="s">
        <v>2830</v>
      </c>
      <c r="E3146" s="336">
        <v>0.22</v>
      </c>
    </row>
    <row r="3147" spans="1:5" x14ac:dyDescent="0.2">
      <c r="A3147">
        <v>4356</v>
      </c>
      <c r="B3147" t="s">
        <v>5945</v>
      </c>
      <c r="C3147" t="s">
        <v>52</v>
      </c>
      <c r="D3147" t="s">
        <v>2830</v>
      </c>
      <c r="E3147" s="336">
        <v>0.31</v>
      </c>
    </row>
    <row r="3148" spans="1:5" x14ac:dyDescent="0.2">
      <c r="A3148">
        <v>13246</v>
      </c>
      <c r="B3148" t="s">
        <v>5946</v>
      </c>
      <c r="C3148" t="s">
        <v>52</v>
      </c>
      <c r="D3148" t="s">
        <v>2830</v>
      </c>
      <c r="E3148" s="336">
        <v>0.54</v>
      </c>
    </row>
    <row r="3149" spans="1:5" x14ac:dyDescent="0.2">
      <c r="A3149">
        <v>13294</v>
      </c>
      <c r="B3149" t="s">
        <v>5947</v>
      </c>
      <c r="C3149" t="s">
        <v>52</v>
      </c>
      <c r="D3149" t="s">
        <v>2830</v>
      </c>
      <c r="E3149" s="336">
        <v>1.8</v>
      </c>
    </row>
    <row r="3150" spans="1:5" x14ac:dyDescent="0.2">
      <c r="A3150">
        <v>11963</v>
      </c>
      <c r="B3150" t="s">
        <v>5948</v>
      </c>
      <c r="C3150" t="s">
        <v>52</v>
      </c>
      <c r="D3150" t="s">
        <v>2830</v>
      </c>
      <c r="E3150" s="336">
        <v>11.37</v>
      </c>
    </row>
    <row r="3151" spans="1:5" x14ac:dyDescent="0.2">
      <c r="A3151">
        <v>11964</v>
      </c>
      <c r="B3151" t="s">
        <v>5949</v>
      </c>
      <c r="C3151" t="s">
        <v>52</v>
      </c>
      <c r="D3151" t="s">
        <v>2830</v>
      </c>
      <c r="E3151" s="336">
        <v>2.87</v>
      </c>
    </row>
    <row r="3152" spans="1:5" x14ac:dyDescent="0.2">
      <c r="A3152">
        <v>4346</v>
      </c>
      <c r="B3152" t="s">
        <v>5950</v>
      </c>
      <c r="C3152" t="s">
        <v>52</v>
      </c>
      <c r="D3152" t="s">
        <v>2830</v>
      </c>
      <c r="E3152" s="336">
        <v>12.18</v>
      </c>
    </row>
    <row r="3153" spans="1:5" x14ac:dyDescent="0.2">
      <c r="A3153">
        <v>11955</v>
      </c>
      <c r="B3153" t="s">
        <v>5951</v>
      </c>
      <c r="C3153" t="s">
        <v>52</v>
      </c>
      <c r="D3153" t="s">
        <v>2830</v>
      </c>
      <c r="E3153" s="336">
        <v>5.33</v>
      </c>
    </row>
    <row r="3154" spans="1:5" x14ac:dyDescent="0.2">
      <c r="A3154">
        <v>11960</v>
      </c>
      <c r="B3154" t="s">
        <v>5952</v>
      </c>
      <c r="C3154" t="s">
        <v>52</v>
      </c>
      <c r="D3154" t="s">
        <v>2830</v>
      </c>
      <c r="E3154" s="336">
        <v>0.18</v>
      </c>
    </row>
    <row r="3155" spans="1:5" x14ac:dyDescent="0.2">
      <c r="A3155">
        <v>4333</v>
      </c>
      <c r="B3155" t="s">
        <v>5953</v>
      </c>
      <c r="C3155" t="s">
        <v>52</v>
      </c>
      <c r="D3155" t="s">
        <v>2830</v>
      </c>
      <c r="E3155" s="336">
        <v>0.31</v>
      </c>
    </row>
    <row r="3156" spans="1:5" x14ac:dyDescent="0.2">
      <c r="A3156">
        <v>4358</v>
      </c>
      <c r="B3156" t="s">
        <v>5954</v>
      </c>
      <c r="C3156" t="s">
        <v>52</v>
      </c>
      <c r="D3156" t="s">
        <v>2830</v>
      </c>
      <c r="E3156" s="336">
        <v>2.44</v>
      </c>
    </row>
    <row r="3157" spans="1:5" x14ac:dyDescent="0.2">
      <c r="A3157">
        <v>39435</v>
      </c>
      <c r="B3157" t="s">
        <v>584</v>
      </c>
      <c r="C3157" t="s">
        <v>52</v>
      </c>
      <c r="D3157" t="s">
        <v>2830</v>
      </c>
      <c r="E3157" s="336">
        <v>0.12</v>
      </c>
    </row>
    <row r="3158" spans="1:5" x14ac:dyDescent="0.2">
      <c r="A3158">
        <v>39436</v>
      </c>
      <c r="B3158" t="s">
        <v>5955</v>
      </c>
      <c r="C3158" t="s">
        <v>52</v>
      </c>
      <c r="D3158" t="s">
        <v>2830</v>
      </c>
      <c r="E3158" s="336">
        <v>0.21</v>
      </c>
    </row>
    <row r="3159" spans="1:5" x14ac:dyDescent="0.2">
      <c r="A3159">
        <v>39437</v>
      </c>
      <c r="B3159" t="s">
        <v>5956</v>
      </c>
      <c r="C3159" t="s">
        <v>52</v>
      </c>
      <c r="D3159" t="s">
        <v>2830</v>
      </c>
      <c r="E3159" s="336">
        <v>0.27</v>
      </c>
    </row>
    <row r="3160" spans="1:5" x14ac:dyDescent="0.2">
      <c r="A3160">
        <v>39439</v>
      </c>
      <c r="B3160" t="s">
        <v>5957</v>
      </c>
      <c r="C3160" t="s">
        <v>52</v>
      </c>
      <c r="D3160" t="s">
        <v>2830</v>
      </c>
      <c r="E3160" s="336">
        <v>0.19</v>
      </c>
    </row>
    <row r="3161" spans="1:5" x14ac:dyDescent="0.2">
      <c r="A3161">
        <v>39440</v>
      </c>
      <c r="B3161" t="s">
        <v>5958</v>
      </c>
      <c r="C3161" t="s">
        <v>52</v>
      </c>
      <c r="D3161" t="s">
        <v>2830</v>
      </c>
      <c r="E3161" s="336">
        <v>0.24</v>
      </c>
    </row>
    <row r="3162" spans="1:5" x14ac:dyDescent="0.2">
      <c r="A3162">
        <v>39441</v>
      </c>
      <c r="B3162" t="s">
        <v>5959</v>
      </c>
      <c r="C3162" t="s">
        <v>52</v>
      </c>
      <c r="D3162" t="s">
        <v>2830</v>
      </c>
      <c r="E3162" s="336">
        <v>0.3</v>
      </c>
    </row>
    <row r="3163" spans="1:5" x14ac:dyDescent="0.2">
      <c r="A3163">
        <v>39442</v>
      </c>
      <c r="B3163" t="s">
        <v>5960</v>
      </c>
      <c r="C3163" t="s">
        <v>52</v>
      </c>
      <c r="D3163" t="s">
        <v>2830</v>
      </c>
      <c r="E3163" s="336">
        <v>0.22</v>
      </c>
    </row>
    <row r="3164" spans="1:5" x14ac:dyDescent="0.2">
      <c r="A3164">
        <v>39443</v>
      </c>
      <c r="B3164" t="s">
        <v>581</v>
      </c>
      <c r="C3164" t="s">
        <v>52</v>
      </c>
      <c r="D3164" t="s">
        <v>2830</v>
      </c>
      <c r="E3164" s="336">
        <v>0.28999999999999998</v>
      </c>
    </row>
    <row r="3165" spans="1:5" x14ac:dyDescent="0.2">
      <c r="A3165">
        <v>4329</v>
      </c>
      <c r="B3165" t="s">
        <v>5961</v>
      </c>
      <c r="C3165" t="s">
        <v>52</v>
      </c>
      <c r="D3165" t="s">
        <v>767</v>
      </c>
      <c r="E3165" s="336">
        <v>2.6</v>
      </c>
    </row>
    <row r="3166" spans="1:5" x14ac:dyDescent="0.2">
      <c r="A3166">
        <v>436</v>
      </c>
      <c r="B3166" t="s">
        <v>5962</v>
      </c>
      <c r="C3166" t="s">
        <v>52</v>
      </c>
      <c r="D3166" t="s">
        <v>2830</v>
      </c>
    </row>
    <row r="3167" spans="1:5" x14ac:dyDescent="0.2">
      <c r="A3167">
        <v>442</v>
      </c>
      <c r="B3167" t="s">
        <v>5963</v>
      </c>
      <c r="C3167" t="s">
        <v>52</v>
      </c>
      <c r="D3167" t="s">
        <v>2830</v>
      </c>
    </row>
    <row r="3168" spans="1:5" x14ac:dyDescent="0.2">
      <c r="A3168">
        <v>4383</v>
      </c>
      <c r="B3168" t="s">
        <v>5964</v>
      </c>
      <c r="C3168" t="s">
        <v>52</v>
      </c>
      <c r="D3168" t="s">
        <v>2830</v>
      </c>
      <c r="E3168" s="336">
        <v>23.51</v>
      </c>
    </row>
    <row r="3169" spans="1:5" x14ac:dyDescent="0.2">
      <c r="A3169">
        <v>4344</v>
      </c>
      <c r="B3169" t="s">
        <v>5965</v>
      </c>
      <c r="C3169" t="s">
        <v>52</v>
      </c>
      <c r="D3169" t="s">
        <v>2830</v>
      </c>
      <c r="E3169" s="336">
        <v>24.64</v>
      </c>
    </row>
    <row r="3170" spans="1:5" x14ac:dyDescent="0.2">
      <c r="A3170">
        <v>4335</v>
      </c>
      <c r="B3170" t="s">
        <v>5966</v>
      </c>
      <c r="C3170" t="s">
        <v>52</v>
      </c>
      <c r="D3170" t="s">
        <v>2830</v>
      </c>
      <c r="E3170" s="336">
        <v>16.54</v>
      </c>
    </row>
    <row r="3171" spans="1:5" x14ac:dyDescent="0.2">
      <c r="A3171">
        <v>4334</v>
      </c>
      <c r="B3171" t="s">
        <v>5967</v>
      </c>
      <c r="C3171" t="s">
        <v>52</v>
      </c>
      <c r="D3171" t="s">
        <v>2830</v>
      </c>
      <c r="E3171" s="336">
        <v>22.69</v>
      </c>
    </row>
    <row r="3172" spans="1:5" x14ac:dyDescent="0.2">
      <c r="A3172">
        <v>11953</v>
      </c>
      <c r="B3172" t="s">
        <v>5968</v>
      </c>
      <c r="C3172" t="s">
        <v>52</v>
      </c>
      <c r="D3172" t="s">
        <v>2830</v>
      </c>
      <c r="E3172" s="336">
        <v>3.91</v>
      </c>
    </row>
    <row r="3173" spans="1:5" x14ac:dyDescent="0.2">
      <c r="A3173">
        <v>4343</v>
      </c>
      <c r="B3173" t="s">
        <v>5969</v>
      </c>
      <c r="C3173" t="s">
        <v>52</v>
      </c>
      <c r="D3173" t="s">
        <v>2830</v>
      </c>
      <c r="E3173" s="336">
        <v>5.58</v>
      </c>
    </row>
    <row r="3174" spans="1:5" x14ac:dyDescent="0.2">
      <c r="A3174">
        <v>430</v>
      </c>
      <c r="B3174" t="s">
        <v>5970</v>
      </c>
      <c r="C3174" t="s">
        <v>52</v>
      </c>
      <c r="D3174" t="s">
        <v>2830</v>
      </c>
    </row>
    <row r="3175" spans="1:5" x14ac:dyDescent="0.2">
      <c r="A3175">
        <v>441</v>
      </c>
      <c r="B3175" t="s">
        <v>5971</v>
      </c>
      <c r="C3175" t="s">
        <v>52</v>
      </c>
      <c r="D3175" t="s">
        <v>2830</v>
      </c>
    </row>
    <row r="3176" spans="1:5" x14ac:dyDescent="0.2">
      <c r="A3176">
        <v>431</v>
      </c>
      <c r="B3176" t="s">
        <v>5972</v>
      </c>
      <c r="C3176" t="s">
        <v>52</v>
      </c>
      <c r="D3176" t="s">
        <v>2830</v>
      </c>
    </row>
    <row r="3177" spans="1:5" x14ac:dyDescent="0.2">
      <c r="A3177">
        <v>432</v>
      </c>
      <c r="B3177" t="s">
        <v>5973</v>
      </c>
      <c r="C3177" t="s">
        <v>52</v>
      </c>
      <c r="D3177" t="s">
        <v>2830</v>
      </c>
    </row>
    <row r="3178" spans="1:5" x14ac:dyDescent="0.2">
      <c r="A3178">
        <v>429</v>
      </c>
      <c r="B3178" t="s">
        <v>5974</v>
      </c>
      <c r="C3178" t="s">
        <v>52</v>
      </c>
      <c r="D3178" t="s">
        <v>2830</v>
      </c>
    </row>
    <row r="3179" spans="1:5" x14ac:dyDescent="0.2">
      <c r="A3179">
        <v>439</v>
      </c>
      <c r="B3179" t="s">
        <v>5975</v>
      </c>
      <c r="C3179" t="s">
        <v>52</v>
      </c>
      <c r="D3179" t="s">
        <v>2830</v>
      </c>
    </row>
    <row r="3180" spans="1:5" x14ac:dyDescent="0.2">
      <c r="A3180">
        <v>433</v>
      </c>
      <c r="B3180" t="s">
        <v>5976</v>
      </c>
      <c r="C3180" t="s">
        <v>52</v>
      </c>
      <c r="D3180" t="s">
        <v>2830</v>
      </c>
    </row>
    <row r="3181" spans="1:5" x14ac:dyDescent="0.2">
      <c r="A3181">
        <v>437</v>
      </c>
      <c r="B3181" t="s">
        <v>5977</v>
      </c>
      <c r="C3181" t="s">
        <v>52</v>
      </c>
      <c r="D3181" t="s">
        <v>2830</v>
      </c>
    </row>
    <row r="3182" spans="1:5" x14ac:dyDescent="0.2">
      <c r="A3182">
        <v>11790</v>
      </c>
      <c r="B3182" t="s">
        <v>5978</v>
      </c>
      <c r="C3182" t="s">
        <v>52</v>
      </c>
      <c r="D3182" t="s">
        <v>2830</v>
      </c>
    </row>
    <row r="3183" spans="1:5" x14ac:dyDescent="0.2">
      <c r="A3183">
        <v>428</v>
      </c>
      <c r="B3183" t="s">
        <v>5979</v>
      </c>
      <c r="C3183" t="s">
        <v>52</v>
      </c>
      <c r="D3183" t="s">
        <v>767</v>
      </c>
    </row>
    <row r="3184" spans="1:5" x14ac:dyDescent="0.2">
      <c r="A3184">
        <v>4351</v>
      </c>
      <c r="B3184" t="s">
        <v>5980</v>
      </c>
      <c r="C3184" t="s">
        <v>52</v>
      </c>
      <c r="D3184" t="s">
        <v>2830</v>
      </c>
      <c r="E3184" s="336">
        <v>20.03</v>
      </c>
    </row>
    <row r="3185" spans="1:5" x14ac:dyDescent="0.2">
      <c r="A3185">
        <v>4384</v>
      </c>
      <c r="B3185" t="s">
        <v>673</v>
      </c>
      <c r="C3185" t="s">
        <v>52</v>
      </c>
      <c r="D3185" t="s">
        <v>2830</v>
      </c>
      <c r="E3185" s="336">
        <v>27.01</v>
      </c>
    </row>
    <row r="3186" spans="1:5" x14ac:dyDescent="0.2">
      <c r="A3186">
        <v>11054</v>
      </c>
      <c r="B3186" t="s">
        <v>5981</v>
      </c>
      <c r="C3186" t="s">
        <v>52</v>
      </c>
      <c r="D3186" t="s">
        <v>2830</v>
      </c>
      <c r="E3186" s="336">
        <v>0.06</v>
      </c>
    </row>
    <row r="3187" spans="1:5" x14ac:dyDescent="0.2">
      <c r="A3187">
        <v>11055</v>
      </c>
      <c r="B3187" t="s">
        <v>5982</v>
      </c>
      <c r="C3187" t="s">
        <v>52</v>
      </c>
      <c r="D3187" t="s">
        <v>2830</v>
      </c>
      <c r="E3187" s="336">
        <v>0.09</v>
      </c>
    </row>
    <row r="3188" spans="1:5" x14ac:dyDescent="0.2">
      <c r="A3188">
        <v>11056</v>
      </c>
      <c r="B3188" t="s">
        <v>5983</v>
      </c>
      <c r="C3188" t="s">
        <v>52</v>
      </c>
      <c r="D3188" t="s">
        <v>2830</v>
      </c>
      <c r="E3188" s="336">
        <v>0.1</v>
      </c>
    </row>
    <row r="3189" spans="1:5" x14ac:dyDescent="0.2">
      <c r="A3189">
        <v>11057</v>
      </c>
      <c r="B3189" t="s">
        <v>5984</v>
      </c>
      <c r="C3189" t="s">
        <v>52</v>
      </c>
      <c r="D3189" t="s">
        <v>2830</v>
      </c>
      <c r="E3189" s="336">
        <v>0.21</v>
      </c>
    </row>
    <row r="3190" spans="1:5" x14ac:dyDescent="0.2">
      <c r="A3190">
        <v>11059</v>
      </c>
      <c r="B3190" t="s">
        <v>5985</v>
      </c>
      <c r="C3190" t="s">
        <v>52</v>
      </c>
      <c r="D3190" t="s">
        <v>2830</v>
      </c>
      <c r="E3190" s="336">
        <v>0.41</v>
      </c>
    </row>
    <row r="3191" spans="1:5" x14ac:dyDescent="0.2">
      <c r="A3191">
        <v>11058</v>
      </c>
      <c r="B3191" t="s">
        <v>5986</v>
      </c>
      <c r="C3191" t="s">
        <v>52</v>
      </c>
      <c r="D3191" t="s">
        <v>2830</v>
      </c>
      <c r="E3191" s="336">
        <v>0.53</v>
      </c>
    </row>
    <row r="3192" spans="1:5" x14ac:dyDescent="0.2">
      <c r="A3192">
        <v>4320</v>
      </c>
      <c r="B3192" t="s">
        <v>5987</v>
      </c>
      <c r="C3192" t="s">
        <v>52</v>
      </c>
      <c r="D3192" t="s">
        <v>2830</v>
      </c>
      <c r="E3192" s="336">
        <v>4.29</v>
      </c>
    </row>
    <row r="3193" spans="1:5" x14ac:dyDescent="0.2">
      <c r="A3193">
        <v>4318</v>
      </c>
      <c r="B3193" t="s">
        <v>5988</v>
      </c>
      <c r="C3193" t="s">
        <v>52</v>
      </c>
      <c r="D3193" t="s">
        <v>2830</v>
      </c>
      <c r="E3193" s="336">
        <v>2.09</v>
      </c>
    </row>
    <row r="3194" spans="1:5" x14ac:dyDescent="0.2">
      <c r="A3194">
        <v>4380</v>
      </c>
      <c r="B3194" t="s">
        <v>5989</v>
      </c>
      <c r="C3194" t="s">
        <v>52</v>
      </c>
      <c r="D3194" t="s">
        <v>2830</v>
      </c>
      <c r="E3194" s="336">
        <v>1.8</v>
      </c>
    </row>
    <row r="3195" spans="1:5" x14ac:dyDescent="0.2">
      <c r="A3195">
        <v>4299</v>
      </c>
      <c r="B3195" t="s">
        <v>5990</v>
      </c>
      <c r="C3195" t="s">
        <v>52</v>
      </c>
      <c r="D3195" t="s">
        <v>767</v>
      </c>
      <c r="E3195" s="336">
        <v>1.7</v>
      </c>
    </row>
    <row r="3196" spans="1:5" x14ac:dyDescent="0.2">
      <c r="A3196">
        <v>4304</v>
      </c>
      <c r="B3196" t="s">
        <v>5991</v>
      </c>
      <c r="C3196" t="s">
        <v>52</v>
      </c>
      <c r="D3196" t="s">
        <v>2830</v>
      </c>
      <c r="E3196" s="336">
        <v>2.3199999999999998</v>
      </c>
    </row>
    <row r="3197" spans="1:5" x14ac:dyDescent="0.2">
      <c r="A3197">
        <v>4305</v>
      </c>
      <c r="B3197" t="s">
        <v>5992</v>
      </c>
      <c r="C3197" t="s">
        <v>52</v>
      </c>
      <c r="D3197" t="s">
        <v>2830</v>
      </c>
      <c r="E3197" s="336">
        <v>2.69</v>
      </c>
    </row>
    <row r="3198" spans="1:5" x14ac:dyDescent="0.2">
      <c r="A3198">
        <v>4306</v>
      </c>
      <c r="B3198" t="s">
        <v>5993</v>
      </c>
      <c r="C3198" t="s">
        <v>52</v>
      </c>
      <c r="D3198" t="s">
        <v>2830</v>
      </c>
      <c r="E3198" s="336">
        <v>3.13</v>
      </c>
    </row>
    <row r="3199" spans="1:5" x14ac:dyDescent="0.2">
      <c r="A3199">
        <v>4308</v>
      </c>
      <c r="B3199" t="s">
        <v>5994</v>
      </c>
      <c r="C3199" t="s">
        <v>52</v>
      </c>
      <c r="D3199" t="s">
        <v>2830</v>
      </c>
      <c r="E3199" s="336">
        <v>6.47</v>
      </c>
    </row>
    <row r="3200" spans="1:5" x14ac:dyDescent="0.2">
      <c r="A3200">
        <v>4302</v>
      </c>
      <c r="B3200" t="s">
        <v>5995</v>
      </c>
      <c r="C3200" t="s">
        <v>52</v>
      </c>
      <c r="D3200" t="s">
        <v>2830</v>
      </c>
      <c r="E3200" s="336">
        <v>4.8499999999999996</v>
      </c>
    </row>
    <row r="3201" spans="1:5" x14ac:dyDescent="0.2">
      <c r="A3201">
        <v>4300</v>
      </c>
      <c r="B3201" t="s">
        <v>5996</v>
      </c>
      <c r="C3201" t="s">
        <v>52</v>
      </c>
      <c r="D3201" t="s">
        <v>2830</v>
      </c>
      <c r="E3201" s="336">
        <v>1.1599999999999999</v>
      </c>
    </row>
    <row r="3202" spans="1:5" x14ac:dyDescent="0.2">
      <c r="A3202">
        <v>4301</v>
      </c>
      <c r="B3202" t="s">
        <v>5997</v>
      </c>
      <c r="C3202" t="s">
        <v>52</v>
      </c>
      <c r="D3202" t="s">
        <v>2830</v>
      </c>
      <c r="E3202" s="336">
        <v>1.41</v>
      </c>
    </row>
    <row r="3203" spans="1:5" x14ac:dyDescent="0.2">
      <c r="A3203">
        <v>40547</v>
      </c>
      <c r="B3203" t="s">
        <v>5998</v>
      </c>
      <c r="C3203" t="s">
        <v>573</v>
      </c>
      <c r="D3203" t="s">
        <v>2830</v>
      </c>
      <c r="E3203" s="336">
        <v>32.82</v>
      </c>
    </row>
    <row r="3204" spans="1:5" x14ac:dyDescent="0.2">
      <c r="A3204">
        <v>11962</v>
      </c>
      <c r="B3204" t="s">
        <v>5999</v>
      </c>
      <c r="C3204" t="s">
        <v>52</v>
      </c>
      <c r="D3204" t="s">
        <v>2830</v>
      </c>
      <c r="E3204" s="336">
        <v>0.27</v>
      </c>
    </row>
    <row r="3205" spans="1:5" x14ac:dyDescent="0.2">
      <c r="A3205">
        <v>4332</v>
      </c>
      <c r="B3205" t="s">
        <v>6000</v>
      </c>
      <c r="C3205" t="s">
        <v>52</v>
      </c>
      <c r="D3205" t="s">
        <v>2830</v>
      </c>
      <c r="E3205" s="336">
        <v>1.31</v>
      </c>
    </row>
    <row r="3206" spans="1:5" x14ac:dyDescent="0.2">
      <c r="A3206">
        <v>4331</v>
      </c>
      <c r="B3206" t="s">
        <v>6001</v>
      </c>
      <c r="C3206" t="s">
        <v>52</v>
      </c>
      <c r="D3206" t="s">
        <v>2830</v>
      </c>
      <c r="E3206" s="336">
        <v>4.92</v>
      </c>
    </row>
    <row r="3207" spans="1:5" x14ac:dyDescent="0.2">
      <c r="A3207">
        <v>4336</v>
      </c>
      <c r="B3207" t="s">
        <v>6002</v>
      </c>
      <c r="C3207" t="s">
        <v>52</v>
      </c>
      <c r="D3207" t="s">
        <v>2830</v>
      </c>
      <c r="E3207" s="336">
        <v>6.3</v>
      </c>
    </row>
    <row r="3208" spans="1:5" x14ac:dyDescent="0.2">
      <c r="A3208">
        <v>11948</v>
      </c>
      <c r="B3208" t="s">
        <v>6003</v>
      </c>
      <c r="C3208" t="s">
        <v>52</v>
      </c>
      <c r="D3208" t="s">
        <v>2830</v>
      </c>
      <c r="E3208" s="336">
        <v>0.81</v>
      </c>
    </row>
    <row r="3209" spans="1:5" x14ac:dyDescent="0.2">
      <c r="A3209">
        <v>4382</v>
      </c>
      <c r="B3209" t="s">
        <v>6004</v>
      </c>
      <c r="C3209" t="s">
        <v>52</v>
      </c>
      <c r="D3209" t="s">
        <v>2830</v>
      </c>
      <c r="E3209" s="336">
        <v>1.35</v>
      </c>
    </row>
    <row r="3210" spans="1:5" x14ac:dyDescent="0.2">
      <c r="A3210">
        <v>4354</v>
      </c>
      <c r="B3210" t="s">
        <v>6005</v>
      </c>
      <c r="C3210" t="s">
        <v>52</v>
      </c>
      <c r="D3210" t="s">
        <v>2830</v>
      </c>
      <c r="E3210" s="336">
        <v>56.52</v>
      </c>
    </row>
    <row r="3211" spans="1:5" x14ac:dyDescent="0.2">
      <c r="A3211">
        <v>40839</v>
      </c>
      <c r="B3211" t="s">
        <v>6006</v>
      </c>
      <c r="C3211" t="s">
        <v>573</v>
      </c>
      <c r="D3211" t="s">
        <v>2830</v>
      </c>
      <c r="E3211" s="336">
        <v>136</v>
      </c>
    </row>
    <row r="3212" spans="1:5" x14ac:dyDescent="0.2">
      <c r="A3212">
        <v>40552</v>
      </c>
      <c r="B3212" t="s">
        <v>6007</v>
      </c>
      <c r="C3212" t="s">
        <v>573</v>
      </c>
      <c r="D3212" t="s">
        <v>2830</v>
      </c>
      <c r="E3212" s="336">
        <v>56.27</v>
      </c>
    </row>
    <row r="3213" spans="1:5" x14ac:dyDescent="0.2">
      <c r="A3213">
        <v>40549</v>
      </c>
      <c r="B3213" t="s">
        <v>6008</v>
      </c>
      <c r="C3213" t="s">
        <v>573</v>
      </c>
      <c r="D3213" t="s">
        <v>2830</v>
      </c>
      <c r="E3213" s="336">
        <v>222.76</v>
      </c>
    </row>
    <row r="3214" spans="1:5" x14ac:dyDescent="0.2">
      <c r="A3214">
        <v>43965</v>
      </c>
      <c r="B3214" t="s">
        <v>6009</v>
      </c>
      <c r="C3214" t="s">
        <v>52</v>
      </c>
      <c r="D3214" t="s">
        <v>2830</v>
      </c>
      <c r="E3214" s="336">
        <v>0.56000000000000005</v>
      </c>
    </row>
    <row r="3215" spans="1:5" x14ac:dyDescent="0.2">
      <c r="A3215">
        <v>4385</v>
      </c>
      <c r="B3215" t="s">
        <v>6010</v>
      </c>
      <c r="C3215" t="s">
        <v>6011</v>
      </c>
      <c r="D3215" t="s">
        <v>2830</v>
      </c>
      <c r="E3215" s="336">
        <v>4215.3100000000004</v>
      </c>
    </row>
    <row r="3216" spans="1:5" x14ac:dyDescent="0.2">
      <c r="A3216">
        <v>45236</v>
      </c>
      <c r="B3216" t="s">
        <v>6012</v>
      </c>
      <c r="C3216" t="s">
        <v>94</v>
      </c>
      <c r="D3216" t="s">
        <v>2830</v>
      </c>
      <c r="E3216" s="336">
        <v>17.690000000000001</v>
      </c>
    </row>
    <row r="3217" spans="1:5" x14ac:dyDescent="0.2">
      <c r="A3217">
        <v>20078</v>
      </c>
      <c r="B3217" t="s">
        <v>6013</v>
      </c>
      <c r="C3217" t="s">
        <v>52</v>
      </c>
      <c r="D3217" t="s">
        <v>2830</v>
      </c>
      <c r="E3217" s="336">
        <v>32.07</v>
      </c>
    </row>
    <row r="3218" spans="1:5" x14ac:dyDescent="0.2">
      <c r="A3218">
        <v>39897</v>
      </c>
      <c r="B3218" t="s">
        <v>6014</v>
      </c>
      <c r="C3218" t="s">
        <v>52</v>
      </c>
      <c r="D3218" t="s">
        <v>2830</v>
      </c>
    </row>
    <row r="3219" spans="1:5" x14ac:dyDescent="0.2">
      <c r="A3219">
        <v>118</v>
      </c>
      <c r="B3219" t="s">
        <v>6015</v>
      </c>
      <c r="C3219" t="s">
        <v>52</v>
      </c>
      <c r="D3219" t="s">
        <v>2830</v>
      </c>
      <c r="E3219" s="336">
        <v>67.81</v>
      </c>
    </row>
    <row r="3220" spans="1:5" x14ac:dyDescent="0.2">
      <c r="A3220">
        <v>4396</v>
      </c>
      <c r="B3220" t="s">
        <v>6016</v>
      </c>
      <c r="C3220" t="s">
        <v>3211</v>
      </c>
      <c r="D3220" t="s">
        <v>2830</v>
      </c>
      <c r="E3220" s="336">
        <v>307.77</v>
      </c>
    </row>
    <row r="3221" spans="1:5" x14ac:dyDescent="0.2">
      <c r="A3221">
        <v>36881</v>
      </c>
      <c r="B3221" t="s">
        <v>6017</v>
      </c>
      <c r="C3221" t="s">
        <v>3211</v>
      </c>
      <c r="D3221" t="s">
        <v>2830</v>
      </c>
      <c r="E3221" s="336">
        <v>224.69</v>
      </c>
    </row>
    <row r="3222" spans="1:5" x14ac:dyDescent="0.2">
      <c r="A3222">
        <v>4397</v>
      </c>
      <c r="B3222" t="s">
        <v>6018</v>
      </c>
      <c r="C3222" t="s">
        <v>3211</v>
      </c>
      <c r="D3222" t="s">
        <v>2830</v>
      </c>
      <c r="E3222" s="336">
        <v>312.89999999999998</v>
      </c>
    </row>
    <row r="3223" spans="1:5" x14ac:dyDescent="0.2">
      <c r="A3223">
        <v>36882</v>
      </c>
      <c r="B3223" t="s">
        <v>6019</v>
      </c>
      <c r="C3223" t="s">
        <v>3211</v>
      </c>
      <c r="D3223" t="s">
        <v>2830</v>
      </c>
      <c r="E3223" s="336">
        <v>229.11</v>
      </c>
    </row>
    <row r="3224" spans="1:5" x14ac:dyDescent="0.2">
      <c r="A3224">
        <v>4751</v>
      </c>
      <c r="B3224" t="s">
        <v>6020</v>
      </c>
      <c r="C3224" t="s">
        <v>533</v>
      </c>
      <c r="D3224" t="s">
        <v>2830</v>
      </c>
      <c r="E3224" s="336">
        <v>30.35</v>
      </c>
    </row>
    <row r="3225" spans="1:5" x14ac:dyDescent="0.2">
      <c r="A3225">
        <v>41066</v>
      </c>
      <c r="B3225" t="s">
        <v>6021</v>
      </c>
      <c r="C3225" t="s">
        <v>69</v>
      </c>
      <c r="D3225" t="s">
        <v>2830</v>
      </c>
      <c r="E3225" s="336">
        <v>5334.86</v>
      </c>
    </row>
    <row r="3226" spans="1:5" x14ac:dyDescent="0.2">
      <c r="A3226">
        <v>39604</v>
      </c>
      <c r="B3226" t="s">
        <v>6022</v>
      </c>
      <c r="C3226" t="s">
        <v>52</v>
      </c>
      <c r="D3226" t="s">
        <v>2830</v>
      </c>
      <c r="E3226" s="336">
        <v>13.74</v>
      </c>
    </row>
    <row r="3227" spans="1:5" x14ac:dyDescent="0.2">
      <c r="A3227">
        <v>39605</v>
      </c>
      <c r="B3227" t="s">
        <v>6023</v>
      </c>
      <c r="C3227" t="s">
        <v>52</v>
      </c>
      <c r="D3227" t="s">
        <v>2830</v>
      </c>
      <c r="E3227" s="336">
        <v>14.92</v>
      </c>
    </row>
    <row r="3228" spans="1:5" x14ac:dyDescent="0.2">
      <c r="A3228">
        <v>39606</v>
      </c>
      <c r="B3228" t="s">
        <v>6024</v>
      </c>
      <c r="C3228" t="s">
        <v>52</v>
      </c>
      <c r="D3228" t="s">
        <v>2830</v>
      </c>
      <c r="E3228" s="336">
        <v>26.13</v>
      </c>
    </row>
    <row r="3229" spans="1:5" x14ac:dyDescent="0.2">
      <c r="A3229">
        <v>39607</v>
      </c>
      <c r="B3229" t="s">
        <v>6025</v>
      </c>
      <c r="C3229" t="s">
        <v>52</v>
      </c>
      <c r="D3229" t="s">
        <v>2830</v>
      </c>
      <c r="E3229" s="336">
        <v>35.35</v>
      </c>
    </row>
    <row r="3230" spans="1:5" x14ac:dyDescent="0.2">
      <c r="A3230">
        <v>39594</v>
      </c>
      <c r="B3230" t="s">
        <v>6026</v>
      </c>
      <c r="C3230" t="s">
        <v>52</v>
      </c>
      <c r="D3230" t="s">
        <v>767</v>
      </c>
      <c r="E3230" s="336">
        <v>350.77</v>
      </c>
    </row>
    <row r="3231" spans="1:5" x14ac:dyDescent="0.2">
      <c r="A3231">
        <v>39596</v>
      </c>
      <c r="B3231" t="s">
        <v>6027</v>
      </c>
      <c r="C3231" t="s">
        <v>52</v>
      </c>
      <c r="D3231" t="s">
        <v>2830</v>
      </c>
      <c r="E3231" s="336">
        <v>939.39</v>
      </c>
    </row>
    <row r="3232" spans="1:5" x14ac:dyDescent="0.2">
      <c r="A3232">
        <v>39595</v>
      </c>
      <c r="B3232" t="s">
        <v>6028</v>
      </c>
      <c r="C3232" t="s">
        <v>52</v>
      </c>
      <c r="D3232" t="s">
        <v>2830</v>
      </c>
      <c r="E3232" s="336">
        <v>2110.6799999999998</v>
      </c>
    </row>
    <row r="3233" spans="1:5" x14ac:dyDescent="0.2">
      <c r="A3233">
        <v>39597</v>
      </c>
      <c r="B3233" t="s">
        <v>6029</v>
      </c>
      <c r="C3233" t="s">
        <v>52</v>
      </c>
      <c r="D3233" t="s">
        <v>2830</v>
      </c>
      <c r="E3233" s="336">
        <v>3310.89</v>
      </c>
    </row>
    <row r="3234" spans="1:5" x14ac:dyDescent="0.2">
      <c r="A3234">
        <v>10731</v>
      </c>
      <c r="B3234" t="s">
        <v>6030</v>
      </c>
      <c r="C3234" t="s">
        <v>3211</v>
      </c>
      <c r="D3234" t="s">
        <v>767</v>
      </c>
    </row>
    <row r="3235" spans="1:5" x14ac:dyDescent="0.2">
      <c r="A3235">
        <v>4704</v>
      </c>
      <c r="B3235" t="s">
        <v>6031</v>
      </c>
      <c r="C3235" t="s">
        <v>3211</v>
      </c>
      <c r="D3235" t="s">
        <v>2830</v>
      </c>
    </row>
    <row r="3236" spans="1:5" x14ac:dyDescent="0.2">
      <c r="A3236">
        <v>10730</v>
      </c>
      <c r="B3236" t="s">
        <v>6032</v>
      </c>
      <c r="C3236" t="s">
        <v>3211</v>
      </c>
      <c r="D3236" t="s">
        <v>2830</v>
      </c>
    </row>
    <row r="3237" spans="1:5" x14ac:dyDescent="0.2">
      <c r="A3237">
        <v>4720</v>
      </c>
      <c r="B3237" t="s">
        <v>6033</v>
      </c>
      <c r="C3237" t="s">
        <v>2968</v>
      </c>
      <c r="D3237" t="s">
        <v>2830</v>
      </c>
      <c r="E3237" s="336">
        <v>130.41</v>
      </c>
    </row>
    <row r="3238" spans="1:5" x14ac:dyDescent="0.2">
      <c r="A3238">
        <v>4721</v>
      </c>
      <c r="B3238" t="s">
        <v>560</v>
      </c>
      <c r="C3238" t="s">
        <v>2968</v>
      </c>
      <c r="D3238" t="s">
        <v>2830</v>
      </c>
      <c r="E3238" s="336">
        <v>112.95</v>
      </c>
    </row>
    <row r="3239" spans="1:5" x14ac:dyDescent="0.2">
      <c r="A3239">
        <v>4718</v>
      </c>
      <c r="B3239" t="s">
        <v>559</v>
      </c>
      <c r="C3239" t="s">
        <v>2968</v>
      </c>
      <c r="D3239" t="s">
        <v>767</v>
      </c>
      <c r="E3239" s="336">
        <v>113.55</v>
      </c>
    </row>
    <row r="3240" spans="1:5" x14ac:dyDescent="0.2">
      <c r="A3240">
        <v>4722</v>
      </c>
      <c r="B3240" t="s">
        <v>6034</v>
      </c>
      <c r="C3240" t="s">
        <v>2968</v>
      </c>
      <c r="D3240" t="s">
        <v>2830</v>
      </c>
      <c r="E3240" s="336">
        <v>106.7</v>
      </c>
    </row>
    <row r="3241" spans="1:5" x14ac:dyDescent="0.2">
      <c r="A3241">
        <v>4730</v>
      </c>
      <c r="B3241" t="s">
        <v>6035</v>
      </c>
      <c r="C3241" t="s">
        <v>2968</v>
      </c>
      <c r="D3241" t="s">
        <v>2830</v>
      </c>
      <c r="E3241" s="336">
        <v>106.17</v>
      </c>
    </row>
    <row r="3242" spans="1:5" x14ac:dyDescent="0.2">
      <c r="A3242">
        <v>13186</v>
      </c>
      <c r="B3242" t="s">
        <v>6036</v>
      </c>
      <c r="C3242" t="s">
        <v>2968</v>
      </c>
      <c r="D3242" t="s">
        <v>2830</v>
      </c>
      <c r="E3242" s="336">
        <v>122.5</v>
      </c>
    </row>
    <row r="3243" spans="1:5" x14ac:dyDescent="0.2">
      <c r="A3243">
        <v>10737</v>
      </c>
      <c r="B3243" t="s">
        <v>6037</v>
      </c>
      <c r="C3243" t="s">
        <v>3211</v>
      </c>
      <c r="D3243" t="s">
        <v>2830</v>
      </c>
    </row>
    <row r="3244" spans="1:5" x14ac:dyDescent="0.2">
      <c r="A3244">
        <v>10734</v>
      </c>
      <c r="B3244" t="s">
        <v>6038</v>
      </c>
      <c r="C3244" t="s">
        <v>3211</v>
      </c>
      <c r="D3244" t="s">
        <v>2830</v>
      </c>
    </row>
    <row r="3245" spans="1:5" x14ac:dyDescent="0.2">
      <c r="A3245">
        <v>4708</v>
      </c>
      <c r="B3245" t="s">
        <v>6039</v>
      </c>
      <c r="C3245" t="s">
        <v>3211</v>
      </c>
      <c r="D3245" t="s">
        <v>2830</v>
      </c>
    </row>
    <row r="3246" spans="1:5" x14ac:dyDescent="0.2">
      <c r="A3246">
        <v>4712</v>
      </c>
      <c r="B3246" t="s">
        <v>6040</v>
      </c>
      <c r="C3246" t="s">
        <v>3211</v>
      </c>
      <c r="D3246" t="s">
        <v>2830</v>
      </c>
    </row>
    <row r="3247" spans="1:5" x14ac:dyDescent="0.2">
      <c r="A3247">
        <v>4710</v>
      </c>
      <c r="B3247" t="s">
        <v>6041</v>
      </c>
      <c r="C3247" t="s">
        <v>3211</v>
      </c>
      <c r="D3247" t="s">
        <v>2830</v>
      </c>
    </row>
    <row r="3248" spans="1:5" x14ac:dyDescent="0.2">
      <c r="A3248">
        <v>4750</v>
      </c>
      <c r="B3248" t="s">
        <v>6042</v>
      </c>
      <c r="C3248" t="s">
        <v>533</v>
      </c>
      <c r="D3248" t="s">
        <v>767</v>
      </c>
      <c r="E3248" s="336">
        <v>28.09</v>
      </c>
    </row>
    <row r="3249" spans="1:5" x14ac:dyDescent="0.2">
      <c r="A3249">
        <v>41065</v>
      </c>
      <c r="B3249" t="s">
        <v>6043</v>
      </c>
      <c r="C3249" t="s">
        <v>69</v>
      </c>
      <c r="D3249" t="s">
        <v>2830</v>
      </c>
      <c r="E3249" s="336">
        <v>4935.13</v>
      </c>
    </row>
    <row r="3250" spans="1:5" x14ac:dyDescent="0.2">
      <c r="A3250">
        <v>34747</v>
      </c>
      <c r="B3250" t="s">
        <v>6044</v>
      </c>
      <c r="C3250" t="s">
        <v>83</v>
      </c>
      <c r="D3250" t="s">
        <v>2830</v>
      </c>
      <c r="E3250" s="336">
        <v>100.36</v>
      </c>
    </row>
    <row r="3251" spans="1:5" x14ac:dyDescent="0.2">
      <c r="A3251">
        <v>4826</v>
      </c>
      <c r="B3251" t="s">
        <v>6045</v>
      </c>
      <c r="C3251" t="s">
        <v>83</v>
      </c>
      <c r="D3251" t="s">
        <v>2830</v>
      </c>
      <c r="E3251" s="336">
        <v>107.92</v>
      </c>
    </row>
    <row r="3252" spans="1:5" x14ac:dyDescent="0.2">
      <c r="A3252">
        <v>41975</v>
      </c>
      <c r="B3252" t="s">
        <v>6046</v>
      </c>
      <c r="C3252" t="s">
        <v>3211</v>
      </c>
      <c r="D3252" t="s">
        <v>2830</v>
      </c>
    </row>
    <row r="3253" spans="1:5" x14ac:dyDescent="0.2">
      <c r="A3253">
        <v>4825</v>
      </c>
      <c r="B3253" t="s">
        <v>6047</v>
      </c>
      <c r="C3253" t="s">
        <v>83</v>
      </c>
      <c r="D3253" t="s">
        <v>2830</v>
      </c>
      <c r="E3253" s="336">
        <v>149.38</v>
      </c>
    </row>
    <row r="3254" spans="1:5" x14ac:dyDescent="0.2">
      <c r="A3254">
        <v>34744</v>
      </c>
      <c r="B3254" t="s">
        <v>6048</v>
      </c>
      <c r="C3254" t="s">
        <v>3211</v>
      </c>
      <c r="D3254" t="s">
        <v>2830</v>
      </c>
    </row>
    <row r="3255" spans="1:5" x14ac:dyDescent="0.2">
      <c r="A3255">
        <v>39430</v>
      </c>
      <c r="B3255" t="s">
        <v>6049</v>
      </c>
      <c r="C3255" t="s">
        <v>52</v>
      </c>
      <c r="D3255" t="s">
        <v>2830</v>
      </c>
      <c r="E3255" s="336">
        <v>1.67</v>
      </c>
    </row>
    <row r="3256" spans="1:5" x14ac:dyDescent="0.2">
      <c r="A3256">
        <v>39573</v>
      </c>
      <c r="B3256" t="s">
        <v>6050</v>
      </c>
      <c r="C3256" t="s">
        <v>52</v>
      </c>
      <c r="D3256" t="s">
        <v>2830</v>
      </c>
      <c r="E3256" s="336">
        <v>1.64</v>
      </c>
    </row>
    <row r="3257" spans="1:5" x14ac:dyDescent="0.2">
      <c r="A3257">
        <v>38410</v>
      </c>
      <c r="B3257" t="s">
        <v>6051</v>
      </c>
      <c r="C3257" t="s">
        <v>52</v>
      </c>
      <c r="D3257" t="s">
        <v>2830</v>
      </c>
      <c r="E3257" s="336">
        <v>15537.94</v>
      </c>
    </row>
    <row r="3258" spans="1:5" x14ac:dyDescent="0.2">
      <c r="A3258">
        <v>43082</v>
      </c>
      <c r="B3258" t="s">
        <v>6052</v>
      </c>
      <c r="C3258" t="s">
        <v>94</v>
      </c>
      <c r="D3258" t="s">
        <v>767</v>
      </c>
    </row>
    <row r="3259" spans="1:5" x14ac:dyDescent="0.2">
      <c r="A3259">
        <v>43083</v>
      </c>
      <c r="B3259" t="s">
        <v>6053</v>
      </c>
      <c r="C3259" t="s">
        <v>94</v>
      </c>
      <c r="D3259" t="s">
        <v>2830</v>
      </c>
    </row>
    <row r="3260" spans="1:5" x14ac:dyDescent="0.2">
      <c r="A3260">
        <v>40535</v>
      </c>
      <c r="B3260" t="s">
        <v>6054</v>
      </c>
      <c r="C3260" t="s">
        <v>94</v>
      </c>
      <c r="D3260" t="s">
        <v>2830</v>
      </c>
    </row>
    <row r="3261" spans="1:5" x14ac:dyDescent="0.2">
      <c r="A3261">
        <v>40598</v>
      </c>
      <c r="B3261" t="s">
        <v>6055</v>
      </c>
      <c r="C3261" t="s">
        <v>94</v>
      </c>
      <c r="D3261" t="s">
        <v>2830</v>
      </c>
    </row>
    <row r="3262" spans="1:5" x14ac:dyDescent="0.2">
      <c r="A3262">
        <v>43692</v>
      </c>
      <c r="B3262" t="s">
        <v>6056</v>
      </c>
      <c r="C3262" t="s">
        <v>94</v>
      </c>
      <c r="D3262" t="s">
        <v>2830</v>
      </c>
    </row>
    <row r="3263" spans="1:5" x14ac:dyDescent="0.2">
      <c r="A3263">
        <v>43665</v>
      </c>
      <c r="B3263" t="s">
        <v>6057</v>
      </c>
      <c r="C3263" t="s">
        <v>94</v>
      </c>
      <c r="D3263" t="s">
        <v>2830</v>
      </c>
    </row>
    <row r="3264" spans="1:5" x14ac:dyDescent="0.2">
      <c r="A3264">
        <v>10966</v>
      </c>
      <c r="B3264" t="s">
        <v>1775</v>
      </c>
      <c r="C3264" t="s">
        <v>94</v>
      </c>
      <c r="D3264" t="s">
        <v>2830</v>
      </c>
    </row>
    <row r="3265" spans="1:5" x14ac:dyDescent="0.2">
      <c r="A3265">
        <v>39427</v>
      </c>
      <c r="B3265" t="s">
        <v>6058</v>
      </c>
      <c r="C3265" t="s">
        <v>83</v>
      </c>
      <c r="D3265" t="s">
        <v>2830</v>
      </c>
      <c r="E3265" s="336">
        <v>4.43</v>
      </c>
    </row>
    <row r="3266" spans="1:5" x14ac:dyDescent="0.2">
      <c r="A3266">
        <v>39424</v>
      </c>
      <c r="B3266" t="s">
        <v>6059</v>
      </c>
      <c r="C3266" t="s">
        <v>83</v>
      </c>
      <c r="D3266" t="s">
        <v>2830</v>
      </c>
      <c r="E3266" s="336">
        <v>2.63</v>
      </c>
    </row>
    <row r="3267" spans="1:5" x14ac:dyDescent="0.2">
      <c r="A3267">
        <v>39425</v>
      </c>
      <c r="B3267" t="s">
        <v>6060</v>
      </c>
      <c r="C3267" t="s">
        <v>83</v>
      </c>
      <c r="D3267" t="s">
        <v>2830</v>
      </c>
      <c r="E3267" s="336">
        <v>2.6</v>
      </c>
    </row>
    <row r="3268" spans="1:5" x14ac:dyDescent="0.2">
      <c r="A3268">
        <v>40664</v>
      </c>
      <c r="B3268" t="s">
        <v>6061</v>
      </c>
      <c r="C3268" t="s">
        <v>94</v>
      </c>
      <c r="D3268" t="s">
        <v>2830</v>
      </c>
    </row>
    <row r="3269" spans="1:5" x14ac:dyDescent="0.2">
      <c r="A3269">
        <v>34360</v>
      </c>
      <c r="B3269" t="s">
        <v>6062</v>
      </c>
      <c r="C3269" t="s">
        <v>94</v>
      </c>
      <c r="D3269" t="s">
        <v>2830</v>
      </c>
    </row>
    <row r="3270" spans="1:5" x14ac:dyDescent="0.2">
      <c r="A3270">
        <v>20259</v>
      </c>
      <c r="B3270" t="s">
        <v>6063</v>
      </c>
      <c r="C3270" t="s">
        <v>83</v>
      </c>
      <c r="D3270" t="s">
        <v>2830</v>
      </c>
    </row>
    <row r="3271" spans="1:5" x14ac:dyDescent="0.2">
      <c r="A3271">
        <v>14077</v>
      </c>
      <c r="B3271" t="s">
        <v>6064</v>
      </c>
      <c r="C3271" t="s">
        <v>83</v>
      </c>
      <c r="D3271" t="s">
        <v>2830</v>
      </c>
    </row>
    <row r="3272" spans="1:5" x14ac:dyDescent="0.2">
      <c r="A3272">
        <v>3678</v>
      </c>
      <c r="B3272" t="s">
        <v>6065</v>
      </c>
      <c r="C3272" t="s">
        <v>83</v>
      </c>
      <c r="D3272" t="s">
        <v>2830</v>
      </c>
    </row>
    <row r="3273" spans="1:5" x14ac:dyDescent="0.2">
      <c r="A3273">
        <v>11552</v>
      </c>
      <c r="B3273" t="s">
        <v>1110</v>
      </c>
      <c r="C3273" t="s">
        <v>83</v>
      </c>
      <c r="D3273" t="s">
        <v>2830</v>
      </c>
      <c r="E3273" s="336">
        <v>7.84</v>
      </c>
    </row>
    <row r="3274" spans="1:5" x14ac:dyDescent="0.2">
      <c r="A3274">
        <v>585</v>
      </c>
      <c r="B3274" t="s">
        <v>6066</v>
      </c>
      <c r="C3274" t="s">
        <v>94</v>
      </c>
      <c r="D3274" t="s">
        <v>2830</v>
      </c>
    </row>
    <row r="3275" spans="1:5" x14ac:dyDescent="0.2">
      <c r="A3275">
        <v>39418</v>
      </c>
      <c r="B3275" t="s">
        <v>6067</v>
      </c>
      <c r="C3275" t="s">
        <v>83</v>
      </c>
      <c r="D3275" t="s">
        <v>2830</v>
      </c>
      <c r="E3275" s="336">
        <v>4.9400000000000004</v>
      </c>
    </row>
    <row r="3276" spans="1:5" x14ac:dyDescent="0.2">
      <c r="A3276">
        <v>39419</v>
      </c>
      <c r="B3276" t="s">
        <v>577</v>
      </c>
      <c r="C3276" t="s">
        <v>83</v>
      </c>
      <c r="D3276" t="s">
        <v>2830</v>
      </c>
      <c r="E3276" s="336">
        <v>6.02</v>
      </c>
    </row>
    <row r="3277" spans="1:5" x14ac:dyDescent="0.2">
      <c r="A3277">
        <v>39420</v>
      </c>
      <c r="B3277" t="s">
        <v>6068</v>
      </c>
      <c r="C3277" t="s">
        <v>83</v>
      </c>
      <c r="D3277" t="s">
        <v>2830</v>
      </c>
      <c r="E3277" s="336">
        <v>6.64</v>
      </c>
    </row>
    <row r="3278" spans="1:5" x14ac:dyDescent="0.2">
      <c r="A3278">
        <v>39571</v>
      </c>
      <c r="B3278" t="s">
        <v>6069</v>
      </c>
      <c r="C3278" t="s">
        <v>83</v>
      </c>
      <c r="D3278" t="s">
        <v>2830</v>
      </c>
      <c r="E3278" s="336">
        <v>4.01</v>
      </c>
    </row>
    <row r="3279" spans="1:5" x14ac:dyDescent="0.2">
      <c r="A3279">
        <v>39421</v>
      </c>
      <c r="B3279" t="s">
        <v>6070</v>
      </c>
      <c r="C3279" t="s">
        <v>83</v>
      </c>
      <c r="D3279" t="s">
        <v>2830</v>
      </c>
      <c r="E3279" s="336">
        <v>5.85</v>
      </c>
    </row>
    <row r="3280" spans="1:5" x14ac:dyDescent="0.2">
      <c r="A3280">
        <v>39422</v>
      </c>
      <c r="B3280" t="s">
        <v>580</v>
      </c>
      <c r="C3280" t="s">
        <v>83</v>
      </c>
      <c r="D3280" t="s">
        <v>767</v>
      </c>
      <c r="E3280" s="336">
        <v>6.83</v>
      </c>
    </row>
    <row r="3281" spans="1:5" x14ac:dyDescent="0.2">
      <c r="A3281">
        <v>39423</v>
      </c>
      <c r="B3281" t="s">
        <v>6071</v>
      </c>
      <c r="C3281" t="s">
        <v>83</v>
      </c>
      <c r="D3281" t="s">
        <v>2830</v>
      </c>
      <c r="E3281" s="336">
        <v>7.93</v>
      </c>
    </row>
    <row r="3282" spans="1:5" x14ac:dyDescent="0.2">
      <c r="A3282">
        <v>39426</v>
      </c>
      <c r="B3282" t="s">
        <v>6072</v>
      </c>
      <c r="C3282" t="s">
        <v>83</v>
      </c>
      <c r="D3282" t="s">
        <v>2830</v>
      </c>
      <c r="E3282" s="336">
        <v>17.829999999999998</v>
      </c>
    </row>
    <row r="3283" spans="1:5" x14ac:dyDescent="0.2">
      <c r="A3283">
        <v>39429</v>
      </c>
      <c r="B3283" t="s">
        <v>6073</v>
      </c>
      <c r="C3283" t="s">
        <v>83</v>
      </c>
      <c r="D3283" t="s">
        <v>2830</v>
      </c>
      <c r="E3283" s="336">
        <v>5.62</v>
      </c>
    </row>
    <row r="3284" spans="1:5" x14ac:dyDescent="0.2">
      <c r="A3284">
        <v>39428</v>
      </c>
      <c r="B3284" t="s">
        <v>6074</v>
      </c>
      <c r="C3284" t="s">
        <v>83</v>
      </c>
      <c r="D3284" t="s">
        <v>2830</v>
      </c>
      <c r="E3284" s="336">
        <v>4.29</v>
      </c>
    </row>
    <row r="3285" spans="1:5" x14ac:dyDescent="0.2">
      <c r="A3285">
        <v>39572</v>
      </c>
      <c r="B3285" t="s">
        <v>6075</v>
      </c>
      <c r="C3285" t="s">
        <v>83</v>
      </c>
      <c r="D3285" t="s">
        <v>2830</v>
      </c>
      <c r="E3285" s="336">
        <v>3.72</v>
      </c>
    </row>
    <row r="3286" spans="1:5" x14ac:dyDescent="0.2">
      <c r="A3286">
        <v>39570</v>
      </c>
      <c r="B3286" t="s">
        <v>6076</v>
      </c>
      <c r="C3286" t="s">
        <v>83</v>
      </c>
      <c r="D3286" t="s">
        <v>2830</v>
      </c>
      <c r="E3286" s="336">
        <v>3.94</v>
      </c>
    </row>
    <row r="3287" spans="1:5" x14ac:dyDescent="0.2">
      <c r="A3287">
        <v>39569</v>
      </c>
      <c r="B3287" t="s">
        <v>6077</v>
      </c>
      <c r="C3287" t="s">
        <v>83</v>
      </c>
      <c r="D3287" t="s">
        <v>2830</v>
      </c>
      <c r="E3287" s="336">
        <v>3.9</v>
      </c>
    </row>
    <row r="3288" spans="1:5" x14ac:dyDescent="0.2">
      <c r="A3288">
        <v>39328</v>
      </c>
      <c r="B3288" t="s">
        <v>6078</v>
      </c>
      <c r="C3288" t="s">
        <v>83</v>
      </c>
      <c r="D3288" t="s">
        <v>2830</v>
      </c>
      <c r="E3288" s="336">
        <v>4.03</v>
      </c>
    </row>
    <row r="3289" spans="1:5" x14ac:dyDescent="0.2">
      <c r="A3289">
        <v>39029</v>
      </c>
      <c r="B3289" t="s">
        <v>6079</v>
      </c>
      <c r="C3289" t="s">
        <v>83</v>
      </c>
      <c r="D3289" t="s">
        <v>2830</v>
      </c>
      <c r="E3289" s="336">
        <v>12.58</v>
      </c>
    </row>
    <row r="3290" spans="1:5" x14ac:dyDescent="0.2">
      <c r="A3290">
        <v>39028</v>
      </c>
      <c r="B3290" t="s">
        <v>6080</v>
      </c>
      <c r="C3290" t="s">
        <v>83</v>
      </c>
      <c r="D3290" t="s">
        <v>2830</v>
      </c>
      <c r="E3290" s="336">
        <v>7.32</v>
      </c>
    </row>
    <row r="3291" spans="1:5" x14ac:dyDescent="0.2">
      <c r="A3291">
        <v>38541</v>
      </c>
      <c r="B3291" t="s">
        <v>6081</v>
      </c>
      <c r="C3291" t="s">
        <v>52</v>
      </c>
      <c r="D3291" t="s">
        <v>2830</v>
      </c>
      <c r="E3291" s="336">
        <v>4851351.34</v>
      </c>
    </row>
    <row r="3292" spans="1:5" x14ac:dyDescent="0.2">
      <c r="A3292">
        <v>38542</v>
      </c>
      <c r="B3292" t="s">
        <v>6082</v>
      </c>
      <c r="C3292" t="s">
        <v>52</v>
      </c>
      <c r="D3292" t="s">
        <v>2830</v>
      </c>
      <c r="E3292" s="336">
        <v>7438738.7400000002</v>
      </c>
    </row>
    <row r="3293" spans="1:5" x14ac:dyDescent="0.2">
      <c r="A3293">
        <v>45080</v>
      </c>
      <c r="B3293" t="s">
        <v>6083</v>
      </c>
      <c r="C3293" t="s">
        <v>52</v>
      </c>
      <c r="D3293" t="s">
        <v>2830</v>
      </c>
      <c r="E3293" s="336">
        <v>16109.94</v>
      </c>
    </row>
    <row r="3294" spans="1:5" x14ac:dyDescent="0.2">
      <c r="A3294">
        <v>38543</v>
      </c>
      <c r="B3294" t="s">
        <v>6084</v>
      </c>
      <c r="C3294" t="s">
        <v>52</v>
      </c>
      <c r="D3294" t="s">
        <v>2830</v>
      </c>
      <c r="E3294" s="336">
        <v>1514705.9</v>
      </c>
    </row>
    <row r="3295" spans="1:5" x14ac:dyDescent="0.2">
      <c r="A3295">
        <v>44002</v>
      </c>
      <c r="B3295" t="s">
        <v>6085</v>
      </c>
      <c r="C3295" t="s">
        <v>52</v>
      </c>
      <c r="D3295" t="s">
        <v>2830</v>
      </c>
      <c r="E3295" s="336">
        <v>7075102.9800000004</v>
      </c>
    </row>
    <row r="3296" spans="1:5" x14ac:dyDescent="0.2">
      <c r="A3296">
        <v>43886</v>
      </c>
      <c r="B3296" t="s">
        <v>6086</v>
      </c>
      <c r="C3296" t="s">
        <v>52</v>
      </c>
      <c r="D3296" t="s">
        <v>2830</v>
      </c>
      <c r="E3296" s="336">
        <v>3433681.88</v>
      </c>
    </row>
    <row r="3297" spans="1:5" x14ac:dyDescent="0.2">
      <c r="A3297">
        <v>40791</v>
      </c>
      <c r="B3297" t="s">
        <v>6087</v>
      </c>
      <c r="C3297" t="s">
        <v>52</v>
      </c>
      <c r="D3297" t="s">
        <v>2830</v>
      </c>
      <c r="E3297" s="336">
        <v>42744.47</v>
      </c>
    </row>
    <row r="3298" spans="1:5" x14ac:dyDescent="0.2">
      <c r="A3298">
        <v>44003</v>
      </c>
      <c r="B3298" t="s">
        <v>6088</v>
      </c>
      <c r="C3298" t="s">
        <v>52</v>
      </c>
      <c r="D3298" t="s">
        <v>2830</v>
      </c>
      <c r="E3298" s="336">
        <v>9832072.1099999994</v>
      </c>
    </row>
    <row r="3299" spans="1:5" x14ac:dyDescent="0.2">
      <c r="A3299">
        <v>44548</v>
      </c>
      <c r="B3299" t="s">
        <v>6089</v>
      </c>
      <c r="C3299" t="s">
        <v>52</v>
      </c>
      <c r="D3299" t="s">
        <v>2830</v>
      </c>
      <c r="E3299" s="336">
        <v>3006878.36</v>
      </c>
    </row>
    <row r="3300" spans="1:5" x14ac:dyDescent="0.2">
      <c r="A3300">
        <v>44550</v>
      </c>
      <c r="B3300" t="s">
        <v>6090</v>
      </c>
      <c r="C3300" t="s">
        <v>52</v>
      </c>
      <c r="D3300" t="s">
        <v>2830</v>
      </c>
      <c r="E3300" s="336">
        <v>9433614.4199999999</v>
      </c>
    </row>
    <row r="3301" spans="1:5" x14ac:dyDescent="0.2">
      <c r="A3301">
        <v>44549</v>
      </c>
      <c r="B3301" t="s">
        <v>6091</v>
      </c>
      <c r="C3301" t="s">
        <v>52</v>
      </c>
      <c r="D3301" t="s">
        <v>2830</v>
      </c>
      <c r="E3301" s="336">
        <v>6898330.5700000003</v>
      </c>
    </row>
    <row r="3302" spans="1:5" x14ac:dyDescent="0.2">
      <c r="A3302">
        <v>41982</v>
      </c>
      <c r="B3302" t="s">
        <v>6092</v>
      </c>
      <c r="C3302" t="s">
        <v>52</v>
      </c>
      <c r="D3302" t="s">
        <v>2830</v>
      </c>
      <c r="E3302" s="336">
        <v>1832732.69</v>
      </c>
    </row>
    <row r="3303" spans="1:5" x14ac:dyDescent="0.2">
      <c r="A3303">
        <v>39012</v>
      </c>
      <c r="B3303" t="s">
        <v>6093</v>
      </c>
      <c r="C3303" t="s">
        <v>52</v>
      </c>
      <c r="D3303" t="s">
        <v>2830</v>
      </c>
      <c r="E3303" s="336">
        <v>1075382.8799999999</v>
      </c>
    </row>
    <row r="3304" spans="1:5" x14ac:dyDescent="0.2">
      <c r="A3304">
        <v>40435</v>
      </c>
      <c r="B3304" t="s">
        <v>6094</v>
      </c>
      <c r="C3304" t="s">
        <v>52</v>
      </c>
      <c r="D3304" t="s">
        <v>2830</v>
      </c>
      <c r="E3304" s="336">
        <v>1085900.5900000001</v>
      </c>
    </row>
    <row r="3305" spans="1:5" x14ac:dyDescent="0.2">
      <c r="A3305">
        <v>45265</v>
      </c>
      <c r="B3305" t="s">
        <v>6095</v>
      </c>
      <c r="C3305" t="s">
        <v>3225</v>
      </c>
      <c r="D3305" t="s">
        <v>2830</v>
      </c>
      <c r="E3305" s="336">
        <v>42.18</v>
      </c>
    </row>
    <row r="3306" spans="1:5" x14ac:dyDescent="0.2">
      <c r="A3306">
        <v>13617</v>
      </c>
      <c r="B3306" t="s">
        <v>6096</v>
      </c>
      <c r="C3306" t="s">
        <v>52</v>
      </c>
      <c r="D3306" t="s">
        <v>2830</v>
      </c>
      <c r="E3306" s="336">
        <v>106459.43</v>
      </c>
    </row>
    <row r="3307" spans="1:5" x14ac:dyDescent="0.2">
      <c r="A3307">
        <v>35274</v>
      </c>
      <c r="B3307" t="s">
        <v>6097</v>
      </c>
      <c r="C3307" t="s">
        <v>83</v>
      </c>
      <c r="D3307" t="s">
        <v>2830</v>
      </c>
      <c r="E3307" s="336">
        <v>60.14</v>
      </c>
    </row>
    <row r="3308" spans="1:5" x14ac:dyDescent="0.2">
      <c r="A3308">
        <v>35275</v>
      </c>
      <c r="B3308" t="s">
        <v>6098</v>
      </c>
      <c r="C3308" t="s">
        <v>83</v>
      </c>
      <c r="D3308" t="s">
        <v>2830</v>
      </c>
      <c r="E3308" s="336">
        <v>127.64</v>
      </c>
    </row>
    <row r="3309" spans="1:5" x14ac:dyDescent="0.2">
      <c r="A3309">
        <v>35276</v>
      </c>
      <c r="B3309" t="s">
        <v>6099</v>
      </c>
      <c r="C3309" t="s">
        <v>83</v>
      </c>
      <c r="D3309" t="s">
        <v>2830</v>
      </c>
      <c r="E3309" s="336">
        <v>222.09</v>
      </c>
    </row>
    <row r="3310" spans="1:5" x14ac:dyDescent="0.2">
      <c r="A3310">
        <v>11091</v>
      </c>
      <c r="B3310" t="s">
        <v>6100</v>
      </c>
      <c r="C3310" t="s">
        <v>52</v>
      </c>
      <c r="D3310" t="s">
        <v>2830</v>
      </c>
      <c r="E3310" s="336">
        <v>2.0699999999999998</v>
      </c>
    </row>
    <row r="3311" spans="1:5" x14ac:dyDescent="0.2">
      <c r="A3311">
        <v>37586</v>
      </c>
      <c r="B3311" t="s">
        <v>583</v>
      </c>
      <c r="C3311" t="s">
        <v>573</v>
      </c>
      <c r="D3311" t="s">
        <v>2830</v>
      </c>
      <c r="E3311" s="336">
        <v>82.42</v>
      </c>
    </row>
    <row r="3312" spans="1:5" x14ac:dyDescent="0.2">
      <c r="A3312">
        <v>37395</v>
      </c>
      <c r="B3312" t="s">
        <v>6101</v>
      </c>
      <c r="C3312" t="s">
        <v>573</v>
      </c>
      <c r="D3312" t="s">
        <v>2830</v>
      </c>
      <c r="E3312" s="336">
        <v>70.87</v>
      </c>
    </row>
    <row r="3313" spans="1:5" x14ac:dyDescent="0.2">
      <c r="A3313">
        <v>14147</v>
      </c>
      <c r="B3313" t="s">
        <v>6102</v>
      </c>
      <c r="C3313" t="s">
        <v>573</v>
      </c>
      <c r="D3313" t="s">
        <v>2830</v>
      </c>
      <c r="E3313" s="336">
        <v>94.01</v>
      </c>
    </row>
    <row r="3314" spans="1:5" x14ac:dyDescent="0.2">
      <c r="A3314">
        <v>37396</v>
      </c>
      <c r="B3314" t="s">
        <v>6103</v>
      </c>
      <c r="C3314" t="s">
        <v>573</v>
      </c>
      <c r="D3314" t="s">
        <v>2830</v>
      </c>
      <c r="E3314" s="336">
        <v>57.99</v>
      </c>
    </row>
    <row r="3315" spans="1:5" x14ac:dyDescent="0.2">
      <c r="A3315">
        <v>37397</v>
      </c>
      <c r="B3315" t="s">
        <v>6104</v>
      </c>
      <c r="C3315" t="s">
        <v>573</v>
      </c>
      <c r="D3315" t="s">
        <v>2830</v>
      </c>
      <c r="E3315" s="336">
        <v>60.75</v>
      </c>
    </row>
    <row r="3316" spans="1:5" x14ac:dyDescent="0.2">
      <c r="A3316">
        <v>43606</v>
      </c>
      <c r="B3316" t="s">
        <v>6105</v>
      </c>
      <c r="C3316" t="s">
        <v>52</v>
      </c>
      <c r="D3316" t="s">
        <v>2830</v>
      </c>
      <c r="E3316" s="336">
        <v>9.4</v>
      </c>
    </row>
    <row r="3317" spans="1:5" x14ac:dyDescent="0.2">
      <c r="A3317">
        <v>444</v>
      </c>
      <c r="B3317" t="s">
        <v>6106</v>
      </c>
      <c r="C3317" t="s">
        <v>52</v>
      </c>
      <c r="D3317" t="s">
        <v>2830</v>
      </c>
      <c r="E3317" s="336">
        <v>46.08</v>
      </c>
    </row>
    <row r="3318" spans="1:5" x14ac:dyDescent="0.2">
      <c r="A3318">
        <v>445</v>
      </c>
      <c r="B3318" t="s">
        <v>6107</v>
      </c>
      <c r="C3318" t="s">
        <v>52</v>
      </c>
      <c r="D3318" t="s">
        <v>2830</v>
      </c>
      <c r="E3318" s="336">
        <v>63.07</v>
      </c>
    </row>
    <row r="3319" spans="1:5" x14ac:dyDescent="0.2">
      <c r="A3319">
        <v>4783</v>
      </c>
      <c r="B3319" t="s">
        <v>6108</v>
      </c>
      <c r="C3319" t="s">
        <v>533</v>
      </c>
      <c r="D3319" t="s">
        <v>767</v>
      </c>
      <c r="E3319" s="336">
        <v>27.44</v>
      </c>
    </row>
    <row r="3320" spans="1:5" x14ac:dyDescent="0.2">
      <c r="A3320">
        <v>41079</v>
      </c>
      <c r="B3320" t="s">
        <v>6109</v>
      </c>
      <c r="C3320" t="s">
        <v>69</v>
      </c>
      <c r="D3320" t="s">
        <v>2830</v>
      </c>
      <c r="E3320" s="336">
        <v>4821</v>
      </c>
    </row>
    <row r="3321" spans="1:5" x14ac:dyDescent="0.2">
      <c r="A3321">
        <v>12874</v>
      </c>
      <c r="B3321" t="s">
        <v>6110</v>
      </c>
      <c r="C3321" t="s">
        <v>533</v>
      </c>
      <c r="D3321" t="s">
        <v>2830</v>
      </c>
      <c r="E3321" s="336">
        <v>25.29</v>
      </c>
    </row>
    <row r="3322" spans="1:5" x14ac:dyDescent="0.2">
      <c r="A3322">
        <v>41082</v>
      </c>
      <c r="B3322" t="s">
        <v>6111</v>
      </c>
      <c r="C3322" t="s">
        <v>69</v>
      </c>
      <c r="D3322" t="s">
        <v>2830</v>
      </c>
      <c r="E3322" s="336">
        <v>4445.96</v>
      </c>
    </row>
    <row r="3323" spans="1:5" x14ac:dyDescent="0.2">
      <c r="A3323">
        <v>4785</v>
      </c>
      <c r="B3323" t="s">
        <v>6112</v>
      </c>
      <c r="C3323" t="s">
        <v>533</v>
      </c>
      <c r="D3323" t="s">
        <v>2830</v>
      </c>
      <c r="E3323" s="336">
        <v>27.44</v>
      </c>
    </row>
    <row r="3324" spans="1:5" x14ac:dyDescent="0.2">
      <c r="A3324">
        <v>41081</v>
      </c>
      <c r="B3324" t="s">
        <v>6113</v>
      </c>
      <c r="C3324" t="s">
        <v>69</v>
      </c>
      <c r="D3324" t="s">
        <v>2830</v>
      </c>
      <c r="E3324" s="336">
        <v>4821</v>
      </c>
    </row>
    <row r="3325" spans="1:5" x14ac:dyDescent="0.2">
      <c r="A3325">
        <v>4801</v>
      </c>
      <c r="B3325" t="s">
        <v>6114</v>
      </c>
      <c r="C3325" t="s">
        <v>3211</v>
      </c>
      <c r="D3325" t="s">
        <v>2830</v>
      </c>
      <c r="E3325" s="336">
        <v>86.94</v>
      </c>
    </row>
    <row r="3326" spans="1:5" x14ac:dyDescent="0.2">
      <c r="A3326">
        <v>4794</v>
      </c>
      <c r="B3326" t="s">
        <v>6115</v>
      </c>
      <c r="C3326" t="s">
        <v>3211</v>
      </c>
      <c r="D3326" t="s">
        <v>2830</v>
      </c>
      <c r="E3326" s="336">
        <v>395.97</v>
      </c>
    </row>
    <row r="3327" spans="1:5" x14ac:dyDescent="0.2">
      <c r="A3327">
        <v>4796</v>
      </c>
      <c r="B3327" t="s">
        <v>6116</v>
      </c>
      <c r="C3327" t="s">
        <v>3211</v>
      </c>
      <c r="D3327" t="s">
        <v>2830</v>
      </c>
      <c r="E3327" s="336">
        <v>240.51</v>
      </c>
    </row>
    <row r="3328" spans="1:5" x14ac:dyDescent="0.2">
      <c r="A3328">
        <v>4800</v>
      </c>
      <c r="B3328" t="s">
        <v>6117</v>
      </c>
      <c r="C3328" t="s">
        <v>3211</v>
      </c>
      <c r="D3328" t="s">
        <v>2830</v>
      </c>
      <c r="E3328" s="336">
        <v>66.14</v>
      </c>
    </row>
    <row r="3329" spans="1:5" x14ac:dyDescent="0.2">
      <c r="A3329">
        <v>4795</v>
      </c>
      <c r="B3329" t="s">
        <v>6118</v>
      </c>
      <c r="C3329" t="s">
        <v>3211</v>
      </c>
      <c r="D3329" t="s">
        <v>2830</v>
      </c>
      <c r="E3329" s="336">
        <v>385.45</v>
      </c>
    </row>
    <row r="3330" spans="1:5" x14ac:dyDescent="0.2">
      <c r="A3330">
        <v>1292</v>
      </c>
      <c r="B3330" t="s">
        <v>6119</v>
      </c>
      <c r="C3330" t="s">
        <v>3211</v>
      </c>
      <c r="D3330" t="s">
        <v>2830</v>
      </c>
      <c r="E3330" s="336">
        <v>45.41</v>
      </c>
    </row>
    <row r="3331" spans="1:5" x14ac:dyDescent="0.2">
      <c r="A3331">
        <v>1287</v>
      </c>
      <c r="B3331" t="s">
        <v>6120</v>
      </c>
      <c r="C3331" t="s">
        <v>3211</v>
      </c>
      <c r="D3331" t="s">
        <v>2830</v>
      </c>
      <c r="E3331" s="336">
        <v>36.36</v>
      </c>
    </row>
    <row r="3332" spans="1:5" x14ac:dyDescent="0.2">
      <c r="A3332">
        <v>4786</v>
      </c>
      <c r="B3332" t="s">
        <v>6121</v>
      </c>
      <c r="C3332" t="s">
        <v>3211</v>
      </c>
      <c r="D3332" t="s">
        <v>767</v>
      </c>
    </row>
    <row r="3333" spans="1:5" x14ac:dyDescent="0.2">
      <c r="A3333">
        <v>10840</v>
      </c>
      <c r="B3333" t="s">
        <v>6122</v>
      </c>
      <c r="C3333" t="s">
        <v>3211</v>
      </c>
      <c r="D3333" t="s">
        <v>767</v>
      </c>
      <c r="E3333" s="336">
        <v>500</v>
      </c>
    </row>
    <row r="3334" spans="1:5" x14ac:dyDescent="0.2">
      <c r="A3334">
        <v>10841</v>
      </c>
      <c r="B3334" t="s">
        <v>6123</v>
      </c>
      <c r="C3334" t="s">
        <v>3211</v>
      </c>
      <c r="D3334" t="s">
        <v>2830</v>
      </c>
      <c r="E3334" s="336">
        <v>377.35</v>
      </c>
    </row>
    <row r="3335" spans="1:5" x14ac:dyDescent="0.2">
      <c r="A3335">
        <v>44540</v>
      </c>
      <c r="B3335" t="s">
        <v>6124</v>
      </c>
      <c r="C3335" t="s">
        <v>3211</v>
      </c>
      <c r="D3335" t="s">
        <v>2830</v>
      </c>
      <c r="E3335" s="336">
        <v>482.18</v>
      </c>
    </row>
    <row r="3336" spans="1:5" x14ac:dyDescent="0.2">
      <c r="A3336">
        <v>10842</v>
      </c>
      <c r="B3336" t="s">
        <v>6125</v>
      </c>
      <c r="C3336" t="s">
        <v>3211</v>
      </c>
      <c r="D3336" t="s">
        <v>2830</v>
      </c>
      <c r="E3336" s="336">
        <v>545.07000000000005</v>
      </c>
    </row>
    <row r="3337" spans="1:5" x14ac:dyDescent="0.2">
      <c r="A3337">
        <v>45190</v>
      </c>
      <c r="B3337" t="s">
        <v>2538</v>
      </c>
      <c r="C3337" t="s">
        <v>3211</v>
      </c>
      <c r="D3337" t="s">
        <v>767</v>
      </c>
      <c r="E3337" s="336">
        <v>74.989999999999995</v>
      </c>
    </row>
    <row r="3338" spans="1:5" x14ac:dyDescent="0.2">
      <c r="A3338">
        <v>45191</v>
      </c>
      <c r="B3338" t="s">
        <v>6126</v>
      </c>
      <c r="C3338" t="s">
        <v>3211</v>
      </c>
      <c r="D3338" t="s">
        <v>2830</v>
      </c>
      <c r="E3338" s="336">
        <v>127.22</v>
      </c>
    </row>
    <row r="3339" spans="1:5" x14ac:dyDescent="0.2">
      <c r="A3339">
        <v>38180</v>
      </c>
      <c r="B3339" t="s">
        <v>6127</v>
      </c>
      <c r="C3339" t="s">
        <v>3211</v>
      </c>
      <c r="D3339" t="s">
        <v>2830</v>
      </c>
      <c r="E3339" s="336">
        <v>193.64</v>
      </c>
    </row>
    <row r="3340" spans="1:5" x14ac:dyDescent="0.2">
      <c r="A3340">
        <v>40648</v>
      </c>
      <c r="B3340" t="s">
        <v>6128</v>
      </c>
      <c r="C3340" t="s">
        <v>3211</v>
      </c>
      <c r="D3340" t="s">
        <v>2830</v>
      </c>
    </row>
    <row r="3341" spans="1:5" x14ac:dyDescent="0.2">
      <c r="A3341">
        <v>40649</v>
      </c>
      <c r="B3341" t="s">
        <v>6129</v>
      </c>
      <c r="C3341" t="s">
        <v>3211</v>
      </c>
      <c r="D3341" t="s">
        <v>2830</v>
      </c>
    </row>
    <row r="3342" spans="1:5" x14ac:dyDescent="0.2">
      <c r="A3342">
        <v>40650</v>
      </c>
      <c r="B3342" t="s">
        <v>6130</v>
      </c>
      <c r="C3342" t="s">
        <v>3211</v>
      </c>
      <c r="D3342" t="s">
        <v>2830</v>
      </c>
    </row>
    <row r="3343" spans="1:5" x14ac:dyDescent="0.2">
      <c r="A3343">
        <v>40651</v>
      </c>
      <c r="B3343" t="s">
        <v>6131</v>
      </c>
      <c r="C3343" t="s">
        <v>3211</v>
      </c>
      <c r="D3343" t="s">
        <v>2830</v>
      </c>
    </row>
    <row r="3344" spans="1:5" x14ac:dyDescent="0.2">
      <c r="A3344">
        <v>40652</v>
      </c>
      <c r="B3344" t="s">
        <v>6132</v>
      </c>
      <c r="C3344" t="s">
        <v>3211</v>
      </c>
      <c r="D3344" t="s">
        <v>2830</v>
      </c>
    </row>
    <row r="3345" spans="1:5" x14ac:dyDescent="0.2">
      <c r="A3345">
        <v>40647</v>
      </c>
      <c r="B3345" t="s">
        <v>6133</v>
      </c>
      <c r="C3345" t="s">
        <v>3211</v>
      </c>
      <c r="D3345" t="s">
        <v>2830</v>
      </c>
    </row>
    <row r="3346" spans="1:5" x14ac:dyDescent="0.2">
      <c r="A3346">
        <v>40653</v>
      </c>
      <c r="B3346" t="s">
        <v>6134</v>
      </c>
      <c r="C3346" t="s">
        <v>3211</v>
      </c>
      <c r="D3346" t="s">
        <v>2830</v>
      </c>
    </row>
    <row r="3347" spans="1:5" x14ac:dyDescent="0.2">
      <c r="A3347">
        <v>38135</v>
      </c>
      <c r="B3347" t="s">
        <v>6135</v>
      </c>
      <c r="C3347" t="s">
        <v>3211</v>
      </c>
      <c r="D3347" t="s">
        <v>2830</v>
      </c>
      <c r="E3347" s="336">
        <v>94.99</v>
      </c>
    </row>
    <row r="3348" spans="1:5" x14ac:dyDescent="0.2">
      <c r="A3348">
        <v>36178</v>
      </c>
      <c r="B3348" t="s">
        <v>6136</v>
      </c>
      <c r="C3348" t="s">
        <v>52</v>
      </c>
      <c r="D3348" t="s">
        <v>2830</v>
      </c>
      <c r="E3348" s="336">
        <v>15.88</v>
      </c>
    </row>
    <row r="3349" spans="1:5" x14ac:dyDescent="0.2">
      <c r="A3349">
        <v>38181</v>
      </c>
      <c r="B3349" t="s">
        <v>6137</v>
      </c>
      <c r="C3349" t="s">
        <v>3211</v>
      </c>
      <c r="D3349" t="s">
        <v>2830</v>
      </c>
      <c r="E3349" s="336">
        <v>264.33999999999997</v>
      </c>
    </row>
    <row r="3350" spans="1:5" x14ac:dyDescent="0.2">
      <c r="A3350">
        <v>38182</v>
      </c>
      <c r="B3350" t="s">
        <v>6138</v>
      </c>
      <c r="C3350" t="s">
        <v>3211</v>
      </c>
      <c r="D3350" t="s">
        <v>2830</v>
      </c>
      <c r="E3350" s="336">
        <v>251.8</v>
      </c>
    </row>
    <row r="3351" spans="1:5" x14ac:dyDescent="0.2">
      <c r="A3351">
        <v>38186</v>
      </c>
      <c r="B3351" t="s">
        <v>6139</v>
      </c>
      <c r="C3351" t="s">
        <v>3211</v>
      </c>
      <c r="D3351" t="s">
        <v>2830</v>
      </c>
      <c r="E3351" s="336">
        <v>654.51</v>
      </c>
    </row>
    <row r="3352" spans="1:5" x14ac:dyDescent="0.2">
      <c r="A3352">
        <v>38185</v>
      </c>
      <c r="B3352" t="s">
        <v>6140</v>
      </c>
      <c r="C3352" t="s">
        <v>3211</v>
      </c>
      <c r="D3352" t="s">
        <v>2830</v>
      </c>
      <c r="E3352" s="336">
        <v>582.74</v>
      </c>
    </row>
    <row r="3353" spans="1:5" x14ac:dyDescent="0.2">
      <c r="A3353">
        <v>40654</v>
      </c>
      <c r="B3353" t="s">
        <v>6141</v>
      </c>
      <c r="C3353" t="s">
        <v>3211</v>
      </c>
      <c r="D3353" t="s">
        <v>2830</v>
      </c>
    </row>
    <row r="3354" spans="1:5" x14ac:dyDescent="0.2">
      <c r="A3354">
        <v>44541</v>
      </c>
      <c r="B3354" t="s">
        <v>6142</v>
      </c>
      <c r="C3354" t="s">
        <v>3211</v>
      </c>
      <c r="D3354" t="s">
        <v>2830</v>
      </c>
      <c r="E3354" s="336">
        <v>398.32</v>
      </c>
    </row>
    <row r="3355" spans="1:5" x14ac:dyDescent="0.2">
      <c r="A3355">
        <v>4822</v>
      </c>
      <c r="B3355" t="s">
        <v>6143</v>
      </c>
      <c r="C3355" t="s">
        <v>3211</v>
      </c>
      <c r="D3355" t="s">
        <v>2830</v>
      </c>
      <c r="E3355" s="336">
        <v>413.48</v>
      </c>
    </row>
    <row r="3356" spans="1:5" x14ac:dyDescent="0.2">
      <c r="A3356">
        <v>4818</v>
      </c>
      <c r="B3356" t="s">
        <v>6144</v>
      </c>
      <c r="C3356" t="s">
        <v>3211</v>
      </c>
      <c r="D3356" t="s">
        <v>767</v>
      </c>
      <c r="E3356" s="336">
        <v>425</v>
      </c>
    </row>
    <row r="3357" spans="1:5" x14ac:dyDescent="0.2">
      <c r="A3357">
        <v>39567</v>
      </c>
      <c r="B3357" t="s">
        <v>6145</v>
      </c>
      <c r="C3357" t="s">
        <v>3211</v>
      </c>
      <c r="D3357" t="s">
        <v>2830</v>
      </c>
      <c r="E3357" s="336">
        <v>41.88</v>
      </c>
    </row>
    <row r="3358" spans="1:5" x14ac:dyDescent="0.2">
      <c r="A3358">
        <v>39566</v>
      </c>
      <c r="B3358" t="s">
        <v>6146</v>
      </c>
      <c r="C3358" t="s">
        <v>3211</v>
      </c>
      <c r="D3358" t="s">
        <v>2830</v>
      </c>
      <c r="E3358" s="336">
        <v>44.32</v>
      </c>
    </row>
    <row r="3359" spans="1:5" x14ac:dyDescent="0.2">
      <c r="A3359">
        <v>39416</v>
      </c>
      <c r="B3359" t="s">
        <v>6147</v>
      </c>
      <c r="C3359" t="s">
        <v>3211</v>
      </c>
      <c r="D3359" t="s">
        <v>2830</v>
      </c>
      <c r="E3359" s="336">
        <v>27.01</v>
      </c>
    </row>
    <row r="3360" spans="1:5" x14ac:dyDescent="0.2">
      <c r="A3360">
        <v>39417</v>
      </c>
      <c r="B3360" t="s">
        <v>585</v>
      </c>
      <c r="C3360" t="s">
        <v>3211</v>
      </c>
      <c r="D3360" t="s">
        <v>2830</v>
      </c>
      <c r="E3360" s="336">
        <v>26.35</v>
      </c>
    </row>
    <row r="3361" spans="1:5" x14ac:dyDescent="0.2">
      <c r="A3361">
        <v>43742</v>
      </c>
      <c r="B3361" t="s">
        <v>6148</v>
      </c>
      <c r="C3361" t="s">
        <v>3211</v>
      </c>
      <c r="D3361" t="s">
        <v>2830</v>
      </c>
      <c r="E3361" s="336">
        <v>28.42</v>
      </c>
    </row>
    <row r="3362" spans="1:5" x14ac:dyDescent="0.2">
      <c r="A3362">
        <v>39414</v>
      </c>
      <c r="B3362" t="s">
        <v>6149</v>
      </c>
      <c r="C3362" t="s">
        <v>3211</v>
      </c>
      <c r="D3362" t="s">
        <v>2830</v>
      </c>
      <c r="E3362" s="336">
        <v>25.58</v>
      </c>
    </row>
    <row r="3363" spans="1:5" x14ac:dyDescent="0.2">
      <c r="A3363">
        <v>39415</v>
      </c>
      <c r="B3363" t="s">
        <v>6150</v>
      </c>
      <c r="C3363" t="s">
        <v>3211</v>
      </c>
      <c r="D3363" t="s">
        <v>2830</v>
      </c>
      <c r="E3363" s="336">
        <v>22.05</v>
      </c>
    </row>
    <row r="3364" spans="1:5" x14ac:dyDescent="0.2">
      <c r="A3364">
        <v>43740</v>
      </c>
      <c r="B3364" t="s">
        <v>6151</v>
      </c>
      <c r="C3364" t="s">
        <v>3211</v>
      </c>
      <c r="D3364" t="s">
        <v>2830</v>
      </c>
      <c r="E3364" s="336">
        <v>26.93</v>
      </c>
    </row>
    <row r="3365" spans="1:5" x14ac:dyDescent="0.2">
      <c r="A3365">
        <v>39412</v>
      </c>
      <c r="B3365" t="s">
        <v>6152</v>
      </c>
      <c r="C3365" t="s">
        <v>3211</v>
      </c>
      <c r="D3365" t="s">
        <v>767</v>
      </c>
      <c r="E3365" s="336">
        <v>18.47</v>
      </c>
    </row>
    <row r="3366" spans="1:5" x14ac:dyDescent="0.2">
      <c r="A3366">
        <v>39413</v>
      </c>
      <c r="B3366" t="s">
        <v>6153</v>
      </c>
      <c r="C3366" t="s">
        <v>3211</v>
      </c>
      <c r="D3366" t="s">
        <v>2830</v>
      </c>
      <c r="E3366" s="336">
        <v>19.97</v>
      </c>
    </row>
    <row r="3367" spans="1:5" x14ac:dyDescent="0.2">
      <c r="A3367">
        <v>43741</v>
      </c>
      <c r="B3367" t="s">
        <v>6154</v>
      </c>
      <c r="C3367" t="s">
        <v>3211</v>
      </c>
      <c r="D3367" t="s">
        <v>2830</v>
      </c>
      <c r="E3367" s="336">
        <v>21.29</v>
      </c>
    </row>
    <row r="3368" spans="1:5" x14ac:dyDescent="0.2">
      <c r="A3368">
        <v>11062</v>
      </c>
      <c r="B3368" t="s">
        <v>6155</v>
      </c>
      <c r="C3368" t="s">
        <v>3211</v>
      </c>
      <c r="D3368" t="s">
        <v>2830</v>
      </c>
      <c r="E3368" s="336">
        <v>57.7</v>
      </c>
    </row>
    <row r="3369" spans="1:5" x14ac:dyDescent="0.2">
      <c r="A3369">
        <v>11063</v>
      </c>
      <c r="B3369" t="s">
        <v>6156</v>
      </c>
      <c r="C3369" t="s">
        <v>3211</v>
      </c>
      <c r="D3369" t="s">
        <v>2830</v>
      </c>
      <c r="E3369" s="336">
        <v>35.31</v>
      </c>
    </row>
    <row r="3370" spans="1:5" x14ac:dyDescent="0.2">
      <c r="A3370">
        <v>13521</v>
      </c>
      <c r="B3370" t="s">
        <v>6157</v>
      </c>
      <c r="C3370" t="s">
        <v>52</v>
      </c>
      <c r="D3370" t="s">
        <v>2830</v>
      </c>
    </row>
    <row r="3371" spans="1:5" x14ac:dyDescent="0.2">
      <c r="A3371">
        <v>10851</v>
      </c>
      <c r="B3371" t="s">
        <v>6158</v>
      </c>
      <c r="C3371" t="s">
        <v>52</v>
      </c>
      <c r="D3371" t="s">
        <v>2830</v>
      </c>
    </row>
    <row r="3372" spans="1:5" x14ac:dyDescent="0.2">
      <c r="A3372">
        <v>39515</v>
      </c>
      <c r="B3372" t="s">
        <v>6159</v>
      </c>
      <c r="C3372" t="s">
        <v>52</v>
      </c>
      <c r="D3372" t="s">
        <v>2830</v>
      </c>
      <c r="E3372" s="336">
        <v>57.42</v>
      </c>
    </row>
    <row r="3373" spans="1:5" x14ac:dyDescent="0.2">
      <c r="A3373">
        <v>39516</v>
      </c>
      <c r="B3373" t="s">
        <v>6160</v>
      </c>
      <c r="C3373" t="s">
        <v>52</v>
      </c>
      <c r="D3373" t="s">
        <v>2830</v>
      </c>
      <c r="E3373" s="336">
        <v>48.41</v>
      </c>
    </row>
    <row r="3374" spans="1:5" x14ac:dyDescent="0.2">
      <c r="A3374">
        <v>39514</v>
      </c>
      <c r="B3374" t="s">
        <v>6161</v>
      </c>
      <c r="C3374" t="s">
        <v>52</v>
      </c>
      <c r="D3374" t="s">
        <v>767</v>
      </c>
      <c r="E3374" s="336">
        <v>30.12</v>
      </c>
    </row>
    <row r="3375" spans="1:5" x14ac:dyDescent="0.2">
      <c r="A3375">
        <v>4812</v>
      </c>
      <c r="B3375" t="s">
        <v>6162</v>
      </c>
      <c r="C3375" t="s">
        <v>3211</v>
      </c>
      <c r="D3375" t="s">
        <v>2830</v>
      </c>
      <c r="E3375" s="336">
        <v>11.08</v>
      </c>
    </row>
    <row r="3376" spans="1:5" x14ac:dyDescent="0.2">
      <c r="A3376">
        <v>10849</v>
      </c>
      <c r="B3376" t="s">
        <v>6163</v>
      </c>
      <c r="C3376" t="s">
        <v>52</v>
      </c>
      <c r="D3376" t="s">
        <v>2830</v>
      </c>
    </row>
    <row r="3377" spans="1:5" x14ac:dyDescent="0.2">
      <c r="A3377">
        <v>10848</v>
      </c>
      <c r="B3377" t="s">
        <v>6164</v>
      </c>
      <c r="C3377" t="s">
        <v>52</v>
      </c>
      <c r="D3377" t="s">
        <v>2830</v>
      </c>
    </row>
    <row r="3378" spans="1:5" x14ac:dyDescent="0.2">
      <c r="A3378">
        <v>4813</v>
      </c>
      <c r="B3378" t="s">
        <v>6165</v>
      </c>
      <c r="C3378" t="s">
        <v>3211</v>
      </c>
      <c r="D3378" t="s">
        <v>767</v>
      </c>
    </row>
    <row r="3379" spans="1:5" x14ac:dyDescent="0.2">
      <c r="A3379">
        <v>37560</v>
      </c>
      <c r="B3379" t="s">
        <v>6166</v>
      </c>
      <c r="C3379" t="s">
        <v>52</v>
      </c>
      <c r="D3379" t="s">
        <v>2830</v>
      </c>
      <c r="E3379" s="336">
        <v>49.21</v>
      </c>
    </row>
    <row r="3380" spans="1:5" x14ac:dyDescent="0.2">
      <c r="A3380">
        <v>37557</v>
      </c>
      <c r="B3380" t="s">
        <v>6167</v>
      </c>
      <c r="C3380" t="s">
        <v>52</v>
      </c>
      <c r="D3380" t="s">
        <v>2830</v>
      </c>
      <c r="E3380" s="336">
        <v>14.94</v>
      </c>
    </row>
    <row r="3381" spans="1:5" x14ac:dyDescent="0.2">
      <c r="A3381">
        <v>37556</v>
      </c>
      <c r="B3381" t="s">
        <v>6168</v>
      </c>
      <c r="C3381" t="s">
        <v>52</v>
      </c>
      <c r="D3381" t="s">
        <v>2830</v>
      </c>
      <c r="E3381" s="336">
        <v>28.91</v>
      </c>
    </row>
    <row r="3382" spans="1:5" x14ac:dyDescent="0.2">
      <c r="A3382">
        <v>37559</v>
      </c>
      <c r="B3382" t="s">
        <v>6169</v>
      </c>
      <c r="C3382" t="s">
        <v>52</v>
      </c>
      <c r="D3382" t="s">
        <v>2830</v>
      </c>
      <c r="E3382" s="336">
        <v>35.47</v>
      </c>
    </row>
    <row r="3383" spans="1:5" x14ac:dyDescent="0.2">
      <c r="A3383">
        <v>37539</v>
      </c>
      <c r="B3383" t="s">
        <v>6170</v>
      </c>
      <c r="C3383" t="s">
        <v>52</v>
      </c>
      <c r="D3383" t="s">
        <v>767</v>
      </c>
      <c r="E3383" s="336">
        <v>25</v>
      </c>
    </row>
    <row r="3384" spans="1:5" x14ac:dyDescent="0.2">
      <c r="A3384">
        <v>37558</v>
      </c>
      <c r="B3384" t="s">
        <v>1120</v>
      </c>
      <c r="C3384" t="s">
        <v>52</v>
      </c>
      <c r="D3384" t="s">
        <v>2830</v>
      </c>
      <c r="E3384" s="336">
        <v>46.61</v>
      </c>
    </row>
    <row r="3385" spans="1:5" x14ac:dyDescent="0.2">
      <c r="A3385">
        <v>34723</v>
      </c>
      <c r="B3385" t="s">
        <v>6171</v>
      </c>
      <c r="C3385" t="s">
        <v>3211</v>
      </c>
      <c r="D3385" t="s">
        <v>2830</v>
      </c>
    </row>
    <row r="3386" spans="1:5" x14ac:dyDescent="0.2">
      <c r="A3386">
        <v>34721</v>
      </c>
      <c r="B3386" t="s">
        <v>6172</v>
      </c>
      <c r="C3386" t="s">
        <v>3211</v>
      </c>
      <c r="D3386" t="s">
        <v>2830</v>
      </c>
    </row>
    <row r="3387" spans="1:5" x14ac:dyDescent="0.2">
      <c r="A3387">
        <v>4309</v>
      </c>
      <c r="B3387" t="s">
        <v>6173</v>
      </c>
      <c r="C3387" t="s">
        <v>52</v>
      </c>
      <c r="D3387" t="s">
        <v>2830</v>
      </c>
      <c r="E3387" s="336">
        <v>9.3000000000000007</v>
      </c>
    </row>
    <row r="3388" spans="1:5" x14ac:dyDescent="0.2">
      <c r="A3388">
        <v>4307</v>
      </c>
      <c r="B3388" t="s">
        <v>6174</v>
      </c>
      <c r="C3388" t="s">
        <v>52</v>
      </c>
      <c r="D3388" t="s">
        <v>2830</v>
      </c>
      <c r="E3388" s="336">
        <v>15.92</v>
      </c>
    </row>
    <row r="3389" spans="1:5" x14ac:dyDescent="0.2">
      <c r="A3389">
        <v>10850</v>
      </c>
      <c r="B3389" t="s">
        <v>6175</v>
      </c>
      <c r="C3389" t="s">
        <v>52</v>
      </c>
      <c r="D3389" t="s">
        <v>2830</v>
      </c>
    </row>
    <row r="3390" spans="1:5" x14ac:dyDescent="0.2">
      <c r="A3390">
        <v>42438</v>
      </c>
      <c r="B3390" t="s">
        <v>6176</v>
      </c>
      <c r="C3390" t="s">
        <v>52</v>
      </c>
      <c r="D3390" t="s">
        <v>2830</v>
      </c>
    </row>
    <row r="3391" spans="1:5" x14ac:dyDescent="0.2">
      <c r="A3391">
        <v>4792</v>
      </c>
      <c r="B3391" t="s">
        <v>6177</v>
      </c>
      <c r="C3391" t="s">
        <v>3211</v>
      </c>
      <c r="D3391" t="s">
        <v>2830</v>
      </c>
      <c r="E3391" s="336">
        <v>185.88</v>
      </c>
    </row>
    <row r="3392" spans="1:5" x14ac:dyDescent="0.2">
      <c r="A3392">
        <v>4790</v>
      </c>
      <c r="B3392" t="s">
        <v>6178</v>
      </c>
      <c r="C3392" t="s">
        <v>3211</v>
      </c>
      <c r="D3392" t="s">
        <v>767</v>
      </c>
      <c r="E3392" s="336">
        <v>111.76</v>
      </c>
    </row>
    <row r="3393" spans="1:5" x14ac:dyDescent="0.2">
      <c r="A3393">
        <v>40671</v>
      </c>
      <c r="B3393" t="s">
        <v>6179</v>
      </c>
      <c r="C3393" t="s">
        <v>3211</v>
      </c>
      <c r="D3393" t="s">
        <v>2830</v>
      </c>
      <c r="E3393" s="336">
        <v>99.02</v>
      </c>
    </row>
    <row r="3394" spans="1:5" x14ac:dyDescent="0.2">
      <c r="A3394">
        <v>7552</v>
      </c>
      <c r="B3394" t="s">
        <v>6180</v>
      </c>
      <c r="C3394" t="s">
        <v>52</v>
      </c>
      <c r="D3394" t="s">
        <v>2830</v>
      </c>
      <c r="E3394" s="336">
        <v>22.9</v>
      </c>
    </row>
    <row r="3395" spans="1:5" x14ac:dyDescent="0.2">
      <c r="A3395">
        <v>4893</v>
      </c>
      <c r="B3395" t="s">
        <v>6181</v>
      </c>
      <c r="C3395" t="s">
        <v>52</v>
      </c>
      <c r="D3395" t="s">
        <v>2830</v>
      </c>
    </row>
    <row r="3396" spans="1:5" x14ac:dyDescent="0.2">
      <c r="A3396">
        <v>4894</v>
      </c>
      <c r="B3396" t="s">
        <v>6182</v>
      </c>
      <c r="C3396" t="s">
        <v>52</v>
      </c>
      <c r="D3396" t="s">
        <v>2830</v>
      </c>
    </row>
    <row r="3397" spans="1:5" x14ac:dyDescent="0.2">
      <c r="A3397">
        <v>4890</v>
      </c>
      <c r="B3397" t="s">
        <v>6183</v>
      </c>
      <c r="C3397" t="s">
        <v>52</v>
      </c>
      <c r="D3397" t="s">
        <v>2830</v>
      </c>
    </row>
    <row r="3398" spans="1:5" x14ac:dyDescent="0.2">
      <c r="A3398">
        <v>4888</v>
      </c>
      <c r="B3398" t="s">
        <v>6184</v>
      </c>
      <c r="C3398" t="s">
        <v>52</v>
      </c>
      <c r="D3398" t="s">
        <v>2830</v>
      </c>
    </row>
    <row r="3399" spans="1:5" x14ac:dyDescent="0.2">
      <c r="A3399">
        <v>12411</v>
      </c>
      <c r="B3399" t="s">
        <v>6185</v>
      </c>
      <c r="C3399" t="s">
        <v>52</v>
      </c>
      <c r="D3399" t="s">
        <v>2830</v>
      </c>
    </row>
    <row r="3400" spans="1:5" x14ac:dyDescent="0.2">
      <c r="A3400">
        <v>4891</v>
      </c>
      <c r="B3400" t="s">
        <v>6186</v>
      </c>
      <c r="C3400" t="s">
        <v>52</v>
      </c>
      <c r="D3400" t="s">
        <v>2830</v>
      </c>
    </row>
    <row r="3401" spans="1:5" x14ac:dyDescent="0.2">
      <c r="A3401">
        <v>4892</v>
      </c>
      <c r="B3401" t="s">
        <v>6187</v>
      </c>
      <c r="C3401" t="s">
        <v>52</v>
      </c>
      <c r="D3401" t="s">
        <v>2830</v>
      </c>
    </row>
    <row r="3402" spans="1:5" x14ac:dyDescent="0.2">
      <c r="A3402">
        <v>4889</v>
      </c>
      <c r="B3402" t="s">
        <v>6188</v>
      </c>
      <c r="C3402" t="s">
        <v>52</v>
      </c>
      <c r="D3402" t="s">
        <v>2830</v>
      </c>
    </row>
    <row r="3403" spans="1:5" x14ac:dyDescent="0.2">
      <c r="A3403">
        <v>12412</v>
      </c>
      <c r="B3403" t="s">
        <v>6189</v>
      </c>
      <c r="C3403" t="s">
        <v>52</v>
      </c>
      <c r="D3403" t="s">
        <v>2830</v>
      </c>
    </row>
    <row r="3404" spans="1:5" x14ac:dyDescent="0.2">
      <c r="A3404">
        <v>4907</v>
      </c>
      <c r="B3404" t="s">
        <v>6190</v>
      </c>
      <c r="C3404" t="s">
        <v>52</v>
      </c>
      <c r="D3404" t="s">
        <v>2830</v>
      </c>
      <c r="E3404" s="336">
        <v>23.57</v>
      </c>
    </row>
    <row r="3405" spans="1:5" x14ac:dyDescent="0.2">
      <c r="A3405">
        <v>4902</v>
      </c>
      <c r="B3405" t="s">
        <v>6191</v>
      </c>
      <c r="C3405" t="s">
        <v>52</v>
      </c>
      <c r="D3405" t="s">
        <v>2830</v>
      </c>
      <c r="E3405" s="336">
        <v>61.15</v>
      </c>
    </row>
    <row r="3406" spans="1:5" x14ac:dyDescent="0.2">
      <c r="A3406">
        <v>4741</v>
      </c>
      <c r="B3406" t="s">
        <v>6192</v>
      </c>
      <c r="C3406" t="s">
        <v>2968</v>
      </c>
      <c r="D3406" t="s">
        <v>2830</v>
      </c>
      <c r="E3406" s="336">
        <v>106.7</v>
      </c>
    </row>
    <row r="3407" spans="1:5" x14ac:dyDescent="0.2">
      <c r="A3407">
        <v>4752</v>
      </c>
      <c r="B3407" t="s">
        <v>6193</v>
      </c>
      <c r="C3407" t="s">
        <v>533</v>
      </c>
      <c r="D3407" t="s">
        <v>2830</v>
      </c>
      <c r="E3407" s="336">
        <v>23.66</v>
      </c>
    </row>
    <row r="3408" spans="1:5" x14ac:dyDescent="0.2">
      <c r="A3408">
        <v>41091</v>
      </c>
      <c r="B3408" t="s">
        <v>6194</v>
      </c>
      <c r="C3408" t="s">
        <v>69</v>
      </c>
      <c r="D3408" t="s">
        <v>2830</v>
      </c>
      <c r="E3408" s="336">
        <v>4157.0200000000004</v>
      </c>
    </row>
    <row r="3409" spans="1:5" x14ac:dyDescent="0.2">
      <c r="A3409">
        <v>13954</v>
      </c>
      <c r="B3409" t="s">
        <v>6195</v>
      </c>
      <c r="C3409" t="s">
        <v>52</v>
      </c>
      <c r="D3409" t="s">
        <v>2830</v>
      </c>
    </row>
    <row r="3410" spans="1:5" x14ac:dyDescent="0.2">
      <c r="A3410">
        <v>3411</v>
      </c>
      <c r="B3410" t="s">
        <v>6196</v>
      </c>
      <c r="C3410" t="s">
        <v>94</v>
      </c>
      <c r="D3410" t="s">
        <v>2830</v>
      </c>
      <c r="E3410" s="336">
        <v>69.239999999999995</v>
      </c>
    </row>
    <row r="3411" spans="1:5" x14ac:dyDescent="0.2">
      <c r="A3411">
        <v>39995</v>
      </c>
      <c r="B3411" t="s">
        <v>6197</v>
      </c>
      <c r="C3411" t="s">
        <v>2968</v>
      </c>
      <c r="D3411" t="s">
        <v>2830</v>
      </c>
      <c r="E3411" s="336">
        <v>532.70000000000005</v>
      </c>
    </row>
    <row r="3412" spans="1:5" x14ac:dyDescent="0.2">
      <c r="A3412">
        <v>11615</v>
      </c>
      <c r="B3412" t="s">
        <v>6198</v>
      </c>
      <c r="C3412" t="s">
        <v>3211</v>
      </c>
      <c r="D3412" t="s">
        <v>2830</v>
      </c>
      <c r="E3412" s="336">
        <v>4.5199999999999996</v>
      </c>
    </row>
    <row r="3413" spans="1:5" x14ac:dyDescent="0.2">
      <c r="A3413">
        <v>3408</v>
      </c>
      <c r="B3413" t="s">
        <v>6199</v>
      </c>
      <c r="C3413" t="s">
        <v>3211</v>
      </c>
      <c r="D3413" t="s">
        <v>767</v>
      </c>
      <c r="E3413" s="336">
        <v>12</v>
      </c>
    </row>
    <row r="3414" spans="1:5" x14ac:dyDescent="0.2">
      <c r="A3414">
        <v>3409</v>
      </c>
      <c r="B3414" t="s">
        <v>6200</v>
      </c>
      <c r="C3414" t="s">
        <v>3211</v>
      </c>
      <c r="D3414" t="s">
        <v>2830</v>
      </c>
      <c r="E3414" s="336">
        <v>30</v>
      </c>
    </row>
    <row r="3415" spans="1:5" x14ac:dyDescent="0.2">
      <c r="A3415">
        <v>11427</v>
      </c>
      <c r="B3415" t="s">
        <v>6201</v>
      </c>
      <c r="C3415" t="s">
        <v>94</v>
      </c>
      <c r="D3415" t="s">
        <v>2830</v>
      </c>
    </row>
    <row r="3416" spans="1:5" x14ac:dyDescent="0.2">
      <c r="A3416">
        <v>4491</v>
      </c>
      <c r="B3416" t="s">
        <v>551</v>
      </c>
      <c r="C3416" t="s">
        <v>83</v>
      </c>
      <c r="D3416" t="s">
        <v>2830</v>
      </c>
      <c r="E3416" s="336">
        <v>8.5</v>
      </c>
    </row>
    <row r="3417" spans="1:5" x14ac:dyDescent="0.2">
      <c r="A3417">
        <v>2745</v>
      </c>
      <c r="B3417" t="s">
        <v>6202</v>
      </c>
      <c r="C3417" t="s">
        <v>83</v>
      </c>
      <c r="D3417" t="s">
        <v>2830</v>
      </c>
      <c r="E3417" s="336">
        <v>4.8099999999999996</v>
      </c>
    </row>
    <row r="3418" spans="1:5" x14ac:dyDescent="0.2">
      <c r="A3418">
        <v>14439</v>
      </c>
      <c r="B3418" t="s">
        <v>6203</v>
      </c>
      <c r="C3418" t="s">
        <v>83</v>
      </c>
      <c r="D3418" t="s">
        <v>2830</v>
      </c>
      <c r="E3418" s="336">
        <v>5.96</v>
      </c>
    </row>
    <row r="3419" spans="1:5" x14ac:dyDescent="0.2">
      <c r="A3419">
        <v>45238</v>
      </c>
      <c r="B3419" t="s">
        <v>6204</v>
      </c>
      <c r="C3419" t="s">
        <v>52</v>
      </c>
      <c r="D3419" t="s">
        <v>2830</v>
      </c>
    </row>
    <row r="3420" spans="1:5" x14ac:dyDescent="0.2">
      <c r="A3420">
        <v>44496</v>
      </c>
      <c r="B3420" t="s">
        <v>6205</v>
      </c>
      <c r="C3420" t="s">
        <v>52</v>
      </c>
      <c r="D3420" t="s">
        <v>2830</v>
      </c>
    </row>
    <row r="3421" spans="1:5" x14ac:dyDescent="0.2">
      <c r="A3421">
        <v>12362</v>
      </c>
      <c r="B3421" t="s">
        <v>6206</v>
      </c>
      <c r="C3421" t="s">
        <v>52</v>
      </c>
      <c r="D3421" t="s">
        <v>2830</v>
      </c>
      <c r="E3421" s="336">
        <v>25.04</v>
      </c>
    </row>
    <row r="3422" spans="1:5" x14ac:dyDescent="0.2">
      <c r="A3422">
        <v>421</v>
      </c>
      <c r="B3422" t="s">
        <v>6207</v>
      </c>
      <c r="C3422" t="s">
        <v>52</v>
      </c>
      <c r="D3422" t="s">
        <v>2830</v>
      </c>
    </row>
    <row r="3423" spans="1:5" x14ac:dyDescent="0.2">
      <c r="A3423">
        <v>14148</v>
      </c>
      <c r="B3423" t="s">
        <v>6208</v>
      </c>
      <c r="C3423" t="s">
        <v>52</v>
      </c>
      <c r="D3423" t="s">
        <v>2830</v>
      </c>
      <c r="E3423" s="336">
        <v>1.6</v>
      </c>
    </row>
    <row r="3424" spans="1:5" x14ac:dyDescent="0.2">
      <c r="A3424">
        <v>4341</v>
      </c>
      <c r="B3424" t="s">
        <v>6209</v>
      </c>
      <c r="C3424" t="s">
        <v>52</v>
      </c>
      <c r="D3424" t="s">
        <v>2830</v>
      </c>
      <c r="E3424" s="336">
        <v>1.22</v>
      </c>
    </row>
    <row r="3425" spans="1:5" x14ac:dyDescent="0.2">
      <c r="A3425">
        <v>4337</v>
      </c>
      <c r="B3425" t="s">
        <v>6210</v>
      </c>
      <c r="C3425" t="s">
        <v>52</v>
      </c>
      <c r="D3425" t="s">
        <v>2830</v>
      </c>
      <c r="E3425" s="336">
        <v>3.07</v>
      </c>
    </row>
    <row r="3426" spans="1:5" x14ac:dyDescent="0.2">
      <c r="A3426">
        <v>11971</v>
      </c>
      <c r="B3426" t="s">
        <v>6211</v>
      </c>
      <c r="C3426" t="s">
        <v>52</v>
      </c>
      <c r="D3426" t="s">
        <v>2830</v>
      </c>
      <c r="E3426" s="336">
        <v>5.08</v>
      </c>
    </row>
    <row r="3427" spans="1:5" x14ac:dyDescent="0.2">
      <c r="A3427">
        <v>4339</v>
      </c>
      <c r="B3427" t="s">
        <v>6212</v>
      </c>
      <c r="C3427" t="s">
        <v>52</v>
      </c>
      <c r="D3427" t="s">
        <v>2830</v>
      </c>
      <c r="E3427" s="336">
        <v>0.65</v>
      </c>
    </row>
    <row r="3428" spans="1:5" x14ac:dyDescent="0.2">
      <c r="A3428">
        <v>39997</v>
      </c>
      <c r="B3428" t="s">
        <v>6213</v>
      </c>
      <c r="C3428" t="s">
        <v>52</v>
      </c>
      <c r="D3428" t="s">
        <v>2830</v>
      </c>
      <c r="E3428" s="336">
        <v>0.36</v>
      </c>
    </row>
    <row r="3429" spans="1:5" x14ac:dyDescent="0.2">
      <c r="A3429">
        <v>4342</v>
      </c>
      <c r="B3429" t="s">
        <v>1123</v>
      </c>
      <c r="C3429" t="s">
        <v>52</v>
      </c>
      <c r="D3429" t="s">
        <v>2830</v>
      </c>
      <c r="E3429" s="336">
        <v>0.27</v>
      </c>
    </row>
    <row r="3430" spans="1:5" x14ac:dyDescent="0.2">
      <c r="A3430">
        <v>4330</v>
      </c>
      <c r="B3430" t="s">
        <v>6214</v>
      </c>
      <c r="C3430" t="s">
        <v>52</v>
      </c>
      <c r="D3430" t="s">
        <v>2830</v>
      </c>
      <c r="E3430" s="336">
        <v>0.18</v>
      </c>
    </row>
    <row r="3431" spans="1:5" x14ac:dyDescent="0.2">
      <c r="A3431">
        <v>4340</v>
      </c>
      <c r="B3431" t="s">
        <v>6215</v>
      </c>
      <c r="C3431" t="s">
        <v>52</v>
      </c>
      <c r="D3431" t="s">
        <v>2830</v>
      </c>
      <c r="E3431" s="336">
        <v>1.42</v>
      </c>
    </row>
    <row r="3432" spans="1:5" x14ac:dyDescent="0.2">
      <c r="A3432">
        <v>5088</v>
      </c>
      <c r="B3432" t="s">
        <v>6216</v>
      </c>
      <c r="C3432" t="s">
        <v>52</v>
      </c>
      <c r="D3432" t="s">
        <v>2830</v>
      </c>
      <c r="E3432" s="336">
        <v>7.33</v>
      </c>
    </row>
    <row r="3433" spans="1:5" x14ac:dyDescent="0.2">
      <c r="A3433">
        <v>11154</v>
      </c>
      <c r="B3433" t="s">
        <v>6217</v>
      </c>
      <c r="C3433" t="s">
        <v>52</v>
      </c>
      <c r="D3433" t="s">
        <v>2830</v>
      </c>
    </row>
    <row r="3434" spans="1:5" x14ac:dyDescent="0.2">
      <c r="A3434">
        <v>4989</v>
      </c>
      <c r="B3434" t="s">
        <v>6218</v>
      </c>
      <c r="C3434" t="s">
        <v>52</v>
      </c>
      <c r="D3434" t="s">
        <v>2830</v>
      </c>
      <c r="E3434" s="336">
        <v>381.18</v>
      </c>
    </row>
    <row r="3435" spans="1:5" x14ac:dyDescent="0.2">
      <c r="A3435">
        <v>4982</v>
      </c>
      <c r="B3435" t="s">
        <v>6219</v>
      </c>
      <c r="C3435" t="s">
        <v>52</v>
      </c>
      <c r="D3435" t="s">
        <v>2830</v>
      </c>
      <c r="E3435" s="336">
        <v>357.52</v>
      </c>
    </row>
    <row r="3436" spans="1:5" x14ac:dyDescent="0.2">
      <c r="A3436">
        <v>4962</v>
      </c>
      <c r="B3436" t="s">
        <v>6220</v>
      </c>
      <c r="C3436" t="s">
        <v>52</v>
      </c>
      <c r="D3436" t="s">
        <v>2830</v>
      </c>
      <c r="E3436" s="336">
        <v>281.95</v>
      </c>
    </row>
    <row r="3437" spans="1:5" x14ac:dyDescent="0.2">
      <c r="A3437">
        <v>4981</v>
      </c>
      <c r="B3437" t="s">
        <v>6221</v>
      </c>
      <c r="C3437" t="s">
        <v>52</v>
      </c>
      <c r="D3437" t="s">
        <v>767</v>
      </c>
      <c r="E3437" s="336">
        <v>251.01</v>
      </c>
    </row>
    <row r="3438" spans="1:5" x14ac:dyDescent="0.2">
      <c r="A3438">
        <v>4964</v>
      </c>
      <c r="B3438" t="s">
        <v>6222</v>
      </c>
      <c r="C3438" t="s">
        <v>52</v>
      </c>
      <c r="D3438" t="s">
        <v>2830</v>
      </c>
      <c r="E3438" s="336">
        <v>318.44</v>
      </c>
    </row>
    <row r="3439" spans="1:5" x14ac:dyDescent="0.2">
      <c r="A3439">
        <v>4992</v>
      </c>
      <c r="B3439" t="s">
        <v>1109</v>
      </c>
      <c r="C3439" t="s">
        <v>52</v>
      </c>
      <c r="D3439" t="s">
        <v>2830</v>
      </c>
      <c r="E3439" s="336">
        <v>311.06</v>
      </c>
    </row>
    <row r="3440" spans="1:5" x14ac:dyDescent="0.2">
      <c r="A3440">
        <v>4987</v>
      </c>
      <c r="B3440" t="s">
        <v>6223</v>
      </c>
      <c r="C3440" t="s">
        <v>52</v>
      </c>
      <c r="D3440" t="s">
        <v>2830</v>
      </c>
      <c r="E3440" s="336">
        <v>355.87</v>
      </c>
    </row>
    <row r="3441" spans="1:5" x14ac:dyDescent="0.2">
      <c r="A3441">
        <v>4930</v>
      </c>
      <c r="B3441" t="s">
        <v>6224</v>
      </c>
      <c r="C3441" t="s">
        <v>3211</v>
      </c>
      <c r="D3441" t="s">
        <v>2830</v>
      </c>
    </row>
    <row r="3442" spans="1:5" x14ac:dyDescent="0.2">
      <c r="A3442">
        <v>4998</v>
      </c>
      <c r="B3442" t="s">
        <v>6225</v>
      </c>
      <c r="C3442" t="s">
        <v>3211</v>
      </c>
      <c r="D3442" t="s">
        <v>2830</v>
      </c>
      <c r="E3442" s="336">
        <v>752.38</v>
      </c>
    </row>
    <row r="3443" spans="1:5" x14ac:dyDescent="0.2">
      <c r="A3443">
        <v>39021</v>
      </c>
      <c r="B3443" t="s">
        <v>6226</v>
      </c>
      <c r="C3443" t="s">
        <v>52</v>
      </c>
      <c r="D3443" t="s">
        <v>2830</v>
      </c>
    </row>
    <row r="3444" spans="1:5" x14ac:dyDescent="0.2">
      <c r="A3444">
        <v>39022</v>
      </c>
      <c r="B3444" t="s">
        <v>6227</v>
      </c>
      <c r="C3444" t="s">
        <v>52</v>
      </c>
      <c r="D3444" t="s">
        <v>767</v>
      </c>
    </row>
    <row r="3445" spans="1:5" x14ac:dyDescent="0.2">
      <c r="A3445">
        <v>39024</v>
      </c>
      <c r="B3445" t="s">
        <v>6228</v>
      </c>
      <c r="C3445" t="s">
        <v>52</v>
      </c>
      <c r="D3445" t="s">
        <v>2830</v>
      </c>
    </row>
    <row r="3446" spans="1:5" x14ac:dyDescent="0.2">
      <c r="A3446">
        <v>4914</v>
      </c>
      <c r="B3446" t="s">
        <v>6229</v>
      </c>
      <c r="C3446" t="s">
        <v>3211</v>
      </c>
      <c r="D3446" t="s">
        <v>2830</v>
      </c>
    </row>
    <row r="3447" spans="1:5" x14ac:dyDescent="0.2">
      <c r="A3447">
        <v>4917</v>
      </c>
      <c r="B3447" t="s">
        <v>6230</v>
      </c>
      <c r="C3447" t="s">
        <v>3211</v>
      </c>
      <c r="D3447" t="s">
        <v>767</v>
      </c>
    </row>
    <row r="3448" spans="1:5" x14ac:dyDescent="0.2">
      <c r="A3448">
        <v>39025</v>
      </c>
      <c r="B3448" t="s">
        <v>6231</v>
      </c>
      <c r="C3448" t="s">
        <v>52</v>
      </c>
      <c r="D3448" t="s">
        <v>2830</v>
      </c>
    </row>
    <row r="3449" spans="1:5" x14ac:dyDescent="0.2">
      <c r="A3449">
        <v>4922</v>
      </c>
      <c r="B3449" t="s">
        <v>6232</v>
      </c>
      <c r="C3449" t="s">
        <v>3211</v>
      </c>
      <c r="D3449" t="s">
        <v>2830</v>
      </c>
    </row>
    <row r="3450" spans="1:5" x14ac:dyDescent="0.2">
      <c r="A3450">
        <v>4911</v>
      </c>
      <c r="B3450" t="s">
        <v>6233</v>
      </c>
      <c r="C3450" t="s">
        <v>3211</v>
      </c>
      <c r="D3450" t="s">
        <v>2830</v>
      </c>
      <c r="E3450" s="336">
        <v>286.44</v>
      </c>
    </row>
    <row r="3451" spans="1:5" x14ac:dyDescent="0.2">
      <c r="A3451">
        <v>37518</v>
      </c>
      <c r="B3451" t="s">
        <v>6234</v>
      </c>
      <c r="C3451" t="s">
        <v>3211</v>
      </c>
      <c r="D3451" t="s">
        <v>2830</v>
      </c>
      <c r="E3451" s="336">
        <v>465.46</v>
      </c>
    </row>
    <row r="3452" spans="1:5" x14ac:dyDescent="0.2">
      <c r="A3452">
        <v>4910</v>
      </c>
      <c r="B3452" t="s">
        <v>6235</v>
      </c>
      <c r="C3452" t="s">
        <v>3211</v>
      </c>
      <c r="D3452" t="s">
        <v>2830</v>
      </c>
      <c r="E3452" s="336">
        <v>392.39</v>
      </c>
    </row>
    <row r="3453" spans="1:5" x14ac:dyDescent="0.2">
      <c r="A3453">
        <v>4943</v>
      </c>
      <c r="B3453" t="s">
        <v>6236</v>
      </c>
      <c r="C3453" t="s">
        <v>3211</v>
      </c>
      <c r="D3453" t="s">
        <v>2830</v>
      </c>
      <c r="E3453" s="336">
        <v>584.57000000000005</v>
      </c>
    </row>
    <row r="3454" spans="1:5" x14ac:dyDescent="0.2">
      <c r="A3454">
        <v>5002</v>
      </c>
      <c r="B3454" t="s">
        <v>6237</v>
      </c>
      <c r="C3454" t="s">
        <v>3211</v>
      </c>
      <c r="D3454" t="s">
        <v>2830</v>
      </c>
      <c r="E3454" s="336">
        <v>548.47</v>
      </c>
    </row>
    <row r="3455" spans="1:5" x14ac:dyDescent="0.2">
      <c r="A3455">
        <v>4977</v>
      </c>
      <c r="B3455" t="s">
        <v>6238</v>
      </c>
      <c r="C3455" t="s">
        <v>3211</v>
      </c>
      <c r="D3455" t="s">
        <v>2830</v>
      </c>
      <c r="E3455" s="336">
        <v>370.24</v>
      </c>
    </row>
    <row r="3456" spans="1:5" x14ac:dyDescent="0.2">
      <c r="A3456">
        <v>11364</v>
      </c>
      <c r="B3456" t="s">
        <v>6239</v>
      </c>
      <c r="C3456" t="s">
        <v>52</v>
      </c>
      <c r="D3456" t="s">
        <v>2830</v>
      </c>
      <c r="E3456" s="336">
        <v>215.64</v>
      </c>
    </row>
    <row r="3457" spans="1:5" x14ac:dyDescent="0.2">
      <c r="A3457">
        <v>11365</v>
      </c>
      <c r="B3457" t="s">
        <v>6240</v>
      </c>
      <c r="C3457" t="s">
        <v>52</v>
      </c>
      <c r="D3457" t="s">
        <v>2830</v>
      </c>
      <c r="E3457" s="336">
        <v>223.78</v>
      </c>
    </row>
    <row r="3458" spans="1:5" x14ac:dyDescent="0.2">
      <c r="A3458">
        <v>11366</v>
      </c>
      <c r="B3458" t="s">
        <v>6241</v>
      </c>
      <c r="C3458" t="s">
        <v>52</v>
      </c>
      <c r="D3458" t="s">
        <v>2830</v>
      </c>
      <c r="E3458" s="336">
        <v>237.88</v>
      </c>
    </row>
    <row r="3459" spans="1:5" x14ac:dyDescent="0.2">
      <c r="A3459">
        <v>43777</v>
      </c>
      <c r="B3459" t="s">
        <v>6242</v>
      </c>
      <c r="C3459" t="s">
        <v>52</v>
      </c>
      <c r="D3459" t="s">
        <v>2830</v>
      </c>
      <c r="E3459" s="336">
        <v>279.42</v>
      </c>
    </row>
    <row r="3460" spans="1:5" x14ac:dyDescent="0.2">
      <c r="A3460">
        <v>20322</v>
      </c>
      <c r="B3460" t="s">
        <v>6243</v>
      </c>
      <c r="C3460" t="s">
        <v>52</v>
      </c>
      <c r="D3460" t="s">
        <v>2830</v>
      </c>
      <c r="E3460" s="336">
        <v>259.39</v>
      </c>
    </row>
    <row r="3461" spans="1:5" x14ac:dyDescent="0.2">
      <c r="A3461">
        <v>10553</v>
      </c>
      <c r="B3461" t="s">
        <v>6244</v>
      </c>
      <c r="C3461" t="s">
        <v>52</v>
      </c>
      <c r="D3461" t="s">
        <v>2830</v>
      </c>
      <c r="E3461" s="336">
        <v>235.53</v>
      </c>
    </row>
    <row r="3462" spans="1:5" x14ac:dyDescent="0.2">
      <c r="A3462">
        <v>5020</v>
      </c>
      <c r="B3462" t="s">
        <v>6245</v>
      </c>
      <c r="C3462" t="s">
        <v>52</v>
      </c>
      <c r="D3462" t="s">
        <v>2830</v>
      </c>
      <c r="E3462" s="336">
        <v>248.32</v>
      </c>
    </row>
    <row r="3463" spans="1:5" x14ac:dyDescent="0.2">
      <c r="A3463">
        <v>10554</v>
      </c>
      <c r="B3463" t="s">
        <v>6246</v>
      </c>
      <c r="C3463" t="s">
        <v>52</v>
      </c>
      <c r="D3463" t="s">
        <v>2830</v>
      </c>
      <c r="E3463" s="336">
        <v>237.61</v>
      </c>
    </row>
    <row r="3464" spans="1:5" x14ac:dyDescent="0.2">
      <c r="A3464">
        <v>10555</v>
      </c>
      <c r="B3464" t="s">
        <v>6247</v>
      </c>
      <c r="C3464" t="s">
        <v>52</v>
      </c>
      <c r="D3464" t="s">
        <v>2830</v>
      </c>
      <c r="E3464" s="336">
        <v>259.12</v>
      </c>
    </row>
    <row r="3465" spans="1:5" x14ac:dyDescent="0.2">
      <c r="A3465">
        <v>10556</v>
      </c>
      <c r="B3465" t="s">
        <v>6248</v>
      </c>
      <c r="C3465" t="s">
        <v>52</v>
      </c>
      <c r="D3465" t="s">
        <v>2830</v>
      </c>
      <c r="E3465" s="336">
        <v>344.53</v>
      </c>
    </row>
    <row r="3466" spans="1:5" x14ac:dyDescent="0.2">
      <c r="A3466">
        <v>39502</v>
      </c>
      <c r="B3466" t="s">
        <v>6249</v>
      </c>
      <c r="C3466" t="s">
        <v>52</v>
      </c>
      <c r="D3466" t="s">
        <v>2830</v>
      </c>
      <c r="E3466" s="336">
        <v>483.8</v>
      </c>
    </row>
    <row r="3467" spans="1:5" x14ac:dyDescent="0.2">
      <c r="A3467">
        <v>39504</v>
      </c>
      <c r="B3467" t="s">
        <v>6250</v>
      </c>
      <c r="C3467" t="s">
        <v>52</v>
      </c>
      <c r="D3467" t="s">
        <v>2830</v>
      </c>
      <c r="E3467" s="336">
        <v>535</v>
      </c>
    </row>
    <row r="3468" spans="1:5" x14ac:dyDescent="0.2">
      <c r="A3468">
        <v>39503</v>
      </c>
      <c r="B3468" t="s">
        <v>6251</v>
      </c>
      <c r="C3468" t="s">
        <v>52</v>
      </c>
      <c r="D3468" t="s">
        <v>2830</v>
      </c>
      <c r="E3468" s="336">
        <v>563.07000000000005</v>
      </c>
    </row>
    <row r="3469" spans="1:5" x14ac:dyDescent="0.2">
      <c r="A3469">
        <v>39505</v>
      </c>
      <c r="B3469" t="s">
        <v>6252</v>
      </c>
      <c r="C3469" t="s">
        <v>52</v>
      </c>
      <c r="D3469" t="s">
        <v>2830</v>
      </c>
      <c r="E3469" s="336">
        <v>606.78</v>
      </c>
    </row>
    <row r="3470" spans="1:5" x14ac:dyDescent="0.2">
      <c r="A3470">
        <v>5028</v>
      </c>
      <c r="B3470" t="s">
        <v>6253</v>
      </c>
      <c r="C3470" t="s">
        <v>3211</v>
      </c>
      <c r="D3470" t="s">
        <v>2830</v>
      </c>
      <c r="E3470" s="336">
        <v>905.91</v>
      </c>
    </row>
    <row r="3471" spans="1:5" x14ac:dyDescent="0.2">
      <c r="A3471">
        <v>4969</v>
      </c>
      <c r="B3471" t="s">
        <v>6254</v>
      </c>
      <c r="C3471" t="s">
        <v>3211</v>
      </c>
      <c r="D3471" t="s">
        <v>767</v>
      </c>
      <c r="E3471" s="336">
        <v>523.63</v>
      </c>
    </row>
    <row r="3472" spans="1:5" x14ac:dyDescent="0.2">
      <c r="A3472">
        <v>44471</v>
      </c>
      <c r="B3472" t="s">
        <v>6255</v>
      </c>
      <c r="C3472" t="s">
        <v>52</v>
      </c>
      <c r="D3472" t="s">
        <v>2830</v>
      </c>
    </row>
    <row r="3473" spans="1:5" x14ac:dyDescent="0.2">
      <c r="A3473">
        <v>4944</v>
      </c>
      <c r="B3473" t="s">
        <v>6256</v>
      </c>
      <c r="C3473" t="s">
        <v>3211</v>
      </c>
      <c r="D3473" t="s">
        <v>2830</v>
      </c>
      <c r="E3473" s="336">
        <v>873.93</v>
      </c>
    </row>
    <row r="3474" spans="1:5" x14ac:dyDescent="0.2">
      <c r="A3474">
        <v>21102</v>
      </c>
      <c r="B3474" t="s">
        <v>6257</v>
      </c>
      <c r="C3474" t="s">
        <v>52</v>
      </c>
      <c r="D3474" t="s">
        <v>2830</v>
      </c>
      <c r="E3474" s="336">
        <v>56.13</v>
      </c>
    </row>
    <row r="3475" spans="1:5" x14ac:dyDescent="0.2">
      <c r="A3475">
        <v>21101</v>
      </c>
      <c r="B3475" t="s">
        <v>6258</v>
      </c>
      <c r="C3475" t="s">
        <v>52</v>
      </c>
      <c r="D3475" t="s">
        <v>2830</v>
      </c>
      <c r="E3475" s="336">
        <v>36.049999999999997</v>
      </c>
    </row>
    <row r="3476" spans="1:5" x14ac:dyDescent="0.2">
      <c r="A3476">
        <v>34713</v>
      </c>
      <c r="B3476" t="s">
        <v>6259</v>
      </c>
      <c r="C3476" t="s">
        <v>3211</v>
      </c>
      <c r="D3476" t="s">
        <v>2830</v>
      </c>
      <c r="E3476" s="336">
        <v>562.63</v>
      </c>
    </row>
    <row r="3477" spans="1:5" x14ac:dyDescent="0.2">
      <c r="A3477">
        <v>37563</v>
      </c>
      <c r="B3477" t="s">
        <v>6260</v>
      </c>
      <c r="C3477" t="s">
        <v>3211</v>
      </c>
      <c r="D3477" t="s">
        <v>2830</v>
      </c>
    </row>
    <row r="3478" spans="1:5" x14ac:dyDescent="0.2">
      <c r="A3478">
        <v>4948</v>
      </c>
      <c r="B3478" t="s">
        <v>6261</v>
      </c>
      <c r="C3478" t="s">
        <v>3211</v>
      </c>
      <c r="D3478" t="s">
        <v>2830</v>
      </c>
    </row>
    <row r="3479" spans="1:5" x14ac:dyDescent="0.2">
      <c r="A3479">
        <v>37561</v>
      </c>
      <c r="B3479" t="s">
        <v>6262</v>
      </c>
      <c r="C3479" t="s">
        <v>3211</v>
      </c>
      <c r="D3479" t="s">
        <v>2830</v>
      </c>
    </row>
    <row r="3480" spans="1:5" x14ac:dyDescent="0.2">
      <c r="A3480">
        <v>37562</v>
      </c>
      <c r="B3480" t="s">
        <v>6263</v>
      </c>
      <c r="C3480" t="s">
        <v>3211</v>
      </c>
      <c r="D3480" t="s">
        <v>2830</v>
      </c>
    </row>
    <row r="3481" spans="1:5" x14ac:dyDescent="0.2">
      <c r="A3481">
        <v>14164</v>
      </c>
      <c r="B3481" t="s">
        <v>6264</v>
      </c>
      <c r="C3481" t="s">
        <v>52</v>
      </c>
      <c r="D3481" t="s">
        <v>2830</v>
      </c>
    </row>
    <row r="3482" spans="1:5" x14ac:dyDescent="0.2">
      <c r="A3482">
        <v>14163</v>
      </c>
      <c r="B3482" t="s">
        <v>6265</v>
      </c>
      <c r="C3482" t="s">
        <v>52</v>
      </c>
      <c r="D3482" t="s">
        <v>2830</v>
      </c>
    </row>
    <row r="3483" spans="1:5" x14ac:dyDescent="0.2">
      <c r="A3483">
        <v>5051</v>
      </c>
      <c r="B3483" t="s">
        <v>6266</v>
      </c>
      <c r="C3483" t="s">
        <v>52</v>
      </c>
      <c r="D3483" t="s">
        <v>2830</v>
      </c>
    </row>
    <row r="3484" spans="1:5" x14ac:dyDescent="0.2">
      <c r="A3484">
        <v>5052</v>
      </c>
      <c r="B3484" t="s">
        <v>6267</v>
      </c>
      <c r="C3484" t="s">
        <v>52</v>
      </c>
      <c r="D3484" t="s">
        <v>767</v>
      </c>
    </row>
    <row r="3485" spans="1:5" x14ac:dyDescent="0.2">
      <c r="A3485">
        <v>14162</v>
      </c>
      <c r="B3485" t="s">
        <v>6268</v>
      </c>
      <c r="C3485" t="s">
        <v>52</v>
      </c>
      <c r="D3485" t="s">
        <v>2830</v>
      </c>
    </row>
    <row r="3486" spans="1:5" x14ac:dyDescent="0.2">
      <c r="A3486">
        <v>14166</v>
      </c>
      <c r="B3486" t="s">
        <v>6269</v>
      </c>
      <c r="C3486" t="s">
        <v>52</v>
      </c>
      <c r="D3486" t="s">
        <v>2830</v>
      </c>
    </row>
    <row r="3487" spans="1:5" x14ac:dyDescent="0.2">
      <c r="A3487">
        <v>14165</v>
      </c>
      <c r="B3487" t="s">
        <v>6270</v>
      </c>
      <c r="C3487" t="s">
        <v>52</v>
      </c>
      <c r="D3487" t="s">
        <v>2830</v>
      </c>
    </row>
    <row r="3488" spans="1:5" x14ac:dyDescent="0.2">
      <c r="A3488">
        <v>5050</v>
      </c>
      <c r="B3488" t="s">
        <v>6271</v>
      </c>
      <c r="C3488" t="s">
        <v>52</v>
      </c>
      <c r="D3488" t="s">
        <v>2830</v>
      </c>
    </row>
    <row r="3489" spans="1:4" x14ac:dyDescent="0.2">
      <c r="A3489">
        <v>12366</v>
      </c>
      <c r="B3489" t="s">
        <v>6272</v>
      </c>
      <c r="C3489" t="s">
        <v>52</v>
      </c>
      <c r="D3489" t="s">
        <v>2830</v>
      </c>
    </row>
    <row r="3490" spans="1:4" x14ac:dyDescent="0.2">
      <c r="A3490">
        <v>5045</v>
      </c>
      <c r="B3490" t="s">
        <v>6273</v>
      </c>
      <c r="C3490" t="s">
        <v>52</v>
      </c>
      <c r="D3490" t="s">
        <v>2830</v>
      </c>
    </row>
    <row r="3491" spans="1:4" x14ac:dyDescent="0.2">
      <c r="A3491">
        <v>5035</v>
      </c>
      <c r="B3491" t="s">
        <v>6274</v>
      </c>
      <c r="C3491" t="s">
        <v>52</v>
      </c>
      <c r="D3491" t="s">
        <v>2830</v>
      </c>
    </row>
    <row r="3492" spans="1:4" x14ac:dyDescent="0.2">
      <c r="A3492">
        <v>41180</v>
      </c>
      <c r="B3492" t="s">
        <v>6275</v>
      </c>
      <c r="C3492" t="s">
        <v>52</v>
      </c>
      <c r="D3492" t="s">
        <v>2830</v>
      </c>
    </row>
    <row r="3493" spans="1:4" x14ac:dyDescent="0.2">
      <c r="A3493">
        <v>41181</v>
      </c>
      <c r="B3493" t="s">
        <v>6276</v>
      </c>
      <c r="C3493" t="s">
        <v>52</v>
      </c>
      <c r="D3493" t="s">
        <v>2830</v>
      </c>
    </row>
    <row r="3494" spans="1:4" x14ac:dyDescent="0.2">
      <c r="A3494">
        <v>41182</v>
      </c>
      <c r="B3494" t="s">
        <v>6277</v>
      </c>
      <c r="C3494" t="s">
        <v>52</v>
      </c>
      <c r="D3494" t="s">
        <v>2830</v>
      </c>
    </row>
    <row r="3495" spans="1:4" x14ac:dyDescent="0.2">
      <c r="A3495">
        <v>41183</v>
      </c>
      <c r="B3495" t="s">
        <v>6278</v>
      </c>
      <c r="C3495" t="s">
        <v>52</v>
      </c>
      <c r="D3495" t="s">
        <v>2830</v>
      </c>
    </row>
    <row r="3496" spans="1:4" x14ac:dyDescent="0.2">
      <c r="A3496">
        <v>41184</v>
      </c>
      <c r="B3496" t="s">
        <v>6279</v>
      </c>
      <c r="C3496" t="s">
        <v>52</v>
      </c>
      <c r="D3496" t="s">
        <v>2830</v>
      </c>
    </row>
    <row r="3497" spans="1:4" x14ac:dyDescent="0.2">
      <c r="A3497">
        <v>41185</v>
      </c>
      <c r="B3497" t="s">
        <v>6280</v>
      </c>
      <c r="C3497" t="s">
        <v>52</v>
      </c>
      <c r="D3497" t="s">
        <v>2830</v>
      </c>
    </row>
    <row r="3498" spans="1:4" x14ac:dyDescent="0.2">
      <c r="A3498">
        <v>41186</v>
      </c>
      <c r="B3498" t="s">
        <v>6281</v>
      </c>
      <c r="C3498" t="s">
        <v>52</v>
      </c>
      <c r="D3498" t="s">
        <v>2830</v>
      </c>
    </row>
    <row r="3499" spans="1:4" x14ac:dyDescent="0.2">
      <c r="A3499">
        <v>41187</v>
      </c>
      <c r="B3499" t="s">
        <v>6282</v>
      </c>
      <c r="C3499" t="s">
        <v>52</v>
      </c>
      <c r="D3499" t="s">
        <v>2830</v>
      </c>
    </row>
    <row r="3500" spans="1:4" x14ac:dyDescent="0.2">
      <c r="A3500">
        <v>41188</v>
      </c>
      <c r="B3500" t="s">
        <v>6283</v>
      </c>
      <c r="C3500" t="s">
        <v>52</v>
      </c>
      <c r="D3500" t="s">
        <v>2830</v>
      </c>
    </row>
    <row r="3501" spans="1:4" x14ac:dyDescent="0.2">
      <c r="A3501">
        <v>5036</v>
      </c>
      <c r="B3501" t="s">
        <v>6284</v>
      </c>
      <c r="C3501" t="s">
        <v>52</v>
      </c>
      <c r="D3501" t="s">
        <v>2830</v>
      </c>
    </row>
    <row r="3502" spans="1:4" x14ac:dyDescent="0.2">
      <c r="A3502">
        <v>41189</v>
      </c>
      <c r="B3502" t="s">
        <v>6285</v>
      </c>
      <c r="C3502" t="s">
        <v>52</v>
      </c>
      <c r="D3502" t="s">
        <v>2830</v>
      </c>
    </row>
    <row r="3503" spans="1:4" x14ac:dyDescent="0.2">
      <c r="A3503">
        <v>41190</v>
      </c>
      <c r="B3503" t="s">
        <v>6286</v>
      </c>
      <c r="C3503" t="s">
        <v>52</v>
      </c>
      <c r="D3503" t="s">
        <v>2830</v>
      </c>
    </row>
    <row r="3504" spans="1:4" x14ac:dyDescent="0.2">
      <c r="A3504">
        <v>41191</v>
      </c>
      <c r="B3504" t="s">
        <v>6287</v>
      </c>
      <c r="C3504" t="s">
        <v>52</v>
      </c>
      <c r="D3504" t="s">
        <v>2830</v>
      </c>
    </row>
    <row r="3505" spans="1:4" x14ac:dyDescent="0.2">
      <c r="A3505">
        <v>41192</v>
      </c>
      <c r="B3505" t="s">
        <v>6288</v>
      </c>
      <c r="C3505" t="s">
        <v>52</v>
      </c>
      <c r="D3505" t="s">
        <v>2830</v>
      </c>
    </row>
    <row r="3506" spans="1:4" x14ac:dyDescent="0.2">
      <c r="A3506">
        <v>41193</v>
      </c>
      <c r="B3506" t="s">
        <v>6289</v>
      </c>
      <c r="C3506" t="s">
        <v>52</v>
      </c>
      <c r="D3506" t="s">
        <v>2830</v>
      </c>
    </row>
    <row r="3507" spans="1:4" x14ac:dyDescent="0.2">
      <c r="A3507">
        <v>41194</v>
      </c>
      <c r="B3507" t="s">
        <v>6290</v>
      </c>
      <c r="C3507" t="s">
        <v>52</v>
      </c>
      <c r="D3507" t="s">
        <v>2830</v>
      </c>
    </row>
    <row r="3508" spans="1:4" x14ac:dyDescent="0.2">
      <c r="A3508">
        <v>5044</v>
      </c>
      <c r="B3508" t="s">
        <v>6291</v>
      </c>
      <c r="C3508" t="s">
        <v>52</v>
      </c>
      <c r="D3508" t="s">
        <v>2830</v>
      </c>
    </row>
    <row r="3509" spans="1:4" x14ac:dyDescent="0.2">
      <c r="A3509">
        <v>5059</v>
      </c>
      <c r="B3509" t="s">
        <v>6292</v>
      </c>
      <c r="C3509" t="s">
        <v>52</v>
      </c>
      <c r="D3509" t="s">
        <v>2830</v>
      </c>
    </row>
    <row r="3510" spans="1:4" x14ac:dyDescent="0.2">
      <c r="A3510">
        <v>41201</v>
      </c>
      <c r="B3510" t="s">
        <v>6293</v>
      </c>
      <c r="C3510" t="s">
        <v>52</v>
      </c>
      <c r="D3510" t="s">
        <v>2830</v>
      </c>
    </row>
    <row r="3511" spans="1:4" x14ac:dyDescent="0.2">
      <c r="A3511">
        <v>41199</v>
      </c>
      <c r="B3511" t="s">
        <v>6294</v>
      </c>
      <c r="C3511" t="s">
        <v>52</v>
      </c>
      <c r="D3511" t="s">
        <v>2830</v>
      </c>
    </row>
    <row r="3512" spans="1:4" x14ac:dyDescent="0.2">
      <c r="A3512">
        <v>5057</v>
      </c>
      <c r="B3512" t="s">
        <v>6295</v>
      </c>
      <c r="C3512" t="s">
        <v>52</v>
      </c>
      <c r="D3512" t="s">
        <v>2830</v>
      </c>
    </row>
    <row r="3513" spans="1:4" x14ac:dyDescent="0.2">
      <c r="A3513">
        <v>41200</v>
      </c>
      <c r="B3513" t="s">
        <v>6296</v>
      </c>
      <c r="C3513" t="s">
        <v>52</v>
      </c>
      <c r="D3513" t="s">
        <v>2830</v>
      </c>
    </row>
    <row r="3514" spans="1:4" x14ac:dyDescent="0.2">
      <c r="A3514">
        <v>41205</v>
      </c>
      <c r="B3514" t="s">
        <v>6297</v>
      </c>
      <c r="C3514" t="s">
        <v>52</v>
      </c>
      <c r="D3514" t="s">
        <v>2830</v>
      </c>
    </row>
    <row r="3515" spans="1:4" x14ac:dyDescent="0.2">
      <c r="A3515">
        <v>41202</v>
      </c>
      <c r="B3515" t="s">
        <v>6298</v>
      </c>
      <c r="C3515" t="s">
        <v>52</v>
      </c>
      <c r="D3515" t="s">
        <v>2830</v>
      </c>
    </row>
    <row r="3516" spans="1:4" x14ac:dyDescent="0.2">
      <c r="A3516">
        <v>41206</v>
      </c>
      <c r="B3516" t="s">
        <v>6299</v>
      </c>
      <c r="C3516" t="s">
        <v>52</v>
      </c>
      <c r="D3516" t="s">
        <v>2830</v>
      </c>
    </row>
    <row r="3517" spans="1:4" x14ac:dyDescent="0.2">
      <c r="A3517">
        <v>12372</v>
      </c>
      <c r="B3517" t="s">
        <v>6300</v>
      </c>
      <c r="C3517" t="s">
        <v>52</v>
      </c>
      <c r="D3517" t="s">
        <v>2830</v>
      </c>
    </row>
    <row r="3518" spans="1:4" x14ac:dyDescent="0.2">
      <c r="A3518">
        <v>41207</v>
      </c>
      <c r="B3518" t="s">
        <v>6301</v>
      </c>
      <c r="C3518" t="s">
        <v>52</v>
      </c>
      <c r="D3518" t="s">
        <v>2830</v>
      </c>
    </row>
    <row r="3519" spans="1:4" x14ac:dyDescent="0.2">
      <c r="A3519">
        <v>41203</v>
      </c>
      <c r="B3519" t="s">
        <v>6302</v>
      </c>
      <c r="C3519" t="s">
        <v>52</v>
      </c>
      <c r="D3519" t="s">
        <v>2830</v>
      </c>
    </row>
    <row r="3520" spans="1:4" x14ac:dyDescent="0.2">
      <c r="A3520">
        <v>41204</v>
      </c>
      <c r="B3520" t="s">
        <v>6303</v>
      </c>
      <c r="C3520" t="s">
        <v>52</v>
      </c>
      <c r="D3520" t="s">
        <v>2830</v>
      </c>
    </row>
    <row r="3521" spans="1:4" x14ac:dyDescent="0.2">
      <c r="A3521">
        <v>41210</v>
      </c>
      <c r="B3521" t="s">
        <v>6304</v>
      </c>
      <c r="C3521" t="s">
        <v>52</v>
      </c>
      <c r="D3521" t="s">
        <v>2830</v>
      </c>
    </row>
    <row r="3522" spans="1:4" x14ac:dyDescent="0.2">
      <c r="A3522">
        <v>41208</v>
      </c>
      <c r="B3522" t="s">
        <v>6305</v>
      </c>
      <c r="C3522" t="s">
        <v>52</v>
      </c>
      <c r="D3522" t="s">
        <v>2830</v>
      </c>
    </row>
    <row r="3523" spans="1:4" x14ac:dyDescent="0.2">
      <c r="A3523">
        <v>41211</v>
      </c>
      <c r="B3523" t="s">
        <v>6306</v>
      </c>
      <c r="C3523" t="s">
        <v>52</v>
      </c>
      <c r="D3523" t="s">
        <v>2830</v>
      </c>
    </row>
    <row r="3524" spans="1:4" x14ac:dyDescent="0.2">
      <c r="A3524">
        <v>13339</v>
      </c>
      <c r="B3524" t="s">
        <v>6307</v>
      </c>
      <c r="C3524" t="s">
        <v>52</v>
      </c>
      <c r="D3524" t="s">
        <v>2830</v>
      </c>
    </row>
    <row r="3525" spans="1:4" x14ac:dyDescent="0.2">
      <c r="A3525">
        <v>41213</v>
      </c>
      <c r="B3525" t="s">
        <v>6308</v>
      </c>
      <c r="C3525" t="s">
        <v>52</v>
      </c>
      <c r="D3525" t="s">
        <v>2830</v>
      </c>
    </row>
    <row r="3526" spans="1:4" x14ac:dyDescent="0.2">
      <c r="A3526">
        <v>41209</v>
      </c>
      <c r="B3526" t="s">
        <v>6309</v>
      </c>
      <c r="C3526" t="s">
        <v>52</v>
      </c>
      <c r="D3526" t="s">
        <v>2830</v>
      </c>
    </row>
    <row r="3527" spans="1:4" x14ac:dyDescent="0.2">
      <c r="A3527">
        <v>41216</v>
      </c>
      <c r="B3527" t="s">
        <v>6310</v>
      </c>
      <c r="C3527" t="s">
        <v>52</v>
      </c>
      <c r="D3527" t="s">
        <v>2830</v>
      </c>
    </row>
    <row r="3528" spans="1:4" x14ac:dyDescent="0.2">
      <c r="A3528">
        <v>41217</v>
      </c>
      <c r="B3528" t="s">
        <v>6311</v>
      </c>
      <c r="C3528" t="s">
        <v>52</v>
      </c>
      <c r="D3528" t="s">
        <v>2830</v>
      </c>
    </row>
    <row r="3529" spans="1:4" x14ac:dyDescent="0.2">
      <c r="A3529">
        <v>41218</v>
      </c>
      <c r="B3529" t="s">
        <v>6312</v>
      </c>
      <c r="C3529" t="s">
        <v>52</v>
      </c>
      <c r="D3529" t="s">
        <v>2830</v>
      </c>
    </row>
    <row r="3530" spans="1:4" x14ac:dyDescent="0.2">
      <c r="A3530">
        <v>41214</v>
      </c>
      <c r="B3530" t="s">
        <v>6313</v>
      </c>
      <c r="C3530" t="s">
        <v>52</v>
      </c>
      <c r="D3530" t="s">
        <v>2830</v>
      </c>
    </row>
    <row r="3531" spans="1:4" x14ac:dyDescent="0.2">
      <c r="A3531">
        <v>41215</v>
      </c>
      <c r="B3531" t="s">
        <v>6314</v>
      </c>
      <c r="C3531" t="s">
        <v>52</v>
      </c>
      <c r="D3531" t="s">
        <v>2830</v>
      </c>
    </row>
    <row r="3532" spans="1:4" x14ac:dyDescent="0.2">
      <c r="A3532">
        <v>41221</v>
      </c>
      <c r="B3532" t="s">
        <v>6315</v>
      </c>
      <c r="C3532" t="s">
        <v>52</v>
      </c>
      <c r="D3532" t="s">
        <v>2830</v>
      </c>
    </row>
    <row r="3533" spans="1:4" x14ac:dyDescent="0.2">
      <c r="A3533">
        <v>41222</v>
      </c>
      <c r="B3533" t="s">
        <v>6316</v>
      </c>
      <c r="C3533" t="s">
        <v>52</v>
      </c>
      <c r="D3533" t="s">
        <v>2830</v>
      </c>
    </row>
    <row r="3534" spans="1:4" x14ac:dyDescent="0.2">
      <c r="A3534">
        <v>41195</v>
      </c>
      <c r="B3534" t="s">
        <v>6317</v>
      </c>
      <c r="C3534" t="s">
        <v>52</v>
      </c>
      <c r="D3534" t="s">
        <v>2830</v>
      </c>
    </row>
    <row r="3535" spans="1:4" x14ac:dyDescent="0.2">
      <c r="A3535">
        <v>41198</v>
      </c>
      <c r="B3535" t="s">
        <v>6318</v>
      </c>
      <c r="C3535" t="s">
        <v>52</v>
      </c>
      <c r="D3535" t="s">
        <v>2830</v>
      </c>
    </row>
    <row r="3536" spans="1:4" x14ac:dyDescent="0.2">
      <c r="A3536">
        <v>41196</v>
      </c>
      <c r="B3536" t="s">
        <v>6319</v>
      </c>
      <c r="C3536" t="s">
        <v>52</v>
      </c>
      <c r="D3536" t="s">
        <v>2830</v>
      </c>
    </row>
    <row r="3537" spans="1:5" x14ac:dyDescent="0.2">
      <c r="A3537">
        <v>5033</v>
      </c>
      <c r="B3537" t="s">
        <v>6320</v>
      </c>
      <c r="C3537" t="s">
        <v>52</v>
      </c>
      <c r="D3537" t="s">
        <v>767</v>
      </c>
    </row>
    <row r="3538" spans="1:5" x14ac:dyDescent="0.2">
      <c r="A3538">
        <v>41197</v>
      </c>
      <c r="B3538" t="s">
        <v>6321</v>
      </c>
      <c r="C3538" t="s">
        <v>52</v>
      </c>
      <c r="D3538" t="s">
        <v>2830</v>
      </c>
    </row>
    <row r="3539" spans="1:5" x14ac:dyDescent="0.2">
      <c r="A3539">
        <v>12388</v>
      </c>
      <c r="B3539" t="s">
        <v>6322</v>
      </c>
      <c r="C3539" t="s">
        <v>52</v>
      </c>
      <c r="D3539" t="s">
        <v>2830</v>
      </c>
    </row>
    <row r="3540" spans="1:5" x14ac:dyDescent="0.2">
      <c r="A3540">
        <v>2731</v>
      </c>
      <c r="B3540" t="s">
        <v>6323</v>
      </c>
      <c r="C3540" t="s">
        <v>83</v>
      </c>
      <c r="D3540" t="s">
        <v>2830</v>
      </c>
      <c r="E3540" s="336">
        <v>137.34</v>
      </c>
    </row>
    <row r="3541" spans="1:5" x14ac:dyDescent="0.2">
      <c r="A3541">
        <v>41457</v>
      </c>
      <c r="B3541" t="s">
        <v>6324</v>
      </c>
      <c r="C3541" t="s">
        <v>52</v>
      </c>
      <c r="D3541" t="s">
        <v>2830</v>
      </c>
      <c r="E3541" s="336">
        <v>1445.59</v>
      </c>
    </row>
    <row r="3542" spans="1:5" x14ac:dyDescent="0.2">
      <c r="A3542">
        <v>41458</v>
      </c>
      <c r="B3542" t="s">
        <v>6325</v>
      </c>
      <c r="C3542" t="s">
        <v>52</v>
      </c>
      <c r="D3542" t="s">
        <v>2830</v>
      </c>
      <c r="E3542" s="336">
        <v>2018.11</v>
      </c>
    </row>
    <row r="3543" spans="1:5" x14ac:dyDescent="0.2">
      <c r="A3543">
        <v>41459</v>
      </c>
      <c r="B3543" t="s">
        <v>6326</v>
      </c>
      <c r="C3543" t="s">
        <v>52</v>
      </c>
      <c r="D3543" t="s">
        <v>2830</v>
      </c>
      <c r="E3543" s="336">
        <v>2815.12</v>
      </c>
    </row>
    <row r="3544" spans="1:5" x14ac:dyDescent="0.2">
      <c r="A3544">
        <v>41461</v>
      </c>
      <c r="B3544" t="s">
        <v>6327</v>
      </c>
      <c r="C3544" t="s">
        <v>52</v>
      </c>
      <c r="D3544" t="s">
        <v>2830</v>
      </c>
      <c r="E3544" s="336">
        <v>3838.27</v>
      </c>
    </row>
    <row r="3545" spans="1:5" x14ac:dyDescent="0.2">
      <c r="A3545">
        <v>44537</v>
      </c>
      <c r="B3545" t="s">
        <v>6328</v>
      </c>
      <c r="C3545" t="s">
        <v>3976</v>
      </c>
      <c r="D3545" t="s">
        <v>2830</v>
      </c>
      <c r="E3545" s="336">
        <v>285.87</v>
      </c>
    </row>
    <row r="3546" spans="1:5" x14ac:dyDescent="0.2">
      <c r="A3546">
        <v>11844</v>
      </c>
      <c r="B3546" t="s">
        <v>6329</v>
      </c>
      <c r="C3546" t="s">
        <v>83</v>
      </c>
      <c r="D3546" t="s">
        <v>2830</v>
      </c>
      <c r="E3546" s="336">
        <v>62.97</v>
      </c>
    </row>
    <row r="3547" spans="1:5" x14ac:dyDescent="0.2">
      <c r="A3547">
        <v>4465</v>
      </c>
      <c r="B3547" t="s">
        <v>6330</v>
      </c>
      <c r="C3547" t="s">
        <v>83</v>
      </c>
      <c r="D3547" t="s">
        <v>2830</v>
      </c>
      <c r="E3547" s="336">
        <v>52.33</v>
      </c>
    </row>
    <row r="3548" spans="1:5" x14ac:dyDescent="0.2">
      <c r="A3548">
        <v>35273</v>
      </c>
      <c r="B3548" t="s">
        <v>6331</v>
      </c>
      <c r="C3548" t="s">
        <v>83</v>
      </c>
      <c r="D3548" t="s">
        <v>2830</v>
      </c>
      <c r="E3548" s="336">
        <v>62.76</v>
      </c>
    </row>
    <row r="3549" spans="1:5" x14ac:dyDescent="0.2">
      <c r="A3549">
        <v>4470</v>
      </c>
      <c r="B3549" t="s">
        <v>6332</v>
      </c>
      <c r="C3549" t="s">
        <v>83</v>
      </c>
      <c r="D3549" t="s">
        <v>2830</v>
      </c>
      <c r="E3549" s="336">
        <v>144.84</v>
      </c>
    </row>
    <row r="3550" spans="1:5" x14ac:dyDescent="0.2">
      <c r="A3550">
        <v>20204</v>
      </c>
      <c r="B3550" t="s">
        <v>6333</v>
      </c>
      <c r="C3550" t="s">
        <v>83</v>
      </c>
      <c r="D3550" t="s">
        <v>2830</v>
      </c>
      <c r="E3550" s="336">
        <v>96.56</v>
      </c>
    </row>
    <row r="3551" spans="1:5" x14ac:dyDescent="0.2">
      <c r="A3551">
        <v>20208</v>
      </c>
      <c r="B3551" t="s">
        <v>6334</v>
      </c>
      <c r="C3551" t="s">
        <v>83</v>
      </c>
      <c r="D3551" t="s">
        <v>2830</v>
      </c>
      <c r="E3551" s="336">
        <v>130.35</v>
      </c>
    </row>
    <row r="3552" spans="1:5" x14ac:dyDescent="0.2">
      <c r="A3552">
        <v>4437</v>
      </c>
      <c r="B3552" t="s">
        <v>6335</v>
      </c>
      <c r="C3552" t="s">
        <v>83</v>
      </c>
      <c r="D3552" t="s">
        <v>2830</v>
      </c>
      <c r="E3552" s="336">
        <v>108.63</v>
      </c>
    </row>
    <row r="3553" spans="1:5" x14ac:dyDescent="0.2">
      <c r="A3553">
        <v>14580</v>
      </c>
      <c r="B3553" t="s">
        <v>6336</v>
      </c>
      <c r="C3553" t="s">
        <v>83</v>
      </c>
      <c r="D3553" t="s">
        <v>2830</v>
      </c>
      <c r="E3553" s="336">
        <v>108.63</v>
      </c>
    </row>
    <row r="3554" spans="1:5" x14ac:dyDescent="0.2">
      <c r="A3554">
        <v>5065</v>
      </c>
      <c r="B3554" t="s">
        <v>6337</v>
      </c>
      <c r="C3554" t="s">
        <v>94</v>
      </c>
      <c r="D3554" t="s">
        <v>2830</v>
      </c>
      <c r="E3554" s="336">
        <v>37.15</v>
      </c>
    </row>
    <row r="3555" spans="1:5" x14ac:dyDescent="0.2">
      <c r="A3555">
        <v>5072</v>
      </c>
      <c r="B3555" t="s">
        <v>6338</v>
      </c>
      <c r="C3555" t="s">
        <v>94</v>
      </c>
      <c r="D3555" t="s">
        <v>2830</v>
      </c>
      <c r="E3555" s="336">
        <v>34.369999999999997</v>
      </c>
    </row>
    <row r="3556" spans="1:5" x14ac:dyDescent="0.2">
      <c r="A3556">
        <v>5066</v>
      </c>
      <c r="B3556" t="s">
        <v>6339</v>
      </c>
      <c r="C3556" t="s">
        <v>94</v>
      </c>
      <c r="D3556" t="s">
        <v>2830</v>
      </c>
      <c r="E3556" s="336">
        <v>25.73</v>
      </c>
    </row>
    <row r="3557" spans="1:5" x14ac:dyDescent="0.2">
      <c r="A3557">
        <v>5063</v>
      </c>
      <c r="B3557" t="s">
        <v>6340</v>
      </c>
      <c r="C3557" t="s">
        <v>94</v>
      </c>
      <c r="D3557" t="s">
        <v>2830</v>
      </c>
      <c r="E3557" s="336">
        <v>23.3</v>
      </c>
    </row>
    <row r="3558" spans="1:5" x14ac:dyDescent="0.2">
      <c r="A3558">
        <v>20247</v>
      </c>
      <c r="B3558" t="s">
        <v>6341</v>
      </c>
      <c r="C3558" t="s">
        <v>94</v>
      </c>
      <c r="D3558" t="s">
        <v>2830</v>
      </c>
      <c r="E3558" s="336">
        <v>21.62</v>
      </c>
    </row>
    <row r="3559" spans="1:5" x14ac:dyDescent="0.2">
      <c r="A3559">
        <v>5074</v>
      </c>
      <c r="B3559" t="s">
        <v>6342</v>
      </c>
      <c r="C3559" t="s">
        <v>94</v>
      </c>
      <c r="D3559" t="s">
        <v>2830</v>
      </c>
      <c r="E3559" s="336">
        <v>21.88</v>
      </c>
    </row>
    <row r="3560" spans="1:5" x14ac:dyDescent="0.2">
      <c r="A3560">
        <v>5067</v>
      </c>
      <c r="B3560" t="s">
        <v>6343</v>
      </c>
      <c r="C3560" t="s">
        <v>94</v>
      </c>
      <c r="D3560" t="s">
        <v>2830</v>
      </c>
      <c r="E3560" s="336">
        <v>20.81</v>
      </c>
    </row>
    <row r="3561" spans="1:5" x14ac:dyDescent="0.2">
      <c r="A3561">
        <v>5078</v>
      </c>
      <c r="B3561" t="s">
        <v>6344</v>
      </c>
      <c r="C3561" t="s">
        <v>94</v>
      </c>
      <c r="D3561" t="s">
        <v>2830</v>
      </c>
      <c r="E3561" s="336">
        <v>20.58</v>
      </c>
    </row>
    <row r="3562" spans="1:5" x14ac:dyDescent="0.2">
      <c r="A3562">
        <v>5068</v>
      </c>
      <c r="B3562" t="s">
        <v>555</v>
      </c>
      <c r="C3562" t="s">
        <v>94</v>
      </c>
      <c r="D3562" t="s">
        <v>2830</v>
      </c>
      <c r="E3562" s="336">
        <v>19.53</v>
      </c>
    </row>
    <row r="3563" spans="1:5" x14ac:dyDescent="0.2">
      <c r="A3563">
        <v>5073</v>
      </c>
      <c r="B3563" t="s">
        <v>6345</v>
      </c>
      <c r="C3563" t="s">
        <v>94</v>
      </c>
      <c r="D3563" t="s">
        <v>2830</v>
      </c>
      <c r="E3563" s="336">
        <v>19.91</v>
      </c>
    </row>
    <row r="3564" spans="1:5" x14ac:dyDescent="0.2">
      <c r="A3564">
        <v>5069</v>
      </c>
      <c r="B3564" t="s">
        <v>6346</v>
      </c>
      <c r="C3564" t="s">
        <v>94</v>
      </c>
      <c r="D3564" t="s">
        <v>2830</v>
      </c>
      <c r="E3564" s="336">
        <v>19.91</v>
      </c>
    </row>
    <row r="3565" spans="1:5" x14ac:dyDescent="0.2">
      <c r="A3565">
        <v>5070</v>
      </c>
      <c r="B3565" t="s">
        <v>6347</v>
      </c>
      <c r="C3565" t="s">
        <v>94</v>
      </c>
      <c r="D3565" t="s">
        <v>2830</v>
      </c>
      <c r="E3565" s="336">
        <v>20.12</v>
      </c>
    </row>
    <row r="3566" spans="1:5" x14ac:dyDescent="0.2">
      <c r="A3566">
        <v>5071</v>
      </c>
      <c r="B3566" t="s">
        <v>2416</v>
      </c>
      <c r="C3566" t="s">
        <v>94</v>
      </c>
      <c r="D3566" t="s">
        <v>2830</v>
      </c>
      <c r="E3566" s="336">
        <v>19.53</v>
      </c>
    </row>
    <row r="3567" spans="1:5" x14ac:dyDescent="0.2">
      <c r="A3567">
        <v>5061</v>
      </c>
      <c r="B3567" t="s">
        <v>6348</v>
      </c>
      <c r="C3567" t="s">
        <v>94</v>
      </c>
      <c r="D3567" t="s">
        <v>767</v>
      </c>
      <c r="E3567" s="336">
        <v>19.2</v>
      </c>
    </row>
    <row r="3568" spans="1:5" x14ac:dyDescent="0.2">
      <c r="A3568">
        <v>5075</v>
      </c>
      <c r="B3568" t="s">
        <v>587</v>
      </c>
      <c r="C3568" t="s">
        <v>94</v>
      </c>
      <c r="D3568" t="s">
        <v>2830</v>
      </c>
      <c r="E3568" s="336">
        <v>19.53</v>
      </c>
    </row>
    <row r="3569" spans="1:5" x14ac:dyDescent="0.2">
      <c r="A3569">
        <v>5062</v>
      </c>
      <c r="B3569" t="s">
        <v>6349</v>
      </c>
      <c r="C3569" t="s">
        <v>94</v>
      </c>
      <c r="D3569" t="s">
        <v>2830</v>
      </c>
      <c r="E3569" s="336">
        <v>19.79</v>
      </c>
    </row>
    <row r="3570" spans="1:5" x14ac:dyDescent="0.2">
      <c r="A3570">
        <v>39027</v>
      </c>
      <c r="B3570" t="s">
        <v>2648</v>
      </c>
      <c r="C3570" t="s">
        <v>94</v>
      </c>
      <c r="D3570" t="s">
        <v>2830</v>
      </c>
      <c r="E3570" s="336">
        <v>19.510000000000002</v>
      </c>
    </row>
    <row r="3571" spans="1:5" x14ac:dyDescent="0.2">
      <c r="A3571">
        <v>40568</v>
      </c>
      <c r="B3571" t="s">
        <v>6350</v>
      </c>
      <c r="C3571" t="s">
        <v>94</v>
      </c>
      <c r="D3571" t="s">
        <v>2830</v>
      </c>
      <c r="E3571" s="336">
        <v>19.68</v>
      </c>
    </row>
    <row r="3572" spans="1:5" x14ac:dyDescent="0.2">
      <c r="A3572">
        <v>40304</v>
      </c>
      <c r="B3572" t="s">
        <v>6351</v>
      </c>
      <c r="C3572" t="s">
        <v>94</v>
      </c>
      <c r="D3572" t="s">
        <v>2830</v>
      </c>
      <c r="E3572" s="336">
        <v>24.11</v>
      </c>
    </row>
    <row r="3573" spans="1:5" x14ac:dyDescent="0.2">
      <c r="A3573">
        <v>39026</v>
      </c>
      <c r="B3573" t="s">
        <v>666</v>
      </c>
      <c r="C3573" t="s">
        <v>94</v>
      </c>
      <c r="D3573" t="s">
        <v>2830</v>
      </c>
      <c r="E3573" s="336">
        <v>21.96</v>
      </c>
    </row>
    <row r="3574" spans="1:5" x14ac:dyDescent="0.2">
      <c r="A3574">
        <v>42431</v>
      </c>
      <c r="B3574" t="s">
        <v>6352</v>
      </c>
      <c r="C3574" t="s">
        <v>52</v>
      </c>
      <c r="D3574" t="s">
        <v>2830</v>
      </c>
    </row>
    <row r="3575" spans="1:5" x14ac:dyDescent="0.2">
      <c r="A3575">
        <v>44074</v>
      </c>
      <c r="B3575" t="s">
        <v>6353</v>
      </c>
      <c r="C3575" t="s">
        <v>556</v>
      </c>
      <c r="D3575" t="s">
        <v>2830</v>
      </c>
      <c r="E3575" s="336">
        <v>456.63</v>
      </c>
    </row>
    <row r="3576" spans="1:5" x14ac:dyDescent="0.2">
      <c r="A3576">
        <v>44072</v>
      </c>
      <c r="B3576" t="s">
        <v>6354</v>
      </c>
      <c r="C3576" t="s">
        <v>556</v>
      </c>
      <c r="D3576" t="s">
        <v>2830</v>
      </c>
      <c r="E3576" s="336">
        <v>155.26</v>
      </c>
    </row>
    <row r="3577" spans="1:5" x14ac:dyDescent="0.2">
      <c r="A3577">
        <v>511</v>
      </c>
      <c r="B3577" t="s">
        <v>6355</v>
      </c>
      <c r="C3577" t="s">
        <v>556</v>
      </c>
      <c r="D3577" t="s">
        <v>767</v>
      </c>
      <c r="E3577" s="336">
        <v>23.13</v>
      </c>
    </row>
    <row r="3578" spans="1:5" x14ac:dyDescent="0.2">
      <c r="A3578">
        <v>37540</v>
      </c>
      <c r="B3578" t="s">
        <v>6356</v>
      </c>
      <c r="C3578" t="s">
        <v>52</v>
      </c>
      <c r="D3578" t="s">
        <v>2830</v>
      </c>
      <c r="E3578" s="336">
        <v>86336.77</v>
      </c>
    </row>
    <row r="3579" spans="1:5" x14ac:dyDescent="0.2">
      <c r="A3579">
        <v>37548</v>
      </c>
      <c r="B3579" t="s">
        <v>6357</v>
      </c>
      <c r="C3579" t="s">
        <v>52</v>
      </c>
      <c r="D3579" t="s">
        <v>2830</v>
      </c>
      <c r="E3579" s="336">
        <v>114438.95</v>
      </c>
    </row>
    <row r="3580" spans="1:5" x14ac:dyDescent="0.2">
      <c r="A3580">
        <v>39828</v>
      </c>
      <c r="B3580" t="s">
        <v>6358</v>
      </c>
      <c r="C3580" t="s">
        <v>52</v>
      </c>
      <c r="D3580" t="s">
        <v>2830</v>
      </c>
      <c r="E3580" s="336">
        <v>686.52</v>
      </c>
    </row>
    <row r="3581" spans="1:5" x14ac:dyDescent="0.2">
      <c r="A3581">
        <v>38392</v>
      </c>
      <c r="B3581" t="s">
        <v>6359</v>
      </c>
      <c r="C3581" t="s">
        <v>52</v>
      </c>
      <c r="D3581" t="s">
        <v>2830</v>
      </c>
      <c r="E3581" s="336">
        <v>53.11</v>
      </c>
    </row>
    <row r="3582" spans="1:5" x14ac:dyDescent="0.2">
      <c r="A3582">
        <v>11735</v>
      </c>
      <c r="B3582" t="s">
        <v>6360</v>
      </c>
      <c r="C3582" t="s">
        <v>52</v>
      </c>
      <c r="D3582" t="s">
        <v>2830</v>
      </c>
      <c r="E3582" s="336">
        <v>12.78</v>
      </c>
    </row>
    <row r="3583" spans="1:5" x14ac:dyDescent="0.2">
      <c r="A3583">
        <v>11737</v>
      </c>
      <c r="B3583" t="s">
        <v>6361</v>
      </c>
      <c r="C3583" t="s">
        <v>52</v>
      </c>
      <c r="D3583" t="s">
        <v>2830</v>
      </c>
      <c r="E3583" s="336">
        <v>18.13</v>
      </c>
    </row>
    <row r="3584" spans="1:5" x14ac:dyDescent="0.2">
      <c r="A3584">
        <v>11738</v>
      </c>
      <c r="B3584" t="s">
        <v>6362</v>
      </c>
      <c r="C3584" t="s">
        <v>52</v>
      </c>
      <c r="D3584" t="s">
        <v>2830</v>
      </c>
      <c r="E3584" s="336">
        <v>22.86</v>
      </c>
    </row>
    <row r="3585" spans="1:5" x14ac:dyDescent="0.2">
      <c r="A3585">
        <v>36143</v>
      </c>
      <c r="B3585" t="s">
        <v>6363</v>
      </c>
      <c r="C3585" t="s">
        <v>52</v>
      </c>
      <c r="D3585" t="s">
        <v>2830</v>
      </c>
      <c r="E3585" s="336">
        <v>108.72</v>
      </c>
    </row>
    <row r="3586" spans="1:5" x14ac:dyDescent="0.2">
      <c r="A3586">
        <v>36142</v>
      </c>
      <c r="B3586" t="s">
        <v>6364</v>
      </c>
      <c r="C3586" t="s">
        <v>52</v>
      </c>
      <c r="D3586" t="s">
        <v>2830</v>
      </c>
      <c r="E3586" s="336">
        <v>2.68</v>
      </c>
    </row>
    <row r="3587" spans="1:5" x14ac:dyDescent="0.2">
      <c r="A3587">
        <v>45227</v>
      </c>
      <c r="B3587" t="s">
        <v>6365</v>
      </c>
      <c r="C3587" t="s">
        <v>52</v>
      </c>
      <c r="D3587" t="s">
        <v>2830</v>
      </c>
      <c r="E3587" s="336">
        <v>1036.02</v>
      </c>
    </row>
    <row r="3588" spans="1:5" x14ac:dyDescent="0.2">
      <c r="A3588">
        <v>45209</v>
      </c>
      <c r="B3588" t="s">
        <v>6366</v>
      </c>
      <c r="C3588" t="s">
        <v>52</v>
      </c>
      <c r="D3588" t="s">
        <v>2830</v>
      </c>
      <c r="E3588" s="336">
        <v>45.38</v>
      </c>
    </row>
    <row r="3589" spans="1:5" x14ac:dyDescent="0.2">
      <c r="A3589">
        <v>36146</v>
      </c>
      <c r="B3589" t="s">
        <v>6367</v>
      </c>
      <c r="C3589" t="s">
        <v>52</v>
      </c>
      <c r="D3589" t="s">
        <v>2830</v>
      </c>
      <c r="E3589" s="336">
        <v>287.7</v>
      </c>
    </row>
    <row r="3590" spans="1:5" x14ac:dyDescent="0.2">
      <c r="A3590">
        <v>39015</v>
      </c>
      <c r="B3590" t="s">
        <v>6368</v>
      </c>
      <c r="C3590" t="s">
        <v>52</v>
      </c>
      <c r="D3590" t="s">
        <v>767</v>
      </c>
    </row>
    <row r="3591" spans="1:5" x14ac:dyDescent="0.2">
      <c r="A3591">
        <v>38377</v>
      </c>
      <c r="B3591" t="s">
        <v>6369</v>
      </c>
      <c r="C3591" t="s">
        <v>52</v>
      </c>
      <c r="D3591" t="s">
        <v>2830</v>
      </c>
    </row>
    <row r="3592" spans="1:5" x14ac:dyDescent="0.2">
      <c r="A3592">
        <v>38376</v>
      </c>
      <c r="B3592" t="s">
        <v>6370</v>
      </c>
      <c r="C3592" t="s">
        <v>52</v>
      </c>
      <c r="D3592" t="s">
        <v>2830</v>
      </c>
    </row>
    <row r="3593" spans="1:5" x14ac:dyDescent="0.2">
      <c r="A3593">
        <v>38116</v>
      </c>
      <c r="B3593" t="s">
        <v>6371</v>
      </c>
      <c r="C3593" t="s">
        <v>52</v>
      </c>
      <c r="D3593" t="s">
        <v>2830</v>
      </c>
      <c r="E3593" s="336">
        <v>4.75</v>
      </c>
    </row>
    <row r="3594" spans="1:5" x14ac:dyDescent="0.2">
      <c r="A3594">
        <v>38066</v>
      </c>
      <c r="B3594" t="s">
        <v>6372</v>
      </c>
      <c r="C3594" t="s">
        <v>52</v>
      </c>
      <c r="D3594" t="s">
        <v>2830</v>
      </c>
      <c r="E3594" s="336">
        <v>7.84</v>
      </c>
    </row>
    <row r="3595" spans="1:5" x14ac:dyDescent="0.2">
      <c r="A3595">
        <v>38117</v>
      </c>
      <c r="B3595" t="s">
        <v>6373</v>
      </c>
      <c r="C3595" t="s">
        <v>52</v>
      </c>
      <c r="D3595" t="s">
        <v>2830</v>
      </c>
      <c r="E3595" s="336">
        <v>8.08</v>
      </c>
    </row>
    <row r="3596" spans="1:5" x14ac:dyDescent="0.2">
      <c r="A3596">
        <v>38067</v>
      </c>
      <c r="B3596" t="s">
        <v>6374</v>
      </c>
      <c r="C3596" t="s">
        <v>52</v>
      </c>
      <c r="D3596" t="s">
        <v>2830</v>
      </c>
      <c r="E3596" s="336">
        <v>11.03</v>
      </c>
    </row>
    <row r="3597" spans="1:5" x14ac:dyDescent="0.2">
      <c r="A3597">
        <v>44313</v>
      </c>
      <c r="B3597" t="s">
        <v>6375</v>
      </c>
      <c r="C3597" t="s">
        <v>52</v>
      </c>
      <c r="D3597" t="s">
        <v>2830</v>
      </c>
      <c r="E3597" s="336">
        <v>1030.95</v>
      </c>
    </row>
    <row r="3598" spans="1:5" x14ac:dyDescent="0.2">
      <c r="A3598">
        <v>11522</v>
      </c>
      <c r="B3598" t="s">
        <v>6376</v>
      </c>
      <c r="C3598" t="s">
        <v>52</v>
      </c>
      <c r="D3598" t="s">
        <v>2830</v>
      </c>
      <c r="E3598" s="336">
        <v>14.21</v>
      </c>
    </row>
    <row r="3599" spans="1:5" x14ac:dyDescent="0.2">
      <c r="A3599">
        <v>43600</v>
      </c>
      <c r="B3599" t="s">
        <v>6377</v>
      </c>
      <c r="C3599" t="s">
        <v>52</v>
      </c>
      <c r="D3599" t="s">
        <v>2830</v>
      </c>
      <c r="E3599" s="336">
        <v>56.96</v>
      </c>
    </row>
    <row r="3600" spans="1:5" x14ac:dyDescent="0.2">
      <c r="A3600">
        <v>5080</v>
      </c>
      <c r="B3600" t="s">
        <v>6378</v>
      </c>
      <c r="C3600" t="s">
        <v>52</v>
      </c>
      <c r="D3600" t="s">
        <v>2830</v>
      </c>
      <c r="E3600" s="336">
        <v>22.21</v>
      </c>
    </row>
    <row r="3601" spans="1:5" x14ac:dyDescent="0.2">
      <c r="A3601">
        <v>38168</v>
      </c>
      <c r="B3601" t="s">
        <v>6379</v>
      </c>
      <c r="C3601" t="s">
        <v>52</v>
      </c>
      <c r="D3601" t="s">
        <v>2830</v>
      </c>
      <c r="E3601" s="336">
        <v>155.07</v>
      </c>
    </row>
    <row r="3602" spans="1:5" x14ac:dyDescent="0.2">
      <c r="A3602">
        <v>43601</v>
      </c>
      <c r="B3602" t="s">
        <v>6380</v>
      </c>
      <c r="C3602" t="s">
        <v>52</v>
      </c>
      <c r="D3602" t="s">
        <v>2830</v>
      </c>
      <c r="E3602" s="336">
        <v>77.53</v>
      </c>
    </row>
    <row r="3603" spans="1:5" x14ac:dyDescent="0.2">
      <c r="A3603">
        <v>13393</v>
      </c>
      <c r="B3603" t="s">
        <v>6381</v>
      </c>
      <c r="C3603" t="s">
        <v>52</v>
      </c>
      <c r="D3603" t="s">
        <v>2830</v>
      </c>
      <c r="E3603" s="336">
        <v>297.20999999999998</v>
      </c>
    </row>
    <row r="3604" spans="1:5" x14ac:dyDescent="0.2">
      <c r="A3604">
        <v>13395</v>
      </c>
      <c r="B3604" t="s">
        <v>6382</v>
      </c>
      <c r="C3604" t="s">
        <v>52</v>
      </c>
      <c r="D3604" t="s">
        <v>2830</v>
      </c>
      <c r="E3604" s="336">
        <v>416.5</v>
      </c>
    </row>
    <row r="3605" spans="1:5" x14ac:dyDescent="0.2">
      <c r="A3605">
        <v>12039</v>
      </c>
      <c r="B3605" t="s">
        <v>6383</v>
      </c>
      <c r="C3605" t="s">
        <v>52</v>
      </c>
      <c r="D3605" t="s">
        <v>2830</v>
      </c>
      <c r="E3605" s="336">
        <v>437.7</v>
      </c>
    </row>
    <row r="3606" spans="1:5" x14ac:dyDescent="0.2">
      <c r="A3606">
        <v>13396</v>
      </c>
      <c r="B3606" t="s">
        <v>6384</v>
      </c>
      <c r="C3606" t="s">
        <v>52</v>
      </c>
      <c r="D3606" t="s">
        <v>2830</v>
      </c>
      <c r="E3606" s="336">
        <v>614.72</v>
      </c>
    </row>
    <row r="3607" spans="1:5" x14ac:dyDescent="0.2">
      <c r="A3607">
        <v>12041</v>
      </c>
      <c r="B3607" t="s">
        <v>6385</v>
      </c>
      <c r="C3607" t="s">
        <v>52</v>
      </c>
      <c r="D3607" t="s">
        <v>2830</v>
      </c>
      <c r="E3607" s="336">
        <v>501.96</v>
      </c>
    </row>
    <row r="3608" spans="1:5" x14ac:dyDescent="0.2">
      <c r="A3608">
        <v>12043</v>
      </c>
      <c r="B3608" t="s">
        <v>6386</v>
      </c>
      <c r="C3608" t="s">
        <v>52</v>
      </c>
      <c r="D3608" t="s">
        <v>2830</v>
      </c>
      <c r="E3608" s="336">
        <v>1059.81</v>
      </c>
    </row>
    <row r="3609" spans="1:5" x14ac:dyDescent="0.2">
      <c r="A3609">
        <v>39762</v>
      </c>
      <c r="B3609" t="s">
        <v>6387</v>
      </c>
      <c r="C3609" t="s">
        <v>52</v>
      </c>
      <c r="D3609" t="s">
        <v>2830</v>
      </c>
      <c r="E3609" s="336">
        <v>504.49</v>
      </c>
    </row>
    <row r="3610" spans="1:5" x14ac:dyDescent="0.2">
      <c r="A3610">
        <v>12042</v>
      </c>
      <c r="B3610" t="s">
        <v>6388</v>
      </c>
      <c r="C3610" t="s">
        <v>52</v>
      </c>
      <c r="D3610" t="s">
        <v>2830</v>
      </c>
      <c r="E3610" s="336">
        <v>736.55</v>
      </c>
    </row>
    <row r="3611" spans="1:5" x14ac:dyDescent="0.2">
      <c r="A3611">
        <v>39763</v>
      </c>
      <c r="B3611" t="s">
        <v>6389</v>
      </c>
      <c r="C3611" t="s">
        <v>52</v>
      </c>
      <c r="D3611" t="s">
        <v>2830</v>
      </c>
      <c r="E3611" s="336">
        <v>862.03</v>
      </c>
    </row>
    <row r="3612" spans="1:5" x14ac:dyDescent="0.2">
      <c r="A3612">
        <v>39760</v>
      </c>
      <c r="B3612" t="s">
        <v>6390</v>
      </c>
      <c r="C3612" t="s">
        <v>52</v>
      </c>
      <c r="D3612" t="s">
        <v>2830</v>
      </c>
      <c r="E3612" s="336">
        <v>859.2</v>
      </c>
    </row>
    <row r="3613" spans="1:5" x14ac:dyDescent="0.2">
      <c r="A3613">
        <v>39756</v>
      </c>
      <c r="B3613" t="s">
        <v>6391</v>
      </c>
      <c r="C3613" t="s">
        <v>52</v>
      </c>
      <c r="D3613" t="s">
        <v>2830</v>
      </c>
      <c r="E3613" s="336">
        <v>308.5</v>
      </c>
    </row>
    <row r="3614" spans="1:5" x14ac:dyDescent="0.2">
      <c r="A3614">
        <v>12038</v>
      </c>
      <c r="B3614" t="s">
        <v>6392</v>
      </c>
      <c r="C3614" t="s">
        <v>52</v>
      </c>
      <c r="D3614" t="s">
        <v>2830</v>
      </c>
      <c r="E3614" s="336">
        <v>385.48</v>
      </c>
    </row>
    <row r="3615" spans="1:5" x14ac:dyDescent="0.2">
      <c r="A3615">
        <v>39757</v>
      </c>
      <c r="B3615" t="s">
        <v>6393</v>
      </c>
      <c r="C3615" t="s">
        <v>52</v>
      </c>
      <c r="D3615" t="s">
        <v>2830</v>
      </c>
      <c r="E3615" s="336">
        <v>356.45</v>
      </c>
    </row>
    <row r="3616" spans="1:5" x14ac:dyDescent="0.2">
      <c r="A3616">
        <v>39758</v>
      </c>
      <c r="B3616" t="s">
        <v>6394</v>
      </c>
      <c r="C3616" t="s">
        <v>52</v>
      </c>
      <c r="D3616" t="s">
        <v>2830</v>
      </c>
      <c r="E3616" s="336">
        <v>519.48</v>
      </c>
    </row>
    <row r="3617" spans="1:5" x14ac:dyDescent="0.2">
      <c r="A3617">
        <v>39759</v>
      </c>
      <c r="B3617" t="s">
        <v>6395</v>
      </c>
      <c r="C3617" t="s">
        <v>52</v>
      </c>
      <c r="D3617" t="s">
        <v>2830</v>
      </c>
      <c r="E3617" s="336">
        <v>641.55999999999995</v>
      </c>
    </row>
    <row r="3618" spans="1:5" x14ac:dyDescent="0.2">
      <c r="A3618">
        <v>39761</v>
      </c>
      <c r="B3618" t="s">
        <v>6396</v>
      </c>
      <c r="C3618" t="s">
        <v>52</v>
      </c>
      <c r="D3618" t="s">
        <v>2830</v>
      </c>
      <c r="E3618" s="336">
        <v>771.18</v>
      </c>
    </row>
    <row r="3619" spans="1:5" x14ac:dyDescent="0.2">
      <c r="A3619">
        <v>39805</v>
      </c>
      <c r="B3619" t="s">
        <v>6397</v>
      </c>
      <c r="C3619" t="s">
        <v>52</v>
      </c>
      <c r="D3619" t="s">
        <v>2830</v>
      </c>
      <c r="E3619" s="336">
        <v>201.26</v>
      </c>
    </row>
    <row r="3620" spans="1:5" x14ac:dyDescent="0.2">
      <c r="A3620">
        <v>39806</v>
      </c>
      <c r="B3620" t="s">
        <v>6398</v>
      </c>
      <c r="C3620" t="s">
        <v>52</v>
      </c>
      <c r="D3620" t="s">
        <v>2830</v>
      </c>
      <c r="E3620" s="336">
        <v>372.88</v>
      </c>
    </row>
    <row r="3621" spans="1:5" x14ac:dyDescent="0.2">
      <c r="A3621">
        <v>39807</v>
      </c>
      <c r="B3621" t="s">
        <v>6399</v>
      </c>
      <c r="C3621" t="s">
        <v>52</v>
      </c>
      <c r="D3621" t="s">
        <v>2830</v>
      </c>
      <c r="E3621" s="336">
        <v>808.12</v>
      </c>
    </row>
    <row r="3622" spans="1:5" x14ac:dyDescent="0.2">
      <c r="A3622">
        <v>43100</v>
      </c>
      <c r="B3622" t="s">
        <v>6400</v>
      </c>
      <c r="C3622" t="s">
        <v>52</v>
      </c>
      <c r="D3622" t="s">
        <v>2830</v>
      </c>
      <c r="E3622" s="336">
        <v>631.78</v>
      </c>
    </row>
    <row r="3623" spans="1:5" x14ac:dyDescent="0.2">
      <c r="A3623">
        <v>39804</v>
      </c>
      <c r="B3623" t="s">
        <v>6401</v>
      </c>
      <c r="C3623" t="s">
        <v>52</v>
      </c>
      <c r="D3623" t="s">
        <v>2830</v>
      </c>
      <c r="E3623" s="336">
        <v>118.18</v>
      </c>
    </row>
    <row r="3624" spans="1:5" x14ac:dyDescent="0.2">
      <c r="A3624">
        <v>39796</v>
      </c>
      <c r="B3624" t="s">
        <v>6402</v>
      </c>
      <c r="C3624" t="s">
        <v>52</v>
      </c>
      <c r="D3624" t="s">
        <v>2830</v>
      </c>
      <c r="E3624" s="336">
        <v>122.41</v>
      </c>
    </row>
    <row r="3625" spans="1:5" x14ac:dyDescent="0.2">
      <c r="A3625">
        <v>39797</v>
      </c>
      <c r="B3625" t="s">
        <v>6403</v>
      </c>
      <c r="C3625" t="s">
        <v>52</v>
      </c>
      <c r="D3625" t="s">
        <v>767</v>
      </c>
      <c r="E3625" s="336">
        <v>192.15</v>
      </c>
    </row>
    <row r="3626" spans="1:5" x14ac:dyDescent="0.2">
      <c r="A3626">
        <v>39798</v>
      </c>
      <c r="B3626" t="s">
        <v>6404</v>
      </c>
      <c r="C3626" t="s">
        <v>52</v>
      </c>
      <c r="D3626" t="s">
        <v>2830</v>
      </c>
      <c r="E3626" s="336">
        <v>329.6</v>
      </c>
    </row>
    <row r="3627" spans="1:5" x14ac:dyDescent="0.2">
      <c r="A3627">
        <v>39794</v>
      </c>
      <c r="B3627" t="s">
        <v>6405</v>
      </c>
      <c r="C3627" t="s">
        <v>52</v>
      </c>
      <c r="D3627" t="s">
        <v>2830</v>
      </c>
      <c r="E3627" s="336">
        <v>51.96</v>
      </c>
    </row>
    <row r="3628" spans="1:5" x14ac:dyDescent="0.2">
      <c r="A3628">
        <v>39795</v>
      </c>
      <c r="B3628" t="s">
        <v>6406</v>
      </c>
      <c r="C3628" t="s">
        <v>52</v>
      </c>
      <c r="D3628" t="s">
        <v>2830</v>
      </c>
      <c r="E3628" s="336">
        <v>82.08</v>
      </c>
    </row>
    <row r="3629" spans="1:5" x14ac:dyDescent="0.2">
      <c r="A3629">
        <v>39801</v>
      </c>
      <c r="B3629" t="s">
        <v>6407</v>
      </c>
      <c r="C3629" t="s">
        <v>52</v>
      </c>
      <c r="D3629" t="s">
        <v>2830</v>
      </c>
      <c r="E3629" s="336">
        <v>173.33</v>
      </c>
    </row>
    <row r="3630" spans="1:5" x14ac:dyDescent="0.2">
      <c r="A3630">
        <v>39802</v>
      </c>
      <c r="B3630" t="s">
        <v>6408</v>
      </c>
      <c r="C3630" t="s">
        <v>52</v>
      </c>
      <c r="D3630" t="s">
        <v>2830</v>
      </c>
      <c r="E3630" s="336">
        <v>254.07</v>
      </c>
    </row>
    <row r="3631" spans="1:5" x14ac:dyDescent="0.2">
      <c r="A3631">
        <v>39803</v>
      </c>
      <c r="B3631" t="s">
        <v>6409</v>
      </c>
      <c r="C3631" t="s">
        <v>52</v>
      </c>
      <c r="D3631" t="s">
        <v>2830</v>
      </c>
      <c r="E3631" s="336">
        <v>354.44</v>
      </c>
    </row>
    <row r="3632" spans="1:5" x14ac:dyDescent="0.2">
      <c r="A3632">
        <v>39799</v>
      </c>
      <c r="B3632" t="s">
        <v>6410</v>
      </c>
      <c r="C3632" t="s">
        <v>52</v>
      </c>
      <c r="D3632" t="s">
        <v>2830</v>
      </c>
      <c r="E3632" s="336">
        <v>60.56</v>
      </c>
    </row>
    <row r="3633" spans="1:5" x14ac:dyDescent="0.2">
      <c r="A3633">
        <v>39800</v>
      </c>
      <c r="B3633" t="s">
        <v>6411</v>
      </c>
      <c r="C3633" t="s">
        <v>52</v>
      </c>
      <c r="D3633" t="s">
        <v>2830</v>
      </c>
      <c r="E3633" s="336">
        <v>103.17</v>
      </c>
    </row>
    <row r="3634" spans="1:5" x14ac:dyDescent="0.2">
      <c r="A3634">
        <v>43837</v>
      </c>
      <c r="B3634" t="s">
        <v>6412</v>
      </c>
      <c r="C3634" t="s">
        <v>52</v>
      </c>
      <c r="D3634" t="s">
        <v>2830</v>
      </c>
      <c r="E3634" s="336">
        <v>1402.82</v>
      </c>
    </row>
    <row r="3635" spans="1:5" x14ac:dyDescent="0.2">
      <c r="A3635">
        <v>43836</v>
      </c>
      <c r="B3635" t="s">
        <v>6413</v>
      </c>
      <c r="C3635" t="s">
        <v>52</v>
      </c>
      <c r="D3635" t="s">
        <v>2830</v>
      </c>
      <c r="E3635" s="336">
        <v>2854.5</v>
      </c>
    </row>
    <row r="3636" spans="1:5" x14ac:dyDescent="0.2">
      <c r="A3636">
        <v>21059</v>
      </c>
      <c r="B3636" t="s">
        <v>617</v>
      </c>
      <c r="C3636" t="s">
        <v>52</v>
      </c>
      <c r="D3636" t="s">
        <v>2830</v>
      </c>
    </row>
    <row r="3637" spans="1:5" x14ac:dyDescent="0.2">
      <c r="A3637">
        <v>11234</v>
      </c>
      <c r="B3637" t="s">
        <v>6414</v>
      </c>
      <c r="C3637" t="s">
        <v>52</v>
      </c>
      <c r="D3637" t="s">
        <v>2830</v>
      </c>
    </row>
    <row r="3638" spans="1:5" x14ac:dyDescent="0.2">
      <c r="A3638">
        <v>21060</v>
      </c>
      <c r="B3638" t="s">
        <v>6415</v>
      </c>
      <c r="C3638" t="s">
        <v>52</v>
      </c>
      <c r="D3638" t="s">
        <v>2830</v>
      </c>
    </row>
    <row r="3639" spans="1:5" x14ac:dyDescent="0.2">
      <c r="A3639">
        <v>21061</v>
      </c>
      <c r="B3639" t="s">
        <v>6416</v>
      </c>
      <c r="C3639" t="s">
        <v>52</v>
      </c>
      <c r="D3639" t="s">
        <v>2830</v>
      </c>
    </row>
    <row r="3640" spans="1:5" x14ac:dyDescent="0.2">
      <c r="A3640">
        <v>21062</v>
      </c>
      <c r="B3640" t="s">
        <v>6417</v>
      </c>
      <c r="C3640" t="s">
        <v>52</v>
      </c>
      <c r="D3640" t="s">
        <v>2830</v>
      </c>
    </row>
    <row r="3641" spans="1:5" x14ac:dyDescent="0.2">
      <c r="A3641">
        <v>11708</v>
      </c>
      <c r="B3641" t="s">
        <v>6418</v>
      </c>
      <c r="C3641" t="s">
        <v>52</v>
      </c>
      <c r="D3641" t="s">
        <v>2830</v>
      </c>
    </row>
    <row r="3642" spans="1:5" x14ac:dyDescent="0.2">
      <c r="A3642">
        <v>11709</v>
      </c>
      <c r="B3642" t="s">
        <v>6419</v>
      </c>
      <c r="C3642" t="s">
        <v>52</v>
      </c>
      <c r="D3642" t="s">
        <v>2830</v>
      </c>
    </row>
    <row r="3643" spans="1:5" x14ac:dyDescent="0.2">
      <c r="A3643">
        <v>11710</v>
      </c>
      <c r="B3643" t="s">
        <v>6420</v>
      </c>
      <c r="C3643" t="s">
        <v>52</v>
      </c>
      <c r="D3643" t="s">
        <v>2830</v>
      </c>
    </row>
    <row r="3644" spans="1:5" x14ac:dyDescent="0.2">
      <c r="A3644">
        <v>11707</v>
      </c>
      <c r="B3644" t="s">
        <v>6421</v>
      </c>
      <c r="C3644" t="s">
        <v>52</v>
      </c>
      <c r="D3644" t="s">
        <v>2830</v>
      </c>
    </row>
    <row r="3645" spans="1:5" x14ac:dyDescent="0.2">
      <c r="A3645">
        <v>5102</v>
      </c>
      <c r="B3645" t="s">
        <v>6422</v>
      </c>
      <c r="C3645" t="s">
        <v>52</v>
      </c>
      <c r="D3645" t="s">
        <v>2830</v>
      </c>
      <c r="E3645" s="336">
        <v>17.96</v>
      </c>
    </row>
    <row r="3646" spans="1:5" x14ac:dyDescent="0.2">
      <c r="A3646">
        <v>11711</v>
      </c>
      <c r="B3646" t="s">
        <v>6423</v>
      </c>
      <c r="C3646" t="s">
        <v>52</v>
      </c>
      <c r="D3646" t="s">
        <v>2830</v>
      </c>
      <c r="E3646" s="336">
        <v>14.97</v>
      </c>
    </row>
    <row r="3647" spans="1:5" x14ac:dyDescent="0.2">
      <c r="A3647">
        <v>11739</v>
      </c>
      <c r="B3647" t="s">
        <v>6424</v>
      </c>
      <c r="C3647" t="s">
        <v>52</v>
      </c>
      <c r="D3647" t="s">
        <v>2830</v>
      </c>
      <c r="E3647" s="336">
        <v>12.8</v>
      </c>
    </row>
    <row r="3648" spans="1:5" x14ac:dyDescent="0.2">
      <c r="A3648">
        <v>11741</v>
      </c>
      <c r="B3648" t="s">
        <v>6425</v>
      </c>
      <c r="C3648" t="s">
        <v>52</v>
      </c>
      <c r="D3648" t="s">
        <v>2830</v>
      </c>
      <c r="E3648" s="336">
        <v>16.3</v>
      </c>
    </row>
    <row r="3649" spans="1:5" x14ac:dyDescent="0.2">
      <c r="A3649">
        <v>11745</v>
      </c>
      <c r="B3649" t="s">
        <v>6426</v>
      </c>
      <c r="C3649" t="s">
        <v>52</v>
      </c>
      <c r="D3649" t="s">
        <v>2830</v>
      </c>
      <c r="E3649" s="336">
        <v>21.48</v>
      </c>
    </row>
    <row r="3650" spans="1:5" x14ac:dyDescent="0.2">
      <c r="A3650">
        <v>11743</v>
      </c>
      <c r="B3650" t="s">
        <v>6427</v>
      </c>
      <c r="C3650" t="s">
        <v>52</v>
      </c>
      <c r="D3650" t="s">
        <v>2830</v>
      </c>
      <c r="E3650" s="336">
        <v>13.68</v>
      </c>
    </row>
    <row r="3651" spans="1:5" x14ac:dyDescent="0.2">
      <c r="A3651">
        <v>5104</v>
      </c>
      <c r="B3651" t="s">
        <v>6428</v>
      </c>
      <c r="C3651" t="s">
        <v>94</v>
      </c>
      <c r="D3651" t="s">
        <v>2830</v>
      </c>
    </row>
    <row r="3652" spans="1:5" x14ac:dyDescent="0.2">
      <c r="A3652">
        <v>44530</v>
      </c>
      <c r="B3652" t="s">
        <v>6429</v>
      </c>
      <c r="C3652" t="s">
        <v>52</v>
      </c>
      <c r="D3652" t="s">
        <v>2830</v>
      </c>
    </row>
    <row r="3653" spans="1:5" x14ac:dyDescent="0.2">
      <c r="A3653">
        <v>2710</v>
      </c>
      <c r="B3653" t="s">
        <v>6430</v>
      </c>
      <c r="C3653" t="s">
        <v>52</v>
      </c>
      <c r="D3653" t="s">
        <v>2830</v>
      </c>
    </row>
    <row r="3654" spans="1:5" x14ac:dyDescent="0.2">
      <c r="A3654">
        <v>14575</v>
      </c>
      <c r="B3654" t="s">
        <v>6431</v>
      </c>
      <c r="C3654" t="s">
        <v>52</v>
      </c>
      <c r="D3654" t="s">
        <v>2830</v>
      </c>
    </row>
    <row r="3655" spans="1:5" x14ac:dyDescent="0.2">
      <c r="A3655">
        <v>44048</v>
      </c>
      <c r="B3655" t="s">
        <v>6432</v>
      </c>
      <c r="C3655" t="s">
        <v>52</v>
      </c>
      <c r="D3655" t="s">
        <v>2830</v>
      </c>
    </row>
    <row r="3656" spans="1:5" x14ac:dyDescent="0.2">
      <c r="A3656">
        <v>44026</v>
      </c>
      <c r="B3656" t="s">
        <v>6433</v>
      </c>
      <c r="C3656" t="s">
        <v>52</v>
      </c>
      <c r="D3656" t="s">
        <v>2830</v>
      </c>
    </row>
    <row r="3657" spans="1:5" x14ac:dyDescent="0.2">
      <c r="A3657">
        <v>44024</v>
      </c>
      <c r="B3657" t="s">
        <v>6434</v>
      </c>
      <c r="C3657" t="s">
        <v>52</v>
      </c>
      <c r="D3657" t="s">
        <v>2830</v>
      </c>
    </row>
    <row r="3658" spans="1:5" x14ac:dyDescent="0.2">
      <c r="A3658">
        <v>44025</v>
      </c>
      <c r="B3658" t="s">
        <v>6435</v>
      </c>
      <c r="C3658" t="s">
        <v>52</v>
      </c>
      <c r="D3658" t="s">
        <v>2830</v>
      </c>
    </row>
    <row r="3659" spans="1:5" x14ac:dyDescent="0.2">
      <c r="A3659">
        <v>44022</v>
      </c>
      <c r="B3659" t="s">
        <v>6436</v>
      </c>
      <c r="C3659" t="s">
        <v>52</v>
      </c>
      <c r="D3659" t="s">
        <v>2830</v>
      </c>
    </row>
    <row r="3660" spans="1:5" x14ac:dyDescent="0.2">
      <c r="A3660">
        <v>44023</v>
      </c>
      <c r="B3660" t="s">
        <v>6437</v>
      </c>
      <c r="C3660" t="s">
        <v>52</v>
      </c>
      <c r="D3660" t="s">
        <v>2830</v>
      </c>
    </row>
    <row r="3661" spans="1:5" x14ac:dyDescent="0.2">
      <c r="A3661">
        <v>43966</v>
      </c>
      <c r="B3661" t="s">
        <v>6438</v>
      </c>
      <c r="C3661" t="s">
        <v>52</v>
      </c>
      <c r="D3661" t="s">
        <v>2830</v>
      </c>
    </row>
    <row r="3662" spans="1:5" x14ac:dyDescent="0.2">
      <c r="A3662">
        <v>43967</v>
      </c>
      <c r="B3662" t="s">
        <v>6439</v>
      </c>
      <c r="C3662" t="s">
        <v>52</v>
      </c>
      <c r="D3662" t="s">
        <v>2830</v>
      </c>
    </row>
    <row r="3663" spans="1:5" x14ac:dyDescent="0.2">
      <c r="A3663">
        <v>43968</v>
      </c>
      <c r="B3663" t="s">
        <v>6440</v>
      </c>
      <c r="C3663" t="s">
        <v>52</v>
      </c>
      <c r="D3663" t="s">
        <v>2830</v>
      </c>
    </row>
    <row r="3664" spans="1:5" x14ac:dyDescent="0.2">
      <c r="A3664">
        <v>43969</v>
      </c>
      <c r="B3664" t="s">
        <v>6441</v>
      </c>
      <c r="C3664" t="s">
        <v>52</v>
      </c>
      <c r="D3664" t="s">
        <v>2830</v>
      </c>
    </row>
    <row r="3665" spans="1:5" x14ac:dyDescent="0.2">
      <c r="A3665">
        <v>44021</v>
      </c>
      <c r="B3665" t="s">
        <v>6442</v>
      </c>
      <c r="C3665" t="s">
        <v>52</v>
      </c>
      <c r="D3665" t="s">
        <v>2830</v>
      </c>
    </row>
    <row r="3666" spans="1:5" x14ac:dyDescent="0.2">
      <c r="A3666">
        <v>43970</v>
      </c>
      <c r="B3666" t="s">
        <v>6443</v>
      </c>
      <c r="C3666" t="s">
        <v>52</v>
      </c>
      <c r="D3666" t="s">
        <v>2830</v>
      </c>
    </row>
    <row r="3667" spans="1:5" x14ac:dyDescent="0.2">
      <c r="A3667">
        <v>20043</v>
      </c>
      <c r="B3667" t="s">
        <v>6444</v>
      </c>
      <c r="C3667" t="s">
        <v>52</v>
      </c>
      <c r="D3667" t="s">
        <v>2830</v>
      </c>
      <c r="E3667" s="336">
        <v>9.93</v>
      </c>
    </row>
    <row r="3668" spans="1:5" x14ac:dyDescent="0.2">
      <c r="A3668">
        <v>20044</v>
      </c>
      <c r="B3668" t="s">
        <v>6445</v>
      </c>
      <c r="C3668" t="s">
        <v>52</v>
      </c>
      <c r="D3668" t="s">
        <v>2830</v>
      </c>
      <c r="E3668" s="336">
        <v>11.51</v>
      </c>
    </row>
    <row r="3669" spans="1:5" x14ac:dyDescent="0.2">
      <c r="A3669">
        <v>20042</v>
      </c>
      <c r="B3669" t="s">
        <v>6446</v>
      </c>
      <c r="C3669" t="s">
        <v>52</v>
      </c>
      <c r="D3669" t="s">
        <v>2830</v>
      </c>
      <c r="E3669" s="336">
        <v>8.61</v>
      </c>
    </row>
    <row r="3670" spans="1:5" x14ac:dyDescent="0.2">
      <c r="A3670">
        <v>20046</v>
      </c>
      <c r="B3670" t="s">
        <v>6447</v>
      </c>
      <c r="C3670" t="s">
        <v>52</v>
      </c>
      <c r="D3670" t="s">
        <v>2830</v>
      </c>
      <c r="E3670" s="336">
        <v>20.39</v>
      </c>
    </row>
    <row r="3671" spans="1:5" x14ac:dyDescent="0.2">
      <c r="A3671">
        <v>20047</v>
      </c>
      <c r="B3671" t="s">
        <v>6448</v>
      </c>
      <c r="C3671" t="s">
        <v>52</v>
      </c>
      <c r="D3671" t="s">
        <v>2830</v>
      </c>
      <c r="E3671" s="336">
        <v>61.13</v>
      </c>
    </row>
    <row r="3672" spans="1:5" x14ac:dyDescent="0.2">
      <c r="A3672">
        <v>20045</v>
      </c>
      <c r="B3672" t="s">
        <v>6449</v>
      </c>
      <c r="C3672" t="s">
        <v>52</v>
      </c>
      <c r="D3672" t="s">
        <v>2830</v>
      </c>
      <c r="E3672" s="336">
        <v>10.31</v>
      </c>
    </row>
    <row r="3673" spans="1:5" x14ac:dyDescent="0.2">
      <c r="A3673">
        <v>20972</v>
      </c>
      <c r="B3673" t="s">
        <v>6450</v>
      </c>
      <c r="C3673" t="s">
        <v>52</v>
      </c>
      <c r="D3673" t="s">
        <v>2830</v>
      </c>
      <c r="E3673" s="336">
        <v>155.71</v>
      </c>
    </row>
    <row r="3674" spans="1:5" x14ac:dyDescent="0.2">
      <c r="A3674">
        <v>11321</v>
      </c>
      <c r="B3674" t="s">
        <v>6451</v>
      </c>
      <c r="C3674" t="s">
        <v>52</v>
      </c>
      <c r="D3674" t="s">
        <v>2830</v>
      </c>
    </row>
    <row r="3675" spans="1:5" x14ac:dyDescent="0.2">
      <c r="A3675">
        <v>11323</v>
      </c>
      <c r="B3675" t="s">
        <v>6452</v>
      </c>
      <c r="C3675" t="s">
        <v>52</v>
      </c>
      <c r="D3675" t="s">
        <v>2830</v>
      </c>
    </row>
    <row r="3676" spans="1:5" x14ac:dyDescent="0.2">
      <c r="A3676">
        <v>20327</v>
      </c>
      <c r="B3676" t="s">
        <v>6453</v>
      </c>
      <c r="C3676" t="s">
        <v>52</v>
      </c>
      <c r="D3676" t="s">
        <v>2830</v>
      </c>
    </row>
    <row r="3677" spans="1:5" x14ac:dyDescent="0.2">
      <c r="A3677">
        <v>6034</v>
      </c>
      <c r="B3677" t="s">
        <v>6454</v>
      </c>
      <c r="C3677" t="s">
        <v>52</v>
      </c>
      <c r="D3677" t="s">
        <v>2830</v>
      </c>
      <c r="E3677" s="336">
        <v>18.739999999999998</v>
      </c>
    </row>
    <row r="3678" spans="1:5" x14ac:dyDescent="0.2">
      <c r="A3678">
        <v>6036</v>
      </c>
      <c r="B3678" t="s">
        <v>6455</v>
      </c>
      <c r="C3678" t="s">
        <v>52</v>
      </c>
      <c r="D3678" t="s">
        <v>2830</v>
      </c>
      <c r="E3678" s="336">
        <v>25.52</v>
      </c>
    </row>
    <row r="3679" spans="1:5" x14ac:dyDescent="0.2">
      <c r="A3679">
        <v>6031</v>
      </c>
      <c r="B3679" t="s">
        <v>6456</v>
      </c>
      <c r="C3679" t="s">
        <v>52</v>
      </c>
      <c r="D3679" t="s">
        <v>767</v>
      </c>
      <c r="E3679" s="336">
        <v>29.99</v>
      </c>
    </row>
    <row r="3680" spans="1:5" x14ac:dyDescent="0.2">
      <c r="A3680">
        <v>6029</v>
      </c>
      <c r="B3680" t="s">
        <v>6457</v>
      </c>
      <c r="C3680" t="s">
        <v>52</v>
      </c>
      <c r="D3680" t="s">
        <v>2830</v>
      </c>
      <c r="E3680" s="336">
        <v>30.31</v>
      </c>
    </row>
    <row r="3681" spans="1:5" x14ac:dyDescent="0.2">
      <c r="A3681">
        <v>6033</v>
      </c>
      <c r="B3681" t="s">
        <v>6458</v>
      </c>
      <c r="C3681" t="s">
        <v>52</v>
      </c>
      <c r="D3681" t="s">
        <v>2830</v>
      </c>
      <c r="E3681" s="336">
        <v>39.950000000000003</v>
      </c>
    </row>
    <row r="3682" spans="1:5" x14ac:dyDescent="0.2">
      <c r="A3682">
        <v>11672</v>
      </c>
      <c r="B3682" t="s">
        <v>6459</v>
      </c>
      <c r="C3682" t="s">
        <v>52</v>
      </c>
      <c r="D3682" t="s">
        <v>2830</v>
      </c>
      <c r="E3682" s="336">
        <v>86.89</v>
      </c>
    </row>
    <row r="3683" spans="1:5" x14ac:dyDescent="0.2">
      <c r="A3683">
        <v>11669</v>
      </c>
      <c r="B3683" t="s">
        <v>6460</v>
      </c>
      <c r="C3683" t="s">
        <v>52</v>
      </c>
      <c r="D3683" t="s">
        <v>2830</v>
      </c>
      <c r="E3683" s="336">
        <v>82.75</v>
      </c>
    </row>
    <row r="3684" spans="1:5" x14ac:dyDescent="0.2">
      <c r="A3684">
        <v>20055</v>
      </c>
      <c r="B3684" t="s">
        <v>6461</v>
      </c>
      <c r="C3684" t="s">
        <v>52</v>
      </c>
      <c r="D3684" t="s">
        <v>2830</v>
      </c>
      <c r="E3684" s="336">
        <v>61.97</v>
      </c>
    </row>
    <row r="3685" spans="1:5" x14ac:dyDescent="0.2">
      <c r="A3685">
        <v>11670</v>
      </c>
      <c r="B3685" t="s">
        <v>6462</v>
      </c>
      <c r="C3685" t="s">
        <v>52</v>
      </c>
      <c r="D3685" t="s">
        <v>2830</v>
      </c>
      <c r="E3685" s="336">
        <v>31.7</v>
      </c>
    </row>
    <row r="3686" spans="1:5" x14ac:dyDescent="0.2">
      <c r="A3686">
        <v>11671</v>
      </c>
      <c r="B3686" t="s">
        <v>6463</v>
      </c>
      <c r="C3686" t="s">
        <v>52</v>
      </c>
      <c r="D3686" t="s">
        <v>2830</v>
      </c>
      <c r="E3686" s="336">
        <v>132.99</v>
      </c>
    </row>
    <row r="3687" spans="1:5" x14ac:dyDescent="0.2">
      <c r="A3687">
        <v>6032</v>
      </c>
      <c r="B3687" t="s">
        <v>6464</v>
      </c>
      <c r="C3687" t="s">
        <v>52</v>
      </c>
      <c r="D3687" t="s">
        <v>2830</v>
      </c>
      <c r="E3687" s="336">
        <v>37.979999999999997</v>
      </c>
    </row>
    <row r="3688" spans="1:5" x14ac:dyDescent="0.2">
      <c r="A3688">
        <v>11673</v>
      </c>
      <c r="B3688" t="s">
        <v>6465</v>
      </c>
      <c r="C3688" t="s">
        <v>52</v>
      </c>
      <c r="D3688" t="s">
        <v>2830</v>
      </c>
      <c r="E3688" s="336">
        <v>29.91</v>
      </c>
    </row>
    <row r="3689" spans="1:5" x14ac:dyDescent="0.2">
      <c r="A3689">
        <v>11674</v>
      </c>
      <c r="B3689" t="s">
        <v>6466</v>
      </c>
      <c r="C3689" t="s">
        <v>52</v>
      </c>
      <c r="D3689" t="s">
        <v>2830</v>
      </c>
      <c r="E3689" s="336">
        <v>38.520000000000003</v>
      </c>
    </row>
    <row r="3690" spans="1:5" x14ac:dyDescent="0.2">
      <c r="A3690">
        <v>11675</v>
      </c>
      <c r="B3690" t="s">
        <v>6467</v>
      </c>
      <c r="C3690" t="s">
        <v>52</v>
      </c>
      <c r="D3690" t="s">
        <v>2830</v>
      </c>
      <c r="E3690" s="336">
        <v>61.15</v>
      </c>
    </row>
    <row r="3691" spans="1:5" x14ac:dyDescent="0.2">
      <c r="A3691">
        <v>11676</v>
      </c>
      <c r="B3691" t="s">
        <v>6468</v>
      </c>
      <c r="C3691" t="s">
        <v>52</v>
      </c>
      <c r="D3691" t="s">
        <v>2830</v>
      </c>
      <c r="E3691" s="336">
        <v>81.790000000000006</v>
      </c>
    </row>
    <row r="3692" spans="1:5" x14ac:dyDescent="0.2">
      <c r="A3692">
        <v>11677</v>
      </c>
      <c r="B3692" t="s">
        <v>6469</v>
      </c>
      <c r="C3692" t="s">
        <v>52</v>
      </c>
      <c r="D3692" t="s">
        <v>2830</v>
      </c>
      <c r="E3692" s="336">
        <v>84.47</v>
      </c>
    </row>
    <row r="3693" spans="1:5" x14ac:dyDescent="0.2">
      <c r="A3693">
        <v>11678</v>
      </c>
      <c r="B3693" t="s">
        <v>6470</v>
      </c>
      <c r="C3693" t="s">
        <v>52</v>
      </c>
      <c r="D3693" t="s">
        <v>2830</v>
      </c>
      <c r="E3693" s="336">
        <v>154.69</v>
      </c>
    </row>
    <row r="3694" spans="1:5" x14ac:dyDescent="0.2">
      <c r="A3694">
        <v>6038</v>
      </c>
      <c r="B3694" t="s">
        <v>6471</v>
      </c>
      <c r="C3694" t="s">
        <v>52</v>
      </c>
      <c r="D3694" t="s">
        <v>2830</v>
      </c>
      <c r="E3694" s="336">
        <v>9.81</v>
      </c>
    </row>
    <row r="3695" spans="1:5" x14ac:dyDescent="0.2">
      <c r="A3695">
        <v>11718</v>
      </c>
      <c r="B3695" t="s">
        <v>6472</v>
      </c>
      <c r="C3695" t="s">
        <v>52</v>
      </c>
      <c r="D3695" t="s">
        <v>2830</v>
      </c>
      <c r="E3695" s="336">
        <v>27.99</v>
      </c>
    </row>
    <row r="3696" spans="1:5" x14ac:dyDescent="0.2">
      <c r="A3696">
        <v>6037</v>
      </c>
      <c r="B3696" t="s">
        <v>6473</v>
      </c>
      <c r="C3696" t="s">
        <v>52</v>
      </c>
      <c r="D3696" t="s">
        <v>2830</v>
      </c>
      <c r="E3696" s="336">
        <v>20.420000000000002</v>
      </c>
    </row>
    <row r="3697" spans="1:5" x14ac:dyDescent="0.2">
      <c r="A3697">
        <v>11719</v>
      </c>
      <c r="B3697" t="s">
        <v>6474</v>
      </c>
      <c r="C3697" t="s">
        <v>52</v>
      </c>
      <c r="D3697" t="s">
        <v>2830</v>
      </c>
      <c r="E3697" s="336">
        <v>22.7</v>
      </c>
    </row>
    <row r="3698" spans="1:5" x14ac:dyDescent="0.2">
      <c r="A3698">
        <v>6010</v>
      </c>
      <c r="B3698" t="s">
        <v>6475</v>
      </c>
      <c r="C3698" t="s">
        <v>52</v>
      </c>
      <c r="D3698" t="s">
        <v>2830</v>
      </c>
      <c r="E3698" s="336">
        <v>73.47</v>
      </c>
    </row>
    <row r="3699" spans="1:5" x14ac:dyDescent="0.2">
      <c r="A3699">
        <v>6017</v>
      </c>
      <c r="B3699" t="s">
        <v>6476</v>
      </c>
      <c r="C3699" t="s">
        <v>52</v>
      </c>
      <c r="D3699" t="s">
        <v>2830</v>
      </c>
      <c r="E3699" s="336">
        <v>58.2</v>
      </c>
    </row>
    <row r="3700" spans="1:5" x14ac:dyDescent="0.2">
      <c r="A3700">
        <v>6019</v>
      </c>
      <c r="B3700" t="s">
        <v>6477</v>
      </c>
      <c r="C3700" t="s">
        <v>52</v>
      </c>
      <c r="D3700" t="s">
        <v>2830</v>
      </c>
      <c r="E3700" s="336">
        <v>42.7</v>
      </c>
    </row>
    <row r="3701" spans="1:5" x14ac:dyDescent="0.2">
      <c r="A3701">
        <v>6020</v>
      </c>
      <c r="B3701" t="s">
        <v>6478</v>
      </c>
      <c r="C3701" t="s">
        <v>52</v>
      </c>
      <c r="D3701" t="s">
        <v>2830</v>
      </c>
      <c r="E3701" s="336">
        <v>25.65</v>
      </c>
    </row>
    <row r="3702" spans="1:5" x14ac:dyDescent="0.2">
      <c r="A3702">
        <v>6011</v>
      </c>
      <c r="B3702" t="s">
        <v>6479</v>
      </c>
      <c r="C3702" t="s">
        <v>52</v>
      </c>
      <c r="D3702" t="s">
        <v>2830</v>
      </c>
      <c r="E3702" s="336">
        <v>212.25</v>
      </c>
    </row>
    <row r="3703" spans="1:5" x14ac:dyDescent="0.2">
      <c r="A3703">
        <v>6028</v>
      </c>
      <c r="B3703" t="s">
        <v>6480</v>
      </c>
      <c r="C3703" t="s">
        <v>52</v>
      </c>
      <c r="D3703" t="s">
        <v>2830</v>
      </c>
      <c r="E3703" s="336">
        <v>102.34</v>
      </c>
    </row>
    <row r="3704" spans="1:5" x14ac:dyDescent="0.2">
      <c r="A3704">
        <v>6012</v>
      </c>
      <c r="B3704" t="s">
        <v>6481</v>
      </c>
      <c r="C3704" t="s">
        <v>52</v>
      </c>
      <c r="D3704" t="s">
        <v>2830</v>
      </c>
      <c r="E3704" s="336">
        <v>256.95999999999998</v>
      </c>
    </row>
    <row r="3705" spans="1:5" x14ac:dyDescent="0.2">
      <c r="A3705">
        <v>6016</v>
      </c>
      <c r="B3705" t="s">
        <v>6482</v>
      </c>
      <c r="C3705" t="s">
        <v>52</v>
      </c>
      <c r="D3705" t="s">
        <v>2830</v>
      </c>
      <c r="E3705" s="336">
        <v>27.05</v>
      </c>
    </row>
    <row r="3706" spans="1:5" x14ac:dyDescent="0.2">
      <c r="A3706">
        <v>6027</v>
      </c>
      <c r="B3706" t="s">
        <v>6483</v>
      </c>
      <c r="C3706" t="s">
        <v>52</v>
      </c>
      <c r="D3706" t="s">
        <v>2830</v>
      </c>
      <c r="E3706" s="336">
        <v>535.41999999999996</v>
      </c>
    </row>
    <row r="3707" spans="1:5" x14ac:dyDescent="0.2">
      <c r="A3707">
        <v>6015</v>
      </c>
      <c r="B3707" t="s">
        <v>6484</v>
      </c>
      <c r="C3707" t="s">
        <v>52</v>
      </c>
      <c r="D3707" t="s">
        <v>2830</v>
      </c>
      <c r="E3707" s="336">
        <v>117.49</v>
      </c>
    </row>
    <row r="3708" spans="1:5" x14ac:dyDescent="0.2">
      <c r="A3708">
        <v>6014</v>
      </c>
      <c r="B3708" t="s">
        <v>6485</v>
      </c>
      <c r="C3708" t="s">
        <v>52</v>
      </c>
      <c r="D3708" t="s">
        <v>2830</v>
      </c>
      <c r="E3708" s="336">
        <v>112.33</v>
      </c>
    </row>
    <row r="3709" spans="1:5" x14ac:dyDescent="0.2">
      <c r="A3709">
        <v>6013</v>
      </c>
      <c r="B3709" t="s">
        <v>6486</v>
      </c>
      <c r="C3709" t="s">
        <v>52</v>
      </c>
      <c r="D3709" t="s">
        <v>2830</v>
      </c>
      <c r="E3709" s="336">
        <v>80.790000000000006</v>
      </c>
    </row>
    <row r="3710" spans="1:5" x14ac:dyDescent="0.2">
      <c r="A3710">
        <v>6006</v>
      </c>
      <c r="B3710" t="s">
        <v>6487</v>
      </c>
      <c r="C3710" t="s">
        <v>52</v>
      </c>
      <c r="D3710" t="s">
        <v>2830</v>
      </c>
      <c r="E3710" s="336">
        <v>58.5</v>
      </c>
    </row>
    <row r="3711" spans="1:5" x14ac:dyDescent="0.2">
      <c r="A3711">
        <v>6005</v>
      </c>
      <c r="B3711" t="s">
        <v>6488</v>
      </c>
      <c r="C3711" t="s">
        <v>52</v>
      </c>
      <c r="D3711" t="s">
        <v>767</v>
      </c>
      <c r="E3711" s="336">
        <v>66</v>
      </c>
    </row>
    <row r="3712" spans="1:5" x14ac:dyDescent="0.2">
      <c r="A3712">
        <v>11756</v>
      </c>
      <c r="B3712" t="s">
        <v>6489</v>
      </c>
      <c r="C3712" t="s">
        <v>52</v>
      </c>
      <c r="D3712" t="s">
        <v>2830</v>
      </c>
      <c r="E3712" s="336">
        <v>31.52</v>
      </c>
    </row>
    <row r="3713" spans="1:5" x14ac:dyDescent="0.2">
      <c r="A3713">
        <v>10904</v>
      </c>
      <c r="B3713" t="s">
        <v>6490</v>
      </c>
      <c r="C3713" t="s">
        <v>52</v>
      </c>
      <c r="D3713" t="s">
        <v>767</v>
      </c>
      <c r="E3713" s="336">
        <v>218</v>
      </c>
    </row>
    <row r="3714" spans="1:5" x14ac:dyDescent="0.2">
      <c r="A3714">
        <v>11752</v>
      </c>
      <c r="B3714" t="s">
        <v>6491</v>
      </c>
      <c r="C3714" t="s">
        <v>52</v>
      </c>
      <c r="D3714" t="s">
        <v>2830</v>
      </c>
      <c r="E3714" s="336">
        <v>18.170000000000002</v>
      </c>
    </row>
    <row r="3715" spans="1:5" x14ac:dyDescent="0.2">
      <c r="A3715">
        <v>11753</v>
      </c>
      <c r="B3715" t="s">
        <v>6492</v>
      </c>
      <c r="C3715" t="s">
        <v>52</v>
      </c>
      <c r="D3715" t="s">
        <v>2830</v>
      </c>
      <c r="E3715" s="336">
        <v>21.7</v>
      </c>
    </row>
    <row r="3716" spans="1:5" x14ac:dyDescent="0.2">
      <c r="A3716">
        <v>6021</v>
      </c>
      <c r="B3716" t="s">
        <v>6493</v>
      </c>
      <c r="C3716" t="s">
        <v>52</v>
      </c>
      <c r="D3716" t="s">
        <v>2830</v>
      </c>
      <c r="E3716" s="336">
        <v>60.22</v>
      </c>
    </row>
    <row r="3717" spans="1:5" x14ac:dyDescent="0.2">
      <c r="A3717">
        <v>6024</v>
      </c>
      <c r="B3717" t="s">
        <v>6494</v>
      </c>
      <c r="C3717" t="s">
        <v>52</v>
      </c>
      <c r="D3717" t="s">
        <v>2830</v>
      </c>
      <c r="E3717" s="336">
        <v>62.25</v>
      </c>
    </row>
    <row r="3718" spans="1:5" x14ac:dyDescent="0.2">
      <c r="A3718">
        <v>45394</v>
      </c>
      <c r="B3718" t="s">
        <v>6495</v>
      </c>
      <c r="C3718" t="s">
        <v>52</v>
      </c>
      <c r="D3718" t="s">
        <v>2830</v>
      </c>
    </row>
    <row r="3719" spans="1:5" x14ac:dyDescent="0.2">
      <c r="A3719">
        <v>13897</v>
      </c>
      <c r="B3719" t="s">
        <v>6496</v>
      </c>
      <c r="C3719" t="s">
        <v>52</v>
      </c>
      <c r="D3719" t="s">
        <v>2830</v>
      </c>
    </row>
    <row r="3720" spans="1:5" x14ac:dyDescent="0.2">
      <c r="A3720">
        <v>34357</v>
      </c>
      <c r="B3720" t="s">
        <v>603</v>
      </c>
      <c r="C3720" t="s">
        <v>94</v>
      </c>
      <c r="D3720" t="s">
        <v>2830</v>
      </c>
      <c r="E3720" s="336">
        <v>4.1100000000000003</v>
      </c>
    </row>
    <row r="3721" spans="1:5" x14ac:dyDescent="0.2">
      <c r="A3721">
        <v>37329</v>
      </c>
      <c r="B3721" t="s">
        <v>6497</v>
      </c>
      <c r="C3721" t="s">
        <v>94</v>
      </c>
      <c r="D3721" t="s">
        <v>2830</v>
      </c>
      <c r="E3721" s="336">
        <v>86.57</v>
      </c>
    </row>
    <row r="3722" spans="1:5" x14ac:dyDescent="0.2">
      <c r="A3722">
        <v>2510</v>
      </c>
      <c r="B3722" t="s">
        <v>6498</v>
      </c>
      <c r="C3722" t="s">
        <v>52</v>
      </c>
      <c r="D3722" t="s">
        <v>2830</v>
      </c>
      <c r="E3722" s="336">
        <v>22.4</v>
      </c>
    </row>
    <row r="3723" spans="1:5" x14ac:dyDescent="0.2">
      <c r="A3723">
        <v>12359</v>
      </c>
      <c r="B3723" t="s">
        <v>6499</v>
      </c>
      <c r="C3723" t="s">
        <v>52</v>
      </c>
      <c r="D3723" t="s">
        <v>2830</v>
      </c>
      <c r="E3723" s="336">
        <v>94.02</v>
      </c>
    </row>
    <row r="3724" spans="1:5" x14ac:dyDescent="0.2">
      <c r="A3724">
        <v>7353</v>
      </c>
      <c r="B3724" t="s">
        <v>6500</v>
      </c>
      <c r="C3724" t="s">
        <v>556</v>
      </c>
      <c r="D3724" t="s">
        <v>2830</v>
      </c>
      <c r="E3724" s="336">
        <v>39.700000000000003</v>
      </c>
    </row>
    <row r="3725" spans="1:5" x14ac:dyDescent="0.2">
      <c r="A3725">
        <v>45264</v>
      </c>
      <c r="B3725" t="s">
        <v>6501</v>
      </c>
      <c r="C3725" t="s">
        <v>52</v>
      </c>
      <c r="D3725" t="s">
        <v>2830</v>
      </c>
      <c r="E3725" s="336">
        <v>33.86</v>
      </c>
    </row>
    <row r="3726" spans="1:5" x14ac:dyDescent="0.2">
      <c r="A3726">
        <v>36144</v>
      </c>
      <c r="B3726" t="s">
        <v>6502</v>
      </c>
      <c r="C3726" t="s">
        <v>52</v>
      </c>
      <c r="D3726" t="s">
        <v>2830</v>
      </c>
      <c r="E3726" s="336">
        <v>2.11</v>
      </c>
    </row>
    <row r="3727" spans="1:5" x14ac:dyDescent="0.2">
      <c r="A3727">
        <v>10518</v>
      </c>
      <c r="B3727" t="s">
        <v>6503</v>
      </c>
      <c r="C3727" t="s">
        <v>52</v>
      </c>
      <c r="D3727" t="s">
        <v>2830</v>
      </c>
    </row>
    <row r="3728" spans="1:5" x14ac:dyDescent="0.2">
      <c r="A3728">
        <v>36530</v>
      </c>
      <c r="B3728" t="s">
        <v>6504</v>
      </c>
      <c r="C3728" t="s">
        <v>52</v>
      </c>
      <c r="D3728" t="s">
        <v>2830</v>
      </c>
      <c r="E3728" s="336">
        <v>423175.6</v>
      </c>
    </row>
    <row r="3729" spans="1:5" x14ac:dyDescent="0.2">
      <c r="A3729">
        <v>6046</v>
      </c>
      <c r="B3729" t="s">
        <v>6505</v>
      </c>
      <c r="C3729" t="s">
        <v>52</v>
      </c>
      <c r="D3729" t="s">
        <v>767</v>
      </c>
      <c r="E3729" s="336">
        <v>459000</v>
      </c>
    </row>
    <row r="3730" spans="1:5" x14ac:dyDescent="0.2">
      <c r="A3730">
        <v>36531</v>
      </c>
      <c r="B3730" t="s">
        <v>6506</v>
      </c>
      <c r="C3730" t="s">
        <v>52</v>
      </c>
      <c r="D3730" t="s">
        <v>2830</v>
      </c>
      <c r="E3730" s="336">
        <v>475792.65</v>
      </c>
    </row>
    <row r="3731" spans="1:5" x14ac:dyDescent="0.2">
      <c r="A3731">
        <v>34684</v>
      </c>
      <c r="B3731" t="s">
        <v>6507</v>
      </c>
      <c r="C3731" t="s">
        <v>3211</v>
      </c>
      <c r="D3731" t="s">
        <v>2830</v>
      </c>
    </row>
    <row r="3732" spans="1:5" x14ac:dyDescent="0.2">
      <c r="A3732">
        <v>34683</v>
      </c>
      <c r="B3732" t="s">
        <v>6508</v>
      </c>
      <c r="C3732" t="s">
        <v>3211</v>
      </c>
      <c r="D3732" t="s">
        <v>2830</v>
      </c>
    </row>
    <row r="3733" spans="1:5" x14ac:dyDescent="0.2">
      <c r="A3733">
        <v>44954</v>
      </c>
      <c r="B3733" t="s">
        <v>6509</v>
      </c>
      <c r="C3733" t="s">
        <v>3211</v>
      </c>
      <c r="D3733" t="s">
        <v>2830</v>
      </c>
      <c r="E3733" s="336">
        <v>120.95</v>
      </c>
    </row>
    <row r="3734" spans="1:5" x14ac:dyDescent="0.2">
      <c r="A3734">
        <v>44955</v>
      </c>
      <c r="B3734" t="s">
        <v>6510</v>
      </c>
      <c r="C3734" t="s">
        <v>3211</v>
      </c>
      <c r="D3734" t="s">
        <v>2830</v>
      </c>
      <c r="E3734" s="336">
        <v>176.75</v>
      </c>
    </row>
    <row r="3735" spans="1:5" x14ac:dyDescent="0.2">
      <c r="A3735">
        <v>10515</v>
      </c>
      <c r="B3735" t="s">
        <v>6511</v>
      </c>
      <c r="C3735" t="s">
        <v>3211</v>
      </c>
      <c r="D3735" t="s">
        <v>2830</v>
      </c>
      <c r="E3735" s="336">
        <v>60.04</v>
      </c>
    </row>
    <row r="3736" spans="1:5" x14ac:dyDescent="0.2">
      <c r="A3736">
        <v>153</v>
      </c>
      <c r="B3736" t="s">
        <v>6512</v>
      </c>
      <c r="C3736" t="s">
        <v>556</v>
      </c>
      <c r="D3736" t="s">
        <v>2830</v>
      </c>
      <c r="E3736" s="336">
        <v>79.17</v>
      </c>
    </row>
    <row r="3737" spans="1:5" x14ac:dyDescent="0.2">
      <c r="A3737">
        <v>34682</v>
      </c>
      <c r="B3737" t="s">
        <v>6513</v>
      </c>
      <c r="C3737" t="s">
        <v>3211</v>
      </c>
      <c r="D3737" t="s">
        <v>2830</v>
      </c>
    </row>
    <row r="3738" spans="1:5" x14ac:dyDescent="0.2">
      <c r="A3738">
        <v>536</v>
      </c>
      <c r="B3738" t="s">
        <v>6514</v>
      </c>
      <c r="C3738" t="s">
        <v>3211</v>
      </c>
      <c r="D3738" t="s">
        <v>2830</v>
      </c>
      <c r="E3738" s="336">
        <v>33.82</v>
      </c>
    </row>
    <row r="3739" spans="1:5" x14ac:dyDescent="0.2">
      <c r="A3739">
        <v>20205</v>
      </c>
      <c r="B3739" t="s">
        <v>1101</v>
      </c>
      <c r="C3739" t="s">
        <v>83</v>
      </c>
      <c r="D3739" t="s">
        <v>2830</v>
      </c>
      <c r="E3739" s="336">
        <v>4.0199999999999996</v>
      </c>
    </row>
    <row r="3740" spans="1:5" x14ac:dyDescent="0.2">
      <c r="A3740">
        <v>4412</v>
      </c>
      <c r="B3740" t="s">
        <v>6515</v>
      </c>
      <c r="C3740" t="s">
        <v>83</v>
      </c>
      <c r="D3740" t="s">
        <v>2830</v>
      </c>
      <c r="E3740" s="336">
        <v>2.41</v>
      </c>
    </row>
    <row r="3741" spans="1:5" x14ac:dyDescent="0.2">
      <c r="A3741">
        <v>4408</v>
      </c>
      <c r="B3741" t="s">
        <v>6516</v>
      </c>
      <c r="C3741" t="s">
        <v>83</v>
      </c>
      <c r="D3741" t="s">
        <v>2830</v>
      </c>
      <c r="E3741" s="336">
        <v>3.01</v>
      </c>
    </row>
    <row r="3742" spans="1:5" x14ac:dyDescent="0.2">
      <c r="A3742">
        <v>45213</v>
      </c>
      <c r="B3742" t="s">
        <v>6517</v>
      </c>
      <c r="C3742" t="s">
        <v>52</v>
      </c>
      <c r="D3742" t="s">
        <v>2830</v>
      </c>
    </row>
    <row r="3743" spans="1:5" x14ac:dyDescent="0.2">
      <c r="A3743">
        <v>36250</v>
      </c>
      <c r="B3743" t="s">
        <v>6518</v>
      </c>
      <c r="C3743" t="s">
        <v>83</v>
      </c>
      <c r="D3743" t="s">
        <v>2830</v>
      </c>
      <c r="E3743" s="336">
        <v>6.68</v>
      </c>
    </row>
    <row r="3744" spans="1:5" x14ac:dyDescent="0.2">
      <c r="A3744">
        <v>10857</v>
      </c>
      <c r="B3744" t="s">
        <v>6519</v>
      </c>
      <c r="C3744" t="s">
        <v>83</v>
      </c>
      <c r="D3744" t="s">
        <v>2830</v>
      </c>
    </row>
    <row r="3745" spans="1:5" x14ac:dyDescent="0.2">
      <c r="A3745">
        <v>4803</v>
      </c>
      <c r="B3745" t="s">
        <v>6520</v>
      </c>
      <c r="C3745" t="s">
        <v>83</v>
      </c>
      <c r="D3745" t="s">
        <v>2830</v>
      </c>
      <c r="E3745" s="336">
        <v>35.35</v>
      </c>
    </row>
    <row r="3746" spans="1:5" x14ac:dyDescent="0.2">
      <c r="A3746">
        <v>6186</v>
      </c>
      <c r="B3746" t="s">
        <v>6521</v>
      </c>
      <c r="C3746" t="s">
        <v>83</v>
      </c>
      <c r="D3746" t="s">
        <v>2830</v>
      </c>
      <c r="E3746" s="336">
        <v>17.5</v>
      </c>
    </row>
    <row r="3747" spans="1:5" x14ac:dyDescent="0.2">
      <c r="A3747">
        <v>4829</v>
      </c>
      <c r="B3747" t="s">
        <v>6522</v>
      </c>
      <c r="C3747" t="s">
        <v>83</v>
      </c>
      <c r="D3747" t="s">
        <v>2830</v>
      </c>
      <c r="E3747" s="336">
        <v>50.59</v>
      </c>
    </row>
    <row r="3748" spans="1:5" x14ac:dyDescent="0.2">
      <c r="A3748">
        <v>39829</v>
      </c>
      <c r="B3748" t="s">
        <v>6523</v>
      </c>
      <c r="C3748" t="s">
        <v>83</v>
      </c>
      <c r="D3748" t="s">
        <v>767</v>
      </c>
      <c r="E3748" s="336">
        <v>27.08</v>
      </c>
    </row>
    <row r="3749" spans="1:5" x14ac:dyDescent="0.2">
      <c r="A3749">
        <v>20231</v>
      </c>
      <c r="B3749" t="s">
        <v>6524</v>
      </c>
      <c r="C3749" t="s">
        <v>83</v>
      </c>
      <c r="D3749" t="s">
        <v>2830</v>
      </c>
      <c r="E3749" s="336">
        <v>74.42</v>
      </c>
    </row>
    <row r="3750" spans="1:5" x14ac:dyDescent="0.2">
      <c r="A3750">
        <v>4804</v>
      </c>
      <c r="B3750" t="s">
        <v>6525</v>
      </c>
      <c r="C3750" t="s">
        <v>83</v>
      </c>
      <c r="D3750" t="s">
        <v>2830</v>
      </c>
      <c r="E3750" s="336">
        <v>27.14</v>
      </c>
    </row>
    <row r="3751" spans="1:5" x14ac:dyDescent="0.2">
      <c r="A3751">
        <v>34680</v>
      </c>
      <c r="B3751" t="s">
        <v>6526</v>
      </c>
      <c r="C3751" t="s">
        <v>83</v>
      </c>
      <c r="D3751" t="s">
        <v>2830</v>
      </c>
    </row>
    <row r="3752" spans="1:5" x14ac:dyDescent="0.2">
      <c r="A3752">
        <v>11573</v>
      </c>
      <c r="B3752" t="s">
        <v>6527</v>
      </c>
      <c r="C3752" t="s">
        <v>52</v>
      </c>
      <c r="D3752" t="s">
        <v>2830</v>
      </c>
      <c r="E3752" s="336">
        <v>6.36</v>
      </c>
    </row>
    <row r="3753" spans="1:5" x14ac:dyDescent="0.2">
      <c r="A3753">
        <v>38401</v>
      </c>
      <c r="B3753" t="s">
        <v>6528</v>
      </c>
      <c r="C3753" t="s">
        <v>52</v>
      </c>
      <c r="D3753" t="s">
        <v>2830</v>
      </c>
      <c r="E3753" s="336">
        <v>48.39</v>
      </c>
    </row>
    <row r="3754" spans="1:5" x14ac:dyDescent="0.2">
      <c r="A3754">
        <v>11575</v>
      </c>
      <c r="B3754" t="s">
        <v>6529</v>
      </c>
      <c r="C3754" t="s">
        <v>52</v>
      </c>
      <c r="D3754" t="s">
        <v>2830</v>
      </c>
      <c r="E3754" s="336">
        <v>61.34</v>
      </c>
    </row>
    <row r="3755" spans="1:5" x14ac:dyDescent="0.2">
      <c r="A3755">
        <v>38179</v>
      </c>
      <c r="B3755" t="s">
        <v>6530</v>
      </c>
      <c r="C3755" t="s">
        <v>52</v>
      </c>
      <c r="D3755" t="s">
        <v>2830</v>
      </c>
      <c r="E3755" s="336">
        <v>50.72</v>
      </c>
    </row>
    <row r="3756" spans="1:5" x14ac:dyDescent="0.2">
      <c r="A3756">
        <v>20256</v>
      </c>
      <c r="B3756" t="s">
        <v>6531</v>
      </c>
      <c r="C3756" t="s">
        <v>52</v>
      </c>
      <c r="D3756" t="s">
        <v>2830</v>
      </c>
      <c r="E3756" s="336">
        <v>0.28000000000000003</v>
      </c>
    </row>
    <row r="3757" spans="1:5" x14ac:dyDescent="0.2">
      <c r="A3757">
        <v>14511</v>
      </c>
      <c r="B3757" t="s">
        <v>6532</v>
      </c>
      <c r="C3757" t="s">
        <v>52</v>
      </c>
      <c r="D3757" t="s">
        <v>2830</v>
      </c>
    </row>
    <row r="3758" spans="1:5" x14ac:dyDescent="0.2">
      <c r="A3758">
        <v>10642</v>
      </c>
      <c r="B3758" t="s">
        <v>6533</v>
      </c>
      <c r="C3758" t="s">
        <v>52</v>
      </c>
      <c r="D3758" t="s">
        <v>767</v>
      </c>
    </row>
    <row r="3759" spans="1:5" x14ac:dyDescent="0.2">
      <c r="A3759">
        <v>14489</v>
      </c>
      <c r="B3759" t="s">
        <v>6534</v>
      </c>
      <c r="C3759" t="s">
        <v>52</v>
      </c>
      <c r="D3759" t="s">
        <v>2830</v>
      </c>
    </row>
    <row r="3760" spans="1:5" x14ac:dyDescent="0.2">
      <c r="A3760">
        <v>14513</v>
      </c>
      <c r="B3760" t="s">
        <v>6535</v>
      </c>
      <c r="C3760" t="s">
        <v>52</v>
      </c>
      <c r="D3760" t="s">
        <v>2830</v>
      </c>
    </row>
    <row r="3761" spans="1:5" x14ac:dyDescent="0.2">
      <c r="A3761">
        <v>10646</v>
      </c>
      <c r="B3761" t="s">
        <v>6536</v>
      </c>
      <c r="C3761" t="s">
        <v>52</v>
      </c>
      <c r="D3761" t="s">
        <v>2830</v>
      </c>
    </row>
    <row r="3762" spans="1:5" x14ac:dyDescent="0.2">
      <c r="A3762">
        <v>6070</v>
      </c>
      <c r="B3762" t="s">
        <v>6537</v>
      </c>
      <c r="C3762" t="s">
        <v>52</v>
      </c>
      <c r="D3762" t="s">
        <v>2830</v>
      </c>
    </row>
    <row r="3763" spans="1:5" x14ac:dyDescent="0.2">
      <c r="A3763">
        <v>6069</v>
      </c>
      <c r="B3763" t="s">
        <v>6538</v>
      </c>
      <c r="C3763" t="s">
        <v>52</v>
      </c>
      <c r="D3763" t="s">
        <v>2830</v>
      </c>
    </row>
    <row r="3764" spans="1:5" x14ac:dyDescent="0.2">
      <c r="A3764">
        <v>14626</v>
      </c>
      <c r="B3764" t="s">
        <v>6539</v>
      </c>
      <c r="C3764" t="s">
        <v>52</v>
      </c>
      <c r="D3764" t="s">
        <v>2830</v>
      </c>
    </row>
    <row r="3765" spans="1:5" x14ac:dyDescent="0.2">
      <c r="A3765">
        <v>6067</v>
      </c>
      <c r="B3765" t="s">
        <v>6540</v>
      </c>
      <c r="C3765" t="s">
        <v>52</v>
      </c>
      <c r="D3765" t="s">
        <v>2830</v>
      </c>
    </row>
    <row r="3766" spans="1:5" x14ac:dyDescent="0.2">
      <c r="A3766">
        <v>38393</v>
      </c>
      <c r="B3766" t="s">
        <v>6541</v>
      </c>
      <c r="C3766" t="s">
        <v>52</v>
      </c>
      <c r="D3766" t="s">
        <v>767</v>
      </c>
      <c r="E3766" s="336">
        <v>17</v>
      </c>
    </row>
    <row r="3767" spans="1:5" x14ac:dyDescent="0.2">
      <c r="A3767">
        <v>45233</v>
      </c>
      <c r="B3767" t="s">
        <v>6542</v>
      </c>
      <c r="C3767" t="s">
        <v>52</v>
      </c>
      <c r="D3767" t="s">
        <v>2830</v>
      </c>
      <c r="E3767" s="336">
        <v>7.29</v>
      </c>
    </row>
    <row r="3768" spans="1:5" x14ac:dyDescent="0.2">
      <c r="A3768">
        <v>38390</v>
      </c>
      <c r="B3768" t="s">
        <v>6543</v>
      </c>
      <c r="C3768" t="s">
        <v>52</v>
      </c>
      <c r="D3768" t="s">
        <v>2830</v>
      </c>
      <c r="E3768" s="336">
        <v>41.76</v>
      </c>
    </row>
    <row r="3769" spans="1:5" x14ac:dyDescent="0.2">
      <c r="A3769">
        <v>11578</v>
      </c>
      <c r="B3769" t="s">
        <v>6544</v>
      </c>
      <c r="C3769" t="s">
        <v>52</v>
      </c>
      <c r="D3769" t="s">
        <v>2830</v>
      </c>
      <c r="E3769" s="336">
        <v>13.24</v>
      </c>
    </row>
    <row r="3770" spans="1:5" x14ac:dyDescent="0.2">
      <c r="A3770">
        <v>11577</v>
      </c>
      <c r="B3770" t="s">
        <v>6545</v>
      </c>
      <c r="C3770" t="s">
        <v>52</v>
      </c>
      <c r="D3770" t="s">
        <v>2830</v>
      </c>
      <c r="E3770" s="336">
        <v>12.64</v>
      </c>
    </row>
    <row r="3771" spans="1:5" x14ac:dyDescent="0.2">
      <c r="A3771">
        <v>42432</v>
      </c>
      <c r="B3771" t="s">
        <v>6546</v>
      </c>
      <c r="C3771" t="s">
        <v>52</v>
      </c>
      <c r="D3771" t="s">
        <v>2830</v>
      </c>
    </row>
    <row r="3772" spans="1:5" x14ac:dyDescent="0.2">
      <c r="A3772">
        <v>42437</v>
      </c>
      <c r="B3772" t="s">
        <v>6547</v>
      </c>
      <c r="C3772" t="s">
        <v>52</v>
      </c>
      <c r="D3772" t="s">
        <v>2830</v>
      </c>
    </row>
    <row r="3773" spans="1:5" x14ac:dyDescent="0.2">
      <c r="A3773">
        <v>1116</v>
      </c>
      <c r="B3773" t="s">
        <v>6548</v>
      </c>
      <c r="C3773" t="s">
        <v>83</v>
      </c>
      <c r="D3773" t="s">
        <v>2830</v>
      </c>
      <c r="E3773" s="336">
        <v>17.07</v>
      </c>
    </row>
    <row r="3774" spans="1:5" x14ac:dyDescent="0.2">
      <c r="A3774">
        <v>1115</v>
      </c>
      <c r="B3774" t="s">
        <v>6549</v>
      </c>
      <c r="C3774" t="s">
        <v>83</v>
      </c>
      <c r="D3774" t="s">
        <v>2830</v>
      </c>
      <c r="E3774" s="336">
        <v>20.46</v>
      </c>
    </row>
    <row r="3775" spans="1:5" x14ac:dyDescent="0.2">
      <c r="A3775">
        <v>1113</v>
      </c>
      <c r="B3775" t="s">
        <v>6550</v>
      </c>
      <c r="C3775" t="s">
        <v>83</v>
      </c>
      <c r="D3775" t="s">
        <v>2830</v>
      </c>
      <c r="E3775" s="336">
        <v>23.92</v>
      </c>
    </row>
    <row r="3776" spans="1:5" x14ac:dyDescent="0.2">
      <c r="A3776">
        <v>1114</v>
      </c>
      <c r="B3776" t="s">
        <v>6551</v>
      </c>
      <c r="C3776" t="s">
        <v>83</v>
      </c>
      <c r="D3776" t="s">
        <v>2830</v>
      </c>
      <c r="E3776" s="336">
        <v>28.49</v>
      </c>
    </row>
    <row r="3777" spans="1:5" x14ac:dyDescent="0.2">
      <c r="A3777">
        <v>40873</v>
      </c>
      <c r="B3777" t="s">
        <v>6552</v>
      </c>
      <c r="C3777" t="s">
        <v>83</v>
      </c>
      <c r="D3777" t="s">
        <v>2830</v>
      </c>
      <c r="E3777" s="336">
        <v>22.3</v>
      </c>
    </row>
    <row r="3778" spans="1:5" x14ac:dyDescent="0.2">
      <c r="A3778">
        <v>20214</v>
      </c>
      <c r="B3778" t="s">
        <v>6553</v>
      </c>
      <c r="C3778" t="s">
        <v>52</v>
      </c>
      <c r="D3778" t="s">
        <v>2830</v>
      </c>
      <c r="E3778" s="336">
        <v>64.72</v>
      </c>
    </row>
    <row r="3779" spans="1:5" x14ac:dyDescent="0.2">
      <c r="A3779">
        <v>7237</v>
      </c>
      <c r="B3779" t="s">
        <v>6554</v>
      </c>
      <c r="C3779" t="s">
        <v>52</v>
      </c>
      <c r="D3779" t="s">
        <v>2830</v>
      </c>
      <c r="E3779" s="336">
        <v>63.36</v>
      </c>
    </row>
    <row r="3780" spans="1:5" x14ac:dyDescent="0.2">
      <c r="A3780">
        <v>11757</v>
      </c>
      <c r="B3780" t="s">
        <v>6555</v>
      </c>
      <c r="C3780" t="s">
        <v>52</v>
      </c>
      <c r="D3780" t="s">
        <v>767</v>
      </c>
      <c r="E3780" s="336">
        <v>46</v>
      </c>
    </row>
    <row r="3781" spans="1:5" x14ac:dyDescent="0.2">
      <c r="A3781">
        <v>11758</v>
      </c>
      <c r="B3781" t="s">
        <v>6556</v>
      </c>
      <c r="C3781" t="s">
        <v>52</v>
      </c>
      <c r="D3781" t="s">
        <v>767</v>
      </c>
      <c r="E3781" s="336">
        <v>46.4</v>
      </c>
    </row>
    <row r="3782" spans="1:5" x14ac:dyDescent="0.2">
      <c r="A3782">
        <v>37526</v>
      </c>
      <c r="B3782" t="s">
        <v>6557</v>
      </c>
      <c r="C3782" t="s">
        <v>52</v>
      </c>
      <c r="D3782" t="s">
        <v>2830</v>
      </c>
      <c r="E3782" s="336">
        <v>3.67</v>
      </c>
    </row>
    <row r="3783" spans="1:5" x14ac:dyDescent="0.2">
      <c r="A3783">
        <v>6076</v>
      </c>
      <c r="B3783" t="s">
        <v>6558</v>
      </c>
      <c r="C3783" t="s">
        <v>2968</v>
      </c>
      <c r="D3783" t="s">
        <v>767</v>
      </c>
    </row>
    <row r="3784" spans="1:5" x14ac:dyDescent="0.2">
      <c r="A3784">
        <v>13109</v>
      </c>
      <c r="B3784" t="s">
        <v>6559</v>
      </c>
      <c r="C3784" t="s">
        <v>52</v>
      </c>
      <c r="D3784" t="s">
        <v>2830</v>
      </c>
    </row>
    <row r="3785" spans="1:5" x14ac:dyDescent="0.2">
      <c r="A3785">
        <v>13110</v>
      </c>
      <c r="B3785" t="s">
        <v>6560</v>
      </c>
      <c r="C3785" t="s">
        <v>52</v>
      </c>
      <c r="D3785" t="s">
        <v>2830</v>
      </c>
    </row>
    <row r="3786" spans="1:5" x14ac:dyDescent="0.2">
      <c r="A3786">
        <v>7581</v>
      </c>
      <c r="B3786" t="s">
        <v>6561</v>
      </c>
      <c r="C3786" t="s">
        <v>52</v>
      </c>
      <c r="D3786" t="s">
        <v>2830</v>
      </c>
      <c r="E3786" s="336">
        <v>6.6</v>
      </c>
    </row>
    <row r="3787" spans="1:5" x14ac:dyDescent="0.2">
      <c r="A3787">
        <v>4509</v>
      </c>
      <c r="B3787" t="s">
        <v>544</v>
      </c>
      <c r="C3787" t="s">
        <v>83</v>
      </c>
      <c r="D3787" t="s">
        <v>2830</v>
      </c>
      <c r="E3787" s="336">
        <v>4.3099999999999996</v>
      </c>
    </row>
    <row r="3788" spans="1:5" x14ac:dyDescent="0.2">
      <c r="A3788">
        <v>4512</v>
      </c>
      <c r="B3788" t="s">
        <v>6562</v>
      </c>
      <c r="C3788" t="s">
        <v>83</v>
      </c>
      <c r="D3788" t="s">
        <v>2830</v>
      </c>
      <c r="E3788" s="336">
        <v>2.06</v>
      </c>
    </row>
    <row r="3789" spans="1:5" x14ac:dyDescent="0.2">
      <c r="A3789">
        <v>4517</v>
      </c>
      <c r="B3789" t="s">
        <v>6563</v>
      </c>
      <c r="C3789" t="s">
        <v>83</v>
      </c>
      <c r="D3789" t="s">
        <v>2830</v>
      </c>
      <c r="E3789" s="336">
        <v>2.97</v>
      </c>
    </row>
    <row r="3790" spans="1:5" x14ac:dyDescent="0.2">
      <c r="A3790">
        <v>20206</v>
      </c>
      <c r="B3790" t="s">
        <v>6564</v>
      </c>
      <c r="C3790" t="s">
        <v>83</v>
      </c>
      <c r="D3790" t="s">
        <v>2830</v>
      </c>
      <c r="E3790" s="336">
        <v>10.86</v>
      </c>
    </row>
    <row r="3791" spans="1:5" x14ac:dyDescent="0.2">
      <c r="A3791">
        <v>4460</v>
      </c>
      <c r="B3791" t="s">
        <v>6565</v>
      </c>
      <c r="C3791" t="s">
        <v>83</v>
      </c>
      <c r="D3791" t="s">
        <v>2830</v>
      </c>
      <c r="E3791" s="336">
        <v>11.15</v>
      </c>
    </row>
    <row r="3792" spans="1:5" x14ac:dyDescent="0.2">
      <c r="A3792">
        <v>4415</v>
      </c>
      <c r="B3792" t="s">
        <v>6566</v>
      </c>
      <c r="C3792" t="s">
        <v>83</v>
      </c>
      <c r="D3792" t="s">
        <v>2830</v>
      </c>
      <c r="E3792" s="336">
        <v>5.97</v>
      </c>
    </row>
    <row r="3793" spans="1:5" x14ac:dyDescent="0.2">
      <c r="A3793">
        <v>4417</v>
      </c>
      <c r="B3793" t="s">
        <v>6567</v>
      </c>
      <c r="C3793" t="s">
        <v>83</v>
      </c>
      <c r="D3793" t="s">
        <v>2830</v>
      </c>
      <c r="E3793" s="336">
        <v>8.6</v>
      </c>
    </row>
    <row r="3794" spans="1:5" x14ac:dyDescent="0.2">
      <c r="A3794">
        <v>37373</v>
      </c>
      <c r="B3794" t="s">
        <v>6568</v>
      </c>
      <c r="C3794" t="s">
        <v>533</v>
      </c>
      <c r="D3794" t="s">
        <v>767</v>
      </c>
      <c r="E3794" s="336">
        <v>0.11</v>
      </c>
    </row>
    <row r="3795" spans="1:5" x14ac:dyDescent="0.2">
      <c r="A3795">
        <v>40864</v>
      </c>
      <c r="B3795" t="s">
        <v>6569</v>
      </c>
      <c r="C3795" t="s">
        <v>69</v>
      </c>
      <c r="D3795" t="s">
        <v>767</v>
      </c>
      <c r="E3795" s="336">
        <v>18.28</v>
      </c>
    </row>
    <row r="3796" spans="1:5" x14ac:dyDescent="0.2">
      <c r="A3796">
        <v>4734</v>
      </c>
      <c r="B3796" t="s">
        <v>6570</v>
      </c>
      <c r="C3796" t="s">
        <v>2968</v>
      </c>
      <c r="D3796" t="s">
        <v>2830</v>
      </c>
      <c r="E3796" s="336">
        <v>371.31</v>
      </c>
    </row>
    <row r="3797" spans="1:5" x14ac:dyDescent="0.2">
      <c r="A3797">
        <v>6085</v>
      </c>
      <c r="B3797" t="s">
        <v>6571</v>
      </c>
      <c r="C3797" t="s">
        <v>556</v>
      </c>
      <c r="D3797" t="s">
        <v>767</v>
      </c>
      <c r="E3797" s="336">
        <v>12.48</v>
      </c>
    </row>
    <row r="3798" spans="1:5" x14ac:dyDescent="0.2">
      <c r="A3798">
        <v>38396</v>
      </c>
      <c r="B3798" t="s">
        <v>6572</v>
      </c>
      <c r="C3798" t="s">
        <v>52</v>
      </c>
      <c r="D3798" t="s">
        <v>2830</v>
      </c>
    </row>
    <row r="3799" spans="1:5" x14ac:dyDescent="0.2">
      <c r="A3799">
        <v>11622</v>
      </c>
      <c r="B3799" t="s">
        <v>6573</v>
      </c>
      <c r="C3799" t="s">
        <v>94</v>
      </c>
      <c r="D3799" t="s">
        <v>2830</v>
      </c>
      <c r="E3799" s="336">
        <v>59.66</v>
      </c>
    </row>
    <row r="3800" spans="1:5" x14ac:dyDescent="0.2">
      <c r="A3800">
        <v>43143</v>
      </c>
      <c r="B3800" t="s">
        <v>6574</v>
      </c>
      <c r="C3800" t="s">
        <v>556</v>
      </c>
      <c r="D3800" t="s">
        <v>2830</v>
      </c>
      <c r="E3800" s="336">
        <v>22.53</v>
      </c>
    </row>
    <row r="3801" spans="1:5" x14ac:dyDescent="0.2">
      <c r="A3801">
        <v>7317</v>
      </c>
      <c r="B3801" t="s">
        <v>6575</v>
      </c>
      <c r="C3801" t="s">
        <v>94</v>
      </c>
      <c r="D3801" t="s">
        <v>2830</v>
      </c>
      <c r="E3801" s="336">
        <v>52.77</v>
      </c>
    </row>
    <row r="3802" spans="1:5" x14ac:dyDescent="0.2">
      <c r="A3802">
        <v>142</v>
      </c>
      <c r="B3802" t="s">
        <v>6576</v>
      </c>
      <c r="C3802" t="s">
        <v>6577</v>
      </c>
      <c r="D3802" t="s">
        <v>2830</v>
      </c>
      <c r="E3802" s="336">
        <v>28.15</v>
      </c>
    </row>
    <row r="3803" spans="1:5" x14ac:dyDescent="0.2">
      <c r="A3803">
        <v>43142</v>
      </c>
      <c r="B3803" t="s">
        <v>6578</v>
      </c>
      <c r="C3803" t="s">
        <v>556</v>
      </c>
      <c r="D3803" t="s">
        <v>2830</v>
      </c>
      <c r="E3803" s="336">
        <v>127.87</v>
      </c>
    </row>
    <row r="3804" spans="1:5" x14ac:dyDescent="0.2">
      <c r="A3804">
        <v>38123</v>
      </c>
      <c r="B3804" t="s">
        <v>6579</v>
      </c>
      <c r="C3804" t="s">
        <v>94</v>
      </c>
      <c r="D3804" t="s">
        <v>2830</v>
      </c>
      <c r="E3804" s="336">
        <v>78.900000000000006</v>
      </c>
    </row>
    <row r="3805" spans="1:5" x14ac:dyDescent="0.2">
      <c r="A3805">
        <v>42699</v>
      </c>
      <c r="B3805" t="s">
        <v>6580</v>
      </c>
      <c r="C3805" t="s">
        <v>52</v>
      </c>
      <c r="D3805" t="s">
        <v>2830</v>
      </c>
      <c r="E3805" s="336">
        <v>35.72</v>
      </c>
    </row>
    <row r="3806" spans="1:5" x14ac:dyDescent="0.2">
      <c r="A3806">
        <v>37743</v>
      </c>
      <c r="B3806" t="s">
        <v>6581</v>
      </c>
      <c r="C3806" t="s">
        <v>52</v>
      </c>
      <c r="D3806" t="s">
        <v>2830</v>
      </c>
      <c r="E3806" s="336">
        <v>224811.18</v>
      </c>
    </row>
    <row r="3807" spans="1:5" x14ac:dyDescent="0.2">
      <c r="A3807">
        <v>37744</v>
      </c>
      <c r="B3807" t="s">
        <v>6582</v>
      </c>
      <c r="C3807" t="s">
        <v>52</v>
      </c>
      <c r="D3807" t="s">
        <v>2830</v>
      </c>
      <c r="E3807" s="336">
        <v>264335.65999999997</v>
      </c>
    </row>
    <row r="3808" spans="1:5" x14ac:dyDescent="0.2">
      <c r="A3808">
        <v>37741</v>
      </c>
      <c r="B3808" t="s">
        <v>6583</v>
      </c>
      <c r="C3808" t="s">
        <v>52</v>
      </c>
      <c r="D3808" t="s">
        <v>2830</v>
      </c>
      <c r="E3808" s="336">
        <v>204419.58</v>
      </c>
    </row>
    <row r="3809" spans="1:5" x14ac:dyDescent="0.2">
      <c r="A3809">
        <v>39396</v>
      </c>
      <c r="B3809" t="s">
        <v>6584</v>
      </c>
      <c r="C3809" t="s">
        <v>52</v>
      </c>
      <c r="D3809" t="s">
        <v>2830</v>
      </c>
      <c r="E3809" s="336">
        <v>43.86</v>
      </c>
    </row>
    <row r="3810" spans="1:5" x14ac:dyDescent="0.2">
      <c r="A3810">
        <v>39392</v>
      </c>
      <c r="B3810" t="s">
        <v>6585</v>
      </c>
      <c r="C3810" t="s">
        <v>52</v>
      </c>
      <c r="D3810" t="s">
        <v>2830</v>
      </c>
      <c r="E3810" s="336">
        <v>49.48</v>
      </c>
    </row>
    <row r="3811" spans="1:5" x14ac:dyDescent="0.2">
      <c r="A3811">
        <v>39393</v>
      </c>
      <c r="B3811" t="s">
        <v>6586</v>
      </c>
      <c r="C3811" t="s">
        <v>52</v>
      </c>
      <c r="D3811" t="s">
        <v>2830</v>
      </c>
      <c r="E3811" s="336">
        <v>30.6</v>
      </c>
    </row>
    <row r="3812" spans="1:5" x14ac:dyDescent="0.2">
      <c r="A3812">
        <v>39394</v>
      </c>
      <c r="B3812" t="s">
        <v>6587</v>
      </c>
      <c r="C3812" t="s">
        <v>52</v>
      </c>
      <c r="D3812" t="s">
        <v>2830</v>
      </c>
      <c r="E3812" s="336">
        <v>34.44</v>
      </c>
    </row>
    <row r="3813" spans="1:5" x14ac:dyDescent="0.2">
      <c r="A3813">
        <v>39395</v>
      </c>
      <c r="B3813" t="s">
        <v>6588</v>
      </c>
      <c r="C3813" t="s">
        <v>52</v>
      </c>
      <c r="D3813" t="s">
        <v>2830</v>
      </c>
      <c r="E3813" s="336">
        <v>32.03</v>
      </c>
    </row>
    <row r="3814" spans="1:5" x14ac:dyDescent="0.2">
      <c r="A3814">
        <v>14618</v>
      </c>
      <c r="B3814" t="s">
        <v>6589</v>
      </c>
      <c r="C3814" t="s">
        <v>52</v>
      </c>
      <c r="D3814" t="s">
        <v>2830</v>
      </c>
      <c r="E3814" s="336">
        <v>1376.51</v>
      </c>
    </row>
    <row r="3815" spans="1:5" x14ac:dyDescent="0.2">
      <c r="A3815">
        <v>6110</v>
      </c>
      <c r="B3815" t="s">
        <v>6590</v>
      </c>
      <c r="C3815" t="s">
        <v>533</v>
      </c>
      <c r="D3815" t="s">
        <v>2830</v>
      </c>
      <c r="E3815" s="336">
        <v>28.09</v>
      </c>
    </row>
    <row r="3816" spans="1:5" x14ac:dyDescent="0.2">
      <c r="A3816">
        <v>40910</v>
      </c>
      <c r="B3816" t="s">
        <v>6591</v>
      </c>
      <c r="C3816" t="s">
        <v>69</v>
      </c>
      <c r="D3816" t="s">
        <v>2830</v>
      </c>
      <c r="E3816" s="336">
        <v>4935.13</v>
      </c>
    </row>
    <row r="3817" spans="1:5" x14ac:dyDescent="0.2">
      <c r="A3817">
        <v>45255</v>
      </c>
      <c r="B3817" t="s">
        <v>6592</v>
      </c>
      <c r="C3817" t="s">
        <v>52</v>
      </c>
      <c r="D3817" t="s">
        <v>2830</v>
      </c>
    </row>
    <row r="3818" spans="1:5" x14ac:dyDescent="0.2">
      <c r="A3818">
        <v>6111</v>
      </c>
      <c r="B3818" t="s">
        <v>6593</v>
      </c>
      <c r="C3818" t="s">
        <v>533</v>
      </c>
      <c r="D3818" t="s">
        <v>767</v>
      </c>
      <c r="E3818" s="336">
        <v>19.88</v>
      </c>
    </row>
    <row r="3819" spans="1:5" x14ac:dyDescent="0.2">
      <c r="A3819">
        <v>41084</v>
      </c>
      <c r="B3819" t="s">
        <v>6594</v>
      </c>
      <c r="C3819" t="s">
        <v>69</v>
      </c>
      <c r="D3819" t="s">
        <v>2830</v>
      </c>
      <c r="E3819" s="336">
        <v>3492.98</v>
      </c>
    </row>
    <row r="3820" spans="1:5" x14ac:dyDescent="0.2">
      <c r="A3820">
        <v>44535</v>
      </c>
      <c r="B3820" t="s">
        <v>6595</v>
      </c>
      <c r="C3820" t="s">
        <v>2968</v>
      </c>
      <c r="D3820" t="s">
        <v>2830</v>
      </c>
      <c r="E3820" s="336">
        <v>51.41</v>
      </c>
    </row>
    <row r="3821" spans="1:5" x14ac:dyDescent="0.2">
      <c r="A3821">
        <v>44945</v>
      </c>
      <c r="B3821" t="s">
        <v>6596</v>
      </c>
      <c r="C3821" t="s">
        <v>52</v>
      </c>
      <c r="D3821" t="s">
        <v>767</v>
      </c>
      <c r="E3821" s="336">
        <v>12.4</v>
      </c>
    </row>
    <row r="3822" spans="1:5" x14ac:dyDescent="0.2">
      <c r="A3822">
        <v>38637</v>
      </c>
      <c r="B3822" t="s">
        <v>6597</v>
      </c>
      <c r="C3822" t="s">
        <v>52</v>
      </c>
      <c r="D3822" t="s">
        <v>2830</v>
      </c>
      <c r="E3822" s="336">
        <v>276.37</v>
      </c>
    </row>
    <row r="3823" spans="1:5" x14ac:dyDescent="0.2">
      <c r="A3823">
        <v>6150</v>
      </c>
      <c r="B3823" t="s">
        <v>6598</v>
      </c>
      <c r="C3823" t="s">
        <v>52</v>
      </c>
      <c r="D3823" t="s">
        <v>2830</v>
      </c>
      <c r="E3823" s="336">
        <v>279.75</v>
      </c>
    </row>
    <row r="3824" spans="1:5" x14ac:dyDescent="0.2">
      <c r="A3824">
        <v>6136</v>
      </c>
      <c r="B3824" t="s">
        <v>6599</v>
      </c>
      <c r="C3824" t="s">
        <v>52</v>
      </c>
      <c r="D3824" t="s">
        <v>767</v>
      </c>
      <c r="E3824" s="336">
        <v>219.9</v>
      </c>
    </row>
    <row r="3825" spans="1:5" x14ac:dyDescent="0.2">
      <c r="A3825">
        <v>38638</v>
      </c>
      <c r="B3825" t="s">
        <v>6600</v>
      </c>
      <c r="C3825" t="s">
        <v>52</v>
      </c>
      <c r="D3825" t="s">
        <v>2830</v>
      </c>
      <c r="E3825" s="336">
        <v>232.89</v>
      </c>
    </row>
    <row r="3826" spans="1:5" x14ac:dyDescent="0.2">
      <c r="A3826">
        <v>20262</v>
      </c>
      <c r="B3826" t="s">
        <v>6601</v>
      </c>
      <c r="C3826" t="s">
        <v>52</v>
      </c>
      <c r="D3826" t="s">
        <v>2830</v>
      </c>
      <c r="E3826" s="336">
        <v>22.71</v>
      </c>
    </row>
    <row r="3827" spans="1:5" x14ac:dyDescent="0.2">
      <c r="A3827">
        <v>6145</v>
      </c>
      <c r="B3827" t="s">
        <v>6602</v>
      </c>
      <c r="C3827" t="s">
        <v>52</v>
      </c>
      <c r="D3827" t="s">
        <v>2830</v>
      </c>
      <c r="E3827" s="336">
        <v>25.09</v>
      </c>
    </row>
    <row r="3828" spans="1:5" x14ac:dyDescent="0.2">
      <c r="A3828">
        <v>6149</v>
      </c>
      <c r="B3828" t="s">
        <v>6603</v>
      </c>
      <c r="C3828" t="s">
        <v>52</v>
      </c>
      <c r="D3828" t="s">
        <v>2830</v>
      </c>
      <c r="E3828" s="336">
        <v>16.579999999999998</v>
      </c>
    </row>
    <row r="3829" spans="1:5" x14ac:dyDescent="0.2">
      <c r="A3829">
        <v>6146</v>
      </c>
      <c r="B3829" t="s">
        <v>6604</v>
      </c>
      <c r="C3829" t="s">
        <v>52</v>
      </c>
      <c r="D3829" t="s">
        <v>2830</v>
      </c>
      <c r="E3829" s="336">
        <v>23.84</v>
      </c>
    </row>
    <row r="3830" spans="1:5" x14ac:dyDescent="0.2">
      <c r="A3830">
        <v>44536</v>
      </c>
      <c r="B3830" t="s">
        <v>6605</v>
      </c>
      <c r="C3830" t="s">
        <v>94</v>
      </c>
      <c r="D3830" t="s">
        <v>2830</v>
      </c>
      <c r="E3830" s="336">
        <v>2.36</v>
      </c>
    </row>
    <row r="3831" spans="1:5" x14ac:dyDescent="0.2">
      <c r="A3831">
        <v>39961</v>
      </c>
      <c r="B3831" t="s">
        <v>6606</v>
      </c>
      <c r="C3831" t="s">
        <v>52</v>
      </c>
      <c r="D3831" t="s">
        <v>2830</v>
      </c>
      <c r="E3831" s="336">
        <v>18.600000000000001</v>
      </c>
    </row>
    <row r="3832" spans="1:5" x14ac:dyDescent="0.2">
      <c r="A3832">
        <v>42433</v>
      </c>
      <c r="B3832" t="s">
        <v>6607</v>
      </c>
      <c r="C3832" t="s">
        <v>52</v>
      </c>
      <c r="D3832" t="s">
        <v>2830</v>
      </c>
    </row>
    <row r="3833" spans="1:5" x14ac:dyDescent="0.2">
      <c r="A3833">
        <v>42434</v>
      </c>
      <c r="B3833" t="s">
        <v>6608</v>
      </c>
      <c r="C3833" t="s">
        <v>52</v>
      </c>
      <c r="D3833" t="s">
        <v>2830</v>
      </c>
    </row>
    <row r="3834" spans="1:5" x14ac:dyDescent="0.2">
      <c r="A3834">
        <v>42435</v>
      </c>
      <c r="B3834" t="s">
        <v>6609</v>
      </c>
      <c r="C3834" t="s">
        <v>52</v>
      </c>
      <c r="D3834" t="s">
        <v>2830</v>
      </c>
    </row>
    <row r="3835" spans="1:5" x14ac:dyDescent="0.2">
      <c r="A3835">
        <v>38061</v>
      </c>
      <c r="B3835" t="s">
        <v>6610</v>
      </c>
      <c r="C3835" t="s">
        <v>52</v>
      </c>
      <c r="D3835" t="s">
        <v>2830</v>
      </c>
      <c r="E3835" s="336">
        <v>43.71</v>
      </c>
    </row>
    <row r="3836" spans="1:5" x14ac:dyDescent="0.2">
      <c r="A3836">
        <v>20250</v>
      </c>
      <c r="B3836" t="s">
        <v>6611</v>
      </c>
      <c r="C3836" t="s">
        <v>94</v>
      </c>
      <c r="D3836" t="s">
        <v>767</v>
      </c>
      <c r="E3836" s="336">
        <v>16.55</v>
      </c>
    </row>
    <row r="3837" spans="1:5" x14ac:dyDescent="0.2">
      <c r="A3837">
        <v>13388</v>
      </c>
      <c r="B3837" t="s">
        <v>589</v>
      </c>
      <c r="C3837" t="s">
        <v>94</v>
      </c>
      <c r="D3837" t="s">
        <v>2830</v>
      </c>
      <c r="E3837" s="336">
        <v>205.36</v>
      </c>
    </row>
    <row r="3838" spans="1:5" x14ac:dyDescent="0.2">
      <c r="A3838">
        <v>39914</v>
      </c>
      <c r="B3838" t="s">
        <v>6612</v>
      </c>
      <c r="C3838" t="s">
        <v>94</v>
      </c>
      <c r="D3838" t="s">
        <v>2830</v>
      </c>
    </row>
    <row r="3839" spans="1:5" x14ac:dyDescent="0.2">
      <c r="A3839">
        <v>12732</v>
      </c>
      <c r="B3839" t="s">
        <v>6613</v>
      </c>
      <c r="C3839" t="s">
        <v>52</v>
      </c>
      <c r="D3839" t="s">
        <v>2830</v>
      </c>
    </row>
    <row r="3840" spans="1:5" x14ac:dyDescent="0.2">
      <c r="A3840">
        <v>6160</v>
      </c>
      <c r="B3840" t="s">
        <v>6614</v>
      </c>
      <c r="C3840" t="s">
        <v>533</v>
      </c>
      <c r="D3840" t="s">
        <v>767</v>
      </c>
      <c r="E3840" s="336">
        <v>35.49</v>
      </c>
    </row>
    <row r="3841" spans="1:5" x14ac:dyDescent="0.2">
      <c r="A3841">
        <v>41087</v>
      </c>
      <c r="B3841" t="s">
        <v>6615</v>
      </c>
      <c r="C3841" t="s">
        <v>69</v>
      </c>
      <c r="D3841" t="s">
        <v>2830</v>
      </c>
      <c r="E3841" s="336">
        <v>6235.49</v>
      </c>
    </row>
    <row r="3842" spans="1:5" x14ac:dyDescent="0.2">
      <c r="A3842">
        <v>6166</v>
      </c>
      <c r="B3842" t="s">
        <v>6616</v>
      </c>
      <c r="C3842" t="s">
        <v>533</v>
      </c>
      <c r="D3842" t="s">
        <v>2830</v>
      </c>
      <c r="E3842" s="336">
        <v>67.47</v>
      </c>
    </row>
    <row r="3843" spans="1:5" x14ac:dyDescent="0.2">
      <c r="A3843">
        <v>41088</v>
      </c>
      <c r="B3843" t="s">
        <v>6617</v>
      </c>
      <c r="C3843" t="s">
        <v>69</v>
      </c>
      <c r="D3843" t="s">
        <v>2830</v>
      </c>
      <c r="E3843" s="336">
        <v>11853.68</v>
      </c>
    </row>
    <row r="3844" spans="1:5" x14ac:dyDescent="0.2">
      <c r="A3844">
        <v>20232</v>
      </c>
      <c r="B3844" t="s">
        <v>6618</v>
      </c>
      <c r="C3844" t="s">
        <v>83</v>
      </c>
      <c r="D3844" t="s">
        <v>2830</v>
      </c>
      <c r="E3844" s="336">
        <v>105.34</v>
      </c>
    </row>
    <row r="3845" spans="1:5" x14ac:dyDescent="0.2">
      <c r="A3845">
        <v>10856</v>
      </c>
      <c r="B3845" t="s">
        <v>6619</v>
      </c>
      <c r="C3845" t="s">
        <v>83</v>
      </c>
      <c r="D3845" t="s">
        <v>2830</v>
      </c>
    </row>
    <row r="3846" spans="1:5" x14ac:dyDescent="0.2">
      <c r="A3846">
        <v>4828</v>
      </c>
      <c r="B3846" t="s">
        <v>6620</v>
      </c>
      <c r="C3846" t="s">
        <v>83</v>
      </c>
      <c r="D3846" t="s">
        <v>2830</v>
      </c>
      <c r="E3846" s="336">
        <v>75.52</v>
      </c>
    </row>
    <row r="3847" spans="1:5" x14ac:dyDescent="0.2">
      <c r="A3847">
        <v>20249</v>
      </c>
      <c r="B3847" t="s">
        <v>6621</v>
      </c>
      <c r="C3847" t="s">
        <v>83</v>
      </c>
      <c r="D3847" t="s">
        <v>2830</v>
      </c>
      <c r="E3847" s="336">
        <v>41.35</v>
      </c>
    </row>
    <row r="3848" spans="1:5" x14ac:dyDescent="0.2">
      <c r="A3848">
        <v>11609</v>
      </c>
      <c r="B3848" t="s">
        <v>6622</v>
      </c>
      <c r="C3848" t="s">
        <v>556</v>
      </c>
      <c r="D3848" t="s">
        <v>2830</v>
      </c>
      <c r="E3848" s="336">
        <v>9.91</v>
      </c>
    </row>
    <row r="3849" spans="1:5" x14ac:dyDescent="0.2">
      <c r="A3849">
        <v>20083</v>
      </c>
      <c r="B3849" t="s">
        <v>6623</v>
      </c>
      <c r="C3849" t="s">
        <v>52</v>
      </c>
      <c r="D3849" t="s">
        <v>2830</v>
      </c>
      <c r="E3849" s="336">
        <v>88.04</v>
      </c>
    </row>
    <row r="3850" spans="1:5" x14ac:dyDescent="0.2">
      <c r="A3850">
        <v>12295</v>
      </c>
      <c r="B3850" t="s">
        <v>6624</v>
      </c>
      <c r="C3850" t="s">
        <v>52</v>
      </c>
      <c r="D3850" t="s">
        <v>2830</v>
      </c>
      <c r="E3850" s="336">
        <v>2.38</v>
      </c>
    </row>
    <row r="3851" spans="1:5" x14ac:dyDescent="0.2">
      <c r="A3851">
        <v>12296</v>
      </c>
      <c r="B3851" t="s">
        <v>6625</v>
      </c>
      <c r="C3851" t="s">
        <v>52</v>
      </c>
      <c r="D3851" t="s">
        <v>2830</v>
      </c>
      <c r="E3851" s="336">
        <v>3.08</v>
      </c>
    </row>
    <row r="3852" spans="1:5" x14ac:dyDescent="0.2">
      <c r="A3852">
        <v>12294</v>
      </c>
      <c r="B3852" t="s">
        <v>6626</v>
      </c>
      <c r="C3852" t="s">
        <v>52</v>
      </c>
      <c r="D3852" t="s">
        <v>2830</v>
      </c>
      <c r="E3852" s="336">
        <v>7.4</v>
      </c>
    </row>
    <row r="3853" spans="1:5" x14ac:dyDescent="0.2">
      <c r="A3853">
        <v>14543</v>
      </c>
      <c r="B3853" t="s">
        <v>6627</v>
      </c>
      <c r="C3853" t="s">
        <v>52</v>
      </c>
      <c r="D3853" t="s">
        <v>2830</v>
      </c>
      <c r="E3853" s="336">
        <v>5.28</v>
      </c>
    </row>
    <row r="3854" spans="1:5" x14ac:dyDescent="0.2">
      <c r="A3854">
        <v>13329</v>
      </c>
      <c r="B3854" t="s">
        <v>6628</v>
      </c>
      <c r="C3854" t="s">
        <v>52</v>
      </c>
      <c r="D3854" t="s">
        <v>767</v>
      </c>
      <c r="E3854" s="336">
        <v>3.1</v>
      </c>
    </row>
    <row r="3855" spans="1:5" x14ac:dyDescent="0.2">
      <c r="A3855">
        <v>21047</v>
      </c>
      <c r="B3855" t="s">
        <v>6629</v>
      </c>
      <c r="C3855" t="s">
        <v>52</v>
      </c>
      <c r="D3855" t="s">
        <v>2830</v>
      </c>
      <c r="E3855" s="336">
        <v>57.25</v>
      </c>
    </row>
    <row r="3856" spans="1:5" x14ac:dyDescent="0.2">
      <c r="A3856">
        <v>21042</v>
      </c>
      <c r="B3856" t="s">
        <v>6630</v>
      </c>
      <c r="C3856" t="s">
        <v>52</v>
      </c>
      <c r="D3856" t="s">
        <v>2830</v>
      </c>
      <c r="E3856" s="336">
        <v>44.13</v>
      </c>
    </row>
    <row r="3857" spans="1:5" x14ac:dyDescent="0.2">
      <c r="A3857">
        <v>21043</v>
      </c>
      <c r="B3857" t="s">
        <v>6631</v>
      </c>
      <c r="C3857" t="s">
        <v>52</v>
      </c>
      <c r="D3857" t="s">
        <v>2830</v>
      </c>
      <c r="E3857" s="336">
        <v>55.74</v>
      </c>
    </row>
    <row r="3858" spans="1:5" x14ac:dyDescent="0.2">
      <c r="A3858">
        <v>21044</v>
      </c>
      <c r="B3858" t="s">
        <v>6632</v>
      </c>
      <c r="C3858" t="s">
        <v>52</v>
      </c>
      <c r="D3858" t="s">
        <v>2830</v>
      </c>
      <c r="E3858" s="336">
        <v>38.83</v>
      </c>
    </row>
    <row r="3859" spans="1:5" x14ac:dyDescent="0.2">
      <c r="A3859">
        <v>21045</v>
      </c>
      <c r="B3859" t="s">
        <v>6633</v>
      </c>
      <c r="C3859" t="s">
        <v>52</v>
      </c>
      <c r="D3859" t="s">
        <v>2830</v>
      </c>
      <c r="E3859" s="336">
        <v>53.19</v>
      </c>
    </row>
    <row r="3860" spans="1:5" x14ac:dyDescent="0.2">
      <c r="A3860">
        <v>21041</v>
      </c>
      <c r="B3860" t="s">
        <v>6634</v>
      </c>
      <c r="C3860" t="s">
        <v>52</v>
      </c>
      <c r="D3860" t="s">
        <v>2830</v>
      </c>
      <c r="E3860" s="336">
        <v>45.87</v>
      </c>
    </row>
    <row r="3861" spans="1:5" x14ac:dyDescent="0.2">
      <c r="A3861">
        <v>21040</v>
      </c>
      <c r="B3861" t="s">
        <v>6635</v>
      </c>
      <c r="C3861" t="s">
        <v>52</v>
      </c>
      <c r="D3861" t="s">
        <v>767</v>
      </c>
      <c r="E3861" s="336">
        <v>38</v>
      </c>
    </row>
    <row r="3862" spans="1:5" x14ac:dyDescent="0.2">
      <c r="A3862">
        <v>14149</v>
      </c>
      <c r="B3862" t="s">
        <v>6636</v>
      </c>
      <c r="C3862" t="s">
        <v>573</v>
      </c>
      <c r="D3862" t="s">
        <v>2830</v>
      </c>
      <c r="E3862" s="336">
        <v>334.53</v>
      </c>
    </row>
    <row r="3863" spans="1:5" x14ac:dyDescent="0.2">
      <c r="A3863">
        <v>38099</v>
      </c>
      <c r="B3863" t="s">
        <v>6637</v>
      </c>
      <c r="C3863" t="s">
        <v>52</v>
      </c>
      <c r="D3863" t="s">
        <v>2830</v>
      </c>
      <c r="E3863" s="336">
        <v>1.24</v>
      </c>
    </row>
    <row r="3864" spans="1:5" x14ac:dyDescent="0.2">
      <c r="A3864">
        <v>38100</v>
      </c>
      <c r="B3864" t="s">
        <v>6638</v>
      </c>
      <c r="C3864" t="s">
        <v>52</v>
      </c>
      <c r="D3864" t="s">
        <v>2830</v>
      </c>
      <c r="E3864" s="336">
        <v>2.04</v>
      </c>
    </row>
    <row r="3865" spans="1:5" x14ac:dyDescent="0.2">
      <c r="A3865">
        <v>7576</v>
      </c>
      <c r="B3865" t="s">
        <v>6639</v>
      </c>
      <c r="C3865" t="s">
        <v>52</v>
      </c>
      <c r="D3865" t="s">
        <v>2830</v>
      </c>
      <c r="E3865" s="336">
        <v>271.3</v>
      </c>
    </row>
    <row r="3866" spans="1:5" x14ac:dyDescent="0.2">
      <c r="A3866">
        <v>3384</v>
      </c>
      <c r="B3866" t="s">
        <v>6640</v>
      </c>
      <c r="C3866" t="s">
        <v>52</v>
      </c>
      <c r="D3866" t="s">
        <v>2830</v>
      </c>
      <c r="E3866" s="336">
        <v>7</v>
      </c>
    </row>
    <row r="3867" spans="1:5" x14ac:dyDescent="0.2">
      <c r="A3867">
        <v>7572</v>
      </c>
      <c r="B3867" t="s">
        <v>6641</v>
      </c>
      <c r="C3867" t="s">
        <v>52</v>
      </c>
      <c r="D3867" t="s">
        <v>2830</v>
      </c>
      <c r="E3867" s="336">
        <v>7.14</v>
      </c>
    </row>
    <row r="3868" spans="1:5" x14ac:dyDescent="0.2">
      <c r="A3868">
        <v>3396</v>
      </c>
      <c r="B3868" t="s">
        <v>6642</v>
      </c>
      <c r="C3868" t="s">
        <v>52</v>
      </c>
      <c r="D3868" t="s">
        <v>2830</v>
      </c>
      <c r="E3868" s="336">
        <v>4.83</v>
      </c>
    </row>
    <row r="3869" spans="1:5" x14ac:dyDescent="0.2">
      <c r="A3869">
        <v>45230</v>
      </c>
      <c r="B3869" t="s">
        <v>6643</v>
      </c>
      <c r="C3869" t="s">
        <v>52</v>
      </c>
      <c r="D3869" t="s">
        <v>2830</v>
      </c>
      <c r="E3869" s="336">
        <v>34.46</v>
      </c>
    </row>
    <row r="3870" spans="1:5" x14ac:dyDescent="0.2">
      <c r="A3870">
        <v>37590</v>
      </c>
      <c r="B3870" t="s">
        <v>6644</v>
      </c>
      <c r="C3870" t="s">
        <v>52</v>
      </c>
      <c r="D3870" t="s">
        <v>2830</v>
      </c>
    </row>
    <row r="3871" spans="1:5" x14ac:dyDescent="0.2">
      <c r="A3871">
        <v>37591</v>
      </c>
      <c r="B3871" t="s">
        <v>6645</v>
      </c>
      <c r="C3871" t="s">
        <v>52</v>
      </c>
      <c r="D3871" t="s">
        <v>2830</v>
      </c>
    </row>
    <row r="3872" spans="1:5" x14ac:dyDescent="0.2">
      <c r="A3872">
        <v>12626</v>
      </c>
      <c r="B3872" t="s">
        <v>6646</v>
      </c>
      <c r="C3872" t="s">
        <v>52</v>
      </c>
      <c r="D3872" t="s">
        <v>2830</v>
      </c>
      <c r="E3872" s="336">
        <v>45.19</v>
      </c>
    </row>
    <row r="3873" spans="1:5" x14ac:dyDescent="0.2">
      <c r="A3873">
        <v>11033</v>
      </c>
      <c r="B3873" t="s">
        <v>6647</v>
      </c>
      <c r="C3873" t="s">
        <v>52</v>
      </c>
      <c r="D3873" t="s">
        <v>2830</v>
      </c>
      <c r="E3873" s="336">
        <v>8.9</v>
      </c>
    </row>
    <row r="3874" spans="1:5" x14ac:dyDescent="0.2">
      <c r="A3874">
        <v>390</v>
      </c>
      <c r="B3874" t="s">
        <v>6648</v>
      </c>
      <c r="C3874" t="s">
        <v>52</v>
      </c>
      <c r="D3874" t="s">
        <v>2830</v>
      </c>
      <c r="E3874" s="336">
        <v>8.74</v>
      </c>
    </row>
    <row r="3875" spans="1:5" x14ac:dyDescent="0.2">
      <c r="A3875">
        <v>42436</v>
      </c>
      <c r="B3875" t="s">
        <v>6649</v>
      </c>
      <c r="C3875" t="s">
        <v>52</v>
      </c>
      <c r="D3875" t="s">
        <v>2830</v>
      </c>
    </row>
    <row r="3876" spans="1:5" x14ac:dyDescent="0.2">
      <c r="A3876">
        <v>6194</v>
      </c>
      <c r="B3876" t="s">
        <v>6650</v>
      </c>
      <c r="C3876" t="s">
        <v>83</v>
      </c>
      <c r="D3876" t="s">
        <v>2830</v>
      </c>
      <c r="E3876" s="336">
        <v>6.07</v>
      </c>
    </row>
    <row r="3877" spans="1:5" x14ac:dyDescent="0.2">
      <c r="A3877">
        <v>10567</v>
      </c>
      <c r="B3877" t="s">
        <v>6651</v>
      </c>
      <c r="C3877" t="s">
        <v>83</v>
      </c>
      <c r="D3877" t="s">
        <v>2830</v>
      </c>
      <c r="E3877" s="336">
        <v>9.61</v>
      </c>
    </row>
    <row r="3878" spans="1:5" x14ac:dyDescent="0.2">
      <c r="A3878">
        <v>6212</v>
      </c>
      <c r="B3878" t="s">
        <v>561</v>
      </c>
      <c r="C3878" t="s">
        <v>83</v>
      </c>
      <c r="D3878" t="s">
        <v>767</v>
      </c>
      <c r="E3878" s="336">
        <v>14.1</v>
      </c>
    </row>
    <row r="3879" spans="1:5" x14ac:dyDescent="0.2">
      <c r="A3879">
        <v>3993</v>
      </c>
      <c r="B3879" t="s">
        <v>6652</v>
      </c>
      <c r="C3879" t="s">
        <v>3211</v>
      </c>
      <c r="D3879" t="s">
        <v>2830</v>
      </c>
      <c r="E3879" s="336">
        <v>144.32</v>
      </c>
    </row>
    <row r="3880" spans="1:5" x14ac:dyDescent="0.2">
      <c r="A3880">
        <v>3990</v>
      </c>
      <c r="B3880" t="s">
        <v>6653</v>
      </c>
      <c r="C3880" t="s">
        <v>83</v>
      </c>
      <c r="D3880" t="s">
        <v>2830</v>
      </c>
      <c r="E3880" s="336">
        <v>27.15</v>
      </c>
    </row>
    <row r="3881" spans="1:5" x14ac:dyDescent="0.2">
      <c r="A3881">
        <v>3992</v>
      </c>
      <c r="B3881" t="s">
        <v>6654</v>
      </c>
      <c r="C3881" t="s">
        <v>83</v>
      </c>
      <c r="D3881" t="s">
        <v>2830</v>
      </c>
      <c r="E3881" s="336">
        <v>36.659999999999997</v>
      </c>
    </row>
    <row r="3882" spans="1:5" x14ac:dyDescent="0.2">
      <c r="A3882">
        <v>6178</v>
      </c>
      <c r="B3882" t="s">
        <v>1126</v>
      </c>
      <c r="C3882" t="s">
        <v>3211</v>
      </c>
      <c r="D3882" t="s">
        <v>2830</v>
      </c>
      <c r="E3882" s="336">
        <v>291.87</v>
      </c>
    </row>
    <row r="3883" spans="1:5" x14ac:dyDescent="0.2">
      <c r="A3883">
        <v>6180</v>
      </c>
      <c r="B3883" t="s">
        <v>6655</v>
      </c>
      <c r="C3883" t="s">
        <v>3211</v>
      </c>
      <c r="D3883" t="s">
        <v>767</v>
      </c>
      <c r="E3883" s="336">
        <v>315</v>
      </c>
    </row>
    <row r="3884" spans="1:5" x14ac:dyDescent="0.2">
      <c r="A3884">
        <v>6182</v>
      </c>
      <c r="B3884" t="s">
        <v>6656</v>
      </c>
      <c r="C3884" t="s">
        <v>3211</v>
      </c>
      <c r="D3884" t="s">
        <v>2830</v>
      </c>
      <c r="E3884" s="336">
        <v>390.99</v>
      </c>
    </row>
    <row r="3885" spans="1:5" x14ac:dyDescent="0.2">
      <c r="A3885">
        <v>43614</v>
      </c>
      <c r="B3885" t="s">
        <v>1102</v>
      </c>
      <c r="C3885" t="s">
        <v>83</v>
      </c>
      <c r="D3885" t="s">
        <v>2830</v>
      </c>
      <c r="E3885" s="336">
        <v>18.34</v>
      </c>
    </row>
    <row r="3886" spans="1:5" x14ac:dyDescent="0.2">
      <c r="A3886">
        <v>6193</v>
      </c>
      <c r="B3886" t="s">
        <v>6657</v>
      </c>
      <c r="C3886" t="s">
        <v>83</v>
      </c>
      <c r="D3886" t="s">
        <v>2830</v>
      </c>
      <c r="E3886" s="336">
        <v>22.33</v>
      </c>
    </row>
    <row r="3887" spans="1:5" x14ac:dyDescent="0.2">
      <c r="A3887">
        <v>6189</v>
      </c>
      <c r="B3887" t="s">
        <v>6658</v>
      </c>
      <c r="C3887" t="s">
        <v>83</v>
      </c>
      <c r="D3887" t="s">
        <v>2830</v>
      </c>
      <c r="E3887" s="336">
        <v>32.58</v>
      </c>
    </row>
    <row r="3888" spans="1:5" x14ac:dyDescent="0.2">
      <c r="A3888">
        <v>6214</v>
      </c>
      <c r="B3888" t="s">
        <v>6659</v>
      </c>
      <c r="C3888" t="s">
        <v>3211</v>
      </c>
      <c r="D3888" t="s">
        <v>2830</v>
      </c>
      <c r="E3888" s="336">
        <v>182.83</v>
      </c>
    </row>
    <row r="3889" spans="1:5" x14ac:dyDescent="0.2">
      <c r="A3889">
        <v>44027</v>
      </c>
      <c r="B3889" t="s">
        <v>6660</v>
      </c>
      <c r="C3889" t="s">
        <v>52</v>
      </c>
      <c r="D3889" t="s">
        <v>2830</v>
      </c>
    </row>
    <row r="3890" spans="1:5" x14ac:dyDescent="0.2">
      <c r="A3890">
        <v>36153</v>
      </c>
      <c r="B3890" t="s">
        <v>6661</v>
      </c>
      <c r="C3890" t="s">
        <v>52</v>
      </c>
      <c r="D3890" t="s">
        <v>2830</v>
      </c>
      <c r="E3890" s="336">
        <v>254.5</v>
      </c>
    </row>
    <row r="3891" spans="1:5" x14ac:dyDescent="0.2">
      <c r="A3891">
        <v>10742</v>
      </c>
      <c r="B3891" t="s">
        <v>6662</v>
      </c>
      <c r="C3891" t="s">
        <v>52</v>
      </c>
      <c r="D3891" t="s">
        <v>767</v>
      </c>
      <c r="E3891" s="336">
        <v>1157.69</v>
      </c>
    </row>
    <row r="3892" spans="1:5" x14ac:dyDescent="0.2">
      <c r="A3892">
        <v>45239</v>
      </c>
      <c r="B3892" t="s">
        <v>6663</v>
      </c>
      <c r="C3892" t="s">
        <v>52</v>
      </c>
      <c r="D3892" t="s">
        <v>2830</v>
      </c>
    </row>
    <row r="3893" spans="1:5" x14ac:dyDescent="0.2">
      <c r="A3893">
        <v>38465</v>
      </c>
      <c r="B3893" t="s">
        <v>6664</v>
      </c>
      <c r="C3893" t="s">
        <v>52</v>
      </c>
      <c r="D3893" t="s">
        <v>2830</v>
      </c>
    </row>
    <row r="3894" spans="1:5" x14ac:dyDescent="0.2">
      <c r="A3894">
        <v>7543</v>
      </c>
      <c r="B3894" t="s">
        <v>6665</v>
      </c>
      <c r="C3894" t="s">
        <v>52</v>
      </c>
      <c r="D3894" t="s">
        <v>2830</v>
      </c>
      <c r="E3894" s="336">
        <v>6.81</v>
      </c>
    </row>
    <row r="3895" spans="1:5" x14ac:dyDescent="0.2">
      <c r="A3895">
        <v>43427</v>
      </c>
      <c r="B3895" t="s">
        <v>6666</v>
      </c>
      <c r="C3895" t="s">
        <v>52</v>
      </c>
      <c r="D3895" t="s">
        <v>2830</v>
      </c>
      <c r="E3895" s="336">
        <v>2318.04</v>
      </c>
    </row>
    <row r="3896" spans="1:5" x14ac:dyDescent="0.2">
      <c r="A3896">
        <v>41613</v>
      </c>
      <c r="B3896" t="s">
        <v>6667</v>
      </c>
      <c r="C3896" t="s">
        <v>52</v>
      </c>
      <c r="D3896" t="s">
        <v>2830</v>
      </c>
      <c r="E3896" s="336">
        <v>149</v>
      </c>
    </row>
    <row r="3897" spans="1:5" x14ac:dyDescent="0.2">
      <c r="A3897">
        <v>41614</v>
      </c>
      <c r="B3897" t="s">
        <v>6668</v>
      </c>
      <c r="C3897" t="s">
        <v>52</v>
      </c>
      <c r="D3897" t="s">
        <v>2830</v>
      </c>
      <c r="E3897" s="336">
        <v>189.86</v>
      </c>
    </row>
    <row r="3898" spans="1:5" x14ac:dyDescent="0.2">
      <c r="A3898">
        <v>41615</v>
      </c>
      <c r="B3898" t="s">
        <v>6669</v>
      </c>
      <c r="C3898" t="s">
        <v>52</v>
      </c>
      <c r="D3898" t="s">
        <v>2830</v>
      </c>
      <c r="E3898" s="336">
        <v>293.45</v>
      </c>
    </row>
    <row r="3899" spans="1:5" x14ac:dyDescent="0.2">
      <c r="A3899">
        <v>41616</v>
      </c>
      <c r="B3899" t="s">
        <v>6670</v>
      </c>
      <c r="C3899" t="s">
        <v>52</v>
      </c>
      <c r="D3899" t="s">
        <v>2830</v>
      </c>
      <c r="E3899" s="336">
        <v>438.45</v>
      </c>
    </row>
    <row r="3900" spans="1:5" x14ac:dyDescent="0.2">
      <c r="A3900">
        <v>41617</v>
      </c>
      <c r="B3900" t="s">
        <v>6671</v>
      </c>
      <c r="C3900" t="s">
        <v>52</v>
      </c>
      <c r="D3900" t="s">
        <v>2830</v>
      </c>
      <c r="E3900" s="336">
        <v>871.81</v>
      </c>
    </row>
    <row r="3901" spans="1:5" x14ac:dyDescent="0.2">
      <c r="A3901">
        <v>41618</v>
      </c>
      <c r="B3901" t="s">
        <v>6672</v>
      </c>
      <c r="C3901" t="s">
        <v>52</v>
      </c>
      <c r="D3901" t="s">
        <v>2830</v>
      </c>
      <c r="E3901" s="336">
        <v>1604.96</v>
      </c>
    </row>
    <row r="3902" spans="1:5" x14ac:dyDescent="0.2">
      <c r="A3902">
        <v>43428</v>
      </c>
      <c r="B3902" t="s">
        <v>6673</v>
      </c>
      <c r="C3902" t="s">
        <v>52</v>
      </c>
      <c r="D3902" t="s">
        <v>2830</v>
      </c>
      <c r="E3902" s="336">
        <v>2819.14</v>
      </c>
    </row>
    <row r="3903" spans="1:5" x14ac:dyDescent="0.2">
      <c r="A3903">
        <v>41619</v>
      </c>
      <c r="B3903" t="s">
        <v>6674</v>
      </c>
      <c r="C3903" t="s">
        <v>52</v>
      </c>
      <c r="D3903" t="s">
        <v>2830</v>
      </c>
      <c r="E3903" s="336">
        <v>182.65</v>
      </c>
    </row>
    <row r="3904" spans="1:5" x14ac:dyDescent="0.2">
      <c r="A3904">
        <v>41620</v>
      </c>
      <c r="B3904" t="s">
        <v>6675</v>
      </c>
      <c r="C3904" t="s">
        <v>52</v>
      </c>
      <c r="D3904" t="s">
        <v>2830</v>
      </c>
      <c r="E3904" s="336">
        <v>230.72</v>
      </c>
    </row>
    <row r="3905" spans="1:5" x14ac:dyDescent="0.2">
      <c r="A3905">
        <v>41622</v>
      </c>
      <c r="B3905" t="s">
        <v>6676</v>
      </c>
      <c r="C3905" t="s">
        <v>52</v>
      </c>
      <c r="D3905" t="s">
        <v>2830</v>
      </c>
      <c r="E3905" s="336">
        <v>400.15</v>
      </c>
    </row>
    <row r="3906" spans="1:5" x14ac:dyDescent="0.2">
      <c r="A3906">
        <v>41623</v>
      </c>
      <c r="B3906" t="s">
        <v>6677</v>
      </c>
      <c r="C3906" t="s">
        <v>52</v>
      </c>
      <c r="D3906" t="s">
        <v>2830</v>
      </c>
      <c r="E3906" s="336">
        <v>615.26</v>
      </c>
    </row>
    <row r="3907" spans="1:5" x14ac:dyDescent="0.2">
      <c r="A3907">
        <v>41624</v>
      </c>
      <c r="B3907" t="s">
        <v>6678</v>
      </c>
      <c r="C3907" t="s">
        <v>52</v>
      </c>
      <c r="D3907" t="s">
        <v>2830</v>
      </c>
      <c r="E3907" s="336">
        <v>1153.6099999999999</v>
      </c>
    </row>
    <row r="3908" spans="1:5" x14ac:dyDescent="0.2">
      <c r="A3908">
        <v>41625</v>
      </c>
      <c r="B3908" t="s">
        <v>6679</v>
      </c>
      <c r="C3908" t="s">
        <v>52</v>
      </c>
      <c r="D3908" t="s">
        <v>2830</v>
      </c>
      <c r="E3908" s="336">
        <v>1774.88</v>
      </c>
    </row>
    <row r="3909" spans="1:5" x14ac:dyDescent="0.2">
      <c r="A3909">
        <v>39346</v>
      </c>
      <c r="B3909" t="s">
        <v>6680</v>
      </c>
      <c r="C3909" t="s">
        <v>52</v>
      </c>
      <c r="D3909" t="s">
        <v>2830</v>
      </c>
      <c r="E3909" s="336">
        <v>4.21</v>
      </c>
    </row>
    <row r="3910" spans="1:5" x14ac:dyDescent="0.2">
      <c r="A3910">
        <v>39350</v>
      </c>
      <c r="B3910" t="s">
        <v>6681</v>
      </c>
      <c r="C3910" t="s">
        <v>52</v>
      </c>
      <c r="D3910" t="s">
        <v>2830</v>
      </c>
      <c r="E3910" s="336">
        <v>4.53</v>
      </c>
    </row>
    <row r="3911" spans="1:5" x14ac:dyDescent="0.2">
      <c r="A3911">
        <v>39351</v>
      </c>
      <c r="B3911" t="s">
        <v>6682</v>
      </c>
      <c r="C3911" t="s">
        <v>52</v>
      </c>
      <c r="D3911" t="s">
        <v>2830</v>
      </c>
      <c r="E3911" s="336">
        <v>5.24</v>
      </c>
    </row>
    <row r="3912" spans="1:5" x14ac:dyDescent="0.2">
      <c r="A3912">
        <v>39352</v>
      </c>
      <c r="B3912" t="s">
        <v>6683</v>
      </c>
      <c r="C3912" t="s">
        <v>52</v>
      </c>
      <c r="D3912" t="s">
        <v>2830</v>
      </c>
      <c r="E3912" s="336">
        <v>4.21</v>
      </c>
    </row>
    <row r="3913" spans="1:5" x14ac:dyDescent="0.2">
      <c r="A3913">
        <v>38837</v>
      </c>
      <c r="B3913" t="s">
        <v>6684</v>
      </c>
      <c r="C3913" t="s">
        <v>52</v>
      </c>
      <c r="D3913" t="s">
        <v>2830</v>
      </c>
    </row>
    <row r="3914" spans="1:5" x14ac:dyDescent="0.2">
      <c r="A3914">
        <v>38836</v>
      </c>
      <c r="B3914" t="s">
        <v>6685</v>
      </c>
      <c r="C3914" t="s">
        <v>52</v>
      </c>
      <c r="D3914" t="s">
        <v>2830</v>
      </c>
    </row>
    <row r="3915" spans="1:5" x14ac:dyDescent="0.2">
      <c r="A3915">
        <v>2666</v>
      </c>
      <c r="B3915" t="s">
        <v>6686</v>
      </c>
      <c r="C3915" t="s">
        <v>52</v>
      </c>
      <c r="D3915" t="s">
        <v>2830</v>
      </c>
      <c r="E3915" s="336">
        <v>6.71</v>
      </c>
    </row>
    <row r="3916" spans="1:5" x14ac:dyDescent="0.2">
      <c r="A3916">
        <v>2668</v>
      </c>
      <c r="B3916" t="s">
        <v>6687</v>
      </c>
      <c r="C3916" t="s">
        <v>52</v>
      </c>
      <c r="D3916" t="s">
        <v>2830</v>
      </c>
      <c r="E3916" s="336">
        <v>7.66</v>
      </c>
    </row>
    <row r="3917" spans="1:5" x14ac:dyDescent="0.2">
      <c r="A3917">
        <v>2664</v>
      </c>
      <c r="B3917" t="s">
        <v>6688</v>
      </c>
      <c r="C3917" t="s">
        <v>52</v>
      </c>
      <c r="D3917" t="s">
        <v>2830</v>
      </c>
      <c r="E3917" s="336">
        <v>11.3</v>
      </c>
    </row>
    <row r="3918" spans="1:5" x14ac:dyDescent="0.2">
      <c r="A3918">
        <v>2662</v>
      </c>
      <c r="B3918" t="s">
        <v>6689</v>
      </c>
      <c r="C3918" t="s">
        <v>52</v>
      </c>
      <c r="D3918" t="s">
        <v>2830</v>
      </c>
      <c r="E3918" s="336">
        <v>13.87</v>
      </c>
    </row>
    <row r="3919" spans="1:5" x14ac:dyDescent="0.2">
      <c r="A3919">
        <v>20964</v>
      </c>
      <c r="B3919" t="s">
        <v>6690</v>
      </c>
      <c r="C3919" t="s">
        <v>52</v>
      </c>
      <c r="D3919" t="s">
        <v>2830</v>
      </c>
      <c r="E3919" s="336">
        <v>85.12</v>
      </c>
    </row>
    <row r="3920" spans="1:5" x14ac:dyDescent="0.2">
      <c r="A3920">
        <v>10905</v>
      </c>
      <c r="B3920" t="s">
        <v>6691</v>
      </c>
      <c r="C3920" t="s">
        <v>52</v>
      </c>
      <c r="D3920" t="s">
        <v>2830</v>
      </c>
      <c r="E3920" s="336">
        <v>114.19</v>
      </c>
    </row>
    <row r="3921" spans="1:5" x14ac:dyDescent="0.2">
      <c r="A3921">
        <v>11289</v>
      </c>
      <c r="B3921" t="s">
        <v>6692</v>
      </c>
      <c r="C3921" t="s">
        <v>52</v>
      </c>
      <c r="D3921" t="s">
        <v>2830</v>
      </c>
    </row>
    <row r="3922" spans="1:5" x14ac:dyDescent="0.2">
      <c r="A3922">
        <v>11241</v>
      </c>
      <c r="B3922" t="s">
        <v>6693</v>
      </c>
      <c r="C3922" t="s">
        <v>52</v>
      </c>
      <c r="D3922" t="s">
        <v>2830</v>
      </c>
    </row>
    <row r="3923" spans="1:5" x14ac:dyDescent="0.2">
      <c r="A3923">
        <v>11301</v>
      </c>
      <c r="B3923" t="s">
        <v>6694</v>
      </c>
      <c r="C3923" t="s">
        <v>52</v>
      </c>
      <c r="D3923" t="s">
        <v>2830</v>
      </c>
    </row>
    <row r="3924" spans="1:5" x14ac:dyDescent="0.2">
      <c r="A3924">
        <v>21090</v>
      </c>
      <c r="B3924" t="s">
        <v>6695</v>
      </c>
      <c r="C3924" t="s">
        <v>52</v>
      </c>
      <c r="D3924" t="s">
        <v>2830</v>
      </c>
    </row>
    <row r="3925" spans="1:5" x14ac:dyDescent="0.2">
      <c r="A3925">
        <v>11315</v>
      </c>
      <c r="B3925" t="s">
        <v>6696</v>
      </c>
      <c r="C3925" t="s">
        <v>52</v>
      </c>
      <c r="D3925" t="s">
        <v>2830</v>
      </c>
    </row>
    <row r="3926" spans="1:5" x14ac:dyDescent="0.2">
      <c r="A3926">
        <v>21071</v>
      </c>
      <c r="B3926" t="s">
        <v>6697</v>
      </c>
      <c r="C3926" t="s">
        <v>52</v>
      </c>
      <c r="D3926" t="s">
        <v>2830</v>
      </c>
    </row>
    <row r="3927" spans="1:5" x14ac:dyDescent="0.2">
      <c r="A3927">
        <v>14112</v>
      </c>
      <c r="B3927" t="s">
        <v>6698</v>
      </c>
      <c r="C3927" t="s">
        <v>52</v>
      </c>
      <c r="D3927" t="s">
        <v>2830</v>
      </c>
    </row>
    <row r="3928" spans="1:5" x14ac:dyDescent="0.2">
      <c r="A3928">
        <v>11316</v>
      </c>
      <c r="B3928" t="s">
        <v>6699</v>
      </c>
      <c r="C3928" t="s">
        <v>52</v>
      </c>
      <c r="D3928" t="s">
        <v>2830</v>
      </c>
    </row>
    <row r="3929" spans="1:5" x14ac:dyDescent="0.2">
      <c r="A3929">
        <v>6243</v>
      </c>
      <c r="B3929" t="s">
        <v>6700</v>
      </c>
      <c r="C3929" t="s">
        <v>52</v>
      </c>
      <c r="D3929" t="s">
        <v>767</v>
      </c>
    </row>
    <row r="3930" spans="1:5" x14ac:dyDescent="0.2">
      <c r="A3930">
        <v>6240</v>
      </c>
      <c r="B3930" t="s">
        <v>6701</v>
      </c>
      <c r="C3930" t="s">
        <v>52</v>
      </c>
      <c r="D3930" t="s">
        <v>2830</v>
      </c>
    </row>
    <row r="3931" spans="1:5" x14ac:dyDescent="0.2">
      <c r="A3931">
        <v>11296</v>
      </c>
      <c r="B3931" t="s">
        <v>6702</v>
      </c>
      <c r="C3931" t="s">
        <v>52</v>
      </c>
      <c r="D3931" t="s">
        <v>2830</v>
      </c>
    </row>
    <row r="3932" spans="1:5" x14ac:dyDescent="0.2">
      <c r="A3932">
        <v>11299</v>
      </c>
      <c r="B3932" t="s">
        <v>6703</v>
      </c>
      <c r="C3932" t="s">
        <v>52</v>
      </c>
      <c r="D3932" t="s">
        <v>2830</v>
      </c>
    </row>
    <row r="3933" spans="1:5" x14ac:dyDescent="0.2">
      <c r="A3933">
        <v>11688</v>
      </c>
      <c r="B3933" t="s">
        <v>6704</v>
      </c>
      <c r="C3933" t="s">
        <v>52</v>
      </c>
      <c r="D3933" t="s">
        <v>2830</v>
      </c>
      <c r="E3933" s="336">
        <v>543.77</v>
      </c>
    </row>
    <row r="3934" spans="1:5" x14ac:dyDescent="0.2">
      <c r="A3934">
        <v>37736</v>
      </c>
      <c r="B3934" t="s">
        <v>6705</v>
      </c>
      <c r="C3934" t="s">
        <v>52</v>
      </c>
      <c r="D3934" t="s">
        <v>767</v>
      </c>
    </row>
    <row r="3935" spans="1:5" x14ac:dyDescent="0.2">
      <c r="A3935">
        <v>37739</v>
      </c>
      <c r="B3935" t="s">
        <v>6706</v>
      </c>
      <c r="C3935" t="s">
        <v>52</v>
      </c>
      <c r="D3935" t="s">
        <v>2830</v>
      </c>
    </row>
    <row r="3936" spans="1:5" x14ac:dyDescent="0.2">
      <c r="A3936">
        <v>37738</v>
      </c>
      <c r="B3936" t="s">
        <v>6707</v>
      </c>
      <c r="C3936" t="s">
        <v>52</v>
      </c>
      <c r="D3936" t="s">
        <v>2830</v>
      </c>
    </row>
    <row r="3937" spans="1:5" x14ac:dyDescent="0.2">
      <c r="A3937">
        <v>25014</v>
      </c>
      <c r="B3937" t="s">
        <v>6708</v>
      </c>
      <c r="C3937" t="s">
        <v>52</v>
      </c>
      <c r="D3937" t="s">
        <v>2830</v>
      </c>
    </row>
    <row r="3938" spans="1:5" x14ac:dyDescent="0.2">
      <c r="A3938">
        <v>14405</v>
      </c>
      <c r="B3938" t="s">
        <v>6709</v>
      </c>
      <c r="C3938" t="s">
        <v>52</v>
      </c>
      <c r="D3938" t="s">
        <v>2830</v>
      </c>
    </row>
    <row r="3939" spans="1:5" x14ac:dyDescent="0.2">
      <c r="A3939">
        <v>20271</v>
      </c>
      <c r="B3939" t="s">
        <v>6710</v>
      </c>
      <c r="C3939" t="s">
        <v>52</v>
      </c>
      <c r="D3939" t="s">
        <v>2830</v>
      </c>
      <c r="E3939" s="336">
        <v>605.07000000000005</v>
      </c>
    </row>
    <row r="3940" spans="1:5" x14ac:dyDescent="0.2">
      <c r="A3940">
        <v>10423</v>
      </c>
      <c r="B3940" t="s">
        <v>6711</v>
      </c>
      <c r="C3940" t="s">
        <v>52</v>
      </c>
      <c r="D3940" t="s">
        <v>2830</v>
      </c>
      <c r="E3940" s="336">
        <v>444.26</v>
      </c>
    </row>
    <row r="3941" spans="1:5" x14ac:dyDescent="0.2">
      <c r="A3941">
        <v>36790</v>
      </c>
      <c r="B3941" t="s">
        <v>6712</v>
      </c>
      <c r="C3941" t="s">
        <v>52</v>
      </c>
      <c r="D3941" t="s">
        <v>2830</v>
      </c>
      <c r="E3941" s="336">
        <v>391.31</v>
      </c>
    </row>
    <row r="3942" spans="1:5" x14ac:dyDescent="0.2">
      <c r="A3942">
        <v>37589</v>
      </c>
      <c r="B3942" t="s">
        <v>6713</v>
      </c>
      <c r="C3942" t="s">
        <v>52</v>
      </c>
      <c r="D3942" t="s">
        <v>2830</v>
      </c>
      <c r="E3942" s="336">
        <v>479.46</v>
      </c>
    </row>
    <row r="3943" spans="1:5" x14ac:dyDescent="0.2">
      <c r="A3943">
        <v>11690</v>
      </c>
      <c r="B3943" t="s">
        <v>6714</v>
      </c>
      <c r="C3943" t="s">
        <v>52</v>
      </c>
      <c r="D3943" t="s">
        <v>2830</v>
      </c>
      <c r="E3943" s="336">
        <v>254.7</v>
      </c>
    </row>
    <row r="3944" spans="1:5" x14ac:dyDescent="0.2">
      <c r="A3944">
        <v>20234</v>
      </c>
      <c r="B3944" t="s">
        <v>6715</v>
      </c>
      <c r="C3944" t="s">
        <v>52</v>
      </c>
      <c r="D3944" t="s">
        <v>2830</v>
      </c>
      <c r="E3944" s="336">
        <v>322.33</v>
      </c>
    </row>
    <row r="3945" spans="1:5" x14ac:dyDescent="0.2">
      <c r="A3945">
        <v>44480</v>
      </c>
      <c r="B3945" t="s">
        <v>6716</v>
      </c>
      <c r="C3945" t="s">
        <v>2968</v>
      </c>
      <c r="D3945" t="s">
        <v>2830</v>
      </c>
      <c r="E3945" s="336">
        <v>22.51</v>
      </c>
    </row>
    <row r="3946" spans="1:5" x14ac:dyDescent="0.2">
      <c r="A3946">
        <v>11457</v>
      </c>
      <c r="B3946" t="s">
        <v>6717</v>
      </c>
      <c r="C3946" t="s">
        <v>52</v>
      </c>
      <c r="D3946" t="s">
        <v>2830</v>
      </c>
      <c r="E3946" s="336">
        <v>50.14</v>
      </c>
    </row>
    <row r="3947" spans="1:5" x14ac:dyDescent="0.2">
      <c r="A3947">
        <v>44073</v>
      </c>
      <c r="B3947" t="s">
        <v>6718</v>
      </c>
      <c r="C3947" t="s">
        <v>83</v>
      </c>
      <c r="D3947" t="s">
        <v>2830</v>
      </c>
      <c r="E3947" s="336">
        <v>0.7</v>
      </c>
    </row>
    <row r="3948" spans="1:5" x14ac:dyDescent="0.2">
      <c r="A3948">
        <v>3593</v>
      </c>
      <c r="B3948" t="s">
        <v>6719</v>
      </c>
      <c r="C3948" t="s">
        <v>52</v>
      </c>
      <c r="D3948" t="s">
        <v>2830</v>
      </c>
    </row>
    <row r="3949" spans="1:5" x14ac:dyDescent="0.2">
      <c r="A3949">
        <v>3588</v>
      </c>
      <c r="B3949" t="s">
        <v>6720</v>
      </c>
      <c r="C3949" t="s">
        <v>52</v>
      </c>
      <c r="D3949" t="s">
        <v>2830</v>
      </c>
    </row>
    <row r="3950" spans="1:5" x14ac:dyDescent="0.2">
      <c r="A3950">
        <v>3587</v>
      </c>
      <c r="B3950" t="s">
        <v>6721</v>
      </c>
      <c r="C3950" t="s">
        <v>52</v>
      </c>
      <c r="D3950" t="s">
        <v>2830</v>
      </c>
    </row>
    <row r="3951" spans="1:5" x14ac:dyDescent="0.2">
      <c r="A3951">
        <v>3585</v>
      </c>
      <c r="B3951" t="s">
        <v>6722</v>
      </c>
      <c r="C3951" t="s">
        <v>52</v>
      </c>
      <c r="D3951" t="s">
        <v>2830</v>
      </c>
    </row>
    <row r="3952" spans="1:5" x14ac:dyDescent="0.2">
      <c r="A3952">
        <v>3590</v>
      </c>
      <c r="B3952" t="s">
        <v>6723</v>
      </c>
      <c r="C3952" t="s">
        <v>52</v>
      </c>
      <c r="D3952" t="s">
        <v>2830</v>
      </c>
    </row>
    <row r="3953" spans="1:5" x14ac:dyDescent="0.2">
      <c r="A3953">
        <v>3589</v>
      </c>
      <c r="B3953" t="s">
        <v>6724</v>
      </c>
      <c r="C3953" t="s">
        <v>52</v>
      </c>
      <c r="D3953" t="s">
        <v>2830</v>
      </c>
    </row>
    <row r="3954" spans="1:5" x14ac:dyDescent="0.2">
      <c r="A3954">
        <v>3592</v>
      </c>
      <c r="B3954" t="s">
        <v>6725</v>
      </c>
      <c r="C3954" t="s">
        <v>52</v>
      </c>
      <c r="D3954" t="s">
        <v>2830</v>
      </c>
    </row>
    <row r="3955" spans="1:5" x14ac:dyDescent="0.2">
      <c r="A3955">
        <v>3586</v>
      </c>
      <c r="B3955" t="s">
        <v>6726</v>
      </c>
      <c r="C3955" t="s">
        <v>52</v>
      </c>
      <c r="D3955" t="s">
        <v>2830</v>
      </c>
    </row>
    <row r="3956" spans="1:5" x14ac:dyDescent="0.2">
      <c r="A3956">
        <v>3591</v>
      </c>
      <c r="B3956" t="s">
        <v>6727</v>
      </c>
      <c r="C3956" t="s">
        <v>52</v>
      </c>
      <c r="D3956" t="s">
        <v>2830</v>
      </c>
    </row>
    <row r="3957" spans="1:5" x14ac:dyDescent="0.2">
      <c r="A3957">
        <v>40396</v>
      </c>
      <c r="B3957" t="s">
        <v>6728</v>
      </c>
      <c r="C3957" t="s">
        <v>52</v>
      </c>
      <c r="D3957" t="s">
        <v>2830</v>
      </c>
    </row>
    <row r="3958" spans="1:5" x14ac:dyDescent="0.2">
      <c r="A3958">
        <v>40395</v>
      </c>
      <c r="B3958" t="s">
        <v>6729</v>
      </c>
      <c r="C3958" t="s">
        <v>52</v>
      </c>
      <c r="D3958" t="s">
        <v>2830</v>
      </c>
    </row>
    <row r="3959" spans="1:5" x14ac:dyDescent="0.2">
      <c r="A3959">
        <v>40394</v>
      </c>
      <c r="B3959" t="s">
        <v>6730</v>
      </c>
      <c r="C3959" t="s">
        <v>52</v>
      </c>
      <c r="D3959" t="s">
        <v>2830</v>
      </c>
    </row>
    <row r="3960" spans="1:5" x14ac:dyDescent="0.2">
      <c r="A3960">
        <v>40392</v>
      </c>
      <c r="B3960" t="s">
        <v>6731</v>
      </c>
      <c r="C3960" t="s">
        <v>52</v>
      </c>
      <c r="D3960" t="s">
        <v>2830</v>
      </c>
    </row>
    <row r="3961" spans="1:5" x14ac:dyDescent="0.2">
      <c r="A3961">
        <v>40398</v>
      </c>
      <c r="B3961" t="s">
        <v>6732</v>
      </c>
      <c r="C3961" t="s">
        <v>52</v>
      </c>
      <c r="D3961" t="s">
        <v>2830</v>
      </c>
    </row>
    <row r="3962" spans="1:5" x14ac:dyDescent="0.2">
      <c r="A3962">
        <v>40397</v>
      </c>
      <c r="B3962" t="s">
        <v>6733</v>
      </c>
      <c r="C3962" t="s">
        <v>52</v>
      </c>
      <c r="D3962" t="s">
        <v>2830</v>
      </c>
    </row>
    <row r="3963" spans="1:5" x14ac:dyDescent="0.2">
      <c r="A3963">
        <v>40399</v>
      </c>
      <c r="B3963" t="s">
        <v>6734</v>
      </c>
      <c r="C3963" t="s">
        <v>52</v>
      </c>
      <c r="D3963" t="s">
        <v>2830</v>
      </c>
    </row>
    <row r="3964" spans="1:5" x14ac:dyDescent="0.2">
      <c r="A3964">
        <v>40393</v>
      </c>
      <c r="B3964" t="s">
        <v>6735</v>
      </c>
      <c r="C3964" t="s">
        <v>52</v>
      </c>
      <c r="D3964" t="s">
        <v>2830</v>
      </c>
    </row>
    <row r="3965" spans="1:5" x14ac:dyDescent="0.2">
      <c r="A3965">
        <v>44253</v>
      </c>
      <c r="B3965" t="s">
        <v>6736</v>
      </c>
      <c r="C3965" t="s">
        <v>52</v>
      </c>
      <c r="D3965" t="s">
        <v>2830</v>
      </c>
      <c r="E3965" s="336">
        <v>289.2</v>
      </c>
    </row>
    <row r="3966" spans="1:5" x14ac:dyDescent="0.2">
      <c r="A3966">
        <v>21121</v>
      </c>
      <c r="B3966" t="s">
        <v>6737</v>
      </c>
      <c r="C3966" t="s">
        <v>52</v>
      </c>
      <c r="D3966" t="s">
        <v>2830</v>
      </c>
      <c r="E3966" s="336">
        <v>4.1500000000000004</v>
      </c>
    </row>
    <row r="3967" spans="1:5" x14ac:dyDescent="0.2">
      <c r="A3967">
        <v>38010</v>
      </c>
      <c r="B3967" t="s">
        <v>6738</v>
      </c>
      <c r="C3967" t="s">
        <v>52</v>
      </c>
      <c r="D3967" t="s">
        <v>2830</v>
      </c>
      <c r="E3967" s="336">
        <v>5.16</v>
      </c>
    </row>
    <row r="3968" spans="1:5" x14ac:dyDescent="0.2">
      <c r="A3968">
        <v>38011</v>
      </c>
      <c r="B3968" t="s">
        <v>6739</v>
      </c>
      <c r="C3968" t="s">
        <v>52</v>
      </c>
      <c r="D3968" t="s">
        <v>2830</v>
      </c>
      <c r="E3968" s="336">
        <v>10.35</v>
      </c>
    </row>
    <row r="3969" spans="1:5" x14ac:dyDescent="0.2">
      <c r="A3969">
        <v>38012</v>
      </c>
      <c r="B3969" t="s">
        <v>6740</v>
      </c>
      <c r="C3969" t="s">
        <v>52</v>
      </c>
      <c r="D3969" t="s">
        <v>2830</v>
      </c>
      <c r="E3969" s="336">
        <v>39.479999999999997</v>
      </c>
    </row>
    <row r="3970" spans="1:5" x14ac:dyDescent="0.2">
      <c r="A3970">
        <v>38013</v>
      </c>
      <c r="B3970" t="s">
        <v>6741</v>
      </c>
      <c r="C3970" t="s">
        <v>52</v>
      </c>
      <c r="D3970" t="s">
        <v>2830</v>
      </c>
      <c r="E3970" s="336">
        <v>50.72</v>
      </c>
    </row>
    <row r="3971" spans="1:5" x14ac:dyDescent="0.2">
      <c r="A3971">
        <v>38014</v>
      </c>
      <c r="B3971" t="s">
        <v>6742</v>
      </c>
      <c r="C3971" t="s">
        <v>52</v>
      </c>
      <c r="D3971" t="s">
        <v>2830</v>
      </c>
      <c r="E3971" s="336">
        <v>84.69</v>
      </c>
    </row>
    <row r="3972" spans="1:5" x14ac:dyDescent="0.2">
      <c r="A3972">
        <v>38015</v>
      </c>
      <c r="B3972" t="s">
        <v>6743</v>
      </c>
      <c r="C3972" t="s">
        <v>52</v>
      </c>
      <c r="D3972" t="s">
        <v>2830</v>
      </c>
      <c r="E3972" s="336">
        <v>199.11</v>
      </c>
    </row>
    <row r="3973" spans="1:5" x14ac:dyDescent="0.2">
      <c r="A3973">
        <v>38016</v>
      </c>
      <c r="B3973" t="s">
        <v>6744</v>
      </c>
      <c r="C3973" t="s">
        <v>52</v>
      </c>
      <c r="D3973" t="s">
        <v>2830</v>
      </c>
      <c r="E3973" s="336">
        <v>231.55</v>
      </c>
    </row>
    <row r="3974" spans="1:5" x14ac:dyDescent="0.2">
      <c r="A3974">
        <v>12741</v>
      </c>
      <c r="B3974" t="s">
        <v>6745</v>
      </c>
      <c r="C3974" t="s">
        <v>52</v>
      </c>
      <c r="D3974" t="s">
        <v>2830</v>
      </c>
    </row>
    <row r="3975" spans="1:5" x14ac:dyDescent="0.2">
      <c r="A3975">
        <v>12733</v>
      </c>
      <c r="B3975" t="s">
        <v>6746</v>
      </c>
      <c r="C3975" t="s">
        <v>52</v>
      </c>
      <c r="D3975" t="s">
        <v>2830</v>
      </c>
    </row>
    <row r="3976" spans="1:5" x14ac:dyDescent="0.2">
      <c r="A3976">
        <v>12734</v>
      </c>
      <c r="B3976" t="s">
        <v>6747</v>
      </c>
      <c r="C3976" t="s">
        <v>52</v>
      </c>
      <c r="D3976" t="s">
        <v>2830</v>
      </c>
    </row>
    <row r="3977" spans="1:5" x14ac:dyDescent="0.2">
      <c r="A3977">
        <v>12735</v>
      </c>
      <c r="B3977" t="s">
        <v>6748</v>
      </c>
      <c r="C3977" t="s">
        <v>52</v>
      </c>
      <c r="D3977" t="s">
        <v>2830</v>
      </c>
    </row>
    <row r="3978" spans="1:5" x14ac:dyDescent="0.2">
      <c r="A3978">
        <v>12736</v>
      </c>
      <c r="B3978" t="s">
        <v>6749</v>
      </c>
      <c r="C3978" t="s">
        <v>52</v>
      </c>
      <c r="D3978" t="s">
        <v>2830</v>
      </c>
    </row>
    <row r="3979" spans="1:5" x14ac:dyDescent="0.2">
      <c r="A3979">
        <v>12737</v>
      </c>
      <c r="B3979" t="s">
        <v>6750</v>
      </c>
      <c r="C3979" t="s">
        <v>52</v>
      </c>
      <c r="D3979" t="s">
        <v>2830</v>
      </c>
    </row>
    <row r="3980" spans="1:5" x14ac:dyDescent="0.2">
      <c r="A3980">
        <v>12738</v>
      </c>
      <c r="B3980" t="s">
        <v>6751</v>
      </c>
      <c r="C3980" t="s">
        <v>52</v>
      </c>
      <c r="D3980" t="s">
        <v>2830</v>
      </c>
    </row>
    <row r="3981" spans="1:5" x14ac:dyDescent="0.2">
      <c r="A3981">
        <v>12739</v>
      </c>
      <c r="B3981" t="s">
        <v>6752</v>
      </c>
      <c r="C3981" t="s">
        <v>52</v>
      </c>
      <c r="D3981" t="s">
        <v>2830</v>
      </c>
    </row>
    <row r="3982" spans="1:5" x14ac:dyDescent="0.2">
      <c r="A3982">
        <v>12740</v>
      </c>
      <c r="B3982" t="s">
        <v>6753</v>
      </c>
      <c r="C3982" t="s">
        <v>52</v>
      </c>
      <c r="D3982" t="s">
        <v>2830</v>
      </c>
    </row>
    <row r="3983" spans="1:5" x14ac:dyDescent="0.2">
      <c r="A3983">
        <v>6297</v>
      </c>
      <c r="B3983" t="s">
        <v>6754</v>
      </c>
      <c r="C3983" t="s">
        <v>52</v>
      </c>
      <c r="D3983" t="s">
        <v>2830</v>
      </c>
    </row>
    <row r="3984" spans="1:5" x14ac:dyDescent="0.2">
      <c r="A3984">
        <v>6296</v>
      </c>
      <c r="B3984" t="s">
        <v>6755</v>
      </c>
      <c r="C3984" t="s">
        <v>52</v>
      </c>
      <c r="D3984" t="s">
        <v>2830</v>
      </c>
    </row>
    <row r="3985" spans="1:5" x14ac:dyDescent="0.2">
      <c r="A3985">
        <v>6323</v>
      </c>
      <c r="B3985" t="s">
        <v>6756</v>
      </c>
      <c r="C3985" t="s">
        <v>52</v>
      </c>
      <c r="D3985" t="s">
        <v>2830</v>
      </c>
    </row>
    <row r="3986" spans="1:5" x14ac:dyDescent="0.2">
      <c r="A3986">
        <v>6294</v>
      </c>
      <c r="B3986" t="s">
        <v>6757</v>
      </c>
      <c r="C3986" t="s">
        <v>52</v>
      </c>
      <c r="D3986" t="s">
        <v>2830</v>
      </c>
    </row>
    <row r="3987" spans="1:5" x14ac:dyDescent="0.2">
      <c r="A3987">
        <v>6299</v>
      </c>
      <c r="B3987" t="s">
        <v>6758</v>
      </c>
      <c r="C3987" t="s">
        <v>52</v>
      </c>
      <c r="D3987" t="s">
        <v>2830</v>
      </c>
    </row>
    <row r="3988" spans="1:5" x14ac:dyDescent="0.2">
      <c r="A3988">
        <v>6298</v>
      </c>
      <c r="B3988" t="s">
        <v>6759</v>
      </c>
      <c r="C3988" t="s">
        <v>52</v>
      </c>
      <c r="D3988" t="s">
        <v>2830</v>
      </c>
    </row>
    <row r="3989" spans="1:5" x14ac:dyDescent="0.2">
      <c r="A3989">
        <v>6322</v>
      </c>
      <c r="B3989" t="s">
        <v>6760</v>
      </c>
      <c r="C3989" t="s">
        <v>52</v>
      </c>
      <c r="D3989" t="s">
        <v>2830</v>
      </c>
    </row>
    <row r="3990" spans="1:5" x14ac:dyDescent="0.2">
      <c r="A3990">
        <v>6295</v>
      </c>
      <c r="B3990" t="s">
        <v>6761</v>
      </c>
      <c r="C3990" t="s">
        <v>52</v>
      </c>
      <c r="D3990" t="s">
        <v>2830</v>
      </c>
    </row>
    <row r="3991" spans="1:5" x14ac:dyDescent="0.2">
      <c r="A3991">
        <v>6300</v>
      </c>
      <c r="B3991" t="s">
        <v>6762</v>
      </c>
      <c r="C3991" t="s">
        <v>52</v>
      </c>
      <c r="D3991" t="s">
        <v>2830</v>
      </c>
    </row>
    <row r="3992" spans="1:5" x14ac:dyDescent="0.2">
      <c r="A3992">
        <v>6321</v>
      </c>
      <c r="B3992" t="s">
        <v>6763</v>
      </c>
      <c r="C3992" t="s">
        <v>52</v>
      </c>
      <c r="D3992" t="s">
        <v>2830</v>
      </c>
    </row>
    <row r="3993" spans="1:5" x14ac:dyDescent="0.2">
      <c r="A3993">
        <v>6301</v>
      </c>
      <c r="B3993" t="s">
        <v>6764</v>
      </c>
      <c r="C3993" t="s">
        <v>52</v>
      </c>
      <c r="D3993" t="s">
        <v>2830</v>
      </c>
    </row>
    <row r="3994" spans="1:5" x14ac:dyDescent="0.2">
      <c r="A3994">
        <v>7105</v>
      </c>
      <c r="B3994" t="s">
        <v>6765</v>
      </c>
      <c r="C3994" t="s">
        <v>52</v>
      </c>
      <c r="D3994" t="s">
        <v>2830</v>
      </c>
      <c r="E3994" s="336">
        <v>45.4</v>
      </c>
    </row>
    <row r="3995" spans="1:5" x14ac:dyDescent="0.2">
      <c r="A3995">
        <v>20183</v>
      </c>
      <c r="B3995" t="s">
        <v>6766</v>
      </c>
      <c r="C3995" t="s">
        <v>52</v>
      </c>
      <c r="D3995" t="s">
        <v>2830</v>
      </c>
      <c r="E3995" s="336">
        <v>55.94</v>
      </c>
    </row>
    <row r="3996" spans="1:5" x14ac:dyDescent="0.2">
      <c r="A3996">
        <v>38448</v>
      </c>
      <c r="B3996" t="s">
        <v>6767</v>
      </c>
      <c r="C3996" t="s">
        <v>52</v>
      </c>
      <c r="D3996" t="s">
        <v>2830</v>
      </c>
      <c r="E3996" s="336">
        <v>253.85</v>
      </c>
    </row>
    <row r="3997" spans="1:5" x14ac:dyDescent="0.2">
      <c r="A3997">
        <v>20182</v>
      </c>
      <c r="B3997" t="s">
        <v>6768</v>
      </c>
      <c r="C3997" t="s">
        <v>52</v>
      </c>
      <c r="D3997" t="s">
        <v>2830</v>
      </c>
      <c r="E3997" s="336">
        <v>32.53</v>
      </c>
    </row>
    <row r="3998" spans="1:5" x14ac:dyDescent="0.2">
      <c r="A3998">
        <v>7119</v>
      </c>
      <c r="B3998" t="s">
        <v>6769</v>
      </c>
      <c r="C3998" t="s">
        <v>52</v>
      </c>
      <c r="D3998" t="s">
        <v>2830</v>
      </c>
      <c r="E3998" s="336">
        <v>12.44</v>
      </c>
    </row>
    <row r="3999" spans="1:5" x14ac:dyDescent="0.2">
      <c r="A3999">
        <v>7126</v>
      </c>
      <c r="B3999" t="s">
        <v>6770</v>
      </c>
      <c r="C3999" t="s">
        <v>52</v>
      </c>
      <c r="D3999" t="s">
        <v>2830</v>
      </c>
      <c r="E3999" s="336">
        <v>25.38</v>
      </c>
    </row>
    <row r="4000" spans="1:5" x14ac:dyDescent="0.2">
      <c r="A4000">
        <v>7120</v>
      </c>
      <c r="B4000" t="s">
        <v>6771</v>
      </c>
      <c r="C4000" t="s">
        <v>52</v>
      </c>
      <c r="D4000" t="s">
        <v>2830</v>
      </c>
      <c r="E4000" s="336">
        <v>9.5399999999999991</v>
      </c>
    </row>
    <row r="4001" spans="1:4" x14ac:dyDescent="0.2">
      <c r="A4001">
        <v>6319</v>
      </c>
      <c r="B4001" t="s">
        <v>6772</v>
      </c>
      <c r="C4001" t="s">
        <v>52</v>
      </c>
      <c r="D4001" t="s">
        <v>2830</v>
      </c>
    </row>
    <row r="4002" spans="1:4" x14ac:dyDescent="0.2">
      <c r="A4002">
        <v>6304</v>
      </c>
      <c r="B4002" t="s">
        <v>6773</v>
      </c>
      <c r="C4002" t="s">
        <v>52</v>
      </c>
      <c r="D4002" t="s">
        <v>2830</v>
      </c>
    </row>
    <row r="4003" spans="1:4" x14ac:dyDescent="0.2">
      <c r="A4003">
        <v>21116</v>
      </c>
      <c r="B4003" t="s">
        <v>6774</v>
      </c>
      <c r="C4003" t="s">
        <v>52</v>
      </c>
      <c r="D4003" t="s">
        <v>2830</v>
      </c>
    </row>
    <row r="4004" spans="1:4" x14ac:dyDescent="0.2">
      <c r="A4004">
        <v>6320</v>
      </c>
      <c r="B4004" t="s">
        <v>6775</v>
      </c>
      <c r="C4004" t="s">
        <v>52</v>
      </c>
      <c r="D4004" t="s">
        <v>2830</v>
      </c>
    </row>
    <row r="4005" spans="1:4" x14ac:dyDescent="0.2">
      <c r="A4005">
        <v>6303</v>
      </c>
      <c r="B4005" t="s">
        <v>6776</v>
      </c>
      <c r="C4005" t="s">
        <v>52</v>
      </c>
      <c r="D4005" t="s">
        <v>2830</v>
      </c>
    </row>
    <row r="4006" spans="1:4" x14ac:dyDescent="0.2">
      <c r="A4006">
        <v>6308</v>
      </c>
      <c r="B4006" t="s">
        <v>6777</v>
      </c>
      <c r="C4006" t="s">
        <v>52</v>
      </c>
      <c r="D4006" t="s">
        <v>2830</v>
      </c>
    </row>
    <row r="4007" spans="1:4" x14ac:dyDescent="0.2">
      <c r="A4007">
        <v>6317</v>
      </c>
      <c r="B4007" t="s">
        <v>6778</v>
      </c>
      <c r="C4007" t="s">
        <v>52</v>
      </c>
      <c r="D4007" t="s">
        <v>2830</v>
      </c>
    </row>
    <row r="4008" spans="1:4" x14ac:dyDescent="0.2">
      <c r="A4008">
        <v>6307</v>
      </c>
      <c r="B4008" t="s">
        <v>6779</v>
      </c>
      <c r="C4008" t="s">
        <v>52</v>
      </c>
      <c r="D4008" t="s">
        <v>2830</v>
      </c>
    </row>
    <row r="4009" spans="1:4" x14ac:dyDescent="0.2">
      <c r="A4009">
        <v>6309</v>
      </c>
      <c r="B4009" t="s">
        <v>6780</v>
      </c>
      <c r="C4009" t="s">
        <v>52</v>
      </c>
      <c r="D4009" t="s">
        <v>2830</v>
      </c>
    </row>
    <row r="4010" spans="1:4" x14ac:dyDescent="0.2">
      <c r="A4010">
        <v>6318</v>
      </c>
      <c r="B4010" t="s">
        <v>6781</v>
      </c>
      <c r="C4010" t="s">
        <v>52</v>
      </c>
      <c r="D4010" t="s">
        <v>2830</v>
      </c>
    </row>
    <row r="4011" spans="1:4" x14ac:dyDescent="0.2">
      <c r="A4011">
        <v>6306</v>
      </c>
      <c r="B4011" t="s">
        <v>6782</v>
      </c>
      <c r="C4011" t="s">
        <v>52</v>
      </c>
      <c r="D4011" t="s">
        <v>2830</v>
      </c>
    </row>
    <row r="4012" spans="1:4" x14ac:dyDescent="0.2">
      <c r="A4012">
        <v>6305</v>
      </c>
      <c r="B4012" t="s">
        <v>6783</v>
      </c>
      <c r="C4012" t="s">
        <v>52</v>
      </c>
      <c r="D4012" t="s">
        <v>2830</v>
      </c>
    </row>
    <row r="4013" spans="1:4" x14ac:dyDescent="0.2">
      <c r="A4013">
        <v>6312</v>
      </c>
      <c r="B4013" t="s">
        <v>6784</v>
      </c>
      <c r="C4013" t="s">
        <v>52</v>
      </c>
      <c r="D4013" t="s">
        <v>2830</v>
      </c>
    </row>
    <row r="4014" spans="1:4" x14ac:dyDescent="0.2">
      <c r="A4014">
        <v>6311</v>
      </c>
      <c r="B4014" t="s">
        <v>6785</v>
      </c>
      <c r="C4014" t="s">
        <v>52</v>
      </c>
      <c r="D4014" t="s">
        <v>2830</v>
      </c>
    </row>
    <row r="4015" spans="1:4" x14ac:dyDescent="0.2">
      <c r="A4015">
        <v>6310</v>
      </c>
      <c r="B4015" t="s">
        <v>6786</v>
      </c>
      <c r="C4015" t="s">
        <v>52</v>
      </c>
      <c r="D4015" t="s">
        <v>2830</v>
      </c>
    </row>
    <row r="4016" spans="1:4" x14ac:dyDescent="0.2">
      <c r="A4016">
        <v>6314</v>
      </c>
      <c r="B4016" t="s">
        <v>6787</v>
      </c>
      <c r="C4016" t="s">
        <v>52</v>
      </c>
      <c r="D4016" t="s">
        <v>2830</v>
      </c>
    </row>
    <row r="4017" spans="1:5" x14ac:dyDescent="0.2">
      <c r="A4017">
        <v>6313</v>
      </c>
      <c r="B4017" t="s">
        <v>6788</v>
      </c>
      <c r="C4017" t="s">
        <v>52</v>
      </c>
      <c r="D4017" t="s">
        <v>2830</v>
      </c>
    </row>
    <row r="4018" spans="1:5" x14ac:dyDescent="0.2">
      <c r="A4018">
        <v>6302</v>
      </c>
      <c r="B4018" t="s">
        <v>6789</v>
      </c>
      <c r="C4018" t="s">
        <v>52</v>
      </c>
      <c r="D4018" t="s">
        <v>2830</v>
      </c>
    </row>
    <row r="4019" spans="1:5" x14ac:dyDescent="0.2">
      <c r="A4019">
        <v>6315</v>
      </c>
      <c r="B4019" t="s">
        <v>6790</v>
      </c>
      <c r="C4019" t="s">
        <v>52</v>
      </c>
      <c r="D4019" t="s">
        <v>2830</v>
      </c>
    </row>
    <row r="4020" spans="1:5" x14ac:dyDescent="0.2">
      <c r="A4020">
        <v>6316</v>
      </c>
      <c r="B4020" t="s">
        <v>6791</v>
      </c>
      <c r="C4020" t="s">
        <v>52</v>
      </c>
      <c r="D4020" t="s">
        <v>2830</v>
      </c>
    </row>
    <row r="4021" spans="1:5" x14ac:dyDescent="0.2">
      <c r="A4021">
        <v>39324</v>
      </c>
      <c r="B4021" t="s">
        <v>6792</v>
      </c>
      <c r="C4021" t="s">
        <v>52</v>
      </c>
      <c r="D4021" t="s">
        <v>2830</v>
      </c>
      <c r="E4021" s="336">
        <v>5.4</v>
      </c>
    </row>
    <row r="4022" spans="1:5" x14ac:dyDescent="0.2">
      <c r="A4022">
        <v>39325</v>
      </c>
      <c r="B4022" t="s">
        <v>6793</v>
      </c>
      <c r="C4022" t="s">
        <v>52</v>
      </c>
      <c r="D4022" t="s">
        <v>2830</v>
      </c>
      <c r="E4022" s="336">
        <v>8.1300000000000008</v>
      </c>
    </row>
    <row r="4023" spans="1:5" x14ac:dyDescent="0.2">
      <c r="A4023">
        <v>39326</v>
      </c>
      <c r="B4023" t="s">
        <v>6794</v>
      </c>
      <c r="C4023" t="s">
        <v>52</v>
      </c>
      <c r="D4023" t="s">
        <v>2830</v>
      </c>
      <c r="E4023" s="336">
        <v>29.19</v>
      </c>
    </row>
    <row r="4024" spans="1:5" x14ac:dyDescent="0.2">
      <c r="A4024">
        <v>39327</v>
      </c>
      <c r="B4024" t="s">
        <v>6795</v>
      </c>
      <c r="C4024" t="s">
        <v>52</v>
      </c>
      <c r="D4024" t="s">
        <v>2830</v>
      </c>
      <c r="E4024" s="336">
        <v>44.05</v>
      </c>
    </row>
    <row r="4025" spans="1:5" x14ac:dyDescent="0.2">
      <c r="A4025">
        <v>11378</v>
      </c>
      <c r="B4025" t="s">
        <v>6796</v>
      </c>
      <c r="C4025" t="s">
        <v>52</v>
      </c>
      <c r="D4025" t="s">
        <v>2830</v>
      </c>
    </row>
    <row r="4026" spans="1:5" x14ac:dyDescent="0.2">
      <c r="A4026">
        <v>11379</v>
      </c>
      <c r="B4026" t="s">
        <v>6797</v>
      </c>
      <c r="C4026" t="s">
        <v>52</v>
      </c>
      <c r="D4026" t="s">
        <v>2830</v>
      </c>
    </row>
    <row r="4027" spans="1:5" x14ac:dyDescent="0.2">
      <c r="A4027">
        <v>11493</v>
      </c>
      <c r="B4027" t="s">
        <v>6798</v>
      </c>
      <c r="C4027" t="s">
        <v>52</v>
      </c>
      <c r="D4027" t="s">
        <v>2830</v>
      </c>
    </row>
    <row r="4028" spans="1:5" x14ac:dyDescent="0.2">
      <c r="A4028">
        <v>7106</v>
      </c>
      <c r="B4028" t="s">
        <v>6799</v>
      </c>
      <c r="C4028" t="s">
        <v>52</v>
      </c>
      <c r="D4028" t="s">
        <v>2830</v>
      </c>
      <c r="E4028" s="336">
        <v>157.03</v>
      </c>
    </row>
    <row r="4029" spans="1:5" x14ac:dyDescent="0.2">
      <c r="A4029">
        <v>7104</v>
      </c>
      <c r="B4029" t="s">
        <v>6800</v>
      </c>
      <c r="C4029" t="s">
        <v>52</v>
      </c>
      <c r="D4029" t="s">
        <v>2830</v>
      </c>
      <c r="E4029" s="336">
        <v>4.2300000000000004</v>
      </c>
    </row>
    <row r="4030" spans="1:5" x14ac:dyDescent="0.2">
      <c r="A4030">
        <v>7136</v>
      </c>
      <c r="B4030" t="s">
        <v>6801</v>
      </c>
      <c r="C4030" t="s">
        <v>52</v>
      </c>
      <c r="D4030" t="s">
        <v>2830</v>
      </c>
      <c r="E4030" s="336">
        <v>7.37</v>
      </c>
    </row>
    <row r="4031" spans="1:5" x14ac:dyDescent="0.2">
      <c r="A4031">
        <v>7128</v>
      </c>
      <c r="B4031" t="s">
        <v>6802</v>
      </c>
      <c r="C4031" t="s">
        <v>52</v>
      </c>
      <c r="D4031" t="s">
        <v>2830</v>
      </c>
      <c r="E4031" s="336">
        <v>9.56</v>
      </c>
    </row>
    <row r="4032" spans="1:5" x14ac:dyDescent="0.2">
      <c r="A4032">
        <v>7108</v>
      </c>
      <c r="B4032" t="s">
        <v>6803</v>
      </c>
      <c r="C4032" t="s">
        <v>52</v>
      </c>
      <c r="D4032" t="s">
        <v>2830</v>
      </c>
      <c r="E4032" s="336">
        <v>9.5399999999999991</v>
      </c>
    </row>
    <row r="4033" spans="1:5" x14ac:dyDescent="0.2">
      <c r="A4033">
        <v>7129</v>
      </c>
      <c r="B4033" t="s">
        <v>6804</v>
      </c>
      <c r="C4033" t="s">
        <v>52</v>
      </c>
      <c r="D4033" t="s">
        <v>2830</v>
      </c>
      <c r="E4033" s="336">
        <v>11.23</v>
      </c>
    </row>
    <row r="4034" spans="1:5" x14ac:dyDescent="0.2">
      <c r="A4034">
        <v>7130</v>
      </c>
      <c r="B4034" t="s">
        <v>6805</v>
      </c>
      <c r="C4034" t="s">
        <v>52</v>
      </c>
      <c r="D4034" t="s">
        <v>2830</v>
      </c>
      <c r="E4034" s="336">
        <v>16.309999999999999</v>
      </c>
    </row>
    <row r="4035" spans="1:5" x14ac:dyDescent="0.2">
      <c r="A4035">
        <v>7131</v>
      </c>
      <c r="B4035" t="s">
        <v>6806</v>
      </c>
      <c r="C4035" t="s">
        <v>52</v>
      </c>
      <c r="D4035" t="s">
        <v>2830</v>
      </c>
      <c r="E4035" s="336">
        <v>19.95</v>
      </c>
    </row>
    <row r="4036" spans="1:5" x14ac:dyDescent="0.2">
      <c r="A4036">
        <v>7132</v>
      </c>
      <c r="B4036" t="s">
        <v>6807</v>
      </c>
      <c r="C4036" t="s">
        <v>52</v>
      </c>
      <c r="D4036" t="s">
        <v>2830</v>
      </c>
      <c r="E4036" s="336">
        <v>46.97</v>
      </c>
    </row>
    <row r="4037" spans="1:5" x14ac:dyDescent="0.2">
      <c r="A4037">
        <v>7133</v>
      </c>
      <c r="B4037" t="s">
        <v>6808</v>
      </c>
      <c r="C4037" t="s">
        <v>52</v>
      </c>
      <c r="D4037" t="s">
        <v>2830</v>
      </c>
      <c r="E4037" s="336">
        <v>108.54</v>
      </c>
    </row>
    <row r="4038" spans="1:5" x14ac:dyDescent="0.2">
      <c r="A4038">
        <v>37422</v>
      </c>
      <c r="B4038" t="s">
        <v>6809</v>
      </c>
      <c r="C4038" t="s">
        <v>52</v>
      </c>
      <c r="D4038" t="s">
        <v>2830</v>
      </c>
    </row>
    <row r="4039" spans="1:5" x14ac:dyDescent="0.2">
      <c r="A4039">
        <v>37420</v>
      </c>
      <c r="B4039" t="s">
        <v>6810</v>
      </c>
      <c r="C4039" t="s">
        <v>52</v>
      </c>
      <c r="D4039" t="s">
        <v>2830</v>
      </c>
    </row>
    <row r="4040" spans="1:5" x14ac:dyDescent="0.2">
      <c r="A4040">
        <v>37421</v>
      </c>
      <c r="B4040" t="s">
        <v>6811</v>
      </c>
      <c r="C4040" t="s">
        <v>52</v>
      </c>
      <c r="D4040" t="s">
        <v>2830</v>
      </c>
    </row>
    <row r="4041" spans="1:5" x14ac:dyDescent="0.2">
      <c r="A4041">
        <v>37443</v>
      </c>
      <c r="B4041" t="s">
        <v>6812</v>
      </c>
      <c r="C4041" t="s">
        <v>52</v>
      </c>
      <c r="D4041" t="s">
        <v>2830</v>
      </c>
    </row>
    <row r="4042" spans="1:5" x14ac:dyDescent="0.2">
      <c r="A4042">
        <v>37444</v>
      </c>
      <c r="B4042" t="s">
        <v>6813</v>
      </c>
      <c r="C4042" t="s">
        <v>52</v>
      </c>
      <c r="D4042" t="s">
        <v>2830</v>
      </c>
    </row>
    <row r="4043" spans="1:5" x14ac:dyDescent="0.2">
      <c r="A4043">
        <v>37445</v>
      </c>
      <c r="B4043" t="s">
        <v>6814</v>
      </c>
      <c r="C4043" t="s">
        <v>52</v>
      </c>
      <c r="D4043" t="s">
        <v>2830</v>
      </c>
    </row>
    <row r="4044" spans="1:5" x14ac:dyDescent="0.2">
      <c r="A4044">
        <v>37446</v>
      </c>
      <c r="B4044" t="s">
        <v>6815</v>
      </c>
      <c r="C4044" t="s">
        <v>52</v>
      </c>
      <c r="D4044" t="s">
        <v>2830</v>
      </c>
    </row>
    <row r="4045" spans="1:5" x14ac:dyDescent="0.2">
      <c r="A4045">
        <v>37447</v>
      </c>
      <c r="B4045" t="s">
        <v>6816</v>
      </c>
      <c r="C4045" t="s">
        <v>52</v>
      </c>
      <c r="D4045" t="s">
        <v>2830</v>
      </c>
    </row>
    <row r="4046" spans="1:5" x14ac:dyDescent="0.2">
      <c r="A4046">
        <v>37448</v>
      </c>
      <c r="B4046" t="s">
        <v>6817</v>
      </c>
      <c r="C4046" t="s">
        <v>52</v>
      </c>
      <c r="D4046" t="s">
        <v>2830</v>
      </c>
    </row>
    <row r="4047" spans="1:5" x14ac:dyDescent="0.2">
      <c r="A4047">
        <v>37440</v>
      </c>
      <c r="B4047" t="s">
        <v>6818</v>
      </c>
      <c r="C4047" t="s">
        <v>52</v>
      </c>
      <c r="D4047" t="s">
        <v>2830</v>
      </c>
    </row>
    <row r="4048" spans="1:5" x14ac:dyDescent="0.2">
      <c r="A4048">
        <v>37441</v>
      </c>
      <c r="B4048" t="s">
        <v>6819</v>
      </c>
      <c r="C4048" t="s">
        <v>52</v>
      </c>
      <c r="D4048" t="s">
        <v>2830</v>
      </c>
    </row>
    <row r="4049" spans="1:5" x14ac:dyDescent="0.2">
      <c r="A4049">
        <v>37442</v>
      </c>
      <c r="B4049" t="s">
        <v>6820</v>
      </c>
      <c r="C4049" t="s">
        <v>52</v>
      </c>
      <c r="D4049" t="s">
        <v>2830</v>
      </c>
    </row>
    <row r="4050" spans="1:5" x14ac:dyDescent="0.2">
      <c r="A4050">
        <v>38017</v>
      </c>
      <c r="B4050" t="s">
        <v>6821</v>
      </c>
      <c r="C4050" t="s">
        <v>52</v>
      </c>
      <c r="D4050" t="s">
        <v>2830</v>
      </c>
      <c r="E4050" s="336">
        <v>11.04</v>
      </c>
    </row>
    <row r="4051" spans="1:5" x14ac:dyDescent="0.2">
      <c r="A4051">
        <v>38018</v>
      </c>
      <c r="B4051" t="s">
        <v>6822</v>
      </c>
      <c r="C4051" t="s">
        <v>52</v>
      </c>
      <c r="D4051" t="s">
        <v>2830</v>
      </c>
      <c r="E4051" s="336">
        <v>12.41</v>
      </c>
    </row>
    <row r="4052" spans="1:5" x14ac:dyDescent="0.2">
      <c r="A4052">
        <v>39895</v>
      </c>
      <c r="B4052" t="s">
        <v>6823</v>
      </c>
      <c r="C4052" t="s">
        <v>52</v>
      </c>
      <c r="D4052" t="s">
        <v>2830</v>
      </c>
    </row>
    <row r="4053" spans="1:5" x14ac:dyDescent="0.2">
      <c r="A4053">
        <v>39896</v>
      </c>
      <c r="B4053" t="s">
        <v>6824</v>
      </c>
      <c r="C4053" t="s">
        <v>52</v>
      </c>
      <c r="D4053" t="s">
        <v>2830</v>
      </c>
    </row>
    <row r="4054" spans="1:5" x14ac:dyDescent="0.2">
      <c r="A4054">
        <v>44038</v>
      </c>
      <c r="B4054" t="s">
        <v>6825</v>
      </c>
      <c r="C4054" t="s">
        <v>52</v>
      </c>
      <c r="D4054" t="s">
        <v>2830</v>
      </c>
    </row>
    <row r="4055" spans="1:5" x14ac:dyDescent="0.2">
      <c r="A4055">
        <v>44040</v>
      </c>
      <c r="B4055" t="s">
        <v>6826</v>
      </c>
      <c r="C4055" t="s">
        <v>52</v>
      </c>
      <c r="D4055" t="s">
        <v>2830</v>
      </c>
    </row>
    <row r="4056" spans="1:5" x14ac:dyDescent="0.2">
      <c r="A4056">
        <v>44035</v>
      </c>
      <c r="B4056" t="s">
        <v>6827</v>
      </c>
      <c r="C4056" t="s">
        <v>52</v>
      </c>
      <c r="D4056" t="s">
        <v>2830</v>
      </c>
    </row>
    <row r="4057" spans="1:5" x14ac:dyDescent="0.2">
      <c r="A4057">
        <v>44037</v>
      </c>
      <c r="B4057" t="s">
        <v>6828</v>
      </c>
      <c r="C4057" t="s">
        <v>52</v>
      </c>
      <c r="D4057" t="s">
        <v>2830</v>
      </c>
    </row>
    <row r="4058" spans="1:5" x14ac:dyDescent="0.2">
      <c r="A4058">
        <v>44033</v>
      </c>
      <c r="B4058" t="s">
        <v>6829</v>
      </c>
      <c r="C4058" t="s">
        <v>52</v>
      </c>
      <c r="D4058" t="s">
        <v>2830</v>
      </c>
    </row>
    <row r="4059" spans="1:5" x14ac:dyDescent="0.2">
      <c r="A4059">
        <v>44034</v>
      </c>
      <c r="B4059" t="s">
        <v>6830</v>
      </c>
      <c r="C4059" t="s">
        <v>52</v>
      </c>
      <c r="D4059" t="s">
        <v>2830</v>
      </c>
    </row>
    <row r="4060" spans="1:5" x14ac:dyDescent="0.2">
      <c r="A4060">
        <v>44028</v>
      </c>
      <c r="B4060" t="s">
        <v>6831</v>
      </c>
      <c r="C4060" t="s">
        <v>52</v>
      </c>
      <c r="D4060" t="s">
        <v>2830</v>
      </c>
    </row>
    <row r="4061" spans="1:5" x14ac:dyDescent="0.2">
      <c r="A4061">
        <v>44029</v>
      </c>
      <c r="B4061" t="s">
        <v>6832</v>
      </c>
      <c r="C4061" t="s">
        <v>52</v>
      </c>
      <c r="D4061" t="s">
        <v>2830</v>
      </c>
    </row>
    <row r="4062" spans="1:5" x14ac:dyDescent="0.2">
      <c r="A4062">
        <v>44030</v>
      </c>
      <c r="B4062" t="s">
        <v>6833</v>
      </c>
      <c r="C4062" t="s">
        <v>52</v>
      </c>
      <c r="D4062" t="s">
        <v>2830</v>
      </c>
    </row>
    <row r="4063" spans="1:5" x14ac:dyDescent="0.2">
      <c r="A4063">
        <v>44031</v>
      </c>
      <c r="B4063" t="s">
        <v>6834</v>
      </c>
      <c r="C4063" t="s">
        <v>52</v>
      </c>
      <c r="D4063" t="s">
        <v>2830</v>
      </c>
    </row>
    <row r="4064" spans="1:5" x14ac:dyDescent="0.2">
      <c r="A4064">
        <v>44032</v>
      </c>
      <c r="B4064" t="s">
        <v>6835</v>
      </c>
      <c r="C4064" t="s">
        <v>52</v>
      </c>
      <c r="D4064" t="s">
        <v>2830</v>
      </c>
    </row>
    <row r="4065" spans="1:5" x14ac:dyDescent="0.2">
      <c r="A4065">
        <v>44036</v>
      </c>
      <c r="B4065" t="s">
        <v>6836</v>
      </c>
      <c r="C4065" t="s">
        <v>52</v>
      </c>
      <c r="D4065" t="s">
        <v>2830</v>
      </c>
    </row>
    <row r="4066" spans="1:5" x14ac:dyDescent="0.2">
      <c r="A4066">
        <v>44039</v>
      </c>
      <c r="B4066" t="s">
        <v>6837</v>
      </c>
      <c r="C4066" t="s">
        <v>52</v>
      </c>
      <c r="D4066" t="s">
        <v>2830</v>
      </c>
    </row>
    <row r="4067" spans="1:5" x14ac:dyDescent="0.2">
      <c r="A4067">
        <v>38873</v>
      </c>
      <c r="B4067" t="s">
        <v>6838</v>
      </c>
      <c r="C4067" t="s">
        <v>52</v>
      </c>
      <c r="D4067" t="s">
        <v>2830</v>
      </c>
    </row>
    <row r="4068" spans="1:5" x14ac:dyDescent="0.2">
      <c r="A4068">
        <v>38874</v>
      </c>
      <c r="B4068" t="s">
        <v>6839</v>
      </c>
      <c r="C4068" t="s">
        <v>52</v>
      </c>
      <c r="D4068" t="s">
        <v>2830</v>
      </c>
    </row>
    <row r="4069" spans="1:5" x14ac:dyDescent="0.2">
      <c r="A4069">
        <v>38875</v>
      </c>
      <c r="B4069" t="s">
        <v>6840</v>
      </c>
      <c r="C4069" t="s">
        <v>52</v>
      </c>
      <c r="D4069" t="s">
        <v>2830</v>
      </c>
    </row>
    <row r="4070" spans="1:5" x14ac:dyDescent="0.2">
      <c r="A4070">
        <v>38876</v>
      </c>
      <c r="B4070" t="s">
        <v>6841</v>
      </c>
      <c r="C4070" t="s">
        <v>52</v>
      </c>
      <c r="D4070" t="s">
        <v>2830</v>
      </c>
    </row>
    <row r="4071" spans="1:5" x14ac:dyDescent="0.2">
      <c r="A4071">
        <v>39000</v>
      </c>
      <c r="B4071" t="s">
        <v>6842</v>
      </c>
      <c r="C4071" t="s">
        <v>52</v>
      </c>
      <c r="D4071" t="s">
        <v>2830</v>
      </c>
    </row>
    <row r="4072" spans="1:5" x14ac:dyDescent="0.2">
      <c r="A4072">
        <v>38674</v>
      </c>
      <c r="B4072" t="s">
        <v>6843</v>
      </c>
      <c r="C4072" t="s">
        <v>52</v>
      </c>
      <c r="D4072" t="s">
        <v>2830</v>
      </c>
      <c r="E4072" s="336">
        <v>37.14</v>
      </c>
    </row>
    <row r="4073" spans="1:5" x14ac:dyDescent="0.2">
      <c r="A4073">
        <v>38019</v>
      </c>
      <c r="B4073" t="s">
        <v>6844</v>
      </c>
      <c r="C4073" t="s">
        <v>52</v>
      </c>
      <c r="D4073" t="s">
        <v>2830</v>
      </c>
      <c r="E4073" s="336">
        <v>7.86</v>
      </c>
    </row>
    <row r="4074" spans="1:5" x14ac:dyDescent="0.2">
      <c r="A4074">
        <v>38020</v>
      </c>
      <c r="B4074" t="s">
        <v>6845</v>
      </c>
      <c r="C4074" t="s">
        <v>52</v>
      </c>
      <c r="D4074" t="s">
        <v>2830</v>
      </c>
      <c r="E4074" s="336">
        <v>9.68</v>
      </c>
    </row>
    <row r="4075" spans="1:5" x14ac:dyDescent="0.2">
      <c r="A4075">
        <v>38454</v>
      </c>
      <c r="B4075" t="s">
        <v>6846</v>
      </c>
      <c r="C4075" t="s">
        <v>52</v>
      </c>
      <c r="D4075" t="s">
        <v>2830</v>
      </c>
    </row>
    <row r="4076" spans="1:5" x14ac:dyDescent="0.2">
      <c r="A4076">
        <v>38455</v>
      </c>
      <c r="B4076" t="s">
        <v>6847</v>
      </c>
      <c r="C4076" t="s">
        <v>52</v>
      </c>
      <c r="D4076" t="s">
        <v>2830</v>
      </c>
    </row>
    <row r="4077" spans="1:5" x14ac:dyDescent="0.2">
      <c r="A4077">
        <v>38462</v>
      </c>
      <c r="B4077" t="s">
        <v>6848</v>
      </c>
      <c r="C4077" t="s">
        <v>52</v>
      </c>
      <c r="D4077" t="s">
        <v>2830</v>
      </c>
    </row>
    <row r="4078" spans="1:5" x14ac:dyDescent="0.2">
      <c r="A4078">
        <v>36362</v>
      </c>
      <c r="B4078" t="s">
        <v>6849</v>
      </c>
      <c r="C4078" t="s">
        <v>52</v>
      </c>
      <c r="D4078" t="s">
        <v>2830</v>
      </c>
    </row>
    <row r="4079" spans="1:5" x14ac:dyDescent="0.2">
      <c r="A4079">
        <v>36298</v>
      </c>
      <c r="B4079" t="s">
        <v>6850</v>
      </c>
      <c r="C4079" t="s">
        <v>52</v>
      </c>
      <c r="D4079" t="s">
        <v>2830</v>
      </c>
    </row>
    <row r="4080" spans="1:5" x14ac:dyDescent="0.2">
      <c r="A4080">
        <v>38456</v>
      </c>
      <c r="B4080" t="s">
        <v>6851</v>
      </c>
      <c r="C4080" t="s">
        <v>52</v>
      </c>
      <c r="D4080" t="s">
        <v>2830</v>
      </c>
    </row>
    <row r="4081" spans="1:5" x14ac:dyDescent="0.2">
      <c r="A4081">
        <v>38457</v>
      </c>
      <c r="B4081" t="s">
        <v>6852</v>
      </c>
      <c r="C4081" t="s">
        <v>52</v>
      </c>
      <c r="D4081" t="s">
        <v>2830</v>
      </c>
    </row>
    <row r="4082" spans="1:5" x14ac:dyDescent="0.2">
      <c r="A4082">
        <v>38458</v>
      </c>
      <c r="B4082" t="s">
        <v>6853</v>
      </c>
      <c r="C4082" t="s">
        <v>52</v>
      </c>
      <c r="D4082" t="s">
        <v>2830</v>
      </c>
    </row>
    <row r="4083" spans="1:5" x14ac:dyDescent="0.2">
      <c r="A4083">
        <v>38459</v>
      </c>
      <c r="B4083" t="s">
        <v>6854</v>
      </c>
      <c r="C4083" t="s">
        <v>52</v>
      </c>
      <c r="D4083" t="s">
        <v>2830</v>
      </c>
    </row>
    <row r="4084" spans="1:5" x14ac:dyDescent="0.2">
      <c r="A4084">
        <v>38460</v>
      </c>
      <c r="B4084" t="s">
        <v>6855</v>
      </c>
      <c r="C4084" t="s">
        <v>52</v>
      </c>
      <c r="D4084" t="s">
        <v>2830</v>
      </c>
    </row>
    <row r="4085" spans="1:5" x14ac:dyDescent="0.2">
      <c r="A4085">
        <v>38461</v>
      </c>
      <c r="B4085" t="s">
        <v>6856</v>
      </c>
      <c r="C4085" t="s">
        <v>52</v>
      </c>
      <c r="D4085" t="s">
        <v>2830</v>
      </c>
    </row>
    <row r="4086" spans="1:5" x14ac:dyDescent="0.2">
      <c r="A4086">
        <v>7094</v>
      </c>
      <c r="B4086" t="s">
        <v>6857</v>
      </c>
      <c r="C4086" t="s">
        <v>52</v>
      </c>
      <c r="D4086" t="s">
        <v>2830</v>
      </c>
      <c r="E4086" s="336">
        <v>13.82</v>
      </c>
    </row>
    <row r="4087" spans="1:5" x14ac:dyDescent="0.2">
      <c r="A4087">
        <v>7116</v>
      </c>
      <c r="B4087" t="s">
        <v>6858</v>
      </c>
      <c r="C4087" t="s">
        <v>52</v>
      </c>
      <c r="D4087" t="s">
        <v>2830</v>
      </c>
      <c r="E4087" s="336">
        <v>4.07</v>
      </c>
    </row>
    <row r="4088" spans="1:5" x14ac:dyDescent="0.2">
      <c r="A4088">
        <v>7118</v>
      </c>
      <c r="B4088" t="s">
        <v>6859</v>
      </c>
      <c r="C4088" t="s">
        <v>52</v>
      </c>
      <c r="D4088" t="s">
        <v>2830</v>
      </c>
      <c r="E4088" s="336">
        <v>28.41</v>
      </c>
    </row>
    <row r="4089" spans="1:5" x14ac:dyDescent="0.2">
      <c r="A4089">
        <v>7098</v>
      </c>
      <c r="B4089" t="s">
        <v>6860</v>
      </c>
      <c r="C4089" t="s">
        <v>52</v>
      </c>
      <c r="D4089" t="s">
        <v>2830</v>
      </c>
      <c r="E4089" s="336">
        <v>4.22</v>
      </c>
    </row>
    <row r="4090" spans="1:5" x14ac:dyDescent="0.2">
      <c r="A4090">
        <v>7110</v>
      </c>
      <c r="B4090" t="s">
        <v>6861</v>
      </c>
      <c r="C4090" t="s">
        <v>52</v>
      </c>
      <c r="D4090" t="s">
        <v>2830</v>
      </c>
      <c r="E4090" s="336">
        <v>54.02</v>
      </c>
    </row>
    <row r="4091" spans="1:5" x14ac:dyDescent="0.2">
      <c r="A4091">
        <v>7123</v>
      </c>
      <c r="B4091" t="s">
        <v>6862</v>
      </c>
      <c r="C4091" t="s">
        <v>52</v>
      </c>
      <c r="D4091" t="s">
        <v>2830</v>
      </c>
      <c r="E4091" s="336">
        <v>5.1100000000000003</v>
      </c>
    </row>
    <row r="4092" spans="1:5" x14ac:dyDescent="0.2">
      <c r="A4092">
        <v>7121</v>
      </c>
      <c r="B4092" t="s">
        <v>6863</v>
      </c>
      <c r="C4092" t="s">
        <v>52</v>
      </c>
      <c r="D4092" t="s">
        <v>2830</v>
      </c>
      <c r="E4092" s="336">
        <v>10.1</v>
      </c>
    </row>
    <row r="4093" spans="1:5" x14ac:dyDescent="0.2">
      <c r="A4093">
        <v>7137</v>
      </c>
      <c r="B4093" t="s">
        <v>6864</v>
      </c>
      <c r="C4093" t="s">
        <v>52</v>
      </c>
      <c r="D4093" t="s">
        <v>2830</v>
      </c>
      <c r="E4093" s="336">
        <v>11.03</v>
      </c>
    </row>
    <row r="4094" spans="1:5" x14ac:dyDescent="0.2">
      <c r="A4094">
        <v>7122</v>
      </c>
      <c r="B4094" t="s">
        <v>6865</v>
      </c>
      <c r="C4094" t="s">
        <v>52</v>
      </c>
      <c r="D4094" t="s">
        <v>2830</v>
      </c>
      <c r="E4094" s="336">
        <v>12.15</v>
      </c>
    </row>
    <row r="4095" spans="1:5" x14ac:dyDescent="0.2">
      <c r="A4095">
        <v>7114</v>
      </c>
      <c r="B4095" t="s">
        <v>6866</v>
      </c>
      <c r="C4095" t="s">
        <v>52</v>
      </c>
      <c r="D4095" t="s">
        <v>2830</v>
      </c>
      <c r="E4095" s="336">
        <v>14.13</v>
      </c>
    </row>
    <row r="4096" spans="1:5" x14ac:dyDescent="0.2">
      <c r="A4096">
        <v>7109</v>
      </c>
      <c r="B4096" t="s">
        <v>6867</v>
      </c>
      <c r="C4096" t="s">
        <v>52</v>
      </c>
      <c r="D4096" t="s">
        <v>2830</v>
      </c>
      <c r="E4096" s="336">
        <v>2.8</v>
      </c>
    </row>
    <row r="4097" spans="1:5" x14ac:dyDescent="0.2">
      <c r="A4097">
        <v>7135</v>
      </c>
      <c r="B4097" t="s">
        <v>6868</v>
      </c>
      <c r="C4097" t="s">
        <v>52</v>
      </c>
      <c r="D4097" t="s">
        <v>2830</v>
      </c>
      <c r="E4097" s="336">
        <v>5.73</v>
      </c>
    </row>
    <row r="4098" spans="1:5" x14ac:dyDescent="0.2">
      <c r="A4098">
        <v>37947</v>
      </c>
      <c r="B4098" t="s">
        <v>6869</v>
      </c>
      <c r="C4098" t="s">
        <v>52</v>
      </c>
      <c r="D4098" t="s">
        <v>2830</v>
      </c>
      <c r="E4098" s="336">
        <v>4.66</v>
      </c>
    </row>
    <row r="4099" spans="1:5" x14ac:dyDescent="0.2">
      <c r="A4099">
        <v>7103</v>
      </c>
      <c r="B4099" t="s">
        <v>6870</v>
      </c>
      <c r="C4099" t="s">
        <v>52</v>
      </c>
      <c r="D4099" t="s">
        <v>2830</v>
      </c>
      <c r="E4099" s="336">
        <v>15.19</v>
      </c>
    </row>
    <row r="4100" spans="1:5" x14ac:dyDescent="0.2">
      <c r="A4100">
        <v>40419</v>
      </c>
      <c r="B4100" t="s">
        <v>6871</v>
      </c>
      <c r="C4100" t="s">
        <v>52</v>
      </c>
      <c r="D4100" t="s">
        <v>2830</v>
      </c>
    </row>
    <row r="4101" spans="1:5" x14ac:dyDescent="0.2">
      <c r="A4101">
        <v>40420</v>
      </c>
      <c r="B4101" t="s">
        <v>6872</v>
      </c>
      <c r="C4101" t="s">
        <v>52</v>
      </c>
      <c r="D4101" t="s">
        <v>2830</v>
      </c>
    </row>
    <row r="4102" spans="1:5" x14ac:dyDescent="0.2">
      <c r="A4102">
        <v>40421</v>
      </c>
      <c r="B4102" t="s">
        <v>6873</v>
      </c>
      <c r="C4102" t="s">
        <v>52</v>
      </c>
      <c r="D4102" t="s">
        <v>2830</v>
      </c>
    </row>
    <row r="4103" spans="1:5" x14ac:dyDescent="0.2">
      <c r="A4103">
        <v>38905</v>
      </c>
      <c r="B4103" t="s">
        <v>6874</v>
      </c>
      <c r="C4103" t="s">
        <v>52</v>
      </c>
      <c r="D4103" t="s">
        <v>2830</v>
      </c>
    </row>
    <row r="4104" spans="1:5" x14ac:dyDescent="0.2">
      <c r="A4104">
        <v>38907</v>
      </c>
      <c r="B4104" t="s">
        <v>6875</v>
      </c>
      <c r="C4104" t="s">
        <v>52</v>
      </c>
      <c r="D4104" t="s">
        <v>2830</v>
      </c>
    </row>
    <row r="4105" spans="1:5" x14ac:dyDescent="0.2">
      <c r="A4105">
        <v>38910</v>
      </c>
      <c r="B4105" t="s">
        <v>6876</v>
      </c>
      <c r="C4105" t="s">
        <v>52</v>
      </c>
      <c r="D4105" t="s">
        <v>2830</v>
      </c>
    </row>
    <row r="4106" spans="1:5" x14ac:dyDescent="0.2">
      <c r="A4106">
        <v>11655</v>
      </c>
      <c r="B4106" t="s">
        <v>6877</v>
      </c>
      <c r="C4106" t="s">
        <v>52</v>
      </c>
      <c r="D4106" t="s">
        <v>2830</v>
      </c>
      <c r="E4106" s="336">
        <v>18.82</v>
      </c>
    </row>
    <row r="4107" spans="1:5" x14ac:dyDescent="0.2">
      <c r="A4107">
        <v>11656</v>
      </c>
      <c r="B4107" t="s">
        <v>6878</v>
      </c>
      <c r="C4107" t="s">
        <v>52</v>
      </c>
      <c r="D4107" t="s">
        <v>2830</v>
      </c>
      <c r="E4107" s="336">
        <v>21.6</v>
      </c>
    </row>
    <row r="4108" spans="1:5" x14ac:dyDescent="0.2">
      <c r="A4108">
        <v>7091</v>
      </c>
      <c r="B4108" t="s">
        <v>6879</v>
      </c>
      <c r="C4108" t="s">
        <v>52</v>
      </c>
      <c r="D4108" t="s">
        <v>2830</v>
      </c>
      <c r="E4108" s="336">
        <v>17.7</v>
      </c>
    </row>
    <row r="4109" spans="1:5" x14ac:dyDescent="0.2">
      <c r="A4109">
        <v>37948</v>
      </c>
      <c r="B4109" t="s">
        <v>6880</v>
      </c>
      <c r="C4109" t="s">
        <v>52</v>
      </c>
      <c r="D4109" t="s">
        <v>2830</v>
      </c>
      <c r="E4109" s="336">
        <v>4.0999999999999996</v>
      </c>
    </row>
    <row r="4110" spans="1:5" x14ac:dyDescent="0.2">
      <c r="A4110">
        <v>7097</v>
      </c>
      <c r="B4110" t="s">
        <v>6881</v>
      </c>
      <c r="C4110" t="s">
        <v>52</v>
      </c>
      <c r="D4110" t="s">
        <v>2830</v>
      </c>
      <c r="E4110" s="336">
        <v>8.31</v>
      </c>
    </row>
    <row r="4111" spans="1:5" x14ac:dyDescent="0.2">
      <c r="A4111">
        <v>11658</v>
      </c>
      <c r="B4111" t="s">
        <v>6882</v>
      </c>
      <c r="C4111" t="s">
        <v>52</v>
      </c>
      <c r="D4111" t="s">
        <v>2830</v>
      </c>
      <c r="E4111" s="336">
        <v>18.37</v>
      </c>
    </row>
    <row r="4112" spans="1:5" x14ac:dyDescent="0.2">
      <c r="A4112">
        <v>7146</v>
      </c>
      <c r="B4112" t="s">
        <v>6883</v>
      </c>
      <c r="C4112" t="s">
        <v>52</v>
      </c>
      <c r="D4112" t="s">
        <v>2830</v>
      </c>
      <c r="E4112" s="336">
        <v>184.91</v>
      </c>
    </row>
    <row r="4113" spans="1:5" x14ac:dyDescent="0.2">
      <c r="A4113">
        <v>7138</v>
      </c>
      <c r="B4113" t="s">
        <v>6884</v>
      </c>
      <c r="C4113" t="s">
        <v>52</v>
      </c>
      <c r="D4113" t="s">
        <v>2830</v>
      </c>
      <c r="E4113" s="336">
        <v>1.17</v>
      </c>
    </row>
    <row r="4114" spans="1:5" x14ac:dyDescent="0.2">
      <c r="A4114">
        <v>7139</v>
      </c>
      <c r="B4114" t="s">
        <v>6885</v>
      </c>
      <c r="C4114" t="s">
        <v>52</v>
      </c>
      <c r="D4114" t="s">
        <v>2830</v>
      </c>
      <c r="E4114" s="336">
        <v>1.33</v>
      </c>
    </row>
    <row r="4115" spans="1:5" x14ac:dyDescent="0.2">
      <c r="A4115">
        <v>7140</v>
      </c>
      <c r="B4115" t="s">
        <v>6886</v>
      </c>
      <c r="C4115" t="s">
        <v>52</v>
      </c>
      <c r="D4115" t="s">
        <v>2830</v>
      </c>
      <c r="E4115" s="336">
        <v>4.16</v>
      </c>
    </row>
    <row r="4116" spans="1:5" x14ac:dyDescent="0.2">
      <c r="A4116">
        <v>7141</v>
      </c>
      <c r="B4116" t="s">
        <v>6887</v>
      </c>
      <c r="C4116" t="s">
        <v>52</v>
      </c>
      <c r="D4116" t="s">
        <v>2830</v>
      </c>
      <c r="E4116" s="336">
        <v>10.17</v>
      </c>
    </row>
    <row r="4117" spans="1:5" x14ac:dyDescent="0.2">
      <c r="A4117">
        <v>7143</v>
      </c>
      <c r="B4117" t="s">
        <v>6888</v>
      </c>
      <c r="C4117" t="s">
        <v>52</v>
      </c>
      <c r="D4117" t="s">
        <v>2830</v>
      </c>
      <c r="E4117" s="336">
        <v>34.14</v>
      </c>
    </row>
    <row r="4118" spans="1:5" x14ac:dyDescent="0.2">
      <c r="A4118">
        <v>7144</v>
      </c>
      <c r="B4118" t="s">
        <v>6889</v>
      </c>
      <c r="C4118" t="s">
        <v>52</v>
      </c>
      <c r="D4118" t="s">
        <v>2830</v>
      </c>
      <c r="E4118" s="336">
        <v>63.33</v>
      </c>
    </row>
    <row r="4119" spans="1:5" x14ac:dyDescent="0.2">
      <c r="A4119">
        <v>7145</v>
      </c>
      <c r="B4119" t="s">
        <v>6890</v>
      </c>
      <c r="C4119" t="s">
        <v>52</v>
      </c>
      <c r="D4119" t="s">
        <v>2830</v>
      </c>
      <c r="E4119" s="336">
        <v>86.11</v>
      </c>
    </row>
    <row r="4120" spans="1:5" x14ac:dyDescent="0.2">
      <c r="A4120">
        <v>7142</v>
      </c>
      <c r="B4120" t="s">
        <v>6891</v>
      </c>
      <c r="C4120" t="s">
        <v>52</v>
      </c>
      <c r="D4120" t="s">
        <v>2830</v>
      </c>
      <c r="E4120" s="336">
        <v>10.63</v>
      </c>
    </row>
    <row r="4121" spans="1:5" x14ac:dyDescent="0.2">
      <c r="A4121">
        <v>39322</v>
      </c>
      <c r="B4121" t="s">
        <v>6892</v>
      </c>
      <c r="C4121" t="s">
        <v>52</v>
      </c>
      <c r="D4121" t="s">
        <v>2830</v>
      </c>
    </row>
    <row r="4122" spans="1:5" x14ac:dyDescent="0.2">
      <c r="A4122">
        <v>39289</v>
      </c>
      <c r="B4122" t="s">
        <v>6893</v>
      </c>
      <c r="C4122" t="s">
        <v>52</v>
      </c>
      <c r="D4122" t="s">
        <v>2830</v>
      </c>
    </row>
    <row r="4123" spans="1:5" x14ac:dyDescent="0.2">
      <c r="A4123">
        <v>39290</v>
      </c>
      <c r="B4123" t="s">
        <v>6894</v>
      </c>
      <c r="C4123" t="s">
        <v>52</v>
      </c>
      <c r="D4123" t="s">
        <v>2830</v>
      </c>
    </row>
    <row r="4124" spans="1:5" x14ac:dyDescent="0.2">
      <c r="A4124">
        <v>39291</v>
      </c>
      <c r="B4124" t="s">
        <v>6895</v>
      </c>
      <c r="C4124" t="s">
        <v>52</v>
      </c>
      <c r="D4124" t="s">
        <v>2830</v>
      </c>
    </row>
    <row r="4125" spans="1:5" x14ac:dyDescent="0.2">
      <c r="A4125">
        <v>41892</v>
      </c>
      <c r="B4125" t="s">
        <v>6896</v>
      </c>
      <c r="C4125" t="s">
        <v>52</v>
      </c>
      <c r="D4125" t="s">
        <v>2830</v>
      </c>
    </row>
    <row r="4126" spans="1:5" x14ac:dyDescent="0.2">
      <c r="A4126">
        <v>7048</v>
      </c>
      <c r="B4126" t="s">
        <v>6897</v>
      </c>
      <c r="C4126" t="s">
        <v>52</v>
      </c>
      <c r="D4126" t="s">
        <v>2830</v>
      </c>
    </row>
    <row r="4127" spans="1:5" x14ac:dyDescent="0.2">
      <c r="A4127">
        <v>7088</v>
      </c>
      <c r="B4127" t="s">
        <v>6898</v>
      </c>
      <c r="C4127" t="s">
        <v>52</v>
      </c>
      <c r="D4127" t="s">
        <v>2830</v>
      </c>
    </row>
    <row r="4128" spans="1:5" x14ac:dyDescent="0.2">
      <c r="A4128">
        <v>7070</v>
      </c>
      <c r="B4128" t="s">
        <v>6899</v>
      </c>
      <c r="C4128" t="s">
        <v>52</v>
      </c>
      <c r="D4128" t="s">
        <v>2830</v>
      </c>
      <c r="E4128" s="336">
        <v>227.7</v>
      </c>
    </row>
    <row r="4129" spans="1:5" x14ac:dyDescent="0.2">
      <c r="A4129">
        <v>20179</v>
      </c>
      <c r="B4129" t="s">
        <v>6900</v>
      </c>
      <c r="C4129" t="s">
        <v>52</v>
      </c>
      <c r="D4129" t="s">
        <v>2830</v>
      </c>
      <c r="E4129" s="336">
        <v>48.43</v>
      </c>
    </row>
    <row r="4130" spans="1:5" x14ac:dyDescent="0.2">
      <c r="A4130">
        <v>20178</v>
      </c>
      <c r="B4130" t="s">
        <v>6901</v>
      </c>
      <c r="C4130" t="s">
        <v>52</v>
      </c>
      <c r="D4130" t="s">
        <v>2830</v>
      </c>
      <c r="E4130" s="336">
        <v>58.05</v>
      </c>
    </row>
    <row r="4131" spans="1:5" x14ac:dyDescent="0.2">
      <c r="A4131">
        <v>20180</v>
      </c>
      <c r="B4131" t="s">
        <v>6902</v>
      </c>
      <c r="C4131" t="s">
        <v>52</v>
      </c>
      <c r="D4131" t="s">
        <v>2830</v>
      </c>
      <c r="E4131" s="336">
        <v>95.81</v>
      </c>
    </row>
    <row r="4132" spans="1:5" x14ac:dyDescent="0.2">
      <c r="A4132">
        <v>20181</v>
      </c>
      <c r="B4132" t="s">
        <v>6903</v>
      </c>
      <c r="C4132" t="s">
        <v>52</v>
      </c>
      <c r="D4132" t="s">
        <v>2830</v>
      </c>
      <c r="E4132" s="336">
        <v>128.28</v>
      </c>
    </row>
    <row r="4133" spans="1:5" x14ac:dyDescent="0.2">
      <c r="A4133">
        <v>20177</v>
      </c>
      <c r="B4133" t="s">
        <v>6904</v>
      </c>
      <c r="C4133" t="s">
        <v>52</v>
      </c>
      <c r="D4133" t="s">
        <v>2830</v>
      </c>
      <c r="E4133" s="336">
        <v>31.73</v>
      </c>
    </row>
    <row r="4134" spans="1:5" x14ac:dyDescent="0.2">
      <c r="A4134">
        <v>40945</v>
      </c>
      <c r="B4134" t="s">
        <v>6905</v>
      </c>
      <c r="C4134" t="s">
        <v>533</v>
      </c>
      <c r="D4134" t="s">
        <v>2830</v>
      </c>
      <c r="E4134" s="336">
        <v>20.100000000000001</v>
      </c>
    </row>
    <row r="4135" spans="1:5" x14ac:dyDescent="0.2">
      <c r="A4135">
        <v>40946</v>
      </c>
      <c r="B4135" t="s">
        <v>6906</v>
      </c>
      <c r="C4135" t="s">
        <v>69</v>
      </c>
      <c r="D4135" t="s">
        <v>2830</v>
      </c>
      <c r="E4135" s="336">
        <v>3533.21</v>
      </c>
    </row>
    <row r="4136" spans="1:5" x14ac:dyDescent="0.2">
      <c r="A4136">
        <v>7153</v>
      </c>
      <c r="B4136" t="s">
        <v>6907</v>
      </c>
      <c r="C4136" t="s">
        <v>533</v>
      </c>
      <c r="D4136" t="s">
        <v>2830</v>
      </c>
      <c r="E4136" s="336">
        <v>44.14</v>
      </c>
    </row>
    <row r="4137" spans="1:5" x14ac:dyDescent="0.2">
      <c r="A4137">
        <v>41089</v>
      </c>
      <c r="B4137" t="s">
        <v>6908</v>
      </c>
      <c r="C4137" t="s">
        <v>69</v>
      </c>
      <c r="D4137" t="s">
        <v>2830</v>
      </c>
      <c r="E4137" s="336">
        <v>7754.8</v>
      </c>
    </row>
    <row r="4138" spans="1:5" x14ac:dyDescent="0.2">
      <c r="A4138">
        <v>40943</v>
      </c>
      <c r="B4138" t="s">
        <v>6909</v>
      </c>
      <c r="C4138" t="s">
        <v>533</v>
      </c>
      <c r="D4138" t="s">
        <v>2830</v>
      </c>
      <c r="E4138" s="336">
        <v>43.35</v>
      </c>
    </row>
    <row r="4139" spans="1:5" x14ac:dyDescent="0.2">
      <c r="A4139">
        <v>40944</v>
      </c>
      <c r="B4139" t="s">
        <v>6910</v>
      </c>
      <c r="C4139" t="s">
        <v>69</v>
      </c>
      <c r="D4139" t="s">
        <v>2830</v>
      </c>
      <c r="E4139" s="336">
        <v>7615.99</v>
      </c>
    </row>
    <row r="4140" spans="1:5" x14ac:dyDescent="0.2">
      <c r="A4140">
        <v>6175</v>
      </c>
      <c r="B4140" t="s">
        <v>6911</v>
      </c>
      <c r="C4140" t="s">
        <v>533</v>
      </c>
      <c r="D4140" t="s">
        <v>2830</v>
      </c>
      <c r="E4140" s="336">
        <v>28.92</v>
      </c>
    </row>
    <row r="4141" spans="1:5" x14ac:dyDescent="0.2">
      <c r="A4141">
        <v>41092</v>
      </c>
      <c r="B4141" t="s">
        <v>6912</v>
      </c>
      <c r="C4141" t="s">
        <v>69</v>
      </c>
      <c r="D4141" t="s">
        <v>2830</v>
      </c>
      <c r="E4141" s="336">
        <v>5082.1499999999996</v>
      </c>
    </row>
    <row r="4142" spans="1:5" x14ac:dyDescent="0.2">
      <c r="A4142">
        <v>37712</v>
      </c>
      <c r="B4142" t="s">
        <v>6913</v>
      </c>
      <c r="C4142" t="s">
        <v>3211</v>
      </c>
      <c r="D4142" t="s">
        <v>2830</v>
      </c>
      <c r="E4142" s="336">
        <v>67.2</v>
      </c>
    </row>
    <row r="4143" spans="1:5" x14ac:dyDescent="0.2">
      <c r="A4143">
        <v>34558</v>
      </c>
      <c r="B4143" t="s">
        <v>6914</v>
      </c>
      <c r="C4143" t="s">
        <v>83</v>
      </c>
      <c r="D4143" t="s">
        <v>2830</v>
      </c>
      <c r="E4143" s="336">
        <v>2.54</v>
      </c>
    </row>
    <row r="4144" spans="1:5" x14ac:dyDescent="0.2">
      <c r="A4144">
        <v>34547</v>
      </c>
      <c r="B4144" t="s">
        <v>6915</v>
      </c>
      <c r="C4144" t="s">
        <v>83</v>
      </c>
      <c r="D4144" t="s">
        <v>2830</v>
      </c>
      <c r="E4144" s="336">
        <v>3.12</v>
      </c>
    </row>
    <row r="4145" spans="1:5" x14ac:dyDescent="0.2">
      <c r="A4145">
        <v>34548</v>
      </c>
      <c r="B4145" t="s">
        <v>6916</v>
      </c>
      <c r="C4145" t="s">
        <v>83</v>
      </c>
      <c r="D4145" t="s">
        <v>2830</v>
      </c>
      <c r="E4145" s="336">
        <v>5.13</v>
      </c>
    </row>
    <row r="4146" spans="1:5" x14ac:dyDescent="0.2">
      <c r="A4146">
        <v>34550</v>
      </c>
      <c r="B4146" t="s">
        <v>6917</v>
      </c>
      <c r="C4146" t="s">
        <v>83</v>
      </c>
      <c r="D4146" t="s">
        <v>2830</v>
      </c>
      <c r="E4146" s="336">
        <v>1.35</v>
      </c>
    </row>
    <row r="4147" spans="1:5" x14ac:dyDescent="0.2">
      <c r="A4147">
        <v>34557</v>
      </c>
      <c r="B4147" t="s">
        <v>6918</v>
      </c>
      <c r="C4147" t="s">
        <v>83</v>
      </c>
      <c r="D4147" t="s">
        <v>2830</v>
      </c>
      <c r="E4147" s="336">
        <v>1.98</v>
      </c>
    </row>
    <row r="4148" spans="1:5" x14ac:dyDescent="0.2">
      <c r="A4148">
        <v>37411</v>
      </c>
      <c r="B4148" t="s">
        <v>6919</v>
      </c>
      <c r="C4148" t="s">
        <v>3211</v>
      </c>
      <c r="D4148" t="s">
        <v>2830</v>
      </c>
      <c r="E4148" s="336">
        <v>14.47</v>
      </c>
    </row>
    <row r="4149" spans="1:5" x14ac:dyDescent="0.2">
      <c r="A4149">
        <v>39508</v>
      </c>
      <c r="B4149" t="s">
        <v>6920</v>
      </c>
      <c r="C4149" t="s">
        <v>3211</v>
      </c>
      <c r="D4149" t="s">
        <v>2830</v>
      </c>
      <c r="E4149" s="336">
        <v>8.1300000000000008</v>
      </c>
    </row>
    <row r="4150" spans="1:5" x14ac:dyDescent="0.2">
      <c r="A4150">
        <v>39507</v>
      </c>
      <c r="B4150" t="s">
        <v>6921</v>
      </c>
      <c r="C4150" t="s">
        <v>3211</v>
      </c>
      <c r="D4150" t="s">
        <v>2830</v>
      </c>
      <c r="E4150" s="336">
        <v>12.13</v>
      </c>
    </row>
    <row r="4151" spans="1:5" x14ac:dyDescent="0.2">
      <c r="A4151">
        <v>7155</v>
      </c>
      <c r="B4151" t="s">
        <v>6922</v>
      </c>
      <c r="C4151" t="s">
        <v>3211</v>
      </c>
      <c r="D4151" t="s">
        <v>2830</v>
      </c>
      <c r="E4151" s="336">
        <v>15.57</v>
      </c>
    </row>
    <row r="4152" spans="1:5" x14ac:dyDescent="0.2">
      <c r="A4152">
        <v>42406</v>
      </c>
      <c r="B4152" t="s">
        <v>6923</v>
      </c>
      <c r="C4152" t="s">
        <v>3211</v>
      </c>
      <c r="D4152" t="s">
        <v>2830</v>
      </c>
      <c r="E4152" s="336">
        <v>17.850000000000001</v>
      </c>
    </row>
    <row r="4153" spans="1:5" x14ac:dyDescent="0.2">
      <c r="A4153">
        <v>7156</v>
      </c>
      <c r="B4153" t="s">
        <v>6924</v>
      </c>
      <c r="C4153" t="s">
        <v>3211</v>
      </c>
      <c r="D4153" t="s">
        <v>767</v>
      </c>
      <c r="E4153" s="336">
        <v>22.34</v>
      </c>
    </row>
    <row r="4154" spans="1:5" x14ac:dyDescent="0.2">
      <c r="A4154">
        <v>43127</v>
      </c>
      <c r="B4154" t="s">
        <v>6925</v>
      </c>
      <c r="C4154" t="s">
        <v>3211</v>
      </c>
      <c r="D4154" t="s">
        <v>2830</v>
      </c>
      <c r="E4154" s="336">
        <v>31.97</v>
      </c>
    </row>
    <row r="4155" spans="1:5" x14ac:dyDescent="0.2">
      <c r="A4155">
        <v>10917</v>
      </c>
      <c r="B4155" t="s">
        <v>6926</v>
      </c>
      <c r="C4155" t="s">
        <v>3211</v>
      </c>
      <c r="D4155" t="s">
        <v>2830</v>
      </c>
      <c r="E4155" s="336">
        <v>6.75</v>
      </c>
    </row>
    <row r="4156" spans="1:5" x14ac:dyDescent="0.2">
      <c r="A4156">
        <v>21141</v>
      </c>
      <c r="B4156" t="s">
        <v>6927</v>
      </c>
      <c r="C4156" t="s">
        <v>3211</v>
      </c>
      <c r="D4156" t="s">
        <v>2830</v>
      </c>
      <c r="E4156" s="336">
        <v>10.44</v>
      </c>
    </row>
    <row r="4157" spans="1:5" x14ac:dyDescent="0.2">
      <c r="A4157">
        <v>39509</v>
      </c>
      <c r="B4157" t="s">
        <v>6928</v>
      </c>
      <c r="C4157" t="s">
        <v>3211</v>
      </c>
      <c r="D4157" t="s">
        <v>2830</v>
      </c>
      <c r="E4157" s="336">
        <v>10.050000000000001</v>
      </c>
    </row>
    <row r="4158" spans="1:5" x14ac:dyDescent="0.2">
      <c r="A4158">
        <v>44529</v>
      </c>
      <c r="B4158" t="s">
        <v>6929</v>
      </c>
      <c r="C4158" t="s">
        <v>3211</v>
      </c>
      <c r="D4158" t="s">
        <v>2830</v>
      </c>
      <c r="E4158" s="336">
        <v>14.86</v>
      </c>
    </row>
    <row r="4159" spans="1:5" x14ac:dyDescent="0.2">
      <c r="A4159">
        <v>7167</v>
      </c>
      <c r="B4159" t="s">
        <v>6930</v>
      </c>
      <c r="C4159" t="s">
        <v>3211</v>
      </c>
      <c r="D4159" t="s">
        <v>2830</v>
      </c>
    </row>
    <row r="4160" spans="1:5" x14ac:dyDescent="0.2">
      <c r="A4160">
        <v>10928</v>
      </c>
      <c r="B4160" t="s">
        <v>6931</v>
      </c>
      <c r="C4160" t="s">
        <v>3211</v>
      </c>
      <c r="D4160" t="s">
        <v>2830</v>
      </c>
    </row>
    <row r="4161" spans="1:5" x14ac:dyDescent="0.2">
      <c r="A4161">
        <v>10933</v>
      </c>
      <c r="B4161" t="s">
        <v>6932</v>
      </c>
      <c r="C4161" t="s">
        <v>3211</v>
      </c>
      <c r="D4161" t="s">
        <v>2830</v>
      </c>
    </row>
    <row r="4162" spans="1:5" x14ac:dyDescent="0.2">
      <c r="A4162">
        <v>7158</v>
      </c>
      <c r="B4162" t="s">
        <v>6933</v>
      </c>
      <c r="C4162" t="s">
        <v>3211</v>
      </c>
      <c r="D4162" t="s">
        <v>767</v>
      </c>
    </row>
    <row r="4163" spans="1:5" x14ac:dyDescent="0.2">
      <c r="A4163">
        <v>10927</v>
      </c>
      <c r="B4163" t="s">
        <v>6934</v>
      </c>
      <c r="C4163" t="s">
        <v>3211</v>
      </c>
      <c r="D4163" t="s">
        <v>2830</v>
      </c>
    </row>
    <row r="4164" spans="1:5" x14ac:dyDescent="0.2">
      <c r="A4164">
        <v>7162</v>
      </c>
      <c r="B4164" t="s">
        <v>6935</v>
      </c>
      <c r="C4164" t="s">
        <v>3211</v>
      </c>
      <c r="D4164" t="s">
        <v>2830</v>
      </c>
    </row>
    <row r="4165" spans="1:5" x14ac:dyDescent="0.2">
      <c r="A4165">
        <v>10932</v>
      </c>
      <c r="B4165" t="s">
        <v>6936</v>
      </c>
      <c r="C4165" t="s">
        <v>3211</v>
      </c>
      <c r="D4165" t="s">
        <v>2830</v>
      </c>
    </row>
    <row r="4166" spans="1:5" x14ac:dyDescent="0.2">
      <c r="A4166">
        <v>10937</v>
      </c>
      <c r="B4166" t="s">
        <v>6937</v>
      </c>
      <c r="C4166" t="s">
        <v>3211</v>
      </c>
      <c r="D4166" t="s">
        <v>2830</v>
      </c>
    </row>
    <row r="4167" spans="1:5" x14ac:dyDescent="0.2">
      <c r="A4167">
        <v>10935</v>
      </c>
      <c r="B4167" t="s">
        <v>6938</v>
      </c>
      <c r="C4167" t="s">
        <v>3211</v>
      </c>
      <c r="D4167" t="s">
        <v>2830</v>
      </c>
    </row>
    <row r="4168" spans="1:5" x14ac:dyDescent="0.2">
      <c r="A4168">
        <v>10931</v>
      </c>
      <c r="B4168" t="s">
        <v>6939</v>
      </c>
      <c r="C4168" t="s">
        <v>3211</v>
      </c>
      <c r="D4168" t="s">
        <v>2830</v>
      </c>
    </row>
    <row r="4169" spans="1:5" x14ac:dyDescent="0.2">
      <c r="A4169">
        <v>7164</v>
      </c>
      <c r="B4169" t="s">
        <v>6940</v>
      </c>
      <c r="C4169" t="s">
        <v>3211</v>
      </c>
      <c r="D4169" t="s">
        <v>2830</v>
      </c>
    </row>
    <row r="4170" spans="1:5" x14ac:dyDescent="0.2">
      <c r="A4170">
        <v>36887</v>
      </c>
      <c r="B4170" t="s">
        <v>6941</v>
      </c>
      <c r="C4170" t="s">
        <v>3211</v>
      </c>
      <c r="D4170" t="s">
        <v>2830</v>
      </c>
      <c r="E4170" s="336">
        <v>11.32</v>
      </c>
    </row>
    <row r="4171" spans="1:5" x14ac:dyDescent="0.2">
      <c r="A4171">
        <v>34630</v>
      </c>
      <c r="B4171" t="s">
        <v>6942</v>
      </c>
      <c r="C4171" t="s">
        <v>52</v>
      </c>
      <c r="D4171" t="s">
        <v>2830</v>
      </c>
      <c r="E4171" s="336">
        <v>1092.26</v>
      </c>
    </row>
    <row r="4172" spans="1:5" x14ac:dyDescent="0.2">
      <c r="A4172">
        <v>7161</v>
      </c>
      <c r="B4172" t="s">
        <v>6943</v>
      </c>
      <c r="C4172" t="s">
        <v>3211</v>
      </c>
      <c r="D4172" t="s">
        <v>2830</v>
      </c>
    </row>
    <row r="4173" spans="1:5" x14ac:dyDescent="0.2">
      <c r="A4173">
        <v>7170</v>
      </c>
      <c r="B4173" t="s">
        <v>6944</v>
      </c>
      <c r="C4173" t="s">
        <v>3211</v>
      </c>
      <c r="D4173" t="s">
        <v>2830</v>
      </c>
      <c r="E4173" s="336">
        <v>2.73</v>
      </c>
    </row>
    <row r="4174" spans="1:5" x14ac:dyDescent="0.2">
      <c r="A4174">
        <v>37524</v>
      </c>
      <c r="B4174" t="s">
        <v>6945</v>
      </c>
      <c r="C4174" t="s">
        <v>83</v>
      </c>
      <c r="D4174" t="s">
        <v>767</v>
      </c>
      <c r="E4174" s="336">
        <v>2.5</v>
      </c>
    </row>
    <row r="4175" spans="1:5" x14ac:dyDescent="0.2">
      <c r="A4175">
        <v>37525</v>
      </c>
      <c r="B4175" t="s">
        <v>6946</v>
      </c>
      <c r="C4175" t="s">
        <v>83</v>
      </c>
      <c r="D4175" t="s">
        <v>2830</v>
      </c>
      <c r="E4175" s="336">
        <v>3.42</v>
      </c>
    </row>
    <row r="4176" spans="1:5" x14ac:dyDescent="0.2">
      <c r="A4176">
        <v>36789</v>
      </c>
      <c r="B4176" t="s">
        <v>6947</v>
      </c>
      <c r="C4176" t="s">
        <v>52</v>
      </c>
      <c r="D4176" t="s">
        <v>2830</v>
      </c>
      <c r="E4176" s="336">
        <v>4.5</v>
      </c>
    </row>
    <row r="4177" spans="1:5" x14ac:dyDescent="0.2">
      <c r="A4177">
        <v>7173</v>
      </c>
      <c r="B4177" t="s">
        <v>6948</v>
      </c>
      <c r="C4177" t="s">
        <v>6011</v>
      </c>
      <c r="D4177" t="s">
        <v>767</v>
      </c>
      <c r="E4177" s="336">
        <v>2907</v>
      </c>
    </row>
    <row r="4178" spans="1:5" x14ac:dyDescent="0.2">
      <c r="A4178">
        <v>7175</v>
      </c>
      <c r="B4178" t="s">
        <v>6949</v>
      </c>
      <c r="C4178" t="s">
        <v>52</v>
      </c>
      <c r="D4178" t="s">
        <v>2830</v>
      </c>
      <c r="E4178" s="336">
        <v>3.28</v>
      </c>
    </row>
    <row r="4179" spans="1:5" x14ac:dyDescent="0.2">
      <c r="A4179">
        <v>40741</v>
      </c>
      <c r="B4179" t="s">
        <v>6950</v>
      </c>
      <c r="C4179" t="s">
        <v>52</v>
      </c>
      <c r="D4179" t="s">
        <v>2830</v>
      </c>
      <c r="E4179" s="336">
        <v>2.8</v>
      </c>
    </row>
    <row r="4180" spans="1:5" x14ac:dyDescent="0.2">
      <c r="A4180">
        <v>7184</v>
      </c>
      <c r="B4180" t="s">
        <v>6951</v>
      </c>
      <c r="C4180" t="s">
        <v>3211</v>
      </c>
      <c r="D4180" t="s">
        <v>767</v>
      </c>
    </row>
    <row r="4181" spans="1:5" x14ac:dyDescent="0.2">
      <c r="A4181">
        <v>34458</v>
      </c>
      <c r="B4181" t="s">
        <v>6952</v>
      </c>
      <c r="C4181" t="s">
        <v>52</v>
      </c>
      <c r="D4181" t="s">
        <v>2830</v>
      </c>
      <c r="E4181" s="336">
        <v>176.76</v>
      </c>
    </row>
    <row r="4182" spans="1:5" x14ac:dyDescent="0.2">
      <c r="A4182">
        <v>34464</v>
      </c>
      <c r="B4182" t="s">
        <v>6953</v>
      </c>
      <c r="C4182" t="s">
        <v>52</v>
      </c>
      <c r="D4182" t="s">
        <v>2830</v>
      </c>
      <c r="E4182" s="336">
        <v>263.12</v>
      </c>
    </row>
    <row r="4183" spans="1:5" x14ac:dyDescent="0.2">
      <c r="A4183">
        <v>34468</v>
      </c>
      <c r="B4183" t="s">
        <v>6954</v>
      </c>
      <c r="C4183" t="s">
        <v>52</v>
      </c>
      <c r="D4183" t="s">
        <v>2830</v>
      </c>
      <c r="E4183" s="336">
        <v>331.73</v>
      </c>
    </row>
    <row r="4184" spans="1:5" x14ac:dyDescent="0.2">
      <c r="A4184">
        <v>34473</v>
      </c>
      <c r="B4184" t="s">
        <v>6955</v>
      </c>
      <c r="C4184" t="s">
        <v>52</v>
      </c>
      <c r="D4184" t="s">
        <v>2830</v>
      </c>
      <c r="E4184" s="336">
        <v>201.23</v>
      </c>
    </row>
    <row r="4185" spans="1:5" x14ac:dyDescent="0.2">
      <c r="A4185">
        <v>34480</v>
      </c>
      <c r="B4185" t="s">
        <v>6956</v>
      </c>
      <c r="C4185" t="s">
        <v>52</v>
      </c>
      <c r="D4185" t="s">
        <v>2830</v>
      </c>
      <c r="E4185" s="336">
        <v>371.88</v>
      </c>
    </row>
    <row r="4186" spans="1:5" x14ac:dyDescent="0.2">
      <c r="A4186">
        <v>34486</v>
      </c>
      <c r="B4186" t="s">
        <v>6957</v>
      </c>
      <c r="C4186" t="s">
        <v>52</v>
      </c>
      <c r="D4186" t="s">
        <v>2830</v>
      </c>
      <c r="E4186" s="336">
        <v>440.3</v>
      </c>
    </row>
    <row r="4187" spans="1:5" x14ac:dyDescent="0.2">
      <c r="A4187">
        <v>7190</v>
      </c>
      <c r="B4187" t="s">
        <v>6958</v>
      </c>
      <c r="C4187" t="s">
        <v>52</v>
      </c>
      <c r="D4187" t="s">
        <v>2830</v>
      </c>
      <c r="E4187" s="336">
        <v>14.7</v>
      </c>
    </row>
    <row r="4188" spans="1:5" x14ac:dyDescent="0.2">
      <c r="A4188">
        <v>34417</v>
      </c>
      <c r="B4188" t="s">
        <v>6959</v>
      </c>
      <c r="C4188" t="s">
        <v>52</v>
      </c>
      <c r="D4188" t="s">
        <v>2830</v>
      </c>
      <c r="E4188" s="336">
        <v>23.52</v>
      </c>
    </row>
    <row r="4189" spans="1:5" x14ac:dyDescent="0.2">
      <c r="A4189">
        <v>7213</v>
      </c>
      <c r="B4189" t="s">
        <v>1104</v>
      </c>
      <c r="C4189" t="s">
        <v>3211</v>
      </c>
      <c r="D4189" t="s">
        <v>2830</v>
      </c>
      <c r="E4189" s="336">
        <v>21.57</v>
      </c>
    </row>
    <row r="4190" spans="1:5" x14ac:dyDescent="0.2">
      <c r="A4190">
        <v>7195</v>
      </c>
      <c r="B4190" t="s">
        <v>6960</v>
      </c>
      <c r="C4190" t="s">
        <v>52</v>
      </c>
      <c r="D4190" t="s">
        <v>2830</v>
      </c>
      <c r="E4190" s="336">
        <v>63.34</v>
      </c>
    </row>
    <row r="4191" spans="1:5" x14ac:dyDescent="0.2">
      <c r="A4191">
        <v>7186</v>
      </c>
      <c r="B4191" t="s">
        <v>6961</v>
      </c>
      <c r="C4191" t="s">
        <v>52</v>
      </c>
      <c r="D4191" t="s">
        <v>767</v>
      </c>
      <c r="E4191" s="336">
        <v>69</v>
      </c>
    </row>
    <row r="4192" spans="1:5" x14ac:dyDescent="0.2">
      <c r="A4192">
        <v>7194</v>
      </c>
      <c r="B4192" t="s">
        <v>6962</v>
      </c>
      <c r="C4192" t="s">
        <v>3211</v>
      </c>
      <c r="D4192" t="s">
        <v>2830</v>
      </c>
      <c r="E4192" s="336">
        <v>31.81</v>
      </c>
    </row>
    <row r="4193" spans="1:5" x14ac:dyDescent="0.2">
      <c r="A4193">
        <v>7197</v>
      </c>
      <c r="B4193" t="s">
        <v>6963</v>
      </c>
      <c r="C4193" t="s">
        <v>52</v>
      </c>
      <c r="D4193" t="s">
        <v>2830</v>
      </c>
      <c r="E4193" s="336">
        <v>134.27000000000001</v>
      </c>
    </row>
    <row r="4194" spans="1:5" x14ac:dyDescent="0.2">
      <c r="A4194">
        <v>7192</v>
      </c>
      <c r="B4194" t="s">
        <v>6964</v>
      </c>
      <c r="C4194" t="s">
        <v>52</v>
      </c>
      <c r="D4194" t="s">
        <v>2830</v>
      </c>
      <c r="E4194" s="336">
        <v>120.3</v>
      </c>
    </row>
    <row r="4195" spans="1:5" x14ac:dyDescent="0.2">
      <c r="A4195">
        <v>7193</v>
      </c>
      <c r="B4195" t="s">
        <v>6965</v>
      </c>
      <c r="C4195" t="s">
        <v>52</v>
      </c>
      <c r="D4195" t="s">
        <v>2830</v>
      </c>
      <c r="E4195" s="336">
        <v>135.44</v>
      </c>
    </row>
    <row r="4196" spans="1:5" x14ac:dyDescent="0.2">
      <c r="A4196">
        <v>7189</v>
      </c>
      <c r="B4196" t="s">
        <v>6966</v>
      </c>
      <c r="C4196" t="s">
        <v>52</v>
      </c>
      <c r="D4196" t="s">
        <v>2830</v>
      </c>
      <c r="E4196" s="336">
        <v>157.38999999999999</v>
      </c>
    </row>
    <row r="4197" spans="1:5" x14ac:dyDescent="0.2">
      <c r="A4197">
        <v>34402</v>
      </c>
      <c r="B4197" t="s">
        <v>6967</v>
      </c>
      <c r="C4197" t="s">
        <v>52</v>
      </c>
      <c r="D4197" t="s">
        <v>2830</v>
      </c>
      <c r="E4197" s="336">
        <v>222.21</v>
      </c>
    </row>
    <row r="4198" spans="1:5" x14ac:dyDescent="0.2">
      <c r="A4198">
        <v>7245</v>
      </c>
      <c r="B4198" t="s">
        <v>6968</v>
      </c>
      <c r="C4198" t="s">
        <v>52</v>
      </c>
      <c r="D4198" t="s">
        <v>2830</v>
      </c>
      <c r="E4198" s="336">
        <v>34.71</v>
      </c>
    </row>
    <row r="4199" spans="1:5" x14ac:dyDescent="0.2">
      <c r="A4199">
        <v>34425</v>
      </c>
      <c r="B4199" t="s">
        <v>6969</v>
      </c>
      <c r="C4199" t="s">
        <v>52</v>
      </c>
      <c r="D4199" t="s">
        <v>2830</v>
      </c>
      <c r="E4199" s="336">
        <v>142.74</v>
      </c>
    </row>
    <row r="4200" spans="1:5" x14ac:dyDescent="0.2">
      <c r="A4200">
        <v>7223</v>
      </c>
      <c r="B4200" t="s">
        <v>6970</v>
      </c>
      <c r="C4200" t="s">
        <v>52</v>
      </c>
      <c r="D4200" t="s">
        <v>2830</v>
      </c>
      <c r="E4200" s="336">
        <v>159.07</v>
      </c>
    </row>
    <row r="4201" spans="1:5" x14ac:dyDescent="0.2">
      <c r="A4201">
        <v>7234</v>
      </c>
      <c r="B4201" t="s">
        <v>6971</v>
      </c>
      <c r="C4201" t="s">
        <v>52</v>
      </c>
      <c r="D4201" t="s">
        <v>2830</v>
      </c>
      <c r="E4201" s="336">
        <v>240.04</v>
      </c>
    </row>
    <row r="4202" spans="1:5" x14ac:dyDescent="0.2">
      <c r="A4202">
        <v>7224</v>
      </c>
      <c r="B4202" t="s">
        <v>6972</v>
      </c>
      <c r="C4202" t="s">
        <v>52</v>
      </c>
      <c r="D4202" t="s">
        <v>2830</v>
      </c>
      <c r="E4202" s="336">
        <v>292.43</v>
      </c>
    </row>
    <row r="4203" spans="1:5" x14ac:dyDescent="0.2">
      <c r="A4203">
        <v>7225</v>
      </c>
      <c r="B4203" t="s">
        <v>6973</v>
      </c>
      <c r="C4203" t="s">
        <v>52</v>
      </c>
      <c r="D4203" t="s">
        <v>2830</v>
      </c>
      <c r="E4203" s="336">
        <v>313.57</v>
      </c>
    </row>
    <row r="4204" spans="1:5" x14ac:dyDescent="0.2">
      <c r="A4204">
        <v>7226</v>
      </c>
      <c r="B4204" t="s">
        <v>6974</v>
      </c>
      <c r="C4204" t="s">
        <v>52</v>
      </c>
      <c r="D4204" t="s">
        <v>2830</v>
      </c>
      <c r="E4204" s="336">
        <v>334.62</v>
      </c>
    </row>
    <row r="4205" spans="1:5" x14ac:dyDescent="0.2">
      <c r="A4205">
        <v>7227</v>
      </c>
      <c r="B4205" t="s">
        <v>6975</v>
      </c>
      <c r="C4205" t="s">
        <v>52</v>
      </c>
      <c r="D4205" t="s">
        <v>2830</v>
      </c>
      <c r="E4205" s="336">
        <v>380.89</v>
      </c>
    </row>
    <row r="4206" spans="1:5" x14ac:dyDescent="0.2">
      <c r="A4206">
        <v>7212</v>
      </c>
      <c r="B4206" t="s">
        <v>6976</v>
      </c>
      <c r="C4206" t="s">
        <v>52</v>
      </c>
      <c r="D4206" t="s">
        <v>2830</v>
      </c>
      <c r="E4206" s="336">
        <v>418.5</v>
      </c>
    </row>
    <row r="4207" spans="1:5" x14ac:dyDescent="0.2">
      <c r="A4207">
        <v>7229</v>
      </c>
      <c r="B4207" t="s">
        <v>6977</v>
      </c>
      <c r="C4207" t="s">
        <v>52</v>
      </c>
      <c r="D4207" t="s">
        <v>2830</v>
      </c>
      <c r="E4207" s="336">
        <v>265.27</v>
      </c>
    </row>
    <row r="4208" spans="1:5" x14ac:dyDescent="0.2">
      <c r="A4208">
        <v>7230</v>
      </c>
      <c r="B4208" t="s">
        <v>6978</v>
      </c>
      <c r="C4208" t="s">
        <v>52</v>
      </c>
      <c r="D4208" t="s">
        <v>2830</v>
      </c>
      <c r="E4208" s="336">
        <v>441.63</v>
      </c>
    </row>
    <row r="4209" spans="1:5" x14ac:dyDescent="0.2">
      <c r="A4209">
        <v>7231</v>
      </c>
      <c r="B4209" t="s">
        <v>6979</v>
      </c>
      <c r="C4209" t="s">
        <v>52</v>
      </c>
      <c r="D4209" t="s">
        <v>2830</v>
      </c>
      <c r="E4209" s="336">
        <v>626.49</v>
      </c>
    </row>
    <row r="4210" spans="1:5" x14ac:dyDescent="0.2">
      <c r="A4210">
        <v>7220</v>
      </c>
      <c r="B4210" t="s">
        <v>6980</v>
      </c>
      <c r="C4210" t="s">
        <v>52</v>
      </c>
      <c r="D4210" t="s">
        <v>2830</v>
      </c>
      <c r="E4210" s="336">
        <v>773.33</v>
      </c>
    </row>
    <row r="4211" spans="1:5" x14ac:dyDescent="0.2">
      <c r="A4211">
        <v>34447</v>
      </c>
      <c r="B4211" t="s">
        <v>6981</v>
      </c>
      <c r="C4211" t="s">
        <v>52</v>
      </c>
      <c r="D4211" t="s">
        <v>2830</v>
      </c>
      <c r="E4211" s="336">
        <v>864.7</v>
      </c>
    </row>
    <row r="4212" spans="1:5" x14ac:dyDescent="0.2">
      <c r="A4212">
        <v>7233</v>
      </c>
      <c r="B4212" t="s">
        <v>6982</v>
      </c>
      <c r="C4212" t="s">
        <v>52</v>
      </c>
      <c r="D4212" t="s">
        <v>2830</v>
      </c>
      <c r="E4212" s="336">
        <v>991.95</v>
      </c>
    </row>
    <row r="4213" spans="1:5" x14ac:dyDescent="0.2">
      <c r="A4213">
        <v>40740</v>
      </c>
      <c r="B4213" t="s">
        <v>6983</v>
      </c>
      <c r="C4213" t="s">
        <v>3211</v>
      </c>
      <c r="D4213" t="s">
        <v>2830</v>
      </c>
      <c r="E4213" s="336">
        <v>139.79</v>
      </c>
    </row>
    <row r="4214" spans="1:5" x14ac:dyDescent="0.2">
      <c r="A4214">
        <v>25007</v>
      </c>
      <c r="B4214" t="s">
        <v>6984</v>
      </c>
      <c r="C4214" t="s">
        <v>3211</v>
      </c>
      <c r="D4214" t="s">
        <v>767</v>
      </c>
      <c r="E4214" s="336">
        <v>40</v>
      </c>
    </row>
    <row r="4215" spans="1:5" x14ac:dyDescent="0.2">
      <c r="A4215">
        <v>43071</v>
      </c>
      <c r="B4215" t="s">
        <v>6985</v>
      </c>
      <c r="C4215" t="s">
        <v>3211</v>
      </c>
      <c r="D4215" t="s">
        <v>2830</v>
      </c>
      <c r="E4215" s="336">
        <v>157.4</v>
      </c>
    </row>
    <row r="4216" spans="1:5" x14ac:dyDescent="0.2">
      <c r="A4216">
        <v>39520</v>
      </c>
      <c r="B4216" t="s">
        <v>6986</v>
      </c>
      <c r="C4216" t="s">
        <v>3211</v>
      </c>
      <c r="D4216" t="s">
        <v>2830</v>
      </c>
      <c r="E4216" s="336">
        <v>128.41</v>
      </c>
    </row>
    <row r="4217" spans="1:5" x14ac:dyDescent="0.2">
      <c r="A4217">
        <v>39521</v>
      </c>
      <c r="B4217" t="s">
        <v>6987</v>
      </c>
      <c r="C4217" t="s">
        <v>3211</v>
      </c>
      <c r="D4217" t="s">
        <v>2830</v>
      </c>
      <c r="E4217" s="336">
        <v>132.61000000000001</v>
      </c>
    </row>
    <row r="4218" spans="1:5" x14ac:dyDescent="0.2">
      <c r="A4218">
        <v>39522</v>
      </c>
      <c r="B4218" t="s">
        <v>6988</v>
      </c>
      <c r="C4218" t="s">
        <v>3211</v>
      </c>
      <c r="D4218" t="s">
        <v>2830</v>
      </c>
      <c r="E4218" s="336">
        <v>136.93</v>
      </c>
    </row>
    <row r="4219" spans="1:5" x14ac:dyDescent="0.2">
      <c r="A4219">
        <v>7243</v>
      </c>
      <c r="B4219" t="s">
        <v>6989</v>
      </c>
      <c r="C4219" t="s">
        <v>3211</v>
      </c>
      <c r="D4219" t="s">
        <v>2830</v>
      </c>
      <c r="E4219" s="336">
        <v>41.8</v>
      </c>
    </row>
    <row r="4220" spans="1:5" x14ac:dyDescent="0.2">
      <c r="A4220">
        <v>7246</v>
      </c>
      <c r="B4220" t="s">
        <v>6990</v>
      </c>
      <c r="C4220" t="s">
        <v>52</v>
      </c>
      <c r="D4220" t="s">
        <v>2830</v>
      </c>
      <c r="E4220" s="336">
        <v>38.33</v>
      </c>
    </row>
    <row r="4221" spans="1:5" x14ac:dyDescent="0.2">
      <c r="A4221">
        <v>12869</v>
      </c>
      <c r="B4221" t="s">
        <v>6991</v>
      </c>
      <c r="C4221" t="s">
        <v>533</v>
      </c>
      <c r="D4221" t="s">
        <v>2830</v>
      </c>
      <c r="E4221" s="336">
        <v>27.91</v>
      </c>
    </row>
    <row r="4222" spans="1:5" x14ac:dyDescent="0.2">
      <c r="A4222">
        <v>41097</v>
      </c>
      <c r="B4222" t="s">
        <v>6992</v>
      </c>
      <c r="C4222" t="s">
        <v>69</v>
      </c>
      <c r="D4222" t="s">
        <v>2830</v>
      </c>
      <c r="E4222" s="336">
        <v>4907.21</v>
      </c>
    </row>
    <row r="4223" spans="1:5" x14ac:dyDescent="0.2">
      <c r="A4223">
        <v>1574</v>
      </c>
      <c r="B4223" t="s">
        <v>6993</v>
      </c>
      <c r="C4223" t="s">
        <v>52</v>
      </c>
      <c r="D4223" t="s">
        <v>2830</v>
      </c>
      <c r="E4223" s="336">
        <v>1.86</v>
      </c>
    </row>
    <row r="4224" spans="1:5" x14ac:dyDescent="0.2">
      <c r="A4224">
        <v>1581</v>
      </c>
      <c r="B4224" t="s">
        <v>6994</v>
      </c>
      <c r="C4224" t="s">
        <v>52</v>
      </c>
      <c r="D4224" t="s">
        <v>2830</v>
      </c>
      <c r="E4224" s="336">
        <v>12.94</v>
      </c>
    </row>
    <row r="4225" spans="1:5" x14ac:dyDescent="0.2">
      <c r="A4225">
        <v>1575</v>
      </c>
      <c r="B4225" t="s">
        <v>6995</v>
      </c>
      <c r="C4225" t="s">
        <v>52</v>
      </c>
      <c r="D4225" t="s">
        <v>2830</v>
      </c>
      <c r="E4225" s="336">
        <v>2.21</v>
      </c>
    </row>
    <row r="4226" spans="1:5" x14ac:dyDescent="0.2">
      <c r="A4226">
        <v>1570</v>
      </c>
      <c r="B4226" t="s">
        <v>6996</v>
      </c>
      <c r="C4226" t="s">
        <v>52</v>
      </c>
      <c r="D4226" t="s">
        <v>2830</v>
      </c>
      <c r="E4226" s="336">
        <v>1.1100000000000001</v>
      </c>
    </row>
    <row r="4227" spans="1:5" x14ac:dyDescent="0.2">
      <c r="A4227">
        <v>1576</v>
      </c>
      <c r="B4227" t="s">
        <v>6997</v>
      </c>
      <c r="C4227" t="s">
        <v>52</v>
      </c>
      <c r="D4227" t="s">
        <v>2830</v>
      </c>
      <c r="E4227" s="336">
        <v>3.06</v>
      </c>
    </row>
    <row r="4228" spans="1:5" x14ac:dyDescent="0.2">
      <c r="A4228">
        <v>1577</v>
      </c>
      <c r="B4228" t="s">
        <v>6998</v>
      </c>
      <c r="C4228" t="s">
        <v>52</v>
      </c>
      <c r="D4228" t="s">
        <v>2830</v>
      </c>
      <c r="E4228" s="336">
        <v>3.45</v>
      </c>
    </row>
    <row r="4229" spans="1:5" x14ac:dyDescent="0.2">
      <c r="A4229">
        <v>1571</v>
      </c>
      <c r="B4229" t="s">
        <v>6999</v>
      </c>
      <c r="C4229" t="s">
        <v>52</v>
      </c>
      <c r="D4229" t="s">
        <v>2830</v>
      </c>
      <c r="E4229" s="336">
        <v>1.45</v>
      </c>
    </row>
    <row r="4230" spans="1:5" x14ac:dyDescent="0.2">
      <c r="A4230">
        <v>1578</v>
      </c>
      <c r="B4230" t="s">
        <v>7000</v>
      </c>
      <c r="C4230" t="s">
        <v>52</v>
      </c>
      <c r="D4230" t="s">
        <v>2830</v>
      </c>
      <c r="E4230" s="336">
        <v>5.99</v>
      </c>
    </row>
    <row r="4231" spans="1:5" x14ac:dyDescent="0.2">
      <c r="A4231">
        <v>1573</v>
      </c>
      <c r="B4231" t="s">
        <v>7001</v>
      </c>
      <c r="C4231" t="s">
        <v>52</v>
      </c>
      <c r="D4231" t="s">
        <v>2830</v>
      </c>
      <c r="E4231" s="336">
        <v>1.72</v>
      </c>
    </row>
    <row r="4232" spans="1:5" x14ac:dyDescent="0.2">
      <c r="A4232">
        <v>1579</v>
      </c>
      <c r="B4232" t="s">
        <v>7002</v>
      </c>
      <c r="C4232" t="s">
        <v>52</v>
      </c>
      <c r="D4232" t="s">
        <v>2830</v>
      </c>
      <c r="E4232" s="336">
        <v>7.47</v>
      </c>
    </row>
    <row r="4233" spans="1:5" x14ac:dyDescent="0.2">
      <c r="A4233">
        <v>1580</v>
      </c>
      <c r="B4233" t="s">
        <v>7003</v>
      </c>
      <c r="C4233" t="s">
        <v>52</v>
      </c>
      <c r="D4233" t="s">
        <v>2830</v>
      </c>
      <c r="E4233" s="336">
        <v>9.1999999999999993</v>
      </c>
    </row>
    <row r="4234" spans="1:5" x14ac:dyDescent="0.2">
      <c r="A4234">
        <v>39321</v>
      </c>
      <c r="B4234" t="s">
        <v>7004</v>
      </c>
      <c r="C4234" t="s">
        <v>52</v>
      </c>
      <c r="D4234" t="s">
        <v>2830</v>
      </c>
      <c r="E4234" s="336">
        <v>24.26</v>
      </c>
    </row>
    <row r="4235" spans="1:5" x14ac:dyDescent="0.2">
      <c r="A4235">
        <v>39319</v>
      </c>
      <c r="B4235" t="s">
        <v>7005</v>
      </c>
      <c r="C4235" t="s">
        <v>52</v>
      </c>
      <c r="D4235" t="s">
        <v>2830</v>
      </c>
      <c r="E4235" s="336">
        <v>10.1</v>
      </c>
    </row>
    <row r="4236" spans="1:5" x14ac:dyDescent="0.2">
      <c r="A4236">
        <v>39320</v>
      </c>
      <c r="B4236" t="s">
        <v>7006</v>
      </c>
      <c r="C4236" t="s">
        <v>52</v>
      </c>
      <c r="D4236" t="s">
        <v>2830</v>
      </c>
      <c r="E4236" s="336">
        <v>19.41</v>
      </c>
    </row>
    <row r="4237" spans="1:5" x14ac:dyDescent="0.2">
      <c r="A4237">
        <v>1542</v>
      </c>
      <c r="B4237" t="s">
        <v>7007</v>
      </c>
      <c r="C4237" t="s">
        <v>52</v>
      </c>
      <c r="D4237" t="s">
        <v>2830</v>
      </c>
      <c r="E4237" s="336">
        <v>25.5</v>
      </c>
    </row>
    <row r="4238" spans="1:5" x14ac:dyDescent="0.2">
      <c r="A4238">
        <v>1591</v>
      </c>
      <c r="B4238" t="s">
        <v>7008</v>
      </c>
      <c r="C4238" t="s">
        <v>52</v>
      </c>
      <c r="D4238" t="s">
        <v>2830</v>
      </c>
      <c r="E4238" s="336">
        <v>28.54</v>
      </c>
    </row>
    <row r="4239" spans="1:5" x14ac:dyDescent="0.2">
      <c r="A4239">
        <v>1547</v>
      </c>
      <c r="B4239" t="s">
        <v>7009</v>
      </c>
      <c r="C4239" t="s">
        <v>52</v>
      </c>
      <c r="D4239" t="s">
        <v>2830</v>
      </c>
      <c r="E4239" s="336">
        <v>149.54</v>
      </c>
    </row>
    <row r="4240" spans="1:5" x14ac:dyDescent="0.2">
      <c r="A4240">
        <v>38196</v>
      </c>
      <c r="B4240" t="s">
        <v>7010</v>
      </c>
      <c r="C4240" t="s">
        <v>52</v>
      </c>
      <c r="D4240" t="s">
        <v>2830</v>
      </c>
      <c r="E4240" s="336">
        <v>29.12</v>
      </c>
    </row>
    <row r="4241" spans="1:5" x14ac:dyDescent="0.2">
      <c r="A4241">
        <v>1543</v>
      </c>
      <c r="B4241" t="s">
        <v>7011</v>
      </c>
      <c r="C4241" t="s">
        <v>52</v>
      </c>
      <c r="D4241" t="s">
        <v>2830</v>
      </c>
      <c r="E4241" s="336">
        <v>30.95</v>
      </c>
    </row>
    <row r="4242" spans="1:5" x14ac:dyDescent="0.2">
      <c r="A4242">
        <v>1585</v>
      </c>
      <c r="B4242" t="s">
        <v>7012</v>
      </c>
      <c r="C4242" t="s">
        <v>52</v>
      </c>
      <c r="D4242" t="s">
        <v>2830</v>
      </c>
      <c r="E4242" s="336">
        <v>5.99</v>
      </c>
    </row>
    <row r="4243" spans="1:5" x14ac:dyDescent="0.2">
      <c r="A4243">
        <v>1593</v>
      </c>
      <c r="B4243" t="s">
        <v>7013</v>
      </c>
      <c r="C4243" t="s">
        <v>52</v>
      </c>
      <c r="D4243" t="s">
        <v>2830</v>
      </c>
      <c r="E4243" s="336">
        <v>31.83</v>
      </c>
    </row>
    <row r="4244" spans="1:5" x14ac:dyDescent="0.2">
      <c r="A4244">
        <v>11838</v>
      </c>
      <c r="B4244" t="s">
        <v>7014</v>
      </c>
      <c r="C4244" t="s">
        <v>52</v>
      </c>
      <c r="D4244" t="s">
        <v>2830</v>
      </c>
      <c r="E4244" s="336">
        <v>42</v>
      </c>
    </row>
    <row r="4245" spans="1:5" x14ac:dyDescent="0.2">
      <c r="A4245">
        <v>1594</v>
      </c>
      <c r="B4245" t="s">
        <v>7015</v>
      </c>
      <c r="C4245" t="s">
        <v>52</v>
      </c>
      <c r="D4245" t="s">
        <v>2830</v>
      </c>
      <c r="E4245" s="336">
        <v>42.46</v>
      </c>
    </row>
    <row r="4246" spans="1:5" x14ac:dyDescent="0.2">
      <c r="A4246">
        <v>1586</v>
      </c>
      <c r="B4246" t="s">
        <v>7016</v>
      </c>
      <c r="C4246" t="s">
        <v>52</v>
      </c>
      <c r="D4246" t="s">
        <v>2830</v>
      </c>
      <c r="E4246" s="336">
        <v>7.58</v>
      </c>
    </row>
    <row r="4247" spans="1:5" x14ac:dyDescent="0.2">
      <c r="A4247">
        <v>11839</v>
      </c>
      <c r="B4247" t="s">
        <v>7017</v>
      </c>
      <c r="C4247" t="s">
        <v>52</v>
      </c>
      <c r="D4247" t="s">
        <v>2830</v>
      </c>
      <c r="E4247" s="336">
        <v>61.11</v>
      </c>
    </row>
    <row r="4248" spans="1:5" x14ac:dyDescent="0.2">
      <c r="A4248">
        <v>1587</v>
      </c>
      <c r="B4248" t="s">
        <v>7018</v>
      </c>
      <c r="C4248" t="s">
        <v>52</v>
      </c>
      <c r="D4248" t="s">
        <v>2830</v>
      </c>
      <c r="E4248" s="336">
        <v>7.72</v>
      </c>
    </row>
    <row r="4249" spans="1:5" x14ac:dyDescent="0.2">
      <c r="A4249">
        <v>1545</v>
      </c>
      <c r="B4249" t="s">
        <v>7019</v>
      </c>
      <c r="C4249" t="s">
        <v>52</v>
      </c>
      <c r="D4249" t="s">
        <v>2830</v>
      </c>
      <c r="E4249" s="336">
        <v>73.33</v>
      </c>
    </row>
    <row r="4250" spans="1:5" x14ac:dyDescent="0.2">
      <c r="A4250">
        <v>1588</v>
      </c>
      <c r="B4250" t="s">
        <v>7020</v>
      </c>
      <c r="C4250" t="s">
        <v>52</v>
      </c>
      <c r="D4250" t="s">
        <v>2830</v>
      </c>
      <c r="E4250" s="336">
        <v>10.6</v>
      </c>
    </row>
    <row r="4251" spans="1:5" x14ac:dyDescent="0.2">
      <c r="A4251">
        <v>1535</v>
      </c>
      <c r="B4251" t="s">
        <v>7021</v>
      </c>
      <c r="C4251" t="s">
        <v>52</v>
      </c>
      <c r="D4251" t="s">
        <v>2830</v>
      </c>
      <c r="E4251" s="336">
        <v>6.11</v>
      </c>
    </row>
    <row r="4252" spans="1:5" x14ac:dyDescent="0.2">
      <c r="A4252">
        <v>1589</v>
      </c>
      <c r="B4252" t="s">
        <v>7022</v>
      </c>
      <c r="C4252" t="s">
        <v>52</v>
      </c>
      <c r="D4252" t="s">
        <v>2830</v>
      </c>
      <c r="E4252" s="336">
        <v>10.93</v>
      </c>
    </row>
    <row r="4253" spans="1:5" x14ac:dyDescent="0.2">
      <c r="A4253">
        <v>1546</v>
      </c>
      <c r="B4253" t="s">
        <v>7023</v>
      </c>
      <c r="C4253" t="s">
        <v>52</v>
      </c>
      <c r="D4253" t="s">
        <v>2830</v>
      </c>
      <c r="E4253" s="336">
        <v>123.75</v>
      </c>
    </row>
    <row r="4254" spans="1:5" x14ac:dyDescent="0.2">
      <c r="A4254">
        <v>1590</v>
      </c>
      <c r="B4254" t="s">
        <v>7024</v>
      </c>
      <c r="C4254" t="s">
        <v>52</v>
      </c>
      <c r="D4254" t="s">
        <v>2830</v>
      </c>
      <c r="E4254" s="336">
        <v>19.25</v>
      </c>
    </row>
    <row r="4255" spans="1:5" x14ac:dyDescent="0.2">
      <c r="A4255">
        <v>38415</v>
      </c>
      <c r="B4255" t="s">
        <v>7025</v>
      </c>
      <c r="C4255" t="s">
        <v>52</v>
      </c>
      <c r="D4255" t="s">
        <v>2830</v>
      </c>
      <c r="E4255" s="336">
        <v>596.87</v>
      </c>
    </row>
    <row r="4256" spans="1:5" x14ac:dyDescent="0.2">
      <c r="A4256">
        <v>38414</v>
      </c>
      <c r="B4256" t="s">
        <v>7026</v>
      </c>
      <c r="C4256" t="s">
        <v>52</v>
      </c>
      <c r="D4256" t="s">
        <v>2830</v>
      </c>
      <c r="E4256" s="336">
        <v>761.34</v>
      </c>
    </row>
    <row r="4257" spans="1:5" x14ac:dyDescent="0.2">
      <c r="A4257">
        <v>38128</v>
      </c>
      <c r="B4257" t="s">
        <v>7027</v>
      </c>
      <c r="C4257" t="s">
        <v>94</v>
      </c>
      <c r="D4257" t="s">
        <v>767</v>
      </c>
      <c r="E4257" s="336">
        <v>0.83</v>
      </c>
    </row>
    <row r="4258" spans="1:5" x14ac:dyDescent="0.2">
      <c r="A4258">
        <v>7253</v>
      </c>
      <c r="B4258" t="s">
        <v>7028</v>
      </c>
      <c r="C4258" t="s">
        <v>2968</v>
      </c>
      <c r="D4258" t="s">
        <v>2830</v>
      </c>
      <c r="E4258" s="336">
        <v>177.85</v>
      </c>
    </row>
    <row r="4259" spans="1:5" x14ac:dyDescent="0.2">
      <c r="A4259">
        <v>4806</v>
      </c>
      <c r="B4259" t="s">
        <v>7029</v>
      </c>
      <c r="C4259" t="s">
        <v>83</v>
      </c>
      <c r="D4259" t="s">
        <v>2830</v>
      </c>
      <c r="E4259" s="336">
        <v>20.52</v>
      </c>
    </row>
    <row r="4260" spans="1:5" x14ac:dyDescent="0.2">
      <c r="A4260">
        <v>34401</v>
      </c>
      <c r="B4260" t="s">
        <v>7030</v>
      </c>
      <c r="C4260" t="s">
        <v>52</v>
      </c>
      <c r="D4260" t="s">
        <v>2830</v>
      </c>
      <c r="E4260" s="336">
        <v>1.76</v>
      </c>
    </row>
    <row r="4261" spans="1:5" x14ac:dyDescent="0.2">
      <c r="A4261">
        <v>7256</v>
      </c>
      <c r="B4261" t="s">
        <v>7031</v>
      </c>
      <c r="C4261" t="s">
        <v>52</v>
      </c>
      <c r="D4261" t="s">
        <v>2830</v>
      </c>
      <c r="E4261" s="336">
        <v>1.25</v>
      </c>
    </row>
    <row r="4262" spans="1:5" x14ac:dyDescent="0.2">
      <c r="A4262">
        <v>7260</v>
      </c>
      <c r="B4262" t="s">
        <v>7032</v>
      </c>
      <c r="C4262" t="s">
        <v>52</v>
      </c>
      <c r="D4262" t="s">
        <v>2830</v>
      </c>
      <c r="E4262" s="336">
        <v>2.37</v>
      </c>
    </row>
    <row r="4263" spans="1:5" x14ac:dyDescent="0.2">
      <c r="A4263">
        <v>7258</v>
      </c>
      <c r="B4263" t="s">
        <v>7033</v>
      </c>
      <c r="C4263" t="s">
        <v>52</v>
      </c>
      <c r="D4263" t="s">
        <v>2830</v>
      </c>
      <c r="E4263" s="336">
        <v>0.61</v>
      </c>
    </row>
    <row r="4264" spans="1:5" x14ac:dyDescent="0.2">
      <c r="A4264">
        <v>34400</v>
      </c>
      <c r="B4264" t="s">
        <v>7034</v>
      </c>
      <c r="C4264" t="s">
        <v>52</v>
      </c>
      <c r="D4264" t="s">
        <v>2830</v>
      </c>
      <c r="E4264" s="336">
        <v>4.8899999999999997</v>
      </c>
    </row>
    <row r="4265" spans="1:5" x14ac:dyDescent="0.2">
      <c r="A4265">
        <v>10617</v>
      </c>
      <c r="B4265" t="s">
        <v>7035</v>
      </c>
      <c r="C4265" t="s">
        <v>52</v>
      </c>
      <c r="D4265" t="s">
        <v>2830</v>
      </c>
      <c r="E4265" s="336">
        <v>6.3</v>
      </c>
    </row>
    <row r="4266" spans="1:5" x14ac:dyDescent="0.2">
      <c r="A4266">
        <v>44261</v>
      </c>
      <c r="B4266" t="s">
        <v>7036</v>
      </c>
      <c r="C4266" t="s">
        <v>52</v>
      </c>
      <c r="D4266" t="s">
        <v>2830</v>
      </c>
      <c r="E4266" s="336">
        <v>161.21</v>
      </c>
    </row>
    <row r="4267" spans="1:5" x14ac:dyDescent="0.2">
      <c r="A4267">
        <v>7274</v>
      </c>
      <c r="B4267" t="s">
        <v>7037</v>
      </c>
      <c r="C4267" t="s">
        <v>52</v>
      </c>
      <c r="D4267" t="s">
        <v>2830</v>
      </c>
      <c r="E4267" s="336">
        <v>78.05</v>
      </c>
    </row>
    <row r="4268" spans="1:5" x14ac:dyDescent="0.2">
      <c r="A4268">
        <v>44326</v>
      </c>
      <c r="B4268" t="s">
        <v>7038</v>
      </c>
      <c r="C4268" t="s">
        <v>52</v>
      </c>
      <c r="D4268" t="s">
        <v>2830</v>
      </c>
      <c r="E4268" s="336">
        <v>1685.67</v>
      </c>
    </row>
    <row r="4269" spans="1:5" x14ac:dyDescent="0.2">
      <c r="A4269">
        <v>154</v>
      </c>
      <c r="B4269" t="s">
        <v>7039</v>
      </c>
      <c r="C4269" t="s">
        <v>556</v>
      </c>
      <c r="D4269" t="s">
        <v>2830</v>
      </c>
      <c r="E4269" s="336">
        <v>59.52</v>
      </c>
    </row>
    <row r="4270" spans="1:5" x14ac:dyDescent="0.2">
      <c r="A4270">
        <v>38121</v>
      </c>
      <c r="B4270" t="s">
        <v>7040</v>
      </c>
      <c r="C4270" t="s">
        <v>556</v>
      </c>
      <c r="D4270" t="s">
        <v>2830</v>
      </c>
      <c r="E4270" s="336">
        <v>26.1</v>
      </c>
    </row>
    <row r="4271" spans="1:5" x14ac:dyDescent="0.2">
      <c r="A4271">
        <v>43776</v>
      </c>
      <c r="B4271" t="s">
        <v>7041</v>
      </c>
      <c r="C4271" t="s">
        <v>556</v>
      </c>
      <c r="D4271" t="s">
        <v>2830</v>
      </c>
      <c r="E4271" s="336">
        <v>34.79</v>
      </c>
    </row>
    <row r="4272" spans="1:5" x14ac:dyDescent="0.2">
      <c r="A4272">
        <v>7343</v>
      </c>
      <c r="B4272" t="s">
        <v>7042</v>
      </c>
      <c r="C4272" t="s">
        <v>556</v>
      </c>
      <c r="D4272" t="s">
        <v>2830</v>
      </c>
      <c r="E4272" s="336">
        <v>38.4</v>
      </c>
    </row>
    <row r="4273" spans="1:5" x14ac:dyDescent="0.2">
      <c r="A4273">
        <v>7348</v>
      </c>
      <c r="B4273" t="s">
        <v>7043</v>
      </c>
      <c r="C4273" t="s">
        <v>556</v>
      </c>
      <c r="D4273" t="s">
        <v>2830</v>
      </c>
      <c r="E4273" s="336">
        <v>24.03</v>
      </c>
    </row>
    <row r="4274" spans="1:5" x14ac:dyDescent="0.2">
      <c r="A4274">
        <v>7313</v>
      </c>
      <c r="B4274" t="s">
        <v>7044</v>
      </c>
      <c r="C4274" t="s">
        <v>556</v>
      </c>
      <c r="D4274" t="s">
        <v>2830</v>
      </c>
      <c r="E4274" s="336">
        <v>27.87</v>
      </c>
    </row>
    <row r="4275" spans="1:5" x14ac:dyDescent="0.2">
      <c r="A4275">
        <v>7319</v>
      </c>
      <c r="B4275" t="s">
        <v>7045</v>
      </c>
      <c r="C4275" t="s">
        <v>556</v>
      </c>
      <c r="D4275" t="s">
        <v>2830</v>
      </c>
      <c r="E4275" s="336">
        <v>15.95</v>
      </c>
    </row>
    <row r="4276" spans="1:5" x14ac:dyDescent="0.2">
      <c r="A4276">
        <v>7314</v>
      </c>
      <c r="B4276" t="s">
        <v>7046</v>
      </c>
      <c r="C4276" t="s">
        <v>556</v>
      </c>
      <c r="D4276" t="s">
        <v>2830</v>
      </c>
      <c r="E4276" s="336">
        <v>91.25</v>
      </c>
    </row>
    <row r="4277" spans="1:5" x14ac:dyDescent="0.2">
      <c r="A4277">
        <v>7304</v>
      </c>
      <c r="B4277" t="s">
        <v>7047</v>
      </c>
      <c r="C4277" t="s">
        <v>556</v>
      </c>
      <c r="D4277" t="s">
        <v>2830</v>
      </c>
      <c r="E4277" s="336">
        <v>103.11</v>
      </c>
    </row>
    <row r="4278" spans="1:5" x14ac:dyDescent="0.2">
      <c r="A4278">
        <v>43649</v>
      </c>
      <c r="B4278" t="s">
        <v>7048</v>
      </c>
      <c r="C4278" t="s">
        <v>556</v>
      </c>
      <c r="D4278" t="s">
        <v>2830</v>
      </c>
      <c r="E4278" s="336">
        <v>53.33</v>
      </c>
    </row>
    <row r="4279" spans="1:5" x14ac:dyDescent="0.2">
      <c r="A4279">
        <v>43650</v>
      </c>
      <c r="B4279" t="s">
        <v>7049</v>
      </c>
      <c r="C4279" t="s">
        <v>556</v>
      </c>
      <c r="D4279" t="s">
        <v>2830</v>
      </c>
      <c r="E4279" s="336">
        <v>50.4</v>
      </c>
    </row>
    <row r="4280" spans="1:5" x14ac:dyDescent="0.2">
      <c r="A4280">
        <v>7311</v>
      </c>
      <c r="B4280" t="s">
        <v>7050</v>
      </c>
      <c r="C4280" t="s">
        <v>556</v>
      </c>
      <c r="D4280" t="s">
        <v>2830</v>
      </c>
      <c r="E4280" s="336">
        <v>51.62</v>
      </c>
    </row>
    <row r="4281" spans="1:5" x14ac:dyDescent="0.2">
      <c r="A4281">
        <v>7292</v>
      </c>
      <c r="B4281" t="s">
        <v>7051</v>
      </c>
      <c r="C4281" t="s">
        <v>556</v>
      </c>
      <c r="D4281" t="s">
        <v>767</v>
      </c>
      <c r="E4281" s="336">
        <v>49.98</v>
      </c>
    </row>
    <row r="4282" spans="1:5" x14ac:dyDescent="0.2">
      <c r="A4282">
        <v>7293</v>
      </c>
      <c r="B4282" t="s">
        <v>7052</v>
      </c>
      <c r="C4282" t="s">
        <v>556</v>
      </c>
      <c r="D4282" t="s">
        <v>2830</v>
      </c>
      <c r="E4282" s="336">
        <v>55.29</v>
      </c>
    </row>
    <row r="4283" spans="1:5" x14ac:dyDescent="0.2">
      <c r="A4283">
        <v>7306</v>
      </c>
      <c r="B4283" t="s">
        <v>7053</v>
      </c>
      <c r="C4283" t="s">
        <v>556</v>
      </c>
      <c r="D4283" t="s">
        <v>2830</v>
      </c>
      <c r="E4283" s="336">
        <v>61.02</v>
      </c>
    </row>
    <row r="4284" spans="1:5" x14ac:dyDescent="0.2">
      <c r="A4284">
        <v>7288</v>
      </c>
      <c r="B4284" t="s">
        <v>7054</v>
      </c>
      <c r="C4284" t="s">
        <v>556</v>
      </c>
      <c r="D4284" t="s">
        <v>2830</v>
      </c>
      <c r="E4284" s="336">
        <v>50.67</v>
      </c>
    </row>
    <row r="4285" spans="1:5" x14ac:dyDescent="0.2">
      <c r="A4285">
        <v>43625</v>
      </c>
      <c r="B4285" t="s">
        <v>7055</v>
      </c>
      <c r="C4285" t="s">
        <v>556</v>
      </c>
      <c r="D4285" t="s">
        <v>2830</v>
      </c>
      <c r="E4285" s="336">
        <v>40.909999999999997</v>
      </c>
    </row>
    <row r="4286" spans="1:5" x14ac:dyDescent="0.2">
      <c r="A4286">
        <v>43647</v>
      </c>
      <c r="B4286" t="s">
        <v>7056</v>
      </c>
      <c r="C4286" t="s">
        <v>556</v>
      </c>
      <c r="D4286" t="s">
        <v>2830</v>
      </c>
      <c r="E4286" s="336">
        <v>37.159999999999997</v>
      </c>
    </row>
    <row r="4287" spans="1:5" x14ac:dyDescent="0.2">
      <c r="A4287">
        <v>43648</v>
      </c>
      <c r="B4287" t="s">
        <v>7057</v>
      </c>
      <c r="C4287" t="s">
        <v>556</v>
      </c>
      <c r="D4287" t="s">
        <v>2830</v>
      </c>
      <c r="E4287" s="336">
        <v>35.86</v>
      </c>
    </row>
    <row r="4288" spans="1:5" x14ac:dyDescent="0.2">
      <c r="A4288">
        <v>35693</v>
      </c>
      <c r="B4288" t="s">
        <v>7058</v>
      </c>
      <c r="C4288" t="s">
        <v>556</v>
      </c>
      <c r="D4288" t="s">
        <v>2830</v>
      </c>
      <c r="E4288" s="336">
        <v>14.95</v>
      </c>
    </row>
    <row r="4289" spans="1:5" x14ac:dyDescent="0.2">
      <c r="A4289">
        <v>7356</v>
      </c>
      <c r="B4289" t="s">
        <v>7059</v>
      </c>
      <c r="C4289" t="s">
        <v>556</v>
      </c>
      <c r="D4289" t="s">
        <v>767</v>
      </c>
      <c r="E4289" s="336">
        <v>35.83</v>
      </c>
    </row>
    <row r="4290" spans="1:5" x14ac:dyDescent="0.2">
      <c r="A4290">
        <v>35692</v>
      </c>
      <c r="B4290" t="s">
        <v>7060</v>
      </c>
      <c r="C4290" t="s">
        <v>556</v>
      </c>
      <c r="D4290" t="s">
        <v>2830</v>
      </c>
      <c r="E4290" s="336">
        <v>23.45</v>
      </c>
    </row>
    <row r="4291" spans="1:5" x14ac:dyDescent="0.2">
      <c r="A4291">
        <v>43624</v>
      </c>
      <c r="B4291" t="s">
        <v>7061</v>
      </c>
      <c r="C4291" t="s">
        <v>556</v>
      </c>
      <c r="D4291" t="s">
        <v>2830</v>
      </c>
      <c r="E4291" s="336">
        <v>43.67</v>
      </c>
    </row>
    <row r="4292" spans="1:5" x14ac:dyDescent="0.2">
      <c r="A4292">
        <v>7342</v>
      </c>
      <c r="B4292" t="s">
        <v>7062</v>
      </c>
      <c r="C4292" t="s">
        <v>94</v>
      </c>
      <c r="D4292" t="s">
        <v>2830</v>
      </c>
      <c r="E4292" s="336">
        <v>3.06</v>
      </c>
    </row>
    <row r="4293" spans="1:5" x14ac:dyDescent="0.2">
      <c r="A4293">
        <v>7350</v>
      </c>
      <c r="B4293" t="s">
        <v>7063</v>
      </c>
      <c r="C4293" t="s">
        <v>556</v>
      </c>
      <c r="D4293" t="s">
        <v>2830</v>
      </c>
      <c r="E4293" s="336">
        <v>51.72</v>
      </c>
    </row>
    <row r="4294" spans="1:5" x14ac:dyDescent="0.2">
      <c r="A4294">
        <v>39574</v>
      </c>
      <c r="B4294" t="s">
        <v>7064</v>
      </c>
      <c r="C4294" t="s">
        <v>52</v>
      </c>
      <c r="D4294" t="s">
        <v>2830</v>
      </c>
      <c r="E4294" s="336">
        <v>3.75</v>
      </c>
    </row>
    <row r="4295" spans="1:5" x14ac:dyDescent="0.2">
      <c r="A4295">
        <v>11060</v>
      </c>
      <c r="B4295" t="s">
        <v>7065</v>
      </c>
      <c r="C4295" t="s">
        <v>52</v>
      </c>
      <c r="D4295" t="s">
        <v>2830</v>
      </c>
      <c r="E4295" s="336">
        <v>52.75</v>
      </c>
    </row>
    <row r="4296" spans="1:5" x14ac:dyDescent="0.2">
      <c r="A4296">
        <v>37401</v>
      </c>
      <c r="B4296" t="s">
        <v>7066</v>
      </c>
      <c r="C4296" t="s">
        <v>52</v>
      </c>
      <c r="D4296" t="s">
        <v>2830</v>
      </c>
      <c r="E4296" s="336">
        <v>48.3</v>
      </c>
    </row>
    <row r="4297" spans="1:5" x14ac:dyDescent="0.2">
      <c r="A4297">
        <v>38101</v>
      </c>
      <c r="B4297" t="s">
        <v>7067</v>
      </c>
      <c r="C4297" t="s">
        <v>52</v>
      </c>
      <c r="D4297" t="s">
        <v>2830</v>
      </c>
      <c r="E4297" s="336">
        <v>6.45</v>
      </c>
    </row>
    <row r="4298" spans="1:5" x14ac:dyDescent="0.2">
      <c r="A4298">
        <v>7528</v>
      </c>
      <c r="B4298" t="s">
        <v>7068</v>
      </c>
      <c r="C4298" t="s">
        <v>52</v>
      </c>
      <c r="D4298" t="s">
        <v>767</v>
      </c>
      <c r="E4298" s="336">
        <v>7.58</v>
      </c>
    </row>
    <row r="4299" spans="1:5" x14ac:dyDescent="0.2">
      <c r="A4299">
        <v>12147</v>
      </c>
      <c r="B4299" t="s">
        <v>7069</v>
      </c>
      <c r="C4299" t="s">
        <v>52</v>
      </c>
      <c r="D4299" t="s">
        <v>2830</v>
      </c>
      <c r="E4299" s="336">
        <v>11.56</v>
      </c>
    </row>
    <row r="4300" spans="1:5" x14ac:dyDescent="0.2">
      <c r="A4300">
        <v>38075</v>
      </c>
      <c r="B4300" t="s">
        <v>7070</v>
      </c>
      <c r="C4300" t="s">
        <v>52</v>
      </c>
      <c r="D4300" t="s">
        <v>2830</v>
      </c>
      <c r="E4300" s="336">
        <v>13.13</v>
      </c>
    </row>
    <row r="4301" spans="1:5" x14ac:dyDescent="0.2">
      <c r="A4301">
        <v>38102</v>
      </c>
      <c r="B4301" t="s">
        <v>7071</v>
      </c>
      <c r="C4301" t="s">
        <v>52</v>
      </c>
      <c r="D4301" t="s">
        <v>2830</v>
      </c>
      <c r="E4301" s="336">
        <v>8.25</v>
      </c>
    </row>
    <row r="4302" spans="1:5" x14ac:dyDescent="0.2">
      <c r="A4302">
        <v>7525</v>
      </c>
      <c r="B4302" t="s">
        <v>7072</v>
      </c>
      <c r="C4302" t="s">
        <v>52</v>
      </c>
      <c r="D4302" t="s">
        <v>2830</v>
      </c>
      <c r="E4302" s="336">
        <v>37.32</v>
      </c>
    </row>
    <row r="4303" spans="1:5" x14ac:dyDescent="0.2">
      <c r="A4303">
        <v>7524</v>
      </c>
      <c r="B4303" t="s">
        <v>7073</v>
      </c>
      <c r="C4303" t="s">
        <v>52</v>
      </c>
      <c r="D4303" t="s">
        <v>2830</v>
      </c>
      <c r="E4303" s="336">
        <v>35.17</v>
      </c>
    </row>
    <row r="4304" spans="1:5" x14ac:dyDescent="0.2">
      <c r="A4304">
        <v>38105</v>
      </c>
      <c r="B4304" t="s">
        <v>7074</v>
      </c>
      <c r="C4304" t="s">
        <v>52</v>
      </c>
      <c r="D4304" t="s">
        <v>2830</v>
      </c>
      <c r="E4304" s="336">
        <v>9.0299999999999994</v>
      </c>
    </row>
    <row r="4305" spans="1:5" x14ac:dyDescent="0.2">
      <c r="A4305">
        <v>38084</v>
      </c>
      <c r="B4305" t="s">
        <v>7075</v>
      </c>
      <c r="C4305" t="s">
        <v>52</v>
      </c>
      <c r="D4305" t="s">
        <v>2830</v>
      </c>
      <c r="E4305" s="336">
        <v>12.83</v>
      </c>
    </row>
    <row r="4306" spans="1:5" x14ac:dyDescent="0.2">
      <c r="A4306">
        <v>38103</v>
      </c>
      <c r="B4306" t="s">
        <v>7076</v>
      </c>
      <c r="C4306" t="s">
        <v>52</v>
      </c>
      <c r="D4306" t="s">
        <v>2830</v>
      </c>
      <c r="E4306" s="336">
        <v>13.56</v>
      </c>
    </row>
    <row r="4307" spans="1:5" x14ac:dyDescent="0.2">
      <c r="A4307">
        <v>38082</v>
      </c>
      <c r="B4307" t="s">
        <v>7077</v>
      </c>
      <c r="C4307" t="s">
        <v>52</v>
      </c>
      <c r="D4307" t="s">
        <v>2830</v>
      </c>
      <c r="E4307" s="336">
        <v>16.71</v>
      </c>
    </row>
    <row r="4308" spans="1:5" x14ac:dyDescent="0.2">
      <c r="A4308">
        <v>38104</v>
      </c>
      <c r="B4308" t="s">
        <v>7078</v>
      </c>
      <c r="C4308" t="s">
        <v>52</v>
      </c>
      <c r="D4308" t="s">
        <v>2830</v>
      </c>
      <c r="E4308" s="336">
        <v>26.55</v>
      </c>
    </row>
    <row r="4309" spans="1:5" x14ac:dyDescent="0.2">
      <c r="A4309">
        <v>38083</v>
      </c>
      <c r="B4309" t="s">
        <v>7079</v>
      </c>
      <c r="C4309" t="s">
        <v>52</v>
      </c>
      <c r="D4309" t="s">
        <v>2830</v>
      </c>
      <c r="E4309" s="336">
        <v>29.48</v>
      </c>
    </row>
    <row r="4310" spans="1:5" x14ac:dyDescent="0.2">
      <c r="A4310">
        <v>38076</v>
      </c>
      <c r="B4310" t="s">
        <v>7080</v>
      </c>
      <c r="C4310" t="s">
        <v>52</v>
      </c>
      <c r="D4310" t="s">
        <v>2830</v>
      </c>
      <c r="E4310" s="336">
        <v>14.72</v>
      </c>
    </row>
    <row r="4311" spans="1:5" x14ac:dyDescent="0.2">
      <c r="A4311">
        <v>7592</v>
      </c>
      <c r="B4311" t="s">
        <v>7081</v>
      </c>
      <c r="C4311" t="s">
        <v>533</v>
      </c>
      <c r="D4311" t="s">
        <v>767</v>
      </c>
      <c r="E4311" s="336">
        <v>25.45</v>
      </c>
    </row>
    <row r="4312" spans="1:5" x14ac:dyDescent="0.2">
      <c r="A4312">
        <v>40820</v>
      </c>
      <c r="B4312" t="s">
        <v>7082</v>
      </c>
      <c r="C4312" t="s">
        <v>69</v>
      </c>
      <c r="D4312" t="s">
        <v>2830</v>
      </c>
      <c r="E4312" s="336">
        <v>4471.71</v>
      </c>
    </row>
    <row r="4313" spans="1:5" x14ac:dyDescent="0.2">
      <c r="A4313">
        <v>11826</v>
      </c>
      <c r="B4313" t="s">
        <v>7083</v>
      </c>
      <c r="C4313" t="s">
        <v>52</v>
      </c>
      <c r="D4313" t="s">
        <v>2830</v>
      </c>
      <c r="E4313" s="336">
        <v>82.74</v>
      </c>
    </row>
    <row r="4314" spans="1:5" x14ac:dyDescent="0.2">
      <c r="A4314">
        <v>7606</v>
      </c>
      <c r="B4314" t="s">
        <v>7084</v>
      </c>
      <c r="C4314" t="s">
        <v>52</v>
      </c>
      <c r="D4314" t="s">
        <v>2830</v>
      </c>
      <c r="E4314" s="336">
        <v>99.5</v>
      </c>
    </row>
    <row r="4315" spans="1:5" x14ac:dyDescent="0.2">
      <c r="A4315">
        <v>11825</v>
      </c>
      <c r="B4315" t="s">
        <v>7085</v>
      </c>
      <c r="C4315" t="s">
        <v>52</v>
      </c>
      <c r="D4315" t="s">
        <v>2830</v>
      </c>
      <c r="E4315" s="336">
        <v>104.67</v>
      </c>
    </row>
    <row r="4316" spans="1:5" x14ac:dyDescent="0.2">
      <c r="A4316">
        <v>11767</v>
      </c>
      <c r="B4316" t="s">
        <v>7086</v>
      </c>
      <c r="C4316" t="s">
        <v>52</v>
      </c>
      <c r="D4316" t="s">
        <v>2830</v>
      </c>
      <c r="E4316" s="336">
        <v>278.79000000000002</v>
      </c>
    </row>
    <row r="4317" spans="1:5" x14ac:dyDescent="0.2">
      <c r="A4317">
        <v>11763</v>
      </c>
      <c r="B4317" t="s">
        <v>7087</v>
      </c>
      <c r="C4317" t="s">
        <v>52</v>
      </c>
      <c r="D4317" t="s">
        <v>2830</v>
      </c>
      <c r="E4317" s="336">
        <v>217.28</v>
      </c>
    </row>
    <row r="4318" spans="1:5" x14ac:dyDescent="0.2">
      <c r="A4318">
        <v>11764</v>
      </c>
      <c r="B4318" t="s">
        <v>7088</v>
      </c>
      <c r="C4318" t="s">
        <v>52</v>
      </c>
      <c r="D4318" t="s">
        <v>2830</v>
      </c>
      <c r="E4318" s="336">
        <v>178.27</v>
      </c>
    </row>
    <row r="4319" spans="1:5" x14ac:dyDescent="0.2">
      <c r="A4319">
        <v>11829</v>
      </c>
      <c r="B4319" t="s">
        <v>7089</v>
      </c>
      <c r="C4319" t="s">
        <v>52</v>
      </c>
      <c r="D4319" t="s">
        <v>2830</v>
      </c>
      <c r="E4319" s="336">
        <v>43.09</v>
      </c>
    </row>
    <row r="4320" spans="1:5" x14ac:dyDescent="0.2">
      <c r="A4320">
        <v>11830</v>
      </c>
      <c r="B4320" t="s">
        <v>7090</v>
      </c>
      <c r="C4320" t="s">
        <v>52</v>
      </c>
      <c r="D4320" t="s">
        <v>2830</v>
      </c>
      <c r="E4320" s="336">
        <v>46.53</v>
      </c>
    </row>
    <row r="4321" spans="1:5" x14ac:dyDescent="0.2">
      <c r="A4321">
        <v>11765</v>
      </c>
      <c r="B4321" t="s">
        <v>7091</v>
      </c>
      <c r="C4321" t="s">
        <v>52</v>
      </c>
      <c r="D4321" t="s">
        <v>2830</v>
      </c>
      <c r="E4321" s="336">
        <v>118.81</v>
      </c>
    </row>
    <row r="4322" spans="1:5" x14ac:dyDescent="0.2">
      <c r="A4322">
        <v>11766</v>
      </c>
      <c r="B4322" t="s">
        <v>7092</v>
      </c>
      <c r="C4322" t="s">
        <v>52</v>
      </c>
      <c r="D4322" t="s">
        <v>2830</v>
      </c>
      <c r="E4322" s="336">
        <v>64.98</v>
      </c>
    </row>
    <row r="4323" spans="1:5" x14ac:dyDescent="0.2">
      <c r="A4323">
        <v>11824</v>
      </c>
      <c r="B4323" t="s">
        <v>7093</v>
      </c>
      <c r="C4323" t="s">
        <v>52</v>
      </c>
      <c r="D4323" t="s">
        <v>2830</v>
      </c>
      <c r="E4323" s="336">
        <v>76.44</v>
      </c>
    </row>
    <row r="4324" spans="1:5" x14ac:dyDescent="0.2">
      <c r="A4324">
        <v>44045</v>
      </c>
      <c r="B4324" t="s">
        <v>7094</v>
      </c>
      <c r="C4324" t="s">
        <v>52</v>
      </c>
      <c r="D4324" t="s">
        <v>2830</v>
      </c>
      <c r="E4324" s="336">
        <v>385.25</v>
      </c>
    </row>
    <row r="4325" spans="1:5" x14ac:dyDescent="0.2">
      <c r="A4325">
        <v>39702</v>
      </c>
      <c r="B4325" t="s">
        <v>7095</v>
      </c>
      <c r="C4325" t="s">
        <v>52</v>
      </c>
      <c r="D4325" t="s">
        <v>2830</v>
      </c>
      <c r="E4325" s="336">
        <v>2558.5700000000002</v>
      </c>
    </row>
    <row r="4326" spans="1:5" x14ac:dyDescent="0.2">
      <c r="A4326">
        <v>13415</v>
      </c>
      <c r="B4326" t="s">
        <v>7096</v>
      </c>
      <c r="C4326" t="s">
        <v>52</v>
      </c>
      <c r="D4326" t="s">
        <v>767</v>
      </c>
      <c r="E4326" s="336">
        <v>84</v>
      </c>
    </row>
    <row r="4327" spans="1:5" x14ac:dyDescent="0.2">
      <c r="A4327">
        <v>7602</v>
      </c>
      <c r="B4327" t="s">
        <v>7097</v>
      </c>
      <c r="C4327" t="s">
        <v>52</v>
      </c>
      <c r="D4327" t="s">
        <v>2830</v>
      </c>
      <c r="E4327" s="336">
        <v>53.6</v>
      </c>
    </row>
    <row r="4328" spans="1:5" x14ac:dyDescent="0.2">
      <c r="A4328">
        <v>7603</v>
      </c>
      <c r="B4328" t="s">
        <v>7098</v>
      </c>
      <c r="C4328" t="s">
        <v>52</v>
      </c>
      <c r="D4328" t="s">
        <v>2830</v>
      </c>
      <c r="E4328" s="336">
        <v>45.47</v>
      </c>
    </row>
    <row r="4329" spans="1:5" x14ac:dyDescent="0.2">
      <c r="A4329">
        <v>11777</v>
      </c>
      <c r="B4329" t="s">
        <v>7099</v>
      </c>
      <c r="C4329" t="s">
        <v>52</v>
      </c>
      <c r="D4329" t="s">
        <v>2830</v>
      </c>
      <c r="E4329" s="336">
        <v>195.5</v>
      </c>
    </row>
    <row r="4330" spans="1:5" x14ac:dyDescent="0.2">
      <c r="A4330">
        <v>13417</v>
      </c>
      <c r="B4330" t="s">
        <v>7100</v>
      </c>
      <c r="C4330" t="s">
        <v>52</v>
      </c>
      <c r="D4330" t="s">
        <v>2830</v>
      </c>
      <c r="E4330" s="336">
        <v>109.4</v>
      </c>
    </row>
    <row r="4331" spans="1:5" x14ac:dyDescent="0.2">
      <c r="A4331">
        <v>36791</v>
      </c>
      <c r="B4331" t="s">
        <v>7101</v>
      </c>
      <c r="C4331" t="s">
        <v>52</v>
      </c>
      <c r="D4331" t="s">
        <v>2830</v>
      </c>
      <c r="E4331" s="336">
        <v>164.2</v>
      </c>
    </row>
    <row r="4332" spans="1:5" x14ac:dyDescent="0.2">
      <c r="A4332">
        <v>36795</v>
      </c>
      <c r="B4332" t="s">
        <v>7102</v>
      </c>
      <c r="C4332" t="s">
        <v>52</v>
      </c>
      <c r="D4332" t="s">
        <v>2830</v>
      </c>
      <c r="E4332" s="336">
        <v>2076.0500000000002</v>
      </c>
    </row>
    <row r="4333" spans="1:5" x14ac:dyDescent="0.2">
      <c r="A4333">
        <v>36796</v>
      </c>
      <c r="B4333" t="s">
        <v>7103</v>
      </c>
      <c r="C4333" t="s">
        <v>52</v>
      </c>
      <c r="D4333" t="s">
        <v>2830</v>
      </c>
      <c r="E4333" s="336">
        <v>172.52</v>
      </c>
    </row>
    <row r="4334" spans="1:5" x14ac:dyDescent="0.2">
      <c r="A4334">
        <v>36792</v>
      </c>
      <c r="B4334" t="s">
        <v>7104</v>
      </c>
      <c r="C4334" t="s">
        <v>52</v>
      </c>
      <c r="D4334" t="s">
        <v>2830</v>
      </c>
      <c r="E4334" s="336">
        <v>218.53</v>
      </c>
    </row>
    <row r="4335" spans="1:5" x14ac:dyDescent="0.2">
      <c r="A4335">
        <v>11773</v>
      </c>
      <c r="B4335" t="s">
        <v>7105</v>
      </c>
      <c r="C4335" t="s">
        <v>52</v>
      </c>
      <c r="D4335" t="s">
        <v>2830</v>
      </c>
      <c r="E4335" s="336">
        <v>145.47</v>
      </c>
    </row>
    <row r="4336" spans="1:5" x14ac:dyDescent="0.2">
      <c r="A4336">
        <v>11762</v>
      </c>
      <c r="B4336" t="s">
        <v>7106</v>
      </c>
      <c r="C4336" t="s">
        <v>52</v>
      </c>
      <c r="D4336" t="s">
        <v>2830</v>
      </c>
      <c r="E4336" s="336">
        <v>69</v>
      </c>
    </row>
    <row r="4337" spans="1:5" x14ac:dyDescent="0.2">
      <c r="A4337">
        <v>7604</v>
      </c>
      <c r="B4337" t="s">
        <v>7107</v>
      </c>
      <c r="C4337" t="s">
        <v>52</v>
      </c>
      <c r="D4337" t="s">
        <v>2830</v>
      </c>
      <c r="E4337" s="336">
        <v>58.42</v>
      </c>
    </row>
    <row r="4338" spans="1:5" x14ac:dyDescent="0.2">
      <c r="A4338">
        <v>13984</v>
      </c>
      <c r="B4338" t="s">
        <v>7108</v>
      </c>
      <c r="C4338" t="s">
        <v>52</v>
      </c>
      <c r="D4338" t="s">
        <v>2830</v>
      </c>
      <c r="E4338" s="336">
        <v>84.91</v>
      </c>
    </row>
    <row r="4339" spans="1:5" x14ac:dyDescent="0.2">
      <c r="A4339">
        <v>11772</v>
      </c>
      <c r="B4339" t="s">
        <v>7109</v>
      </c>
      <c r="C4339" t="s">
        <v>52</v>
      </c>
      <c r="D4339" t="s">
        <v>2830</v>
      </c>
      <c r="E4339" s="336">
        <v>145.93</v>
      </c>
    </row>
    <row r="4340" spans="1:5" x14ac:dyDescent="0.2">
      <c r="A4340">
        <v>13983</v>
      </c>
      <c r="B4340" t="s">
        <v>7110</v>
      </c>
      <c r="C4340" t="s">
        <v>52</v>
      </c>
      <c r="D4340" t="s">
        <v>2830</v>
      </c>
      <c r="E4340" s="336">
        <v>110.52</v>
      </c>
    </row>
    <row r="4341" spans="1:5" x14ac:dyDescent="0.2">
      <c r="A4341">
        <v>13416</v>
      </c>
      <c r="B4341" t="s">
        <v>7111</v>
      </c>
      <c r="C4341" t="s">
        <v>52</v>
      </c>
      <c r="D4341" t="s">
        <v>2830</v>
      </c>
      <c r="E4341" s="336">
        <v>98.16</v>
      </c>
    </row>
    <row r="4342" spans="1:5" x14ac:dyDescent="0.2">
      <c r="A4342">
        <v>40329</v>
      </c>
      <c r="B4342" t="s">
        <v>7112</v>
      </c>
      <c r="C4342" t="s">
        <v>52</v>
      </c>
      <c r="D4342" t="s">
        <v>767</v>
      </c>
      <c r="E4342" s="336">
        <v>27</v>
      </c>
    </row>
    <row r="4343" spans="1:5" x14ac:dyDescent="0.2">
      <c r="A4343">
        <v>11823</v>
      </c>
      <c r="B4343" t="s">
        <v>7113</v>
      </c>
      <c r="C4343" t="s">
        <v>52</v>
      </c>
      <c r="D4343" t="s">
        <v>2830</v>
      </c>
      <c r="E4343" s="336">
        <v>11.37</v>
      </c>
    </row>
    <row r="4344" spans="1:5" x14ac:dyDescent="0.2">
      <c r="A4344">
        <v>11822</v>
      </c>
      <c r="B4344" t="s">
        <v>7114</v>
      </c>
      <c r="C4344" t="s">
        <v>52</v>
      </c>
      <c r="D4344" t="s">
        <v>2830</v>
      </c>
      <c r="E4344" s="336">
        <v>39.42</v>
      </c>
    </row>
    <row r="4345" spans="1:5" x14ac:dyDescent="0.2">
      <c r="A4345">
        <v>11831</v>
      </c>
      <c r="B4345" t="s">
        <v>7115</v>
      </c>
      <c r="C4345" t="s">
        <v>52</v>
      </c>
      <c r="D4345" t="s">
        <v>2830</v>
      </c>
      <c r="E4345" s="336">
        <v>23.72</v>
      </c>
    </row>
    <row r="4346" spans="1:5" x14ac:dyDescent="0.2">
      <c r="A4346">
        <v>45249</v>
      </c>
      <c r="B4346" t="s">
        <v>7116</v>
      </c>
      <c r="C4346" t="s">
        <v>52</v>
      </c>
      <c r="D4346" t="s">
        <v>2830</v>
      </c>
    </row>
    <row r="4347" spans="1:5" x14ac:dyDescent="0.2">
      <c r="A4347">
        <v>7613</v>
      </c>
      <c r="B4347" t="s">
        <v>7117</v>
      </c>
      <c r="C4347" t="s">
        <v>52</v>
      </c>
      <c r="D4347" t="s">
        <v>2830</v>
      </c>
    </row>
    <row r="4348" spans="1:5" x14ac:dyDescent="0.2">
      <c r="A4348">
        <v>7619</v>
      </c>
      <c r="B4348" t="s">
        <v>7118</v>
      </c>
      <c r="C4348" t="s">
        <v>52</v>
      </c>
      <c r="D4348" t="s">
        <v>2830</v>
      </c>
    </row>
    <row r="4349" spans="1:5" x14ac:dyDescent="0.2">
      <c r="A4349">
        <v>12076</v>
      </c>
      <c r="B4349" t="s">
        <v>7119</v>
      </c>
      <c r="C4349" t="s">
        <v>52</v>
      </c>
      <c r="D4349" t="s">
        <v>2830</v>
      </c>
    </row>
    <row r="4350" spans="1:5" x14ac:dyDescent="0.2">
      <c r="A4350">
        <v>7614</v>
      </c>
      <c r="B4350" t="s">
        <v>7120</v>
      </c>
      <c r="C4350" t="s">
        <v>52</v>
      </c>
      <c r="D4350" t="s">
        <v>2830</v>
      </c>
    </row>
    <row r="4351" spans="1:5" x14ac:dyDescent="0.2">
      <c r="A4351">
        <v>7618</v>
      </c>
      <c r="B4351" t="s">
        <v>7121</v>
      </c>
      <c r="C4351" t="s">
        <v>52</v>
      </c>
      <c r="D4351" t="s">
        <v>2830</v>
      </c>
    </row>
    <row r="4352" spans="1:5" x14ac:dyDescent="0.2">
      <c r="A4352">
        <v>7620</v>
      </c>
      <c r="B4352" t="s">
        <v>7122</v>
      </c>
      <c r="C4352" t="s">
        <v>52</v>
      </c>
      <c r="D4352" t="s">
        <v>2830</v>
      </c>
    </row>
    <row r="4353" spans="1:5" x14ac:dyDescent="0.2">
      <c r="A4353">
        <v>7610</v>
      </c>
      <c r="B4353" t="s">
        <v>7123</v>
      </c>
      <c r="C4353" t="s">
        <v>52</v>
      </c>
      <c r="D4353" t="s">
        <v>2830</v>
      </c>
    </row>
    <row r="4354" spans="1:5" x14ac:dyDescent="0.2">
      <c r="A4354">
        <v>7615</v>
      </c>
      <c r="B4354" t="s">
        <v>7124</v>
      </c>
      <c r="C4354" t="s">
        <v>52</v>
      </c>
      <c r="D4354" t="s">
        <v>2830</v>
      </c>
    </row>
    <row r="4355" spans="1:5" x14ac:dyDescent="0.2">
      <c r="A4355">
        <v>7617</v>
      </c>
      <c r="B4355" t="s">
        <v>7125</v>
      </c>
      <c r="C4355" t="s">
        <v>52</v>
      </c>
      <c r="D4355" t="s">
        <v>2830</v>
      </c>
    </row>
    <row r="4356" spans="1:5" x14ac:dyDescent="0.2">
      <c r="A4356">
        <v>7616</v>
      </c>
      <c r="B4356" t="s">
        <v>7126</v>
      </c>
      <c r="C4356" t="s">
        <v>52</v>
      </c>
      <c r="D4356" t="s">
        <v>2830</v>
      </c>
    </row>
    <row r="4357" spans="1:5" x14ac:dyDescent="0.2">
      <c r="A4357">
        <v>7611</v>
      </c>
      <c r="B4357" t="s">
        <v>7127</v>
      </c>
      <c r="C4357" t="s">
        <v>52</v>
      </c>
      <c r="D4357" t="s">
        <v>767</v>
      </c>
    </row>
    <row r="4358" spans="1:5" x14ac:dyDescent="0.2">
      <c r="A4358">
        <v>7612</v>
      </c>
      <c r="B4358" t="s">
        <v>7128</v>
      </c>
      <c r="C4358" t="s">
        <v>52</v>
      </c>
      <c r="D4358" t="s">
        <v>2830</v>
      </c>
    </row>
    <row r="4359" spans="1:5" x14ac:dyDescent="0.2">
      <c r="A4359">
        <v>37371</v>
      </c>
      <c r="B4359" t="s">
        <v>7129</v>
      </c>
      <c r="C4359" t="s">
        <v>533</v>
      </c>
      <c r="D4359" t="s">
        <v>767</v>
      </c>
      <c r="E4359" s="336">
        <v>1.72</v>
      </c>
    </row>
    <row r="4360" spans="1:5" x14ac:dyDescent="0.2">
      <c r="A4360">
        <v>40861</v>
      </c>
      <c r="B4360" t="s">
        <v>7130</v>
      </c>
      <c r="C4360" t="s">
        <v>69</v>
      </c>
      <c r="D4360" t="s">
        <v>767</v>
      </c>
      <c r="E4360" s="336">
        <v>289.5</v>
      </c>
    </row>
    <row r="4361" spans="1:5" x14ac:dyDescent="0.2">
      <c r="A4361">
        <v>36509</v>
      </c>
      <c r="B4361" t="s">
        <v>7131</v>
      </c>
      <c r="C4361" t="s">
        <v>52</v>
      </c>
      <c r="D4361" t="s">
        <v>2830</v>
      </c>
      <c r="E4361" s="336">
        <v>1033394.43</v>
      </c>
    </row>
    <row r="4362" spans="1:5" x14ac:dyDescent="0.2">
      <c r="A4362">
        <v>7622</v>
      </c>
      <c r="B4362" t="s">
        <v>7132</v>
      </c>
      <c r="C4362" t="s">
        <v>52</v>
      </c>
      <c r="D4362" t="s">
        <v>2830</v>
      </c>
      <c r="E4362" s="336">
        <v>987353.59999999998</v>
      </c>
    </row>
    <row r="4363" spans="1:5" x14ac:dyDescent="0.2">
      <c r="A4363">
        <v>7624</v>
      </c>
      <c r="B4363" t="s">
        <v>7133</v>
      </c>
      <c r="C4363" t="s">
        <v>52</v>
      </c>
      <c r="D4363" t="s">
        <v>767</v>
      </c>
      <c r="E4363" s="336">
        <v>1280000</v>
      </c>
    </row>
    <row r="4364" spans="1:5" x14ac:dyDescent="0.2">
      <c r="A4364">
        <v>7625</v>
      </c>
      <c r="B4364" t="s">
        <v>7134</v>
      </c>
      <c r="C4364" t="s">
        <v>52</v>
      </c>
      <c r="D4364" t="s">
        <v>2830</v>
      </c>
      <c r="E4364" s="336">
        <v>1272171.1299999999</v>
      </c>
    </row>
    <row r="4365" spans="1:5" x14ac:dyDescent="0.2">
      <c r="A4365">
        <v>7623</v>
      </c>
      <c r="B4365" t="s">
        <v>7135</v>
      </c>
      <c r="C4365" t="s">
        <v>52</v>
      </c>
      <c r="D4365" t="s">
        <v>2830</v>
      </c>
      <c r="E4365" s="336">
        <v>4192718.2</v>
      </c>
    </row>
    <row r="4366" spans="1:5" x14ac:dyDescent="0.2">
      <c r="A4366">
        <v>36511</v>
      </c>
      <c r="B4366" t="s">
        <v>7136</v>
      </c>
      <c r="C4366" t="s">
        <v>52</v>
      </c>
      <c r="D4366" t="s">
        <v>2830</v>
      </c>
    </row>
    <row r="4367" spans="1:5" x14ac:dyDescent="0.2">
      <c r="A4367">
        <v>7640</v>
      </c>
      <c r="B4367" t="s">
        <v>7137</v>
      </c>
      <c r="C4367" t="s">
        <v>52</v>
      </c>
      <c r="D4367" t="s">
        <v>767</v>
      </c>
    </row>
    <row r="4368" spans="1:5" x14ac:dyDescent="0.2">
      <c r="A4368">
        <v>11572</v>
      </c>
      <c r="B4368" t="s">
        <v>7138</v>
      </c>
      <c r="C4368" t="s">
        <v>52</v>
      </c>
      <c r="D4368" t="s">
        <v>2830</v>
      </c>
      <c r="E4368" s="336">
        <v>34.08</v>
      </c>
    </row>
    <row r="4369" spans="1:5" x14ac:dyDescent="0.2">
      <c r="A4369">
        <v>36149</v>
      </c>
      <c r="B4369" t="s">
        <v>7139</v>
      </c>
      <c r="C4369" t="s">
        <v>52</v>
      </c>
      <c r="D4369" t="s">
        <v>2830</v>
      </c>
      <c r="E4369" s="336">
        <v>223.18</v>
      </c>
    </row>
    <row r="4370" spans="1:5" x14ac:dyDescent="0.2">
      <c r="A4370">
        <v>42407</v>
      </c>
      <c r="B4370" t="s">
        <v>7140</v>
      </c>
      <c r="C4370" t="s">
        <v>83</v>
      </c>
      <c r="D4370" t="s">
        <v>2830</v>
      </c>
      <c r="E4370" s="336">
        <v>5.0999999999999996</v>
      </c>
    </row>
    <row r="4371" spans="1:5" x14ac:dyDescent="0.2">
      <c r="A4371">
        <v>45200</v>
      </c>
      <c r="B4371" t="s">
        <v>7141</v>
      </c>
      <c r="C4371" t="s">
        <v>52</v>
      </c>
      <c r="D4371" t="s">
        <v>2830</v>
      </c>
    </row>
    <row r="4372" spans="1:5" x14ac:dyDescent="0.2">
      <c r="A4372">
        <v>11581</v>
      </c>
      <c r="B4372" t="s">
        <v>7142</v>
      </c>
      <c r="C4372" t="s">
        <v>83</v>
      </c>
      <c r="D4372" t="s">
        <v>2830</v>
      </c>
      <c r="E4372" s="336">
        <v>22.5</v>
      </c>
    </row>
    <row r="4373" spans="1:5" x14ac:dyDescent="0.2">
      <c r="A4373">
        <v>43605</v>
      </c>
      <c r="B4373" t="s">
        <v>7143</v>
      </c>
      <c r="C4373" t="s">
        <v>83</v>
      </c>
      <c r="D4373" t="s">
        <v>2830</v>
      </c>
      <c r="E4373" s="336">
        <v>46.03</v>
      </c>
    </row>
    <row r="4374" spans="1:5" x14ac:dyDescent="0.2">
      <c r="A4374">
        <v>11580</v>
      </c>
      <c r="B4374" t="s">
        <v>7144</v>
      </c>
      <c r="C4374" t="s">
        <v>83</v>
      </c>
      <c r="D4374" t="s">
        <v>2830</v>
      </c>
      <c r="E4374" s="336">
        <v>9.02</v>
      </c>
    </row>
    <row r="4375" spans="1:5" x14ac:dyDescent="0.2">
      <c r="A4375">
        <v>38386</v>
      </c>
      <c r="B4375" t="s">
        <v>7145</v>
      </c>
      <c r="C4375" t="s">
        <v>52</v>
      </c>
      <c r="D4375" t="s">
        <v>2830</v>
      </c>
      <c r="E4375" s="336">
        <v>5.17</v>
      </c>
    </row>
    <row r="4376" spans="1:5" x14ac:dyDescent="0.2">
      <c r="A4376">
        <v>45231</v>
      </c>
      <c r="B4376" t="s">
        <v>7146</v>
      </c>
      <c r="C4376" t="s">
        <v>52</v>
      </c>
      <c r="D4376" t="s">
        <v>2830</v>
      </c>
      <c r="E4376" s="336">
        <v>4.7300000000000004</v>
      </c>
    </row>
    <row r="4377" spans="1:5" x14ac:dyDescent="0.2">
      <c r="A4377">
        <v>45232</v>
      </c>
      <c r="B4377" t="s">
        <v>7147</v>
      </c>
      <c r="C4377" t="s">
        <v>52</v>
      </c>
      <c r="D4377" t="s">
        <v>2830</v>
      </c>
      <c r="E4377" s="336">
        <v>8.32</v>
      </c>
    </row>
    <row r="4378" spans="1:5" x14ac:dyDescent="0.2">
      <c r="A4378">
        <v>39848</v>
      </c>
      <c r="B4378" t="s">
        <v>7148</v>
      </c>
      <c r="C4378" t="s">
        <v>83</v>
      </c>
      <c r="D4378" t="s">
        <v>2830</v>
      </c>
    </row>
    <row r="4379" spans="1:5" x14ac:dyDescent="0.2">
      <c r="A4379">
        <v>7667</v>
      </c>
      <c r="B4379" t="s">
        <v>7149</v>
      </c>
      <c r="C4379" t="s">
        <v>83</v>
      </c>
      <c r="D4379" t="s">
        <v>2830</v>
      </c>
    </row>
    <row r="4380" spans="1:5" x14ac:dyDescent="0.2">
      <c r="A4380">
        <v>7660</v>
      </c>
      <c r="B4380" t="s">
        <v>7150</v>
      </c>
      <c r="C4380" t="s">
        <v>83</v>
      </c>
      <c r="D4380" t="s">
        <v>2830</v>
      </c>
    </row>
    <row r="4381" spans="1:5" x14ac:dyDescent="0.2">
      <c r="A4381">
        <v>7676</v>
      </c>
      <c r="B4381" t="s">
        <v>7151</v>
      </c>
      <c r="C4381" t="s">
        <v>83</v>
      </c>
      <c r="D4381" t="s">
        <v>2830</v>
      </c>
    </row>
    <row r="4382" spans="1:5" x14ac:dyDescent="0.2">
      <c r="A4382">
        <v>20999</v>
      </c>
      <c r="B4382" t="s">
        <v>7152</v>
      </c>
      <c r="C4382" t="s">
        <v>83</v>
      </c>
      <c r="D4382" t="s">
        <v>2830</v>
      </c>
    </row>
    <row r="4383" spans="1:5" x14ac:dyDescent="0.2">
      <c r="A4383">
        <v>21001</v>
      </c>
      <c r="B4383" t="s">
        <v>7153</v>
      </c>
      <c r="C4383" t="s">
        <v>83</v>
      </c>
      <c r="D4383" t="s">
        <v>767</v>
      </c>
    </row>
    <row r="4384" spans="1:5" x14ac:dyDescent="0.2">
      <c r="A4384">
        <v>21003</v>
      </c>
      <c r="B4384" t="s">
        <v>7154</v>
      </c>
      <c r="C4384" t="s">
        <v>83</v>
      </c>
      <c r="D4384" t="s">
        <v>2830</v>
      </c>
    </row>
    <row r="4385" spans="1:4" x14ac:dyDescent="0.2">
      <c r="A4385">
        <v>21006</v>
      </c>
      <c r="B4385" t="s">
        <v>7155</v>
      </c>
      <c r="C4385" t="s">
        <v>83</v>
      </c>
      <c r="D4385" t="s">
        <v>2830</v>
      </c>
    </row>
    <row r="4386" spans="1:4" x14ac:dyDescent="0.2">
      <c r="A4386">
        <v>21019</v>
      </c>
      <c r="B4386" t="s">
        <v>7156</v>
      </c>
      <c r="C4386" t="s">
        <v>83</v>
      </c>
      <c r="D4386" t="s">
        <v>2830</v>
      </c>
    </row>
    <row r="4387" spans="1:4" x14ac:dyDescent="0.2">
      <c r="A4387">
        <v>21021</v>
      </c>
      <c r="B4387" t="s">
        <v>7157</v>
      </c>
      <c r="C4387" t="s">
        <v>83</v>
      </c>
      <c r="D4387" t="s">
        <v>2830</v>
      </c>
    </row>
    <row r="4388" spans="1:4" x14ac:dyDescent="0.2">
      <c r="A4388">
        <v>21024</v>
      </c>
      <c r="B4388" t="s">
        <v>7158</v>
      </c>
      <c r="C4388" t="s">
        <v>83</v>
      </c>
      <c r="D4388" t="s">
        <v>2830</v>
      </c>
    </row>
    <row r="4389" spans="1:4" x14ac:dyDescent="0.2">
      <c r="A4389">
        <v>40624</v>
      </c>
      <c r="B4389" t="s">
        <v>7159</v>
      </c>
      <c r="C4389" t="s">
        <v>83</v>
      </c>
      <c r="D4389" t="s">
        <v>2830</v>
      </c>
    </row>
    <row r="4390" spans="1:4" x14ac:dyDescent="0.2">
      <c r="A4390">
        <v>42575</v>
      </c>
      <c r="B4390" t="s">
        <v>7160</v>
      </c>
      <c r="C4390" t="s">
        <v>83</v>
      </c>
      <c r="D4390" t="s">
        <v>2830</v>
      </c>
    </row>
    <row r="4391" spans="1:4" x14ac:dyDescent="0.2">
      <c r="A4391">
        <v>42574</v>
      </c>
      <c r="B4391" t="s">
        <v>7161</v>
      </c>
      <c r="C4391" t="s">
        <v>83</v>
      </c>
      <c r="D4391" t="s">
        <v>2830</v>
      </c>
    </row>
    <row r="4392" spans="1:4" x14ac:dyDescent="0.2">
      <c r="A4392">
        <v>13127</v>
      </c>
      <c r="B4392" t="s">
        <v>7162</v>
      </c>
      <c r="C4392" t="s">
        <v>83</v>
      </c>
      <c r="D4392" t="s">
        <v>2830</v>
      </c>
    </row>
    <row r="4393" spans="1:4" x14ac:dyDescent="0.2">
      <c r="A4393">
        <v>13137</v>
      </c>
      <c r="B4393" t="s">
        <v>7163</v>
      </c>
      <c r="C4393" t="s">
        <v>83</v>
      </c>
      <c r="D4393" t="s">
        <v>2830</v>
      </c>
    </row>
    <row r="4394" spans="1:4" x14ac:dyDescent="0.2">
      <c r="A4394">
        <v>20989</v>
      </c>
      <c r="B4394" t="s">
        <v>7164</v>
      </c>
      <c r="C4394" t="s">
        <v>83</v>
      </c>
      <c r="D4394" t="s">
        <v>2830</v>
      </c>
    </row>
    <row r="4395" spans="1:4" x14ac:dyDescent="0.2">
      <c r="A4395">
        <v>21147</v>
      </c>
      <c r="B4395" t="s">
        <v>7165</v>
      </c>
      <c r="C4395" t="s">
        <v>83</v>
      </c>
      <c r="D4395" t="s">
        <v>2830</v>
      </c>
    </row>
    <row r="4396" spans="1:4" x14ac:dyDescent="0.2">
      <c r="A4396">
        <v>21148</v>
      </c>
      <c r="B4396" t="s">
        <v>7166</v>
      </c>
      <c r="C4396" t="s">
        <v>83</v>
      </c>
      <c r="D4396" t="s">
        <v>767</v>
      </c>
    </row>
    <row r="4397" spans="1:4" x14ac:dyDescent="0.2">
      <c r="A4397">
        <v>20984</v>
      </c>
      <c r="B4397" t="s">
        <v>7167</v>
      </c>
      <c r="C4397" t="s">
        <v>83</v>
      </c>
      <c r="D4397" t="s">
        <v>2830</v>
      </c>
    </row>
    <row r="4398" spans="1:4" x14ac:dyDescent="0.2">
      <c r="A4398">
        <v>13042</v>
      </c>
      <c r="B4398" t="s">
        <v>7168</v>
      </c>
      <c r="C4398" t="s">
        <v>83</v>
      </c>
      <c r="D4398" t="s">
        <v>2830</v>
      </c>
    </row>
    <row r="4399" spans="1:4" x14ac:dyDescent="0.2">
      <c r="A4399">
        <v>42576</v>
      </c>
      <c r="B4399" t="s">
        <v>7169</v>
      </c>
      <c r="C4399" t="s">
        <v>83</v>
      </c>
      <c r="D4399" t="s">
        <v>2830</v>
      </c>
    </row>
    <row r="4400" spans="1:4" x14ac:dyDescent="0.2">
      <c r="A4400">
        <v>21150</v>
      </c>
      <c r="B4400" t="s">
        <v>7170</v>
      </c>
      <c r="C4400" t="s">
        <v>83</v>
      </c>
      <c r="D4400" t="s">
        <v>2830</v>
      </c>
    </row>
    <row r="4401" spans="1:4" x14ac:dyDescent="0.2">
      <c r="A4401">
        <v>13141</v>
      </c>
      <c r="B4401" t="s">
        <v>7171</v>
      </c>
      <c r="C4401" t="s">
        <v>83</v>
      </c>
      <c r="D4401" t="s">
        <v>2830</v>
      </c>
    </row>
    <row r="4402" spans="1:4" x14ac:dyDescent="0.2">
      <c r="A4402">
        <v>21151</v>
      </c>
      <c r="B4402" t="s">
        <v>7172</v>
      </c>
      <c r="C4402" t="s">
        <v>83</v>
      </c>
      <c r="D4402" t="s">
        <v>2830</v>
      </c>
    </row>
    <row r="4403" spans="1:4" x14ac:dyDescent="0.2">
      <c r="A4403">
        <v>13142</v>
      </c>
      <c r="B4403" t="s">
        <v>7173</v>
      </c>
      <c r="C4403" t="s">
        <v>83</v>
      </c>
      <c r="D4403" t="s">
        <v>2830</v>
      </c>
    </row>
    <row r="4404" spans="1:4" x14ac:dyDescent="0.2">
      <c r="A4404">
        <v>42577</v>
      </c>
      <c r="B4404" t="s">
        <v>7174</v>
      </c>
      <c r="C4404" t="s">
        <v>83</v>
      </c>
      <c r="D4404" t="s">
        <v>2830</v>
      </c>
    </row>
    <row r="4405" spans="1:4" x14ac:dyDescent="0.2">
      <c r="A4405">
        <v>20994</v>
      </c>
      <c r="B4405" t="s">
        <v>7175</v>
      </c>
      <c r="C4405" t="s">
        <v>83</v>
      </c>
      <c r="D4405" t="s">
        <v>2830</v>
      </c>
    </row>
    <row r="4406" spans="1:4" x14ac:dyDescent="0.2">
      <c r="A4406">
        <v>7672</v>
      </c>
      <c r="B4406" t="s">
        <v>7176</v>
      </c>
      <c r="C4406" t="s">
        <v>83</v>
      </c>
      <c r="D4406" t="s">
        <v>2830</v>
      </c>
    </row>
    <row r="4407" spans="1:4" x14ac:dyDescent="0.2">
      <c r="A4407">
        <v>20995</v>
      </c>
      <c r="B4407" t="s">
        <v>7177</v>
      </c>
      <c r="C4407" t="s">
        <v>83</v>
      </c>
      <c r="D4407" t="s">
        <v>2830</v>
      </c>
    </row>
    <row r="4408" spans="1:4" x14ac:dyDescent="0.2">
      <c r="A4408">
        <v>7690</v>
      </c>
      <c r="B4408" t="s">
        <v>7178</v>
      </c>
      <c r="C4408" t="s">
        <v>83</v>
      </c>
      <c r="D4408" t="s">
        <v>2830</v>
      </c>
    </row>
    <row r="4409" spans="1:4" x14ac:dyDescent="0.2">
      <c r="A4409">
        <v>20980</v>
      </c>
      <c r="B4409" t="s">
        <v>7179</v>
      </c>
      <c r="C4409" t="s">
        <v>83</v>
      </c>
      <c r="D4409" t="s">
        <v>2830</v>
      </c>
    </row>
    <row r="4410" spans="1:4" x14ac:dyDescent="0.2">
      <c r="A4410">
        <v>7661</v>
      </c>
      <c r="B4410" t="s">
        <v>7180</v>
      </c>
      <c r="C4410" t="s">
        <v>83</v>
      </c>
      <c r="D4410" t="s">
        <v>2830</v>
      </c>
    </row>
    <row r="4411" spans="1:4" x14ac:dyDescent="0.2">
      <c r="A4411">
        <v>21016</v>
      </c>
      <c r="B4411" t="s">
        <v>7181</v>
      </c>
      <c r="C4411" t="s">
        <v>83</v>
      </c>
      <c r="D4411" t="s">
        <v>2830</v>
      </c>
    </row>
    <row r="4412" spans="1:4" x14ac:dyDescent="0.2">
      <c r="A4412">
        <v>21008</v>
      </c>
      <c r="B4412" t="s">
        <v>7182</v>
      </c>
      <c r="C4412" t="s">
        <v>83</v>
      </c>
      <c r="D4412" t="s">
        <v>2830</v>
      </c>
    </row>
    <row r="4413" spans="1:4" x14ac:dyDescent="0.2">
      <c r="A4413">
        <v>21009</v>
      </c>
      <c r="B4413" t="s">
        <v>7183</v>
      </c>
      <c r="C4413" t="s">
        <v>83</v>
      </c>
      <c r="D4413" t="s">
        <v>2830</v>
      </c>
    </row>
    <row r="4414" spans="1:4" x14ac:dyDescent="0.2">
      <c r="A4414">
        <v>21010</v>
      </c>
      <c r="B4414" t="s">
        <v>7184</v>
      </c>
      <c r="C4414" t="s">
        <v>83</v>
      </c>
      <c r="D4414" t="s">
        <v>767</v>
      </c>
    </row>
    <row r="4415" spans="1:4" x14ac:dyDescent="0.2">
      <c r="A4415">
        <v>21011</v>
      </c>
      <c r="B4415" t="s">
        <v>7185</v>
      </c>
      <c r="C4415" t="s">
        <v>83</v>
      </c>
      <c r="D4415" t="s">
        <v>2830</v>
      </c>
    </row>
    <row r="4416" spans="1:4" x14ac:dyDescent="0.2">
      <c r="A4416">
        <v>21012</v>
      </c>
      <c r="B4416" t="s">
        <v>7186</v>
      </c>
      <c r="C4416" t="s">
        <v>83</v>
      </c>
      <c r="D4416" t="s">
        <v>2830</v>
      </c>
    </row>
    <row r="4417" spans="1:5" x14ac:dyDescent="0.2">
      <c r="A4417">
        <v>21013</v>
      </c>
      <c r="B4417" t="s">
        <v>7187</v>
      </c>
      <c r="C4417" t="s">
        <v>83</v>
      </c>
      <c r="D4417" t="s">
        <v>2830</v>
      </c>
    </row>
    <row r="4418" spans="1:5" x14ac:dyDescent="0.2">
      <c r="A4418">
        <v>21014</v>
      </c>
      <c r="B4418" t="s">
        <v>7188</v>
      </c>
      <c r="C4418" t="s">
        <v>83</v>
      </c>
      <c r="D4418" t="s">
        <v>2830</v>
      </c>
    </row>
    <row r="4419" spans="1:5" x14ac:dyDescent="0.2">
      <c r="A4419">
        <v>21015</v>
      </c>
      <c r="B4419" t="s">
        <v>7189</v>
      </c>
      <c r="C4419" t="s">
        <v>83</v>
      </c>
      <c r="D4419" t="s">
        <v>2830</v>
      </c>
    </row>
    <row r="4420" spans="1:5" x14ac:dyDescent="0.2">
      <c r="A4420">
        <v>40626</v>
      </c>
      <c r="B4420" t="s">
        <v>7190</v>
      </c>
      <c r="C4420" t="s">
        <v>83</v>
      </c>
      <c r="D4420" t="s">
        <v>2830</v>
      </c>
    </row>
    <row r="4421" spans="1:5" x14ac:dyDescent="0.2">
      <c r="A4421">
        <v>7697</v>
      </c>
      <c r="B4421" t="s">
        <v>7191</v>
      </c>
      <c r="C4421" t="s">
        <v>83</v>
      </c>
      <c r="D4421" t="s">
        <v>2830</v>
      </c>
    </row>
    <row r="4422" spans="1:5" x14ac:dyDescent="0.2">
      <c r="A4422">
        <v>7698</v>
      </c>
      <c r="B4422" t="s">
        <v>7192</v>
      </c>
      <c r="C4422" t="s">
        <v>83</v>
      </c>
      <c r="D4422" t="s">
        <v>2830</v>
      </c>
    </row>
    <row r="4423" spans="1:5" x14ac:dyDescent="0.2">
      <c r="A4423">
        <v>7691</v>
      </c>
      <c r="B4423" t="s">
        <v>7193</v>
      </c>
      <c r="C4423" t="s">
        <v>83</v>
      </c>
      <c r="D4423" t="s">
        <v>2830</v>
      </c>
    </row>
    <row r="4424" spans="1:5" x14ac:dyDescent="0.2">
      <c r="A4424">
        <v>7696</v>
      </c>
      <c r="B4424" t="s">
        <v>7194</v>
      </c>
      <c r="C4424" t="s">
        <v>83</v>
      </c>
      <c r="D4424" t="s">
        <v>2830</v>
      </c>
    </row>
    <row r="4425" spans="1:5" x14ac:dyDescent="0.2">
      <c r="A4425">
        <v>7701</v>
      </c>
      <c r="B4425" t="s">
        <v>7195</v>
      </c>
      <c r="C4425" t="s">
        <v>83</v>
      </c>
      <c r="D4425" t="s">
        <v>2830</v>
      </c>
    </row>
    <row r="4426" spans="1:5" x14ac:dyDescent="0.2">
      <c r="A4426">
        <v>7694</v>
      </c>
      <c r="B4426" t="s">
        <v>7196</v>
      </c>
      <c r="C4426" t="s">
        <v>83</v>
      </c>
      <c r="D4426" t="s">
        <v>2830</v>
      </c>
    </row>
    <row r="4427" spans="1:5" x14ac:dyDescent="0.2">
      <c r="A4427">
        <v>7700</v>
      </c>
      <c r="B4427" t="s">
        <v>7197</v>
      </c>
      <c r="C4427" t="s">
        <v>83</v>
      </c>
      <c r="D4427" t="s">
        <v>2830</v>
      </c>
    </row>
    <row r="4428" spans="1:5" x14ac:dyDescent="0.2">
      <c r="A4428">
        <v>7693</v>
      </c>
      <c r="B4428" t="s">
        <v>7198</v>
      </c>
      <c r="C4428" t="s">
        <v>83</v>
      </c>
      <c r="D4428" t="s">
        <v>2830</v>
      </c>
    </row>
    <row r="4429" spans="1:5" x14ac:dyDescent="0.2">
      <c r="A4429">
        <v>7692</v>
      </c>
      <c r="B4429" t="s">
        <v>7199</v>
      </c>
      <c r="C4429" t="s">
        <v>83</v>
      </c>
      <c r="D4429" t="s">
        <v>2830</v>
      </c>
    </row>
    <row r="4430" spans="1:5" x14ac:dyDescent="0.2">
      <c r="A4430">
        <v>7695</v>
      </c>
      <c r="B4430" t="s">
        <v>7200</v>
      </c>
      <c r="C4430" t="s">
        <v>83</v>
      </c>
      <c r="D4430" t="s">
        <v>2830</v>
      </c>
    </row>
    <row r="4431" spans="1:5" x14ac:dyDescent="0.2">
      <c r="A4431">
        <v>13356</v>
      </c>
      <c r="B4431" t="s">
        <v>7201</v>
      </c>
      <c r="C4431" t="s">
        <v>83</v>
      </c>
      <c r="D4431" t="s">
        <v>2830</v>
      </c>
    </row>
    <row r="4432" spans="1:5" x14ac:dyDescent="0.2">
      <c r="A4432">
        <v>36365</v>
      </c>
      <c r="B4432" t="s">
        <v>7202</v>
      </c>
      <c r="C4432" t="s">
        <v>83</v>
      </c>
      <c r="D4432" t="s">
        <v>2830</v>
      </c>
      <c r="E4432" s="336">
        <v>44.41</v>
      </c>
    </row>
    <row r="4433" spans="1:5" x14ac:dyDescent="0.2">
      <c r="A4433">
        <v>41930</v>
      </c>
      <c r="B4433" t="s">
        <v>7203</v>
      </c>
      <c r="C4433" t="s">
        <v>83</v>
      </c>
      <c r="D4433" t="s">
        <v>2830</v>
      </c>
      <c r="E4433" s="336">
        <v>147.91999999999999</v>
      </c>
    </row>
    <row r="4434" spans="1:5" x14ac:dyDescent="0.2">
      <c r="A4434">
        <v>41931</v>
      </c>
      <c r="B4434" t="s">
        <v>7204</v>
      </c>
      <c r="C4434" t="s">
        <v>83</v>
      </c>
      <c r="D4434" t="s">
        <v>2830</v>
      </c>
      <c r="E4434" s="336">
        <v>231.67</v>
      </c>
    </row>
    <row r="4435" spans="1:5" x14ac:dyDescent="0.2">
      <c r="A4435">
        <v>41932</v>
      </c>
      <c r="B4435" t="s">
        <v>7205</v>
      </c>
      <c r="C4435" t="s">
        <v>83</v>
      </c>
      <c r="D4435" t="s">
        <v>2830</v>
      </c>
      <c r="E4435" s="336">
        <v>356.59</v>
      </c>
    </row>
    <row r="4436" spans="1:5" x14ac:dyDescent="0.2">
      <c r="A4436">
        <v>41933</v>
      </c>
      <c r="B4436" t="s">
        <v>7206</v>
      </c>
      <c r="C4436" t="s">
        <v>83</v>
      </c>
      <c r="D4436" t="s">
        <v>2830</v>
      </c>
      <c r="E4436" s="336">
        <v>503.94</v>
      </c>
    </row>
    <row r="4437" spans="1:5" x14ac:dyDescent="0.2">
      <c r="A4437">
        <v>41934</v>
      </c>
      <c r="B4437" t="s">
        <v>7207</v>
      </c>
      <c r="C4437" t="s">
        <v>83</v>
      </c>
      <c r="D4437" t="s">
        <v>2830</v>
      </c>
      <c r="E4437" s="336">
        <v>586.9</v>
      </c>
    </row>
    <row r="4438" spans="1:5" x14ac:dyDescent="0.2">
      <c r="A4438">
        <v>41936</v>
      </c>
      <c r="B4438" t="s">
        <v>7208</v>
      </c>
      <c r="C4438" t="s">
        <v>83</v>
      </c>
      <c r="D4438" t="s">
        <v>2830</v>
      </c>
      <c r="E4438" s="336">
        <v>87.1</v>
      </c>
    </row>
    <row r="4439" spans="1:5" x14ac:dyDescent="0.2">
      <c r="A4439">
        <v>44812</v>
      </c>
      <c r="B4439" t="s">
        <v>7209</v>
      </c>
      <c r="C4439" t="s">
        <v>83</v>
      </c>
      <c r="D4439" t="s">
        <v>2830</v>
      </c>
      <c r="E4439" s="336">
        <v>463.66</v>
      </c>
    </row>
    <row r="4440" spans="1:5" x14ac:dyDescent="0.2">
      <c r="A4440">
        <v>41785</v>
      </c>
      <c r="B4440" t="s">
        <v>7210</v>
      </c>
      <c r="C4440" t="s">
        <v>83</v>
      </c>
      <c r="D4440" t="s">
        <v>2830</v>
      </c>
      <c r="E4440" s="336">
        <v>1718.28</v>
      </c>
    </row>
    <row r="4441" spans="1:5" x14ac:dyDescent="0.2">
      <c r="A4441">
        <v>41781</v>
      </c>
      <c r="B4441" t="s">
        <v>7211</v>
      </c>
      <c r="C4441" t="s">
        <v>83</v>
      </c>
      <c r="D4441" t="s">
        <v>2830</v>
      </c>
      <c r="E4441" s="336">
        <v>310.26</v>
      </c>
    </row>
    <row r="4442" spans="1:5" x14ac:dyDescent="0.2">
      <c r="A4442">
        <v>41783</v>
      </c>
      <c r="B4442" t="s">
        <v>7212</v>
      </c>
      <c r="C4442" t="s">
        <v>83</v>
      </c>
      <c r="D4442" t="s">
        <v>2830</v>
      </c>
      <c r="E4442" s="336">
        <v>1115.42</v>
      </c>
    </row>
    <row r="4443" spans="1:5" x14ac:dyDescent="0.2">
      <c r="A4443">
        <v>41786</v>
      </c>
      <c r="B4443" t="s">
        <v>7213</v>
      </c>
      <c r="C4443" t="s">
        <v>83</v>
      </c>
      <c r="D4443" t="s">
        <v>2830</v>
      </c>
      <c r="E4443" s="336">
        <v>2374.77</v>
      </c>
    </row>
    <row r="4444" spans="1:5" x14ac:dyDescent="0.2">
      <c r="A4444">
        <v>41779</v>
      </c>
      <c r="B4444" t="s">
        <v>7214</v>
      </c>
      <c r="C4444" t="s">
        <v>83</v>
      </c>
      <c r="D4444" t="s">
        <v>2830</v>
      </c>
      <c r="E4444" s="336">
        <v>122.19</v>
      </c>
    </row>
    <row r="4445" spans="1:5" x14ac:dyDescent="0.2">
      <c r="A4445">
        <v>41780</v>
      </c>
      <c r="B4445" t="s">
        <v>7215</v>
      </c>
      <c r="C4445" t="s">
        <v>83</v>
      </c>
      <c r="D4445" t="s">
        <v>2830</v>
      </c>
      <c r="E4445" s="336">
        <v>191.44</v>
      </c>
    </row>
    <row r="4446" spans="1:5" x14ac:dyDescent="0.2">
      <c r="A4446">
        <v>41782</v>
      </c>
      <c r="B4446" t="s">
        <v>7216</v>
      </c>
      <c r="C4446" t="s">
        <v>83</v>
      </c>
      <c r="D4446" t="s">
        <v>2830</v>
      </c>
      <c r="E4446" s="336">
        <v>685.76</v>
      </c>
    </row>
    <row r="4447" spans="1:5" x14ac:dyDescent="0.2">
      <c r="A4447">
        <v>38130</v>
      </c>
      <c r="B4447" t="s">
        <v>7217</v>
      </c>
      <c r="C4447" t="s">
        <v>83</v>
      </c>
      <c r="D4447" t="s">
        <v>2830</v>
      </c>
      <c r="E4447" s="336">
        <v>44.99</v>
      </c>
    </row>
    <row r="4448" spans="1:5" x14ac:dyDescent="0.2">
      <c r="A4448">
        <v>44260</v>
      </c>
      <c r="B4448" t="s">
        <v>7218</v>
      </c>
      <c r="C4448" t="s">
        <v>83</v>
      </c>
      <c r="D4448" t="s">
        <v>2830</v>
      </c>
      <c r="E4448" s="336">
        <v>425.81</v>
      </c>
    </row>
    <row r="4449" spans="1:5" x14ac:dyDescent="0.2">
      <c r="A4449">
        <v>21123</v>
      </c>
      <c r="B4449" t="s">
        <v>7219</v>
      </c>
      <c r="C4449" t="s">
        <v>83</v>
      </c>
      <c r="D4449" t="s">
        <v>767</v>
      </c>
      <c r="E4449" s="336">
        <v>12.52</v>
      </c>
    </row>
    <row r="4450" spans="1:5" x14ac:dyDescent="0.2">
      <c r="A4450">
        <v>21124</v>
      </c>
      <c r="B4450" t="s">
        <v>7220</v>
      </c>
      <c r="C4450" t="s">
        <v>83</v>
      </c>
      <c r="D4450" t="s">
        <v>2830</v>
      </c>
      <c r="E4450" s="336">
        <v>20</v>
      </c>
    </row>
    <row r="4451" spans="1:5" x14ac:dyDescent="0.2">
      <c r="A4451">
        <v>21125</v>
      </c>
      <c r="B4451" t="s">
        <v>7221</v>
      </c>
      <c r="C4451" t="s">
        <v>83</v>
      </c>
      <c r="D4451" t="s">
        <v>2830</v>
      </c>
      <c r="E4451" s="336">
        <v>34.450000000000003</v>
      </c>
    </row>
    <row r="4452" spans="1:5" x14ac:dyDescent="0.2">
      <c r="A4452">
        <v>38028</v>
      </c>
      <c r="B4452" t="s">
        <v>7222</v>
      </c>
      <c r="C4452" t="s">
        <v>83</v>
      </c>
      <c r="D4452" t="s">
        <v>2830</v>
      </c>
      <c r="E4452" s="336">
        <v>60.23</v>
      </c>
    </row>
    <row r="4453" spans="1:5" x14ac:dyDescent="0.2">
      <c r="A4453">
        <v>38029</v>
      </c>
      <c r="B4453" t="s">
        <v>7223</v>
      </c>
      <c r="C4453" t="s">
        <v>83</v>
      </c>
      <c r="D4453" t="s">
        <v>2830</v>
      </c>
      <c r="E4453" s="336">
        <v>88.15</v>
      </c>
    </row>
    <row r="4454" spans="1:5" x14ac:dyDescent="0.2">
      <c r="A4454">
        <v>38030</v>
      </c>
      <c r="B4454" t="s">
        <v>7224</v>
      </c>
      <c r="C4454" t="s">
        <v>83</v>
      </c>
      <c r="D4454" t="s">
        <v>2830</v>
      </c>
      <c r="E4454" s="336">
        <v>142.55000000000001</v>
      </c>
    </row>
    <row r="4455" spans="1:5" x14ac:dyDescent="0.2">
      <c r="A4455">
        <v>38031</v>
      </c>
      <c r="B4455" t="s">
        <v>7225</v>
      </c>
      <c r="C4455" t="s">
        <v>83</v>
      </c>
      <c r="D4455" t="s">
        <v>2830</v>
      </c>
      <c r="E4455" s="336">
        <v>223.74</v>
      </c>
    </row>
    <row r="4456" spans="1:5" x14ac:dyDescent="0.2">
      <c r="A4456">
        <v>39735</v>
      </c>
      <c r="B4456" t="s">
        <v>7226</v>
      </c>
      <c r="C4456" t="s">
        <v>83</v>
      </c>
      <c r="D4456" t="s">
        <v>2830</v>
      </c>
      <c r="E4456" s="336">
        <v>67.2</v>
      </c>
    </row>
    <row r="4457" spans="1:5" x14ac:dyDescent="0.2">
      <c r="A4457">
        <v>39734</v>
      </c>
      <c r="B4457" t="s">
        <v>7227</v>
      </c>
      <c r="C4457" t="s">
        <v>83</v>
      </c>
      <c r="D4457" t="s">
        <v>2830</v>
      </c>
      <c r="E4457" s="336">
        <v>79.709999999999994</v>
      </c>
    </row>
    <row r="4458" spans="1:5" x14ac:dyDescent="0.2">
      <c r="A4458">
        <v>39736</v>
      </c>
      <c r="B4458" t="s">
        <v>7228</v>
      </c>
      <c r="C4458" t="s">
        <v>83</v>
      </c>
      <c r="D4458" t="s">
        <v>2830</v>
      </c>
      <c r="E4458" s="336">
        <v>90.97</v>
      </c>
    </row>
    <row r="4459" spans="1:5" x14ac:dyDescent="0.2">
      <c r="A4459">
        <v>39739</v>
      </c>
      <c r="B4459" t="s">
        <v>7229</v>
      </c>
      <c r="C4459" t="s">
        <v>83</v>
      </c>
      <c r="D4459" t="s">
        <v>2830</v>
      </c>
      <c r="E4459" s="336">
        <v>62.91</v>
      </c>
    </row>
    <row r="4460" spans="1:5" x14ac:dyDescent="0.2">
      <c r="A4460">
        <v>39737</v>
      </c>
      <c r="B4460" t="s">
        <v>7230</v>
      </c>
      <c r="C4460" t="s">
        <v>83</v>
      </c>
      <c r="D4460" t="s">
        <v>2830</v>
      </c>
      <c r="E4460" s="336">
        <v>12.23</v>
      </c>
    </row>
    <row r="4461" spans="1:5" x14ac:dyDescent="0.2">
      <c r="A4461">
        <v>39738</v>
      </c>
      <c r="B4461" t="s">
        <v>7231</v>
      </c>
      <c r="C4461" t="s">
        <v>83</v>
      </c>
      <c r="D4461" t="s">
        <v>2830</v>
      </c>
      <c r="E4461" s="336">
        <v>4.42</v>
      </c>
    </row>
    <row r="4462" spans="1:5" x14ac:dyDescent="0.2">
      <c r="A4462">
        <v>39733</v>
      </c>
      <c r="B4462" t="s">
        <v>7232</v>
      </c>
      <c r="C4462" t="s">
        <v>83</v>
      </c>
      <c r="D4462" t="s">
        <v>2830</v>
      </c>
      <c r="E4462" s="336">
        <v>108.87</v>
      </c>
    </row>
    <row r="4463" spans="1:5" x14ac:dyDescent="0.2">
      <c r="A4463">
        <v>39854</v>
      </c>
      <c r="B4463" t="s">
        <v>7233</v>
      </c>
      <c r="C4463" t="s">
        <v>83</v>
      </c>
      <c r="D4463" t="s">
        <v>2830</v>
      </c>
      <c r="E4463" s="336">
        <v>110.41</v>
      </c>
    </row>
    <row r="4464" spans="1:5" x14ac:dyDescent="0.2">
      <c r="A4464">
        <v>39740</v>
      </c>
      <c r="B4464" t="s">
        <v>7234</v>
      </c>
      <c r="C4464" t="s">
        <v>83</v>
      </c>
      <c r="D4464" t="s">
        <v>2830</v>
      </c>
      <c r="E4464" s="336">
        <v>60.41</v>
      </c>
    </row>
    <row r="4465" spans="1:5" x14ac:dyDescent="0.2">
      <c r="A4465">
        <v>39741</v>
      </c>
      <c r="B4465" t="s">
        <v>7235</v>
      </c>
      <c r="C4465" t="s">
        <v>83</v>
      </c>
      <c r="D4465" t="s">
        <v>2830</v>
      </c>
      <c r="E4465" s="336">
        <v>11.13</v>
      </c>
    </row>
    <row r="4466" spans="1:5" x14ac:dyDescent="0.2">
      <c r="A4466">
        <v>39853</v>
      </c>
      <c r="B4466" t="s">
        <v>7236</v>
      </c>
      <c r="C4466" t="s">
        <v>83</v>
      </c>
      <c r="D4466" t="s">
        <v>2830</v>
      </c>
      <c r="E4466" s="336">
        <v>14.62</v>
      </c>
    </row>
    <row r="4467" spans="1:5" x14ac:dyDescent="0.2">
      <c r="A4467">
        <v>39742</v>
      </c>
      <c r="B4467" t="s">
        <v>7237</v>
      </c>
      <c r="C4467" t="s">
        <v>83</v>
      </c>
      <c r="D4467" t="s">
        <v>2830</v>
      </c>
      <c r="E4467" s="336">
        <v>48.56</v>
      </c>
    </row>
    <row r="4468" spans="1:5" x14ac:dyDescent="0.2">
      <c r="A4468">
        <v>39751</v>
      </c>
      <c r="B4468" t="s">
        <v>7238</v>
      </c>
      <c r="C4468" t="s">
        <v>83</v>
      </c>
      <c r="D4468" t="s">
        <v>2830</v>
      </c>
    </row>
    <row r="4469" spans="1:5" x14ac:dyDescent="0.2">
      <c r="A4469">
        <v>39750</v>
      </c>
      <c r="B4469" t="s">
        <v>7239</v>
      </c>
      <c r="C4469" t="s">
        <v>83</v>
      </c>
      <c r="D4469" t="s">
        <v>2830</v>
      </c>
    </row>
    <row r="4470" spans="1:5" x14ac:dyDescent="0.2">
      <c r="A4470">
        <v>39749</v>
      </c>
      <c r="B4470" t="s">
        <v>7240</v>
      </c>
      <c r="C4470" t="s">
        <v>83</v>
      </c>
      <c r="D4470" t="s">
        <v>2830</v>
      </c>
    </row>
    <row r="4471" spans="1:5" x14ac:dyDescent="0.2">
      <c r="A4471">
        <v>39747</v>
      </c>
      <c r="B4471" t="s">
        <v>7241</v>
      </c>
      <c r="C4471" t="s">
        <v>83</v>
      </c>
      <c r="D4471" t="s">
        <v>2830</v>
      </c>
    </row>
    <row r="4472" spans="1:5" x14ac:dyDescent="0.2">
      <c r="A4472">
        <v>39753</v>
      </c>
      <c r="B4472" t="s">
        <v>7242</v>
      </c>
      <c r="C4472" t="s">
        <v>83</v>
      </c>
      <c r="D4472" t="s">
        <v>2830</v>
      </c>
    </row>
    <row r="4473" spans="1:5" x14ac:dyDescent="0.2">
      <c r="A4473">
        <v>39752</v>
      </c>
      <c r="B4473" t="s">
        <v>7243</v>
      </c>
      <c r="C4473" t="s">
        <v>83</v>
      </c>
      <c r="D4473" t="s">
        <v>2830</v>
      </c>
    </row>
    <row r="4474" spans="1:5" x14ac:dyDescent="0.2">
      <c r="A4474">
        <v>39754</v>
      </c>
      <c r="B4474" t="s">
        <v>7244</v>
      </c>
      <c r="C4474" t="s">
        <v>83</v>
      </c>
      <c r="D4474" t="s">
        <v>2830</v>
      </c>
    </row>
    <row r="4475" spans="1:5" x14ac:dyDescent="0.2">
      <c r="A4475">
        <v>39748</v>
      </c>
      <c r="B4475" t="s">
        <v>7245</v>
      </c>
      <c r="C4475" t="s">
        <v>83</v>
      </c>
      <c r="D4475" t="s">
        <v>2830</v>
      </c>
    </row>
    <row r="4476" spans="1:5" x14ac:dyDescent="0.2">
      <c r="A4476">
        <v>39755</v>
      </c>
      <c r="B4476" t="s">
        <v>7246</v>
      </c>
      <c r="C4476" t="s">
        <v>83</v>
      </c>
      <c r="D4476" t="s">
        <v>2830</v>
      </c>
    </row>
    <row r="4477" spans="1:5" x14ac:dyDescent="0.2">
      <c r="A4477">
        <v>12742</v>
      </c>
      <c r="B4477" t="s">
        <v>7247</v>
      </c>
      <c r="C4477" t="s">
        <v>83</v>
      </c>
      <c r="D4477" t="s">
        <v>2830</v>
      </c>
    </row>
    <row r="4478" spans="1:5" x14ac:dyDescent="0.2">
      <c r="A4478">
        <v>12713</v>
      </c>
      <c r="B4478" t="s">
        <v>7248</v>
      </c>
      <c r="C4478" t="s">
        <v>83</v>
      </c>
      <c r="D4478" t="s">
        <v>767</v>
      </c>
    </row>
    <row r="4479" spans="1:5" x14ac:dyDescent="0.2">
      <c r="A4479">
        <v>12743</v>
      </c>
      <c r="B4479" t="s">
        <v>7249</v>
      </c>
      <c r="C4479" t="s">
        <v>83</v>
      </c>
      <c r="D4479" t="s">
        <v>2830</v>
      </c>
    </row>
    <row r="4480" spans="1:5" x14ac:dyDescent="0.2">
      <c r="A4480">
        <v>12744</v>
      </c>
      <c r="B4480" t="s">
        <v>7250</v>
      </c>
      <c r="C4480" t="s">
        <v>83</v>
      </c>
      <c r="D4480" t="s">
        <v>2830</v>
      </c>
    </row>
    <row r="4481" spans="1:5" x14ac:dyDescent="0.2">
      <c r="A4481">
        <v>12745</v>
      </c>
      <c r="B4481" t="s">
        <v>7251</v>
      </c>
      <c r="C4481" t="s">
        <v>83</v>
      </c>
      <c r="D4481" t="s">
        <v>2830</v>
      </c>
    </row>
    <row r="4482" spans="1:5" x14ac:dyDescent="0.2">
      <c r="A4482">
        <v>12746</v>
      </c>
      <c r="B4482" t="s">
        <v>7252</v>
      </c>
      <c r="C4482" t="s">
        <v>83</v>
      </c>
      <c r="D4482" t="s">
        <v>2830</v>
      </c>
    </row>
    <row r="4483" spans="1:5" x14ac:dyDescent="0.2">
      <c r="A4483">
        <v>12747</v>
      </c>
      <c r="B4483" t="s">
        <v>7253</v>
      </c>
      <c r="C4483" t="s">
        <v>83</v>
      </c>
      <c r="D4483" t="s">
        <v>2830</v>
      </c>
    </row>
    <row r="4484" spans="1:5" x14ac:dyDescent="0.2">
      <c r="A4484">
        <v>12748</v>
      </c>
      <c r="B4484" t="s">
        <v>7254</v>
      </c>
      <c r="C4484" t="s">
        <v>83</v>
      </c>
      <c r="D4484" t="s">
        <v>2830</v>
      </c>
    </row>
    <row r="4485" spans="1:5" x14ac:dyDescent="0.2">
      <c r="A4485">
        <v>12749</v>
      </c>
      <c r="B4485" t="s">
        <v>7255</v>
      </c>
      <c r="C4485" t="s">
        <v>83</v>
      </c>
      <c r="D4485" t="s">
        <v>2830</v>
      </c>
    </row>
    <row r="4486" spans="1:5" x14ac:dyDescent="0.2">
      <c r="A4486">
        <v>39660</v>
      </c>
      <c r="B4486" t="s">
        <v>7256</v>
      </c>
      <c r="C4486" t="s">
        <v>83</v>
      </c>
      <c r="D4486" t="s">
        <v>2830</v>
      </c>
    </row>
    <row r="4487" spans="1:5" x14ac:dyDescent="0.2">
      <c r="A4487">
        <v>39662</v>
      </c>
      <c r="B4487" t="s">
        <v>7257</v>
      </c>
      <c r="C4487" t="s">
        <v>83</v>
      </c>
      <c r="D4487" t="s">
        <v>2830</v>
      </c>
    </row>
    <row r="4488" spans="1:5" x14ac:dyDescent="0.2">
      <c r="A4488">
        <v>39661</v>
      </c>
      <c r="B4488" t="s">
        <v>7258</v>
      </c>
      <c r="C4488" t="s">
        <v>83</v>
      </c>
      <c r="D4488" t="s">
        <v>2830</v>
      </c>
    </row>
    <row r="4489" spans="1:5" x14ac:dyDescent="0.2">
      <c r="A4489">
        <v>39666</v>
      </c>
      <c r="B4489" t="s">
        <v>2761</v>
      </c>
      <c r="C4489" t="s">
        <v>83</v>
      </c>
      <c r="D4489" t="s">
        <v>2830</v>
      </c>
    </row>
    <row r="4490" spans="1:5" x14ac:dyDescent="0.2">
      <c r="A4490">
        <v>39664</v>
      </c>
      <c r="B4490" t="s">
        <v>7259</v>
      </c>
      <c r="C4490" t="s">
        <v>83</v>
      </c>
      <c r="D4490" t="s">
        <v>2830</v>
      </c>
    </row>
    <row r="4491" spans="1:5" x14ac:dyDescent="0.2">
      <c r="A4491">
        <v>39663</v>
      </c>
      <c r="B4491" t="s">
        <v>7260</v>
      </c>
      <c r="C4491" t="s">
        <v>83</v>
      </c>
      <c r="D4491" t="s">
        <v>2830</v>
      </c>
    </row>
    <row r="4492" spans="1:5" x14ac:dyDescent="0.2">
      <c r="A4492">
        <v>39665</v>
      </c>
      <c r="B4492" t="s">
        <v>7261</v>
      </c>
      <c r="C4492" t="s">
        <v>83</v>
      </c>
      <c r="D4492" t="s">
        <v>2830</v>
      </c>
    </row>
    <row r="4493" spans="1:5" x14ac:dyDescent="0.2">
      <c r="A4493">
        <v>7753</v>
      </c>
      <c r="B4493" t="s">
        <v>7262</v>
      </c>
      <c r="C4493" t="s">
        <v>83</v>
      </c>
      <c r="D4493" t="s">
        <v>2830</v>
      </c>
      <c r="E4493" s="336">
        <v>557.57000000000005</v>
      </c>
    </row>
    <row r="4494" spans="1:5" x14ac:dyDescent="0.2">
      <c r="A4494">
        <v>13256</v>
      </c>
      <c r="B4494" t="s">
        <v>7263</v>
      </c>
      <c r="C4494" t="s">
        <v>83</v>
      </c>
      <c r="D4494" t="s">
        <v>2830</v>
      </c>
      <c r="E4494" s="336">
        <v>781.09</v>
      </c>
    </row>
    <row r="4495" spans="1:5" x14ac:dyDescent="0.2">
      <c r="A4495">
        <v>7757</v>
      </c>
      <c r="B4495" t="s">
        <v>7264</v>
      </c>
      <c r="C4495" t="s">
        <v>83</v>
      </c>
      <c r="D4495" t="s">
        <v>2830</v>
      </c>
      <c r="E4495" s="336">
        <v>832.76</v>
      </c>
    </row>
    <row r="4496" spans="1:5" x14ac:dyDescent="0.2">
      <c r="A4496">
        <v>7758</v>
      </c>
      <c r="B4496" t="s">
        <v>7265</v>
      </c>
      <c r="C4496" t="s">
        <v>83</v>
      </c>
      <c r="D4496" t="s">
        <v>2830</v>
      </c>
      <c r="E4496" s="336">
        <v>1206.48</v>
      </c>
    </row>
    <row r="4497" spans="1:5" x14ac:dyDescent="0.2">
      <c r="A4497">
        <v>7759</v>
      </c>
      <c r="B4497" t="s">
        <v>7266</v>
      </c>
      <c r="C4497" t="s">
        <v>83</v>
      </c>
      <c r="D4497" t="s">
        <v>2830</v>
      </c>
      <c r="E4497" s="336">
        <v>3343.17</v>
      </c>
    </row>
    <row r="4498" spans="1:5" x14ac:dyDescent="0.2">
      <c r="A4498">
        <v>40334</v>
      </c>
      <c r="B4498" t="s">
        <v>7267</v>
      </c>
      <c r="C4498" t="s">
        <v>83</v>
      </c>
      <c r="D4498" t="s">
        <v>2830</v>
      </c>
      <c r="E4498" s="336">
        <v>130.97999999999999</v>
      </c>
    </row>
    <row r="4499" spans="1:5" x14ac:dyDescent="0.2">
      <c r="A4499">
        <v>7745</v>
      </c>
      <c r="B4499" t="s">
        <v>7268</v>
      </c>
      <c r="C4499" t="s">
        <v>83</v>
      </c>
      <c r="D4499" t="s">
        <v>2830</v>
      </c>
      <c r="E4499" s="336">
        <v>147.80000000000001</v>
      </c>
    </row>
    <row r="4500" spans="1:5" x14ac:dyDescent="0.2">
      <c r="A4500">
        <v>7742</v>
      </c>
      <c r="B4500" t="s">
        <v>7269</v>
      </c>
      <c r="C4500" t="s">
        <v>83</v>
      </c>
      <c r="D4500" t="s">
        <v>2830</v>
      </c>
      <c r="E4500" s="336">
        <v>389.82</v>
      </c>
    </row>
    <row r="4501" spans="1:5" x14ac:dyDescent="0.2">
      <c r="A4501">
        <v>7750</v>
      </c>
      <c r="B4501" t="s">
        <v>7270</v>
      </c>
      <c r="C4501" t="s">
        <v>83</v>
      </c>
      <c r="D4501" t="s">
        <v>2830</v>
      </c>
      <c r="E4501" s="336">
        <v>475.86</v>
      </c>
    </row>
    <row r="4502" spans="1:5" x14ac:dyDescent="0.2">
      <c r="A4502">
        <v>7756</v>
      </c>
      <c r="B4502" t="s">
        <v>7271</v>
      </c>
      <c r="C4502" t="s">
        <v>83</v>
      </c>
      <c r="D4502" t="s">
        <v>2830</v>
      </c>
      <c r="E4502" s="336">
        <v>546.76</v>
      </c>
    </row>
    <row r="4503" spans="1:5" x14ac:dyDescent="0.2">
      <c r="A4503">
        <v>7725</v>
      </c>
      <c r="B4503" t="s">
        <v>7272</v>
      </c>
      <c r="C4503" t="s">
        <v>83</v>
      </c>
      <c r="D4503" t="s">
        <v>767</v>
      </c>
      <c r="E4503" s="336">
        <v>286</v>
      </c>
    </row>
    <row r="4504" spans="1:5" x14ac:dyDescent="0.2">
      <c r="A4504">
        <v>7765</v>
      </c>
      <c r="B4504" t="s">
        <v>7273</v>
      </c>
      <c r="C4504" t="s">
        <v>83</v>
      </c>
      <c r="D4504" t="s">
        <v>2830</v>
      </c>
      <c r="E4504" s="336">
        <v>612.85</v>
      </c>
    </row>
    <row r="4505" spans="1:5" x14ac:dyDescent="0.2">
      <c r="A4505">
        <v>12569</v>
      </c>
      <c r="B4505" t="s">
        <v>7274</v>
      </c>
      <c r="C4505" t="s">
        <v>83</v>
      </c>
      <c r="D4505" t="s">
        <v>2830</v>
      </c>
      <c r="E4505" s="336">
        <v>845.98</v>
      </c>
    </row>
    <row r="4506" spans="1:5" x14ac:dyDescent="0.2">
      <c r="A4506">
        <v>7766</v>
      </c>
      <c r="B4506" t="s">
        <v>7275</v>
      </c>
      <c r="C4506" t="s">
        <v>83</v>
      </c>
      <c r="D4506" t="s">
        <v>2830</v>
      </c>
      <c r="E4506" s="336">
        <v>898.85</v>
      </c>
    </row>
    <row r="4507" spans="1:5" x14ac:dyDescent="0.2">
      <c r="A4507">
        <v>7767</v>
      </c>
      <c r="B4507" t="s">
        <v>7276</v>
      </c>
      <c r="C4507" t="s">
        <v>83</v>
      </c>
      <c r="D4507" t="s">
        <v>2830</v>
      </c>
      <c r="E4507" s="336">
        <v>1290.5999999999999</v>
      </c>
    </row>
    <row r="4508" spans="1:5" x14ac:dyDescent="0.2">
      <c r="A4508">
        <v>7727</v>
      </c>
      <c r="B4508" t="s">
        <v>7277</v>
      </c>
      <c r="C4508" t="s">
        <v>83</v>
      </c>
      <c r="D4508" t="s">
        <v>2830</v>
      </c>
      <c r="E4508" s="336">
        <v>3749.24</v>
      </c>
    </row>
    <row r="4509" spans="1:5" x14ac:dyDescent="0.2">
      <c r="A4509">
        <v>7760</v>
      </c>
      <c r="B4509" t="s">
        <v>7278</v>
      </c>
      <c r="C4509" t="s">
        <v>83</v>
      </c>
      <c r="D4509" t="s">
        <v>2830</v>
      </c>
      <c r="E4509" s="336">
        <v>149</v>
      </c>
    </row>
    <row r="4510" spans="1:5" x14ac:dyDescent="0.2">
      <c r="A4510">
        <v>7761</v>
      </c>
      <c r="B4510" t="s">
        <v>7279</v>
      </c>
      <c r="C4510" t="s">
        <v>83</v>
      </c>
      <c r="D4510" t="s">
        <v>2830</v>
      </c>
      <c r="E4510" s="336">
        <v>156.21</v>
      </c>
    </row>
    <row r="4511" spans="1:5" x14ac:dyDescent="0.2">
      <c r="A4511">
        <v>7752</v>
      </c>
      <c r="B4511" t="s">
        <v>7280</v>
      </c>
      <c r="C4511" t="s">
        <v>83</v>
      </c>
      <c r="D4511" t="s">
        <v>2830</v>
      </c>
      <c r="E4511" s="336">
        <v>189.86</v>
      </c>
    </row>
    <row r="4512" spans="1:5" x14ac:dyDescent="0.2">
      <c r="A4512">
        <v>7762</v>
      </c>
      <c r="B4512" t="s">
        <v>7281</v>
      </c>
      <c r="C4512" t="s">
        <v>83</v>
      </c>
      <c r="D4512" t="s">
        <v>2830</v>
      </c>
      <c r="E4512" s="336">
        <v>248.14</v>
      </c>
    </row>
    <row r="4513" spans="1:5" x14ac:dyDescent="0.2">
      <c r="A4513">
        <v>7722</v>
      </c>
      <c r="B4513" t="s">
        <v>7282</v>
      </c>
      <c r="C4513" t="s">
        <v>83</v>
      </c>
      <c r="D4513" t="s">
        <v>2830</v>
      </c>
      <c r="E4513" s="336">
        <v>379.73</v>
      </c>
    </row>
    <row r="4514" spans="1:5" x14ac:dyDescent="0.2">
      <c r="A4514">
        <v>7763</v>
      </c>
      <c r="B4514" t="s">
        <v>7283</v>
      </c>
      <c r="C4514" t="s">
        <v>83</v>
      </c>
      <c r="D4514" t="s">
        <v>2830</v>
      </c>
      <c r="E4514" s="336">
        <v>462.64</v>
      </c>
    </row>
    <row r="4515" spans="1:5" x14ac:dyDescent="0.2">
      <c r="A4515">
        <v>7764</v>
      </c>
      <c r="B4515" t="s">
        <v>7284</v>
      </c>
      <c r="C4515" t="s">
        <v>83</v>
      </c>
      <c r="D4515" t="s">
        <v>2830</v>
      </c>
      <c r="E4515" s="336">
        <v>552.77</v>
      </c>
    </row>
    <row r="4516" spans="1:5" x14ac:dyDescent="0.2">
      <c r="A4516">
        <v>12572</v>
      </c>
      <c r="B4516" t="s">
        <v>7285</v>
      </c>
      <c r="C4516" t="s">
        <v>83</v>
      </c>
      <c r="D4516" t="s">
        <v>2830</v>
      </c>
      <c r="E4516" s="336">
        <v>781.09</v>
      </c>
    </row>
    <row r="4517" spans="1:5" x14ac:dyDescent="0.2">
      <c r="A4517">
        <v>12573</v>
      </c>
      <c r="B4517" t="s">
        <v>7286</v>
      </c>
      <c r="C4517" t="s">
        <v>83</v>
      </c>
      <c r="D4517" t="s">
        <v>2830</v>
      </c>
      <c r="E4517" s="336">
        <v>1027.43</v>
      </c>
    </row>
    <row r="4518" spans="1:5" x14ac:dyDescent="0.2">
      <c r="A4518">
        <v>12574</v>
      </c>
      <c r="B4518" t="s">
        <v>7287</v>
      </c>
      <c r="C4518" t="s">
        <v>83</v>
      </c>
      <c r="D4518" t="s">
        <v>2830</v>
      </c>
      <c r="E4518" s="336">
        <v>1242.29</v>
      </c>
    </row>
    <row r="4519" spans="1:5" x14ac:dyDescent="0.2">
      <c r="A4519">
        <v>12575</v>
      </c>
      <c r="B4519" t="s">
        <v>7288</v>
      </c>
      <c r="C4519" t="s">
        <v>83</v>
      </c>
      <c r="D4519" t="s">
        <v>2830</v>
      </c>
      <c r="E4519" s="336">
        <v>1886.63</v>
      </c>
    </row>
    <row r="4520" spans="1:5" x14ac:dyDescent="0.2">
      <c r="A4520">
        <v>12576</v>
      </c>
      <c r="B4520" t="s">
        <v>7289</v>
      </c>
      <c r="C4520" t="s">
        <v>83</v>
      </c>
      <c r="D4520" t="s">
        <v>2830</v>
      </c>
      <c r="E4520" s="336">
        <v>228.31</v>
      </c>
    </row>
    <row r="4521" spans="1:5" x14ac:dyDescent="0.2">
      <c r="A4521">
        <v>12577</v>
      </c>
      <c r="B4521" t="s">
        <v>7290</v>
      </c>
      <c r="C4521" t="s">
        <v>83</v>
      </c>
      <c r="D4521" t="s">
        <v>2830</v>
      </c>
      <c r="E4521" s="336">
        <v>307.63</v>
      </c>
    </row>
    <row r="4522" spans="1:5" x14ac:dyDescent="0.2">
      <c r="A4522">
        <v>12578</v>
      </c>
      <c r="B4522" t="s">
        <v>7291</v>
      </c>
      <c r="C4522" t="s">
        <v>83</v>
      </c>
      <c r="D4522" t="s">
        <v>2830</v>
      </c>
      <c r="E4522" s="336">
        <v>372.52</v>
      </c>
    </row>
    <row r="4523" spans="1:5" x14ac:dyDescent="0.2">
      <c r="A4523">
        <v>12579</v>
      </c>
      <c r="B4523" t="s">
        <v>7292</v>
      </c>
      <c r="C4523" t="s">
        <v>83</v>
      </c>
      <c r="D4523" t="s">
        <v>2830</v>
      </c>
      <c r="E4523" s="336">
        <v>641.69000000000005</v>
      </c>
    </row>
    <row r="4524" spans="1:5" x14ac:dyDescent="0.2">
      <c r="A4524">
        <v>12580</v>
      </c>
      <c r="B4524" t="s">
        <v>7293</v>
      </c>
      <c r="C4524" t="s">
        <v>83</v>
      </c>
      <c r="D4524" t="s">
        <v>2830</v>
      </c>
      <c r="E4524" s="336">
        <v>668.61</v>
      </c>
    </row>
    <row r="4525" spans="1:5" x14ac:dyDescent="0.2">
      <c r="A4525">
        <v>12581</v>
      </c>
      <c r="B4525" t="s">
        <v>7294</v>
      </c>
      <c r="C4525" t="s">
        <v>83</v>
      </c>
      <c r="D4525" t="s">
        <v>2830</v>
      </c>
      <c r="E4525" s="336">
        <v>716.2</v>
      </c>
    </row>
    <row r="4526" spans="1:5" x14ac:dyDescent="0.2">
      <c r="A4526">
        <v>7720</v>
      </c>
      <c r="B4526" t="s">
        <v>7295</v>
      </c>
      <c r="C4526" t="s">
        <v>83</v>
      </c>
      <c r="D4526" t="s">
        <v>2830</v>
      </c>
      <c r="E4526" s="336">
        <v>1119.96</v>
      </c>
    </row>
    <row r="4527" spans="1:5" x14ac:dyDescent="0.2">
      <c r="A4527">
        <v>40335</v>
      </c>
      <c r="B4527" t="s">
        <v>7296</v>
      </c>
      <c r="C4527" t="s">
        <v>83</v>
      </c>
      <c r="D4527" t="s">
        <v>2830</v>
      </c>
      <c r="E4527" s="336">
        <v>234.32</v>
      </c>
    </row>
    <row r="4528" spans="1:5" x14ac:dyDescent="0.2">
      <c r="A4528">
        <v>7740</v>
      </c>
      <c r="B4528" t="s">
        <v>7297</v>
      </c>
      <c r="C4528" t="s">
        <v>83</v>
      </c>
      <c r="D4528" t="s">
        <v>2830</v>
      </c>
      <c r="E4528" s="336">
        <v>240.33</v>
      </c>
    </row>
    <row r="4529" spans="1:5" x14ac:dyDescent="0.2">
      <c r="A4529">
        <v>7741</v>
      </c>
      <c r="B4529" t="s">
        <v>7298</v>
      </c>
      <c r="C4529" t="s">
        <v>83</v>
      </c>
      <c r="D4529" t="s">
        <v>2830</v>
      </c>
      <c r="E4529" s="336">
        <v>444.62</v>
      </c>
    </row>
    <row r="4530" spans="1:5" x14ac:dyDescent="0.2">
      <c r="A4530">
        <v>7774</v>
      </c>
      <c r="B4530" t="s">
        <v>7299</v>
      </c>
      <c r="C4530" t="s">
        <v>83</v>
      </c>
      <c r="D4530" t="s">
        <v>2830</v>
      </c>
      <c r="E4530" s="336">
        <v>545.55999999999995</v>
      </c>
    </row>
    <row r="4531" spans="1:5" x14ac:dyDescent="0.2">
      <c r="A4531">
        <v>7744</v>
      </c>
      <c r="B4531" t="s">
        <v>7300</v>
      </c>
      <c r="C4531" t="s">
        <v>83</v>
      </c>
      <c r="D4531" t="s">
        <v>2830</v>
      </c>
      <c r="E4531" s="336">
        <v>712.59</v>
      </c>
    </row>
    <row r="4532" spans="1:5" x14ac:dyDescent="0.2">
      <c r="A4532">
        <v>7773</v>
      </c>
      <c r="B4532" t="s">
        <v>7301</v>
      </c>
      <c r="C4532" t="s">
        <v>83</v>
      </c>
      <c r="D4532" t="s">
        <v>2830</v>
      </c>
      <c r="E4532" s="336">
        <v>728.33</v>
      </c>
    </row>
    <row r="4533" spans="1:5" x14ac:dyDescent="0.2">
      <c r="A4533">
        <v>7754</v>
      </c>
      <c r="B4533" t="s">
        <v>7302</v>
      </c>
      <c r="C4533" t="s">
        <v>83</v>
      </c>
      <c r="D4533" t="s">
        <v>2830</v>
      </c>
      <c r="E4533" s="336">
        <v>1104.3399999999999</v>
      </c>
    </row>
    <row r="4534" spans="1:5" x14ac:dyDescent="0.2">
      <c r="A4534">
        <v>7735</v>
      </c>
      <c r="B4534" t="s">
        <v>7303</v>
      </c>
      <c r="C4534" t="s">
        <v>83</v>
      </c>
      <c r="D4534" t="s">
        <v>2830</v>
      </c>
      <c r="E4534" s="336">
        <v>1430</v>
      </c>
    </row>
    <row r="4535" spans="1:5" x14ac:dyDescent="0.2">
      <c r="A4535">
        <v>7755</v>
      </c>
      <c r="B4535" t="s">
        <v>7304</v>
      </c>
      <c r="C4535" t="s">
        <v>83</v>
      </c>
      <c r="D4535" t="s">
        <v>2830</v>
      </c>
      <c r="E4535" s="336">
        <v>283.58999999999997</v>
      </c>
    </row>
    <row r="4536" spans="1:5" x14ac:dyDescent="0.2">
      <c r="A4536">
        <v>7776</v>
      </c>
      <c r="B4536" t="s">
        <v>7305</v>
      </c>
      <c r="C4536" t="s">
        <v>83</v>
      </c>
      <c r="D4536" t="s">
        <v>2830</v>
      </c>
      <c r="E4536" s="336">
        <v>591.22</v>
      </c>
    </row>
    <row r="4537" spans="1:5" x14ac:dyDescent="0.2">
      <c r="A4537">
        <v>7743</v>
      </c>
      <c r="B4537" t="s">
        <v>7306</v>
      </c>
      <c r="C4537" t="s">
        <v>83</v>
      </c>
      <c r="D4537" t="s">
        <v>2830</v>
      </c>
      <c r="E4537" s="336">
        <v>626.07000000000005</v>
      </c>
    </row>
    <row r="4538" spans="1:5" x14ac:dyDescent="0.2">
      <c r="A4538">
        <v>7733</v>
      </c>
      <c r="B4538" t="s">
        <v>7307</v>
      </c>
      <c r="C4538" t="s">
        <v>83</v>
      </c>
      <c r="D4538" t="s">
        <v>2830</v>
      </c>
      <c r="E4538" s="336">
        <v>817.14</v>
      </c>
    </row>
    <row r="4539" spans="1:5" x14ac:dyDescent="0.2">
      <c r="A4539">
        <v>7775</v>
      </c>
      <c r="B4539" t="s">
        <v>7308</v>
      </c>
      <c r="C4539" t="s">
        <v>83</v>
      </c>
      <c r="D4539" t="s">
        <v>2830</v>
      </c>
      <c r="E4539" s="336">
        <v>895.25</v>
      </c>
    </row>
    <row r="4540" spans="1:5" x14ac:dyDescent="0.2">
      <c r="A4540">
        <v>7734</v>
      </c>
      <c r="B4540" t="s">
        <v>7309</v>
      </c>
      <c r="C4540" t="s">
        <v>83</v>
      </c>
      <c r="D4540" t="s">
        <v>2830</v>
      </c>
      <c r="E4540" s="336">
        <v>1267.77</v>
      </c>
    </row>
    <row r="4541" spans="1:5" x14ac:dyDescent="0.2">
      <c r="A4541">
        <v>7714</v>
      </c>
      <c r="B4541" t="s">
        <v>7310</v>
      </c>
      <c r="C4541" t="s">
        <v>83</v>
      </c>
      <c r="D4541" t="s">
        <v>2830</v>
      </c>
      <c r="E4541" s="336">
        <v>176.64</v>
      </c>
    </row>
    <row r="4542" spans="1:5" x14ac:dyDescent="0.2">
      <c r="A4542">
        <v>37449</v>
      </c>
      <c r="B4542" t="s">
        <v>7311</v>
      </c>
      <c r="C4542" t="s">
        <v>83</v>
      </c>
      <c r="D4542" t="s">
        <v>2830</v>
      </c>
      <c r="E4542" s="336">
        <v>49.64</v>
      </c>
    </row>
    <row r="4543" spans="1:5" x14ac:dyDescent="0.2">
      <c r="A4543">
        <v>37450</v>
      </c>
      <c r="B4543" t="s">
        <v>7312</v>
      </c>
      <c r="C4543" t="s">
        <v>83</v>
      </c>
      <c r="D4543" t="s">
        <v>2830</v>
      </c>
      <c r="E4543" s="336">
        <v>69.5</v>
      </c>
    </row>
    <row r="4544" spans="1:5" x14ac:dyDescent="0.2">
      <c r="A4544">
        <v>37451</v>
      </c>
      <c r="B4544" t="s">
        <v>7313</v>
      </c>
      <c r="C4544" t="s">
        <v>83</v>
      </c>
      <c r="D4544" t="s">
        <v>2830</v>
      </c>
      <c r="E4544" s="336">
        <v>97.04</v>
      </c>
    </row>
    <row r="4545" spans="1:5" x14ac:dyDescent="0.2">
      <c r="A4545">
        <v>37452</v>
      </c>
      <c r="B4545" t="s">
        <v>7314</v>
      </c>
      <c r="C4545" t="s">
        <v>83</v>
      </c>
      <c r="D4545" t="s">
        <v>2830</v>
      </c>
      <c r="E4545" s="336">
        <v>141.04</v>
      </c>
    </row>
    <row r="4546" spans="1:5" x14ac:dyDescent="0.2">
      <c r="A4546">
        <v>37453</v>
      </c>
      <c r="B4546" t="s">
        <v>7315</v>
      </c>
      <c r="C4546" t="s">
        <v>83</v>
      </c>
      <c r="D4546" t="s">
        <v>2830</v>
      </c>
      <c r="E4546" s="336">
        <v>162.43</v>
      </c>
    </row>
    <row r="4547" spans="1:5" x14ac:dyDescent="0.2">
      <c r="A4547">
        <v>7778</v>
      </c>
      <c r="B4547" t="s">
        <v>7316</v>
      </c>
      <c r="C4547" t="s">
        <v>83</v>
      </c>
      <c r="D4547" t="s">
        <v>2830</v>
      </c>
      <c r="E4547" s="336">
        <v>60.93</v>
      </c>
    </row>
    <row r="4548" spans="1:5" x14ac:dyDescent="0.2">
      <c r="A4548">
        <v>7796</v>
      </c>
      <c r="B4548" t="s">
        <v>7317</v>
      </c>
      <c r="C4548" t="s">
        <v>83</v>
      </c>
      <c r="D4548" t="s">
        <v>767</v>
      </c>
      <c r="E4548" s="336">
        <v>83.5</v>
      </c>
    </row>
    <row r="4549" spans="1:5" x14ac:dyDescent="0.2">
      <c r="A4549">
        <v>7781</v>
      </c>
      <c r="B4549" t="s">
        <v>7318</v>
      </c>
      <c r="C4549" t="s">
        <v>83</v>
      </c>
      <c r="D4549" t="s">
        <v>2830</v>
      </c>
      <c r="E4549" s="336">
        <v>98.67</v>
      </c>
    </row>
    <row r="4550" spans="1:5" x14ac:dyDescent="0.2">
      <c r="A4550">
        <v>7795</v>
      </c>
      <c r="B4550" t="s">
        <v>7319</v>
      </c>
      <c r="C4550" t="s">
        <v>83</v>
      </c>
      <c r="D4550" t="s">
        <v>2830</v>
      </c>
      <c r="E4550" s="336">
        <v>146.85</v>
      </c>
    </row>
    <row r="4551" spans="1:5" x14ac:dyDescent="0.2">
      <c r="A4551">
        <v>7791</v>
      </c>
      <c r="B4551" t="s">
        <v>7320</v>
      </c>
      <c r="C4551" t="s">
        <v>83</v>
      </c>
      <c r="D4551" t="s">
        <v>2830</v>
      </c>
      <c r="E4551" s="336">
        <v>175.8</v>
      </c>
    </row>
    <row r="4552" spans="1:5" x14ac:dyDescent="0.2">
      <c r="A4552">
        <v>7783</v>
      </c>
      <c r="B4552" t="s">
        <v>7321</v>
      </c>
      <c r="C4552" t="s">
        <v>83</v>
      </c>
      <c r="D4552" t="s">
        <v>2830</v>
      </c>
      <c r="E4552" s="336">
        <v>62.29</v>
      </c>
    </row>
    <row r="4553" spans="1:5" x14ac:dyDescent="0.2">
      <c r="A4553">
        <v>7790</v>
      </c>
      <c r="B4553" t="s">
        <v>7322</v>
      </c>
      <c r="C4553" t="s">
        <v>83</v>
      </c>
      <c r="D4553" t="s">
        <v>2830</v>
      </c>
      <c r="E4553" s="336">
        <v>98.16</v>
      </c>
    </row>
    <row r="4554" spans="1:5" x14ac:dyDescent="0.2">
      <c r="A4554">
        <v>7785</v>
      </c>
      <c r="B4554" t="s">
        <v>7323</v>
      </c>
      <c r="C4554" t="s">
        <v>83</v>
      </c>
      <c r="D4554" t="s">
        <v>2830</v>
      </c>
      <c r="E4554" s="336">
        <v>108.32</v>
      </c>
    </row>
    <row r="4555" spans="1:5" x14ac:dyDescent="0.2">
      <c r="A4555">
        <v>7792</v>
      </c>
      <c r="B4555" t="s">
        <v>7324</v>
      </c>
      <c r="C4555" t="s">
        <v>83</v>
      </c>
      <c r="D4555" t="s">
        <v>2830</v>
      </c>
      <c r="E4555" s="336">
        <v>153.62</v>
      </c>
    </row>
    <row r="4556" spans="1:5" x14ac:dyDescent="0.2">
      <c r="A4556">
        <v>7793</v>
      </c>
      <c r="B4556" t="s">
        <v>7325</v>
      </c>
      <c r="C4556" t="s">
        <v>83</v>
      </c>
      <c r="D4556" t="s">
        <v>2830</v>
      </c>
      <c r="E4556" s="336">
        <v>181.44</v>
      </c>
    </row>
    <row r="4557" spans="1:5" x14ac:dyDescent="0.2">
      <c r="A4557">
        <v>13159</v>
      </c>
      <c r="B4557" t="s">
        <v>7326</v>
      </c>
      <c r="C4557" t="s">
        <v>83</v>
      </c>
      <c r="D4557" t="s">
        <v>2830</v>
      </c>
      <c r="E4557" s="336">
        <v>157.97</v>
      </c>
    </row>
    <row r="4558" spans="1:5" x14ac:dyDescent="0.2">
      <c r="A4558">
        <v>13168</v>
      </c>
      <c r="B4558" t="s">
        <v>7327</v>
      </c>
      <c r="C4558" t="s">
        <v>83</v>
      </c>
      <c r="D4558" t="s">
        <v>2830</v>
      </c>
      <c r="E4558" s="336">
        <v>191.82</v>
      </c>
    </row>
    <row r="4559" spans="1:5" x14ac:dyDescent="0.2">
      <c r="A4559">
        <v>13173</v>
      </c>
      <c r="B4559" t="s">
        <v>7328</v>
      </c>
      <c r="C4559" t="s">
        <v>83</v>
      </c>
      <c r="D4559" t="s">
        <v>2830</v>
      </c>
      <c r="E4559" s="336">
        <v>259.52</v>
      </c>
    </row>
    <row r="4560" spans="1:5" x14ac:dyDescent="0.2">
      <c r="A4560">
        <v>12583</v>
      </c>
      <c r="B4560" t="s">
        <v>7329</v>
      </c>
      <c r="C4560" t="s">
        <v>83</v>
      </c>
      <c r="D4560" t="s">
        <v>2830</v>
      </c>
      <c r="E4560" s="336">
        <v>51.9</v>
      </c>
    </row>
    <row r="4561" spans="1:5" x14ac:dyDescent="0.2">
      <c r="A4561">
        <v>12584</v>
      </c>
      <c r="B4561" t="s">
        <v>7330</v>
      </c>
      <c r="C4561" t="s">
        <v>83</v>
      </c>
      <c r="D4561" t="s">
        <v>2830</v>
      </c>
      <c r="E4561" s="336">
        <v>67.7</v>
      </c>
    </row>
    <row r="4562" spans="1:5" x14ac:dyDescent="0.2">
      <c r="A4562">
        <v>12613</v>
      </c>
      <c r="B4562" t="s">
        <v>7331</v>
      </c>
      <c r="C4562" t="s">
        <v>52</v>
      </c>
      <c r="D4562" t="s">
        <v>2830</v>
      </c>
      <c r="E4562" s="336">
        <v>27.32</v>
      </c>
    </row>
    <row r="4563" spans="1:5" x14ac:dyDescent="0.2">
      <c r="A4563">
        <v>1031</v>
      </c>
      <c r="B4563" t="s">
        <v>7332</v>
      </c>
      <c r="C4563" t="s">
        <v>52</v>
      </c>
      <c r="D4563" t="s">
        <v>2830</v>
      </c>
      <c r="E4563" s="336">
        <v>16.64</v>
      </c>
    </row>
    <row r="4564" spans="1:5" x14ac:dyDescent="0.2">
      <c r="A4564">
        <v>39707</v>
      </c>
      <c r="B4564" t="s">
        <v>7333</v>
      </c>
      <c r="C4564" t="s">
        <v>83</v>
      </c>
      <c r="D4564" t="s">
        <v>2830</v>
      </c>
      <c r="E4564" s="336">
        <v>5.37</v>
      </c>
    </row>
    <row r="4565" spans="1:5" x14ac:dyDescent="0.2">
      <c r="A4565">
        <v>39708</v>
      </c>
      <c r="B4565" t="s">
        <v>7334</v>
      </c>
      <c r="C4565" t="s">
        <v>83</v>
      </c>
      <c r="D4565" t="s">
        <v>2830</v>
      </c>
      <c r="E4565" s="336">
        <v>5.2</v>
      </c>
    </row>
    <row r="4566" spans="1:5" x14ac:dyDescent="0.2">
      <c r="A4566">
        <v>39710</v>
      </c>
      <c r="B4566" t="s">
        <v>7335</v>
      </c>
      <c r="C4566" t="s">
        <v>83</v>
      </c>
      <c r="D4566" t="s">
        <v>2830</v>
      </c>
      <c r="E4566" s="336">
        <v>3.66</v>
      </c>
    </row>
    <row r="4567" spans="1:5" x14ac:dyDescent="0.2">
      <c r="A4567">
        <v>39709</v>
      </c>
      <c r="B4567" t="s">
        <v>7336</v>
      </c>
      <c r="C4567" t="s">
        <v>83</v>
      </c>
      <c r="D4567" t="s">
        <v>2830</v>
      </c>
      <c r="E4567" s="336">
        <v>5.08</v>
      </c>
    </row>
    <row r="4568" spans="1:5" x14ac:dyDescent="0.2">
      <c r="A4568">
        <v>39711</v>
      </c>
      <c r="B4568" t="s">
        <v>7337</v>
      </c>
      <c r="C4568" t="s">
        <v>83</v>
      </c>
      <c r="D4568" t="s">
        <v>2830</v>
      </c>
      <c r="E4568" s="336">
        <v>5.7</v>
      </c>
    </row>
    <row r="4569" spans="1:5" x14ac:dyDescent="0.2">
      <c r="A4569">
        <v>39714</v>
      </c>
      <c r="B4569" t="s">
        <v>7338</v>
      </c>
      <c r="C4569" t="s">
        <v>83</v>
      </c>
      <c r="D4569" t="s">
        <v>2830</v>
      </c>
      <c r="E4569" s="336">
        <v>3.62</v>
      </c>
    </row>
    <row r="4570" spans="1:5" x14ac:dyDescent="0.2">
      <c r="A4570">
        <v>39712</v>
      </c>
      <c r="B4570" t="s">
        <v>7339</v>
      </c>
      <c r="C4570" t="s">
        <v>83</v>
      </c>
      <c r="D4570" t="s">
        <v>767</v>
      </c>
      <c r="E4570" s="336">
        <v>2</v>
      </c>
    </row>
    <row r="4571" spans="1:5" x14ac:dyDescent="0.2">
      <c r="A4571">
        <v>39713</v>
      </c>
      <c r="B4571" t="s">
        <v>7340</v>
      </c>
      <c r="C4571" t="s">
        <v>83</v>
      </c>
      <c r="D4571" t="s">
        <v>2830</v>
      </c>
      <c r="E4571" s="336">
        <v>1.58</v>
      </c>
    </row>
    <row r="4572" spans="1:5" x14ac:dyDescent="0.2">
      <c r="A4572">
        <v>39715</v>
      </c>
      <c r="B4572" t="s">
        <v>7341</v>
      </c>
      <c r="C4572" t="s">
        <v>83</v>
      </c>
      <c r="D4572" t="s">
        <v>2830</v>
      </c>
      <c r="E4572" s="336">
        <v>2.58</v>
      </c>
    </row>
    <row r="4573" spans="1:5" x14ac:dyDescent="0.2">
      <c r="A4573">
        <v>39716</v>
      </c>
      <c r="B4573" t="s">
        <v>7342</v>
      </c>
      <c r="C4573" t="s">
        <v>83</v>
      </c>
      <c r="D4573" t="s">
        <v>2830</v>
      </c>
      <c r="E4573" s="336">
        <v>1.95</v>
      </c>
    </row>
    <row r="4574" spans="1:5" x14ac:dyDescent="0.2">
      <c r="A4574">
        <v>39718</v>
      </c>
      <c r="B4574" t="s">
        <v>7343</v>
      </c>
      <c r="C4574" t="s">
        <v>83</v>
      </c>
      <c r="D4574" t="s">
        <v>2830</v>
      </c>
      <c r="E4574" s="336">
        <v>3.33</v>
      </c>
    </row>
    <row r="4575" spans="1:5" x14ac:dyDescent="0.2">
      <c r="A4575">
        <v>9813</v>
      </c>
      <c r="B4575" t="s">
        <v>7344</v>
      </c>
      <c r="C4575" t="s">
        <v>83</v>
      </c>
      <c r="D4575" t="s">
        <v>767</v>
      </c>
    </row>
    <row r="4576" spans="1:5" x14ac:dyDescent="0.2">
      <c r="A4576">
        <v>9815</v>
      </c>
      <c r="B4576" t="s">
        <v>7345</v>
      </c>
      <c r="C4576" t="s">
        <v>83</v>
      </c>
      <c r="D4576" t="s">
        <v>2830</v>
      </c>
    </row>
    <row r="4577" spans="1:5" x14ac:dyDescent="0.2">
      <c r="A4577">
        <v>44543</v>
      </c>
      <c r="B4577" t="s">
        <v>7346</v>
      </c>
      <c r="C4577" t="s">
        <v>83</v>
      </c>
      <c r="D4577" t="s">
        <v>2830</v>
      </c>
    </row>
    <row r="4578" spans="1:5" x14ac:dyDescent="0.2">
      <c r="A4578">
        <v>44526</v>
      </c>
      <c r="B4578" t="s">
        <v>7347</v>
      </c>
      <c r="C4578" t="s">
        <v>83</v>
      </c>
      <c r="D4578" t="s">
        <v>2830</v>
      </c>
    </row>
    <row r="4579" spans="1:5" x14ac:dyDescent="0.2">
      <c r="A4579">
        <v>44545</v>
      </c>
      <c r="B4579" t="s">
        <v>7348</v>
      </c>
      <c r="C4579" t="s">
        <v>83</v>
      </c>
      <c r="D4579" t="s">
        <v>2830</v>
      </c>
    </row>
    <row r="4580" spans="1:5" x14ac:dyDescent="0.2">
      <c r="A4580">
        <v>44525</v>
      </c>
      <c r="B4580" t="s">
        <v>7349</v>
      </c>
      <c r="C4580" t="s">
        <v>83</v>
      </c>
      <c r="D4580" t="s">
        <v>2830</v>
      </c>
    </row>
    <row r="4581" spans="1:5" x14ac:dyDescent="0.2">
      <c r="A4581">
        <v>44547</v>
      </c>
      <c r="B4581" t="s">
        <v>7350</v>
      </c>
      <c r="C4581" t="s">
        <v>83</v>
      </c>
      <c r="D4581" t="s">
        <v>2830</v>
      </c>
    </row>
    <row r="4582" spans="1:5" x14ac:dyDescent="0.2">
      <c r="A4582">
        <v>44519</v>
      </c>
      <c r="B4582" t="s">
        <v>7351</v>
      </c>
      <c r="C4582" t="s">
        <v>83</v>
      </c>
      <c r="D4582" t="s">
        <v>2830</v>
      </c>
    </row>
    <row r="4583" spans="1:5" x14ac:dyDescent="0.2">
      <c r="A4583">
        <v>44520</v>
      </c>
      <c r="B4583" t="s">
        <v>7352</v>
      </c>
      <c r="C4583" t="s">
        <v>83</v>
      </c>
      <c r="D4583" t="s">
        <v>2830</v>
      </c>
    </row>
    <row r="4584" spans="1:5" x14ac:dyDescent="0.2">
      <c r="A4584">
        <v>44521</v>
      </c>
      <c r="B4584" t="s">
        <v>7353</v>
      </c>
      <c r="C4584" t="s">
        <v>83</v>
      </c>
      <c r="D4584" t="s">
        <v>2830</v>
      </c>
    </row>
    <row r="4585" spans="1:5" x14ac:dyDescent="0.2">
      <c r="A4585">
        <v>44522</v>
      </c>
      <c r="B4585" t="s">
        <v>7354</v>
      </c>
      <c r="C4585" t="s">
        <v>83</v>
      </c>
      <c r="D4585" t="s">
        <v>2830</v>
      </c>
    </row>
    <row r="4586" spans="1:5" x14ac:dyDescent="0.2">
      <c r="A4586">
        <v>44523</v>
      </c>
      <c r="B4586" t="s">
        <v>7355</v>
      </c>
      <c r="C4586" t="s">
        <v>83</v>
      </c>
      <c r="D4586" t="s">
        <v>2830</v>
      </c>
    </row>
    <row r="4587" spans="1:5" x14ac:dyDescent="0.2">
      <c r="A4587">
        <v>44527</v>
      </c>
      <c r="B4587" t="s">
        <v>7356</v>
      </c>
      <c r="C4587" t="s">
        <v>83</v>
      </c>
      <c r="D4587" t="s">
        <v>2830</v>
      </c>
    </row>
    <row r="4588" spans="1:5" x14ac:dyDescent="0.2">
      <c r="A4588">
        <v>44524</v>
      </c>
      <c r="B4588" t="s">
        <v>7357</v>
      </c>
      <c r="C4588" t="s">
        <v>83</v>
      </c>
      <c r="D4588" t="s">
        <v>2830</v>
      </c>
    </row>
    <row r="4589" spans="1:5" x14ac:dyDescent="0.2">
      <c r="A4589">
        <v>44542</v>
      </c>
      <c r="B4589" t="s">
        <v>7358</v>
      </c>
      <c r="C4589" t="s">
        <v>83</v>
      </c>
      <c r="D4589" t="s">
        <v>2830</v>
      </c>
    </row>
    <row r="4590" spans="1:5" x14ac:dyDescent="0.2">
      <c r="A4590">
        <v>9877</v>
      </c>
      <c r="B4590" t="s">
        <v>7359</v>
      </c>
      <c r="C4590" t="s">
        <v>83</v>
      </c>
      <c r="D4590" t="s">
        <v>2830</v>
      </c>
      <c r="E4590" s="336">
        <v>136.83000000000001</v>
      </c>
    </row>
    <row r="4591" spans="1:5" x14ac:dyDescent="0.2">
      <c r="A4591">
        <v>9878</v>
      </c>
      <c r="B4591" t="s">
        <v>7360</v>
      </c>
      <c r="C4591" t="s">
        <v>83</v>
      </c>
      <c r="D4591" t="s">
        <v>2830</v>
      </c>
      <c r="E4591" s="336">
        <v>168.44</v>
      </c>
    </row>
    <row r="4592" spans="1:5" x14ac:dyDescent="0.2">
      <c r="A4592">
        <v>41986</v>
      </c>
      <c r="B4592" t="s">
        <v>7361</v>
      </c>
      <c r="C4592" t="s">
        <v>83</v>
      </c>
      <c r="D4592" t="s">
        <v>2830</v>
      </c>
    </row>
    <row r="4593" spans="1:4" x14ac:dyDescent="0.2">
      <c r="A4593">
        <v>43422</v>
      </c>
      <c r="B4593" t="s">
        <v>7362</v>
      </c>
      <c r="C4593" t="s">
        <v>83</v>
      </c>
      <c r="D4593" t="s">
        <v>2830</v>
      </c>
    </row>
    <row r="4594" spans="1:4" x14ac:dyDescent="0.2">
      <c r="A4594">
        <v>41987</v>
      </c>
      <c r="B4594" t="s">
        <v>7363</v>
      </c>
      <c r="C4594" t="s">
        <v>83</v>
      </c>
      <c r="D4594" t="s">
        <v>2830</v>
      </c>
    </row>
    <row r="4595" spans="1:4" x14ac:dyDescent="0.2">
      <c r="A4595">
        <v>41988</v>
      </c>
      <c r="B4595" t="s">
        <v>7364</v>
      </c>
      <c r="C4595" t="s">
        <v>83</v>
      </c>
      <c r="D4595" t="s">
        <v>2830</v>
      </c>
    </row>
    <row r="4596" spans="1:4" x14ac:dyDescent="0.2">
      <c r="A4596">
        <v>41697</v>
      </c>
      <c r="B4596" t="s">
        <v>7365</v>
      </c>
      <c r="C4596" t="s">
        <v>83</v>
      </c>
      <c r="D4596" t="s">
        <v>2830</v>
      </c>
    </row>
    <row r="4597" spans="1:4" x14ac:dyDescent="0.2">
      <c r="A4597">
        <v>41985</v>
      </c>
      <c r="B4597" t="s">
        <v>7366</v>
      </c>
      <c r="C4597" t="s">
        <v>83</v>
      </c>
      <c r="D4597" t="s">
        <v>2830</v>
      </c>
    </row>
    <row r="4598" spans="1:4" x14ac:dyDescent="0.2">
      <c r="A4598">
        <v>41699</v>
      </c>
      <c r="B4598" t="s">
        <v>7367</v>
      </c>
      <c r="C4598" t="s">
        <v>83</v>
      </c>
      <c r="D4598" t="s">
        <v>2830</v>
      </c>
    </row>
    <row r="4599" spans="1:4" x14ac:dyDescent="0.2">
      <c r="A4599">
        <v>38053</v>
      </c>
      <c r="B4599" t="s">
        <v>7368</v>
      </c>
      <c r="C4599" t="s">
        <v>83</v>
      </c>
      <c r="D4599" t="s">
        <v>2830</v>
      </c>
    </row>
    <row r="4600" spans="1:4" x14ac:dyDescent="0.2">
      <c r="A4600">
        <v>38054</v>
      </c>
      <c r="B4600" t="s">
        <v>7369</v>
      </c>
      <c r="C4600" t="s">
        <v>83</v>
      </c>
      <c r="D4600" t="s">
        <v>2830</v>
      </c>
    </row>
    <row r="4601" spans="1:4" x14ac:dyDescent="0.2">
      <c r="A4601">
        <v>38052</v>
      </c>
      <c r="B4601" t="s">
        <v>7370</v>
      </c>
      <c r="C4601" t="s">
        <v>83</v>
      </c>
      <c r="D4601" t="s">
        <v>767</v>
      </c>
    </row>
    <row r="4602" spans="1:4" x14ac:dyDescent="0.2">
      <c r="A4602">
        <v>38051</v>
      </c>
      <c r="B4602" t="s">
        <v>7371</v>
      </c>
      <c r="C4602" t="s">
        <v>83</v>
      </c>
      <c r="D4602" t="s">
        <v>2830</v>
      </c>
    </row>
    <row r="4603" spans="1:4" x14ac:dyDescent="0.2">
      <c r="A4603">
        <v>38787</v>
      </c>
      <c r="B4603" t="s">
        <v>7372</v>
      </c>
      <c r="C4603" t="s">
        <v>83</v>
      </c>
      <c r="D4603" t="s">
        <v>767</v>
      </c>
    </row>
    <row r="4604" spans="1:4" x14ac:dyDescent="0.2">
      <c r="A4604">
        <v>38825</v>
      </c>
      <c r="B4604" t="s">
        <v>7373</v>
      </c>
      <c r="C4604" t="s">
        <v>83</v>
      </c>
      <c r="D4604" t="s">
        <v>2830</v>
      </c>
    </row>
    <row r="4605" spans="1:4" x14ac:dyDescent="0.2">
      <c r="A4605">
        <v>38826</v>
      </c>
      <c r="B4605" t="s">
        <v>7374</v>
      </c>
      <c r="C4605" t="s">
        <v>83</v>
      </c>
      <c r="D4605" t="s">
        <v>2830</v>
      </c>
    </row>
    <row r="4606" spans="1:4" x14ac:dyDescent="0.2">
      <c r="A4606">
        <v>38827</v>
      </c>
      <c r="B4606" t="s">
        <v>7375</v>
      </c>
      <c r="C4606" t="s">
        <v>83</v>
      </c>
      <c r="D4606" t="s">
        <v>2830</v>
      </c>
    </row>
    <row r="4607" spans="1:4" x14ac:dyDescent="0.2">
      <c r="A4607">
        <v>38828</v>
      </c>
      <c r="B4607" t="s">
        <v>7376</v>
      </c>
      <c r="C4607" t="s">
        <v>83</v>
      </c>
      <c r="D4607" t="s">
        <v>2830</v>
      </c>
    </row>
    <row r="4608" spans="1:4" x14ac:dyDescent="0.2">
      <c r="A4608">
        <v>38829</v>
      </c>
      <c r="B4608" t="s">
        <v>7377</v>
      </c>
      <c r="C4608" t="s">
        <v>83</v>
      </c>
      <c r="D4608" t="s">
        <v>2830</v>
      </c>
    </row>
    <row r="4609" spans="1:4" x14ac:dyDescent="0.2">
      <c r="A4609">
        <v>38830</v>
      </c>
      <c r="B4609" t="s">
        <v>7378</v>
      </c>
      <c r="C4609" t="s">
        <v>83</v>
      </c>
      <c r="D4609" t="s">
        <v>2830</v>
      </c>
    </row>
    <row r="4610" spans="1:4" x14ac:dyDescent="0.2">
      <c r="A4610">
        <v>38831</v>
      </c>
      <c r="B4610" t="s">
        <v>7379</v>
      </c>
      <c r="C4610" t="s">
        <v>83</v>
      </c>
      <c r="D4610" t="s">
        <v>2830</v>
      </c>
    </row>
    <row r="4611" spans="1:4" x14ac:dyDescent="0.2">
      <c r="A4611">
        <v>36274</v>
      </c>
      <c r="B4611" t="s">
        <v>7380</v>
      </c>
      <c r="C4611" t="s">
        <v>83</v>
      </c>
      <c r="D4611" t="s">
        <v>767</v>
      </c>
    </row>
    <row r="4612" spans="1:4" x14ac:dyDescent="0.2">
      <c r="A4612">
        <v>36278</v>
      </c>
      <c r="B4612" t="s">
        <v>7381</v>
      </c>
      <c r="C4612" t="s">
        <v>83</v>
      </c>
      <c r="D4612" t="s">
        <v>2830</v>
      </c>
    </row>
    <row r="4613" spans="1:4" x14ac:dyDescent="0.2">
      <c r="A4613">
        <v>38977</v>
      </c>
      <c r="B4613" t="s">
        <v>7382</v>
      </c>
      <c r="C4613" t="s">
        <v>83</v>
      </c>
      <c r="D4613" t="s">
        <v>2830</v>
      </c>
    </row>
    <row r="4614" spans="1:4" x14ac:dyDescent="0.2">
      <c r="A4614">
        <v>38971</v>
      </c>
      <c r="B4614" t="s">
        <v>7383</v>
      </c>
      <c r="C4614" t="s">
        <v>83</v>
      </c>
      <c r="D4614" t="s">
        <v>2830</v>
      </c>
    </row>
    <row r="4615" spans="1:4" x14ac:dyDescent="0.2">
      <c r="A4615">
        <v>38972</v>
      </c>
      <c r="B4615" t="s">
        <v>7384</v>
      </c>
      <c r="C4615" t="s">
        <v>83</v>
      </c>
      <c r="D4615" t="s">
        <v>2830</v>
      </c>
    </row>
    <row r="4616" spans="1:4" x14ac:dyDescent="0.2">
      <c r="A4616">
        <v>38973</v>
      </c>
      <c r="B4616" t="s">
        <v>7385</v>
      </c>
      <c r="C4616" t="s">
        <v>83</v>
      </c>
      <c r="D4616" t="s">
        <v>2830</v>
      </c>
    </row>
    <row r="4617" spans="1:4" x14ac:dyDescent="0.2">
      <c r="A4617">
        <v>38974</v>
      </c>
      <c r="B4617" t="s">
        <v>7386</v>
      </c>
      <c r="C4617" t="s">
        <v>83</v>
      </c>
      <c r="D4617" t="s">
        <v>2830</v>
      </c>
    </row>
    <row r="4618" spans="1:4" x14ac:dyDescent="0.2">
      <c r="A4618">
        <v>38975</v>
      </c>
      <c r="B4618" t="s">
        <v>7387</v>
      </c>
      <c r="C4618" t="s">
        <v>83</v>
      </c>
      <c r="D4618" t="s">
        <v>2830</v>
      </c>
    </row>
    <row r="4619" spans="1:4" x14ac:dyDescent="0.2">
      <c r="A4619">
        <v>38976</v>
      </c>
      <c r="B4619" t="s">
        <v>7388</v>
      </c>
      <c r="C4619" t="s">
        <v>83</v>
      </c>
      <c r="D4619" t="s">
        <v>2830</v>
      </c>
    </row>
    <row r="4620" spans="1:4" x14ac:dyDescent="0.2">
      <c r="A4620">
        <v>44176</v>
      </c>
      <c r="B4620" t="s">
        <v>7389</v>
      </c>
      <c r="C4620" t="s">
        <v>83</v>
      </c>
      <c r="D4620" t="s">
        <v>2830</v>
      </c>
    </row>
    <row r="4621" spans="1:4" x14ac:dyDescent="0.2">
      <c r="A4621">
        <v>38986</v>
      </c>
      <c r="B4621" t="s">
        <v>7390</v>
      </c>
      <c r="C4621" t="s">
        <v>83</v>
      </c>
      <c r="D4621" t="s">
        <v>2830</v>
      </c>
    </row>
    <row r="4622" spans="1:4" x14ac:dyDescent="0.2">
      <c r="A4622">
        <v>38978</v>
      </c>
      <c r="B4622" t="s">
        <v>7391</v>
      </c>
      <c r="C4622" t="s">
        <v>83</v>
      </c>
      <c r="D4622" t="s">
        <v>2830</v>
      </c>
    </row>
    <row r="4623" spans="1:4" x14ac:dyDescent="0.2">
      <c r="A4623">
        <v>38979</v>
      </c>
      <c r="B4623" t="s">
        <v>7392</v>
      </c>
      <c r="C4623" t="s">
        <v>83</v>
      </c>
      <c r="D4623" t="s">
        <v>2830</v>
      </c>
    </row>
    <row r="4624" spans="1:4" x14ac:dyDescent="0.2">
      <c r="A4624">
        <v>38980</v>
      </c>
      <c r="B4624" t="s">
        <v>7393</v>
      </c>
      <c r="C4624" t="s">
        <v>83</v>
      </c>
      <c r="D4624" t="s">
        <v>2830</v>
      </c>
    </row>
    <row r="4625" spans="1:5" x14ac:dyDescent="0.2">
      <c r="A4625">
        <v>38981</v>
      </c>
      <c r="B4625" t="s">
        <v>7394</v>
      </c>
      <c r="C4625" t="s">
        <v>83</v>
      </c>
      <c r="D4625" t="s">
        <v>2830</v>
      </c>
    </row>
    <row r="4626" spans="1:5" x14ac:dyDescent="0.2">
      <c r="A4626">
        <v>38982</v>
      </c>
      <c r="B4626" t="s">
        <v>7395</v>
      </c>
      <c r="C4626" t="s">
        <v>83</v>
      </c>
      <c r="D4626" t="s">
        <v>2830</v>
      </c>
    </row>
    <row r="4627" spans="1:5" x14ac:dyDescent="0.2">
      <c r="A4627">
        <v>38983</v>
      </c>
      <c r="B4627" t="s">
        <v>7396</v>
      </c>
      <c r="C4627" t="s">
        <v>83</v>
      </c>
      <c r="D4627" t="s">
        <v>2830</v>
      </c>
    </row>
    <row r="4628" spans="1:5" x14ac:dyDescent="0.2">
      <c r="A4628">
        <v>38984</v>
      </c>
      <c r="B4628" t="s">
        <v>7397</v>
      </c>
      <c r="C4628" t="s">
        <v>83</v>
      </c>
      <c r="D4628" t="s">
        <v>2830</v>
      </c>
    </row>
    <row r="4629" spans="1:5" x14ac:dyDescent="0.2">
      <c r="A4629">
        <v>38985</v>
      </c>
      <c r="B4629" t="s">
        <v>7398</v>
      </c>
      <c r="C4629" t="s">
        <v>83</v>
      </c>
      <c r="D4629" t="s">
        <v>2830</v>
      </c>
    </row>
    <row r="4630" spans="1:5" x14ac:dyDescent="0.2">
      <c r="A4630">
        <v>38032</v>
      </c>
      <c r="B4630" t="s">
        <v>7399</v>
      </c>
      <c r="C4630" t="s">
        <v>83</v>
      </c>
      <c r="D4630" t="s">
        <v>2830</v>
      </c>
      <c r="E4630" s="336">
        <v>65.16</v>
      </c>
    </row>
    <row r="4631" spans="1:5" x14ac:dyDescent="0.2">
      <c r="A4631">
        <v>38033</v>
      </c>
      <c r="B4631" t="s">
        <v>7400</v>
      </c>
      <c r="C4631" t="s">
        <v>83</v>
      </c>
      <c r="D4631" t="s">
        <v>2830</v>
      </c>
      <c r="E4631" s="336">
        <v>110.76</v>
      </c>
    </row>
    <row r="4632" spans="1:5" x14ac:dyDescent="0.2">
      <c r="A4632">
        <v>38034</v>
      </c>
      <c r="B4632" t="s">
        <v>7401</v>
      </c>
      <c r="C4632" t="s">
        <v>83</v>
      </c>
      <c r="D4632" t="s">
        <v>2830</v>
      </c>
      <c r="E4632" s="336">
        <v>173.51</v>
      </c>
    </row>
    <row r="4633" spans="1:5" x14ac:dyDescent="0.2">
      <c r="A4633">
        <v>38035</v>
      </c>
      <c r="B4633" t="s">
        <v>7402</v>
      </c>
      <c r="C4633" t="s">
        <v>83</v>
      </c>
      <c r="D4633" t="s">
        <v>2830</v>
      </c>
      <c r="E4633" s="336">
        <v>255.25</v>
      </c>
    </row>
    <row r="4634" spans="1:5" x14ac:dyDescent="0.2">
      <c r="A4634">
        <v>38036</v>
      </c>
      <c r="B4634" t="s">
        <v>7403</v>
      </c>
      <c r="C4634" t="s">
        <v>83</v>
      </c>
      <c r="D4634" t="s">
        <v>2830</v>
      </c>
      <c r="E4634" s="336">
        <v>343.86</v>
      </c>
    </row>
    <row r="4635" spans="1:5" x14ac:dyDescent="0.2">
      <c r="A4635">
        <v>38037</v>
      </c>
      <c r="B4635" t="s">
        <v>7404</v>
      </c>
      <c r="C4635" t="s">
        <v>83</v>
      </c>
      <c r="D4635" t="s">
        <v>2830</v>
      </c>
      <c r="E4635" s="336">
        <v>454.19</v>
      </c>
    </row>
    <row r="4636" spans="1:5" x14ac:dyDescent="0.2">
      <c r="A4636">
        <v>9850</v>
      </c>
      <c r="B4636" t="s">
        <v>7405</v>
      </c>
      <c r="C4636" t="s">
        <v>83</v>
      </c>
      <c r="D4636" t="s">
        <v>767</v>
      </c>
    </row>
    <row r="4637" spans="1:5" x14ac:dyDescent="0.2">
      <c r="A4637">
        <v>9853</v>
      </c>
      <c r="B4637" t="s">
        <v>7406</v>
      </c>
      <c r="C4637" t="s">
        <v>83</v>
      </c>
      <c r="D4637" t="s">
        <v>2830</v>
      </c>
    </row>
    <row r="4638" spans="1:5" x14ac:dyDescent="0.2">
      <c r="A4638">
        <v>9854</v>
      </c>
      <c r="B4638" t="s">
        <v>7407</v>
      </c>
      <c r="C4638" t="s">
        <v>83</v>
      </c>
      <c r="D4638" t="s">
        <v>2830</v>
      </c>
    </row>
    <row r="4639" spans="1:5" x14ac:dyDescent="0.2">
      <c r="A4639">
        <v>9851</v>
      </c>
      <c r="B4639" t="s">
        <v>7408</v>
      </c>
      <c r="C4639" t="s">
        <v>83</v>
      </c>
      <c r="D4639" t="s">
        <v>2830</v>
      </c>
    </row>
    <row r="4640" spans="1:5" x14ac:dyDescent="0.2">
      <c r="A4640">
        <v>9825</v>
      </c>
      <c r="B4640" t="s">
        <v>7409</v>
      </c>
      <c r="C4640" t="s">
        <v>83</v>
      </c>
      <c r="D4640" t="s">
        <v>2830</v>
      </c>
    </row>
    <row r="4641" spans="1:5" x14ac:dyDescent="0.2">
      <c r="A4641">
        <v>9828</v>
      </c>
      <c r="B4641" t="s">
        <v>7410</v>
      </c>
      <c r="C4641" t="s">
        <v>83</v>
      </c>
      <c r="D4641" t="s">
        <v>2830</v>
      </c>
    </row>
    <row r="4642" spans="1:5" x14ac:dyDescent="0.2">
      <c r="A4642">
        <v>9829</v>
      </c>
      <c r="B4642" t="s">
        <v>7411</v>
      </c>
      <c r="C4642" t="s">
        <v>83</v>
      </c>
      <c r="D4642" t="s">
        <v>2830</v>
      </c>
    </row>
    <row r="4643" spans="1:5" x14ac:dyDescent="0.2">
      <c r="A4643">
        <v>9826</v>
      </c>
      <c r="B4643" t="s">
        <v>7412</v>
      </c>
      <c r="C4643" t="s">
        <v>83</v>
      </c>
      <c r="D4643" t="s">
        <v>2830</v>
      </c>
    </row>
    <row r="4644" spans="1:5" x14ac:dyDescent="0.2">
      <c r="A4644">
        <v>9827</v>
      </c>
      <c r="B4644" t="s">
        <v>7413</v>
      </c>
      <c r="C4644" t="s">
        <v>83</v>
      </c>
      <c r="D4644" t="s">
        <v>2830</v>
      </c>
    </row>
    <row r="4645" spans="1:5" x14ac:dyDescent="0.2">
      <c r="A4645">
        <v>36374</v>
      </c>
      <c r="B4645" t="s">
        <v>7414</v>
      </c>
      <c r="C4645" t="s">
        <v>83</v>
      </c>
      <c r="D4645" t="s">
        <v>2830</v>
      </c>
    </row>
    <row r="4646" spans="1:5" x14ac:dyDescent="0.2">
      <c r="A4646">
        <v>36084</v>
      </c>
      <c r="B4646" t="s">
        <v>7415</v>
      </c>
      <c r="C4646" t="s">
        <v>83</v>
      </c>
      <c r="D4646" t="s">
        <v>767</v>
      </c>
    </row>
    <row r="4647" spans="1:5" x14ac:dyDescent="0.2">
      <c r="A4647">
        <v>36373</v>
      </c>
      <c r="B4647" t="s">
        <v>7416</v>
      </c>
      <c r="C4647" t="s">
        <v>83</v>
      </c>
      <c r="D4647" t="s">
        <v>2830</v>
      </c>
    </row>
    <row r="4648" spans="1:5" x14ac:dyDescent="0.2">
      <c r="A4648">
        <v>36377</v>
      </c>
      <c r="B4648" t="s">
        <v>7417</v>
      </c>
      <c r="C4648" t="s">
        <v>83</v>
      </c>
      <c r="D4648" t="s">
        <v>2830</v>
      </c>
    </row>
    <row r="4649" spans="1:5" x14ac:dyDescent="0.2">
      <c r="A4649">
        <v>36375</v>
      </c>
      <c r="B4649" t="s">
        <v>7418</v>
      </c>
      <c r="C4649" t="s">
        <v>83</v>
      </c>
      <c r="D4649" t="s">
        <v>2830</v>
      </c>
    </row>
    <row r="4650" spans="1:5" x14ac:dyDescent="0.2">
      <c r="A4650">
        <v>36376</v>
      </c>
      <c r="B4650" t="s">
        <v>7419</v>
      </c>
      <c r="C4650" t="s">
        <v>83</v>
      </c>
      <c r="D4650" t="s">
        <v>2830</v>
      </c>
    </row>
    <row r="4651" spans="1:5" x14ac:dyDescent="0.2">
      <c r="A4651">
        <v>36380</v>
      </c>
      <c r="B4651" t="s">
        <v>7420</v>
      </c>
      <c r="C4651" t="s">
        <v>83</v>
      </c>
      <c r="D4651" t="s">
        <v>2830</v>
      </c>
    </row>
    <row r="4652" spans="1:5" x14ac:dyDescent="0.2">
      <c r="A4652">
        <v>36378</v>
      </c>
      <c r="B4652" t="s">
        <v>7421</v>
      </c>
      <c r="C4652" t="s">
        <v>83</v>
      </c>
      <c r="D4652" t="s">
        <v>2830</v>
      </c>
    </row>
    <row r="4653" spans="1:5" x14ac:dyDescent="0.2">
      <c r="A4653">
        <v>36379</v>
      </c>
      <c r="B4653" t="s">
        <v>7422</v>
      </c>
      <c r="C4653" t="s">
        <v>83</v>
      </c>
      <c r="D4653" t="s">
        <v>2830</v>
      </c>
    </row>
    <row r="4654" spans="1:5" x14ac:dyDescent="0.2">
      <c r="A4654">
        <v>9859</v>
      </c>
      <c r="B4654" t="s">
        <v>7423</v>
      </c>
      <c r="C4654" t="s">
        <v>83</v>
      </c>
      <c r="D4654" t="s">
        <v>2830</v>
      </c>
      <c r="E4654" s="336">
        <v>11.21</v>
      </c>
    </row>
    <row r="4655" spans="1:5" x14ac:dyDescent="0.2">
      <c r="A4655">
        <v>9836</v>
      </c>
      <c r="B4655" t="s">
        <v>7424</v>
      </c>
      <c r="C4655" t="s">
        <v>83</v>
      </c>
      <c r="D4655" t="s">
        <v>767</v>
      </c>
      <c r="E4655" s="336">
        <v>16.489999999999998</v>
      </c>
    </row>
    <row r="4656" spans="1:5" x14ac:dyDescent="0.2">
      <c r="A4656">
        <v>20065</v>
      </c>
      <c r="B4656" t="s">
        <v>7425</v>
      </c>
      <c r="C4656" t="s">
        <v>83</v>
      </c>
      <c r="D4656" t="s">
        <v>2830</v>
      </c>
      <c r="E4656" s="336">
        <v>43.1</v>
      </c>
    </row>
    <row r="4657" spans="1:5" x14ac:dyDescent="0.2">
      <c r="A4657">
        <v>9835</v>
      </c>
      <c r="B4657" t="s">
        <v>7426</v>
      </c>
      <c r="C4657" t="s">
        <v>83</v>
      </c>
      <c r="D4657" t="s">
        <v>2830</v>
      </c>
      <c r="E4657" s="336">
        <v>7.2</v>
      </c>
    </row>
    <row r="4658" spans="1:5" x14ac:dyDescent="0.2">
      <c r="A4658">
        <v>9838</v>
      </c>
      <c r="B4658" t="s">
        <v>7427</v>
      </c>
      <c r="C4658" t="s">
        <v>83</v>
      </c>
      <c r="D4658" t="s">
        <v>2830</v>
      </c>
      <c r="E4658" s="336">
        <v>11.9</v>
      </c>
    </row>
    <row r="4659" spans="1:5" x14ac:dyDescent="0.2">
      <c r="A4659">
        <v>9837</v>
      </c>
      <c r="B4659" t="s">
        <v>7428</v>
      </c>
      <c r="C4659" t="s">
        <v>83</v>
      </c>
      <c r="D4659" t="s">
        <v>2830</v>
      </c>
      <c r="E4659" s="336">
        <v>15.61</v>
      </c>
    </row>
    <row r="4660" spans="1:5" x14ac:dyDescent="0.2">
      <c r="A4660">
        <v>44315</v>
      </c>
      <c r="B4660" t="s">
        <v>7429</v>
      </c>
      <c r="C4660" t="s">
        <v>83</v>
      </c>
      <c r="D4660" t="s">
        <v>2830</v>
      </c>
      <c r="E4660" s="336">
        <v>64.56</v>
      </c>
    </row>
    <row r="4661" spans="1:5" x14ac:dyDescent="0.2">
      <c r="A4661">
        <v>9862</v>
      </c>
      <c r="B4661" t="s">
        <v>7430</v>
      </c>
      <c r="C4661" t="s">
        <v>83</v>
      </c>
      <c r="D4661" t="s">
        <v>2830</v>
      </c>
      <c r="E4661" s="336">
        <v>34.56</v>
      </c>
    </row>
    <row r="4662" spans="1:5" x14ac:dyDescent="0.2">
      <c r="A4662">
        <v>9861</v>
      </c>
      <c r="B4662" t="s">
        <v>7431</v>
      </c>
      <c r="C4662" t="s">
        <v>83</v>
      </c>
      <c r="D4662" t="s">
        <v>2830</v>
      </c>
      <c r="E4662" s="336">
        <v>27.14</v>
      </c>
    </row>
    <row r="4663" spans="1:5" x14ac:dyDescent="0.2">
      <c r="A4663">
        <v>9866</v>
      </c>
      <c r="B4663" t="s">
        <v>7432</v>
      </c>
      <c r="C4663" t="s">
        <v>83</v>
      </c>
      <c r="D4663" t="s">
        <v>2830</v>
      </c>
      <c r="E4663" s="336">
        <v>23.42</v>
      </c>
    </row>
    <row r="4664" spans="1:5" x14ac:dyDescent="0.2">
      <c r="A4664">
        <v>9856</v>
      </c>
      <c r="B4664" t="s">
        <v>7433</v>
      </c>
      <c r="C4664" t="s">
        <v>83</v>
      </c>
      <c r="D4664" t="s">
        <v>2830</v>
      </c>
      <c r="E4664" s="336">
        <v>8.75</v>
      </c>
    </row>
    <row r="4665" spans="1:5" x14ac:dyDescent="0.2">
      <c r="A4665">
        <v>9863</v>
      </c>
      <c r="B4665" t="s">
        <v>7434</v>
      </c>
      <c r="C4665" t="s">
        <v>83</v>
      </c>
      <c r="D4665" t="s">
        <v>2830</v>
      </c>
      <c r="E4665" s="336">
        <v>67.75</v>
      </c>
    </row>
    <row r="4666" spans="1:5" x14ac:dyDescent="0.2">
      <c r="A4666">
        <v>9860</v>
      </c>
      <c r="B4666" t="s">
        <v>7435</v>
      </c>
      <c r="C4666" t="s">
        <v>83</v>
      </c>
      <c r="D4666" t="s">
        <v>2830</v>
      </c>
      <c r="E4666" s="336">
        <v>49.45</v>
      </c>
    </row>
    <row r="4667" spans="1:5" x14ac:dyDescent="0.2">
      <c r="A4667">
        <v>9841</v>
      </c>
      <c r="B4667" t="s">
        <v>7436</v>
      </c>
      <c r="C4667" t="s">
        <v>83</v>
      </c>
      <c r="D4667" t="s">
        <v>2830</v>
      </c>
      <c r="E4667" s="336">
        <v>31.05</v>
      </c>
    </row>
    <row r="4668" spans="1:5" x14ac:dyDescent="0.2">
      <c r="A4668">
        <v>9840</v>
      </c>
      <c r="B4668" t="s">
        <v>7437</v>
      </c>
      <c r="C4668" t="s">
        <v>83</v>
      </c>
      <c r="D4668" t="s">
        <v>2830</v>
      </c>
      <c r="E4668" s="336">
        <v>65.599999999999994</v>
      </c>
    </row>
    <row r="4669" spans="1:5" x14ac:dyDescent="0.2">
      <c r="A4669">
        <v>20067</v>
      </c>
      <c r="B4669" t="s">
        <v>7438</v>
      </c>
      <c r="C4669" t="s">
        <v>83</v>
      </c>
      <c r="D4669" t="s">
        <v>2830</v>
      </c>
      <c r="E4669" s="336">
        <v>10.07</v>
      </c>
    </row>
    <row r="4670" spans="1:5" x14ac:dyDescent="0.2">
      <c r="A4670">
        <v>20068</v>
      </c>
      <c r="B4670" t="s">
        <v>7439</v>
      </c>
      <c r="C4670" t="s">
        <v>83</v>
      </c>
      <c r="D4670" t="s">
        <v>2830</v>
      </c>
      <c r="E4670" s="336">
        <v>14.18</v>
      </c>
    </row>
    <row r="4671" spans="1:5" x14ac:dyDescent="0.2">
      <c r="A4671">
        <v>9839</v>
      </c>
      <c r="B4671" t="s">
        <v>7440</v>
      </c>
      <c r="C4671" t="s">
        <v>83</v>
      </c>
      <c r="D4671" t="s">
        <v>2830</v>
      </c>
      <c r="E4671" s="336">
        <v>25.72</v>
      </c>
    </row>
    <row r="4672" spans="1:5" x14ac:dyDescent="0.2">
      <c r="A4672">
        <v>9870</v>
      </c>
      <c r="B4672" t="s">
        <v>7441</v>
      </c>
      <c r="C4672" t="s">
        <v>83</v>
      </c>
      <c r="D4672" t="s">
        <v>2830</v>
      </c>
      <c r="E4672" s="336">
        <v>101.04</v>
      </c>
    </row>
    <row r="4673" spans="1:5" x14ac:dyDescent="0.2">
      <c r="A4673">
        <v>9867</v>
      </c>
      <c r="B4673" t="s">
        <v>7442</v>
      </c>
      <c r="C4673" t="s">
        <v>83</v>
      </c>
      <c r="D4673" t="s">
        <v>2830</v>
      </c>
      <c r="E4673" s="336">
        <v>4.0599999999999996</v>
      </c>
    </row>
    <row r="4674" spans="1:5" x14ac:dyDescent="0.2">
      <c r="A4674">
        <v>9868</v>
      </c>
      <c r="B4674" t="s">
        <v>7443</v>
      </c>
      <c r="C4674" t="s">
        <v>83</v>
      </c>
      <c r="D4674" t="s">
        <v>767</v>
      </c>
      <c r="E4674" s="336">
        <v>4.58</v>
      </c>
    </row>
    <row r="4675" spans="1:5" x14ac:dyDescent="0.2">
      <c r="A4675">
        <v>9869</v>
      </c>
      <c r="B4675" t="s">
        <v>7444</v>
      </c>
      <c r="C4675" t="s">
        <v>83</v>
      </c>
      <c r="D4675" t="s">
        <v>2830</v>
      </c>
      <c r="E4675" s="336">
        <v>9.8800000000000008</v>
      </c>
    </row>
    <row r="4676" spans="1:5" x14ac:dyDescent="0.2">
      <c r="A4676">
        <v>9874</v>
      </c>
      <c r="B4676" t="s">
        <v>7445</v>
      </c>
      <c r="C4676" t="s">
        <v>83</v>
      </c>
      <c r="D4676" t="s">
        <v>2830</v>
      </c>
      <c r="E4676" s="336">
        <v>15.52</v>
      </c>
    </row>
    <row r="4677" spans="1:5" x14ac:dyDescent="0.2">
      <c r="A4677">
        <v>9875</v>
      </c>
      <c r="B4677" t="s">
        <v>7446</v>
      </c>
      <c r="C4677" t="s">
        <v>83</v>
      </c>
      <c r="D4677" t="s">
        <v>2830</v>
      </c>
      <c r="E4677" s="336">
        <v>17.02</v>
      </c>
    </row>
    <row r="4678" spans="1:5" x14ac:dyDescent="0.2">
      <c r="A4678">
        <v>9873</v>
      </c>
      <c r="B4678" t="s">
        <v>7447</v>
      </c>
      <c r="C4678" t="s">
        <v>83</v>
      </c>
      <c r="D4678" t="s">
        <v>2830</v>
      </c>
      <c r="E4678" s="336">
        <v>28.01</v>
      </c>
    </row>
    <row r="4679" spans="1:5" x14ac:dyDescent="0.2">
      <c r="A4679">
        <v>9871</v>
      </c>
      <c r="B4679" t="s">
        <v>7448</v>
      </c>
      <c r="C4679" t="s">
        <v>83</v>
      </c>
      <c r="D4679" t="s">
        <v>2830</v>
      </c>
      <c r="E4679" s="336">
        <v>46.41</v>
      </c>
    </row>
    <row r="4680" spans="1:5" x14ac:dyDescent="0.2">
      <c r="A4680">
        <v>9872</v>
      </c>
      <c r="B4680" t="s">
        <v>7449</v>
      </c>
      <c r="C4680" t="s">
        <v>83</v>
      </c>
      <c r="D4680" t="s">
        <v>2830</v>
      </c>
      <c r="E4680" s="336">
        <v>64.569999999999993</v>
      </c>
    </row>
    <row r="4681" spans="1:5" x14ac:dyDescent="0.2">
      <c r="A4681">
        <v>12425</v>
      </c>
      <c r="B4681" t="s">
        <v>7450</v>
      </c>
      <c r="C4681" t="s">
        <v>52</v>
      </c>
      <c r="D4681" t="s">
        <v>2830</v>
      </c>
    </row>
    <row r="4682" spans="1:5" x14ac:dyDescent="0.2">
      <c r="A4682">
        <v>12426</v>
      </c>
      <c r="B4682" t="s">
        <v>7451</v>
      </c>
      <c r="C4682" t="s">
        <v>52</v>
      </c>
      <c r="D4682" t="s">
        <v>2830</v>
      </c>
    </row>
    <row r="4683" spans="1:5" x14ac:dyDescent="0.2">
      <c r="A4683">
        <v>12427</v>
      </c>
      <c r="B4683" t="s">
        <v>7452</v>
      </c>
      <c r="C4683" t="s">
        <v>52</v>
      </c>
      <c r="D4683" t="s">
        <v>2830</v>
      </c>
    </row>
    <row r="4684" spans="1:5" x14ac:dyDescent="0.2">
      <c r="A4684">
        <v>12428</v>
      </c>
      <c r="B4684" t="s">
        <v>7453</v>
      </c>
      <c r="C4684" t="s">
        <v>52</v>
      </c>
      <c r="D4684" t="s">
        <v>2830</v>
      </c>
    </row>
    <row r="4685" spans="1:5" x14ac:dyDescent="0.2">
      <c r="A4685">
        <v>12429</v>
      </c>
      <c r="B4685" t="s">
        <v>7454</v>
      </c>
      <c r="C4685" t="s">
        <v>52</v>
      </c>
      <c r="D4685" t="s">
        <v>2830</v>
      </c>
    </row>
    <row r="4686" spans="1:5" x14ac:dyDescent="0.2">
      <c r="A4686">
        <v>12430</v>
      </c>
      <c r="B4686" t="s">
        <v>7455</v>
      </c>
      <c r="C4686" t="s">
        <v>52</v>
      </c>
      <c r="D4686" t="s">
        <v>2830</v>
      </c>
    </row>
    <row r="4687" spans="1:5" x14ac:dyDescent="0.2">
      <c r="A4687">
        <v>12431</v>
      </c>
      <c r="B4687" t="s">
        <v>7456</v>
      </c>
      <c r="C4687" t="s">
        <v>52</v>
      </c>
      <c r="D4687" t="s">
        <v>2830</v>
      </c>
    </row>
    <row r="4688" spans="1:5" x14ac:dyDescent="0.2">
      <c r="A4688">
        <v>12432</v>
      </c>
      <c r="B4688" t="s">
        <v>7457</v>
      </c>
      <c r="C4688" t="s">
        <v>52</v>
      </c>
      <c r="D4688" t="s">
        <v>2830</v>
      </c>
    </row>
    <row r="4689" spans="1:4" x14ac:dyDescent="0.2">
      <c r="A4689">
        <v>12433</v>
      </c>
      <c r="B4689" t="s">
        <v>7458</v>
      </c>
      <c r="C4689" t="s">
        <v>52</v>
      </c>
      <c r="D4689" t="s">
        <v>2830</v>
      </c>
    </row>
    <row r="4690" spans="1:4" x14ac:dyDescent="0.2">
      <c r="A4690">
        <v>12434</v>
      </c>
      <c r="B4690" t="s">
        <v>7459</v>
      </c>
      <c r="C4690" t="s">
        <v>52</v>
      </c>
      <c r="D4690" t="s">
        <v>2830</v>
      </c>
    </row>
    <row r="4691" spans="1:4" x14ac:dyDescent="0.2">
      <c r="A4691">
        <v>12435</v>
      </c>
      <c r="B4691" t="s">
        <v>7460</v>
      </c>
      <c r="C4691" t="s">
        <v>52</v>
      </c>
      <c r="D4691" t="s">
        <v>2830</v>
      </c>
    </row>
    <row r="4692" spans="1:4" x14ac:dyDescent="0.2">
      <c r="A4692">
        <v>12437</v>
      </c>
      <c r="B4692" t="s">
        <v>7461</v>
      </c>
      <c r="C4692" t="s">
        <v>52</v>
      </c>
      <c r="D4692" t="s">
        <v>2830</v>
      </c>
    </row>
    <row r="4693" spans="1:4" x14ac:dyDescent="0.2">
      <c r="A4693">
        <v>12438</v>
      </c>
      <c r="B4693" t="s">
        <v>7462</v>
      </c>
      <c r="C4693" t="s">
        <v>52</v>
      </c>
      <c r="D4693" t="s">
        <v>2830</v>
      </c>
    </row>
    <row r="4694" spans="1:4" x14ac:dyDescent="0.2">
      <c r="A4694">
        <v>12439</v>
      </c>
      <c r="B4694" t="s">
        <v>7463</v>
      </c>
      <c r="C4694" t="s">
        <v>52</v>
      </c>
      <c r="D4694" t="s">
        <v>2830</v>
      </c>
    </row>
    <row r="4695" spans="1:4" x14ac:dyDescent="0.2">
      <c r="A4695">
        <v>12436</v>
      </c>
      <c r="B4695" t="s">
        <v>7464</v>
      </c>
      <c r="C4695" t="s">
        <v>52</v>
      </c>
      <c r="D4695" t="s">
        <v>2830</v>
      </c>
    </row>
    <row r="4696" spans="1:4" x14ac:dyDescent="0.2">
      <c r="A4696">
        <v>36357</v>
      </c>
      <c r="B4696" t="s">
        <v>7465</v>
      </c>
      <c r="C4696" t="s">
        <v>52</v>
      </c>
      <c r="D4696" t="s">
        <v>2830</v>
      </c>
    </row>
    <row r="4697" spans="1:4" x14ac:dyDescent="0.2">
      <c r="A4697">
        <v>12424</v>
      </c>
      <c r="B4697" t="s">
        <v>7466</v>
      </c>
      <c r="C4697" t="s">
        <v>52</v>
      </c>
      <c r="D4697" t="s">
        <v>2830</v>
      </c>
    </row>
    <row r="4698" spans="1:4" x14ac:dyDescent="0.2">
      <c r="A4698">
        <v>12440</v>
      </c>
      <c r="B4698" t="s">
        <v>7467</v>
      </c>
      <c r="C4698" t="s">
        <v>52</v>
      </c>
      <c r="D4698" t="s">
        <v>2830</v>
      </c>
    </row>
    <row r="4699" spans="1:4" x14ac:dyDescent="0.2">
      <c r="A4699">
        <v>9884</v>
      </c>
      <c r="B4699" t="s">
        <v>7468</v>
      </c>
      <c r="C4699" t="s">
        <v>52</v>
      </c>
      <c r="D4699" t="s">
        <v>2830</v>
      </c>
    </row>
    <row r="4700" spans="1:4" x14ac:dyDescent="0.2">
      <c r="A4700">
        <v>9888</v>
      </c>
      <c r="B4700" t="s">
        <v>7469</v>
      </c>
      <c r="C4700" t="s">
        <v>52</v>
      </c>
      <c r="D4700" t="s">
        <v>2830</v>
      </c>
    </row>
    <row r="4701" spans="1:4" x14ac:dyDescent="0.2">
      <c r="A4701">
        <v>9886</v>
      </c>
      <c r="B4701" t="s">
        <v>7470</v>
      </c>
      <c r="C4701" t="s">
        <v>52</v>
      </c>
      <c r="D4701" t="s">
        <v>2830</v>
      </c>
    </row>
    <row r="4702" spans="1:4" x14ac:dyDescent="0.2">
      <c r="A4702">
        <v>9883</v>
      </c>
      <c r="B4702" t="s">
        <v>7471</v>
      </c>
      <c r="C4702" t="s">
        <v>52</v>
      </c>
      <c r="D4702" t="s">
        <v>2830</v>
      </c>
    </row>
    <row r="4703" spans="1:4" x14ac:dyDescent="0.2">
      <c r="A4703">
        <v>9889</v>
      </c>
      <c r="B4703" t="s">
        <v>7472</v>
      </c>
      <c r="C4703" t="s">
        <v>52</v>
      </c>
      <c r="D4703" t="s">
        <v>2830</v>
      </c>
    </row>
    <row r="4704" spans="1:4" x14ac:dyDescent="0.2">
      <c r="A4704">
        <v>9887</v>
      </c>
      <c r="B4704" t="s">
        <v>7473</v>
      </c>
      <c r="C4704" t="s">
        <v>52</v>
      </c>
      <c r="D4704" t="s">
        <v>2830</v>
      </c>
    </row>
    <row r="4705" spans="1:5" x14ac:dyDescent="0.2">
      <c r="A4705">
        <v>9890</v>
      </c>
      <c r="B4705" t="s">
        <v>7474</v>
      </c>
      <c r="C4705" t="s">
        <v>52</v>
      </c>
      <c r="D4705" t="s">
        <v>2830</v>
      </c>
    </row>
    <row r="4706" spans="1:5" x14ac:dyDescent="0.2">
      <c r="A4706">
        <v>9885</v>
      </c>
      <c r="B4706" t="s">
        <v>7475</v>
      </c>
      <c r="C4706" t="s">
        <v>52</v>
      </c>
      <c r="D4706" t="s">
        <v>2830</v>
      </c>
    </row>
    <row r="4707" spans="1:5" x14ac:dyDescent="0.2">
      <c r="A4707">
        <v>9891</v>
      </c>
      <c r="B4707" t="s">
        <v>7476</v>
      </c>
      <c r="C4707" t="s">
        <v>52</v>
      </c>
      <c r="D4707" t="s">
        <v>2830</v>
      </c>
    </row>
    <row r="4708" spans="1:5" x14ac:dyDescent="0.2">
      <c r="A4708">
        <v>36316</v>
      </c>
      <c r="B4708" t="s">
        <v>7477</v>
      </c>
      <c r="C4708" t="s">
        <v>52</v>
      </c>
      <c r="D4708" t="s">
        <v>2830</v>
      </c>
    </row>
    <row r="4709" spans="1:5" x14ac:dyDescent="0.2">
      <c r="A4709">
        <v>36313</v>
      </c>
      <c r="B4709" t="s">
        <v>7478</v>
      </c>
      <c r="C4709" t="s">
        <v>52</v>
      </c>
      <c r="D4709" t="s">
        <v>2830</v>
      </c>
    </row>
    <row r="4710" spans="1:5" x14ac:dyDescent="0.2">
      <c r="A4710">
        <v>64</v>
      </c>
      <c r="B4710" t="s">
        <v>7479</v>
      </c>
      <c r="C4710" t="s">
        <v>52</v>
      </c>
      <c r="D4710" t="s">
        <v>2830</v>
      </c>
    </row>
    <row r="4711" spans="1:5" x14ac:dyDescent="0.2">
      <c r="A4711">
        <v>37423</v>
      </c>
      <c r="B4711" t="s">
        <v>7480</v>
      </c>
      <c r="C4711" t="s">
        <v>52</v>
      </c>
      <c r="D4711" t="s">
        <v>2830</v>
      </c>
    </row>
    <row r="4712" spans="1:5" x14ac:dyDescent="0.2">
      <c r="A4712">
        <v>9892</v>
      </c>
      <c r="B4712" t="s">
        <v>7481</v>
      </c>
      <c r="C4712" t="s">
        <v>52</v>
      </c>
      <c r="D4712" t="s">
        <v>2830</v>
      </c>
      <c r="E4712" s="336">
        <v>7.43</v>
      </c>
    </row>
    <row r="4713" spans="1:5" x14ac:dyDescent="0.2">
      <c r="A4713">
        <v>9901</v>
      </c>
      <c r="B4713" t="s">
        <v>7482</v>
      </c>
      <c r="C4713" t="s">
        <v>52</v>
      </c>
      <c r="D4713" t="s">
        <v>2830</v>
      </c>
      <c r="E4713" s="336">
        <v>35.96</v>
      </c>
    </row>
    <row r="4714" spans="1:5" x14ac:dyDescent="0.2">
      <c r="A4714">
        <v>9900</v>
      </c>
      <c r="B4714" t="s">
        <v>7483</v>
      </c>
      <c r="C4714" t="s">
        <v>52</v>
      </c>
      <c r="D4714" t="s">
        <v>2830</v>
      </c>
      <c r="E4714" s="336">
        <v>20.84</v>
      </c>
    </row>
    <row r="4715" spans="1:5" x14ac:dyDescent="0.2">
      <c r="A4715">
        <v>9899</v>
      </c>
      <c r="B4715" t="s">
        <v>7484</v>
      </c>
      <c r="C4715" t="s">
        <v>52</v>
      </c>
      <c r="D4715" t="s">
        <v>2830</v>
      </c>
      <c r="E4715" s="336">
        <v>9.34</v>
      </c>
    </row>
    <row r="4716" spans="1:5" x14ac:dyDescent="0.2">
      <c r="A4716">
        <v>9908</v>
      </c>
      <c r="B4716" t="s">
        <v>7485</v>
      </c>
      <c r="C4716" t="s">
        <v>52</v>
      </c>
      <c r="D4716" t="s">
        <v>2830</v>
      </c>
      <c r="E4716" s="336">
        <v>420.05</v>
      </c>
    </row>
    <row r="4717" spans="1:5" x14ac:dyDescent="0.2">
      <c r="A4717">
        <v>9905</v>
      </c>
      <c r="B4717" t="s">
        <v>7486</v>
      </c>
      <c r="C4717" t="s">
        <v>52</v>
      </c>
      <c r="D4717" t="s">
        <v>2830</v>
      </c>
      <c r="E4717" s="336">
        <v>7.31</v>
      </c>
    </row>
    <row r="4718" spans="1:5" x14ac:dyDescent="0.2">
      <c r="A4718">
        <v>9906</v>
      </c>
      <c r="B4718" t="s">
        <v>7487</v>
      </c>
      <c r="C4718" t="s">
        <v>52</v>
      </c>
      <c r="D4718" t="s">
        <v>2830</v>
      </c>
      <c r="E4718" s="336">
        <v>8.81</v>
      </c>
    </row>
    <row r="4719" spans="1:5" x14ac:dyDescent="0.2">
      <c r="A4719">
        <v>9895</v>
      </c>
      <c r="B4719" t="s">
        <v>7488</v>
      </c>
      <c r="C4719" t="s">
        <v>52</v>
      </c>
      <c r="D4719" t="s">
        <v>2830</v>
      </c>
      <c r="E4719" s="336">
        <v>14.84</v>
      </c>
    </row>
    <row r="4720" spans="1:5" x14ac:dyDescent="0.2">
      <c r="A4720">
        <v>9894</v>
      </c>
      <c r="B4720" t="s">
        <v>7489</v>
      </c>
      <c r="C4720" t="s">
        <v>52</v>
      </c>
      <c r="D4720" t="s">
        <v>2830</v>
      </c>
      <c r="E4720" s="336">
        <v>28.54</v>
      </c>
    </row>
    <row r="4721" spans="1:5" x14ac:dyDescent="0.2">
      <c r="A4721">
        <v>9897</v>
      </c>
      <c r="B4721" t="s">
        <v>7490</v>
      </c>
      <c r="C4721" t="s">
        <v>52</v>
      </c>
      <c r="D4721" t="s">
        <v>2830</v>
      </c>
      <c r="E4721" s="336">
        <v>30.47</v>
      </c>
    </row>
    <row r="4722" spans="1:5" x14ac:dyDescent="0.2">
      <c r="A4722">
        <v>9910</v>
      </c>
      <c r="B4722" t="s">
        <v>7491</v>
      </c>
      <c r="C4722" t="s">
        <v>52</v>
      </c>
      <c r="D4722" t="s">
        <v>2830</v>
      </c>
      <c r="E4722" s="336">
        <v>79.290000000000006</v>
      </c>
    </row>
    <row r="4723" spans="1:5" x14ac:dyDescent="0.2">
      <c r="A4723">
        <v>9909</v>
      </c>
      <c r="B4723" t="s">
        <v>7492</v>
      </c>
      <c r="C4723" t="s">
        <v>52</v>
      </c>
      <c r="D4723" t="s">
        <v>2830</v>
      </c>
      <c r="E4723" s="336">
        <v>161.47999999999999</v>
      </c>
    </row>
    <row r="4724" spans="1:5" x14ac:dyDescent="0.2">
      <c r="A4724">
        <v>9907</v>
      </c>
      <c r="B4724" t="s">
        <v>7493</v>
      </c>
      <c r="C4724" t="s">
        <v>52</v>
      </c>
      <c r="D4724" t="s">
        <v>2830</v>
      </c>
      <c r="E4724" s="336">
        <v>190.66</v>
      </c>
    </row>
    <row r="4725" spans="1:5" x14ac:dyDescent="0.2">
      <c r="A4725">
        <v>20973</v>
      </c>
      <c r="B4725" t="s">
        <v>7494</v>
      </c>
      <c r="C4725" t="s">
        <v>52</v>
      </c>
      <c r="D4725" t="s">
        <v>2830</v>
      </c>
      <c r="E4725" s="336">
        <v>133.5</v>
      </c>
    </row>
    <row r="4726" spans="1:5" x14ac:dyDescent="0.2">
      <c r="A4726">
        <v>20974</v>
      </c>
      <c r="B4726" t="s">
        <v>7495</v>
      </c>
      <c r="C4726" t="s">
        <v>52</v>
      </c>
      <c r="D4726" t="s">
        <v>2830</v>
      </c>
      <c r="E4726" s="336">
        <v>191</v>
      </c>
    </row>
    <row r="4727" spans="1:5" x14ac:dyDescent="0.2">
      <c r="A4727">
        <v>37989</v>
      </c>
      <c r="B4727" t="s">
        <v>7496</v>
      </c>
      <c r="C4727" t="s">
        <v>52</v>
      </c>
      <c r="D4727" t="s">
        <v>2830</v>
      </c>
      <c r="E4727" s="336">
        <v>15.68</v>
      </c>
    </row>
    <row r="4728" spans="1:5" x14ac:dyDescent="0.2">
      <c r="A4728">
        <v>37990</v>
      </c>
      <c r="B4728" t="s">
        <v>7497</v>
      </c>
      <c r="C4728" t="s">
        <v>52</v>
      </c>
      <c r="D4728" t="s">
        <v>2830</v>
      </c>
      <c r="E4728" s="336">
        <v>17.29</v>
      </c>
    </row>
    <row r="4729" spans="1:5" x14ac:dyDescent="0.2">
      <c r="A4729">
        <v>37991</v>
      </c>
      <c r="B4729" t="s">
        <v>7498</v>
      </c>
      <c r="C4729" t="s">
        <v>52</v>
      </c>
      <c r="D4729" t="s">
        <v>2830</v>
      </c>
      <c r="E4729" s="336">
        <v>23.02</v>
      </c>
    </row>
    <row r="4730" spans="1:5" x14ac:dyDescent="0.2">
      <c r="A4730">
        <v>37992</v>
      </c>
      <c r="B4730" t="s">
        <v>7499</v>
      </c>
      <c r="C4730" t="s">
        <v>52</v>
      </c>
      <c r="D4730" t="s">
        <v>2830</v>
      </c>
      <c r="E4730" s="336">
        <v>35.72</v>
      </c>
    </row>
    <row r="4731" spans="1:5" x14ac:dyDescent="0.2">
      <c r="A4731">
        <v>37993</v>
      </c>
      <c r="B4731" t="s">
        <v>7500</v>
      </c>
      <c r="C4731" t="s">
        <v>52</v>
      </c>
      <c r="D4731" t="s">
        <v>2830</v>
      </c>
      <c r="E4731" s="336">
        <v>54.19</v>
      </c>
    </row>
    <row r="4732" spans="1:5" x14ac:dyDescent="0.2">
      <c r="A4732">
        <v>37994</v>
      </c>
      <c r="B4732" t="s">
        <v>7501</v>
      </c>
      <c r="C4732" t="s">
        <v>52</v>
      </c>
      <c r="D4732" t="s">
        <v>2830</v>
      </c>
      <c r="E4732" s="336">
        <v>129.04</v>
      </c>
    </row>
    <row r="4733" spans="1:5" x14ac:dyDescent="0.2">
      <c r="A4733">
        <v>37995</v>
      </c>
      <c r="B4733" t="s">
        <v>7502</v>
      </c>
      <c r="C4733" t="s">
        <v>52</v>
      </c>
      <c r="D4733" t="s">
        <v>2830</v>
      </c>
      <c r="E4733" s="336">
        <v>168.2</v>
      </c>
    </row>
    <row r="4734" spans="1:5" x14ac:dyDescent="0.2">
      <c r="A4734">
        <v>37996</v>
      </c>
      <c r="B4734" t="s">
        <v>7503</v>
      </c>
      <c r="C4734" t="s">
        <v>52</v>
      </c>
      <c r="D4734" t="s">
        <v>2830</v>
      </c>
      <c r="E4734" s="336">
        <v>256.12</v>
      </c>
    </row>
    <row r="4735" spans="1:5" x14ac:dyDescent="0.2">
      <c r="A4735">
        <v>45267</v>
      </c>
      <c r="B4735" t="s">
        <v>7504</v>
      </c>
      <c r="C4735" t="s">
        <v>52</v>
      </c>
      <c r="D4735" t="s">
        <v>2830</v>
      </c>
      <c r="E4735" s="336">
        <v>230.43</v>
      </c>
    </row>
    <row r="4736" spans="1:5" x14ac:dyDescent="0.2">
      <c r="A4736">
        <v>38604</v>
      </c>
      <c r="B4736" t="s">
        <v>7505</v>
      </c>
      <c r="C4736" t="s">
        <v>52</v>
      </c>
      <c r="D4736" t="s">
        <v>2830</v>
      </c>
    </row>
    <row r="4737" spans="1:5" x14ac:dyDescent="0.2">
      <c r="A4737">
        <v>10601</v>
      </c>
      <c r="B4737" t="s">
        <v>7506</v>
      </c>
      <c r="C4737" t="s">
        <v>52</v>
      </c>
      <c r="D4737" t="s">
        <v>2830</v>
      </c>
    </row>
    <row r="4738" spans="1:5" x14ac:dyDescent="0.2">
      <c r="A4738">
        <v>44469</v>
      </c>
      <c r="B4738" t="s">
        <v>7507</v>
      </c>
      <c r="C4738" t="s">
        <v>52</v>
      </c>
      <c r="D4738" t="s">
        <v>2830</v>
      </c>
    </row>
    <row r="4739" spans="1:5" x14ac:dyDescent="0.2">
      <c r="A4739">
        <v>9914</v>
      </c>
      <c r="B4739" t="s">
        <v>7508</v>
      </c>
      <c r="C4739" t="s">
        <v>52</v>
      </c>
      <c r="D4739" t="s">
        <v>767</v>
      </c>
    </row>
    <row r="4740" spans="1:5" x14ac:dyDescent="0.2">
      <c r="A4740">
        <v>36485</v>
      </c>
      <c r="B4740" t="s">
        <v>7509</v>
      </c>
      <c r="C4740" t="s">
        <v>52</v>
      </c>
      <c r="D4740" t="s">
        <v>2830</v>
      </c>
    </row>
    <row r="4741" spans="1:5" x14ac:dyDescent="0.2">
      <c r="A4741">
        <v>9912</v>
      </c>
      <c r="B4741" t="s">
        <v>7510</v>
      </c>
      <c r="C4741" t="s">
        <v>52</v>
      </c>
      <c r="D4741" t="s">
        <v>767</v>
      </c>
    </row>
    <row r="4742" spans="1:5" x14ac:dyDescent="0.2">
      <c r="A4742">
        <v>9921</v>
      </c>
      <c r="B4742" t="s">
        <v>7511</v>
      </c>
      <c r="C4742" t="s">
        <v>52</v>
      </c>
      <c r="D4742" t="s">
        <v>2830</v>
      </c>
    </row>
    <row r="4743" spans="1:5" x14ac:dyDescent="0.2">
      <c r="A4743">
        <v>21112</v>
      </c>
      <c r="B4743" t="s">
        <v>7512</v>
      </c>
      <c r="C4743" t="s">
        <v>52</v>
      </c>
      <c r="D4743" t="s">
        <v>2830</v>
      </c>
      <c r="E4743" s="336">
        <v>238.36</v>
      </c>
    </row>
    <row r="4744" spans="1:5" x14ac:dyDescent="0.2">
      <c r="A4744">
        <v>10228</v>
      </c>
      <c r="B4744" t="s">
        <v>7513</v>
      </c>
      <c r="C4744" t="s">
        <v>52</v>
      </c>
      <c r="D4744" t="s">
        <v>767</v>
      </c>
      <c r="E4744" s="336">
        <v>276.89999999999998</v>
      </c>
    </row>
    <row r="4745" spans="1:5" x14ac:dyDescent="0.2">
      <c r="A4745">
        <v>11781</v>
      </c>
      <c r="B4745" t="s">
        <v>7514</v>
      </c>
      <c r="C4745" t="s">
        <v>52</v>
      </c>
      <c r="D4745" t="s">
        <v>2830</v>
      </c>
      <c r="E4745" s="336">
        <v>224.32</v>
      </c>
    </row>
    <row r="4746" spans="1:5" x14ac:dyDescent="0.2">
      <c r="A4746">
        <v>37588</v>
      </c>
      <c r="B4746" t="s">
        <v>7515</v>
      </c>
      <c r="C4746" t="s">
        <v>52</v>
      </c>
      <c r="D4746" t="s">
        <v>2830</v>
      </c>
      <c r="E4746" s="336">
        <v>69.180000000000007</v>
      </c>
    </row>
    <row r="4747" spans="1:5" x14ac:dyDescent="0.2">
      <c r="A4747">
        <v>11751</v>
      </c>
      <c r="B4747" t="s">
        <v>7516</v>
      </c>
      <c r="C4747" t="s">
        <v>52</v>
      </c>
      <c r="D4747" t="s">
        <v>2830</v>
      </c>
      <c r="E4747" s="336">
        <v>107.6</v>
      </c>
    </row>
    <row r="4748" spans="1:5" x14ac:dyDescent="0.2">
      <c r="A4748">
        <v>11750</v>
      </c>
      <c r="B4748" t="s">
        <v>7517</v>
      </c>
      <c r="C4748" t="s">
        <v>52</v>
      </c>
      <c r="D4748" t="s">
        <v>2830</v>
      </c>
      <c r="E4748" s="336">
        <v>89.3</v>
      </c>
    </row>
    <row r="4749" spans="1:5" x14ac:dyDescent="0.2">
      <c r="A4749">
        <v>11746</v>
      </c>
      <c r="B4749" t="s">
        <v>7518</v>
      </c>
      <c r="C4749" t="s">
        <v>52</v>
      </c>
      <c r="D4749" t="s">
        <v>2830</v>
      </c>
      <c r="E4749" s="336">
        <v>59.91</v>
      </c>
    </row>
    <row r="4750" spans="1:5" x14ac:dyDescent="0.2">
      <c r="A4750">
        <v>11748</v>
      </c>
      <c r="B4750" t="s">
        <v>7519</v>
      </c>
      <c r="C4750" t="s">
        <v>52</v>
      </c>
      <c r="D4750" t="s">
        <v>2830</v>
      </c>
      <c r="E4750" s="336">
        <v>38.44</v>
      </c>
    </row>
    <row r="4751" spans="1:5" x14ac:dyDescent="0.2">
      <c r="A4751">
        <v>11747</v>
      </c>
      <c r="B4751" t="s">
        <v>7520</v>
      </c>
      <c r="C4751" t="s">
        <v>52</v>
      </c>
      <c r="D4751" t="s">
        <v>2830</v>
      </c>
      <c r="E4751" s="336">
        <v>165.93</v>
      </c>
    </row>
    <row r="4752" spans="1:5" x14ac:dyDescent="0.2">
      <c r="A4752">
        <v>11749</v>
      </c>
      <c r="B4752" t="s">
        <v>7521</v>
      </c>
      <c r="C4752" t="s">
        <v>52</v>
      </c>
      <c r="D4752" t="s">
        <v>2830</v>
      </c>
      <c r="E4752" s="336">
        <v>44.38</v>
      </c>
    </row>
    <row r="4753" spans="1:4" x14ac:dyDescent="0.2">
      <c r="A4753">
        <v>10236</v>
      </c>
      <c r="B4753" t="s">
        <v>7522</v>
      </c>
      <c r="C4753" t="s">
        <v>52</v>
      </c>
      <c r="D4753" t="s">
        <v>2830</v>
      </c>
    </row>
    <row r="4754" spans="1:4" x14ac:dyDescent="0.2">
      <c r="A4754">
        <v>10233</v>
      </c>
      <c r="B4754" t="s">
        <v>7523</v>
      </c>
      <c r="C4754" t="s">
        <v>52</v>
      </c>
      <c r="D4754" t="s">
        <v>2830</v>
      </c>
    </row>
    <row r="4755" spans="1:4" x14ac:dyDescent="0.2">
      <c r="A4755">
        <v>10234</v>
      </c>
      <c r="B4755" t="s">
        <v>7524</v>
      </c>
      <c r="C4755" t="s">
        <v>52</v>
      </c>
      <c r="D4755" t="s">
        <v>2830</v>
      </c>
    </row>
    <row r="4756" spans="1:4" x14ac:dyDescent="0.2">
      <c r="A4756">
        <v>10231</v>
      </c>
      <c r="B4756" t="s">
        <v>7525</v>
      </c>
      <c r="C4756" t="s">
        <v>52</v>
      </c>
      <c r="D4756" t="s">
        <v>2830</v>
      </c>
    </row>
    <row r="4757" spans="1:4" x14ac:dyDescent="0.2">
      <c r="A4757">
        <v>10232</v>
      </c>
      <c r="B4757" t="s">
        <v>7526</v>
      </c>
      <c r="C4757" t="s">
        <v>52</v>
      </c>
      <c r="D4757" t="s">
        <v>2830</v>
      </c>
    </row>
    <row r="4758" spans="1:4" x14ac:dyDescent="0.2">
      <c r="A4758">
        <v>10235</v>
      </c>
      <c r="B4758" t="s">
        <v>7527</v>
      </c>
      <c r="C4758" t="s">
        <v>52</v>
      </c>
      <c r="D4758" t="s">
        <v>2830</v>
      </c>
    </row>
    <row r="4759" spans="1:4" x14ac:dyDescent="0.2">
      <c r="A4759">
        <v>10229</v>
      </c>
      <c r="B4759" t="s">
        <v>7528</v>
      </c>
      <c r="C4759" t="s">
        <v>52</v>
      </c>
      <c r="D4759" t="s">
        <v>767</v>
      </c>
    </row>
    <row r="4760" spans="1:4" x14ac:dyDescent="0.2">
      <c r="A4760">
        <v>10230</v>
      </c>
      <c r="B4760" t="s">
        <v>7529</v>
      </c>
      <c r="C4760" t="s">
        <v>52</v>
      </c>
      <c r="D4760" t="s">
        <v>2830</v>
      </c>
    </row>
    <row r="4761" spans="1:4" x14ac:dyDescent="0.2">
      <c r="A4761">
        <v>10409</v>
      </c>
      <c r="B4761" t="s">
        <v>7530</v>
      </c>
      <c r="C4761" t="s">
        <v>52</v>
      </c>
      <c r="D4761" t="s">
        <v>2830</v>
      </c>
    </row>
    <row r="4762" spans="1:4" x14ac:dyDescent="0.2">
      <c r="A4762">
        <v>10411</v>
      </c>
      <c r="B4762" t="s">
        <v>7531</v>
      </c>
      <c r="C4762" t="s">
        <v>52</v>
      </c>
      <c r="D4762" t="s">
        <v>2830</v>
      </c>
    </row>
    <row r="4763" spans="1:4" x14ac:dyDescent="0.2">
      <c r="A4763">
        <v>10410</v>
      </c>
      <c r="B4763" t="s">
        <v>7532</v>
      </c>
      <c r="C4763" t="s">
        <v>52</v>
      </c>
      <c r="D4763" t="s">
        <v>2830</v>
      </c>
    </row>
    <row r="4764" spans="1:4" x14ac:dyDescent="0.2">
      <c r="A4764">
        <v>10404</v>
      </c>
      <c r="B4764" t="s">
        <v>7533</v>
      </c>
      <c r="C4764" t="s">
        <v>52</v>
      </c>
      <c r="D4764" t="s">
        <v>2830</v>
      </c>
    </row>
    <row r="4765" spans="1:4" x14ac:dyDescent="0.2">
      <c r="A4765">
        <v>10405</v>
      </c>
      <c r="B4765" t="s">
        <v>7534</v>
      </c>
      <c r="C4765" t="s">
        <v>52</v>
      </c>
      <c r="D4765" t="s">
        <v>2830</v>
      </c>
    </row>
    <row r="4766" spans="1:4" x14ac:dyDescent="0.2">
      <c r="A4766">
        <v>10408</v>
      </c>
      <c r="B4766" t="s">
        <v>7535</v>
      </c>
      <c r="C4766" t="s">
        <v>52</v>
      </c>
      <c r="D4766" t="s">
        <v>2830</v>
      </c>
    </row>
    <row r="4767" spans="1:4" x14ac:dyDescent="0.2">
      <c r="A4767">
        <v>10406</v>
      </c>
      <c r="B4767" t="s">
        <v>7536</v>
      </c>
      <c r="C4767" t="s">
        <v>52</v>
      </c>
      <c r="D4767" t="s">
        <v>2830</v>
      </c>
    </row>
    <row r="4768" spans="1:4" x14ac:dyDescent="0.2">
      <c r="A4768">
        <v>10412</v>
      </c>
      <c r="B4768" t="s">
        <v>7537</v>
      </c>
      <c r="C4768" t="s">
        <v>52</v>
      </c>
      <c r="D4768" t="s">
        <v>2830</v>
      </c>
    </row>
    <row r="4769" spans="1:5" x14ac:dyDescent="0.2">
      <c r="A4769">
        <v>10407</v>
      </c>
      <c r="B4769" t="s">
        <v>7538</v>
      </c>
      <c r="C4769" t="s">
        <v>52</v>
      </c>
      <c r="D4769" t="s">
        <v>2830</v>
      </c>
    </row>
    <row r="4770" spans="1:5" x14ac:dyDescent="0.2">
      <c r="A4770">
        <v>10416</v>
      </c>
      <c r="B4770" t="s">
        <v>7539</v>
      </c>
      <c r="C4770" t="s">
        <v>52</v>
      </c>
      <c r="D4770" t="s">
        <v>2830</v>
      </c>
    </row>
    <row r="4771" spans="1:5" x14ac:dyDescent="0.2">
      <c r="A4771">
        <v>10419</v>
      </c>
      <c r="B4771" t="s">
        <v>7540</v>
      </c>
      <c r="C4771" t="s">
        <v>52</v>
      </c>
      <c r="D4771" t="s">
        <v>2830</v>
      </c>
    </row>
    <row r="4772" spans="1:5" x14ac:dyDescent="0.2">
      <c r="A4772">
        <v>10418</v>
      </c>
      <c r="B4772" t="s">
        <v>7541</v>
      </c>
      <c r="C4772" t="s">
        <v>52</v>
      </c>
      <c r="D4772" t="s">
        <v>2830</v>
      </c>
    </row>
    <row r="4773" spans="1:5" x14ac:dyDescent="0.2">
      <c r="A4773">
        <v>21092</v>
      </c>
      <c r="B4773" t="s">
        <v>7542</v>
      </c>
      <c r="C4773" t="s">
        <v>52</v>
      </c>
      <c r="D4773" t="s">
        <v>2830</v>
      </c>
    </row>
    <row r="4774" spans="1:5" x14ac:dyDescent="0.2">
      <c r="A4774">
        <v>12657</v>
      </c>
      <c r="B4774" t="s">
        <v>7543</v>
      </c>
      <c r="C4774" t="s">
        <v>52</v>
      </c>
      <c r="D4774" t="s">
        <v>2830</v>
      </c>
    </row>
    <row r="4775" spans="1:5" x14ac:dyDescent="0.2">
      <c r="A4775">
        <v>10417</v>
      </c>
      <c r="B4775" t="s">
        <v>7544</v>
      </c>
      <c r="C4775" t="s">
        <v>52</v>
      </c>
      <c r="D4775" t="s">
        <v>2830</v>
      </c>
    </row>
    <row r="4776" spans="1:5" x14ac:dyDescent="0.2">
      <c r="A4776">
        <v>10414</v>
      </c>
      <c r="B4776" t="s">
        <v>7545</v>
      </c>
      <c r="C4776" t="s">
        <v>52</v>
      </c>
      <c r="D4776" t="s">
        <v>2830</v>
      </c>
    </row>
    <row r="4777" spans="1:5" x14ac:dyDescent="0.2">
      <c r="A4777">
        <v>10413</v>
      </c>
      <c r="B4777" t="s">
        <v>7546</v>
      </c>
      <c r="C4777" t="s">
        <v>52</v>
      </c>
      <c r="D4777" t="s">
        <v>2830</v>
      </c>
    </row>
    <row r="4778" spans="1:5" x14ac:dyDescent="0.2">
      <c r="A4778">
        <v>10415</v>
      </c>
      <c r="B4778" t="s">
        <v>7547</v>
      </c>
      <c r="C4778" t="s">
        <v>52</v>
      </c>
      <c r="D4778" t="s">
        <v>2830</v>
      </c>
    </row>
    <row r="4779" spans="1:5" x14ac:dyDescent="0.2">
      <c r="A4779">
        <v>38643</v>
      </c>
      <c r="B4779" t="s">
        <v>7548</v>
      </c>
      <c r="C4779" t="s">
        <v>52</v>
      </c>
      <c r="D4779" t="s">
        <v>2830</v>
      </c>
      <c r="E4779" s="336">
        <v>54.97</v>
      </c>
    </row>
    <row r="4780" spans="1:5" x14ac:dyDescent="0.2">
      <c r="A4780">
        <v>6157</v>
      </c>
      <c r="B4780" t="s">
        <v>7549</v>
      </c>
      <c r="C4780" t="s">
        <v>52</v>
      </c>
      <c r="D4780" t="s">
        <v>2830</v>
      </c>
      <c r="E4780" s="336">
        <v>75.099999999999994</v>
      </c>
    </row>
    <row r="4781" spans="1:5" x14ac:dyDescent="0.2">
      <c r="A4781">
        <v>6158</v>
      </c>
      <c r="B4781" t="s">
        <v>7550</v>
      </c>
      <c r="C4781" t="s">
        <v>52</v>
      </c>
      <c r="D4781" t="s">
        <v>2830</v>
      </c>
      <c r="E4781" s="336">
        <v>10.59</v>
      </c>
    </row>
    <row r="4782" spans="1:5" x14ac:dyDescent="0.2">
      <c r="A4782">
        <v>6156</v>
      </c>
      <c r="B4782" t="s">
        <v>7551</v>
      </c>
      <c r="C4782" t="s">
        <v>52</v>
      </c>
      <c r="D4782" t="s">
        <v>2830</v>
      </c>
      <c r="E4782" s="336">
        <v>9.09</v>
      </c>
    </row>
    <row r="4783" spans="1:5" x14ac:dyDescent="0.2">
      <c r="A4783">
        <v>6153</v>
      </c>
      <c r="B4783" t="s">
        <v>7552</v>
      </c>
      <c r="C4783" t="s">
        <v>52</v>
      </c>
      <c r="D4783" t="s">
        <v>2830</v>
      </c>
      <c r="E4783" s="336">
        <v>7.29</v>
      </c>
    </row>
    <row r="4784" spans="1:5" x14ac:dyDescent="0.2">
      <c r="A4784">
        <v>6154</v>
      </c>
      <c r="B4784" t="s">
        <v>7553</v>
      </c>
      <c r="C4784" t="s">
        <v>52</v>
      </c>
      <c r="D4784" t="s">
        <v>2830</v>
      </c>
      <c r="E4784" s="336">
        <v>12.96</v>
      </c>
    </row>
    <row r="4785" spans="1:5" x14ac:dyDescent="0.2">
      <c r="A4785">
        <v>6155</v>
      </c>
      <c r="B4785" t="s">
        <v>7554</v>
      </c>
      <c r="C4785" t="s">
        <v>52</v>
      </c>
      <c r="D4785" t="s">
        <v>2830</v>
      </c>
      <c r="E4785" s="336">
        <v>29.83</v>
      </c>
    </row>
    <row r="4786" spans="1:5" x14ac:dyDescent="0.2">
      <c r="A4786">
        <v>43595</v>
      </c>
      <c r="B4786" t="s">
        <v>7555</v>
      </c>
      <c r="C4786" t="s">
        <v>52</v>
      </c>
      <c r="D4786" t="s">
        <v>2830</v>
      </c>
      <c r="E4786" s="336">
        <v>20.38</v>
      </c>
    </row>
    <row r="4787" spans="1:5" x14ac:dyDescent="0.2">
      <c r="A4787">
        <v>43596</v>
      </c>
      <c r="B4787" t="s">
        <v>7556</v>
      </c>
      <c r="C4787" t="s">
        <v>52</v>
      </c>
      <c r="D4787" t="s">
        <v>2830</v>
      </c>
      <c r="E4787" s="336">
        <v>23.56</v>
      </c>
    </row>
    <row r="4788" spans="1:5" x14ac:dyDescent="0.2">
      <c r="A4788">
        <v>38108</v>
      </c>
      <c r="B4788" t="s">
        <v>7557</v>
      </c>
      <c r="C4788" t="s">
        <v>52</v>
      </c>
      <c r="D4788" t="s">
        <v>2830</v>
      </c>
      <c r="E4788" s="336">
        <v>39.47</v>
      </c>
    </row>
    <row r="4789" spans="1:5" x14ac:dyDescent="0.2">
      <c r="A4789">
        <v>38087</v>
      </c>
      <c r="B4789" t="s">
        <v>7558</v>
      </c>
      <c r="C4789" t="s">
        <v>52</v>
      </c>
      <c r="D4789" t="s">
        <v>2830</v>
      </c>
      <c r="E4789" s="336">
        <v>50.77</v>
      </c>
    </row>
    <row r="4790" spans="1:5" x14ac:dyDescent="0.2">
      <c r="A4790">
        <v>38109</v>
      </c>
      <c r="B4790" t="s">
        <v>7559</v>
      </c>
      <c r="C4790" t="s">
        <v>52</v>
      </c>
      <c r="D4790" t="s">
        <v>2830</v>
      </c>
      <c r="E4790" s="336">
        <v>63.09</v>
      </c>
    </row>
    <row r="4791" spans="1:5" x14ac:dyDescent="0.2">
      <c r="A4791">
        <v>38088</v>
      </c>
      <c r="B4791" t="s">
        <v>7560</v>
      </c>
      <c r="C4791" t="s">
        <v>52</v>
      </c>
      <c r="D4791" t="s">
        <v>2830</v>
      </c>
      <c r="E4791" s="336">
        <v>66.34</v>
      </c>
    </row>
    <row r="4792" spans="1:5" x14ac:dyDescent="0.2">
      <c r="A4792">
        <v>38110</v>
      </c>
      <c r="B4792" t="s">
        <v>7561</v>
      </c>
      <c r="C4792" t="s">
        <v>52</v>
      </c>
      <c r="D4792" t="s">
        <v>2830</v>
      </c>
      <c r="E4792" s="336">
        <v>24.27</v>
      </c>
    </row>
    <row r="4793" spans="1:5" x14ac:dyDescent="0.2">
      <c r="A4793">
        <v>38089</v>
      </c>
      <c r="B4793" t="s">
        <v>7562</v>
      </c>
      <c r="C4793" t="s">
        <v>52</v>
      </c>
      <c r="D4793" t="s">
        <v>2830</v>
      </c>
      <c r="E4793" s="336">
        <v>42.29</v>
      </c>
    </row>
    <row r="4794" spans="1:5" x14ac:dyDescent="0.2">
      <c r="A4794">
        <v>38111</v>
      </c>
      <c r="B4794" t="s">
        <v>7563</v>
      </c>
      <c r="C4794" t="s">
        <v>52</v>
      </c>
      <c r="D4794" t="s">
        <v>2830</v>
      </c>
      <c r="E4794" s="336">
        <v>27.14</v>
      </c>
    </row>
    <row r="4795" spans="1:5" x14ac:dyDescent="0.2">
      <c r="A4795">
        <v>38090</v>
      </c>
      <c r="B4795" t="s">
        <v>7564</v>
      </c>
      <c r="C4795" t="s">
        <v>52</v>
      </c>
      <c r="D4795" t="s">
        <v>2830</v>
      </c>
      <c r="E4795" s="336">
        <v>43.71</v>
      </c>
    </row>
    <row r="4796" spans="1:5" x14ac:dyDescent="0.2">
      <c r="A4796">
        <v>38400</v>
      </c>
      <c r="B4796" t="s">
        <v>1132</v>
      </c>
      <c r="C4796" t="s">
        <v>52</v>
      </c>
      <c r="D4796" t="s">
        <v>2830</v>
      </c>
      <c r="E4796" s="336">
        <v>40.090000000000003</v>
      </c>
    </row>
    <row r="4797" spans="1:5" x14ac:dyDescent="0.2">
      <c r="A4797">
        <v>13726</v>
      </c>
      <c r="B4797" t="s">
        <v>7565</v>
      </c>
      <c r="C4797" t="s">
        <v>52</v>
      </c>
      <c r="D4797" t="s">
        <v>2830</v>
      </c>
    </row>
    <row r="4798" spans="1:5" x14ac:dyDescent="0.2">
      <c r="A4798">
        <v>12627</v>
      </c>
      <c r="B4798" t="s">
        <v>7566</v>
      </c>
      <c r="C4798" t="s">
        <v>52</v>
      </c>
      <c r="D4798" t="s">
        <v>2830</v>
      </c>
      <c r="E4798" s="336">
        <v>1.42</v>
      </c>
    </row>
    <row r="4799" spans="1:5" x14ac:dyDescent="0.2">
      <c r="A4799">
        <v>39996</v>
      </c>
      <c r="B4799" t="s">
        <v>836</v>
      </c>
      <c r="C4799" t="s">
        <v>83</v>
      </c>
      <c r="D4799" t="s">
        <v>2830</v>
      </c>
      <c r="E4799" s="336">
        <v>3.49</v>
      </c>
    </row>
    <row r="4800" spans="1:5" x14ac:dyDescent="0.2">
      <c r="A4800">
        <v>10478</v>
      </c>
      <c r="B4800" t="s">
        <v>7567</v>
      </c>
      <c r="C4800" t="s">
        <v>556</v>
      </c>
      <c r="D4800" t="s">
        <v>767</v>
      </c>
      <c r="E4800" s="336">
        <v>42.7</v>
      </c>
    </row>
    <row r="4801" spans="1:5" x14ac:dyDescent="0.2">
      <c r="A4801">
        <v>10481</v>
      </c>
      <c r="B4801" t="s">
        <v>7568</v>
      </c>
      <c r="C4801" t="s">
        <v>556</v>
      </c>
      <c r="D4801" t="s">
        <v>2830</v>
      </c>
      <c r="E4801" s="336">
        <v>37.97</v>
      </c>
    </row>
    <row r="4802" spans="1:5" x14ac:dyDescent="0.2">
      <c r="A4802">
        <v>10475</v>
      </c>
      <c r="B4802" t="s">
        <v>7569</v>
      </c>
      <c r="C4802" t="s">
        <v>556</v>
      </c>
      <c r="D4802" t="s">
        <v>2830</v>
      </c>
      <c r="E4802" s="336">
        <v>36.74</v>
      </c>
    </row>
    <row r="4803" spans="1:5" x14ac:dyDescent="0.2">
      <c r="A4803">
        <v>4030</v>
      </c>
      <c r="B4803" t="s">
        <v>7570</v>
      </c>
      <c r="C4803" t="s">
        <v>3211</v>
      </c>
      <c r="D4803" t="s">
        <v>2830</v>
      </c>
      <c r="E4803" s="336">
        <v>10.029999999999999</v>
      </c>
    </row>
    <row r="4804" spans="1:5" x14ac:dyDescent="0.2">
      <c r="A4804">
        <v>4031</v>
      </c>
      <c r="B4804" t="s">
        <v>7571</v>
      </c>
      <c r="C4804" t="s">
        <v>3211</v>
      </c>
      <c r="D4804" t="s">
        <v>2830</v>
      </c>
      <c r="E4804" s="336">
        <v>47.17</v>
      </c>
    </row>
    <row r="4805" spans="1:5" x14ac:dyDescent="0.2">
      <c r="A4805">
        <v>11652</v>
      </c>
      <c r="B4805" t="s">
        <v>7572</v>
      </c>
      <c r="C4805" t="s">
        <v>52</v>
      </c>
      <c r="D4805" t="s">
        <v>767</v>
      </c>
      <c r="E4805" s="336">
        <v>3780</v>
      </c>
    </row>
    <row r="4806" spans="1:5" x14ac:dyDescent="0.2">
      <c r="A4806">
        <v>13896</v>
      </c>
      <c r="B4806" t="s">
        <v>7573</v>
      </c>
      <c r="C4806" t="s">
        <v>52</v>
      </c>
      <c r="D4806" t="s">
        <v>2830</v>
      </c>
      <c r="E4806" s="336">
        <v>3390.99</v>
      </c>
    </row>
    <row r="4807" spans="1:5" x14ac:dyDescent="0.2">
      <c r="A4807">
        <v>44470</v>
      </c>
      <c r="B4807" t="s">
        <v>7574</v>
      </c>
      <c r="C4807" t="s">
        <v>52</v>
      </c>
      <c r="D4807" t="s">
        <v>2830</v>
      </c>
    </row>
    <row r="4808" spans="1:5" x14ac:dyDescent="0.2">
      <c r="A4808">
        <v>13476</v>
      </c>
      <c r="B4808" t="s">
        <v>7575</v>
      </c>
      <c r="C4808" t="s">
        <v>52</v>
      </c>
      <c r="D4808" t="s">
        <v>2830</v>
      </c>
    </row>
    <row r="4809" spans="1:5" x14ac:dyDescent="0.2">
      <c r="A4809">
        <v>44491</v>
      </c>
      <c r="B4809" t="s">
        <v>7576</v>
      </c>
      <c r="C4809" t="s">
        <v>52</v>
      </c>
      <c r="D4809" t="s">
        <v>2830</v>
      </c>
    </row>
    <row r="4810" spans="1:5" x14ac:dyDescent="0.2">
      <c r="A4810">
        <v>10488</v>
      </c>
      <c r="B4810" t="s">
        <v>7577</v>
      </c>
      <c r="C4810" t="s">
        <v>52</v>
      </c>
      <c r="D4810" t="s">
        <v>767</v>
      </c>
    </row>
    <row r="4811" spans="1:5" x14ac:dyDescent="0.2">
      <c r="A4811">
        <v>13606</v>
      </c>
      <c r="B4811" t="s">
        <v>7578</v>
      </c>
      <c r="C4811" t="s">
        <v>52</v>
      </c>
      <c r="D4811" t="s">
        <v>2830</v>
      </c>
    </row>
    <row r="4812" spans="1:5" x14ac:dyDescent="0.2">
      <c r="A4812">
        <v>10489</v>
      </c>
      <c r="B4812" t="s">
        <v>7579</v>
      </c>
      <c r="C4812" t="s">
        <v>533</v>
      </c>
      <c r="D4812" t="s">
        <v>2830</v>
      </c>
      <c r="E4812" s="336">
        <v>24.29</v>
      </c>
    </row>
    <row r="4813" spans="1:5" x14ac:dyDescent="0.2">
      <c r="A4813">
        <v>41073</v>
      </c>
      <c r="B4813" t="s">
        <v>7580</v>
      </c>
      <c r="C4813" t="s">
        <v>69</v>
      </c>
      <c r="D4813" t="s">
        <v>2830</v>
      </c>
      <c r="E4813" s="336">
        <v>4268.6000000000004</v>
      </c>
    </row>
    <row r="4814" spans="1:5" x14ac:dyDescent="0.2">
      <c r="A4814">
        <v>34391</v>
      </c>
      <c r="B4814" t="s">
        <v>7581</v>
      </c>
      <c r="C4814" t="s">
        <v>3211</v>
      </c>
      <c r="D4814" t="s">
        <v>2830</v>
      </c>
      <c r="E4814" s="336">
        <v>718.12</v>
      </c>
    </row>
    <row r="4815" spans="1:5" x14ac:dyDescent="0.2">
      <c r="A4815">
        <v>10496</v>
      </c>
      <c r="B4815" t="s">
        <v>7582</v>
      </c>
      <c r="C4815" t="s">
        <v>3211</v>
      </c>
      <c r="D4815" t="s">
        <v>2830</v>
      </c>
      <c r="E4815" s="336">
        <v>625</v>
      </c>
    </row>
    <row r="4816" spans="1:5" x14ac:dyDescent="0.2">
      <c r="A4816">
        <v>10497</v>
      </c>
      <c r="B4816" t="s">
        <v>7583</v>
      </c>
      <c r="C4816" t="s">
        <v>3211</v>
      </c>
      <c r="D4816" t="s">
        <v>2830</v>
      </c>
      <c r="E4816" s="336">
        <v>1624.99</v>
      </c>
    </row>
    <row r="4817" spans="1:5" x14ac:dyDescent="0.2">
      <c r="A4817">
        <v>10504</v>
      </c>
      <c r="B4817" t="s">
        <v>7584</v>
      </c>
      <c r="C4817" t="s">
        <v>3211</v>
      </c>
      <c r="D4817" t="s">
        <v>2830</v>
      </c>
      <c r="E4817" s="336">
        <v>1900</v>
      </c>
    </row>
    <row r="4818" spans="1:5" x14ac:dyDescent="0.2">
      <c r="A4818">
        <v>34390</v>
      </c>
      <c r="B4818" t="s">
        <v>7585</v>
      </c>
      <c r="C4818" t="s">
        <v>3211</v>
      </c>
      <c r="D4818" t="s">
        <v>2830</v>
      </c>
      <c r="E4818" s="336">
        <v>559.99</v>
      </c>
    </row>
    <row r="4819" spans="1:5" x14ac:dyDescent="0.2">
      <c r="A4819">
        <v>34389</v>
      </c>
      <c r="B4819" t="s">
        <v>7586</v>
      </c>
      <c r="C4819" t="s">
        <v>3211</v>
      </c>
      <c r="D4819" t="s">
        <v>2830</v>
      </c>
      <c r="E4819" s="336">
        <v>175</v>
      </c>
    </row>
    <row r="4820" spans="1:5" x14ac:dyDescent="0.2">
      <c r="A4820">
        <v>34388</v>
      </c>
      <c r="B4820" t="s">
        <v>7587</v>
      </c>
      <c r="C4820" t="s">
        <v>3211</v>
      </c>
      <c r="D4820" t="s">
        <v>2830</v>
      </c>
      <c r="E4820" s="336">
        <v>248.72</v>
      </c>
    </row>
    <row r="4821" spans="1:5" x14ac:dyDescent="0.2">
      <c r="A4821">
        <v>34387</v>
      </c>
      <c r="B4821" t="s">
        <v>7588</v>
      </c>
      <c r="C4821" t="s">
        <v>3211</v>
      </c>
      <c r="D4821" t="s">
        <v>2830</v>
      </c>
      <c r="E4821" s="336">
        <v>403.75</v>
      </c>
    </row>
    <row r="4822" spans="1:5" x14ac:dyDescent="0.2">
      <c r="A4822">
        <v>11188</v>
      </c>
      <c r="B4822" t="s">
        <v>7589</v>
      </c>
      <c r="C4822" t="s">
        <v>3211</v>
      </c>
      <c r="D4822" t="s">
        <v>2830</v>
      </c>
      <c r="E4822" s="336">
        <v>199.99</v>
      </c>
    </row>
    <row r="4823" spans="1:5" x14ac:dyDescent="0.2">
      <c r="A4823">
        <v>11189</v>
      </c>
      <c r="B4823" t="s">
        <v>2531</v>
      </c>
      <c r="C4823" t="s">
        <v>3211</v>
      </c>
      <c r="D4823" t="s">
        <v>2830</v>
      </c>
      <c r="E4823" s="336">
        <v>300</v>
      </c>
    </row>
    <row r="4824" spans="1:5" x14ac:dyDescent="0.2">
      <c r="A4824">
        <v>21107</v>
      </c>
      <c r="B4824" t="s">
        <v>7590</v>
      </c>
      <c r="C4824" t="s">
        <v>3211</v>
      </c>
      <c r="D4824" t="s">
        <v>2830</v>
      </c>
      <c r="E4824" s="336">
        <v>215.89</v>
      </c>
    </row>
    <row r="4825" spans="1:5" x14ac:dyDescent="0.2">
      <c r="A4825">
        <v>34386</v>
      </c>
      <c r="B4825" t="s">
        <v>7591</v>
      </c>
      <c r="C4825" t="s">
        <v>3211</v>
      </c>
      <c r="D4825" t="s">
        <v>2830</v>
      </c>
      <c r="E4825" s="336">
        <v>375</v>
      </c>
    </row>
    <row r="4826" spans="1:5" x14ac:dyDescent="0.2">
      <c r="A4826">
        <v>10490</v>
      </c>
      <c r="B4826" t="s">
        <v>7592</v>
      </c>
      <c r="C4826" t="s">
        <v>3211</v>
      </c>
      <c r="D4826" t="s">
        <v>2830</v>
      </c>
      <c r="E4826" s="336">
        <v>131.25</v>
      </c>
    </row>
    <row r="4827" spans="1:5" x14ac:dyDescent="0.2">
      <c r="A4827">
        <v>10492</v>
      </c>
      <c r="B4827" t="s">
        <v>7593</v>
      </c>
      <c r="C4827" t="s">
        <v>3211</v>
      </c>
      <c r="D4827" t="s">
        <v>767</v>
      </c>
      <c r="E4827" s="336">
        <v>150</v>
      </c>
    </row>
    <row r="4828" spans="1:5" x14ac:dyDescent="0.2">
      <c r="A4828">
        <v>10493</v>
      </c>
      <c r="B4828" t="s">
        <v>7594</v>
      </c>
      <c r="C4828" t="s">
        <v>3211</v>
      </c>
      <c r="D4828" t="s">
        <v>2830</v>
      </c>
      <c r="E4828" s="336">
        <v>175</v>
      </c>
    </row>
    <row r="4829" spans="1:5" x14ac:dyDescent="0.2">
      <c r="A4829">
        <v>10491</v>
      </c>
      <c r="B4829" t="s">
        <v>7595</v>
      </c>
      <c r="C4829" t="s">
        <v>3211</v>
      </c>
      <c r="D4829" t="s">
        <v>2830</v>
      </c>
      <c r="E4829" s="336">
        <v>212.5</v>
      </c>
    </row>
    <row r="4830" spans="1:5" x14ac:dyDescent="0.2">
      <c r="A4830">
        <v>34385</v>
      </c>
      <c r="B4830" t="s">
        <v>7596</v>
      </c>
      <c r="C4830" t="s">
        <v>3211</v>
      </c>
      <c r="D4830" t="s">
        <v>2830</v>
      </c>
      <c r="E4830" s="336">
        <v>310</v>
      </c>
    </row>
    <row r="4831" spans="1:5" x14ac:dyDescent="0.2">
      <c r="A4831">
        <v>10499</v>
      </c>
      <c r="B4831" t="s">
        <v>7597</v>
      </c>
      <c r="C4831" t="s">
        <v>3211</v>
      </c>
      <c r="D4831" t="s">
        <v>2830</v>
      </c>
      <c r="E4831" s="336">
        <v>124.99</v>
      </c>
    </row>
    <row r="4832" spans="1:5" x14ac:dyDescent="0.2">
      <c r="A4832">
        <v>34384</v>
      </c>
      <c r="B4832" t="s">
        <v>7598</v>
      </c>
      <c r="C4832" t="s">
        <v>3211</v>
      </c>
      <c r="D4832" t="s">
        <v>2830</v>
      </c>
      <c r="E4832" s="336">
        <v>375</v>
      </c>
    </row>
    <row r="4833" spans="1:5" x14ac:dyDescent="0.2">
      <c r="A4833">
        <v>11185</v>
      </c>
      <c r="B4833" t="s">
        <v>7599</v>
      </c>
      <c r="C4833" t="s">
        <v>3211</v>
      </c>
      <c r="D4833" t="s">
        <v>2830</v>
      </c>
      <c r="E4833" s="336">
        <v>387.49</v>
      </c>
    </row>
    <row r="4834" spans="1:5" x14ac:dyDescent="0.2">
      <c r="A4834">
        <v>10507</v>
      </c>
      <c r="B4834" t="s">
        <v>7600</v>
      </c>
      <c r="C4834" t="s">
        <v>3211</v>
      </c>
      <c r="D4834" t="s">
        <v>2830</v>
      </c>
      <c r="E4834" s="336">
        <v>548.72</v>
      </c>
    </row>
    <row r="4835" spans="1:5" x14ac:dyDescent="0.2">
      <c r="A4835">
        <v>10505</v>
      </c>
      <c r="B4835" t="s">
        <v>7601</v>
      </c>
      <c r="C4835" t="s">
        <v>3211</v>
      </c>
      <c r="D4835" t="s">
        <v>2830</v>
      </c>
      <c r="E4835" s="336">
        <v>323.77999999999997</v>
      </c>
    </row>
    <row r="4836" spans="1:5" x14ac:dyDescent="0.2">
      <c r="A4836">
        <v>10506</v>
      </c>
      <c r="B4836" t="s">
        <v>7602</v>
      </c>
      <c r="C4836" t="s">
        <v>3211</v>
      </c>
      <c r="D4836" t="s">
        <v>2830</v>
      </c>
      <c r="E4836" s="336">
        <v>422.67</v>
      </c>
    </row>
    <row r="4837" spans="1:5" x14ac:dyDescent="0.2">
      <c r="A4837">
        <v>5031</v>
      </c>
      <c r="B4837" t="s">
        <v>7603</v>
      </c>
      <c r="C4837" t="s">
        <v>3211</v>
      </c>
      <c r="D4837" t="s">
        <v>767</v>
      </c>
      <c r="E4837" s="336">
        <v>593.5</v>
      </c>
    </row>
    <row r="4838" spans="1:5" x14ac:dyDescent="0.2">
      <c r="A4838">
        <v>10502</v>
      </c>
      <c r="B4838" t="s">
        <v>7604</v>
      </c>
      <c r="C4838" t="s">
        <v>3211</v>
      </c>
      <c r="D4838" t="s">
        <v>2830</v>
      </c>
      <c r="E4838" s="336">
        <v>691.57</v>
      </c>
    </row>
    <row r="4839" spans="1:5" x14ac:dyDescent="0.2">
      <c r="A4839">
        <v>10501</v>
      </c>
      <c r="B4839" t="s">
        <v>7605</v>
      </c>
      <c r="C4839" t="s">
        <v>3211</v>
      </c>
      <c r="D4839" t="s">
        <v>2830</v>
      </c>
      <c r="E4839" s="336">
        <v>390.71</v>
      </c>
    </row>
    <row r="4840" spans="1:5" x14ac:dyDescent="0.2">
      <c r="A4840">
        <v>10503</v>
      </c>
      <c r="B4840" t="s">
        <v>7606</v>
      </c>
      <c r="C4840" t="s">
        <v>3211</v>
      </c>
      <c r="D4840" t="s">
        <v>2830</v>
      </c>
      <c r="E4840" s="336">
        <v>527.85</v>
      </c>
    </row>
    <row r="4841" spans="1:5" x14ac:dyDescent="0.2">
      <c r="A4841">
        <v>4500</v>
      </c>
      <c r="B4841" t="s">
        <v>7607</v>
      </c>
      <c r="C4841" t="s">
        <v>83</v>
      </c>
      <c r="D4841" t="s">
        <v>2830</v>
      </c>
      <c r="E4841" s="336">
        <v>16.39</v>
      </c>
    </row>
    <row r="4842" spans="1:5" x14ac:dyDescent="0.2">
      <c r="A4842">
        <v>4448</v>
      </c>
      <c r="B4842" t="s">
        <v>7608</v>
      </c>
      <c r="C4842" t="s">
        <v>83</v>
      </c>
      <c r="D4842" t="s">
        <v>2830</v>
      </c>
      <c r="E4842" s="336">
        <v>22.52</v>
      </c>
    </row>
    <row r="4843" spans="1:5" x14ac:dyDescent="0.2">
      <c r="A4843">
        <v>20213</v>
      </c>
      <c r="B4843" t="s">
        <v>7609</v>
      </c>
      <c r="C4843" t="s">
        <v>83</v>
      </c>
      <c r="D4843" t="s">
        <v>2830</v>
      </c>
      <c r="E4843" s="336">
        <v>30.53</v>
      </c>
    </row>
    <row r="4844" spans="1:5" x14ac:dyDescent="0.2">
      <c r="A4844">
        <v>20211</v>
      </c>
      <c r="B4844" t="s">
        <v>7610</v>
      </c>
      <c r="C4844" t="s">
        <v>83</v>
      </c>
      <c r="D4844" t="s">
        <v>2830</v>
      </c>
      <c r="E4844" s="336">
        <v>40.43</v>
      </c>
    </row>
    <row r="4845" spans="1:5" x14ac:dyDescent="0.2">
      <c r="A4845">
        <v>40270</v>
      </c>
      <c r="B4845" t="s">
        <v>7611</v>
      </c>
      <c r="C4845" t="s">
        <v>83</v>
      </c>
      <c r="D4845" t="s">
        <v>767</v>
      </c>
    </row>
    <row r="4846" spans="1:5" x14ac:dyDescent="0.2">
      <c r="A4846">
        <v>4425</v>
      </c>
      <c r="B4846" t="s">
        <v>7612</v>
      </c>
      <c r="C4846" t="s">
        <v>83</v>
      </c>
      <c r="D4846" t="s">
        <v>2830</v>
      </c>
      <c r="E4846" s="336">
        <v>33.42</v>
      </c>
    </row>
    <row r="4847" spans="1:5" x14ac:dyDescent="0.2">
      <c r="A4847">
        <v>4472</v>
      </c>
      <c r="B4847" t="s">
        <v>7613</v>
      </c>
      <c r="C4847" t="s">
        <v>83</v>
      </c>
      <c r="D4847" t="s">
        <v>2830</v>
      </c>
      <c r="E4847" s="336">
        <v>41.75</v>
      </c>
    </row>
    <row r="4848" spans="1:5" x14ac:dyDescent="0.2">
      <c r="A4848">
        <v>35272</v>
      </c>
      <c r="B4848" t="s">
        <v>7614</v>
      </c>
      <c r="C4848" t="s">
        <v>83</v>
      </c>
      <c r="D4848" t="s">
        <v>2830</v>
      </c>
      <c r="E4848" s="336">
        <v>60.35</v>
      </c>
    </row>
    <row r="4849" spans="1:5" x14ac:dyDescent="0.2">
      <c r="A4849">
        <v>4481</v>
      </c>
      <c r="B4849" t="s">
        <v>7615</v>
      </c>
      <c r="C4849" t="s">
        <v>83</v>
      </c>
      <c r="D4849" t="s">
        <v>2830</v>
      </c>
      <c r="E4849" s="336">
        <v>64.599999999999994</v>
      </c>
    </row>
    <row r="4850" spans="1:5" x14ac:dyDescent="0.2">
      <c r="A4850">
        <v>34345</v>
      </c>
      <c r="B4850" t="s">
        <v>7616</v>
      </c>
      <c r="C4850" t="s">
        <v>533</v>
      </c>
      <c r="D4850" t="s">
        <v>2830</v>
      </c>
      <c r="E4850" s="336">
        <v>22.24</v>
      </c>
    </row>
    <row r="4851" spans="1:5" x14ac:dyDescent="0.2">
      <c r="A4851">
        <v>41096</v>
      </c>
      <c r="B4851" t="s">
        <v>7617</v>
      </c>
      <c r="C4851" t="s">
        <v>69</v>
      </c>
      <c r="D4851" t="s">
        <v>2830</v>
      </c>
      <c r="E4851" s="336">
        <v>3909.84</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255"/>
  <sheetViews>
    <sheetView topLeftCell="A7266" workbookViewId="0">
      <selection activeCell="Q7301" sqref="Q7301"/>
    </sheetView>
  </sheetViews>
  <sheetFormatPr defaultRowHeight="14.25" x14ac:dyDescent="0.2"/>
  <cols>
    <col min="1" max="4" width="8.75"/>
  </cols>
  <sheetData>
    <row r="1" spans="1:4" x14ac:dyDescent="0.2">
      <c r="A1">
        <v>104658</v>
      </c>
      <c r="B1" t="s">
        <v>923</v>
      </c>
      <c r="C1" t="s">
        <v>3211</v>
      </c>
      <c r="D1">
        <v>178.27</v>
      </c>
    </row>
    <row r="2" spans="1:4" x14ac:dyDescent="0.2">
      <c r="A2">
        <v>105002</v>
      </c>
      <c r="B2" t="s">
        <v>7618</v>
      </c>
      <c r="C2" t="s">
        <v>52</v>
      </c>
      <c r="D2">
        <v>816.98</v>
      </c>
    </row>
    <row r="3" spans="1:4" x14ac:dyDescent="0.2">
      <c r="A3">
        <v>105004</v>
      </c>
      <c r="B3" t="s">
        <v>7620</v>
      </c>
      <c r="C3" t="s">
        <v>3211</v>
      </c>
      <c r="D3">
        <v>139.16</v>
      </c>
    </row>
    <row r="4" spans="1:4" x14ac:dyDescent="0.2">
      <c r="A4">
        <v>105003</v>
      </c>
      <c r="B4" t="s">
        <v>7621</v>
      </c>
      <c r="C4" t="s">
        <v>52</v>
      </c>
      <c r="D4" s="335">
        <v>1408.61</v>
      </c>
    </row>
    <row r="5" spans="1:4" x14ac:dyDescent="0.2">
      <c r="A5">
        <v>105005</v>
      </c>
      <c r="B5" t="s">
        <v>7626</v>
      </c>
      <c r="C5" t="s">
        <v>3211</v>
      </c>
      <c r="D5">
        <v>248.71</v>
      </c>
    </row>
    <row r="6" spans="1:4" x14ac:dyDescent="0.2">
      <c r="A6">
        <v>105006</v>
      </c>
      <c r="B6" t="s">
        <v>7627</v>
      </c>
      <c r="C6" t="s">
        <v>52</v>
      </c>
      <c r="D6" t="s">
        <v>17527</v>
      </c>
    </row>
    <row r="7" spans="1:4" x14ac:dyDescent="0.2">
      <c r="A7">
        <v>104999</v>
      </c>
      <c r="B7" t="s">
        <v>7630</v>
      </c>
      <c r="C7" t="s">
        <v>52</v>
      </c>
      <c r="D7" t="s">
        <v>17527</v>
      </c>
    </row>
    <row r="8" spans="1:4" x14ac:dyDescent="0.2">
      <c r="A8">
        <v>105000</v>
      </c>
      <c r="B8" t="s">
        <v>7631</v>
      </c>
      <c r="C8" t="s">
        <v>83</v>
      </c>
      <c r="D8" s="335">
        <v>1332.73</v>
      </c>
    </row>
    <row r="9" spans="1:4" x14ac:dyDescent="0.2">
      <c r="A9">
        <v>105001</v>
      </c>
      <c r="B9" t="s">
        <v>7635</v>
      </c>
      <c r="C9" t="s">
        <v>83</v>
      </c>
      <c r="D9" s="335">
        <v>1367.17</v>
      </c>
    </row>
    <row r="10" spans="1:4" x14ac:dyDescent="0.2">
      <c r="A10">
        <v>89306</v>
      </c>
      <c r="B10" t="s">
        <v>7636</v>
      </c>
      <c r="C10" t="s">
        <v>3211</v>
      </c>
      <c r="D10">
        <v>117.25</v>
      </c>
    </row>
    <row r="11" spans="1:4" x14ac:dyDescent="0.2">
      <c r="A11">
        <v>89307</v>
      </c>
      <c r="B11" t="s">
        <v>7637</v>
      </c>
      <c r="C11" t="s">
        <v>3211</v>
      </c>
      <c r="D11">
        <v>120.32</v>
      </c>
    </row>
    <row r="12" spans="1:4" x14ac:dyDescent="0.2">
      <c r="A12">
        <v>89290</v>
      </c>
      <c r="B12" t="s">
        <v>7639</v>
      </c>
      <c r="C12" t="s">
        <v>3211</v>
      </c>
      <c r="D12">
        <v>95.64</v>
      </c>
    </row>
    <row r="13" spans="1:4" x14ac:dyDescent="0.2">
      <c r="A13">
        <v>89291</v>
      </c>
      <c r="B13" t="s">
        <v>7640</v>
      </c>
      <c r="C13" t="s">
        <v>3211</v>
      </c>
      <c r="D13">
        <v>97.93</v>
      </c>
    </row>
    <row r="14" spans="1:4" x14ac:dyDescent="0.2">
      <c r="A14">
        <v>89298</v>
      </c>
      <c r="B14" t="s">
        <v>7641</v>
      </c>
      <c r="C14" t="s">
        <v>3211</v>
      </c>
      <c r="D14">
        <v>99.67</v>
      </c>
    </row>
    <row r="15" spans="1:4" x14ac:dyDescent="0.2">
      <c r="A15">
        <v>89299</v>
      </c>
      <c r="B15" t="s">
        <v>7642</v>
      </c>
      <c r="C15" t="s">
        <v>3211</v>
      </c>
      <c r="D15">
        <v>102.43</v>
      </c>
    </row>
    <row r="16" spans="1:4" x14ac:dyDescent="0.2">
      <c r="A16">
        <v>89282</v>
      </c>
      <c r="B16" t="s">
        <v>7643</v>
      </c>
      <c r="C16" t="s">
        <v>3211</v>
      </c>
      <c r="D16">
        <v>84.56</v>
      </c>
    </row>
    <row r="17" spans="1:4" x14ac:dyDescent="0.2">
      <c r="A17">
        <v>89283</v>
      </c>
      <c r="B17" t="s">
        <v>7644</v>
      </c>
      <c r="C17" t="s">
        <v>3211</v>
      </c>
      <c r="D17">
        <v>86.63</v>
      </c>
    </row>
    <row r="18" spans="1:4" x14ac:dyDescent="0.2">
      <c r="A18">
        <v>89480</v>
      </c>
      <c r="B18" t="s">
        <v>7645</v>
      </c>
      <c r="C18" t="s">
        <v>3211</v>
      </c>
      <c r="D18">
        <v>167.76</v>
      </c>
    </row>
    <row r="19" spans="1:4" x14ac:dyDescent="0.2">
      <c r="A19">
        <v>89464</v>
      </c>
      <c r="B19" t="s">
        <v>7647</v>
      </c>
      <c r="C19" t="s">
        <v>3211</v>
      </c>
      <c r="D19">
        <v>141.19999999999999</v>
      </c>
    </row>
    <row r="20" spans="1:4" x14ac:dyDescent="0.2">
      <c r="A20">
        <v>89478</v>
      </c>
      <c r="B20" t="s">
        <v>7648</v>
      </c>
      <c r="C20" t="s">
        <v>3211</v>
      </c>
      <c r="D20">
        <v>147.38999999999999</v>
      </c>
    </row>
    <row r="21" spans="1:4" x14ac:dyDescent="0.2">
      <c r="A21">
        <v>89462</v>
      </c>
      <c r="B21" t="s">
        <v>7650</v>
      </c>
      <c r="C21" t="s">
        <v>3211</v>
      </c>
      <c r="D21">
        <v>121.97</v>
      </c>
    </row>
    <row r="22" spans="1:4" x14ac:dyDescent="0.2">
      <c r="A22">
        <v>104444</v>
      </c>
      <c r="B22" t="s">
        <v>7651</v>
      </c>
      <c r="C22" t="s">
        <v>3211</v>
      </c>
      <c r="D22" t="s">
        <v>17527</v>
      </c>
    </row>
    <row r="23" spans="1:4" x14ac:dyDescent="0.2">
      <c r="A23">
        <v>104442</v>
      </c>
      <c r="B23" t="s">
        <v>7652</v>
      </c>
      <c r="C23" t="s">
        <v>3211</v>
      </c>
      <c r="D23" t="s">
        <v>17527</v>
      </c>
    </row>
    <row r="24" spans="1:4" x14ac:dyDescent="0.2">
      <c r="A24">
        <v>89472</v>
      </c>
      <c r="B24" t="s">
        <v>7653</v>
      </c>
      <c r="C24" t="s">
        <v>3211</v>
      </c>
      <c r="D24">
        <v>123.45</v>
      </c>
    </row>
    <row r="25" spans="1:4" x14ac:dyDescent="0.2">
      <c r="A25">
        <v>89455</v>
      </c>
      <c r="B25" t="s">
        <v>7654</v>
      </c>
      <c r="C25" t="s">
        <v>3211</v>
      </c>
      <c r="D25">
        <v>107.01</v>
      </c>
    </row>
    <row r="26" spans="1:4" x14ac:dyDescent="0.2">
      <c r="A26">
        <v>89470</v>
      </c>
      <c r="B26" t="s">
        <v>7655</v>
      </c>
      <c r="C26" t="s">
        <v>3211</v>
      </c>
      <c r="D26">
        <v>105.4</v>
      </c>
    </row>
    <row r="27" spans="1:4" x14ac:dyDescent="0.2">
      <c r="A27">
        <v>89453</v>
      </c>
      <c r="B27" t="s">
        <v>7656</v>
      </c>
      <c r="C27" t="s">
        <v>3211</v>
      </c>
      <c r="D27">
        <v>90.14</v>
      </c>
    </row>
    <row r="28" spans="1:4" x14ac:dyDescent="0.2">
      <c r="A28">
        <v>104443</v>
      </c>
      <c r="B28" t="s">
        <v>7657</v>
      </c>
      <c r="C28" t="s">
        <v>3211</v>
      </c>
      <c r="D28" t="s">
        <v>17527</v>
      </c>
    </row>
    <row r="29" spans="1:4" x14ac:dyDescent="0.2">
      <c r="A29">
        <v>104441</v>
      </c>
      <c r="B29" t="s">
        <v>7658</v>
      </c>
      <c r="C29" t="s">
        <v>3211</v>
      </c>
      <c r="D29" t="s">
        <v>17527</v>
      </c>
    </row>
    <row r="30" spans="1:4" x14ac:dyDescent="0.2">
      <c r="A30">
        <v>103354</v>
      </c>
      <c r="B30" t="s">
        <v>7659</v>
      </c>
      <c r="C30" t="s">
        <v>3211</v>
      </c>
      <c r="D30">
        <v>111.57</v>
      </c>
    </row>
    <row r="31" spans="1:4" x14ac:dyDescent="0.2">
      <c r="A31">
        <v>103355</v>
      </c>
      <c r="B31" t="s">
        <v>7661</v>
      </c>
      <c r="C31" t="s">
        <v>3211</v>
      </c>
      <c r="D31">
        <v>113.38</v>
      </c>
    </row>
    <row r="32" spans="1:4" x14ac:dyDescent="0.2">
      <c r="A32">
        <v>103330</v>
      </c>
      <c r="B32" t="s">
        <v>7663</v>
      </c>
      <c r="C32" t="s">
        <v>3211</v>
      </c>
      <c r="D32">
        <v>102.41</v>
      </c>
    </row>
    <row r="33" spans="1:4" x14ac:dyDescent="0.2">
      <c r="A33">
        <v>103331</v>
      </c>
      <c r="B33" t="s">
        <v>7664</v>
      </c>
      <c r="C33" t="s">
        <v>3211</v>
      </c>
      <c r="D33">
        <v>104.12</v>
      </c>
    </row>
    <row r="34" spans="1:4" x14ac:dyDescent="0.2">
      <c r="A34">
        <v>103358</v>
      </c>
      <c r="B34" t="s">
        <v>7665</v>
      </c>
      <c r="C34" t="s">
        <v>3211</v>
      </c>
      <c r="D34">
        <v>85.87</v>
      </c>
    </row>
    <row r="35" spans="1:4" x14ac:dyDescent="0.2">
      <c r="A35">
        <v>103359</v>
      </c>
      <c r="B35" t="s">
        <v>7666</v>
      </c>
      <c r="C35" t="s">
        <v>3211</v>
      </c>
      <c r="D35">
        <v>87.31</v>
      </c>
    </row>
    <row r="36" spans="1:4" x14ac:dyDescent="0.2">
      <c r="A36">
        <v>103366</v>
      </c>
      <c r="B36" t="s">
        <v>7667</v>
      </c>
      <c r="C36" t="s">
        <v>3211</v>
      </c>
      <c r="D36">
        <v>74.12</v>
      </c>
    </row>
    <row r="37" spans="1:4" x14ac:dyDescent="0.2">
      <c r="A37">
        <v>103367</v>
      </c>
      <c r="B37" t="s">
        <v>7668</v>
      </c>
      <c r="C37" t="s">
        <v>3211</v>
      </c>
      <c r="D37">
        <v>75.42</v>
      </c>
    </row>
    <row r="38" spans="1:4" x14ac:dyDescent="0.2">
      <c r="A38">
        <v>103360</v>
      </c>
      <c r="B38" t="s">
        <v>7669</v>
      </c>
      <c r="C38" t="s">
        <v>3211</v>
      </c>
      <c r="D38">
        <v>100.38</v>
      </c>
    </row>
    <row r="39" spans="1:4" x14ac:dyDescent="0.2">
      <c r="A39">
        <v>103361</v>
      </c>
      <c r="B39" t="s">
        <v>7670</v>
      </c>
      <c r="C39" t="s">
        <v>3211</v>
      </c>
      <c r="D39">
        <v>102.21</v>
      </c>
    </row>
    <row r="40" spans="1:4" x14ac:dyDescent="0.2">
      <c r="A40">
        <v>103368</v>
      </c>
      <c r="B40" t="s">
        <v>7671</v>
      </c>
      <c r="C40" t="s">
        <v>3211</v>
      </c>
      <c r="D40">
        <v>84.19</v>
      </c>
    </row>
    <row r="41" spans="1:4" x14ac:dyDescent="0.2">
      <c r="A41">
        <v>103369</v>
      </c>
      <c r="B41" t="s">
        <v>7672</v>
      </c>
      <c r="C41" t="s">
        <v>3211</v>
      </c>
      <c r="D41">
        <v>85.85</v>
      </c>
    </row>
    <row r="42" spans="1:4" x14ac:dyDescent="0.2">
      <c r="A42">
        <v>103334</v>
      </c>
      <c r="B42" t="s">
        <v>7673</v>
      </c>
      <c r="C42" t="s">
        <v>3211</v>
      </c>
      <c r="D42">
        <v>181.9</v>
      </c>
    </row>
    <row r="43" spans="1:4" x14ac:dyDescent="0.2">
      <c r="A43">
        <v>103335</v>
      </c>
      <c r="B43" t="s">
        <v>7674</v>
      </c>
      <c r="C43" t="s">
        <v>3211</v>
      </c>
      <c r="D43">
        <v>185.09</v>
      </c>
    </row>
    <row r="44" spans="1:4" x14ac:dyDescent="0.2">
      <c r="A44">
        <v>103362</v>
      </c>
      <c r="B44" t="s">
        <v>7675</v>
      </c>
      <c r="C44" t="s">
        <v>3211</v>
      </c>
      <c r="D44">
        <v>120.94</v>
      </c>
    </row>
    <row r="45" spans="1:4" x14ac:dyDescent="0.2">
      <c r="A45">
        <v>103363</v>
      </c>
      <c r="B45" t="s">
        <v>7676</v>
      </c>
      <c r="C45" t="s">
        <v>3211</v>
      </c>
      <c r="D45">
        <v>122.99</v>
      </c>
    </row>
    <row r="46" spans="1:4" x14ac:dyDescent="0.2">
      <c r="A46">
        <v>103370</v>
      </c>
      <c r="B46" t="s">
        <v>7677</v>
      </c>
      <c r="C46" t="s">
        <v>3211</v>
      </c>
      <c r="D46">
        <v>105.2</v>
      </c>
    </row>
    <row r="47" spans="1:4" x14ac:dyDescent="0.2">
      <c r="A47">
        <v>103371</v>
      </c>
      <c r="B47" t="s">
        <v>7678</v>
      </c>
      <c r="C47" t="s">
        <v>3211</v>
      </c>
      <c r="D47">
        <v>107.06</v>
      </c>
    </row>
    <row r="48" spans="1:4" x14ac:dyDescent="0.2">
      <c r="A48">
        <v>103332</v>
      </c>
      <c r="B48" t="s">
        <v>7679</v>
      </c>
      <c r="C48" t="s">
        <v>3211</v>
      </c>
      <c r="D48">
        <v>154.53</v>
      </c>
    </row>
    <row r="49" spans="1:4" x14ac:dyDescent="0.2">
      <c r="A49">
        <v>103333</v>
      </c>
      <c r="B49" t="s">
        <v>7680</v>
      </c>
      <c r="C49" t="s">
        <v>3211</v>
      </c>
      <c r="D49">
        <v>156.36000000000001</v>
      </c>
    </row>
    <row r="50" spans="1:4" x14ac:dyDescent="0.2">
      <c r="A50">
        <v>103352</v>
      </c>
      <c r="B50" t="s">
        <v>7681</v>
      </c>
      <c r="C50" t="s">
        <v>3211</v>
      </c>
      <c r="D50">
        <v>131.51</v>
      </c>
    </row>
    <row r="51" spans="1:4" x14ac:dyDescent="0.2">
      <c r="A51">
        <v>103353</v>
      </c>
      <c r="B51" t="s">
        <v>7682</v>
      </c>
      <c r="C51" t="s">
        <v>3211</v>
      </c>
      <c r="D51">
        <v>133.19</v>
      </c>
    </row>
    <row r="52" spans="1:4" x14ac:dyDescent="0.2">
      <c r="A52">
        <v>103328</v>
      </c>
      <c r="B52" t="s">
        <v>7683</v>
      </c>
      <c r="C52" t="s">
        <v>3211</v>
      </c>
      <c r="D52">
        <v>119.9</v>
      </c>
    </row>
    <row r="53" spans="1:4" x14ac:dyDescent="0.2">
      <c r="A53">
        <v>103329</v>
      </c>
      <c r="B53" t="s">
        <v>7684</v>
      </c>
      <c r="C53" t="s">
        <v>3211</v>
      </c>
      <c r="D53">
        <v>121.48</v>
      </c>
    </row>
    <row r="54" spans="1:4" x14ac:dyDescent="0.2">
      <c r="A54">
        <v>103356</v>
      </c>
      <c r="B54" t="s">
        <v>7685</v>
      </c>
      <c r="C54" t="s">
        <v>3211</v>
      </c>
      <c r="D54">
        <v>74.41</v>
      </c>
    </row>
    <row r="55" spans="1:4" x14ac:dyDescent="0.2">
      <c r="A55">
        <v>103357</v>
      </c>
      <c r="B55" t="s">
        <v>7686</v>
      </c>
      <c r="C55" t="s">
        <v>3211</v>
      </c>
      <c r="D55">
        <v>75.75</v>
      </c>
    </row>
    <row r="56" spans="1:4" x14ac:dyDescent="0.2">
      <c r="A56">
        <v>103364</v>
      </c>
      <c r="B56" t="s">
        <v>7687</v>
      </c>
      <c r="C56" t="s">
        <v>3211</v>
      </c>
      <c r="D56">
        <v>61.56</v>
      </c>
    </row>
    <row r="57" spans="1:4" x14ac:dyDescent="0.2">
      <c r="A57">
        <v>103365</v>
      </c>
      <c r="B57" t="s">
        <v>7688</v>
      </c>
      <c r="C57" t="s">
        <v>3211</v>
      </c>
      <c r="D57">
        <v>62.41</v>
      </c>
    </row>
    <row r="58" spans="1:4" x14ac:dyDescent="0.2">
      <c r="A58">
        <v>103350</v>
      </c>
      <c r="B58" t="s">
        <v>7689</v>
      </c>
      <c r="C58" t="s">
        <v>3211</v>
      </c>
      <c r="D58">
        <v>222.83</v>
      </c>
    </row>
    <row r="59" spans="1:4" x14ac:dyDescent="0.2">
      <c r="A59">
        <v>103351</v>
      </c>
      <c r="B59" t="s">
        <v>7690</v>
      </c>
      <c r="C59" t="s">
        <v>3211</v>
      </c>
      <c r="D59">
        <v>225.16</v>
      </c>
    </row>
    <row r="60" spans="1:4" x14ac:dyDescent="0.2">
      <c r="A60">
        <v>103344</v>
      </c>
      <c r="B60" t="s">
        <v>7691</v>
      </c>
      <c r="C60" t="s">
        <v>3211</v>
      </c>
      <c r="D60">
        <v>99.79</v>
      </c>
    </row>
    <row r="61" spans="1:4" x14ac:dyDescent="0.2">
      <c r="A61">
        <v>103345</v>
      </c>
      <c r="B61" t="s">
        <v>7692</v>
      </c>
      <c r="C61" t="s">
        <v>3211</v>
      </c>
      <c r="D61">
        <v>101.91</v>
      </c>
    </row>
    <row r="62" spans="1:4" x14ac:dyDescent="0.2">
      <c r="A62">
        <v>103348</v>
      </c>
      <c r="B62" t="s">
        <v>7693</v>
      </c>
      <c r="C62" t="s">
        <v>3211</v>
      </c>
      <c r="D62">
        <v>83.35</v>
      </c>
    </row>
    <row r="63" spans="1:4" x14ac:dyDescent="0.2">
      <c r="A63">
        <v>103349</v>
      </c>
      <c r="B63" t="s">
        <v>7694</v>
      </c>
      <c r="C63" t="s">
        <v>3211</v>
      </c>
      <c r="D63">
        <v>85.28</v>
      </c>
    </row>
    <row r="64" spans="1:4" x14ac:dyDescent="0.2">
      <c r="A64">
        <v>103346</v>
      </c>
      <c r="B64" t="s">
        <v>7695</v>
      </c>
      <c r="C64" t="s">
        <v>3211</v>
      </c>
      <c r="D64">
        <v>111.4</v>
      </c>
    </row>
    <row r="65" spans="1:4" x14ac:dyDescent="0.2">
      <c r="A65">
        <v>103347</v>
      </c>
      <c r="B65" t="s">
        <v>7696</v>
      </c>
      <c r="C65" t="s">
        <v>3211</v>
      </c>
      <c r="D65">
        <v>113.66</v>
      </c>
    </row>
    <row r="66" spans="1:4" x14ac:dyDescent="0.2">
      <c r="A66">
        <v>103324</v>
      </c>
      <c r="B66" t="s">
        <v>146</v>
      </c>
      <c r="C66" t="s">
        <v>3211</v>
      </c>
      <c r="D66">
        <v>94.65</v>
      </c>
    </row>
    <row r="67" spans="1:4" x14ac:dyDescent="0.2">
      <c r="A67">
        <v>103325</v>
      </c>
      <c r="B67" t="s">
        <v>7697</v>
      </c>
      <c r="C67" t="s">
        <v>3211</v>
      </c>
      <c r="D67">
        <v>96.7</v>
      </c>
    </row>
    <row r="68" spans="1:4" x14ac:dyDescent="0.2">
      <c r="A68">
        <v>103326</v>
      </c>
      <c r="B68" t="s">
        <v>1356</v>
      </c>
      <c r="C68" t="s">
        <v>3211</v>
      </c>
      <c r="D68">
        <v>110.95</v>
      </c>
    </row>
    <row r="69" spans="1:4" x14ac:dyDescent="0.2">
      <c r="A69">
        <v>103327</v>
      </c>
      <c r="B69" t="s">
        <v>7698</v>
      </c>
      <c r="C69" t="s">
        <v>3211</v>
      </c>
      <c r="D69">
        <v>113.35</v>
      </c>
    </row>
    <row r="70" spans="1:4" x14ac:dyDescent="0.2">
      <c r="A70">
        <v>103322</v>
      </c>
      <c r="B70" t="s">
        <v>1354</v>
      </c>
      <c r="C70" t="s">
        <v>3211</v>
      </c>
      <c r="D70">
        <v>70.25</v>
      </c>
    </row>
    <row r="71" spans="1:4" x14ac:dyDescent="0.2">
      <c r="A71">
        <v>103323</v>
      </c>
      <c r="B71" t="s">
        <v>7699</v>
      </c>
      <c r="C71" t="s">
        <v>3211</v>
      </c>
      <c r="D71">
        <v>72.06</v>
      </c>
    </row>
    <row r="72" spans="1:4" x14ac:dyDescent="0.2">
      <c r="A72">
        <v>103338</v>
      </c>
      <c r="B72" t="s">
        <v>7700</v>
      </c>
      <c r="C72" t="s">
        <v>3211</v>
      </c>
      <c r="D72">
        <v>126.8</v>
      </c>
    </row>
    <row r="73" spans="1:4" x14ac:dyDescent="0.2">
      <c r="A73">
        <v>103339</v>
      </c>
      <c r="B73" t="s">
        <v>7701</v>
      </c>
      <c r="C73" t="s">
        <v>3211</v>
      </c>
      <c r="D73">
        <v>128.57</v>
      </c>
    </row>
    <row r="74" spans="1:4" x14ac:dyDescent="0.2">
      <c r="A74">
        <v>103340</v>
      </c>
      <c r="B74" t="s">
        <v>7702</v>
      </c>
      <c r="C74" t="s">
        <v>3211</v>
      </c>
      <c r="D74">
        <v>151.5</v>
      </c>
    </row>
    <row r="75" spans="1:4" x14ac:dyDescent="0.2">
      <c r="A75">
        <v>103341</v>
      </c>
      <c r="B75" t="s">
        <v>7703</v>
      </c>
      <c r="C75" t="s">
        <v>3211</v>
      </c>
      <c r="D75">
        <v>153.72</v>
      </c>
    </row>
    <row r="76" spans="1:4" x14ac:dyDescent="0.2">
      <c r="A76">
        <v>103336</v>
      </c>
      <c r="B76" t="s">
        <v>7704</v>
      </c>
      <c r="C76" t="s">
        <v>3211</v>
      </c>
      <c r="D76">
        <v>95.82</v>
      </c>
    </row>
    <row r="77" spans="1:4" x14ac:dyDescent="0.2">
      <c r="A77">
        <v>103337</v>
      </c>
      <c r="B77" t="s">
        <v>7705</v>
      </c>
      <c r="C77" t="s">
        <v>3211</v>
      </c>
      <c r="D77">
        <v>97.33</v>
      </c>
    </row>
    <row r="78" spans="1:4" x14ac:dyDescent="0.2">
      <c r="A78">
        <v>103342</v>
      </c>
      <c r="B78" t="s">
        <v>7706</v>
      </c>
      <c r="C78" t="s">
        <v>3211</v>
      </c>
      <c r="D78">
        <v>126.23</v>
      </c>
    </row>
    <row r="79" spans="1:4" x14ac:dyDescent="0.2">
      <c r="A79">
        <v>103343</v>
      </c>
      <c r="B79" t="s">
        <v>7707</v>
      </c>
      <c r="C79" t="s">
        <v>3211</v>
      </c>
      <c r="D79">
        <v>128.19</v>
      </c>
    </row>
    <row r="80" spans="1:4" x14ac:dyDescent="0.2">
      <c r="A80">
        <v>103318</v>
      </c>
      <c r="B80" t="s">
        <v>7708</v>
      </c>
      <c r="C80" t="s">
        <v>3211</v>
      </c>
      <c r="D80">
        <v>108.79</v>
      </c>
    </row>
    <row r="81" spans="1:4" x14ac:dyDescent="0.2">
      <c r="A81">
        <v>103319</v>
      </c>
      <c r="B81" t="s">
        <v>7709</v>
      </c>
      <c r="C81" t="s">
        <v>3211</v>
      </c>
      <c r="D81">
        <v>110.56</v>
      </c>
    </row>
    <row r="82" spans="1:4" x14ac:dyDescent="0.2">
      <c r="A82">
        <v>103320</v>
      </c>
      <c r="B82" t="s">
        <v>7710</v>
      </c>
      <c r="C82" t="s">
        <v>3211</v>
      </c>
      <c r="D82">
        <v>129.41</v>
      </c>
    </row>
    <row r="83" spans="1:4" x14ac:dyDescent="0.2">
      <c r="A83">
        <v>103321</v>
      </c>
      <c r="B83" t="s">
        <v>7711</v>
      </c>
      <c r="C83" t="s">
        <v>3211</v>
      </c>
      <c r="D83">
        <v>131.63</v>
      </c>
    </row>
    <row r="84" spans="1:4" x14ac:dyDescent="0.2">
      <c r="A84">
        <v>103316</v>
      </c>
      <c r="B84" t="s">
        <v>7712</v>
      </c>
      <c r="C84" t="s">
        <v>3211</v>
      </c>
      <c r="D84">
        <v>83.22</v>
      </c>
    </row>
    <row r="85" spans="1:4" x14ac:dyDescent="0.2">
      <c r="A85">
        <v>103317</v>
      </c>
      <c r="B85" t="s">
        <v>7713</v>
      </c>
      <c r="C85" t="s">
        <v>3211</v>
      </c>
      <c r="D85">
        <v>84.73</v>
      </c>
    </row>
    <row r="86" spans="1:4" x14ac:dyDescent="0.2">
      <c r="A86">
        <v>101166</v>
      </c>
      <c r="B86" t="s">
        <v>7714</v>
      </c>
      <c r="C86" t="s">
        <v>2968</v>
      </c>
      <c r="D86">
        <v>810.07</v>
      </c>
    </row>
    <row r="87" spans="1:4" x14ac:dyDescent="0.2">
      <c r="A87">
        <v>101165</v>
      </c>
      <c r="B87" t="s">
        <v>7715</v>
      </c>
      <c r="C87" t="s">
        <v>2968</v>
      </c>
      <c r="D87" s="335">
        <v>1090.06</v>
      </c>
    </row>
    <row r="88" spans="1:4" x14ac:dyDescent="0.2">
      <c r="A88">
        <v>101163</v>
      </c>
      <c r="B88" t="s">
        <v>7716</v>
      </c>
      <c r="C88" t="s">
        <v>3211</v>
      </c>
      <c r="D88">
        <v>718.6</v>
      </c>
    </row>
    <row r="89" spans="1:4" x14ac:dyDescent="0.2">
      <c r="A89">
        <v>101164</v>
      </c>
      <c r="B89" t="s">
        <v>7717</v>
      </c>
      <c r="C89" t="s">
        <v>3211</v>
      </c>
      <c r="D89">
        <v>729.19</v>
      </c>
    </row>
    <row r="90" spans="1:4" x14ac:dyDescent="0.2">
      <c r="A90">
        <v>101162</v>
      </c>
      <c r="B90" t="s">
        <v>7718</v>
      </c>
      <c r="C90" t="s">
        <v>3211</v>
      </c>
      <c r="D90">
        <v>190.91</v>
      </c>
    </row>
    <row r="91" spans="1:4" x14ac:dyDescent="0.2">
      <c r="A91">
        <v>101161</v>
      </c>
      <c r="B91" t="s">
        <v>7720</v>
      </c>
      <c r="C91" t="s">
        <v>3211</v>
      </c>
      <c r="D91">
        <v>241.83</v>
      </c>
    </row>
    <row r="92" spans="1:4" x14ac:dyDescent="0.2">
      <c r="A92">
        <v>101160</v>
      </c>
      <c r="B92" t="s">
        <v>7721</v>
      </c>
      <c r="C92" t="s">
        <v>3211</v>
      </c>
      <c r="D92" t="s">
        <v>17527</v>
      </c>
    </row>
    <row r="93" spans="1:4" x14ac:dyDescent="0.2">
      <c r="A93">
        <v>101159</v>
      </c>
      <c r="B93" t="s">
        <v>1179</v>
      </c>
      <c r="C93" t="s">
        <v>3211</v>
      </c>
      <c r="D93">
        <v>168.52</v>
      </c>
    </row>
    <row r="94" spans="1:4" x14ac:dyDescent="0.2">
      <c r="A94">
        <v>101154</v>
      </c>
      <c r="B94" t="s">
        <v>7722</v>
      </c>
      <c r="C94" t="s">
        <v>3211</v>
      </c>
      <c r="D94">
        <v>161.6</v>
      </c>
    </row>
    <row r="95" spans="1:4" x14ac:dyDescent="0.2">
      <c r="A95">
        <v>101155</v>
      </c>
      <c r="B95" t="s">
        <v>7723</v>
      </c>
      <c r="C95" t="s">
        <v>3211</v>
      </c>
      <c r="D95">
        <v>226.79</v>
      </c>
    </row>
    <row r="96" spans="1:4" x14ac:dyDescent="0.2">
      <c r="A96">
        <v>101156</v>
      </c>
      <c r="B96" t="s">
        <v>7724</v>
      </c>
      <c r="C96" t="s">
        <v>3211</v>
      </c>
      <c r="D96">
        <v>332.4</v>
      </c>
    </row>
    <row r="97" spans="1:4" x14ac:dyDescent="0.2">
      <c r="A97">
        <v>101158</v>
      </c>
      <c r="B97" t="s">
        <v>7725</v>
      </c>
      <c r="C97" t="s">
        <v>3211</v>
      </c>
      <c r="D97">
        <v>89.33</v>
      </c>
    </row>
    <row r="98" spans="1:4" x14ac:dyDescent="0.2">
      <c r="A98">
        <v>101157</v>
      </c>
      <c r="B98" t="s">
        <v>7726</v>
      </c>
      <c r="C98" t="s">
        <v>3211</v>
      </c>
      <c r="D98">
        <v>69.180000000000007</v>
      </c>
    </row>
    <row r="99" spans="1:4" x14ac:dyDescent="0.2">
      <c r="A99">
        <v>87382</v>
      </c>
      <c r="B99" t="s">
        <v>7727</v>
      </c>
      <c r="C99" t="s">
        <v>2968</v>
      </c>
      <c r="D99" s="335">
        <v>1556.91</v>
      </c>
    </row>
    <row r="100" spans="1:4" x14ac:dyDescent="0.2">
      <c r="A100">
        <v>87383</v>
      </c>
      <c r="B100" t="s">
        <v>7731</v>
      </c>
      <c r="C100" t="s">
        <v>2968</v>
      </c>
      <c r="D100" s="335">
        <v>1538.38</v>
      </c>
    </row>
    <row r="101" spans="1:4" x14ac:dyDescent="0.2">
      <c r="A101">
        <v>87384</v>
      </c>
      <c r="B101" t="s">
        <v>7734</v>
      </c>
      <c r="C101" t="s">
        <v>2968</v>
      </c>
      <c r="D101" s="335">
        <v>1516.57</v>
      </c>
    </row>
    <row r="102" spans="1:4" x14ac:dyDescent="0.2">
      <c r="A102">
        <v>87398</v>
      </c>
      <c r="B102" t="s">
        <v>7737</v>
      </c>
      <c r="C102" t="s">
        <v>2968</v>
      </c>
      <c r="D102" s="335">
        <v>1820.52</v>
      </c>
    </row>
    <row r="103" spans="1:4" x14ac:dyDescent="0.2">
      <c r="A103">
        <v>87395</v>
      </c>
      <c r="B103" t="s">
        <v>7738</v>
      </c>
      <c r="C103" t="s">
        <v>2968</v>
      </c>
      <c r="D103" s="335">
        <v>3002.82</v>
      </c>
    </row>
    <row r="104" spans="1:4" x14ac:dyDescent="0.2">
      <c r="A104">
        <v>87396</v>
      </c>
      <c r="B104" t="s">
        <v>7739</v>
      </c>
      <c r="C104" t="s">
        <v>2968</v>
      </c>
      <c r="D104" s="335">
        <v>3003.16</v>
      </c>
    </row>
    <row r="105" spans="1:4" x14ac:dyDescent="0.2">
      <c r="A105">
        <v>87397</v>
      </c>
      <c r="B105" t="s">
        <v>7740</v>
      </c>
      <c r="C105" t="s">
        <v>2968</v>
      </c>
      <c r="D105" s="335">
        <v>3004.98</v>
      </c>
    </row>
    <row r="106" spans="1:4" x14ac:dyDescent="0.2">
      <c r="A106">
        <v>87402</v>
      </c>
      <c r="B106" t="s">
        <v>7741</v>
      </c>
      <c r="C106" t="s">
        <v>2968</v>
      </c>
      <c r="D106" s="335">
        <v>3334.29</v>
      </c>
    </row>
    <row r="107" spans="1:4" x14ac:dyDescent="0.2">
      <c r="A107">
        <v>87391</v>
      </c>
      <c r="B107" t="s">
        <v>7742</v>
      </c>
      <c r="C107" t="s">
        <v>2968</v>
      </c>
      <c r="D107" s="335">
        <v>4703.6499999999996</v>
      </c>
    </row>
    <row r="108" spans="1:4" x14ac:dyDescent="0.2">
      <c r="A108">
        <v>87393</v>
      </c>
      <c r="B108" t="s">
        <v>7743</v>
      </c>
      <c r="C108" t="s">
        <v>2968</v>
      </c>
      <c r="D108" s="335">
        <v>4726.83</v>
      </c>
    </row>
    <row r="109" spans="1:4" x14ac:dyDescent="0.2">
      <c r="A109">
        <v>87394</v>
      </c>
      <c r="B109" t="s">
        <v>7744</v>
      </c>
      <c r="C109" t="s">
        <v>2968</v>
      </c>
      <c r="D109" s="335">
        <v>4750.47</v>
      </c>
    </row>
    <row r="110" spans="1:4" x14ac:dyDescent="0.2">
      <c r="A110">
        <v>87401</v>
      </c>
      <c r="B110" t="s">
        <v>7745</v>
      </c>
      <c r="C110" t="s">
        <v>2968</v>
      </c>
      <c r="D110" s="335">
        <v>5069.9399999999996</v>
      </c>
    </row>
    <row r="111" spans="1:4" x14ac:dyDescent="0.2">
      <c r="A111">
        <v>87407</v>
      </c>
      <c r="B111" t="s">
        <v>7746</v>
      </c>
      <c r="C111" t="s">
        <v>2968</v>
      </c>
      <c r="D111" s="335">
        <v>1589.12</v>
      </c>
    </row>
    <row r="112" spans="1:4" x14ac:dyDescent="0.2">
      <c r="A112">
        <v>87408</v>
      </c>
      <c r="B112" t="s">
        <v>7749</v>
      </c>
      <c r="C112" t="s">
        <v>2968</v>
      </c>
      <c r="D112" s="335">
        <v>1561.7</v>
      </c>
    </row>
    <row r="113" spans="1:4" x14ac:dyDescent="0.2">
      <c r="A113">
        <v>87404</v>
      </c>
      <c r="B113" t="s">
        <v>7752</v>
      </c>
      <c r="C113" t="s">
        <v>2968</v>
      </c>
      <c r="D113" s="335">
        <v>4407.96</v>
      </c>
    </row>
    <row r="114" spans="1:4" x14ac:dyDescent="0.2">
      <c r="A114">
        <v>87405</v>
      </c>
      <c r="B114" t="s">
        <v>7753</v>
      </c>
      <c r="C114" t="s">
        <v>2968</v>
      </c>
      <c r="D114" s="335">
        <v>4392.3900000000003</v>
      </c>
    </row>
    <row r="115" spans="1:4" x14ac:dyDescent="0.2">
      <c r="A115">
        <v>87388</v>
      </c>
      <c r="B115" t="s">
        <v>7754</v>
      </c>
      <c r="C115" t="s">
        <v>2968</v>
      </c>
      <c r="D115" s="335">
        <v>4208.09</v>
      </c>
    </row>
    <row r="116" spans="1:4" x14ac:dyDescent="0.2">
      <c r="A116">
        <v>87389</v>
      </c>
      <c r="B116" t="s">
        <v>7755</v>
      </c>
      <c r="C116" t="s">
        <v>2968</v>
      </c>
      <c r="D116" s="335">
        <v>4207.41</v>
      </c>
    </row>
    <row r="117" spans="1:4" x14ac:dyDescent="0.2">
      <c r="A117">
        <v>87390</v>
      </c>
      <c r="B117" t="s">
        <v>7756</v>
      </c>
      <c r="C117" t="s">
        <v>2968</v>
      </c>
      <c r="D117" s="335">
        <v>4213.4799999999996</v>
      </c>
    </row>
    <row r="118" spans="1:4" x14ac:dyDescent="0.2">
      <c r="A118">
        <v>87385</v>
      </c>
      <c r="B118" t="s">
        <v>7757</v>
      </c>
      <c r="C118" t="s">
        <v>2968</v>
      </c>
      <c r="D118" s="335">
        <v>1811.71</v>
      </c>
    </row>
    <row r="119" spans="1:4" x14ac:dyDescent="0.2">
      <c r="A119">
        <v>87386</v>
      </c>
      <c r="B119" t="s">
        <v>7758</v>
      </c>
      <c r="C119" t="s">
        <v>2968</v>
      </c>
      <c r="D119" s="335">
        <v>1783.52</v>
      </c>
    </row>
    <row r="120" spans="1:4" x14ac:dyDescent="0.2">
      <c r="A120">
        <v>87387</v>
      </c>
      <c r="B120" t="s">
        <v>7759</v>
      </c>
      <c r="C120" t="s">
        <v>2968</v>
      </c>
      <c r="D120" s="335">
        <v>1762.2</v>
      </c>
    </row>
    <row r="121" spans="1:4" x14ac:dyDescent="0.2">
      <c r="A121">
        <v>87399</v>
      </c>
      <c r="B121" t="s">
        <v>7760</v>
      </c>
      <c r="C121" t="s">
        <v>2968</v>
      </c>
      <c r="D121" s="335">
        <v>2076</v>
      </c>
    </row>
    <row r="122" spans="1:4" x14ac:dyDescent="0.2">
      <c r="A122">
        <v>88627</v>
      </c>
      <c r="B122" t="s">
        <v>7761</v>
      </c>
      <c r="C122" t="s">
        <v>2968</v>
      </c>
      <c r="D122">
        <v>723.86</v>
      </c>
    </row>
    <row r="123" spans="1:4" x14ac:dyDescent="0.2">
      <c r="A123">
        <v>100463</v>
      </c>
      <c r="B123" t="s">
        <v>7762</v>
      </c>
      <c r="C123" t="s">
        <v>2968</v>
      </c>
      <c r="D123" t="s">
        <v>17527</v>
      </c>
    </row>
    <row r="124" spans="1:4" x14ac:dyDescent="0.2">
      <c r="A124">
        <v>88626</v>
      </c>
      <c r="B124" t="s">
        <v>7646</v>
      </c>
      <c r="C124" t="s">
        <v>2968</v>
      </c>
      <c r="D124">
        <v>590.5</v>
      </c>
    </row>
    <row r="125" spans="1:4" x14ac:dyDescent="0.2">
      <c r="A125">
        <v>100488</v>
      </c>
      <c r="B125" t="s">
        <v>7767</v>
      </c>
      <c r="C125" t="s">
        <v>2968</v>
      </c>
      <c r="D125">
        <v>572.55999999999995</v>
      </c>
    </row>
    <row r="126" spans="1:4" x14ac:dyDescent="0.2">
      <c r="A126">
        <v>100464</v>
      </c>
      <c r="B126" t="s">
        <v>7770</v>
      </c>
      <c r="C126" t="s">
        <v>2968</v>
      </c>
      <c r="D126">
        <v>633.53</v>
      </c>
    </row>
    <row r="127" spans="1:4" x14ac:dyDescent="0.2">
      <c r="A127">
        <v>100465</v>
      </c>
      <c r="B127" t="s">
        <v>7771</v>
      </c>
      <c r="C127" t="s">
        <v>2968</v>
      </c>
      <c r="D127">
        <v>573.92999999999995</v>
      </c>
    </row>
    <row r="128" spans="1:4" x14ac:dyDescent="0.2">
      <c r="A128">
        <v>100466</v>
      </c>
      <c r="B128" t="s">
        <v>7772</v>
      </c>
      <c r="C128" t="s">
        <v>2968</v>
      </c>
      <c r="D128">
        <v>542.69000000000005</v>
      </c>
    </row>
    <row r="129" spans="1:4" x14ac:dyDescent="0.2">
      <c r="A129">
        <v>87368</v>
      </c>
      <c r="B129" t="s">
        <v>7773</v>
      </c>
      <c r="C129" t="s">
        <v>2968</v>
      </c>
      <c r="D129">
        <v>812.45</v>
      </c>
    </row>
    <row r="130" spans="1:4" x14ac:dyDescent="0.2">
      <c r="A130">
        <v>100450</v>
      </c>
      <c r="B130" t="s">
        <v>7774</v>
      </c>
      <c r="C130" t="s">
        <v>2968</v>
      </c>
      <c r="D130" t="s">
        <v>17527</v>
      </c>
    </row>
    <row r="131" spans="1:4" x14ac:dyDescent="0.2">
      <c r="A131">
        <v>87289</v>
      </c>
      <c r="B131" t="s">
        <v>7775</v>
      </c>
      <c r="C131" t="s">
        <v>2968</v>
      </c>
      <c r="D131">
        <v>644</v>
      </c>
    </row>
    <row r="132" spans="1:4" x14ac:dyDescent="0.2">
      <c r="A132">
        <v>87290</v>
      </c>
      <c r="B132" t="s">
        <v>7776</v>
      </c>
      <c r="C132" t="s">
        <v>2968</v>
      </c>
      <c r="D132">
        <v>624.39</v>
      </c>
    </row>
    <row r="133" spans="1:4" x14ac:dyDescent="0.2">
      <c r="A133">
        <v>87333</v>
      </c>
      <c r="B133" t="s">
        <v>7777</v>
      </c>
      <c r="C133" t="s">
        <v>2968</v>
      </c>
      <c r="D133">
        <v>653.95000000000005</v>
      </c>
    </row>
    <row r="134" spans="1:4" x14ac:dyDescent="0.2">
      <c r="A134">
        <v>87334</v>
      </c>
      <c r="B134" t="s">
        <v>7778</v>
      </c>
      <c r="C134" t="s">
        <v>2968</v>
      </c>
      <c r="D134">
        <v>595.16999999999996</v>
      </c>
    </row>
    <row r="135" spans="1:4" x14ac:dyDescent="0.2">
      <c r="A135">
        <v>105515</v>
      </c>
      <c r="B135" t="s">
        <v>7779</v>
      </c>
      <c r="C135" t="s">
        <v>2968</v>
      </c>
      <c r="D135">
        <v>835.39</v>
      </c>
    </row>
    <row r="136" spans="1:4" x14ac:dyDescent="0.2">
      <c r="A136">
        <v>87367</v>
      </c>
      <c r="B136" t="s">
        <v>7638</v>
      </c>
      <c r="C136" t="s">
        <v>2968</v>
      </c>
      <c r="D136">
        <v>811.86</v>
      </c>
    </row>
    <row r="137" spans="1:4" x14ac:dyDescent="0.2">
      <c r="A137">
        <v>100449</v>
      </c>
      <c r="B137" t="s">
        <v>7782</v>
      </c>
      <c r="C137" t="s">
        <v>2968</v>
      </c>
      <c r="D137" t="s">
        <v>17527</v>
      </c>
    </row>
    <row r="138" spans="1:4" x14ac:dyDescent="0.2">
      <c r="A138">
        <v>87286</v>
      </c>
      <c r="B138" t="s">
        <v>7629</v>
      </c>
      <c r="C138" t="s">
        <v>2968</v>
      </c>
      <c r="D138">
        <v>651.65</v>
      </c>
    </row>
    <row r="139" spans="1:4" x14ac:dyDescent="0.2">
      <c r="A139">
        <v>87287</v>
      </c>
      <c r="B139" t="s">
        <v>7783</v>
      </c>
      <c r="C139" t="s">
        <v>2968</v>
      </c>
      <c r="D139">
        <v>616.91999999999996</v>
      </c>
    </row>
    <row r="140" spans="1:4" x14ac:dyDescent="0.2">
      <c r="A140">
        <v>87331</v>
      </c>
      <c r="B140" t="s">
        <v>7784</v>
      </c>
      <c r="C140" t="s">
        <v>2968</v>
      </c>
      <c r="D140">
        <v>686.41</v>
      </c>
    </row>
    <row r="141" spans="1:4" x14ac:dyDescent="0.2">
      <c r="A141">
        <v>87332</v>
      </c>
      <c r="B141" t="s">
        <v>7785</v>
      </c>
      <c r="C141" t="s">
        <v>2968</v>
      </c>
      <c r="D141">
        <v>590.59</v>
      </c>
    </row>
    <row r="142" spans="1:4" x14ac:dyDescent="0.2">
      <c r="A142">
        <v>87369</v>
      </c>
      <c r="B142" t="s">
        <v>7662</v>
      </c>
      <c r="C142" t="s">
        <v>2968</v>
      </c>
      <c r="D142">
        <v>842.11</v>
      </c>
    </row>
    <row r="143" spans="1:4" x14ac:dyDescent="0.2">
      <c r="A143">
        <v>100451</v>
      </c>
      <c r="B143" t="s">
        <v>7786</v>
      </c>
      <c r="C143" t="s">
        <v>2968</v>
      </c>
      <c r="D143" t="s">
        <v>17527</v>
      </c>
    </row>
    <row r="144" spans="1:4" x14ac:dyDescent="0.2">
      <c r="A144">
        <v>87292</v>
      </c>
      <c r="B144" t="s">
        <v>7660</v>
      </c>
      <c r="C144" t="s">
        <v>2968</v>
      </c>
      <c r="D144">
        <v>668.25</v>
      </c>
    </row>
    <row r="145" spans="1:4" x14ac:dyDescent="0.2">
      <c r="A145">
        <v>87335</v>
      </c>
      <c r="B145" t="s">
        <v>7787</v>
      </c>
      <c r="C145" t="s">
        <v>2968</v>
      </c>
      <c r="D145">
        <v>642.05999999999995</v>
      </c>
    </row>
    <row r="146" spans="1:4" x14ac:dyDescent="0.2">
      <c r="A146">
        <v>87336</v>
      </c>
      <c r="B146" t="s">
        <v>7788</v>
      </c>
      <c r="C146" t="s">
        <v>2968</v>
      </c>
      <c r="D146">
        <v>626.32000000000005</v>
      </c>
    </row>
    <row r="147" spans="1:4" x14ac:dyDescent="0.2">
      <c r="A147">
        <v>87370</v>
      </c>
      <c r="B147" t="s">
        <v>7789</v>
      </c>
      <c r="C147" t="s">
        <v>2968</v>
      </c>
      <c r="D147">
        <v>813.15</v>
      </c>
    </row>
    <row r="148" spans="1:4" x14ac:dyDescent="0.2">
      <c r="A148">
        <v>100452</v>
      </c>
      <c r="B148" t="s">
        <v>7790</v>
      </c>
      <c r="C148" t="s">
        <v>2968</v>
      </c>
      <c r="D148" t="s">
        <v>17527</v>
      </c>
    </row>
    <row r="149" spans="1:4" x14ac:dyDescent="0.2">
      <c r="A149">
        <v>88715</v>
      </c>
      <c r="B149" t="s">
        <v>7649</v>
      </c>
      <c r="C149" t="s">
        <v>2968</v>
      </c>
      <c r="D149">
        <v>629.09</v>
      </c>
    </row>
    <row r="150" spans="1:4" x14ac:dyDescent="0.2">
      <c r="A150">
        <v>87294</v>
      </c>
      <c r="B150" t="s">
        <v>7791</v>
      </c>
      <c r="C150" t="s">
        <v>2968</v>
      </c>
      <c r="D150">
        <v>634.48</v>
      </c>
    </row>
    <row r="151" spans="1:4" x14ac:dyDescent="0.2">
      <c r="A151">
        <v>87337</v>
      </c>
      <c r="B151" t="s">
        <v>7792</v>
      </c>
      <c r="C151" t="s">
        <v>2968</v>
      </c>
      <c r="D151">
        <v>643.95000000000005</v>
      </c>
    </row>
    <row r="152" spans="1:4" x14ac:dyDescent="0.2">
      <c r="A152">
        <v>100487</v>
      </c>
      <c r="B152" t="s">
        <v>7793</v>
      </c>
      <c r="C152" t="s">
        <v>2968</v>
      </c>
      <c r="D152">
        <v>591.39</v>
      </c>
    </row>
    <row r="153" spans="1:4" x14ac:dyDescent="0.2">
      <c r="A153">
        <v>87380</v>
      </c>
      <c r="B153" t="s">
        <v>7794</v>
      </c>
      <c r="C153" t="s">
        <v>2968</v>
      </c>
      <c r="D153" s="335">
        <v>4472.8900000000003</v>
      </c>
    </row>
    <row r="154" spans="1:4" x14ac:dyDescent="0.2">
      <c r="A154">
        <v>100461</v>
      </c>
      <c r="B154" t="s">
        <v>7795</v>
      </c>
      <c r="C154" t="s">
        <v>2968</v>
      </c>
      <c r="D154" t="s">
        <v>17527</v>
      </c>
    </row>
    <row r="155" spans="1:4" x14ac:dyDescent="0.2">
      <c r="A155">
        <v>87322</v>
      </c>
      <c r="B155" t="s">
        <v>7796</v>
      </c>
      <c r="C155" t="s">
        <v>2968</v>
      </c>
      <c r="D155" s="335">
        <v>4342.62</v>
      </c>
    </row>
    <row r="156" spans="1:4" x14ac:dyDescent="0.2">
      <c r="A156">
        <v>87323</v>
      </c>
      <c r="B156" t="s">
        <v>7797</v>
      </c>
      <c r="C156" t="s">
        <v>2968</v>
      </c>
      <c r="D156" s="335">
        <v>4331.29</v>
      </c>
    </row>
    <row r="157" spans="1:4" x14ac:dyDescent="0.2">
      <c r="A157">
        <v>87360</v>
      </c>
      <c r="B157" t="s">
        <v>7798</v>
      </c>
      <c r="C157" t="s">
        <v>2968</v>
      </c>
      <c r="D157" s="335">
        <v>4309.68</v>
      </c>
    </row>
    <row r="158" spans="1:4" x14ac:dyDescent="0.2">
      <c r="A158">
        <v>87361</v>
      </c>
      <c r="B158" t="s">
        <v>7799</v>
      </c>
      <c r="C158" t="s">
        <v>2968</v>
      </c>
      <c r="D158" s="335">
        <v>4237.17</v>
      </c>
    </row>
    <row r="159" spans="1:4" x14ac:dyDescent="0.2">
      <c r="A159">
        <v>87362</v>
      </c>
      <c r="B159" t="s">
        <v>7800</v>
      </c>
      <c r="C159" t="s">
        <v>2968</v>
      </c>
      <c r="D159" s="335">
        <v>4226.6499999999996</v>
      </c>
    </row>
    <row r="160" spans="1:4" x14ac:dyDescent="0.2">
      <c r="A160">
        <v>87377</v>
      </c>
      <c r="B160" t="s">
        <v>7801</v>
      </c>
      <c r="C160" t="s">
        <v>2968</v>
      </c>
      <c r="D160">
        <v>715.13</v>
      </c>
    </row>
    <row r="161" spans="1:4" x14ac:dyDescent="0.2">
      <c r="A161">
        <v>100458</v>
      </c>
      <c r="B161" t="s">
        <v>7802</v>
      </c>
      <c r="C161" t="s">
        <v>2968</v>
      </c>
      <c r="D161" t="s">
        <v>17527</v>
      </c>
    </row>
    <row r="162" spans="1:4" x14ac:dyDescent="0.2">
      <c r="A162">
        <v>87313</v>
      </c>
      <c r="B162" t="s">
        <v>7803</v>
      </c>
      <c r="C162" t="s">
        <v>2968</v>
      </c>
      <c r="D162">
        <v>532.33000000000004</v>
      </c>
    </row>
    <row r="163" spans="1:4" x14ac:dyDescent="0.2">
      <c r="A163">
        <v>87314</v>
      </c>
      <c r="B163" t="s">
        <v>7804</v>
      </c>
      <c r="C163" t="s">
        <v>2968</v>
      </c>
      <c r="D163">
        <v>514.9</v>
      </c>
    </row>
    <row r="164" spans="1:4" x14ac:dyDescent="0.2">
      <c r="A164">
        <v>87352</v>
      </c>
      <c r="B164" t="s">
        <v>7805</v>
      </c>
      <c r="C164" t="s">
        <v>2968</v>
      </c>
      <c r="D164">
        <v>660.43</v>
      </c>
    </row>
    <row r="165" spans="1:4" x14ac:dyDescent="0.2">
      <c r="A165">
        <v>87353</v>
      </c>
      <c r="B165" t="s">
        <v>7806</v>
      </c>
      <c r="C165" t="s">
        <v>2968</v>
      </c>
      <c r="D165">
        <v>543.66999999999996</v>
      </c>
    </row>
    <row r="166" spans="1:4" x14ac:dyDescent="0.2">
      <c r="A166">
        <v>87354</v>
      </c>
      <c r="B166" t="s">
        <v>7807</v>
      </c>
      <c r="C166" t="s">
        <v>2968</v>
      </c>
      <c r="D166">
        <v>487.83</v>
      </c>
    </row>
    <row r="167" spans="1:4" x14ac:dyDescent="0.2">
      <c r="A167">
        <v>100480</v>
      </c>
      <c r="B167" t="s">
        <v>7808</v>
      </c>
      <c r="C167" t="s">
        <v>2968</v>
      </c>
      <c r="D167">
        <v>818.62</v>
      </c>
    </row>
    <row r="168" spans="1:4" x14ac:dyDescent="0.2">
      <c r="A168">
        <v>100476</v>
      </c>
      <c r="B168" t="s">
        <v>7809</v>
      </c>
      <c r="C168" t="s">
        <v>2968</v>
      </c>
      <c r="D168" t="s">
        <v>17527</v>
      </c>
    </row>
    <row r="169" spans="1:4" x14ac:dyDescent="0.2">
      <c r="A169">
        <v>100475</v>
      </c>
      <c r="B169" t="s">
        <v>7810</v>
      </c>
      <c r="C169" t="s">
        <v>2968</v>
      </c>
      <c r="D169">
        <v>678.29</v>
      </c>
    </row>
    <row r="170" spans="1:4" x14ac:dyDescent="0.2">
      <c r="A170">
        <v>100491</v>
      </c>
      <c r="B170" t="s">
        <v>7811</v>
      </c>
      <c r="C170" t="s">
        <v>2968</v>
      </c>
      <c r="D170">
        <v>673.06</v>
      </c>
    </row>
    <row r="171" spans="1:4" x14ac:dyDescent="0.2">
      <c r="A171">
        <v>100477</v>
      </c>
      <c r="B171" t="s">
        <v>7812</v>
      </c>
      <c r="C171" t="s">
        <v>2968</v>
      </c>
      <c r="D171">
        <v>783.09</v>
      </c>
    </row>
    <row r="172" spans="1:4" x14ac:dyDescent="0.2">
      <c r="A172">
        <v>100478</v>
      </c>
      <c r="B172" t="s">
        <v>7813</v>
      </c>
      <c r="C172" t="s">
        <v>2968</v>
      </c>
      <c r="D172">
        <v>665.1</v>
      </c>
    </row>
    <row r="173" spans="1:4" x14ac:dyDescent="0.2">
      <c r="A173">
        <v>100479</v>
      </c>
      <c r="B173" t="s">
        <v>7814</v>
      </c>
      <c r="C173" t="s">
        <v>2968</v>
      </c>
      <c r="D173">
        <v>637.48</v>
      </c>
    </row>
    <row r="174" spans="1:4" x14ac:dyDescent="0.2">
      <c r="A174">
        <v>87372</v>
      </c>
      <c r="B174" t="s">
        <v>7815</v>
      </c>
      <c r="C174" t="s">
        <v>2968</v>
      </c>
      <c r="D174">
        <v>858.65</v>
      </c>
    </row>
    <row r="175" spans="1:4" x14ac:dyDescent="0.2">
      <c r="A175">
        <v>100453</v>
      </c>
      <c r="B175" t="s">
        <v>7816</v>
      </c>
      <c r="C175" t="s">
        <v>2968</v>
      </c>
      <c r="D175" t="s">
        <v>17527</v>
      </c>
    </row>
    <row r="176" spans="1:4" x14ac:dyDescent="0.2">
      <c r="A176">
        <v>87298</v>
      </c>
      <c r="B176" t="s">
        <v>7817</v>
      </c>
      <c r="C176" t="s">
        <v>2968</v>
      </c>
      <c r="D176">
        <v>665.18</v>
      </c>
    </row>
    <row r="177" spans="1:4" x14ac:dyDescent="0.2">
      <c r="A177">
        <v>87299</v>
      </c>
      <c r="B177" t="s">
        <v>7818</v>
      </c>
      <c r="C177" t="s">
        <v>2968</v>
      </c>
      <c r="D177">
        <v>458.56</v>
      </c>
    </row>
    <row r="178" spans="1:4" x14ac:dyDescent="0.2">
      <c r="A178">
        <v>87339</v>
      </c>
      <c r="B178" t="s">
        <v>7819</v>
      </c>
      <c r="C178" t="s">
        <v>2968</v>
      </c>
      <c r="D178">
        <v>860.31</v>
      </c>
    </row>
    <row r="179" spans="1:4" x14ac:dyDescent="0.2">
      <c r="A179">
        <v>87340</v>
      </c>
      <c r="B179" t="s">
        <v>7820</v>
      </c>
      <c r="C179" t="s">
        <v>2968</v>
      </c>
      <c r="D179">
        <v>669.8</v>
      </c>
    </row>
    <row r="180" spans="1:4" x14ac:dyDescent="0.2">
      <c r="A180">
        <v>87341</v>
      </c>
      <c r="B180" t="s">
        <v>7821</v>
      </c>
      <c r="C180" t="s">
        <v>2968</v>
      </c>
      <c r="D180">
        <v>619.85</v>
      </c>
    </row>
    <row r="181" spans="1:4" x14ac:dyDescent="0.2">
      <c r="A181">
        <v>88629</v>
      </c>
      <c r="B181" t="s">
        <v>7822</v>
      </c>
      <c r="C181" t="s">
        <v>2968</v>
      </c>
      <c r="D181">
        <v>692.57</v>
      </c>
    </row>
    <row r="182" spans="1:4" x14ac:dyDescent="0.2">
      <c r="A182">
        <v>100467</v>
      </c>
      <c r="B182" t="s">
        <v>7823</v>
      </c>
      <c r="C182" t="s">
        <v>2968</v>
      </c>
      <c r="D182" t="s">
        <v>17527</v>
      </c>
    </row>
    <row r="183" spans="1:4" x14ac:dyDescent="0.2">
      <c r="A183">
        <v>88628</v>
      </c>
      <c r="B183" t="s">
        <v>7824</v>
      </c>
      <c r="C183" t="s">
        <v>2968</v>
      </c>
      <c r="D183">
        <v>550.16999999999996</v>
      </c>
    </row>
    <row r="184" spans="1:4" x14ac:dyDescent="0.2">
      <c r="A184">
        <v>100489</v>
      </c>
      <c r="B184" t="s">
        <v>7719</v>
      </c>
      <c r="C184" t="s">
        <v>2968</v>
      </c>
      <c r="D184">
        <v>543.67999999999995</v>
      </c>
    </row>
    <row r="185" spans="1:4" x14ac:dyDescent="0.2">
      <c r="A185">
        <v>100468</v>
      </c>
      <c r="B185" t="s">
        <v>7825</v>
      </c>
      <c r="C185" t="s">
        <v>2968</v>
      </c>
      <c r="D185">
        <v>709.03</v>
      </c>
    </row>
    <row r="186" spans="1:4" x14ac:dyDescent="0.2">
      <c r="A186">
        <v>100469</v>
      </c>
      <c r="B186" t="s">
        <v>7826</v>
      </c>
      <c r="C186" t="s">
        <v>2968</v>
      </c>
      <c r="D186">
        <v>539.83000000000004</v>
      </c>
    </row>
    <row r="187" spans="1:4" x14ac:dyDescent="0.2">
      <c r="A187">
        <v>100470</v>
      </c>
      <c r="B187" t="s">
        <v>7827</v>
      </c>
      <c r="C187" t="s">
        <v>2968</v>
      </c>
      <c r="D187">
        <v>496.77</v>
      </c>
    </row>
    <row r="188" spans="1:4" x14ac:dyDescent="0.2">
      <c r="A188">
        <v>87371</v>
      </c>
      <c r="B188" t="s">
        <v>7828</v>
      </c>
      <c r="C188" t="s">
        <v>2968</v>
      </c>
      <c r="D188">
        <v>811.84</v>
      </c>
    </row>
    <row r="189" spans="1:4" x14ac:dyDescent="0.2">
      <c r="A189">
        <v>87295</v>
      </c>
      <c r="B189" t="s">
        <v>7829</v>
      </c>
      <c r="C189" t="s">
        <v>2968</v>
      </c>
      <c r="D189">
        <v>676.22</v>
      </c>
    </row>
    <row r="190" spans="1:4" x14ac:dyDescent="0.2">
      <c r="A190">
        <v>87296</v>
      </c>
      <c r="B190" t="s">
        <v>924</v>
      </c>
      <c r="C190" t="s">
        <v>2968</v>
      </c>
      <c r="D190">
        <v>627.58000000000004</v>
      </c>
    </row>
    <row r="191" spans="1:4" x14ac:dyDescent="0.2">
      <c r="A191">
        <v>87338</v>
      </c>
      <c r="B191" t="s">
        <v>7830</v>
      </c>
      <c r="C191" t="s">
        <v>2968</v>
      </c>
      <c r="D191">
        <v>629.64</v>
      </c>
    </row>
    <row r="192" spans="1:4" x14ac:dyDescent="0.2">
      <c r="A192">
        <v>88630</v>
      </c>
      <c r="B192" t="s">
        <v>7831</v>
      </c>
      <c r="C192" t="s">
        <v>2968</v>
      </c>
      <c r="D192">
        <v>479.96</v>
      </c>
    </row>
    <row r="193" spans="1:4" x14ac:dyDescent="0.2">
      <c r="A193">
        <v>87381</v>
      </c>
      <c r="B193" t="s">
        <v>7832</v>
      </c>
      <c r="C193" t="s">
        <v>2968</v>
      </c>
      <c r="D193" s="335">
        <v>4412.17</v>
      </c>
    </row>
    <row r="194" spans="1:4" x14ac:dyDescent="0.2">
      <c r="A194">
        <v>100462</v>
      </c>
      <c r="B194" t="s">
        <v>7833</v>
      </c>
      <c r="C194" t="s">
        <v>2968</v>
      </c>
      <c r="D194" t="s">
        <v>17527</v>
      </c>
    </row>
    <row r="195" spans="1:4" x14ac:dyDescent="0.2">
      <c r="A195">
        <v>87325</v>
      </c>
      <c r="B195" t="s">
        <v>7834</v>
      </c>
      <c r="C195" t="s">
        <v>2968</v>
      </c>
      <c r="D195" s="335">
        <v>4261.12</v>
      </c>
    </row>
    <row r="196" spans="1:4" x14ac:dyDescent="0.2">
      <c r="A196">
        <v>87326</v>
      </c>
      <c r="B196" t="s">
        <v>7835</v>
      </c>
      <c r="C196" t="s">
        <v>2968</v>
      </c>
      <c r="D196" s="335">
        <v>4259.2</v>
      </c>
    </row>
    <row r="197" spans="1:4" x14ac:dyDescent="0.2">
      <c r="A197">
        <v>87363</v>
      </c>
      <c r="B197" t="s">
        <v>7836</v>
      </c>
      <c r="C197" t="s">
        <v>2968</v>
      </c>
      <c r="D197" s="335">
        <v>4234.34</v>
      </c>
    </row>
    <row r="198" spans="1:4" x14ac:dyDescent="0.2">
      <c r="A198">
        <v>87364</v>
      </c>
      <c r="B198" t="s">
        <v>7837</v>
      </c>
      <c r="C198" t="s">
        <v>2968</v>
      </c>
      <c r="D198" s="335">
        <v>4180.18</v>
      </c>
    </row>
    <row r="199" spans="1:4" x14ac:dyDescent="0.2">
      <c r="A199">
        <v>87378</v>
      </c>
      <c r="B199" t="s">
        <v>7838</v>
      </c>
      <c r="C199" t="s">
        <v>2968</v>
      </c>
      <c r="D199">
        <v>657.33</v>
      </c>
    </row>
    <row r="200" spans="1:4" x14ac:dyDescent="0.2">
      <c r="A200">
        <v>100459</v>
      </c>
      <c r="B200" t="s">
        <v>7839</v>
      </c>
      <c r="C200" t="s">
        <v>2968</v>
      </c>
      <c r="D200" t="s">
        <v>17527</v>
      </c>
    </row>
    <row r="201" spans="1:4" x14ac:dyDescent="0.2">
      <c r="A201">
        <v>87316</v>
      </c>
      <c r="B201" t="s">
        <v>7840</v>
      </c>
      <c r="C201" t="s">
        <v>2968</v>
      </c>
      <c r="D201">
        <v>496.09</v>
      </c>
    </row>
    <row r="202" spans="1:4" x14ac:dyDescent="0.2">
      <c r="A202">
        <v>87317</v>
      </c>
      <c r="B202" t="s">
        <v>7841</v>
      </c>
      <c r="C202" t="s">
        <v>2968</v>
      </c>
      <c r="D202">
        <v>467.72</v>
      </c>
    </row>
    <row r="203" spans="1:4" x14ac:dyDescent="0.2">
      <c r="A203">
        <v>87355</v>
      </c>
      <c r="B203" t="s">
        <v>7842</v>
      </c>
      <c r="C203" t="s">
        <v>2968</v>
      </c>
      <c r="D203">
        <v>558.48</v>
      </c>
    </row>
    <row r="204" spans="1:4" x14ac:dyDescent="0.2">
      <c r="A204">
        <v>87356</v>
      </c>
      <c r="B204" t="s">
        <v>7843</v>
      </c>
      <c r="C204" t="s">
        <v>2968</v>
      </c>
      <c r="D204">
        <v>478.59</v>
      </c>
    </row>
    <row r="205" spans="1:4" x14ac:dyDescent="0.2">
      <c r="A205">
        <v>87357</v>
      </c>
      <c r="B205" t="s">
        <v>7844</v>
      </c>
      <c r="C205" t="s">
        <v>2968</v>
      </c>
      <c r="D205">
        <v>438.24</v>
      </c>
    </row>
    <row r="206" spans="1:4" x14ac:dyDescent="0.2">
      <c r="A206">
        <v>100486</v>
      </c>
      <c r="B206" t="s">
        <v>7845</v>
      </c>
      <c r="C206" t="s">
        <v>2968</v>
      </c>
      <c r="D206">
        <v>736.92</v>
      </c>
    </row>
    <row r="207" spans="1:4" x14ac:dyDescent="0.2">
      <c r="A207">
        <v>100482</v>
      </c>
      <c r="B207" t="s">
        <v>7846</v>
      </c>
      <c r="C207" t="s">
        <v>2968</v>
      </c>
      <c r="D207" t="s">
        <v>17527</v>
      </c>
    </row>
    <row r="208" spans="1:4" x14ac:dyDescent="0.2">
      <c r="A208">
        <v>100481</v>
      </c>
      <c r="B208" t="s">
        <v>7847</v>
      </c>
      <c r="C208" t="s">
        <v>2968</v>
      </c>
      <c r="D208">
        <v>592.91</v>
      </c>
    </row>
    <row r="209" spans="1:4" x14ac:dyDescent="0.2">
      <c r="A209">
        <v>100492</v>
      </c>
      <c r="B209" t="s">
        <v>7848</v>
      </c>
      <c r="C209" t="s">
        <v>2968</v>
      </c>
      <c r="D209">
        <v>587.98</v>
      </c>
    </row>
    <row r="210" spans="1:4" x14ac:dyDescent="0.2">
      <c r="A210">
        <v>100483</v>
      </c>
      <c r="B210" t="s">
        <v>7849</v>
      </c>
      <c r="C210" t="s">
        <v>2968</v>
      </c>
      <c r="D210">
        <v>670.96</v>
      </c>
    </row>
    <row r="211" spans="1:4" x14ac:dyDescent="0.2">
      <c r="A211">
        <v>100484</v>
      </c>
      <c r="B211" t="s">
        <v>7850</v>
      </c>
      <c r="C211" t="s">
        <v>2968</v>
      </c>
      <c r="D211">
        <v>596.92999999999995</v>
      </c>
    </row>
    <row r="212" spans="1:4" x14ac:dyDescent="0.2">
      <c r="A212">
        <v>100485</v>
      </c>
      <c r="B212" t="s">
        <v>7851</v>
      </c>
      <c r="C212" t="s">
        <v>2968</v>
      </c>
      <c r="D212">
        <v>563.12</v>
      </c>
    </row>
    <row r="213" spans="1:4" x14ac:dyDescent="0.2">
      <c r="A213">
        <v>87373</v>
      </c>
      <c r="B213" t="s">
        <v>7852</v>
      </c>
      <c r="C213" t="s">
        <v>2968</v>
      </c>
      <c r="D213">
        <v>777.99</v>
      </c>
    </row>
    <row r="214" spans="1:4" x14ac:dyDescent="0.2">
      <c r="A214">
        <v>100454</v>
      </c>
      <c r="B214" t="s">
        <v>7853</v>
      </c>
      <c r="C214" t="s">
        <v>2968</v>
      </c>
      <c r="D214" t="s">
        <v>17527</v>
      </c>
    </row>
    <row r="215" spans="1:4" x14ac:dyDescent="0.2">
      <c r="A215">
        <v>87301</v>
      </c>
      <c r="B215" t="s">
        <v>7854</v>
      </c>
      <c r="C215" t="s">
        <v>2968</v>
      </c>
      <c r="D215">
        <v>614.46</v>
      </c>
    </row>
    <row r="216" spans="1:4" x14ac:dyDescent="0.2">
      <c r="A216">
        <v>87302</v>
      </c>
      <c r="B216" t="s">
        <v>7855</v>
      </c>
      <c r="C216" t="s">
        <v>2968</v>
      </c>
      <c r="D216">
        <v>594.35</v>
      </c>
    </row>
    <row r="217" spans="1:4" x14ac:dyDescent="0.2">
      <c r="A217">
        <v>87342</v>
      </c>
      <c r="B217" t="s">
        <v>7856</v>
      </c>
      <c r="C217" t="s">
        <v>2968</v>
      </c>
      <c r="D217">
        <v>729.28</v>
      </c>
    </row>
    <row r="218" spans="1:4" x14ac:dyDescent="0.2">
      <c r="A218">
        <v>87343</v>
      </c>
      <c r="B218" t="s">
        <v>7857</v>
      </c>
      <c r="C218" t="s">
        <v>2968</v>
      </c>
      <c r="D218">
        <v>621.47</v>
      </c>
    </row>
    <row r="219" spans="1:4" x14ac:dyDescent="0.2">
      <c r="A219">
        <v>87344</v>
      </c>
      <c r="B219" t="s">
        <v>7858</v>
      </c>
      <c r="C219" t="s">
        <v>2968</v>
      </c>
      <c r="D219">
        <v>558.80999999999995</v>
      </c>
    </row>
    <row r="220" spans="1:4" x14ac:dyDescent="0.2">
      <c r="A220">
        <v>88631</v>
      </c>
      <c r="B220" t="s">
        <v>7859</v>
      </c>
      <c r="C220" t="s">
        <v>2968</v>
      </c>
      <c r="D220">
        <v>630.76</v>
      </c>
    </row>
    <row r="221" spans="1:4" x14ac:dyDescent="0.2">
      <c r="A221">
        <v>100471</v>
      </c>
      <c r="B221" t="s">
        <v>7860</v>
      </c>
      <c r="C221" t="s">
        <v>2968</v>
      </c>
      <c r="D221" t="s">
        <v>17527</v>
      </c>
    </row>
    <row r="222" spans="1:4" x14ac:dyDescent="0.2">
      <c r="A222">
        <v>100490</v>
      </c>
      <c r="B222" t="s">
        <v>1113</v>
      </c>
      <c r="C222" t="s">
        <v>2968</v>
      </c>
      <c r="D222">
        <v>485.05</v>
      </c>
    </row>
    <row r="223" spans="1:4" x14ac:dyDescent="0.2">
      <c r="A223">
        <v>100472</v>
      </c>
      <c r="B223" t="s">
        <v>7861</v>
      </c>
      <c r="C223" t="s">
        <v>2968</v>
      </c>
      <c r="D223">
        <v>572.08000000000004</v>
      </c>
    </row>
    <row r="224" spans="1:4" x14ac:dyDescent="0.2">
      <c r="A224">
        <v>100473</v>
      </c>
      <c r="B224" t="s">
        <v>7862</v>
      </c>
      <c r="C224" t="s">
        <v>2968</v>
      </c>
      <c r="D224">
        <v>497.11</v>
      </c>
    </row>
    <row r="225" spans="1:4" x14ac:dyDescent="0.2">
      <c r="A225">
        <v>100474</v>
      </c>
      <c r="B225" t="s">
        <v>7863</v>
      </c>
      <c r="C225" t="s">
        <v>2968</v>
      </c>
      <c r="D225">
        <v>461.62</v>
      </c>
    </row>
    <row r="226" spans="1:4" x14ac:dyDescent="0.2">
      <c r="A226">
        <v>87379</v>
      </c>
      <c r="B226" t="s">
        <v>7864</v>
      </c>
      <c r="C226" t="s">
        <v>2968</v>
      </c>
      <c r="D226" s="335">
        <v>4383.6000000000004</v>
      </c>
    </row>
    <row r="227" spans="1:4" x14ac:dyDescent="0.2">
      <c r="A227">
        <v>100460</v>
      </c>
      <c r="B227" t="s">
        <v>7865</v>
      </c>
      <c r="C227" t="s">
        <v>2968</v>
      </c>
      <c r="D227" t="s">
        <v>17527</v>
      </c>
    </row>
    <row r="228" spans="1:4" x14ac:dyDescent="0.2">
      <c r="A228">
        <v>87319</v>
      </c>
      <c r="B228" t="s">
        <v>7866</v>
      </c>
      <c r="C228" t="s">
        <v>2968</v>
      </c>
      <c r="D228" s="335">
        <v>4235</v>
      </c>
    </row>
    <row r="229" spans="1:4" x14ac:dyDescent="0.2">
      <c r="A229">
        <v>87320</v>
      </c>
      <c r="B229" t="s">
        <v>7867</v>
      </c>
      <c r="C229" t="s">
        <v>2968</v>
      </c>
      <c r="D229" s="335">
        <v>4234.28</v>
      </c>
    </row>
    <row r="230" spans="1:4" x14ac:dyDescent="0.2">
      <c r="A230">
        <v>87358</v>
      </c>
      <c r="B230" t="s">
        <v>7868</v>
      </c>
      <c r="C230" t="s">
        <v>2968</v>
      </c>
      <c r="D230" s="335">
        <v>4195.87</v>
      </c>
    </row>
    <row r="231" spans="1:4" x14ac:dyDescent="0.2">
      <c r="A231">
        <v>87359</v>
      </c>
      <c r="B231" t="s">
        <v>7869</v>
      </c>
      <c r="C231" t="s">
        <v>2968</v>
      </c>
      <c r="D231" s="335">
        <v>4147.75</v>
      </c>
    </row>
    <row r="232" spans="1:4" x14ac:dyDescent="0.2">
      <c r="A232">
        <v>87376</v>
      </c>
      <c r="B232" t="s">
        <v>7870</v>
      </c>
      <c r="C232" t="s">
        <v>2968</v>
      </c>
      <c r="D232">
        <v>630.33000000000004</v>
      </c>
    </row>
    <row r="233" spans="1:4" x14ac:dyDescent="0.2">
      <c r="A233">
        <v>100457</v>
      </c>
      <c r="B233" t="s">
        <v>7871</v>
      </c>
      <c r="C233" t="s">
        <v>2968</v>
      </c>
      <c r="D233" t="s">
        <v>17527</v>
      </c>
    </row>
    <row r="234" spans="1:4" x14ac:dyDescent="0.2">
      <c r="A234">
        <v>87310</v>
      </c>
      <c r="B234" t="s">
        <v>7872</v>
      </c>
      <c r="C234" t="s">
        <v>2968</v>
      </c>
      <c r="D234">
        <v>453.86</v>
      </c>
    </row>
    <row r="235" spans="1:4" x14ac:dyDescent="0.2">
      <c r="A235">
        <v>87311</v>
      </c>
      <c r="B235" t="s">
        <v>7873</v>
      </c>
      <c r="C235" t="s">
        <v>2968</v>
      </c>
      <c r="D235">
        <v>434.88</v>
      </c>
    </row>
    <row r="236" spans="1:4" x14ac:dyDescent="0.2">
      <c r="A236">
        <v>87350</v>
      </c>
      <c r="B236" t="s">
        <v>7874</v>
      </c>
      <c r="C236" t="s">
        <v>2968</v>
      </c>
      <c r="D236">
        <v>526.53</v>
      </c>
    </row>
    <row r="237" spans="1:4" x14ac:dyDescent="0.2">
      <c r="A237">
        <v>87351</v>
      </c>
      <c r="B237" t="s">
        <v>7875</v>
      </c>
      <c r="C237" t="s">
        <v>2968</v>
      </c>
      <c r="D237">
        <v>415.41</v>
      </c>
    </row>
    <row r="238" spans="1:4" x14ac:dyDescent="0.2">
      <c r="A238">
        <v>87374</v>
      </c>
      <c r="B238" t="s">
        <v>7876</v>
      </c>
      <c r="C238" t="s">
        <v>2968</v>
      </c>
      <c r="D238">
        <v>738.1</v>
      </c>
    </row>
    <row r="239" spans="1:4" x14ac:dyDescent="0.2">
      <c r="A239">
        <v>100455</v>
      </c>
      <c r="B239" t="s">
        <v>7877</v>
      </c>
      <c r="C239" t="s">
        <v>2968</v>
      </c>
      <c r="D239" t="s">
        <v>17527</v>
      </c>
    </row>
    <row r="240" spans="1:4" x14ac:dyDescent="0.2">
      <c r="A240">
        <v>87304</v>
      </c>
      <c r="B240" t="s">
        <v>7878</v>
      </c>
      <c r="C240" t="s">
        <v>2968</v>
      </c>
      <c r="D240">
        <v>558.27</v>
      </c>
    </row>
    <row r="241" spans="1:4" x14ac:dyDescent="0.2">
      <c r="A241">
        <v>87305</v>
      </c>
      <c r="B241" t="s">
        <v>7879</v>
      </c>
      <c r="C241" t="s">
        <v>2968</v>
      </c>
      <c r="D241">
        <v>557.04999999999995</v>
      </c>
    </row>
    <row r="242" spans="1:4" x14ac:dyDescent="0.2">
      <c r="A242">
        <v>87345</v>
      </c>
      <c r="B242" t="s">
        <v>7880</v>
      </c>
      <c r="C242" t="s">
        <v>2968</v>
      </c>
      <c r="D242">
        <v>656.05</v>
      </c>
    </row>
    <row r="243" spans="1:4" x14ac:dyDescent="0.2">
      <c r="A243">
        <v>87346</v>
      </c>
      <c r="B243" t="s">
        <v>7881</v>
      </c>
      <c r="C243" t="s">
        <v>2968</v>
      </c>
      <c r="D243">
        <v>566.71</v>
      </c>
    </row>
    <row r="244" spans="1:4" x14ac:dyDescent="0.2">
      <c r="A244">
        <v>87347</v>
      </c>
      <c r="B244" t="s">
        <v>7882</v>
      </c>
      <c r="C244" t="s">
        <v>2968</v>
      </c>
      <c r="D244">
        <v>517.12</v>
      </c>
    </row>
    <row r="245" spans="1:4" x14ac:dyDescent="0.2">
      <c r="A245">
        <v>87366</v>
      </c>
      <c r="B245" t="s">
        <v>7883</v>
      </c>
      <c r="C245" t="s">
        <v>2968</v>
      </c>
      <c r="D245">
        <v>656.91</v>
      </c>
    </row>
    <row r="246" spans="1:4" x14ac:dyDescent="0.2">
      <c r="A246">
        <v>100448</v>
      </c>
      <c r="B246" t="s">
        <v>7884</v>
      </c>
      <c r="C246" t="s">
        <v>2968</v>
      </c>
      <c r="D246" t="s">
        <v>17527</v>
      </c>
    </row>
    <row r="247" spans="1:4" x14ac:dyDescent="0.2">
      <c r="A247">
        <v>87283</v>
      </c>
      <c r="B247" t="s">
        <v>7885</v>
      </c>
      <c r="C247" t="s">
        <v>2968</v>
      </c>
      <c r="D247">
        <v>473.95</v>
      </c>
    </row>
    <row r="248" spans="1:4" x14ac:dyDescent="0.2">
      <c r="A248">
        <v>87284</v>
      </c>
      <c r="B248" t="s">
        <v>7886</v>
      </c>
      <c r="C248" t="s">
        <v>2968</v>
      </c>
      <c r="D248">
        <v>457.08</v>
      </c>
    </row>
    <row r="249" spans="1:4" x14ac:dyDescent="0.2">
      <c r="A249">
        <v>87329</v>
      </c>
      <c r="B249" t="s">
        <v>7887</v>
      </c>
      <c r="C249" t="s">
        <v>2968</v>
      </c>
      <c r="D249">
        <v>539.52</v>
      </c>
    </row>
    <row r="250" spans="1:4" x14ac:dyDescent="0.2">
      <c r="A250">
        <v>87330</v>
      </c>
      <c r="B250" t="s">
        <v>7888</v>
      </c>
      <c r="C250" t="s">
        <v>2968</v>
      </c>
      <c r="D250">
        <v>435.57</v>
      </c>
    </row>
    <row r="251" spans="1:4" x14ac:dyDescent="0.2">
      <c r="A251">
        <v>87375</v>
      </c>
      <c r="B251" t="s">
        <v>7889</v>
      </c>
      <c r="C251" t="s">
        <v>2968</v>
      </c>
      <c r="D251">
        <v>714.69</v>
      </c>
    </row>
    <row r="252" spans="1:4" x14ac:dyDescent="0.2">
      <c r="A252">
        <v>100456</v>
      </c>
      <c r="B252" t="s">
        <v>7890</v>
      </c>
      <c r="C252" t="s">
        <v>2968</v>
      </c>
      <c r="D252" t="s">
        <v>17527</v>
      </c>
    </row>
    <row r="253" spans="1:4" x14ac:dyDescent="0.2">
      <c r="A253">
        <v>87307</v>
      </c>
      <c r="B253" t="s">
        <v>7628</v>
      </c>
      <c r="C253" t="s">
        <v>2968</v>
      </c>
      <c r="D253">
        <v>542.92999999999995</v>
      </c>
    </row>
    <row r="254" spans="1:4" x14ac:dyDescent="0.2">
      <c r="A254">
        <v>87308</v>
      </c>
      <c r="B254" t="s">
        <v>7891</v>
      </c>
      <c r="C254" t="s">
        <v>2968</v>
      </c>
      <c r="D254">
        <v>523.83000000000004</v>
      </c>
    </row>
    <row r="255" spans="1:4" x14ac:dyDescent="0.2">
      <c r="A255">
        <v>87348</v>
      </c>
      <c r="B255" t="s">
        <v>7892</v>
      </c>
      <c r="C255" t="s">
        <v>2968</v>
      </c>
      <c r="D255">
        <v>600.58000000000004</v>
      </c>
    </row>
    <row r="256" spans="1:4" x14ac:dyDescent="0.2">
      <c r="A256">
        <v>87349</v>
      </c>
      <c r="B256" t="s">
        <v>7893</v>
      </c>
      <c r="C256" t="s">
        <v>2968</v>
      </c>
      <c r="D256">
        <v>480.94</v>
      </c>
    </row>
    <row r="257" spans="1:4" x14ac:dyDescent="0.2">
      <c r="A257">
        <v>87365</v>
      </c>
      <c r="B257" t="s">
        <v>7894</v>
      </c>
      <c r="C257" t="s">
        <v>2968</v>
      </c>
      <c r="D257">
        <v>626.94000000000005</v>
      </c>
    </row>
    <row r="258" spans="1:4" x14ac:dyDescent="0.2">
      <c r="A258">
        <v>100447</v>
      </c>
      <c r="B258" t="s">
        <v>7895</v>
      </c>
      <c r="C258" t="s">
        <v>2968</v>
      </c>
      <c r="D258" t="s">
        <v>17527</v>
      </c>
    </row>
    <row r="259" spans="1:4" x14ac:dyDescent="0.2">
      <c r="A259">
        <v>87280</v>
      </c>
      <c r="B259" t="s">
        <v>7896</v>
      </c>
      <c r="C259" t="s">
        <v>2968</v>
      </c>
      <c r="D259">
        <v>466.69</v>
      </c>
    </row>
    <row r="260" spans="1:4" x14ac:dyDescent="0.2">
      <c r="A260">
        <v>87281</v>
      </c>
      <c r="B260" t="s">
        <v>7897</v>
      </c>
      <c r="C260" t="s">
        <v>2968</v>
      </c>
      <c r="D260">
        <v>451.39</v>
      </c>
    </row>
    <row r="261" spans="1:4" x14ac:dyDescent="0.2">
      <c r="A261">
        <v>87327</v>
      </c>
      <c r="B261" t="s">
        <v>7898</v>
      </c>
      <c r="C261" t="s">
        <v>2968</v>
      </c>
      <c r="D261">
        <v>503.3</v>
      </c>
    </row>
    <row r="262" spans="1:4" x14ac:dyDescent="0.2">
      <c r="A262">
        <v>87328</v>
      </c>
      <c r="B262" t="s">
        <v>7899</v>
      </c>
      <c r="C262" t="s">
        <v>2968</v>
      </c>
      <c r="D262">
        <v>411.17</v>
      </c>
    </row>
    <row r="263" spans="1:4" x14ac:dyDescent="0.2">
      <c r="A263">
        <v>87410</v>
      </c>
      <c r="B263" t="s">
        <v>7900</v>
      </c>
      <c r="C263" t="s">
        <v>2968</v>
      </c>
      <c r="D263">
        <v>913.29</v>
      </c>
    </row>
    <row r="264" spans="1:4" x14ac:dyDescent="0.2">
      <c r="A264">
        <v>95577</v>
      </c>
      <c r="B264" t="s">
        <v>7901</v>
      </c>
      <c r="C264" t="s">
        <v>94</v>
      </c>
      <c r="D264">
        <v>10.54</v>
      </c>
    </row>
    <row r="265" spans="1:4" x14ac:dyDescent="0.2">
      <c r="A265">
        <v>95578</v>
      </c>
      <c r="B265" t="s">
        <v>7904</v>
      </c>
      <c r="C265" t="s">
        <v>94</v>
      </c>
      <c r="D265">
        <v>8.6199999999999992</v>
      </c>
    </row>
    <row r="266" spans="1:4" x14ac:dyDescent="0.2">
      <c r="A266">
        <v>95579</v>
      </c>
      <c r="B266" t="s">
        <v>7906</v>
      </c>
      <c r="C266" t="s">
        <v>94</v>
      </c>
      <c r="D266">
        <v>8.1999999999999993</v>
      </c>
    </row>
    <row r="267" spans="1:4" x14ac:dyDescent="0.2">
      <c r="A267">
        <v>95580</v>
      </c>
      <c r="B267" t="s">
        <v>7908</v>
      </c>
      <c r="C267" t="s">
        <v>94</v>
      </c>
      <c r="D267">
        <v>9.36</v>
      </c>
    </row>
    <row r="268" spans="1:4" x14ac:dyDescent="0.2">
      <c r="A268">
        <v>95581</v>
      </c>
      <c r="B268" t="s">
        <v>7910</v>
      </c>
      <c r="C268" t="s">
        <v>94</v>
      </c>
      <c r="D268">
        <v>9.31</v>
      </c>
    </row>
    <row r="269" spans="1:4" x14ac:dyDescent="0.2">
      <c r="A269">
        <v>95582</v>
      </c>
      <c r="B269" t="s">
        <v>7912</v>
      </c>
      <c r="C269" t="s">
        <v>94</v>
      </c>
      <c r="D269">
        <v>10.09</v>
      </c>
    </row>
    <row r="270" spans="1:4" x14ac:dyDescent="0.2">
      <c r="A270">
        <v>95576</v>
      </c>
      <c r="B270" t="s">
        <v>7914</v>
      </c>
      <c r="C270" t="s">
        <v>94</v>
      </c>
      <c r="D270">
        <v>12.9</v>
      </c>
    </row>
    <row r="271" spans="1:4" x14ac:dyDescent="0.2">
      <c r="A271">
        <v>95583</v>
      </c>
      <c r="B271" t="s">
        <v>7916</v>
      </c>
      <c r="C271" t="s">
        <v>94</v>
      </c>
      <c r="D271">
        <v>18</v>
      </c>
    </row>
    <row r="272" spans="1:4" x14ac:dyDescent="0.2">
      <c r="A272">
        <v>95584</v>
      </c>
      <c r="B272" t="s">
        <v>7918</v>
      </c>
      <c r="C272" t="s">
        <v>94</v>
      </c>
      <c r="D272">
        <v>14.97</v>
      </c>
    </row>
    <row r="273" spans="1:4" x14ac:dyDescent="0.2">
      <c r="A273">
        <v>95593</v>
      </c>
      <c r="B273" t="s">
        <v>7920</v>
      </c>
      <c r="C273" t="s">
        <v>94</v>
      </c>
      <c r="D273">
        <v>14.97</v>
      </c>
    </row>
    <row r="274" spans="1:4" x14ac:dyDescent="0.2">
      <c r="A274">
        <v>95592</v>
      </c>
      <c r="B274" t="s">
        <v>7921</v>
      </c>
      <c r="C274" t="s">
        <v>94</v>
      </c>
      <c r="D274">
        <v>18</v>
      </c>
    </row>
    <row r="275" spans="1:4" x14ac:dyDescent="0.2">
      <c r="A275">
        <v>92919</v>
      </c>
      <c r="B275" t="s">
        <v>7922</v>
      </c>
      <c r="C275" t="s">
        <v>94</v>
      </c>
      <c r="D275">
        <v>12.35</v>
      </c>
    </row>
    <row r="276" spans="1:4" x14ac:dyDescent="0.2">
      <c r="A276">
        <v>92921</v>
      </c>
      <c r="B276" t="s">
        <v>7923</v>
      </c>
      <c r="C276" t="s">
        <v>94</v>
      </c>
      <c r="D276">
        <v>9.98</v>
      </c>
    </row>
    <row r="277" spans="1:4" x14ac:dyDescent="0.2">
      <c r="A277">
        <v>92922</v>
      </c>
      <c r="B277" t="s">
        <v>7924</v>
      </c>
      <c r="C277" t="s">
        <v>94</v>
      </c>
      <c r="D277">
        <v>9.34</v>
      </c>
    </row>
    <row r="278" spans="1:4" x14ac:dyDescent="0.2">
      <c r="A278">
        <v>92923</v>
      </c>
      <c r="B278" t="s">
        <v>7925</v>
      </c>
      <c r="C278" t="s">
        <v>94</v>
      </c>
      <c r="D278">
        <v>10.28</v>
      </c>
    </row>
    <row r="279" spans="1:4" x14ac:dyDescent="0.2">
      <c r="A279">
        <v>92924</v>
      </c>
      <c r="B279" t="s">
        <v>7926</v>
      </c>
      <c r="C279" t="s">
        <v>94</v>
      </c>
      <c r="D279">
        <v>10</v>
      </c>
    </row>
    <row r="280" spans="1:4" x14ac:dyDescent="0.2">
      <c r="A280">
        <v>104104</v>
      </c>
      <c r="B280" t="s">
        <v>7927</v>
      </c>
      <c r="C280" t="s">
        <v>94</v>
      </c>
      <c r="D280">
        <v>10.27</v>
      </c>
    </row>
    <row r="281" spans="1:4" x14ac:dyDescent="0.2">
      <c r="A281">
        <v>92916</v>
      </c>
      <c r="B281" t="s">
        <v>7928</v>
      </c>
      <c r="C281" t="s">
        <v>94</v>
      </c>
      <c r="D281">
        <v>16.63</v>
      </c>
    </row>
    <row r="282" spans="1:4" x14ac:dyDescent="0.2">
      <c r="A282">
        <v>92917</v>
      </c>
      <c r="B282" t="s">
        <v>7929</v>
      </c>
      <c r="C282" t="s">
        <v>94</v>
      </c>
      <c r="D282">
        <v>14.53</v>
      </c>
    </row>
    <row r="283" spans="1:4" x14ac:dyDescent="0.2">
      <c r="A283">
        <v>92915</v>
      </c>
      <c r="B283" t="s">
        <v>7930</v>
      </c>
      <c r="C283" t="s">
        <v>94</v>
      </c>
      <c r="D283">
        <v>19.14</v>
      </c>
    </row>
    <row r="284" spans="1:4" x14ac:dyDescent="0.2">
      <c r="A284">
        <v>92771</v>
      </c>
      <c r="B284" t="s">
        <v>139</v>
      </c>
      <c r="C284" t="s">
        <v>94</v>
      </c>
      <c r="D284">
        <v>10.37</v>
      </c>
    </row>
    <row r="285" spans="1:4" x14ac:dyDescent="0.2">
      <c r="A285">
        <v>92772</v>
      </c>
      <c r="B285" t="s">
        <v>776</v>
      </c>
      <c r="C285" t="s">
        <v>94</v>
      </c>
      <c r="D285">
        <v>8.56</v>
      </c>
    </row>
    <row r="286" spans="1:4" x14ac:dyDescent="0.2">
      <c r="A286">
        <v>92773</v>
      </c>
      <c r="B286" t="s">
        <v>1320</v>
      </c>
      <c r="C286" t="s">
        <v>94</v>
      </c>
      <c r="D286">
        <v>8.32</v>
      </c>
    </row>
    <row r="287" spans="1:4" x14ac:dyDescent="0.2">
      <c r="A287">
        <v>92774</v>
      </c>
      <c r="B287" t="s">
        <v>7931</v>
      </c>
      <c r="C287" t="s">
        <v>94</v>
      </c>
      <c r="D287">
        <v>9.5299999999999994</v>
      </c>
    </row>
    <row r="288" spans="1:4" x14ac:dyDescent="0.2">
      <c r="A288">
        <v>92769</v>
      </c>
      <c r="B288" t="s">
        <v>135</v>
      </c>
      <c r="C288" t="s">
        <v>94</v>
      </c>
      <c r="D288">
        <v>13.13</v>
      </c>
    </row>
    <row r="289" spans="1:4" x14ac:dyDescent="0.2">
      <c r="A289">
        <v>92770</v>
      </c>
      <c r="B289" t="s">
        <v>137</v>
      </c>
      <c r="C289" t="s">
        <v>94</v>
      </c>
      <c r="D289">
        <v>11.9</v>
      </c>
    </row>
    <row r="290" spans="1:4" x14ac:dyDescent="0.2">
      <c r="A290">
        <v>92767</v>
      </c>
      <c r="B290" t="s">
        <v>7932</v>
      </c>
      <c r="C290" t="s">
        <v>94</v>
      </c>
      <c r="D290">
        <v>17.22</v>
      </c>
    </row>
    <row r="291" spans="1:4" x14ac:dyDescent="0.2">
      <c r="A291">
        <v>92768</v>
      </c>
      <c r="B291" t="s">
        <v>133</v>
      </c>
      <c r="C291" t="s">
        <v>94</v>
      </c>
      <c r="D291">
        <v>14.62</v>
      </c>
    </row>
    <row r="292" spans="1:4" x14ac:dyDescent="0.2">
      <c r="A292">
        <v>92762</v>
      </c>
      <c r="B292" t="s">
        <v>115</v>
      </c>
      <c r="C292" t="s">
        <v>94</v>
      </c>
      <c r="D292">
        <v>10.99</v>
      </c>
    </row>
    <row r="293" spans="1:4" x14ac:dyDescent="0.2">
      <c r="A293">
        <v>92763</v>
      </c>
      <c r="B293" t="s">
        <v>118</v>
      </c>
      <c r="C293" t="s">
        <v>94</v>
      </c>
      <c r="D293">
        <v>9.1</v>
      </c>
    </row>
    <row r="294" spans="1:4" x14ac:dyDescent="0.2">
      <c r="A294">
        <v>92764</v>
      </c>
      <c r="B294" t="s">
        <v>120</v>
      </c>
      <c r="C294" t="s">
        <v>94</v>
      </c>
      <c r="D294">
        <v>8.68</v>
      </c>
    </row>
    <row r="295" spans="1:4" x14ac:dyDescent="0.2">
      <c r="A295">
        <v>92765</v>
      </c>
      <c r="B295" t="s">
        <v>1293</v>
      </c>
      <c r="C295" t="s">
        <v>94</v>
      </c>
      <c r="D295">
        <v>9.74</v>
      </c>
    </row>
    <row r="296" spans="1:4" x14ac:dyDescent="0.2">
      <c r="A296">
        <v>92766</v>
      </c>
      <c r="B296" t="s">
        <v>7934</v>
      </c>
      <c r="C296" t="s">
        <v>94</v>
      </c>
      <c r="D296">
        <v>9.6</v>
      </c>
    </row>
    <row r="297" spans="1:4" x14ac:dyDescent="0.2">
      <c r="A297">
        <v>104105</v>
      </c>
      <c r="B297" t="s">
        <v>7935</v>
      </c>
      <c r="C297" t="s">
        <v>94</v>
      </c>
      <c r="D297">
        <v>10.27</v>
      </c>
    </row>
    <row r="298" spans="1:4" x14ac:dyDescent="0.2">
      <c r="A298">
        <v>92760</v>
      </c>
      <c r="B298" t="s">
        <v>128</v>
      </c>
      <c r="C298" t="s">
        <v>94</v>
      </c>
      <c r="D298">
        <v>13.88</v>
      </c>
    </row>
    <row r="299" spans="1:4" x14ac:dyDescent="0.2">
      <c r="A299">
        <v>92761</v>
      </c>
      <c r="B299" t="s">
        <v>130</v>
      </c>
      <c r="C299" t="s">
        <v>94</v>
      </c>
      <c r="D299">
        <v>12.58</v>
      </c>
    </row>
    <row r="300" spans="1:4" x14ac:dyDescent="0.2">
      <c r="A300">
        <v>92759</v>
      </c>
      <c r="B300" t="s">
        <v>122</v>
      </c>
      <c r="C300" t="s">
        <v>94</v>
      </c>
      <c r="D300">
        <v>15.42</v>
      </c>
    </row>
    <row r="301" spans="1:4" x14ac:dyDescent="0.2">
      <c r="A301">
        <v>104108</v>
      </c>
      <c r="B301" t="s">
        <v>7936</v>
      </c>
      <c r="C301" t="s">
        <v>94</v>
      </c>
      <c r="D301">
        <v>13.4</v>
      </c>
    </row>
    <row r="302" spans="1:4" x14ac:dyDescent="0.2">
      <c r="A302">
        <v>104107</v>
      </c>
      <c r="B302" t="s">
        <v>7937</v>
      </c>
      <c r="C302" t="s">
        <v>94</v>
      </c>
      <c r="D302">
        <v>11.18</v>
      </c>
    </row>
    <row r="303" spans="1:4" x14ac:dyDescent="0.2">
      <c r="A303">
        <v>104106</v>
      </c>
      <c r="B303" t="s">
        <v>7938</v>
      </c>
      <c r="C303" t="s">
        <v>94</v>
      </c>
      <c r="D303">
        <v>10.25</v>
      </c>
    </row>
    <row r="304" spans="1:4" x14ac:dyDescent="0.2">
      <c r="A304">
        <v>104110</v>
      </c>
      <c r="B304" t="s">
        <v>7939</v>
      </c>
      <c r="C304" t="s">
        <v>94</v>
      </c>
      <c r="D304">
        <v>20.309999999999999</v>
      </c>
    </row>
    <row r="305" spans="1:4" x14ac:dyDescent="0.2">
      <c r="A305">
        <v>104109</v>
      </c>
      <c r="B305" t="s">
        <v>7940</v>
      </c>
      <c r="C305" t="s">
        <v>94</v>
      </c>
      <c r="D305">
        <v>17.149999999999999</v>
      </c>
    </row>
    <row r="306" spans="1:4" x14ac:dyDescent="0.2">
      <c r="A306">
        <v>104111</v>
      </c>
      <c r="B306" t="s">
        <v>7941</v>
      </c>
      <c r="C306" t="s">
        <v>94</v>
      </c>
      <c r="D306">
        <v>24.12</v>
      </c>
    </row>
    <row r="307" spans="1:4" x14ac:dyDescent="0.2">
      <c r="A307">
        <v>92884</v>
      </c>
      <c r="B307" t="s">
        <v>7942</v>
      </c>
      <c r="C307" t="s">
        <v>94</v>
      </c>
      <c r="D307">
        <v>12.33</v>
      </c>
    </row>
    <row r="308" spans="1:4" x14ac:dyDescent="0.2">
      <c r="A308">
        <v>92885</v>
      </c>
      <c r="B308" t="s">
        <v>7944</v>
      </c>
      <c r="C308" t="s">
        <v>94</v>
      </c>
      <c r="D308">
        <v>11.45</v>
      </c>
    </row>
    <row r="309" spans="1:4" x14ac:dyDescent="0.2">
      <c r="A309">
        <v>92886</v>
      </c>
      <c r="B309" t="s">
        <v>7946</v>
      </c>
      <c r="C309" t="s">
        <v>94</v>
      </c>
      <c r="D309">
        <v>10.72</v>
      </c>
    </row>
    <row r="310" spans="1:4" x14ac:dyDescent="0.2">
      <c r="A310">
        <v>92887</v>
      </c>
      <c r="B310" t="s">
        <v>7948</v>
      </c>
      <c r="C310" t="s">
        <v>94</v>
      </c>
      <c r="D310">
        <v>10.5</v>
      </c>
    </row>
    <row r="311" spans="1:4" x14ac:dyDescent="0.2">
      <c r="A311">
        <v>92888</v>
      </c>
      <c r="B311" t="s">
        <v>7950</v>
      </c>
      <c r="C311" t="s">
        <v>94</v>
      </c>
      <c r="D311">
        <v>10.15</v>
      </c>
    </row>
    <row r="312" spans="1:4" x14ac:dyDescent="0.2">
      <c r="A312">
        <v>92882</v>
      </c>
      <c r="B312" t="s">
        <v>7952</v>
      </c>
      <c r="C312" t="s">
        <v>94</v>
      </c>
      <c r="D312">
        <v>14.24</v>
      </c>
    </row>
    <row r="313" spans="1:4" x14ac:dyDescent="0.2">
      <c r="A313">
        <v>92883</v>
      </c>
      <c r="B313" t="s">
        <v>7954</v>
      </c>
      <c r="C313" t="s">
        <v>94</v>
      </c>
      <c r="D313">
        <v>12.62</v>
      </c>
    </row>
    <row r="314" spans="1:4" x14ac:dyDescent="0.2">
      <c r="A314">
        <v>92877</v>
      </c>
      <c r="B314" t="s">
        <v>7943</v>
      </c>
      <c r="C314" t="s">
        <v>94</v>
      </c>
      <c r="D314">
        <v>9.41</v>
      </c>
    </row>
    <row r="315" spans="1:4" x14ac:dyDescent="0.2">
      <c r="A315">
        <v>92878</v>
      </c>
      <c r="B315" t="s">
        <v>7945</v>
      </c>
      <c r="C315" t="s">
        <v>94</v>
      </c>
      <c r="D315">
        <v>9.18</v>
      </c>
    </row>
    <row r="316" spans="1:4" x14ac:dyDescent="0.2">
      <c r="A316">
        <v>92879</v>
      </c>
      <c r="B316" t="s">
        <v>7947</v>
      </c>
      <c r="C316" t="s">
        <v>94</v>
      </c>
      <c r="D316">
        <v>9.02</v>
      </c>
    </row>
    <row r="317" spans="1:4" x14ac:dyDescent="0.2">
      <c r="A317">
        <v>92880</v>
      </c>
      <c r="B317" t="s">
        <v>7949</v>
      </c>
      <c r="C317" t="s">
        <v>94</v>
      </c>
      <c r="D317">
        <v>9.1999999999999993</v>
      </c>
    </row>
    <row r="318" spans="1:4" x14ac:dyDescent="0.2">
      <c r="A318">
        <v>92881</v>
      </c>
      <c r="B318" t="s">
        <v>7951</v>
      </c>
      <c r="C318" t="s">
        <v>94</v>
      </c>
      <c r="D318">
        <v>9.17</v>
      </c>
    </row>
    <row r="319" spans="1:4" x14ac:dyDescent="0.2">
      <c r="A319">
        <v>92875</v>
      </c>
      <c r="B319" t="s">
        <v>7953</v>
      </c>
      <c r="C319" t="s">
        <v>94</v>
      </c>
      <c r="D319">
        <v>9.42</v>
      </c>
    </row>
    <row r="320" spans="1:4" x14ac:dyDescent="0.2">
      <c r="A320">
        <v>92876</v>
      </c>
      <c r="B320" t="s">
        <v>7955</v>
      </c>
      <c r="C320" t="s">
        <v>94</v>
      </c>
      <c r="D320">
        <v>8.8800000000000008</v>
      </c>
    </row>
    <row r="321" spans="1:4" x14ac:dyDescent="0.2">
      <c r="A321">
        <v>92803</v>
      </c>
      <c r="B321" t="s">
        <v>7902</v>
      </c>
      <c r="C321" t="s">
        <v>94</v>
      </c>
      <c r="D321">
        <v>8.65</v>
      </c>
    </row>
    <row r="322" spans="1:4" x14ac:dyDescent="0.2">
      <c r="A322">
        <v>92804</v>
      </c>
      <c r="B322" t="s">
        <v>7905</v>
      </c>
      <c r="C322" t="s">
        <v>94</v>
      </c>
      <c r="D322">
        <v>7.37</v>
      </c>
    </row>
    <row r="323" spans="1:4" x14ac:dyDescent="0.2">
      <c r="A323">
        <v>92805</v>
      </c>
      <c r="B323" t="s">
        <v>7907</v>
      </c>
      <c r="C323" t="s">
        <v>94</v>
      </c>
      <c r="D323">
        <v>7.26</v>
      </c>
    </row>
    <row r="324" spans="1:4" x14ac:dyDescent="0.2">
      <c r="A324">
        <v>92806</v>
      </c>
      <c r="B324" t="s">
        <v>7909</v>
      </c>
      <c r="C324" t="s">
        <v>94</v>
      </c>
      <c r="D324">
        <v>8.5299999999999994</v>
      </c>
    </row>
    <row r="325" spans="1:4" x14ac:dyDescent="0.2">
      <c r="A325">
        <v>92798</v>
      </c>
      <c r="B325" t="s">
        <v>7911</v>
      </c>
      <c r="C325" t="s">
        <v>94</v>
      </c>
      <c r="D325">
        <v>8.5299999999999994</v>
      </c>
    </row>
    <row r="326" spans="1:4" x14ac:dyDescent="0.2">
      <c r="A326">
        <v>95448</v>
      </c>
      <c r="B326" t="s">
        <v>7913</v>
      </c>
      <c r="C326" t="s">
        <v>94</v>
      </c>
      <c r="D326">
        <v>9.34</v>
      </c>
    </row>
    <row r="327" spans="1:4" x14ac:dyDescent="0.2">
      <c r="A327">
        <v>92801</v>
      </c>
      <c r="B327" t="s">
        <v>7919</v>
      </c>
      <c r="C327" t="s">
        <v>94</v>
      </c>
      <c r="D327">
        <v>9.74</v>
      </c>
    </row>
    <row r="328" spans="1:4" x14ac:dyDescent="0.2">
      <c r="A328">
        <v>92802</v>
      </c>
      <c r="B328" t="s">
        <v>7915</v>
      </c>
      <c r="C328" t="s">
        <v>94</v>
      </c>
      <c r="D328">
        <v>9.4700000000000006</v>
      </c>
    </row>
    <row r="329" spans="1:4" x14ac:dyDescent="0.2">
      <c r="A329">
        <v>92799</v>
      </c>
      <c r="B329" t="s">
        <v>7933</v>
      </c>
      <c r="C329" t="s">
        <v>94</v>
      </c>
      <c r="D329">
        <v>11.54</v>
      </c>
    </row>
    <row r="330" spans="1:4" x14ac:dyDescent="0.2">
      <c r="A330">
        <v>92800</v>
      </c>
      <c r="B330" t="s">
        <v>7917</v>
      </c>
      <c r="C330" t="s">
        <v>94</v>
      </c>
      <c r="D330">
        <v>10.029999999999999</v>
      </c>
    </row>
    <row r="331" spans="1:4" x14ac:dyDescent="0.2">
      <c r="A331">
        <v>95605</v>
      </c>
      <c r="B331" t="s">
        <v>7956</v>
      </c>
      <c r="C331" t="s">
        <v>52</v>
      </c>
      <c r="D331">
        <v>92.28</v>
      </c>
    </row>
    <row r="332" spans="1:4" x14ac:dyDescent="0.2">
      <c r="A332">
        <v>95602</v>
      </c>
      <c r="B332" t="s">
        <v>7959</v>
      </c>
      <c r="C332" t="s">
        <v>52</v>
      </c>
      <c r="D332">
        <v>18.98</v>
      </c>
    </row>
    <row r="333" spans="1:4" x14ac:dyDescent="0.2">
      <c r="A333">
        <v>95603</v>
      </c>
      <c r="B333" t="s">
        <v>7960</v>
      </c>
      <c r="C333" t="s">
        <v>52</v>
      </c>
      <c r="D333">
        <v>32.369999999999997</v>
      </c>
    </row>
    <row r="334" spans="1:4" x14ac:dyDescent="0.2">
      <c r="A334">
        <v>95604</v>
      </c>
      <c r="B334" t="s">
        <v>7961</v>
      </c>
      <c r="C334" t="s">
        <v>52</v>
      </c>
      <c r="D334">
        <v>50.25</v>
      </c>
    </row>
    <row r="335" spans="1:4" x14ac:dyDescent="0.2">
      <c r="A335">
        <v>95601</v>
      </c>
      <c r="B335" t="s">
        <v>7962</v>
      </c>
      <c r="C335" t="s">
        <v>52</v>
      </c>
      <c r="D335">
        <v>11.85</v>
      </c>
    </row>
    <row r="336" spans="1:4" x14ac:dyDescent="0.2">
      <c r="A336">
        <v>102521</v>
      </c>
      <c r="B336" t="s">
        <v>7963</v>
      </c>
      <c r="C336" t="s">
        <v>52</v>
      </c>
      <c r="D336">
        <v>76.12</v>
      </c>
    </row>
    <row r="337" spans="1:4" x14ac:dyDescent="0.2">
      <c r="A337">
        <v>102522</v>
      </c>
      <c r="B337" t="s">
        <v>7964</v>
      </c>
      <c r="C337" t="s">
        <v>52</v>
      </c>
      <c r="D337">
        <v>111.67</v>
      </c>
    </row>
    <row r="338" spans="1:4" x14ac:dyDescent="0.2">
      <c r="A338">
        <v>102523</v>
      </c>
      <c r="B338" t="s">
        <v>7965</v>
      </c>
      <c r="C338" t="s">
        <v>52</v>
      </c>
      <c r="D338">
        <v>147.22999999999999</v>
      </c>
    </row>
    <row r="339" spans="1:4" x14ac:dyDescent="0.2">
      <c r="A339">
        <v>95608</v>
      </c>
      <c r="B339" t="s">
        <v>7966</v>
      </c>
      <c r="C339" t="s">
        <v>52</v>
      </c>
      <c r="D339">
        <v>45.81</v>
      </c>
    </row>
    <row r="340" spans="1:4" x14ac:dyDescent="0.2">
      <c r="A340">
        <v>95609</v>
      </c>
      <c r="B340" t="s">
        <v>7970</v>
      </c>
      <c r="C340" t="s">
        <v>52</v>
      </c>
      <c r="D340">
        <v>58.09</v>
      </c>
    </row>
    <row r="341" spans="1:4" x14ac:dyDescent="0.2">
      <c r="A341">
        <v>95607</v>
      </c>
      <c r="B341" t="s">
        <v>7971</v>
      </c>
      <c r="C341" t="s">
        <v>52</v>
      </c>
      <c r="D341">
        <v>31.58</v>
      </c>
    </row>
    <row r="342" spans="1:4" x14ac:dyDescent="0.2">
      <c r="A342">
        <v>106132</v>
      </c>
      <c r="B342" t="s">
        <v>7972</v>
      </c>
      <c r="C342" t="s">
        <v>2968</v>
      </c>
      <c r="D342" t="s">
        <v>17527</v>
      </c>
    </row>
    <row r="343" spans="1:4" x14ac:dyDescent="0.2">
      <c r="A343">
        <v>106133</v>
      </c>
      <c r="B343" t="s">
        <v>7977</v>
      </c>
      <c r="C343" t="s">
        <v>2968</v>
      </c>
      <c r="D343" t="s">
        <v>17527</v>
      </c>
    </row>
    <row r="344" spans="1:4" x14ac:dyDescent="0.2">
      <c r="A344">
        <v>95996</v>
      </c>
      <c r="B344" t="s">
        <v>7979</v>
      </c>
      <c r="C344" t="s">
        <v>2968</v>
      </c>
      <c r="D344" s="335">
        <v>1579.56</v>
      </c>
    </row>
    <row r="345" spans="1:4" x14ac:dyDescent="0.2">
      <c r="A345">
        <v>95995</v>
      </c>
      <c r="B345" t="s">
        <v>7990</v>
      </c>
      <c r="C345" t="s">
        <v>2968</v>
      </c>
      <c r="D345" s="335">
        <v>1830.77</v>
      </c>
    </row>
    <row r="346" spans="1:4" x14ac:dyDescent="0.2">
      <c r="A346">
        <v>104372</v>
      </c>
      <c r="B346" t="s">
        <v>7991</v>
      </c>
      <c r="C346" t="s">
        <v>2968</v>
      </c>
      <c r="D346" t="s">
        <v>17527</v>
      </c>
    </row>
    <row r="347" spans="1:4" x14ac:dyDescent="0.2">
      <c r="A347">
        <v>104371</v>
      </c>
      <c r="B347" t="s">
        <v>7993</v>
      </c>
      <c r="C347" t="s">
        <v>2968</v>
      </c>
      <c r="D347" t="s">
        <v>17527</v>
      </c>
    </row>
    <row r="348" spans="1:4" x14ac:dyDescent="0.2">
      <c r="A348">
        <v>106138</v>
      </c>
      <c r="B348" t="s">
        <v>7995</v>
      </c>
      <c r="C348" t="s">
        <v>3211</v>
      </c>
      <c r="D348">
        <v>9.4700000000000006</v>
      </c>
    </row>
    <row r="349" spans="1:4" x14ac:dyDescent="0.2">
      <c r="A349">
        <v>106135</v>
      </c>
      <c r="B349" t="s">
        <v>8003</v>
      </c>
      <c r="C349" t="s">
        <v>3211</v>
      </c>
      <c r="D349">
        <v>8.0299999999999994</v>
      </c>
    </row>
    <row r="350" spans="1:4" x14ac:dyDescent="0.2">
      <c r="A350">
        <v>106137</v>
      </c>
      <c r="B350" t="s">
        <v>8004</v>
      </c>
      <c r="C350" t="s">
        <v>3211</v>
      </c>
      <c r="D350">
        <v>10.99</v>
      </c>
    </row>
    <row r="351" spans="1:4" x14ac:dyDescent="0.2">
      <c r="A351">
        <v>96001</v>
      </c>
      <c r="B351" t="s">
        <v>8005</v>
      </c>
      <c r="C351" t="s">
        <v>3211</v>
      </c>
      <c r="D351">
        <v>9.24</v>
      </c>
    </row>
    <row r="352" spans="1:4" x14ac:dyDescent="0.2">
      <c r="A352">
        <v>106136</v>
      </c>
      <c r="B352" t="s">
        <v>8006</v>
      </c>
      <c r="C352" t="s">
        <v>3211</v>
      </c>
      <c r="D352">
        <v>12.86</v>
      </c>
    </row>
    <row r="353" spans="1:4" x14ac:dyDescent="0.2">
      <c r="A353">
        <v>106134</v>
      </c>
      <c r="B353" t="s">
        <v>8007</v>
      </c>
      <c r="C353" t="s">
        <v>3211</v>
      </c>
      <c r="D353">
        <v>10.74</v>
      </c>
    </row>
    <row r="354" spans="1:4" x14ac:dyDescent="0.2">
      <c r="A354">
        <v>94880</v>
      </c>
      <c r="B354" t="s">
        <v>8008</v>
      </c>
      <c r="C354" t="s">
        <v>83</v>
      </c>
      <c r="D354">
        <v>53.26</v>
      </c>
    </row>
    <row r="355" spans="1:4" x14ac:dyDescent="0.2">
      <c r="A355">
        <v>94882</v>
      </c>
      <c r="B355" t="s">
        <v>8011</v>
      </c>
      <c r="C355" t="s">
        <v>83</v>
      </c>
      <c r="D355">
        <v>61.93</v>
      </c>
    </row>
    <row r="356" spans="1:4" x14ac:dyDescent="0.2">
      <c r="A356">
        <v>94884</v>
      </c>
      <c r="B356" t="s">
        <v>8012</v>
      </c>
      <c r="C356" t="s">
        <v>83</v>
      </c>
      <c r="D356">
        <v>79.52</v>
      </c>
    </row>
    <row r="357" spans="1:4" x14ac:dyDescent="0.2">
      <c r="A357">
        <v>94870</v>
      </c>
      <c r="B357" t="s">
        <v>8013</v>
      </c>
      <c r="C357" t="s">
        <v>83</v>
      </c>
      <c r="D357">
        <v>2.5499999999999998</v>
      </c>
    </row>
    <row r="358" spans="1:4" x14ac:dyDescent="0.2">
      <c r="A358">
        <v>94872</v>
      </c>
      <c r="B358" t="s">
        <v>8014</v>
      </c>
      <c r="C358" t="s">
        <v>83</v>
      </c>
      <c r="D358">
        <v>3.67</v>
      </c>
    </row>
    <row r="359" spans="1:4" x14ac:dyDescent="0.2">
      <c r="A359">
        <v>90746</v>
      </c>
      <c r="B359" t="s">
        <v>8015</v>
      </c>
      <c r="C359" t="s">
        <v>83</v>
      </c>
      <c r="D359">
        <v>5.47</v>
      </c>
    </row>
    <row r="360" spans="1:4" x14ac:dyDescent="0.2">
      <c r="A360">
        <v>90747</v>
      </c>
      <c r="B360" t="s">
        <v>8016</v>
      </c>
      <c r="C360" t="s">
        <v>83</v>
      </c>
      <c r="D360">
        <v>21.41</v>
      </c>
    </row>
    <row r="361" spans="1:4" x14ac:dyDescent="0.2">
      <c r="A361">
        <v>94876</v>
      </c>
      <c r="B361" t="s">
        <v>8017</v>
      </c>
      <c r="C361" t="s">
        <v>83</v>
      </c>
      <c r="D361">
        <v>35.76</v>
      </c>
    </row>
    <row r="362" spans="1:4" x14ac:dyDescent="0.2">
      <c r="A362">
        <v>94878</v>
      </c>
      <c r="B362" t="s">
        <v>8018</v>
      </c>
      <c r="C362" t="s">
        <v>83</v>
      </c>
      <c r="D362">
        <v>41.38</v>
      </c>
    </row>
    <row r="363" spans="1:4" x14ac:dyDescent="0.2">
      <c r="A363">
        <v>90740</v>
      </c>
      <c r="B363" t="s">
        <v>8019</v>
      </c>
      <c r="C363" t="s">
        <v>83</v>
      </c>
      <c r="D363">
        <v>6.67</v>
      </c>
    </row>
    <row r="364" spans="1:4" x14ac:dyDescent="0.2">
      <c r="A364">
        <v>90741</v>
      </c>
      <c r="B364" t="s">
        <v>8020</v>
      </c>
      <c r="C364" t="s">
        <v>83</v>
      </c>
      <c r="D364">
        <v>7.61</v>
      </c>
    </row>
    <row r="365" spans="1:4" x14ac:dyDescent="0.2">
      <c r="A365">
        <v>90742</v>
      </c>
      <c r="B365" t="s">
        <v>8021</v>
      </c>
      <c r="C365" t="s">
        <v>83</v>
      </c>
      <c r="D365">
        <v>8.5399999999999991</v>
      </c>
    </row>
    <row r="366" spans="1:4" x14ac:dyDescent="0.2">
      <c r="A366">
        <v>90743</v>
      </c>
      <c r="B366" t="s">
        <v>8022</v>
      </c>
      <c r="C366" t="s">
        <v>83</v>
      </c>
      <c r="D366">
        <v>9.48</v>
      </c>
    </row>
    <row r="367" spans="1:4" x14ac:dyDescent="0.2">
      <c r="A367">
        <v>90744</v>
      </c>
      <c r="B367" t="s">
        <v>8023</v>
      </c>
      <c r="C367" t="s">
        <v>83</v>
      </c>
      <c r="D367">
        <v>10.41</v>
      </c>
    </row>
    <row r="368" spans="1:4" x14ac:dyDescent="0.2">
      <c r="A368">
        <v>90745</v>
      </c>
      <c r="B368" t="s">
        <v>8024</v>
      </c>
      <c r="C368" t="s">
        <v>83</v>
      </c>
      <c r="D368">
        <v>13.13</v>
      </c>
    </row>
    <row r="369" spans="1:4" x14ac:dyDescent="0.2">
      <c r="A369">
        <v>90733</v>
      </c>
      <c r="B369" t="s">
        <v>8027</v>
      </c>
      <c r="C369" t="s">
        <v>83</v>
      </c>
      <c r="D369">
        <v>5.05</v>
      </c>
    </row>
    <row r="370" spans="1:4" x14ac:dyDescent="0.2">
      <c r="A370">
        <v>90734</v>
      </c>
      <c r="B370" t="s">
        <v>8028</v>
      </c>
      <c r="C370" t="s">
        <v>83</v>
      </c>
      <c r="D370">
        <v>5.99</v>
      </c>
    </row>
    <row r="371" spans="1:4" x14ac:dyDescent="0.2">
      <c r="A371">
        <v>90735</v>
      </c>
      <c r="B371" t="s">
        <v>8029</v>
      </c>
      <c r="C371" t="s">
        <v>83</v>
      </c>
      <c r="D371">
        <v>6.92</v>
      </c>
    </row>
    <row r="372" spans="1:4" x14ac:dyDescent="0.2">
      <c r="A372">
        <v>90736</v>
      </c>
      <c r="B372" t="s">
        <v>8030</v>
      </c>
      <c r="C372" t="s">
        <v>83</v>
      </c>
      <c r="D372">
        <v>7.85</v>
      </c>
    </row>
    <row r="373" spans="1:4" x14ac:dyDescent="0.2">
      <c r="A373">
        <v>90737</v>
      </c>
      <c r="B373" t="s">
        <v>8031</v>
      </c>
      <c r="C373" t="s">
        <v>83</v>
      </c>
      <c r="D373">
        <v>8.7899999999999991</v>
      </c>
    </row>
    <row r="374" spans="1:4" x14ac:dyDescent="0.2">
      <c r="A374">
        <v>90738</v>
      </c>
      <c r="B374" t="s">
        <v>8032</v>
      </c>
      <c r="C374" t="s">
        <v>83</v>
      </c>
      <c r="D374">
        <v>9.73</v>
      </c>
    </row>
    <row r="375" spans="1:4" x14ac:dyDescent="0.2">
      <c r="A375">
        <v>90739</v>
      </c>
      <c r="B375" t="s">
        <v>8033</v>
      </c>
      <c r="C375" t="s">
        <v>83</v>
      </c>
      <c r="D375">
        <v>11.77</v>
      </c>
    </row>
    <row r="376" spans="1:4" x14ac:dyDescent="0.2">
      <c r="A376">
        <v>90724</v>
      </c>
      <c r="B376" t="s">
        <v>8034</v>
      </c>
      <c r="C376" t="s">
        <v>52</v>
      </c>
      <c r="D376">
        <v>35.450000000000003</v>
      </c>
    </row>
    <row r="377" spans="1:4" x14ac:dyDescent="0.2">
      <c r="A377">
        <v>102267</v>
      </c>
      <c r="B377" t="s">
        <v>8035</v>
      </c>
      <c r="C377" t="s">
        <v>52</v>
      </c>
      <c r="D377">
        <v>189.38</v>
      </c>
    </row>
    <row r="378" spans="1:4" x14ac:dyDescent="0.2">
      <c r="A378">
        <v>102268</v>
      </c>
      <c r="B378" t="s">
        <v>8036</v>
      </c>
      <c r="C378" t="s">
        <v>52</v>
      </c>
      <c r="D378">
        <v>213.67</v>
      </c>
    </row>
    <row r="379" spans="1:4" x14ac:dyDescent="0.2">
      <c r="A379">
        <v>90725</v>
      </c>
      <c r="B379" t="s">
        <v>8037</v>
      </c>
      <c r="C379" t="s">
        <v>52</v>
      </c>
      <c r="D379">
        <v>43.54</v>
      </c>
    </row>
    <row r="380" spans="1:4" x14ac:dyDescent="0.2">
      <c r="A380">
        <v>102269</v>
      </c>
      <c r="B380" t="s">
        <v>8038</v>
      </c>
      <c r="C380" t="s">
        <v>52</v>
      </c>
      <c r="D380">
        <v>262.22000000000003</v>
      </c>
    </row>
    <row r="381" spans="1:4" x14ac:dyDescent="0.2">
      <c r="A381">
        <v>90726</v>
      </c>
      <c r="B381" t="s">
        <v>8039</v>
      </c>
      <c r="C381" t="s">
        <v>52</v>
      </c>
      <c r="D381">
        <v>51.7</v>
      </c>
    </row>
    <row r="382" spans="1:4" x14ac:dyDescent="0.2">
      <c r="A382">
        <v>90727</v>
      </c>
      <c r="B382" t="s">
        <v>8040</v>
      </c>
      <c r="C382" t="s">
        <v>52</v>
      </c>
      <c r="D382">
        <v>59.8</v>
      </c>
    </row>
    <row r="383" spans="1:4" x14ac:dyDescent="0.2">
      <c r="A383">
        <v>90728</v>
      </c>
      <c r="B383" t="s">
        <v>8041</v>
      </c>
      <c r="C383" t="s">
        <v>52</v>
      </c>
      <c r="D383">
        <v>67.900000000000006</v>
      </c>
    </row>
    <row r="384" spans="1:4" x14ac:dyDescent="0.2">
      <c r="A384">
        <v>90729</v>
      </c>
      <c r="B384" t="s">
        <v>8042</v>
      </c>
      <c r="C384" t="s">
        <v>52</v>
      </c>
      <c r="D384">
        <v>75.989999999999995</v>
      </c>
    </row>
    <row r="385" spans="1:4" x14ac:dyDescent="0.2">
      <c r="A385">
        <v>90730</v>
      </c>
      <c r="B385" t="s">
        <v>8043</v>
      </c>
      <c r="C385" t="s">
        <v>52</v>
      </c>
      <c r="D385">
        <v>84.09</v>
      </c>
    </row>
    <row r="386" spans="1:4" x14ac:dyDescent="0.2">
      <c r="A386">
        <v>90731</v>
      </c>
      <c r="B386" t="s">
        <v>8044</v>
      </c>
      <c r="C386" t="s">
        <v>52</v>
      </c>
      <c r="D386">
        <v>92.18</v>
      </c>
    </row>
    <row r="387" spans="1:4" x14ac:dyDescent="0.2">
      <c r="A387">
        <v>90732</v>
      </c>
      <c r="B387" t="s">
        <v>8045</v>
      </c>
      <c r="C387" t="s">
        <v>52</v>
      </c>
      <c r="D387">
        <v>116.46</v>
      </c>
    </row>
    <row r="388" spans="1:4" x14ac:dyDescent="0.2">
      <c r="A388">
        <v>102265</v>
      </c>
      <c r="B388" t="s">
        <v>8046</v>
      </c>
      <c r="C388" t="s">
        <v>52</v>
      </c>
      <c r="D388">
        <v>148.84</v>
      </c>
    </row>
    <row r="389" spans="1:4" x14ac:dyDescent="0.2">
      <c r="A389">
        <v>102266</v>
      </c>
      <c r="B389" t="s">
        <v>8047</v>
      </c>
      <c r="C389" t="s">
        <v>52</v>
      </c>
      <c r="D389">
        <v>165.03</v>
      </c>
    </row>
    <row r="390" spans="1:4" x14ac:dyDescent="0.2">
      <c r="A390">
        <v>94879</v>
      </c>
      <c r="B390" t="s">
        <v>8048</v>
      </c>
      <c r="C390" t="s">
        <v>83</v>
      </c>
      <c r="D390" s="335">
        <v>1857.45</v>
      </c>
    </row>
    <row r="391" spans="1:4" x14ac:dyDescent="0.2">
      <c r="A391">
        <v>94881</v>
      </c>
      <c r="B391" t="s">
        <v>8049</v>
      </c>
      <c r="C391" t="s">
        <v>83</v>
      </c>
      <c r="D391" s="335">
        <v>2555.4299999999998</v>
      </c>
    </row>
    <row r="392" spans="1:4" x14ac:dyDescent="0.2">
      <c r="A392">
        <v>94869</v>
      </c>
      <c r="B392" t="s">
        <v>8050</v>
      </c>
      <c r="C392" t="s">
        <v>83</v>
      </c>
      <c r="D392">
        <v>130.84</v>
      </c>
    </row>
    <row r="393" spans="1:4" x14ac:dyDescent="0.2">
      <c r="A393">
        <v>94871</v>
      </c>
      <c r="B393" t="s">
        <v>8051</v>
      </c>
      <c r="C393" t="s">
        <v>83</v>
      </c>
      <c r="D393">
        <v>204.68</v>
      </c>
    </row>
    <row r="394" spans="1:4" x14ac:dyDescent="0.2">
      <c r="A394">
        <v>90708</v>
      </c>
      <c r="B394" t="s">
        <v>8052</v>
      </c>
      <c r="C394" t="s">
        <v>83</v>
      </c>
      <c r="D394">
        <v>743.67</v>
      </c>
    </row>
    <row r="395" spans="1:4" x14ac:dyDescent="0.2">
      <c r="A395">
        <v>94875</v>
      </c>
      <c r="B395" t="s">
        <v>8053</v>
      </c>
      <c r="C395" t="s">
        <v>83</v>
      </c>
      <c r="D395" s="335">
        <v>1206.95</v>
      </c>
    </row>
    <row r="396" spans="1:4" x14ac:dyDescent="0.2">
      <c r="A396">
        <v>102264</v>
      </c>
      <c r="B396" t="s">
        <v>8054</v>
      </c>
      <c r="C396" t="s">
        <v>83</v>
      </c>
      <c r="D396">
        <v>23.24</v>
      </c>
    </row>
    <row r="397" spans="1:4" x14ac:dyDescent="0.2">
      <c r="A397">
        <v>90701</v>
      </c>
      <c r="B397" t="s">
        <v>2357</v>
      </c>
      <c r="C397" t="s">
        <v>83</v>
      </c>
      <c r="D397">
        <v>77.28</v>
      </c>
    </row>
    <row r="398" spans="1:4" x14ac:dyDescent="0.2">
      <c r="A398">
        <v>90702</v>
      </c>
      <c r="B398" t="s">
        <v>8055</v>
      </c>
      <c r="C398" t="s">
        <v>83</v>
      </c>
      <c r="D398">
        <v>127.07</v>
      </c>
    </row>
    <row r="399" spans="1:4" x14ac:dyDescent="0.2">
      <c r="A399">
        <v>90703</v>
      </c>
      <c r="B399" t="s">
        <v>8056</v>
      </c>
      <c r="C399" t="s">
        <v>83</v>
      </c>
      <c r="D399">
        <v>197.99</v>
      </c>
    </row>
    <row r="400" spans="1:4" x14ac:dyDescent="0.2">
      <c r="A400">
        <v>90704</v>
      </c>
      <c r="B400" t="s">
        <v>2359</v>
      </c>
      <c r="C400" t="s">
        <v>83</v>
      </c>
      <c r="D400">
        <v>293.05</v>
      </c>
    </row>
    <row r="401" spans="1:4" x14ac:dyDescent="0.2">
      <c r="A401">
        <v>90705</v>
      </c>
      <c r="B401" t="s">
        <v>8057</v>
      </c>
      <c r="C401" t="s">
        <v>83</v>
      </c>
      <c r="D401">
        <v>383.12</v>
      </c>
    </row>
    <row r="402" spans="1:4" x14ac:dyDescent="0.2">
      <c r="A402">
        <v>90706</v>
      </c>
      <c r="B402" t="s">
        <v>2361</v>
      </c>
      <c r="C402" t="s">
        <v>83</v>
      </c>
      <c r="D402">
        <v>505.98</v>
      </c>
    </row>
    <row r="403" spans="1:4" x14ac:dyDescent="0.2">
      <c r="A403">
        <v>90694</v>
      </c>
      <c r="B403" t="s">
        <v>812</v>
      </c>
      <c r="C403" t="s">
        <v>83</v>
      </c>
      <c r="D403">
        <v>52.01</v>
      </c>
    </row>
    <row r="404" spans="1:4" x14ac:dyDescent="0.2">
      <c r="A404">
        <v>90695</v>
      </c>
      <c r="B404" t="s">
        <v>8058</v>
      </c>
      <c r="C404" t="s">
        <v>83</v>
      </c>
      <c r="D404">
        <v>97.9</v>
      </c>
    </row>
    <row r="405" spans="1:4" x14ac:dyDescent="0.2">
      <c r="A405">
        <v>90696</v>
      </c>
      <c r="B405" t="s">
        <v>400</v>
      </c>
      <c r="C405" t="s">
        <v>83</v>
      </c>
      <c r="D405">
        <v>162.76</v>
      </c>
    </row>
    <row r="406" spans="1:4" x14ac:dyDescent="0.2">
      <c r="A406">
        <v>90697</v>
      </c>
      <c r="B406" t="s">
        <v>1515</v>
      </c>
      <c r="C406" t="s">
        <v>83</v>
      </c>
      <c r="D406">
        <v>251.76</v>
      </c>
    </row>
    <row r="407" spans="1:4" x14ac:dyDescent="0.2">
      <c r="A407">
        <v>90698</v>
      </c>
      <c r="B407" t="s">
        <v>8059</v>
      </c>
      <c r="C407" t="s">
        <v>83</v>
      </c>
      <c r="D407">
        <v>384</v>
      </c>
    </row>
    <row r="408" spans="1:4" x14ac:dyDescent="0.2">
      <c r="A408">
        <v>90699</v>
      </c>
      <c r="B408" t="s">
        <v>8060</v>
      </c>
      <c r="C408" t="s">
        <v>83</v>
      </c>
      <c r="D408">
        <v>539.79</v>
      </c>
    </row>
    <row r="409" spans="1:4" x14ac:dyDescent="0.2">
      <c r="A409">
        <v>90700</v>
      </c>
      <c r="B409" t="s">
        <v>8061</v>
      </c>
      <c r="C409" t="s">
        <v>83</v>
      </c>
      <c r="D409">
        <v>629.07000000000005</v>
      </c>
    </row>
    <row r="410" spans="1:4" x14ac:dyDescent="0.2">
      <c r="A410">
        <v>105378</v>
      </c>
      <c r="B410" t="s">
        <v>8062</v>
      </c>
      <c r="C410" t="s">
        <v>52</v>
      </c>
      <c r="D410">
        <v>15.52</v>
      </c>
    </row>
    <row r="411" spans="1:4" x14ac:dyDescent="0.2">
      <c r="A411">
        <v>105373</v>
      </c>
      <c r="B411" t="s">
        <v>8063</v>
      </c>
      <c r="C411" t="s">
        <v>52</v>
      </c>
      <c r="D411">
        <v>12.29</v>
      </c>
    </row>
    <row r="412" spans="1:4" x14ac:dyDescent="0.2">
      <c r="A412">
        <v>105380</v>
      </c>
      <c r="B412" t="s">
        <v>8064</v>
      </c>
      <c r="C412" t="s">
        <v>52</v>
      </c>
      <c r="D412">
        <v>128.56</v>
      </c>
    </row>
    <row r="413" spans="1:4" x14ac:dyDescent="0.2">
      <c r="A413">
        <v>105267</v>
      </c>
      <c r="B413" t="s">
        <v>8065</v>
      </c>
      <c r="C413" t="s">
        <v>52</v>
      </c>
      <c r="D413">
        <v>105.86</v>
      </c>
    </row>
    <row r="414" spans="1:4" x14ac:dyDescent="0.2">
      <c r="A414">
        <v>105249</v>
      </c>
      <c r="B414" t="s">
        <v>8066</v>
      </c>
      <c r="C414" t="s">
        <v>52</v>
      </c>
      <c r="D414">
        <v>156.71</v>
      </c>
    </row>
    <row r="415" spans="1:4" x14ac:dyDescent="0.2">
      <c r="A415">
        <v>105268</v>
      </c>
      <c r="B415" t="s">
        <v>8067</v>
      </c>
      <c r="C415" t="s">
        <v>52</v>
      </c>
      <c r="D415">
        <v>129.88999999999999</v>
      </c>
    </row>
    <row r="416" spans="1:4" x14ac:dyDescent="0.2">
      <c r="A416">
        <v>105379</v>
      </c>
      <c r="B416" t="s">
        <v>8068</v>
      </c>
      <c r="C416" t="s">
        <v>52</v>
      </c>
      <c r="D416">
        <v>20.92</v>
      </c>
    </row>
    <row r="417" spans="1:4" x14ac:dyDescent="0.2">
      <c r="A417">
        <v>105388</v>
      </c>
      <c r="B417" t="s">
        <v>8069</v>
      </c>
      <c r="C417" t="s">
        <v>52</v>
      </c>
      <c r="D417">
        <v>16.850000000000001</v>
      </c>
    </row>
    <row r="418" spans="1:4" x14ac:dyDescent="0.2">
      <c r="A418">
        <v>105392</v>
      </c>
      <c r="B418" t="s">
        <v>8070</v>
      </c>
      <c r="C418" t="s">
        <v>52</v>
      </c>
      <c r="D418">
        <v>26.33</v>
      </c>
    </row>
    <row r="419" spans="1:4" x14ac:dyDescent="0.2">
      <c r="A419">
        <v>105389</v>
      </c>
      <c r="B419" t="s">
        <v>8071</v>
      </c>
      <c r="C419" t="s">
        <v>52</v>
      </c>
      <c r="D419">
        <v>21.43</v>
      </c>
    </row>
    <row r="420" spans="1:4" x14ac:dyDescent="0.2">
      <c r="A420">
        <v>105393</v>
      </c>
      <c r="B420" t="s">
        <v>8072</v>
      </c>
      <c r="C420" t="s">
        <v>52</v>
      </c>
      <c r="D420">
        <v>31.92</v>
      </c>
    </row>
    <row r="421" spans="1:4" x14ac:dyDescent="0.2">
      <c r="A421">
        <v>105316</v>
      </c>
      <c r="B421" t="s">
        <v>8073</v>
      </c>
      <c r="C421" t="s">
        <v>52</v>
      </c>
      <c r="D421">
        <v>26.19</v>
      </c>
    </row>
    <row r="422" spans="1:4" x14ac:dyDescent="0.2">
      <c r="A422">
        <v>105394</v>
      </c>
      <c r="B422" t="s">
        <v>8074</v>
      </c>
      <c r="C422" t="s">
        <v>52</v>
      </c>
      <c r="D422">
        <v>37.49</v>
      </c>
    </row>
    <row r="423" spans="1:4" x14ac:dyDescent="0.2">
      <c r="A423">
        <v>105317</v>
      </c>
      <c r="B423" t="s">
        <v>8075</v>
      </c>
      <c r="C423" t="s">
        <v>52</v>
      </c>
      <c r="D423">
        <v>30.9</v>
      </c>
    </row>
    <row r="424" spans="1:4" x14ac:dyDescent="0.2">
      <c r="A424">
        <v>105395</v>
      </c>
      <c r="B424" t="s">
        <v>8076</v>
      </c>
      <c r="C424" t="s">
        <v>52</v>
      </c>
      <c r="D424">
        <v>43.05</v>
      </c>
    </row>
    <row r="425" spans="1:4" x14ac:dyDescent="0.2">
      <c r="A425">
        <v>105318</v>
      </c>
      <c r="B425" t="s">
        <v>8077</v>
      </c>
      <c r="C425" t="s">
        <v>52</v>
      </c>
      <c r="D425">
        <v>35.64</v>
      </c>
    </row>
    <row r="426" spans="1:4" x14ac:dyDescent="0.2">
      <c r="A426">
        <v>105396</v>
      </c>
      <c r="B426" t="s">
        <v>8078</v>
      </c>
      <c r="C426" t="s">
        <v>52</v>
      </c>
      <c r="D426">
        <v>48.62</v>
      </c>
    </row>
    <row r="427" spans="1:4" x14ac:dyDescent="0.2">
      <c r="A427">
        <v>105258</v>
      </c>
      <c r="B427" t="s">
        <v>8079</v>
      </c>
      <c r="C427" t="s">
        <v>52</v>
      </c>
      <c r="D427">
        <v>40.369999999999997</v>
      </c>
    </row>
    <row r="428" spans="1:4" x14ac:dyDescent="0.2">
      <c r="A428">
        <v>105397</v>
      </c>
      <c r="B428" t="s">
        <v>8080</v>
      </c>
      <c r="C428" t="s">
        <v>52</v>
      </c>
      <c r="D428">
        <v>54.33</v>
      </c>
    </row>
    <row r="429" spans="1:4" x14ac:dyDescent="0.2">
      <c r="A429">
        <v>105261</v>
      </c>
      <c r="B429" t="s">
        <v>8081</v>
      </c>
      <c r="C429" t="s">
        <v>52</v>
      </c>
      <c r="D429">
        <v>45.25</v>
      </c>
    </row>
    <row r="430" spans="1:4" x14ac:dyDescent="0.2">
      <c r="A430">
        <v>105398</v>
      </c>
      <c r="B430" t="s">
        <v>8082</v>
      </c>
      <c r="C430" t="s">
        <v>52</v>
      </c>
      <c r="D430">
        <v>67.63</v>
      </c>
    </row>
    <row r="431" spans="1:4" x14ac:dyDescent="0.2">
      <c r="A431">
        <v>105262</v>
      </c>
      <c r="B431" t="s">
        <v>8083</v>
      </c>
      <c r="C431" t="s">
        <v>52</v>
      </c>
      <c r="D431">
        <v>55.19</v>
      </c>
    </row>
    <row r="432" spans="1:4" x14ac:dyDescent="0.2">
      <c r="A432">
        <v>105399</v>
      </c>
      <c r="B432" t="s">
        <v>8084</v>
      </c>
      <c r="C432" t="s">
        <v>52</v>
      </c>
      <c r="D432">
        <v>80.180000000000007</v>
      </c>
    </row>
    <row r="433" spans="1:4" x14ac:dyDescent="0.2">
      <c r="A433">
        <v>105263</v>
      </c>
      <c r="B433" t="s">
        <v>8085</v>
      </c>
      <c r="C433" t="s">
        <v>52</v>
      </c>
      <c r="D433">
        <v>65.69</v>
      </c>
    </row>
    <row r="434" spans="1:4" x14ac:dyDescent="0.2">
      <c r="A434">
        <v>105400</v>
      </c>
      <c r="B434" t="s">
        <v>8086</v>
      </c>
      <c r="C434" t="s">
        <v>52</v>
      </c>
      <c r="D434">
        <v>91.89</v>
      </c>
    </row>
    <row r="435" spans="1:4" x14ac:dyDescent="0.2">
      <c r="A435">
        <v>105264</v>
      </c>
      <c r="B435" t="s">
        <v>8087</v>
      </c>
      <c r="C435" t="s">
        <v>52</v>
      </c>
      <c r="D435">
        <v>75.34</v>
      </c>
    </row>
    <row r="436" spans="1:4" x14ac:dyDescent="0.2">
      <c r="A436">
        <v>105297</v>
      </c>
      <c r="B436" t="s">
        <v>8088</v>
      </c>
      <c r="C436" t="s">
        <v>52</v>
      </c>
      <c r="D436">
        <v>13.33</v>
      </c>
    </row>
    <row r="437" spans="1:4" x14ac:dyDescent="0.2">
      <c r="A437">
        <v>105372</v>
      </c>
      <c r="B437" t="s">
        <v>8089</v>
      </c>
      <c r="C437" t="s">
        <v>52</v>
      </c>
      <c r="D437">
        <v>10.44</v>
      </c>
    </row>
    <row r="438" spans="1:4" x14ac:dyDescent="0.2">
      <c r="A438">
        <v>105401</v>
      </c>
      <c r="B438" t="s">
        <v>8090</v>
      </c>
      <c r="C438" t="s">
        <v>52</v>
      </c>
      <c r="D438">
        <v>103.91</v>
      </c>
    </row>
    <row r="439" spans="1:4" x14ac:dyDescent="0.2">
      <c r="A439">
        <v>105265</v>
      </c>
      <c r="B439" t="s">
        <v>8091</v>
      </c>
      <c r="C439" t="s">
        <v>52</v>
      </c>
      <c r="D439">
        <v>85.3</v>
      </c>
    </row>
    <row r="440" spans="1:4" x14ac:dyDescent="0.2">
      <c r="A440">
        <v>105402</v>
      </c>
      <c r="B440" t="s">
        <v>8092</v>
      </c>
      <c r="C440" t="s">
        <v>52</v>
      </c>
      <c r="D440">
        <v>116.18</v>
      </c>
    </row>
    <row r="441" spans="1:4" x14ac:dyDescent="0.2">
      <c r="A441">
        <v>105266</v>
      </c>
      <c r="B441" t="s">
        <v>8093</v>
      </c>
      <c r="C441" t="s">
        <v>52</v>
      </c>
      <c r="D441">
        <v>95.52</v>
      </c>
    </row>
    <row r="442" spans="1:4" x14ac:dyDescent="0.2">
      <c r="A442">
        <v>105361</v>
      </c>
      <c r="B442" t="s">
        <v>8094</v>
      </c>
      <c r="C442" t="s">
        <v>52</v>
      </c>
      <c r="D442">
        <v>25.49</v>
      </c>
    </row>
    <row r="443" spans="1:4" x14ac:dyDescent="0.2">
      <c r="A443">
        <v>105382</v>
      </c>
      <c r="B443" t="s">
        <v>8095</v>
      </c>
      <c r="C443" t="s">
        <v>52</v>
      </c>
      <c r="D443">
        <v>21.01</v>
      </c>
    </row>
    <row r="444" spans="1:4" x14ac:dyDescent="0.2">
      <c r="A444">
        <v>105359</v>
      </c>
      <c r="B444" t="s">
        <v>8096</v>
      </c>
      <c r="C444" t="s">
        <v>52</v>
      </c>
      <c r="D444">
        <v>18.18</v>
      </c>
    </row>
    <row r="445" spans="1:4" x14ac:dyDescent="0.2">
      <c r="A445">
        <v>105315</v>
      </c>
      <c r="B445" t="s">
        <v>8097</v>
      </c>
      <c r="C445" t="s">
        <v>52</v>
      </c>
      <c r="D445">
        <v>14.9</v>
      </c>
    </row>
    <row r="446" spans="1:4" x14ac:dyDescent="0.2">
      <c r="A446">
        <v>105360</v>
      </c>
      <c r="B446" t="s">
        <v>8098</v>
      </c>
      <c r="C446" t="s">
        <v>52</v>
      </c>
      <c r="D446">
        <v>21.93</v>
      </c>
    </row>
    <row r="447" spans="1:4" x14ac:dyDescent="0.2">
      <c r="A447">
        <v>105381</v>
      </c>
      <c r="B447" t="s">
        <v>8099</v>
      </c>
      <c r="C447" t="s">
        <v>52</v>
      </c>
      <c r="D447">
        <v>18.07</v>
      </c>
    </row>
    <row r="448" spans="1:4" x14ac:dyDescent="0.2">
      <c r="A448">
        <v>105251</v>
      </c>
      <c r="B448" t="s">
        <v>8100</v>
      </c>
      <c r="C448" t="s">
        <v>52</v>
      </c>
      <c r="D448">
        <v>22.77</v>
      </c>
    </row>
    <row r="449" spans="1:4" x14ac:dyDescent="0.2">
      <c r="A449">
        <v>105282</v>
      </c>
      <c r="B449" t="s">
        <v>8101</v>
      </c>
      <c r="C449" t="s">
        <v>52</v>
      </c>
      <c r="D449">
        <v>17.93</v>
      </c>
    </row>
    <row r="450" spans="1:4" x14ac:dyDescent="0.2">
      <c r="A450">
        <v>105276</v>
      </c>
      <c r="B450" t="s">
        <v>8102</v>
      </c>
      <c r="C450" t="s">
        <v>52</v>
      </c>
      <c r="D450">
        <v>188.33</v>
      </c>
    </row>
    <row r="451" spans="1:4" x14ac:dyDescent="0.2">
      <c r="A451">
        <v>105341</v>
      </c>
      <c r="B451" t="s">
        <v>8103</v>
      </c>
      <c r="C451" t="s">
        <v>52</v>
      </c>
      <c r="D451">
        <v>154.26</v>
      </c>
    </row>
    <row r="452" spans="1:4" x14ac:dyDescent="0.2">
      <c r="A452">
        <v>105277</v>
      </c>
      <c r="B452" t="s">
        <v>8104</v>
      </c>
      <c r="C452" t="s">
        <v>52</v>
      </c>
      <c r="D452">
        <v>227.79</v>
      </c>
    </row>
    <row r="453" spans="1:4" x14ac:dyDescent="0.2">
      <c r="A453">
        <v>105342</v>
      </c>
      <c r="B453" t="s">
        <v>8105</v>
      </c>
      <c r="C453" t="s">
        <v>52</v>
      </c>
      <c r="D453">
        <v>187.57</v>
      </c>
    </row>
    <row r="454" spans="1:4" x14ac:dyDescent="0.2">
      <c r="A454">
        <v>105252</v>
      </c>
      <c r="B454" t="s">
        <v>8106</v>
      </c>
      <c r="C454" t="s">
        <v>52</v>
      </c>
      <c r="D454">
        <v>30.72</v>
      </c>
    </row>
    <row r="455" spans="1:4" x14ac:dyDescent="0.2">
      <c r="A455">
        <v>105298</v>
      </c>
      <c r="B455" t="s">
        <v>8107</v>
      </c>
      <c r="C455" t="s">
        <v>52</v>
      </c>
      <c r="D455">
        <v>24.61</v>
      </c>
    </row>
    <row r="456" spans="1:4" x14ac:dyDescent="0.2">
      <c r="A456">
        <v>105253</v>
      </c>
      <c r="B456" t="s">
        <v>8108</v>
      </c>
      <c r="C456" t="s">
        <v>52</v>
      </c>
      <c r="D456">
        <v>38.68</v>
      </c>
    </row>
    <row r="457" spans="1:4" x14ac:dyDescent="0.2">
      <c r="A457">
        <v>105299</v>
      </c>
      <c r="B457" t="s">
        <v>8109</v>
      </c>
      <c r="C457" t="s">
        <v>52</v>
      </c>
      <c r="D457">
        <v>31.32</v>
      </c>
    </row>
    <row r="458" spans="1:4" x14ac:dyDescent="0.2">
      <c r="A458">
        <v>105254</v>
      </c>
      <c r="B458" t="s">
        <v>8110</v>
      </c>
      <c r="C458" t="s">
        <v>52</v>
      </c>
      <c r="D458">
        <v>46.81</v>
      </c>
    </row>
    <row r="459" spans="1:4" x14ac:dyDescent="0.2">
      <c r="A459">
        <v>105300</v>
      </c>
      <c r="B459" t="s">
        <v>8111</v>
      </c>
      <c r="C459" t="s">
        <v>52</v>
      </c>
      <c r="D459">
        <v>38.200000000000003</v>
      </c>
    </row>
    <row r="460" spans="1:4" x14ac:dyDescent="0.2">
      <c r="A460">
        <v>105255</v>
      </c>
      <c r="B460" t="s">
        <v>8112</v>
      </c>
      <c r="C460" t="s">
        <v>52</v>
      </c>
      <c r="D460">
        <v>54.91</v>
      </c>
    </row>
    <row r="461" spans="1:4" x14ac:dyDescent="0.2">
      <c r="A461">
        <v>105301</v>
      </c>
      <c r="B461" t="s">
        <v>8113</v>
      </c>
      <c r="C461" t="s">
        <v>52</v>
      </c>
      <c r="D461">
        <v>45.05</v>
      </c>
    </row>
    <row r="462" spans="1:4" x14ac:dyDescent="0.2">
      <c r="A462">
        <v>105256</v>
      </c>
      <c r="B462" t="s">
        <v>8114</v>
      </c>
      <c r="C462" t="s">
        <v>52</v>
      </c>
      <c r="D462">
        <v>63.03</v>
      </c>
    </row>
    <row r="463" spans="1:4" x14ac:dyDescent="0.2">
      <c r="A463">
        <v>105302</v>
      </c>
      <c r="B463" t="s">
        <v>8115</v>
      </c>
      <c r="C463" t="s">
        <v>52</v>
      </c>
      <c r="D463">
        <v>51.91</v>
      </c>
    </row>
    <row r="464" spans="1:4" x14ac:dyDescent="0.2">
      <c r="A464">
        <v>105257</v>
      </c>
      <c r="B464" t="s">
        <v>8116</v>
      </c>
      <c r="C464" t="s">
        <v>52</v>
      </c>
      <c r="D464">
        <v>71.12</v>
      </c>
    </row>
    <row r="465" spans="1:4" x14ac:dyDescent="0.2">
      <c r="A465">
        <v>105303</v>
      </c>
      <c r="B465" t="s">
        <v>8117</v>
      </c>
      <c r="C465" t="s">
        <v>52</v>
      </c>
      <c r="D465">
        <v>58.76</v>
      </c>
    </row>
    <row r="466" spans="1:4" x14ac:dyDescent="0.2">
      <c r="A466">
        <v>105270</v>
      </c>
      <c r="B466" t="s">
        <v>8118</v>
      </c>
      <c r="C466" t="s">
        <v>52</v>
      </c>
      <c r="D466">
        <v>79.400000000000006</v>
      </c>
    </row>
    <row r="467" spans="1:4" x14ac:dyDescent="0.2">
      <c r="A467">
        <v>105304</v>
      </c>
      <c r="B467" t="s">
        <v>8119</v>
      </c>
      <c r="C467" t="s">
        <v>52</v>
      </c>
      <c r="D467">
        <v>65.77</v>
      </c>
    </row>
    <row r="468" spans="1:4" x14ac:dyDescent="0.2">
      <c r="A468">
        <v>105271</v>
      </c>
      <c r="B468" t="s">
        <v>8120</v>
      </c>
      <c r="C468" t="s">
        <v>52</v>
      </c>
      <c r="D468">
        <v>99.05</v>
      </c>
    </row>
    <row r="469" spans="1:4" x14ac:dyDescent="0.2">
      <c r="A469">
        <v>105305</v>
      </c>
      <c r="B469" t="s">
        <v>8121</v>
      </c>
      <c r="C469" t="s">
        <v>52</v>
      </c>
      <c r="D469">
        <v>80.400000000000006</v>
      </c>
    </row>
    <row r="470" spans="1:4" x14ac:dyDescent="0.2">
      <c r="A470">
        <v>105272</v>
      </c>
      <c r="B470" t="s">
        <v>8122</v>
      </c>
      <c r="C470" t="s">
        <v>52</v>
      </c>
      <c r="D470">
        <v>117.3</v>
      </c>
    </row>
    <row r="471" spans="1:4" x14ac:dyDescent="0.2">
      <c r="A471">
        <v>105306</v>
      </c>
      <c r="B471" t="s">
        <v>8123</v>
      </c>
      <c r="C471" t="s">
        <v>52</v>
      </c>
      <c r="D471">
        <v>95.55</v>
      </c>
    </row>
    <row r="472" spans="1:4" x14ac:dyDescent="0.2">
      <c r="A472">
        <v>105273</v>
      </c>
      <c r="B472" t="s">
        <v>8124</v>
      </c>
      <c r="C472" t="s">
        <v>52</v>
      </c>
      <c r="D472">
        <v>134.65</v>
      </c>
    </row>
    <row r="473" spans="1:4" x14ac:dyDescent="0.2">
      <c r="A473">
        <v>105307</v>
      </c>
      <c r="B473" t="s">
        <v>8125</v>
      </c>
      <c r="C473" t="s">
        <v>52</v>
      </c>
      <c r="D473">
        <v>109.83</v>
      </c>
    </row>
    <row r="474" spans="1:4" x14ac:dyDescent="0.2">
      <c r="A474">
        <v>105250</v>
      </c>
      <c r="B474" t="s">
        <v>8126</v>
      </c>
      <c r="C474" t="s">
        <v>52</v>
      </c>
      <c r="D474">
        <v>19.559999999999999</v>
      </c>
    </row>
    <row r="475" spans="1:4" x14ac:dyDescent="0.2">
      <c r="A475">
        <v>105269</v>
      </c>
      <c r="B475" t="s">
        <v>8127</v>
      </c>
      <c r="C475" t="s">
        <v>52</v>
      </c>
      <c r="D475">
        <v>15.22</v>
      </c>
    </row>
    <row r="476" spans="1:4" x14ac:dyDescent="0.2">
      <c r="A476">
        <v>105274</v>
      </c>
      <c r="B476" t="s">
        <v>8128</v>
      </c>
      <c r="C476" t="s">
        <v>52</v>
      </c>
      <c r="D476">
        <v>152.34</v>
      </c>
    </row>
    <row r="477" spans="1:4" x14ac:dyDescent="0.2">
      <c r="A477">
        <v>105340</v>
      </c>
      <c r="B477" t="s">
        <v>8129</v>
      </c>
      <c r="C477" t="s">
        <v>52</v>
      </c>
      <c r="D477">
        <v>124.43</v>
      </c>
    </row>
    <row r="478" spans="1:4" x14ac:dyDescent="0.2">
      <c r="A478">
        <v>105275</v>
      </c>
      <c r="B478" t="s">
        <v>8130</v>
      </c>
      <c r="C478" t="s">
        <v>52</v>
      </c>
      <c r="D478">
        <v>170.26</v>
      </c>
    </row>
    <row r="479" spans="1:4" x14ac:dyDescent="0.2">
      <c r="A479">
        <v>105390</v>
      </c>
      <c r="B479" t="s">
        <v>8131</v>
      </c>
      <c r="C479" t="s">
        <v>52</v>
      </c>
      <c r="D479">
        <v>139.27000000000001</v>
      </c>
    </row>
    <row r="480" spans="1:4" x14ac:dyDescent="0.2">
      <c r="A480">
        <v>105364</v>
      </c>
      <c r="B480" t="s">
        <v>8132</v>
      </c>
      <c r="C480" t="s">
        <v>52</v>
      </c>
      <c r="D480">
        <v>37.340000000000003</v>
      </c>
    </row>
    <row r="481" spans="1:4" x14ac:dyDescent="0.2">
      <c r="A481">
        <v>105385</v>
      </c>
      <c r="B481" t="s">
        <v>8133</v>
      </c>
      <c r="C481" t="s">
        <v>52</v>
      </c>
      <c r="D481">
        <v>30.63</v>
      </c>
    </row>
    <row r="482" spans="1:4" x14ac:dyDescent="0.2">
      <c r="A482">
        <v>105362</v>
      </c>
      <c r="B482" t="s">
        <v>8134</v>
      </c>
      <c r="C482" t="s">
        <v>52</v>
      </c>
      <c r="D482">
        <v>26.87</v>
      </c>
    </row>
    <row r="483" spans="1:4" x14ac:dyDescent="0.2">
      <c r="A483">
        <v>105383</v>
      </c>
      <c r="B483" t="s">
        <v>8135</v>
      </c>
      <c r="C483" t="s">
        <v>52</v>
      </c>
      <c r="D483">
        <v>21.95</v>
      </c>
    </row>
    <row r="484" spans="1:4" x14ac:dyDescent="0.2">
      <c r="A484">
        <v>105363</v>
      </c>
      <c r="B484" t="s">
        <v>8136</v>
      </c>
      <c r="C484" t="s">
        <v>52</v>
      </c>
      <c r="D484">
        <v>32.21</v>
      </c>
    </row>
    <row r="485" spans="1:4" x14ac:dyDescent="0.2">
      <c r="A485">
        <v>105384</v>
      </c>
      <c r="B485" t="s">
        <v>8137</v>
      </c>
      <c r="C485" t="s">
        <v>52</v>
      </c>
      <c r="D485">
        <v>26.39</v>
      </c>
    </row>
    <row r="486" spans="1:4" x14ac:dyDescent="0.2">
      <c r="A486">
        <v>105279</v>
      </c>
      <c r="B486" t="s">
        <v>8138</v>
      </c>
      <c r="C486" t="s">
        <v>52</v>
      </c>
      <c r="D486">
        <v>31.06</v>
      </c>
    </row>
    <row r="487" spans="1:4" x14ac:dyDescent="0.2">
      <c r="A487">
        <v>105259</v>
      </c>
      <c r="B487" t="s">
        <v>8139</v>
      </c>
      <c r="C487" t="s">
        <v>52</v>
      </c>
      <c r="D487">
        <v>24.6</v>
      </c>
    </row>
    <row r="488" spans="1:4" x14ac:dyDescent="0.2">
      <c r="A488">
        <v>105357</v>
      </c>
      <c r="B488" t="s">
        <v>8140</v>
      </c>
      <c r="C488" t="s">
        <v>52</v>
      </c>
      <c r="D488">
        <v>257.14999999999998</v>
      </c>
    </row>
    <row r="489" spans="1:4" x14ac:dyDescent="0.2">
      <c r="A489">
        <v>105346</v>
      </c>
      <c r="B489" t="s">
        <v>8141</v>
      </c>
      <c r="C489" t="s">
        <v>52</v>
      </c>
      <c r="D489">
        <v>211.74</v>
      </c>
    </row>
    <row r="490" spans="1:4" x14ac:dyDescent="0.2">
      <c r="A490">
        <v>105358</v>
      </c>
      <c r="B490" t="s">
        <v>8142</v>
      </c>
      <c r="C490" t="s">
        <v>52</v>
      </c>
      <c r="D490">
        <v>313.41000000000003</v>
      </c>
    </row>
    <row r="491" spans="1:4" x14ac:dyDescent="0.2">
      <c r="A491">
        <v>105347</v>
      </c>
      <c r="B491" t="s">
        <v>8143</v>
      </c>
      <c r="C491" t="s">
        <v>52</v>
      </c>
      <c r="D491">
        <v>259.77999999999997</v>
      </c>
    </row>
    <row r="492" spans="1:4" x14ac:dyDescent="0.2">
      <c r="A492">
        <v>105280</v>
      </c>
      <c r="B492" t="s">
        <v>8144</v>
      </c>
      <c r="C492" t="s">
        <v>52</v>
      </c>
      <c r="D492">
        <v>41.88</v>
      </c>
    </row>
    <row r="493" spans="1:4" x14ac:dyDescent="0.2">
      <c r="A493">
        <v>105283</v>
      </c>
      <c r="B493" t="s">
        <v>8145</v>
      </c>
      <c r="C493" t="s">
        <v>52</v>
      </c>
      <c r="D493">
        <v>33.75</v>
      </c>
    </row>
    <row r="494" spans="1:4" x14ac:dyDescent="0.2">
      <c r="A494">
        <v>105281</v>
      </c>
      <c r="B494" t="s">
        <v>8146</v>
      </c>
      <c r="C494" t="s">
        <v>52</v>
      </c>
      <c r="D494">
        <v>52.69</v>
      </c>
    </row>
    <row r="495" spans="1:4" x14ac:dyDescent="0.2">
      <c r="A495">
        <v>105319</v>
      </c>
      <c r="B495" t="s">
        <v>8147</v>
      </c>
      <c r="C495" t="s">
        <v>52</v>
      </c>
      <c r="D495">
        <v>42.89</v>
      </c>
    </row>
    <row r="496" spans="1:4" x14ac:dyDescent="0.2">
      <c r="A496">
        <v>105284</v>
      </c>
      <c r="B496" t="s">
        <v>8148</v>
      </c>
      <c r="C496" t="s">
        <v>52</v>
      </c>
      <c r="D496">
        <v>63.87</v>
      </c>
    </row>
    <row r="497" spans="1:4" x14ac:dyDescent="0.2">
      <c r="A497">
        <v>105320</v>
      </c>
      <c r="B497" t="s">
        <v>8149</v>
      </c>
      <c r="C497" t="s">
        <v>52</v>
      </c>
      <c r="D497">
        <v>52.39</v>
      </c>
    </row>
    <row r="498" spans="1:4" x14ac:dyDescent="0.2">
      <c r="A498">
        <v>105348</v>
      </c>
      <c r="B498" t="s">
        <v>8150</v>
      </c>
      <c r="C498" t="s">
        <v>52</v>
      </c>
      <c r="D498">
        <v>75.010000000000005</v>
      </c>
    </row>
    <row r="499" spans="1:4" x14ac:dyDescent="0.2">
      <c r="A499">
        <v>105321</v>
      </c>
      <c r="B499" t="s">
        <v>8151</v>
      </c>
      <c r="C499" t="s">
        <v>52</v>
      </c>
      <c r="D499">
        <v>61.85</v>
      </c>
    </row>
    <row r="500" spans="1:4" x14ac:dyDescent="0.2">
      <c r="A500">
        <v>105349</v>
      </c>
      <c r="B500" t="s">
        <v>8152</v>
      </c>
      <c r="C500" t="s">
        <v>52</v>
      </c>
      <c r="D500">
        <v>86.13</v>
      </c>
    </row>
    <row r="501" spans="1:4" x14ac:dyDescent="0.2">
      <c r="A501">
        <v>105322</v>
      </c>
      <c r="B501" t="s">
        <v>8153</v>
      </c>
      <c r="C501" t="s">
        <v>52</v>
      </c>
      <c r="D501">
        <v>71.3</v>
      </c>
    </row>
    <row r="502" spans="1:4" x14ac:dyDescent="0.2">
      <c r="A502">
        <v>105350</v>
      </c>
      <c r="B502" t="s">
        <v>8154</v>
      </c>
      <c r="C502" t="s">
        <v>52</v>
      </c>
      <c r="D502">
        <v>97.27</v>
      </c>
    </row>
    <row r="503" spans="1:4" x14ac:dyDescent="0.2">
      <c r="A503">
        <v>105323</v>
      </c>
      <c r="B503" t="s">
        <v>8155</v>
      </c>
      <c r="C503" t="s">
        <v>52</v>
      </c>
      <c r="D503">
        <v>80.77</v>
      </c>
    </row>
    <row r="504" spans="1:4" x14ac:dyDescent="0.2">
      <c r="A504">
        <v>105351</v>
      </c>
      <c r="B504" t="s">
        <v>8156</v>
      </c>
      <c r="C504" t="s">
        <v>52</v>
      </c>
      <c r="D504">
        <v>108.71</v>
      </c>
    </row>
    <row r="505" spans="1:4" x14ac:dyDescent="0.2">
      <c r="A505">
        <v>105324</v>
      </c>
      <c r="B505" t="s">
        <v>8157</v>
      </c>
      <c r="C505" t="s">
        <v>52</v>
      </c>
      <c r="D505">
        <v>90.53</v>
      </c>
    </row>
    <row r="506" spans="1:4" x14ac:dyDescent="0.2">
      <c r="A506">
        <v>105352</v>
      </c>
      <c r="B506" t="s">
        <v>8158</v>
      </c>
      <c r="C506" t="s">
        <v>52</v>
      </c>
      <c r="D506">
        <v>135.28</v>
      </c>
    </row>
    <row r="507" spans="1:4" x14ac:dyDescent="0.2">
      <c r="A507">
        <v>105325</v>
      </c>
      <c r="B507" t="s">
        <v>8159</v>
      </c>
      <c r="C507" t="s">
        <v>52</v>
      </c>
      <c r="D507">
        <v>110.38</v>
      </c>
    </row>
    <row r="508" spans="1:4" x14ac:dyDescent="0.2">
      <c r="A508">
        <v>105353</v>
      </c>
      <c r="B508" t="s">
        <v>8160</v>
      </c>
      <c r="C508" t="s">
        <v>52</v>
      </c>
      <c r="D508">
        <v>160.41999999999999</v>
      </c>
    </row>
    <row r="509" spans="1:4" x14ac:dyDescent="0.2">
      <c r="A509">
        <v>105326</v>
      </c>
      <c r="B509" t="s">
        <v>8161</v>
      </c>
      <c r="C509" t="s">
        <v>52</v>
      </c>
      <c r="D509">
        <v>131.41999999999999</v>
      </c>
    </row>
    <row r="510" spans="1:4" x14ac:dyDescent="0.2">
      <c r="A510">
        <v>105354</v>
      </c>
      <c r="B510" t="s">
        <v>8162</v>
      </c>
      <c r="C510" t="s">
        <v>52</v>
      </c>
      <c r="D510">
        <v>183.8</v>
      </c>
    </row>
    <row r="511" spans="1:4" x14ac:dyDescent="0.2">
      <c r="A511">
        <v>105344</v>
      </c>
      <c r="B511" t="s">
        <v>8163</v>
      </c>
      <c r="C511" t="s">
        <v>52</v>
      </c>
      <c r="D511">
        <v>150.69999999999999</v>
      </c>
    </row>
    <row r="512" spans="1:4" x14ac:dyDescent="0.2">
      <c r="A512">
        <v>105278</v>
      </c>
      <c r="B512" t="s">
        <v>8164</v>
      </c>
      <c r="C512" t="s">
        <v>52</v>
      </c>
      <c r="D512">
        <v>26.67</v>
      </c>
    </row>
    <row r="513" spans="1:4" x14ac:dyDescent="0.2">
      <c r="A513">
        <v>105343</v>
      </c>
      <c r="B513" t="s">
        <v>8165</v>
      </c>
      <c r="C513" t="s">
        <v>52</v>
      </c>
      <c r="D513">
        <v>20.88</v>
      </c>
    </row>
    <row r="514" spans="1:4" x14ac:dyDescent="0.2">
      <c r="A514">
        <v>105355</v>
      </c>
      <c r="B514" t="s">
        <v>8166</v>
      </c>
      <c r="C514" t="s">
        <v>52</v>
      </c>
      <c r="D514">
        <v>207.83</v>
      </c>
    </row>
    <row r="515" spans="1:4" x14ac:dyDescent="0.2">
      <c r="A515">
        <v>105391</v>
      </c>
      <c r="B515" t="s">
        <v>8167</v>
      </c>
      <c r="C515" t="s">
        <v>52</v>
      </c>
      <c r="D515">
        <v>170.62</v>
      </c>
    </row>
    <row r="516" spans="1:4" x14ac:dyDescent="0.2">
      <c r="A516">
        <v>105356</v>
      </c>
      <c r="B516" t="s">
        <v>8168</v>
      </c>
      <c r="C516" t="s">
        <v>52</v>
      </c>
      <c r="D516">
        <v>232.36</v>
      </c>
    </row>
    <row r="517" spans="1:4" x14ac:dyDescent="0.2">
      <c r="A517">
        <v>105345</v>
      </c>
      <c r="B517" t="s">
        <v>8169</v>
      </c>
      <c r="C517" t="s">
        <v>52</v>
      </c>
      <c r="D517">
        <v>191.04</v>
      </c>
    </row>
    <row r="518" spans="1:4" x14ac:dyDescent="0.2">
      <c r="A518">
        <v>105367</v>
      </c>
      <c r="B518" t="s">
        <v>8170</v>
      </c>
      <c r="C518" t="s">
        <v>52</v>
      </c>
      <c r="D518">
        <v>50.99</v>
      </c>
    </row>
    <row r="519" spans="1:4" x14ac:dyDescent="0.2">
      <c r="A519">
        <v>105371</v>
      </c>
      <c r="B519" t="s">
        <v>8171</v>
      </c>
      <c r="C519" t="s">
        <v>52</v>
      </c>
      <c r="D519">
        <v>42.04</v>
      </c>
    </row>
    <row r="520" spans="1:4" x14ac:dyDescent="0.2">
      <c r="A520">
        <v>105365</v>
      </c>
      <c r="B520" t="s">
        <v>8172</v>
      </c>
      <c r="C520" t="s">
        <v>52</v>
      </c>
      <c r="D520">
        <v>36.369999999999997</v>
      </c>
    </row>
    <row r="521" spans="1:4" x14ac:dyDescent="0.2">
      <c r="A521">
        <v>105386</v>
      </c>
      <c r="B521" t="s">
        <v>8173</v>
      </c>
      <c r="C521" t="s">
        <v>52</v>
      </c>
      <c r="D521">
        <v>29.81</v>
      </c>
    </row>
    <row r="522" spans="1:4" x14ac:dyDescent="0.2">
      <c r="A522">
        <v>105366</v>
      </c>
      <c r="B522" t="s">
        <v>8174</v>
      </c>
      <c r="C522" t="s">
        <v>52</v>
      </c>
      <c r="D522">
        <v>43.88</v>
      </c>
    </row>
    <row r="523" spans="1:4" x14ac:dyDescent="0.2">
      <c r="A523">
        <v>105387</v>
      </c>
      <c r="B523" t="s">
        <v>8175</v>
      </c>
      <c r="C523" t="s">
        <v>52</v>
      </c>
      <c r="D523">
        <v>36.119999999999997</v>
      </c>
    </row>
    <row r="524" spans="1:4" x14ac:dyDescent="0.2">
      <c r="A524">
        <v>97177</v>
      </c>
      <c r="B524" t="s">
        <v>8176</v>
      </c>
      <c r="C524" t="s">
        <v>83</v>
      </c>
      <c r="D524">
        <v>102.87</v>
      </c>
    </row>
    <row r="525" spans="1:4" x14ac:dyDescent="0.2">
      <c r="A525">
        <v>97187</v>
      </c>
      <c r="B525" t="s">
        <v>8177</v>
      </c>
      <c r="C525" t="s">
        <v>83</v>
      </c>
      <c r="D525">
        <v>93.35</v>
      </c>
    </row>
    <row r="526" spans="1:4" x14ac:dyDescent="0.2">
      <c r="A526">
        <v>97178</v>
      </c>
      <c r="B526" t="s">
        <v>8178</v>
      </c>
      <c r="C526" t="s">
        <v>83</v>
      </c>
      <c r="D526">
        <v>125.52</v>
      </c>
    </row>
    <row r="527" spans="1:4" x14ac:dyDescent="0.2">
      <c r="A527">
        <v>97188</v>
      </c>
      <c r="B527" t="s">
        <v>8179</v>
      </c>
      <c r="C527" t="s">
        <v>83</v>
      </c>
      <c r="D527">
        <v>114.01</v>
      </c>
    </row>
    <row r="528" spans="1:4" x14ac:dyDescent="0.2">
      <c r="A528">
        <v>97179</v>
      </c>
      <c r="B528" t="s">
        <v>8180</v>
      </c>
      <c r="C528" t="s">
        <v>83</v>
      </c>
      <c r="D528">
        <v>148.16</v>
      </c>
    </row>
    <row r="529" spans="1:4" x14ac:dyDescent="0.2">
      <c r="A529">
        <v>97189</v>
      </c>
      <c r="B529" t="s">
        <v>8181</v>
      </c>
      <c r="C529" t="s">
        <v>83</v>
      </c>
      <c r="D529">
        <v>134.63999999999999</v>
      </c>
    </row>
    <row r="530" spans="1:4" x14ac:dyDescent="0.2">
      <c r="A530">
        <v>97180</v>
      </c>
      <c r="B530" t="s">
        <v>8182</v>
      </c>
      <c r="C530" t="s">
        <v>83</v>
      </c>
      <c r="D530">
        <v>170.8</v>
      </c>
    </row>
    <row r="531" spans="1:4" x14ac:dyDescent="0.2">
      <c r="A531">
        <v>97190</v>
      </c>
      <c r="B531" t="s">
        <v>8183</v>
      </c>
      <c r="C531" t="s">
        <v>83</v>
      </c>
      <c r="D531">
        <v>155.28</v>
      </c>
    </row>
    <row r="532" spans="1:4" x14ac:dyDescent="0.2">
      <c r="A532">
        <v>97181</v>
      </c>
      <c r="B532" t="s">
        <v>8184</v>
      </c>
      <c r="C532" t="s">
        <v>83</v>
      </c>
      <c r="D532">
        <v>193.45</v>
      </c>
    </row>
    <row r="533" spans="1:4" x14ac:dyDescent="0.2">
      <c r="A533">
        <v>97191</v>
      </c>
      <c r="B533" t="s">
        <v>8185</v>
      </c>
      <c r="C533" t="s">
        <v>83</v>
      </c>
      <c r="D533">
        <v>175.93</v>
      </c>
    </row>
    <row r="534" spans="1:4" x14ac:dyDescent="0.2">
      <c r="A534">
        <v>97182</v>
      </c>
      <c r="B534" t="s">
        <v>8186</v>
      </c>
      <c r="C534" t="s">
        <v>83</v>
      </c>
      <c r="D534">
        <v>220.64</v>
      </c>
    </row>
    <row r="535" spans="1:4" x14ac:dyDescent="0.2">
      <c r="A535">
        <v>97192</v>
      </c>
      <c r="B535" t="s">
        <v>8189</v>
      </c>
      <c r="C535" t="s">
        <v>83</v>
      </c>
      <c r="D535">
        <v>200.03</v>
      </c>
    </row>
    <row r="536" spans="1:4" x14ac:dyDescent="0.2">
      <c r="A536">
        <v>97173</v>
      </c>
      <c r="B536" t="s">
        <v>8190</v>
      </c>
      <c r="C536" t="s">
        <v>83</v>
      </c>
      <c r="D536">
        <v>57.58</v>
      </c>
    </row>
    <row r="537" spans="1:4" x14ac:dyDescent="0.2">
      <c r="A537">
        <v>97183</v>
      </c>
      <c r="B537" t="s">
        <v>8191</v>
      </c>
      <c r="C537" t="s">
        <v>83</v>
      </c>
      <c r="D537">
        <v>52.07</v>
      </c>
    </row>
    <row r="538" spans="1:4" x14ac:dyDescent="0.2">
      <c r="A538">
        <v>97174</v>
      </c>
      <c r="B538" t="s">
        <v>8192</v>
      </c>
      <c r="C538" t="s">
        <v>83</v>
      </c>
      <c r="D538">
        <v>68.900000000000006</v>
      </c>
    </row>
    <row r="539" spans="1:4" x14ac:dyDescent="0.2">
      <c r="A539">
        <v>97184</v>
      </c>
      <c r="B539" t="s">
        <v>8193</v>
      </c>
      <c r="C539" t="s">
        <v>83</v>
      </c>
      <c r="D539">
        <v>62.39</v>
      </c>
    </row>
    <row r="540" spans="1:4" x14ac:dyDescent="0.2">
      <c r="A540">
        <v>97175</v>
      </c>
      <c r="B540" t="s">
        <v>8194</v>
      </c>
      <c r="C540" t="s">
        <v>83</v>
      </c>
      <c r="D540">
        <v>80.22</v>
      </c>
    </row>
    <row r="541" spans="1:4" x14ac:dyDescent="0.2">
      <c r="A541">
        <v>97185</v>
      </c>
      <c r="B541" t="s">
        <v>8195</v>
      </c>
      <c r="C541" t="s">
        <v>83</v>
      </c>
      <c r="D541">
        <v>72.69</v>
      </c>
    </row>
    <row r="542" spans="1:4" x14ac:dyDescent="0.2">
      <c r="A542">
        <v>97176</v>
      </c>
      <c r="B542" t="s">
        <v>8196</v>
      </c>
      <c r="C542" t="s">
        <v>83</v>
      </c>
      <c r="D542">
        <v>91.55</v>
      </c>
    </row>
    <row r="543" spans="1:4" x14ac:dyDescent="0.2">
      <c r="A543">
        <v>97186</v>
      </c>
      <c r="B543" t="s">
        <v>8197</v>
      </c>
      <c r="C543" t="s">
        <v>83</v>
      </c>
      <c r="D543">
        <v>83.03</v>
      </c>
    </row>
    <row r="544" spans="1:4" x14ac:dyDescent="0.2">
      <c r="A544">
        <v>97142</v>
      </c>
      <c r="B544" t="s">
        <v>8198</v>
      </c>
      <c r="C544" t="s">
        <v>83</v>
      </c>
      <c r="D544">
        <v>7.22</v>
      </c>
    </row>
    <row r="545" spans="1:4" x14ac:dyDescent="0.2">
      <c r="A545">
        <v>97158</v>
      </c>
      <c r="B545" t="s">
        <v>8199</v>
      </c>
      <c r="C545" t="s">
        <v>83</v>
      </c>
      <c r="D545">
        <v>5.66</v>
      </c>
    </row>
    <row r="546" spans="1:4" x14ac:dyDescent="0.2">
      <c r="A546">
        <v>97155</v>
      </c>
      <c r="B546" t="s">
        <v>8200</v>
      </c>
      <c r="C546" t="s">
        <v>83</v>
      </c>
      <c r="D546">
        <v>59.55</v>
      </c>
    </row>
    <row r="547" spans="1:4" x14ac:dyDescent="0.2">
      <c r="A547">
        <v>97171</v>
      </c>
      <c r="B547" t="s">
        <v>8201</v>
      </c>
      <c r="C547" t="s">
        <v>83</v>
      </c>
      <c r="D547">
        <v>48.48</v>
      </c>
    </row>
    <row r="548" spans="1:4" x14ac:dyDescent="0.2">
      <c r="A548">
        <v>97156</v>
      </c>
      <c r="B548" t="s">
        <v>8202</v>
      </c>
      <c r="C548" t="s">
        <v>83</v>
      </c>
      <c r="D548">
        <v>71.36</v>
      </c>
    </row>
    <row r="549" spans="1:4" x14ac:dyDescent="0.2">
      <c r="A549">
        <v>97172</v>
      </c>
      <c r="B549" t="s">
        <v>8203</v>
      </c>
      <c r="C549" t="s">
        <v>83</v>
      </c>
      <c r="D549">
        <v>58.3</v>
      </c>
    </row>
    <row r="550" spans="1:4" x14ac:dyDescent="0.2">
      <c r="A550">
        <v>97143</v>
      </c>
      <c r="B550" t="s">
        <v>8204</v>
      </c>
      <c r="C550" t="s">
        <v>83</v>
      </c>
      <c r="D550">
        <v>9.75</v>
      </c>
    </row>
    <row r="551" spans="1:4" x14ac:dyDescent="0.2">
      <c r="A551">
        <v>97159</v>
      </c>
      <c r="B551" t="s">
        <v>8205</v>
      </c>
      <c r="C551" t="s">
        <v>83</v>
      </c>
      <c r="D551">
        <v>7.77</v>
      </c>
    </row>
    <row r="552" spans="1:4" x14ac:dyDescent="0.2">
      <c r="A552">
        <v>97144</v>
      </c>
      <c r="B552" t="s">
        <v>8206</v>
      </c>
      <c r="C552" t="s">
        <v>83</v>
      </c>
      <c r="D552">
        <v>12.29</v>
      </c>
    </row>
    <row r="553" spans="1:4" x14ac:dyDescent="0.2">
      <c r="A553">
        <v>97160</v>
      </c>
      <c r="B553" t="s">
        <v>8207</v>
      </c>
      <c r="C553" t="s">
        <v>83</v>
      </c>
      <c r="D553">
        <v>9.89</v>
      </c>
    </row>
    <row r="554" spans="1:4" x14ac:dyDescent="0.2">
      <c r="A554">
        <v>97145</v>
      </c>
      <c r="B554" t="s">
        <v>8208</v>
      </c>
      <c r="C554" t="s">
        <v>83</v>
      </c>
      <c r="D554">
        <v>14.85</v>
      </c>
    </row>
    <row r="555" spans="1:4" x14ac:dyDescent="0.2">
      <c r="A555">
        <v>97161</v>
      </c>
      <c r="B555" t="s">
        <v>8209</v>
      </c>
      <c r="C555" t="s">
        <v>83</v>
      </c>
      <c r="D555">
        <v>12.05</v>
      </c>
    </row>
    <row r="556" spans="1:4" x14ac:dyDescent="0.2">
      <c r="A556">
        <v>97146</v>
      </c>
      <c r="B556" t="s">
        <v>8210</v>
      </c>
      <c r="C556" t="s">
        <v>83</v>
      </c>
      <c r="D556">
        <v>17.420000000000002</v>
      </c>
    </row>
    <row r="557" spans="1:4" x14ac:dyDescent="0.2">
      <c r="A557">
        <v>97162</v>
      </c>
      <c r="B557" t="s">
        <v>8211</v>
      </c>
      <c r="C557" t="s">
        <v>83</v>
      </c>
      <c r="D557">
        <v>14.21</v>
      </c>
    </row>
    <row r="558" spans="1:4" x14ac:dyDescent="0.2">
      <c r="A558">
        <v>97147</v>
      </c>
      <c r="B558" t="s">
        <v>8212</v>
      </c>
      <c r="C558" t="s">
        <v>83</v>
      </c>
      <c r="D558">
        <v>19.98</v>
      </c>
    </row>
    <row r="559" spans="1:4" x14ac:dyDescent="0.2">
      <c r="A559">
        <v>97163</v>
      </c>
      <c r="B559" t="s">
        <v>8213</v>
      </c>
      <c r="C559" t="s">
        <v>83</v>
      </c>
      <c r="D559">
        <v>16.37</v>
      </c>
    </row>
    <row r="560" spans="1:4" x14ac:dyDescent="0.2">
      <c r="A560">
        <v>97148</v>
      </c>
      <c r="B560" t="s">
        <v>8214</v>
      </c>
      <c r="C560" t="s">
        <v>83</v>
      </c>
      <c r="D560">
        <v>22.54</v>
      </c>
    </row>
    <row r="561" spans="1:4" x14ac:dyDescent="0.2">
      <c r="A561">
        <v>97164</v>
      </c>
      <c r="B561" t="s">
        <v>8215</v>
      </c>
      <c r="C561" t="s">
        <v>83</v>
      </c>
      <c r="D561">
        <v>18.52</v>
      </c>
    </row>
    <row r="562" spans="1:4" x14ac:dyDescent="0.2">
      <c r="A562">
        <v>97149</v>
      </c>
      <c r="B562" t="s">
        <v>8216</v>
      </c>
      <c r="C562" t="s">
        <v>83</v>
      </c>
      <c r="D562">
        <v>25.12</v>
      </c>
    </row>
    <row r="563" spans="1:4" x14ac:dyDescent="0.2">
      <c r="A563">
        <v>97165</v>
      </c>
      <c r="B563" t="s">
        <v>8217</v>
      </c>
      <c r="C563" t="s">
        <v>83</v>
      </c>
      <c r="D563">
        <v>20.68</v>
      </c>
    </row>
    <row r="564" spans="1:4" x14ac:dyDescent="0.2">
      <c r="A564">
        <v>97150</v>
      </c>
      <c r="B564" t="s">
        <v>8218</v>
      </c>
      <c r="C564" t="s">
        <v>83</v>
      </c>
      <c r="D564">
        <v>31.43</v>
      </c>
    </row>
    <row r="565" spans="1:4" x14ac:dyDescent="0.2">
      <c r="A565">
        <v>97166</v>
      </c>
      <c r="B565" t="s">
        <v>8219</v>
      </c>
      <c r="C565" t="s">
        <v>83</v>
      </c>
      <c r="D565">
        <v>25.36</v>
      </c>
    </row>
    <row r="566" spans="1:4" x14ac:dyDescent="0.2">
      <c r="A566">
        <v>97151</v>
      </c>
      <c r="B566" t="s">
        <v>8220</v>
      </c>
      <c r="C566" t="s">
        <v>83</v>
      </c>
      <c r="D566">
        <v>37.159999999999997</v>
      </c>
    </row>
    <row r="567" spans="1:4" x14ac:dyDescent="0.2">
      <c r="A567">
        <v>97167</v>
      </c>
      <c r="B567" t="s">
        <v>8221</v>
      </c>
      <c r="C567" t="s">
        <v>83</v>
      </c>
      <c r="D567">
        <v>30.09</v>
      </c>
    </row>
    <row r="568" spans="1:4" x14ac:dyDescent="0.2">
      <c r="A568">
        <v>97152</v>
      </c>
      <c r="B568" t="s">
        <v>8222</v>
      </c>
      <c r="C568" t="s">
        <v>83</v>
      </c>
      <c r="D568">
        <v>42.59</v>
      </c>
    </row>
    <row r="569" spans="1:4" x14ac:dyDescent="0.2">
      <c r="A569">
        <v>97168</v>
      </c>
      <c r="B569" t="s">
        <v>8223</v>
      </c>
      <c r="C569" t="s">
        <v>83</v>
      </c>
      <c r="D569">
        <v>34.53</v>
      </c>
    </row>
    <row r="570" spans="1:4" x14ac:dyDescent="0.2">
      <c r="A570">
        <v>97141</v>
      </c>
      <c r="B570" t="s">
        <v>8224</v>
      </c>
      <c r="C570" t="s">
        <v>83</v>
      </c>
      <c r="D570">
        <v>6.18</v>
      </c>
    </row>
    <row r="571" spans="1:4" x14ac:dyDescent="0.2">
      <c r="A571">
        <v>97157</v>
      </c>
      <c r="B571" t="s">
        <v>8225</v>
      </c>
      <c r="C571" t="s">
        <v>83</v>
      </c>
      <c r="D571">
        <v>4.78</v>
      </c>
    </row>
    <row r="572" spans="1:4" x14ac:dyDescent="0.2">
      <c r="A572">
        <v>97153</v>
      </c>
      <c r="B572" t="s">
        <v>8226</v>
      </c>
      <c r="C572" t="s">
        <v>83</v>
      </c>
      <c r="D572">
        <v>48.21</v>
      </c>
    </row>
    <row r="573" spans="1:4" x14ac:dyDescent="0.2">
      <c r="A573">
        <v>97169</v>
      </c>
      <c r="B573" t="s">
        <v>8227</v>
      </c>
      <c r="C573" t="s">
        <v>83</v>
      </c>
      <c r="D573">
        <v>39.130000000000003</v>
      </c>
    </row>
    <row r="574" spans="1:4" x14ac:dyDescent="0.2">
      <c r="A574">
        <v>97154</v>
      </c>
      <c r="B574" t="s">
        <v>8228</v>
      </c>
      <c r="C574" t="s">
        <v>83</v>
      </c>
      <c r="D574">
        <v>53.86</v>
      </c>
    </row>
    <row r="575" spans="1:4" x14ac:dyDescent="0.2">
      <c r="A575">
        <v>97170</v>
      </c>
      <c r="B575" t="s">
        <v>8229</v>
      </c>
      <c r="C575" t="s">
        <v>83</v>
      </c>
      <c r="D575">
        <v>43.79</v>
      </c>
    </row>
    <row r="576" spans="1:4" x14ac:dyDescent="0.2">
      <c r="A576">
        <v>105311</v>
      </c>
      <c r="B576" t="s">
        <v>8230</v>
      </c>
      <c r="C576" t="s">
        <v>83</v>
      </c>
      <c r="D576">
        <v>5.71</v>
      </c>
    </row>
    <row r="577" spans="1:4" x14ac:dyDescent="0.2">
      <c r="A577">
        <v>105339</v>
      </c>
      <c r="B577" t="s">
        <v>8231</v>
      </c>
      <c r="C577" t="s">
        <v>83</v>
      </c>
      <c r="D577">
        <v>4.6900000000000004</v>
      </c>
    </row>
    <row r="578" spans="1:4" x14ac:dyDescent="0.2">
      <c r="A578">
        <v>97127</v>
      </c>
      <c r="B578" t="s">
        <v>8232</v>
      </c>
      <c r="C578" t="s">
        <v>83</v>
      </c>
      <c r="D578">
        <v>7.43</v>
      </c>
    </row>
    <row r="579" spans="1:4" x14ac:dyDescent="0.2">
      <c r="A579">
        <v>97134</v>
      </c>
      <c r="B579" t="s">
        <v>8233</v>
      </c>
      <c r="C579" t="s">
        <v>83</v>
      </c>
      <c r="D579">
        <v>6.11</v>
      </c>
    </row>
    <row r="580" spans="1:4" x14ac:dyDescent="0.2">
      <c r="A580">
        <v>97128</v>
      </c>
      <c r="B580" t="s">
        <v>8234</v>
      </c>
      <c r="C580" t="s">
        <v>83</v>
      </c>
      <c r="D580">
        <v>13.36</v>
      </c>
    </row>
    <row r="581" spans="1:4" x14ac:dyDescent="0.2">
      <c r="A581">
        <v>97135</v>
      </c>
      <c r="B581" t="s">
        <v>8235</v>
      </c>
      <c r="C581" t="s">
        <v>83</v>
      </c>
      <c r="D581">
        <v>10.3</v>
      </c>
    </row>
    <row r="582" spans="1:4" x14ac:dyDescent="0.2">
      <c r="A582">
        <v>97129</v>
      </c>
      <c r="B582" t="s">
        <v>8236</v>
      </c>
      <c r="C582" t="s">
        <v>83</v>
      </c>
      <c r="D582">
        <v>15.83</v>
      </c>
    </row>
    <row r="583" spans="1:4" x14ac:dyDescent="0.2">
      <c r="A583">
        <v>97136</v>
      </c>
      <c r="B583" t="s">
        <v>8237</v>
      </c>
      <c r="C583" t="s">
        <v>83</v>
      </c>
      <c r="D583">
        <v>12.2</v>
      </c>
    </row>
    <row r="584" spans="1:4" x14ac:dyDescent="0.2">
      <c r="A584">
        <v>97130</v>
      </c>
      <c r="B584" t="s">
        <v>8238</v>
      </c>
      <c r="C584" t="s">
        <v>83</v>
      </c>
      <c r="D584">
        <v>18.3</v>
      </c>
    </row>
    <row r="585" spans="1:4" x14ac:dyDescent="0.2">
      <c r="A585">
        <v>97137</v>
      </c>
      <c r="B585" t="s">
        <v>8239</v>
      </c>
      <c r="C585" t="s">
        <v>83</v>
      </c>
      <c r="D585">
        <v>14.11</v>
      </c>
    </row>
    <row r="586" spans="1:4" x14ac:dyDescent="0.2">
      <c r="A586">
        <v>97131</v>
      </c>
      <c r="B586" t="s">
        <v>8240</v>
      </c>
      <c r="C586" t="s">
        <v>83</v>
      </c>
      <c r="D586">
        <v>20.77</v>
      </c>
    </row>
    <row r="587" spans="1:4" x14ac:dyDescent="0.2">
      <c r="A587">
        <v>97138</v>
      </c>
      <c r="B587" t="s">
        <v>8241</v>
      </c>
      <c r="C587" t="s">
        <v>83</v>
      </c>
      <c r="D587">
        <v>16.03</v>
      </c>
    </row>
    <row r="588" spans="1:4" x14ac:dyDescent="0.2">
      <c r="A588">
        <v>97132</v>
      </c>
      <c r="B588" t="s">
        <v>8242</v>
      </c>
      <c r="C588" t="s">
        <v>83</v>
      </c>
      <c r="D588">
        <v>23.25</v>
      </c>
    </row>
    <row r="589" spans="1:4" x14ac:dyDescent="0.2">
      <c r="A589">
        <v>97139</v>
      </c>
      <c r="B589" t="s">
        <v>8243</v>
      </c>
      <c r="C589" t="s">
        <v>83</v>
      </c>
      <c r="D589">
        <v>17.940000000000001</v>
      </c>
    </row>
    <row r="590" spans="1:4" x14ac:dyDescent="0.2">
      <c r="A590">
        <v>97133</v>
      </c>
      <c r="B590" t="s">
        <v>8244</v>
      </c>
      <c r="C590" t="s">
        <v>83</v>
      </c>
      <c r="D590">
        <v>28.2</v>
      </c>
    </row>
    <row r="591" spans="1:4" x14ac:dyDescent="0.2">
      <c r="A591">
        <v>97140</v>
      </c>
      <c r="B591" t="s">
        <v>8245</v>
      </c>
      <c r="C591" t="s">
        <v>83</v>
      </c>
      <c r="D591">
        <v>21.76</v>
      </c>
    </row>
    <row r="592" spans="1:4" x14ac:dyDescent="0.2">
      <c r="A592">
        <v>97123</v>
      </c>
      <c r="B592" t="s">
        <v>8246</v>
      </c>
      <c r="C592" t="s">
        <v>83</v>
      </c>
      <c r="D592">
        <v>6.16</v>
      </c>
    </row>
    <row r="593" spans="1:4" x14ac:dyDescent="0.2">
      <c r="A593">
        <v>97126</v>
      </c>
      <c r="B593" t="s">
        <v>8247</v>
      </c>
      <c r="C593" t="s">
        <v>83</v>
      </c>
      <c r="D593">
        <v>5.04</v>
      </c>
    </row>
    <row r="594" spans="1:4" x14ac:dyDescent="0.2">
      <c r="A594">
        <v>105308</v>
      </c>
      <c r="B594" t="s">
        <v>8248</v>
      </c>
      <c r="C594" t="s">
        <v>83</v>
      </c>
      <c r="D594">
        <v>7.07</v>
      </c>
    </row>
    <row r="595" spans="1:4" x14ac:dyDescent="0.2">
      <c r="A595">
        <v>105312</v>
      </c>
      <c r="B595" t="s">
        <v>8249</v>
      </c>
      <c r="C595" t="s">
        <v>83</v>
      </c>
      <c r="D595">
        <v>5.81</v>
      </c>
    </row>
    <row r="596" spans="1:4" x14ac:dyDescent="0.2">
      <c r="A596">
        <v>105309</v>
      </c>
      <c r="B596" t="s">
        <v>8250</v>
      </c>
      <c r="C596" t="s">
        <v>83</v>
      </c>
      <c r="D596">
        <v>7.6</v>
      </c>
    </row>
    <row r="597" spans="1:4" x14ac:dyDescent="0.2">
      <c r="A597">
        <v>105313</v>
      </c>
      <c r="B597" t="s">
        <v>8251</v>
      </c>
      <c r="C597" t="s">
        <v>83</v>
      </c>
      <c r="D597">
        <v>6.25</v>
      </c>
    </row>
    <row r="598" spans="1:4" x14ac:dyDescent="0.2">
      <c r="A598">
        <v>105310</v>
      </c>
      <c r="B598" t="s">
        <v>8252</v>
      </c>
      <c r="C598" t="s">
        <v>83</v>
      </c>
      <c r="D598">
        <v>8.9600000000000009</v>
      </c>
    </row>
    <row r="599" spans="1:4" x14ac:dyDescent="0.2">
      <c r="A599">
        <v>105314</v>
      </c>
      <c r="B599" t="s">
        <v>8253</v>
      </c>
      <c r="C599" t="s">
        <v>83</v>
      </c>
      <c r="D599">
        <v>7.38</v>
      </c>
    </row>
    <row r="600" spans="1:4" x14ac:dyDescent="0.2">
      <c r="A600">
        <v>97121</v>
      </c>
      <c r="B600" t="s">
        <v>8254</v>
      </c>
      <c r="C600" t="s">
        <v>83</v>
      </c>
      <c r="D600">
        <v>4.43</v>
      </c>
    </row>
    <row r="601" spans="1:4" x14ac:dyDescent="0.2">
      <c r="A601">
        <v>97124</v>
      </c>
      <c r="B601" t="s">
        <v>8255</v>
      </c>
      <c r="C601" t="s">
        <v>83</v>
      </c>
      <c r="D601">
        <v>3.61</v>
      </c>
    </row>
    <row r="602" spans="1:4" x14ac:dyDescent="0.2">
      <c r="A602">
        <v>97122</v>
      </c>
      <c r="B602" t="s">
        <v>8256</v>
      </c>
      <c r="C602" t="s">
        <v>83</v>
      </c>
      <c r="D602">
        <v>5.3</v>
      </c>
    </row>
    <row r="603" spans="1:4" x14ac:dyDescent="0.2">
      <c r="A603">
        <v>97125</v>
      </c>
      <c r="B603" t="s">
        <v>8257</v>
      </c>
      <c r="C603" t="s">
        <v>83</v>
      </c>
      <c r="D603">
        <v>4.3499999999999996</v>
      </c>
    </row>
    <row r="604" spans="1:4" x14ac:dyDescent="0.2">
      <c r="A604">
        <v>105296</v>
      </c>
      <c r="B604" t="s">
        <v>8258</v>
      </c>
      <c r="C604" t="s">
        <v>52</v>
      </c>
      <c r="D604">
        <v>204.54</v>
      </c>
    </row>
    <row r="605" spans="1:4" x14ac:dyDescent="0.2">
      <c r="A605">
        <v>105374</v>
      </c>
      <c r="B605" t="s">
        <v>8259</v>
      </c>
      <c r="C605" t="s">
        <v>52</v>
      </c>
      <c r="D605">
        <v>197.83</v>
      </c>
    </row>
    <row r="606" spans="1:4" x14ac:dyDescent="0.2">
      <c r="A606">
        <v>105292</v>
      </c>
      <c r="B606" t="s">
        <v>8260</v>
      </c>
      <c r="C606" t="s">
        <v>52</v>
      </c>
      <c r="D606">
        <v>63.37</v>
      </c>
    </row>
    <row r="607" spans="1:4" x14ac:dyDescent="0.2">
      <c r="A607">
        <v>105293</v>
      </c>
      <c r="B607" t="s">
        <v>8261</v>
      </c>
      <c r="C607" t="s">
        <v>52</v>
      </c>
      <c r="D607">
        <v>58.45</v>
      </c>
    </row>
    <row r="608" spans="1:4" x14ac:dyDescent="0.2">
      <c r="A608">
        <v>105294</v>
      </c>
      <c r="B608" t="s">
        <v>8262</v>
      </c>
      <c r="C608" t="s">
        <v>52</v>
      </c>
      <c r="D608">
        <v>122.29</v>
      </c>
    </row>
    <row r="609" spans="1:4" x14ac:dyDescent="0.2">
      <c r="A609">
        <v>105295</v>
      </c>
      <c r="B609" t="s">
        <v>8263</v>
      </c>
      <c r="C609" t="s">
        <v>52</v>
      </c>
      <c r="D609">
        <v>116.47</v>
      </c>
    </row>
    <row r="610" spans="1:4" x14ac:dyDescent="0.2">
      <c r="A610">
        <v>105290</v>
      </c>
      <c r="B610" t="s">
        <v>8264</v>
      </c>
      <c r="C610" t="s">
        <v>52</v>
      </c>
      <c r="D610">
        <v>81.180000000000007</v>
      </c>
    </row>
    <row r="611" spans="1:4" x14ac:dyDescent="0.2">
      <c r="A611">
        <v>105291</v>
      </c>
      <c r="B611" t="s">
        <v>8265</v>
      </c>
      <c r="C611" t="s">
        <v>52</v>
      </c>
      <c r="D611">
        <v>76.7</v>
      </c>
    </row>
    <row r="612" spans="1:4" x14ac:dyDescent="0.2">
      <c r="A612">
        <v>105286</v>
      </c>
      <c r="B612" t="s">
        <v>8266</v>
      </c>
      <c r="C612" t="s">
        <v>52</v>
      </c>
      <c r="D612">
        <v>38.520000000000003</v>
      </c>
    </row>
    <row r="613" spans="1:4" x14ac:dyDescent="0.2">
      <c r="A613">
        <v>105287</v>
      </c>
      <c r="B613" t="s">
        <v>8267</v>
      </c>
      <c r="C613" t="s">
        <v>52</v>
      </c>
      <c r="D613">
        <v>35.24</v>
      </c>
    </row>
    <row r="614" spans="1:4" x14ac:dyDescent="0.2">
      <c r="A614">
        <v>105288</v>
      </c>
      <c r="B614" t="s">
        <v>8268</v>
      </c>
      <c r="C614" t="s">
        <v>52</v>
      </c>
      <c r="D614">
        <v>61.17</v>
      </c>
    </row>
    <row r="615" spans="1:4" x14ac:dyDescent="0.2">
      <c r="A615">
        <v>105289</v>
      </c>
      <c r="B615" t="s">
        <v>8269</v>
      </c>
      <c r="C615" t="s">
        <v>52</v>
      </c>
      <c r="D615">
        <v>57.31</v>
      </c>
    </row>
    <row r="616" spans="1:4" x14ac:dyDescent="0.2">
      <c r="A616">
        <v>105375</v>
      </c>
      <c r="B616" t="s">
        <v>8270</v>
      </c>
      <c r="C616" t="s">
        <v>52</v>
      </c>
      <c r="D616">
        <v>164.2</v>
      </c>
    </row>
    <row r="617" spans="1:4" x14ac:dyDescent="0.2">
      <c r="A617">
        <v>105376</v>
      </c>
      <c r="B617" t="s">
        <v>8271</v>
      </c>
      <c r="C617" t="s">
        <v>52</v>
      </c>
      <c r="D617">
        <v>155.25</v>
      </c>
    </row>
    <row r="618" spans="1:4" x14ac:dyDescent="0.2">
      <c r="A618">
        <v>105331</v>
      </c>
      <c r="B618" t="s">
        <v>8272</v>
      </c>
      <c r="C618" t="s">
        <v>83</v>
      </c>
      <c r="D618">
        <v>64.89</v>
      </c>
    </row>
    <row r="619" spans="1:4" x14ac:dyDescent="0.2">
      <c r="A619">
        <v>105332</v>
      </c>
      <c r="B619" t="s">
        <v>8273</v>
      </c>
      <c r="C619" t="s">
        <v>83</v>
      </c>
      <c r="D619">
        <v>63.87</v>
      </c>
    </row>
    <row r="620" spans="1:4" x14ac:dyDescent="0.2">
      <c r="A620">
        <v>105333</v>
      </c>
      <c r="B620" t="s">
        <v>8274</v>
      </c>
      <c r="C620" t="s">
        <v>83</v>
      </c>
      <c r="D620">
        <v>283.26</v>
      </c>
    </row>
    <row r="621" spans="1:4" x14ac:dyDescent="0.2">
      <c r="A621">
        <v>105334</v>
      </c>
      <c r="B621" t="s">
        <v>8275</v>
      </c>
      <c r="C621" t="s">
        <v>83</v>
      </c>
      <c r="D621">
        <v>280.2</v>
      </c>
    </row>
    <row r="622" spans="1:4" x14ac:dyDescent="0.2">
      <c r="A622">
        <v>105335</v>
      </c>
      <c r="B622" t="s">
        <v>8276</v>
      </c>
      <c r="C622" t="s">
        <v>83</v>
      </c>
      <c r="D622">
        <v>426.72</v>
      </c>
    </row>
    <row r="623" spans="1:4" x14ac:dyDescent="0.2">
      <c r="A623">
        <v>105336</v>
      </c>
      <c r="B623" t="s">
        <v>8277</v>
      </c>
      <c r="C623" t="s">
        <v>83</v>
      </c>
      <c r="D623">
        <v>423.09</v>
      </c>
    </row>
    <row r="624" spans="1:4" x14ac:dyDescent="0.2">
      <c r="A624">
        <v>105337</v>
      </c>
      <c r="B624" t="s">
        <v>8278</v>
      </c>
      <c r="C624" t="s">
        <v>83</v>
      </c>
      <c r="D624">
        <v>601.77</v>
      </c>
    </row>
    <row r="625" spans="1:4" x14ac:dyDescent="0.2">
      <c r="A625">
        <v>105338</v>
      </c>
      <c r="B625" t="s">
        <v>8279</v>
      </c>
      <c r="C625" t="s">
        <v>83</v>
      </c>
      <c r="D625">
        <v>597.58000000000004</v>
      </c>
    </row>
    <row r="626" spans="1:4" x14ac:dyDescent="0.2">
      <c r="A626">
        <v>106108</v>
      </c>
      <c r="B626" t="s">
        <v>8280</v>
      </c>
      <c r="C626" t="s">
        <v>83</v>
      </c>
      <c r="D626">
        <v>91.24</v>
      </c>
    </row>
    <row r="627" spans="1:4" x14ac:dyDescent="0.2">
      <c r="A627">
        <v>106109</v>
      </c>
      <c r="B627" t="s">
        <v>8281</v>
      </c>
      <c r="C627" t="s">
        <v>83</v>
      </c>
      <c r="D627">
        <v>90.12</v>
      </c>
    </row>
    <row r="628" spans="1:4" x14ac:dyDescent="0.2">
      <c r="A628">
        <v>106104</v>
      </c>
      <c r="B628" t="s">
        <v>8282</v>
      </c>
      <c r="C628" t="s">
        <v>83</v>
      </c>
      <c r="D628">
        <v>30.36</v>
      </c>
    </row>
    <row r="629" spans="1:4" x14ac:dyDescent="0.2">
      <c r="A629">
        <v>106105</v>
      </c>
      <c r="B629" t="s">
        <v>8283</v>
      </c>
      <c r="C629" t="s">
        <v>83</v>
      </c>
      <c r="D629">
        <v>29.54</v>
      </c>
    </row>
    <row r="630" spans="1:4" x14ac:dyDescent="0.2">
      <c r="A630">
        <v>106106</v>
      </c>
      <c r="B630" t="s">
        <v>8284</v>
      </c>
      <c r="C630" t="s">
        <v>83</v>
      </c>
      <c r="D630">
        <v>56.22</v>
      </c>
    </row>
    <row r="631" spans="1:4" x14ac:dyDescent="0.2">
      <c r="A631">
        <v>106107</v>
      </c>
      <c r="B631" t="s">
        <v>8285</v>
      </c>
      <c r="C631" t="s">
        <v>83</v>
      </c>
      <c r="D631">
        <v>55.27</v>
      </c>
    </row>
    <row r="632" spans="1:4" x14ac:dyDescent="0.2">
      <c r="A632">
        <v>105377</v>
      </c>
      <c r="B632" t="s">
        <v>8286</v>
      </c>
      <c r="C632" t="s">
        <v>52</v>
      </c>
      <c r="D632">
        <v>51.3</v>
      </c>
    </row>
    <row r="633" spans="1:4" x14ac:dyDescent="0.2">
      <c r="A633">
        <v>105368</v>
      </c>
      <c r="B633" t="s">
        <v>8287</v>
      </c>
      <c r="C633" t="s">
        <v>52</v>
      </c>
      <c r="D633">
        <v>46.96</v>
      </c>
    </row>
    <row r="634" spans="1:4" x14ac:dyDescent="0.2">
      <c r="A634">
        <v>105369</v>
      </c>
      <c r="B634" t="s">
        <v>8288</v>
      </c>
      <c r="C634" t="s">
        <v>52</v>
      </c>
      <c r="D634">
        <v>79.87</v>
      </c>
    </row>
    <row r="635" spans="1:4" x14ac:dyDescent="0.2">
      <c r="A635">
        <v>105370</v>
      </c>
      <c r="B635" t="s">
        <v>8289</v>
      </c>
      <c r="C635" t="s">
        <v>52</v>
      </c>
      <c r="D635">
        <v>74.08</v>
      </c>
    </row>
    <row r="636" spans="1:4" x14ac:dyDescent="0.2">
      <c r="A636">
        <v>92864</v>
      </c>
      <c r="B636" t="s">
        <v>8290</v>
      </c>
      <c r="C636" t="s">
        <v>83</v>
      </c>
      <c r="D636">
        <v>104.91</v>
      </c>
    </row>
    <row r="637" spans="1:4" x14ac:dyDescent="0.2">
      <c r="A637">
        <v>92848</v>
      </c>
      <c r="B637" t="s">
        <v>8291</v>
      </c>
      <c r="C637" t="s">
        <v>83</v>
      </c>
      <c r="D637">
        <v>92.42</v>
      </c>
    </row>
    <row r="638" spans="1:4" x14ac:dyDescent="0.2">
      <c r="A638">
        <v>104937</v>
      </c>
      <c r="B638" t="s">
        <v>8292</v>
      </c>
      <c r="C638" t="s">
        <v>83</v>
      </c>
      <c r="D638" t="s">
        <v>17527</v>
      </c>
    </row>
    <row r="639" spans="1:4" x14ac:dyDescent="0.2">
      <c r="A639">
        <v>104933</v>
      </c>
      <c r="B639" t="s">
        <v>8293</v>
      </c>
      <c r="C639" t="s">
        <v>83</v>
      </c>
      <c r="D639" t="s">
        <v>17527</v>
      </c>
    </row>
    <row r="640" spans="1:4" x14ac:dyDescent="0.2">
      <c r="A640">
        <v>104939</v>
      </c>
      <c r="B640" t="s">
        <v>8294</v>
      </c>
      <c r="C640" t="s">
        <v>83</v>
      </c>
      <c r="D640" t="s">
        <v>17527</v>
      </c>
    </row>
    <row r="641" spans="1:4" x14ac:dyDescent="0.2">
      <c r="A641">
        <v>104935</v>
      </c>
      <c r="B641" t="s">
        <v>8295</v>
      </c>
      <c r="C641" t="s">
        <v>83</v>
      </c>
      <c r="D641" t="s">
        <v>17527</v>
      </c>
    </row>
    <row r="642" spans="1:4" x14ac:dyDescent="0.2">
      <c r="A642">
        <v>92850</v>
      </c>
      <c r="B642" t="s">
        <v>8296</v>
      </c>
      <c r="C642" t="s">
        <v>83</v>
      </c>
      <c r="D642">
        <v>25.97</v>
      </c>
    </row>
    <row r="643" spans="1:4" x14ac:dyDescent="0.2">
      <c r="A643">
        <v>92834</v>
      </c>
      <c r="B643" t="s">
        <v>8297</v>
      </c>
      <c r="C643" t="s">
        <v>83</v>
      </c>
      <c r="D643">
        <v>22.83</v>
      </c>
    </row>
    <row r="644" spans="1:4" x14ac:dyDescent="0.2">
      <c r="A644">
        <v>92852</v>
      </c>
      <c r="B644" t="s">
        <v>8298</v>
      </c>
      <c r="C644" t="s">
        <v>83</v>
      </c>
      <c r="D644">
        <v>35</v>
      </c>
    </row>
    <row r="645" spans="1:4" x14ac:dyDescent="0.2">
      <c r="A645">
        <v>92836</v>
      </c>
      <c r="B645" t="s">
        <v>8299</v>
      </c>
      <c r="C645" t="s">
        <v>83</v>
      </c>
      <c r="D645">
        <v>30.53</v>
      </c>
    </row>
    <row r="646" spans="1:4" x14ac:dyDescent="0.2">
      <c r="A646">
        <v>92854</v>
      </c>
      <c r="B646" t="s">
        <v>8300</v>
      </c>
      <c r="C646" t="s">
        <v>83</v>
      </c>
      <c r="D646">
        <v>44.37</v>
      </c>
    </row>
    <row r="647" spans="1:4" x14ac:dyDescent="0.2">
      <c r="A647">
        <v>92838</v>
      </c>
      <c r="B647" t="s">
        <v>8301</v>
      </c>
      <c r="C647" t="s">
        <v>83</v>
      </c>
      <c r="D647">
        <v>38.57</v>
      </c>
    </row>
    <row r="648" spans="1:4" x14ac:dyDescent="0.2">
      <c r="A648">
        <v>92856</v>
      </c>
      <c r="B648" t="s">
        <v>8302</v>
      </c>
      <c r="C648" t="s">
        <v>83</v>
      </c>
      <c r="D648">
        <v>54.02</v>
      </c>
    </row>
    <row r="649" spans="1:4" x14ac:dyDescent="0.2">
      <c r="A649">
        <v>92840</v>
      </c>
      <c r="B649" t="s">
        <v>8303</v>
      </c>
      <c r="C649" t="s">
        <v>83</v>
      </c>
      <c r="D649">
        <v>46.89</v>
      </c>
    </row>
    <row r="650" spans="1:4" x14ac:dyDescent="0.2">
      <c r="A650">
        <v>92858</v>
      </c>
      <c r="B650" t="s">
        <v>8304</v>
      </c>
      <c r="C650" t="s">
        <v>83</v>
      </c>
      <c r="D650">
        <v>66.77</v>
      </c>
    </row>
    <row r="651" spans="1:4" x14ac:dyDescent="0.2">
      <c r="A651">
        <v>92842</v>
      </c>
      <c r="B651" t="s">
        <v>8305</v>
      </c>
      <c r="C651" t="s">
        <v>83</v>
      </c>
      <c r="D651">
        <v>58.28</v>
      </c>
    </row>
    <row r="652" spans="1:4" x14ac:dyDescent="0.2">
      <c r="A652">
        <v>92860</v>
      </c>
      <c r="B652" t="s">
        <v>8306</v>
      </c>
      <c r="C652" t="s">
        <v>83</v>
      </c>
      <c r="D652">
        <v>78.8</v>
      </c>
    </row>
    <row r="653" spans="1:4" x14ac:dyDescent="0.2">
      <c r="A653">
        <v>92844</v>
      </c>
      <c r="B653" t="s">
        <v>8307</v>
      </c>
      <c r="C653" t="s">
        <v>83</v>
      </c>
      <c r="D653">
        <v>68.989999999999995</v>
      </c>
    </row>
    <row r="654" spans="1:4" x14ac:dyDescent="0.2">
      <c r="A654">
        <v>92862</v>
      </c>
      <c r="B654" t="s">
        <v>8308</v>
      </c>
      <c r="C654" t="s">
        <v>83</v>
      </c>
      <c r="D654">
        <v>90.16</v>
      </c>
    </row>
    <row r="655" spans="1:4" x14ac:dyDescent="0.2">
      <c r="A655">
        <v>92846</v>
      </c>
      <c r="B655" t="s">
        <v>8309</v>
      </c>
      <c r="C655" t="s">
        <v>83</v>
      </c>
      <c r="D655">
        <v>79</v>
      </c>
    </row>
    <row r="656" spans="1:4" x14ac:dyDescent="0.2">
      <c r="A656">
        <v>92828</v>
      </c>
      <c r="B656" t="s">
        <v>8310</v>
      </c>
      <c r="C656" t="s">
        <v>83</v>
      </c>
      <c r="D656">
        <v>134.19999999999999</v>
      </c>
    </row>
    <row r="657" spans="1:4" x14ac:dyDescent="0.2">
      <c r="A657">
        <v>92815</v>
      </c>
      <c r="B657" t="s">
        <v>8311</v>
      </c>
      <c r="C657" t="s">
        <v>83</v>
      </c>
      <c r="D657">
        <v>121.69</v>
      </c>
    </row>
    <row r="658" spans="1:4" x14ac:dyDescent="0.2">
      <c r="A658">
        <v>92830</v>
      </c>
      <c r="B658" t="s">
        <v>8312</v>
      </c>
      <c r="C658" t="s">
        <v>83</v>
      </c>
      <c r="D658">
        <v>165.09</v>
      </c>
    </row>
    <row r="659" spans="1:4" x14ac:dyDescent="0.2">
      <c r="A659">
        <v>92817</v>
      </c>
      <c r="B659" t="s">
        <v>8313</v>
      </c>
      <c r="C659" t="s">
        <v>83</v>
      </c>
      <c r="D659">
        <v>149.93</v>
      </c>
    </row>
    <row r="660" spans="1:4" x14ac:dyDescent="0.2">
      <c r="A660">
        <v>92832</v>
      </c>
      <c r="B660" t="s">
        <v>8314</v>
      </c>
      <c r="C660" t="s">
        <v>83</v>
      </c>
      <c r="D660">
        <v>213.35</v>
      </c>
    </row>
    <row r="661" spans="1:4" x14ac:dyDescent="0.2">
      <c r="A661">
        <v>92819</v>
      </c>
      <c r="B661" t="s">
        <v>8315</v>
      </c>
      <c r="C661" t="s">
        <v>83</v>
      </c>
      <c r="D661">
        <v>194.18</v>
      </c>
    </row>
    <row r="662" spans="1:4" x14ac:dyDescent="0.2">
      <c r="A662">
        <v>92820</v>
      </c>
      <c r="B662" t="s">
        <v>8316</v>
      </c>
      <c r="C662" t="s">
        <v>83</v>
      </c>
      <c r="D662">
        <v>34.340000000000003</v>
      </c>
    </row>
    <row r="663" spans="1:4" x14ac:dyDescent="0.2">
      <c r="A663">
        <v>92808</v>
      </c>
      <c r="B663" t="s">
        <v>8317</v>
      </c>
      <c r="C663" t="s">
        <v>83</v>
      </c>
      <c r="D663">
        <v>31.18</v>
      </c>
    </row>
    <row r="664" spans="1:4" x14ac:dyDescent="0.2">
      <c r="A664">
        <v>92821</v>
      </c>
      <c r="B664" t="s">
        <v>8318</v>
      </c>
      <c r="C664" t="s">
        <v>83</v>
      </c>
      <c r="D664">
        <v>47.76</v>
      </c>
    </row>
    <row r="665" spans="1:4" x14ac:dyDescent="0.2">
      <c r="A665">
        <v>92809</v>
      </c>
      <c r="B665" t="s">
        <v>8319</v>
      </c>
      <c r="C665" t="s">
        <v>83</v>
      </c>
      <c r="D665">
        <v>43.28</v>
      </c>
    </row>
    <row r="666" spans="1:4" x14ac:dyDescent="0.2">
      <c r="A666">
        <v>92822</v>
      </c>
      <c r="B666" t="s">
        <v>8320</v>
      </c>
      <c r="C666" t="s">
        <v>83</v>
      </c>
      <c r="D666">
        <v>61.54</v>
      </c>
    </row>
    <row r="667" spans="1:4" x14ac:dyDescent="0.2">
      <c r="A667">
        <v>92810</v>
      </c>
      <c r="B667" t="s">
        <v>8321</v>
      </c>
      <c r="C667" t="s">
        <v>83</v>
      </c>
      <c r="D667">
        <v>55.74</v>
      </c>
    </row>
    <row r="668" spans="1:4" x14ac:dyDescent="0.2">
      <c r="A668">
        <v>92824</v>
      </c>
      <c r="B668" t="s">
        <v>8322</v>
      </c>
      <c r="C668" t="s">
        <v>83</v>
      </c>
      <c r="D668">
        <v>75.52</v>
      </c>
    </row>
    <row r="669" spans="1:4" x14ac:dyDescent="0.2">
      <c r="A669">
        <v>92811</v>
      </c>
      <c r="B669" t="s">
        <v>8323</v>
      </c>
      <c r="C669" t="s">
        <v>83</v>
      </c>
      <c r="D669">
        <v>68.39</v>
      </c>
    </row>
    <row r="670" spans="1:4" x14ac:dyDescent="0.2">
      <c r="A670">
        <v>92825</v>
      </c>
      <c r="B670" t="s">
        <v>8324</v>
      </c>
      <c r="C670" t="s">
        <v>83</v>
      </c>
      <c r="D670">
        <v>89.79</v>
      </c>
    </row>
    <row r="671" spans="1:4" x14ac:dyDescent="0.2">
      <c r="A671">
        <v>92812</v>
      </c>
      <c r="B671" t="s">
        <v>8325</v>
      </c>
      <c r="C671" t="s">
        <v>83</v>
      </c>
      <c r="D671">
        <v>81.319999999999993</v>
      </c>
    </row>
    <row r="672" spans="1:4" x14ac:dyDescent="0.2">
      <c r="A672">
        <v>92826</v>
      </c>
      <c r="B672" t="s">
        <v>8326</v>
      </c>
      <c r="C672" t="s">
        <v>83</v>
      </c>
      <c r="D672">
        <v>104.34</v>
      </c>
    </row>
    <row r="673" spans="1:4" x14ac:dyDescent="0.2">
      <c r="A673">
        <v>92813</v>
      </c>
      <c r="B673" t="s">
        <v>8327</v>
      </c>
      <c r="C673" t="s">
        <v>83</v>
      </c>
      <c r="D673">
        <v>94.54</v>
      </c>
    </row>
    <row r="674" spans="1:4" x14ac:dyDescent="0.2">
      <c r="A674">
        <v>92827</v>
      </c>
      <c r="B674" t="s">
        <v>8328</v>
      </c>
      <c r="C674" t="s">
        <v>83</v>
      </c>
      <c r="D674">
        <v>119.18</v>
      </c>
    </row>
    <row r="675" spans="1:4" x14ac:dyDescent="0.2">
      <c r="A675">
        <v>92814</v>
      </c>
      <c r="B675" t="s">
        <v>8329</v>
      </c>
      <c r="C675" t="s">
        <v>83</v>
      </c>
      <c r="D675">
        <v>108.01</v>
      </c>
    </row>
    <row r="676" spans="1:4" x14ac:dyDescent="0.2">
      <c r="A676">
        <v>95570</v>
      </c>
      <c r="B676" t="s">
        <v>8330</v>
      </c>
      <c r="C676" t="s">
        <v>83</v>
      </c>
      <c r="D676">
        <v>120.34</v>
      </c>
    </row>
    <row r="677" spans="1:4" x14ac:dyDescent="0.2">
      <c r="A677">
        <v>95567</v>
      </c>
      <c r="B677" t="s">
        <v>8331</v>
      </c>
      <c r="C677" t="s">
        <v>83</v>
      </c>
      <c r="D677">
        <v>117.18</v>
      </c>
    </row>
    <row r="678" spans="1:4" x14ac:dyDescent="0.2">
      <c r="A678">
        <v>95571</v>
      </c>
      <c r="B678" t="s">
        <v>8332</v>
      </c>
      <c r="C678" t="s">
        <v>83</v>
      </c>
      <c r="D678">
        <v>149.38999999999999</v>
      </c>
    </row>
    <row r="679" spans="1:4" x14ac:dyDescent="0.2">
      <c r="A679">
        <v>95568</v>
      </c>
      <c r="B679" t="s">
        <v>8333</v>
      </c>
      <c r="C679" t="s">
        <v>83</v>
      </c>
      <c r="D679">
        <v>144.91</v>
      </c>
    </row>
    <row r="680" spans="1:4" x14ac:dyDescent="0.2">
      <c r="A680">
        <v>95572</v>
      </c>
      <c r="B680" t="s">
        <v>8334</v>
      </c>
      <c r="C680" t="s">
        <v>83</v>
      </c>
      <c r="D680">
        <v>212.79</v>
      </c>
    </row>
    <row r="681" spans="1:4" x14ac:dyDescent="0.2">
      <c r="A681">
        <v>95569</v>
      </c>
      <c r="B681" t="s">
        <v>8335</v>
      </c>
      <c r="C681" t="s">
        <v>83</v>
      </c>
      <c r="D681">
        <v>206.99</v>
      </c>
    </row>
    <row r="682" spans="1:4" x14ac:dyDescent="0.2">
      <c r="A682">
        <v>92863</v>
      </c>
      <c r="B682" t="s">
        <v>8336</v>
      </c>
      <c r="C682" t="s">
        <v>83</v>
      </c>
      <c r="D682" s="335">
        <v>1258.46</v>
      </c>
    </row>
    <row r="683" spans="1:4" x14ac:dyDescent="0.2">
      <c r="A683">
        <v>92847</v>
      </c>
      <c r="B683" t="s">
        <v>8337</v>
      </c>
      <c r="C683" t="s">
        <v>83</v>
      </c>
      <c r="D683" s="335">
        <v>1245.97</v>
      </c>
    </row>
    <row r="684" spans="1:4" x14ac:dyDescent="0.2">
      <c r="A684">
        <v>104936</v>
      </c>
      <c r="B684" t="s">
        <v>8338</v>
      </c>
      <c r="C684" t="s">
        <v>83</v>
      </c>
      <c r="D684" t="s">
        <v>17527</v>
      </c>
    </row>
    <row r="685" spans="1:4" x14ac:dyDescent="0.2">
      <c r="A685">
        <v>104932</v>
      </c>
      <c r="B685" t="s">
        <v>8339</v>
      </c>
      <c r="C685" t="s">
        <v>83</v>
      </c>
      <c r="D685" t="s">
        <v>17527</v>
      </c>
    </row>
    <row r="686" spans="1:4" x14ac:dyDescent="0.2">
      <c r="A686">
        <v>104938</v>
      </c>
      <c r="B686" t="s">
        <v>8340</v>
      </c>
      <c r="C686" t="s">
        <v>83</v>
      </c>
      <c r="D686" t="s">
        <v>17527</v>
      </c>
    </row>
    <row r="687" spans="1:4" x14ac:dyDescent="0.2">
      <c r="A687">
        <v>104934</v>
      </c>
      <c r="B687" t="s">
        <v>8341</v>
      </c>
      <c r="C687" t="s">
        <v>83</v>
      </c>
      <c r="D687" t="s">
        <v>17527</v>
      </c>
    </row>
    <row r="688" spans="1:4" x14ac:dyDescent="0.2">
      <c r="A688">
        <v>92849</v>
      </c>
      <c r="B688" t="s">
        <v>8342</v>
      </c>
      <c r="C688" t="s">
        <v>83</v>
      </c>
      <c r="D688">
        <v>267.31</v>
      </c>
    </row>
    <row r="689" spans="1:4" x14ac:dyDescent="0.2">
      <c r="A689">
        <v>92833</v>
      </c>
      <c r="B689" t="s">
        <v>8343</v>
      </c>
      <c r="C689" t="s">
        <v>83</v>
      </c>
      <c r="D689">
        <v>264.17</v>
      </c>
    </row>
    <row r="690" spans="1:4" x14ac:dyDescent="0.2">
      <c r="A690">
        <v>92851</v>
      </c>
      <c r="B690" t="s">
        <v>8344</v>
      </c>
      <c r="C690" t="s">
        <v>83</v>
      </c>
      <c r="D690">
        <v>282.52999999999997</v>
      </c>
    </row>
    <row r="691" spans="1:4" x14ac:dyDescent="0.2">
      <c r="A691">
        <v>92835</v>
      </c>
      <c r="B691" t="s">
        <v>8345</v>
      </c>
      <c r="C691" t="s">
        <v>83</v>
      </c>
      <c r="D691">
        <v>278.06</v>
      </c>
    </row>
    <row r="692" spans="1:4" x14ac:dyDescent="0.2">
      <c r="A692">
        <v>92853</v>
      </c>
      <c r="B692" t="s">
        <v>8346</v>
      </c>
      <c r="C692" t="s">
        <v>83</v>
      </c>
      <c r="D692">
        <v>502.32</v>
      </c>
    </row>
    <row r="693" spans="1:4" x14ac:dyDescent="0.2">
      <c r="A693">
        <v>92837</v>
      </c>
      <c r="B693" t="s">
        <v>8347</v>
      </c>
      <c r="C693" t="s">
        <v>83</v>
      </c>
      <c r="D693">
        <v>496.52</v>
      </c>
    </row>
    <row r="694" spans="1:4" x14ac:dyDescent="0.2">
      <c r="A694">
        <v>92855</v>
      </c>
      <c r="B694" t="s">
        <v>8348</v>
      </c>
      <c r="C694" t="s">
        <v>83</v>
      </c>
      <c r="D694">
        <v>615.94000000000005</v>
      </c>
    </row>
    <row r="695" spans="1:4" x14ac:dyDescent="0.2">
      <c r="A695">
        <v>92839</v>
      </c>
      <c r="B695" t="s">
        <v>8349</v>
      </c>
      <c r="C695" t="s">
        <v>83</v>
      </c>
      <c r="D695">
        <v>608.80999999999995</v>
      </c>
    </row>
    <row r="696" spans="1:4" x14ac:dyDescent="0.2">
      <c r="A696">
        <v>92857</v>
      </c>
      <c r="B696" t="s">
        <v>8350</v>
      </c>
      <c r="C696" t="s">
        <v>83</v>
      </c>
      <c r="D696">
        <v>800.73</v>
      </c>
    </row>
    <row r="697" spans="1:4" x14ac:dyDescent="0.2">
      <c r="A697">
        <v>92841</v>
      </c>
      <c r="B697" t="s">
        <v>8351</v>
      </c>
      <c r="C697" t="s">
        <v>83</v>
      </c>
      <c r="D697">
        <v>792.24</v>
      </c>
    </row>
    <row r="698" spans="1:4" x14ac:dyDescent="0.2">
      <c r="A698">
        <v>92859</v>
      </c>
      <c r="B698" t="s">
        <v>8352</v>
      </c>
      <c r="C698" t="s">
        <v>83</v>
      </c>
      <c r="D698">
        <v>828.97</v>
      </c>
    </row>
    <row r="699" spans="1:4" x14ac:dyDescent="0.2">
      <c r="A699">
        <v>92843</v>
      </c>
      <c r="B699" t="s">
        <v>8353</v>
      </c>
      <c r="C699" t="s">
        <v>83</v>
      </c>
      <c r="D699">
        <v>819.16</v>
      </c>
    </row>
    <row r="700" spans="1:4" x14ac:dyDescent="0.2">
      <c r="A700">
        <v>92861</v>
      </c>
      <c r="B700" t="s">
        <v>8354</v>
      </c>
      <c r="C700" t="s">
        <v>83</v>
      </c>
      <c r="D700" s="335">
        <v>1227.6300000000001</v>
      </c>
    </row>
    <row r="701" spans="1:4" x14ac:dyDescent="0.2">
      <c r="A701">
        <v>92845</v>
      </c>
      <c r="B701" t="s">
        <v>8355</v>
      </c>
      <c r="C701" t="s">
        <v>83</v>
      </c>
      <c r="D701" s="335">
        <v>1216.47</v>
      </c>
    </row>
    <row r="702" spans="1:4" x14ac:dyDescent="0.2">
      <c r="A702">
        <v>92226</v>
      </c>
      <c r="B702" t="s">
        <v>8356</v>
      </c>
      <c r="C702" t="s">
        <v>83</v>
      </c>
      <c r="D702">
        <v>708.49</v>
      </c>
    </row>
    <row r="703" spans="1:4" x14ac:dyDescent="0.2">
      <c r="A703">
        <v>92216</v>
      </c>
      <c r="B703" t="s">
        <v>8357</v>
      </c>
      <c r="C703" t="s">
        <v>83</v>
      </c>
      <c r="D703">
        <v>695.98</v>
      </c>
    </row>
    <row r="704" spans="1:4" x14ac:dyDescent="0.2">
      <c r="A704">
        <v>92829</v>
      </c>
      <c r="B704" t="s">
        <v>8358</v>
      </c>
      <c r="C704" t="s">
        <v>83</v>
      </c>
      <c r="D704" s="335">
        <v>1022.83</v>
      </c>
    </row>
    <row r="705" spans="1:4" x14ac:dyDescent="0.2">
      <c r="A705">
        <v>92816</v>
      </c>
      <c r="B705" t="s">
        <v>8359</v>
      </c>
      <c r="C705" t="s">
        <v>83</v>
      </c>
      <c r="D705" s="335">
        <v>1007.67</v>
      </c>
    </row>
    <row r="706" spans="1:4" x14ac:dyDescent="0.2">
      <c r="A706">
        <v>92831</v>
      </c>
      <c r="B706" t="s">
        <v>8360</v>
      </c>
      <c r="C706" t="s">
        <v>83</v>
      </c>
      <c r="D706" s="335">
        <v>1456.02</v>
      </c>
    </row>
    <row r="707" spans="1:4" x14ac:dyDescent="0.2">
      <c r="A707">
        <v>92818</v>
      </c>
      <c r="B707" t="s">
        <v>8361</v>
      </c>
      <c r="C707" t="s">
        <v>83</v>
      </c>
      <c r="D707" s="335">
        <v>1436.85</v>
      </c>
    </row>
    <row r="708" spans="1:4" x14ac:dyDescent="0.2">
      <c r="A708">
        <v>95566</v>
      </c>
      <c r="B708" t="s">
        <v>8362</v>
      </c>
      <c r="C708" t="s">
        <v>83</v>
      </c>
      <c r="D708">
        <v>169.24</v>
      </c>
    </row>
    <row r="709" spans="1:4" x14ac:dyDescent="0.2">
      <c r="A709">
        <v>95565</v>
      </c>
      <c r="B709" t="s">
        <v>8363</v>
      </c>
      <c r="C709" t="s">
        <v>83</v>
      </c>
      <c r="D709">
        <v>166.08</v>
      </c>
    </row>
    <row r="710" spans="1:4" x14ac:dyDescent="0.2">
      <c r="A710">
        <v>92219</v>
      </c>
      <c r="B710" t="s">
        <v>8364</v>
      </c>
      <c r="C710" t="s">
        <v>83</v>
      </c>
      <c r="D710">
        <v>199.99</v>
      </c>
    </row>
    <row r="711" spans="1:4" x14ac:dyDescent="0.2">
      <c r="A711">
        <v>92210</v>
      </c>
      <c r="B711" t="s">
        <v>8365</v>
      </c>
      <c r="C711" t="s">
        <v>83</v>
      </c>
      <c r="D711">
        <v>195.51</v>
      </c>
    </row>
    <row r="712" spans="1:4" x14ac:dyDescent="0.2">
      <c r="A712">
        <v>92220</v>
      </c>
      <c r="B712" t="s">
        <v>8366</v>
      </c>
      <c r="C712" t="s">
        <v>83</v>
      </c>
      <c r="D712">
        <v>243.47</v>
      </c>
    </row>
    <row r="713" spans="1:4" x14ac:dyDescent="0.2">
      <c r="A713">
        <v>92211</v>
      </c>
      <c r="B713" t="s">
        <v>8367</v>
      </c>
      <c r="C713" t="s">
        <v>83</v>
      </c>
      <c r="D713">
        <v>237.67</v>
      </c>
    </row>
    <row r="714" spans="1:4" x14ac:dyDescent="0.2">
      <c r="A714">
        <v>92221</v>
      </c>
      <c r="B714" t="s">
        <v>8368</v>
      </c>
      <c r="C714" t="s">
        <v>83</v>
      </c>
      <c r="D714">
        <v>370.1</v>
      </c>
    </row>
    <row r="715" spans="1:4" x14ac:dyDescent="0.2">
      <c r="A715">
        <v>92212</v>
      </c>
      <c r="B715" t="s">
        <v>8369</v>
      </c>
      <c r="C715" t="s">
        <v>83</v>
      </c>
      <c r="D715">
        <v>362.97</v>
      </c>
    </row>
    <row r="716" spans="1:4" x14ac:dyDescent="0.2">
      <c r="A716">
        <v>92222</v>
      </c>
      <c r="B716" t="s">
        <v>8370</v>
      </c>
      <c r="C716" t="s">
        <v>83</v>
      </c>
      <c r="D716">
        <v>491.3</v>
      </c>
    </row>
    <row r="717" spans="1:4" x14ac:dyDescent="0.2">
      <c r="A717">
        <v>92213</v>
      </c>
      <c r="B717" t="s">
        <v>8371</v>
      </c>
      <c r="C717" t="s">
        <v>83</v>
      </c>
      <c r="D717">
        <v>482.83</v>
      </c>
    </row>
    <row r="718" spans="1:4" x14ac:dyDescent="0.2">
      <c r="A718">
        <v>92223</v>
      </c>
      <c r="B718" t="s">
        <v>8372</v>
      </c>
      <c r="C718" t="s">
        <v>83</v>
      </c>
      <c r="D718">
        <v>594.47</v>
      </c>
    </row>
    <row r="719" spans="1:4" x14ac:dyDescent="0.2">
      <c r="A719">
        <v>92214</v>
      </c>
      <c r="B719" t="s">
        <v>8373</v>
      </c>
      <c r="C719" t="s">
        <v>83</v>
      </c>
      <c r="D719">
        <v>584.66999999999996</v>
      </c>
    </row>
    <row r="720" spans="1:4" x14ac:dyDescent="0.2">
      <c r="A720">
        <v>92224</v>
      </c>
      <c r="B720" t="s">
        <v>8374</v>
      </c>
      <c r="C720" t="s">
        <v>83</v>
      </c>
      <c r="D720">
        <v>682.34</v>
      </c>
    </row>
    <row r="721" spans="1:4" x14ac:dyDescent="0.2">
      <c r="A721">
        <v>92215</v>
      </c>
      <c r="B721" t="s">
        <v>8375</v>
      </c>
      <c r="C721" t="s">
        <v>83</v>
      </c>
      <c r="D721">
        <v>671.17</v>
      </c>
    </row>
    <row r="722" spans="1:4" x14ac:dyDescent="0.2">
      <c r="A722">
        <v>94342</v>
      </c>
      <c r="B722" t="s">
        <v>8376</v>
      </c>
      <c r="C722" t="s">
        <v>2968</v>
      </c>
      <c r="D722">
        <v>108.8</v>
      </c>
    </row>
    <row r="723" spans="1:4" x14ac:dyDescent="0.2">
      <c r="A723">
        <v>94319</v>
      </c>
      <c r="B723" t="s">
        <v>8380</v>
      </c>
      <c r="C723" t="s">
        <v>2968</v>
      </c>
      <c r="D723">
        <v>89.72</v>
      </c>
    </row>
    <row r="724" spans="1:4" x14ac:dyDescent="0.2">
      <c r="A724">
        <v>94304</v>
      </c>
      <c r="B724" t="s">
        <v>8381</v>
      </c>
      <c r="C724" t="s">
        <v>2968</v>
      </c>
      <c r="D724">
        <v>81.61</v>
      </c>
    </row>
    <row r="725" spans="1:4" x14ac:dyDescent="0.2">
      <c r="A725">
        <v>94306</v>
      </c>
      <c r="B725" t="s">
        <v>8382</v>
      </c>
      <c r="C725" t="s">
        <v>2968</v>
      </c>
      <c r="D725">
        <v>74.05</v>
      </c>
    </row>
    <row r="726" spans="1:4" x14ac:dyDescent="0.2">
      <c r="A726">
        <v>94327</v>
      </c>
      <c r="B726" t="s">
        <v>8383</v>
      </c>
      <c r="C726" t="s">
        <v>2968</v>
      </c>
      <c r="D726">
        <v>100.69</v>
      </c>
    </row>
    <row r="727" spans="1:4" x14ac:dyDescent="0.2">
      <c r="A727">
        <v>94329</v>
      </c>
      <c r="B727" t="s">
        <v>8384</v>
      </c>
      <c r="C727" t="s">
        <v>2968</v>
      </c>
      <c r="D727">
        <v>93.13</v>
      </c>
    </row>
    <row r="728" spans="1:4" x14ac:dyDescent="0.2">
      <c r="A728">
        <v>94333</v>
      </c>
      <c r="B728" t="s">
        <v>8385</v>
      </c>
      <c r="C728" t="s">
        <v>2968</v>
      </c>
      <c r="D728">
        <v>89.74</v>
      </c>
    </row>
    <row r="729" spans="1:4" x14ac:dyDescent="0.2">
      <c r="A729">
        <v>94310</v>
      </c>
      <c r="B729" t="s">
        <v>8386</v>
      </c>
      <c r="C729" t="s">
        <v>2968</v>
      </c>
      <c r="D729">
        <v>70.66</v>
      </c>
    </row>
    <row r="730" spans="1:4" x14ac:dyDescent="0.2">
      <c r="A730">
        <v>104739</v>
      </c>
      <c r="B730" t="s">
        <v>8387</v>
      </c>
      <c r="C730" t="s">
        <v>2968</v>
      </c>
      <c r="D730">
        <v>106.83</v>
      </c>
    </row>
    <row r="731" spans="1:4" x14ac:dyDescent="0.2">
      <c r="A731">
        <v>104738</v>
      </c>
      <c r="B731" t="s">
        <v>8390</v>
      </c>
      <c r="C731" t="s">
        <v>2968</v>
      </c>
      <c r="D731">
        <v>87.75</v>
      </c>
    </row>
    <row r="732" spans="1:4" x14ac:dyDescent="0.2">
      <c r="A732">
        <v>94316</v>
      </c>
      <c r="B732" t="s">
        <v>8391</v>
      </c>
      <c r="C732" t="s">
        <v>2968</v>
      </c>
      <c r="D732">
        <v>76</v>
      </c>
    </row>
    <row r="733" spans="1:4" x14ac:dyDescent="0.2">
      <c r="A733">
        <v>94318</v>
      </c>
      <c r="B733" t="s">
        <v>8392</v>
      </c>
      <c r="C733" t="s">
        <v>2968</v>
      </c>
      <c r="D733">
        <v>69.23</v>
      </c>
    </row>
    <row r="734" spans="1:4" x14ac:dyDescent="0.2">
      <c r="A734">
        <v>94339</v>
      </c>
      <c r="B734" t="s">
        <v>8393</v>
      </c>
      <c r="C734" t="s">
        <v>2968</v>
      </c>
      <c r="D734">
        <v>95.08</v>
      </c>
    </row>
    <row r="735" spans="1:4" x14ac:dyDescent="0.2">
      <c r="A735">
        <v>94341</v>
      </c>
      <c r="B735" t="s">
        <v>8394</v>
      </c>
      <c r="C735" t="s">
        <v>2968</v>
      </c>
      <c r="D735">
        <v>88.31</v>
      </c>
    </row>
    <row r="736" spans="1:4" x14ac:dyDescent="0.2">
      <c r="A736">
        <v>104742</v>
      </c>
      <c r="B736" t="s">
        <v>8395</v>
      </c>
      <c r="C736" t="s">
        <v>3211</v>
      </c>
      <c r="D736">
        <v>9.0399999999999991</v>
      </c>
    </row>
    <row r="737" spans="1:4" x14ac:dyDescent="0.2">
      <c r="A737">
        <v>93382</v>
      </c>
      <c r="B737" t="s">
        <v>105</v>
      </c>
      <c r="C737" t="s">
        <v>2968</v>
      </c>
      <c r="D737">
        <v>35.89</v>
      </c>
    </row>
    <row r="738" spans="1:4" x14ac:dyDescent="0.2">
      <c r="A738">
        <v>104737</v>
      </c>
      <c r="B738" t="s">
        <v>8398</v>
      </c>
      <c r="C738" t="s">
        <v>2968</v>
      </c>
      <c r="D738">
        <v>29.82</v>
      </c>
    </row>
    <row r="739" spans="1:4" x14ac:dyDescent="0.2">
      <c r="A739">
        <v>93369</v>
      </c>
      <c r="B739" t="s">
        <v>8400</v>
      </c>
      <c r="C739" t="s">
        <v>2968</v>
      </c>
      <c r="D739">
        <v>20.22</v>
      </c>
    </row>
    <row r="740" spans="1:4" x14ac:dyDescent="0.2">
      <c r="A740">
        <v>93373</v>
      </c>
      <c r="B740" t="s">
        <v>8401</v>
      </c>
      <c r="C740" t="s">
        <v>2968</v>
      </c>
      <c r="D740">
        <v>16.829999999999998</v>
      </c>
    </row>
    <row r="741" spans="1:4" x14ac:dyDescent="0.2">
      <c r="A741">
        <v>93368</v>
      </c>
      <c r="B741" t="s">
        <v>8402</v>
      </c>
      <c r="C741" t="s">
        <v>2968</v>
      </c>
      <c r="D741">
        <v>24.41</v>
      </c>
    </row>
    <row r="742" spans="1:4" x14ac:dyDescent="0.2">
      <c r="A742">
        <v>104729</v>
      </c>
      <c r="B742" t="s">
        <v>8403</v>
      </c>
      <c r="C742" t="s">
        <v>2968</v>
      </c>
      <c r="D742">
        <v>18.98</v>
      </c>
    </row>
    <row r="743" spans="1:4" x14ac:dyDescent="0.2">
      <c r="A743">
        <v>93372</v>
      </c>
      <c r="B743" t="s">
        <v>8404</v>
      </c>
      <c r="C743" t="s">
        <v>2968</v>
      </c>
      <c r="D743">
        <v>19.47</v>
      </c>
    </row>
    <row r="744" spans="1:4" x14ac:dyDescent="0.2">
      <c r="A744">
        <v>104731</v>
      </c>
      <c r="B744" t="s">
        <v>8405</v>
      </c>
      <c r="C744" t="s">
        <v>2968</v>
      </c>
      <c r="D744">
        <v>14.08</v>
      </c>
    </row>
    <row r="745" spans="1:4" x14ac:dyDescent="0.2">
      <c r="A745">
        <v>93367</v>
      </c>
      <c r="B745" t="s">
        <v>8406</v>
      </c>
      <c r="C745" t="s">
        <v>2968</v>
      </c>
      <c r="D745">
        <v>27.78</v>
      </c>
    </row>
    <row r="746" spans="1:4" x14ac:dyDescent="0.2">
      <c r="A746">
        <v>104728</v>
      </c>
      <c r="B746" t="s">
        <v>8407</v>
      </c>
      <c r="C746" t="s">
        <v>2968</v>
      </c>
      <c r="D746">
        <v>22.29</v>
      </c>
    </row>
    <row r="747" spans="1:4" x14ac:dyDescent="0.2">
      <c r="A747">
        <v>104730</v>
      </c>
      <c r="B747" t="s">
        <v>8408</v>
      </c>
      <c r="C747" t="s">
        <v>2968</v>
      </c>
      <c r="D747">
        <v>14.83</v>
      </c>
    </row>
    <row r="748" spans="1:4" x14ac:dyDescent="0.2">
      <c r="A748">
        <v>104732</v>
      </c>
      <c r="B748" t="s">
        <v>8409</v>
      </c>
      <c r="C748" t="s">
        <v>2968</v>
      </c>
      <c r="D748">
        <v>11.44</v>
      </c>
    </row>
    <row r="749" spans="1:4" x14ac:dyDescent="0.2">
      <c r="A749">
        <v>104740</v>
      </c>
      <c r="B749" t="s">
        <v>8410</v>
      </c>
      <c r="C749" t="s">
        <v>2968</v>
      </c>
      <c r="D749">
        <v>33.92</v>
      </c>
    </row>
    <row r="750" spans="1:4" x14ac:dyDescent="0.2">
      <c r="A750">
        <v>104741</v>
      </c>
      <c r="B750" t="s">
        <v>8411</v>
      </c>
      <c r="C750" t="s">
        <v>2968</v>
      </c>
      <c r="D750">
        <v>27.85</v>
      </c>
    </row>
    <row r="751" spans="1:4" x14ac:dyDescent="0.2">
      <c r="A751">
        <v>93381</v>
      </c>
      <c r="B751" t="s">
        <v>8412</v>
      </c>
      <c r="C751" t="s">
        <v>2968</v>
      </c>
      <c r="D751">
        <v>15.4</v>
      </c>
    </row>
    <row r="752" spans="1:4" x14ac:dyDescent="0.2">
      <c r="A752">
        <v>93379</v>
      </c>
      <c r="B752" t="s">
        <v>8413</v>
      </c>
      <c r="C752" t="s">
        <v>2968</v>
      </c>
      <c r="D752">
        <v>22.17</v>
      </c>
    </row>
    <row r="753" spans="1:4" x14ac:dyDescent="0.2">
      <c r="A753">
        <v>93380</v>
      </c>
      <c r="B753" t="s">
        <v>8414</v>
      </c>
      <c r="C753" t="s">
        <v>2968</v>
      </c>
      <c r="D753">
        <v>18.89</v>
      </c>
    </row>
    <row r="754" spans="1:4" x14ac:dyDescent="0.2">
      <c r="A754">
        <v>93378</v>
      </c>
      <c r="B754" t="s">
        <v>8415</v>
      </c>
      <c r="C754" t="s">
        <v>2968</v>
      </c>
      <c r="D754">
        <v>28.71</v>
      </c>
    </row>
    <row r="755" spans="1:4" x14ac:dyDescent="0.2">
      <c r="A755">
        <v>104733</v>
      </c>
      <c r="B755" t="s">
        <v>8416</v>
      </c>
      <c r="C755" t="s">
        <v>2968</v>
      </c>
      <c r="D755">
        <v>22.64</v>
      </c>
    </row>
    <row r="756" spans="1:4" x14ac:dyDescent="0.2">
      <c r="A756">
        <v>104735</v>
      </c>
      <c r="B756" t="s">
        <v>8417</v>
      </c>
      <c r="C756" t="s">
        <v>2968</v>
      </c>
      <c r="D756">
        <v>13.33</v>
      </c>
    </row>
    <row r="757" spans="1:4" x14ac:dyDescent="0.2">
      <c r="A757">
        <v>104734</v>
      </c>
      <c r="B757" t="s">
        <v>8418</v>
      </c>
      <c r="C757" t="s">
        <v>2968</v>
      </c>
      <c r="D757">
        <v>16.41</v>
      </c>
    </row>
    <row r="758" spans="1:4" x14ac:dyDescent="0.2">
      <c r="A758">
        <v>104736</v>
      </c>
      <c r="B758" t="s">
        <v>8419</v>
      </c>
      <c r="C758" t="s">
        <v>2968</v>
      </c>
      <c r="D758">
        <v>9.9700000000000006</v>
      </c>
    </row>
    <row r="759" spans="1:4" x14ac:dyDescent="0.2">
      <c r="A759">
        <v>105732</v>
      </c>
      <c r="B759" t="s">
        <v>8420</v>
      </c>
      <c r="C759" t="s">
        <v>2968</v>
      </c>
      <c r="D759">
        <v>260.32</v>
      </c>
    </row>
    <row r="760" spans="1:4" x14ac:dyDescent="0.2">
      <c r="A760">
        <v>96397</v>
      </c>
      <c r="B760" t="s">
        <v>8426</v>
      </c>
      <c r="C760" t="s">
        <v>2968</v>
      </c>
      <c r="D760">
        <v>255.18</v>
      </c>
    </row>
    <row r="761" spans="1:4" x14ac:dyDescent="0.2">
      <c r="A761">
        <v>105735</v>
      </c>
      <c r="B761" t="s">
        <v>8427</v>
      </c>
      <c r="C761" t="s">
        <v>2968</v>
      </c>
      <c r="D761">
        <v>252.6</v>
      </c>
    </row>
    <row r="762" spans="1:4" x14ac:dyDescent="0.2">
      <c r="A762">
        <v>105727</v>
      </c>
      <c r="B762" t="s">
        <v>8428</v>
      </c>
      <c r="C762" t="s">
        <v>2968</v>
      </c>
      <c r="D762">
        <v>202.35</v>
      </c>
    </row>
    <row r="763" spans="1:4" x14ac:dyDescent="0.2">
      <c r="A763">
        <v>96396</v>
      </c>
      <c r="B763" t="s">
        <v>8430</v>
      </c>
      <c r="C763" t="s">
        <v>2968</v>
      </c>
      <c r="D763">
        <v>198.4</v>
      </c>
    </row>
    <row r="764" spans="1:4" x14ac:dyDescent="0.2">
      <c r="A764">
        <v>105730</v>
      </c>
      <c r="B764" t="s">
        <v>8431</v>
      </c>
      <c r="C764" t="s">
        <v>2968</v>
      </c>
      <c r="D764">
        <v>196.4</v>
      </c>
    </row>
    <row r="765" spans="1:4" x14ac:dyDescent="0.2">
      <c r="A765">
        <v>105737</v>
      </c>
      <c r="B765" t="s">
        <v>8432</v>
      </c>
      <c r="C765" t="s">
        <v>2968</v>
      </c>
      <c r="D765">
        <v>334.8</v>
      </c>
    </row>
    <row r="766" spans="1:4" x14ac:dyDescent="0.2">
      <c r="A766">
        <v>96398</v>
      </c>
      <c r="B766" t="s">
        <v>8434</v>
      </c>
      <c r="C766" t="s">
        <v>2968</v>
      </c>
      <c r="D766">
        <v>330.95</v>
      </c>
    </row>
    <row r="767" spans="1:4" x14ac:dyDescent="0.2">
      <c r="A767">
        <v>105740</v>
      </c>
      <c r="B767" t="s">
        <v>8435</v>
      </c>
      <c r="C767" t="s">
        <v>2968</v>
      </c>
      <c r="D767">
        <v>328.91</v>
      </c>
    </row>
    <row r="768" spans="1:4" x14ac:dyDescent="0.2">
      <c r="A768">
        <v>105749</v>
      </c>
      <c r="B768" t="s">
        <v>8436</v>
      </c>
      <c r="C768" t="s">
        <v>2968</v>
      </c>
      <c r="D768">
        <v>180.44</v>
      </c>
    </row>
    <row r="769" spans="1:4" x14ac:dyDescent="0.2">
      <c r="A769">
        <v>96400</v>
      </c>
      <c r="B769" t="s">
        <v>8437</v>
      </c>
      <c r="C769" t="s">
        <v>2968</v>
      </c>
      <c r="D769">
        <v>178.41</v>
      </c>
    </row>
    <row r="770" spans="1:4" x14ac:dyDescent="0.2">
      <c r="A770">
        <v>105752</v>
      </c>
      <c r="B770" t="s">
        <v>8438</v>
      </c>
      <c r="C770" t="s">
        <v>2968</v>
      </c>
      <c r="D770">
        <v>176.61</v>
      </c>
    </row>
    <row r="771" spans="1:4" x14ac:dyDescent="0.2">
      <c r="A771">
        <v>105754</v>
      </c>
      <c r="B771" t="s">
        <v>8439</v>
      </c>
      <c r="C771" t="s">
        <v>2968</v>
      </c>
      <c r="D771">
        <v>174.92</v>
      </c>
    </row>
    <row r="772" spans="1:4" x14ac:dyDescent="0.2">
      <c r="A772">
        <v>105742</v>
      </c>
      <c r="B772" t="s">
        <v>8440</v>
      </c>
      <c r="C772" t="s">
        <v>2968</v>
      </c>
      <c r="D772">
        <v>138.19</v>
      </c>
    </row>
    <row r="773" spans="1:4" x14ac:dyDescent="0.2">
      <c r="A773">
        <v>96399</v>
      </c>
      <c r="B773" t="s">
        <v>8441</v>
      </c>
      <c r="C773" t="s">
        <v>2968</v>
      </c>
      <c r="D773">
        <v>136.31</v>
      </c>
    </row>
    <row r="774" spans="1:4" x14ac:dyDescent="0.2">
      <c r="A774">
        <v>105745</v>
      </c>
      <c r="B774" t="s">
        <v>8442</v>
      </c>
      <c r="C774" t="s">
        <v>2968</v>
      </c>
      <c r="D774">
        <v>134.41999999999999</v>
      </c>
    </row>
    <row r="775" spans="1:4" x14ac:dyDescent="0.2">
      <c r="A775">
        <v>105747</v>
      </c>
      <c r="B775" t="s">
        <v>8443</v>
      </c>
      <c r="C775" t="s">
        <v>2968</v>
      </c>
      <c r="D775">
        <v>132.5</v>
      </c>
    </row>
    <row r="776" spans="1:4" x14ac:dyDescent="0.2">
      <c r="A776">
        <v>105657</v>
      </c>
      <c r="B776" t="s">
        <v>8444</v>
      </c>
      <c r="C776" t="s">
        <v>2968</v>
      </c>
      <c r="D776">
        <v>187.47</v>
      </c>
    </row>
    <row r="777" spans="1:4" x14ac:dyDescent="0.2">
      <c r="A777">
        <v>100566</v>
      </c>
      <c r="B777" t="s">
        <v>8449</v>
      </c>
      <c r="C777" t="s">
        <v>2968</v>
      </c>
      <c r="D777">
        <v>179.07</v>
      </c>
    </row>
    <row r="778" spans="1:4" x14ac:dyDescent="0.2">
      <c r="A778">
        <v>105666</v>
      </c>
      <c r="B778" t="s">
        <v>8450</v>
      </c>
      <c r="C778" t="s">
        <v>2968</v>
      </c>
      <c r="D778">
        <v>174.87</v>
      </c>
    </row>
    <row r="779" spans="1:4" x14ac:dyDescent="0.2">
      <c r="A779">
        <v>105639</v>
      </c>
      <c r="B779" t="s">
        <v>8451</v>
      </c>
      <c r="C779" t="s">
        <v>2968</v>
      </c>
      <c r="D779">
        <v>221.97</v>
      </c>
    </row>
    <row r="780" spans="1:4" x14ac:dyDescent="0.2">
      <c r="A780">
        <v>105645</v>
      </c>
      <c r="B780" t="s">
        <v>8453</v>
      </c>
      <c r="C780" t="s">
        <v>2968</v>
      </c>
      <c r="D780">
        <v>218.02</v>
      </c>
    </row>
    <row r="781" spans="1:4" x14ac:dyDescent="0.2">
      <c r="A781">
        <v>105651</v>
      </c>
      <c r="B781" t="s">
        <v>8454</v>
      </c>
      <c r="C781" t="s">
        <v>2968</v>
      </c>
      <c r="D781">
        <v>216.02</v>
      </c>
    </row>
    <row r="782" spans="1:4" x14ac:dyDescent="0.2">
      <c r="A782">
        <v>105658</v>
      </c>
      <c r="B782" t="s">
        <v>8455</v>
      </c>
      <c r="C782" t="s">
        <v>2968</v>
      </c>
      <c r="D782">
        <v>214.41</v>
      </c>
    </row>
    <row r="783" spans="1:4" x14ac:dyDescent="0.2">
      <c r="A783">
        <v>100567</v>
      </c>
      <c r="B783" t="s">
        <v>8456</v>
      </c>
      <c r="C783" t="s">
        <v>2968</v>
      </c>
      <c r="D783">
        <v>206.01</v>
      </c>
    </row>
    <row r="784" spans="1:4" x14ac:dyDescent="0.2">
      <c r="A784">
        <v>105667</v>
      </c>
      <c r="B784" t="s">
        <v>8457</v>
      </c>
      <c r="C784" t="s">
        <v>2968</v>
      </c>
      <c r="D784">
        <v>201.81</v>
      </c>
    </row>
    <row r="785" spans="1:4" x14ac:dyDescent="0.2">
      <c r="A785">
        <v>105640</v>
      </c>
      <c r="B785" t="s">
        <v>8458</v>
      </c>
      <c r="C785" t="s">
        <v>2968</v>
      </c>
      <c r="D785">
        <v>246.83</v>
      </c>
    </row>
    <row r="786" spans="1:4" x14ac:dyDescent="0.2">
      <c r="A786">
        <v>105646</v>
      </c>
      <c r="B786" t="s">
        <v>8460</v>
      </c>
      <c r="C786" t="s">
        <v>2968</v>
      </c>
      <c r="D786">
        <v>242.88</v>
      </c>
    </row>
    <row r="787" spans="1:4" x14ac:dyDescent="0.2">
      <c r="A787">
        <v>105652</v>
      </c>
      <c r="B787" t="s">
        <v>8461</v>
      </c>
      <c r="C787" t="s">
        <v>2968</v>
      </c>
      <c r="D787">
        <v>240.88</v>
      </c>
    </row>
    <row r="788" spans="1:4" x14ac:dyDescent="0.2">
      <c r="A788">
        <v>105659</v>
      </c>
      <c r="B788" t="s">
        <v>8462</v>
      </c>
      <c r="C788" t="s">
        <v>2968</v>
      </c>
      <c r="D788">
        <v>240.97</v>
      </c>
    </row>
    <row r="789" spans="1:4" x14ac:dyDescent="0.2">
      <c r="A789">
        <v>100568</v>
      </c>
      <c r="B789" t="s">
        <v>8463</v>
      </c>
      <c r="C789" t="s">
        <v>2968</v>
      </c>
      <c r="D789">
        <v>232.57</v>
      </c>
    </row>
    <row r="790" spans="1:4" x14ac:dyDescent="0.2">
      <c r="A790">
        <v>105668</v>
      </c>
      <c r="B790" t="s">
        <v>8464</v>
      </c>
      <c r="C790" t="s">
        <v>2968</v>
      </c>
      <c r="D790">
        <v>228.37</v>
      </c>
    </row>
    <row r="791" spans="1:4" x14ac:dyDescent="0.2">
      <c r="A791">
        <v>105641</v>
      </c>
      <c r="B791" t="s">
        <v>8465</v>
      </c>
      <c r="C791" t="s">
        <v>2968</v>
      </c>
      <c r="D791">
        <v>271.68</v>
      </c>
    </row>
    <row r="792" spans="1:4" x14ac:dyDescent="0.2">
      <c r="A792">
        <v>105647</v>
      </c>
      <c r="B792" t="s">
        <v>8467</v>
      </c>
      <c r="C792" t="s">
        <v>2968</v>
      </c>
      <c r="D792">
        <v>267.73</v>
      </c>
    </row>
    <row r="793" spans="1:4" x14ac:dyDescent="0.2">
      <c r="A793">
        <v>105653</v>
      </c>
      <c r="B793" t="s">
        <v>8468</v>
      </c>
      <c r="C793" t="s">
        <v>2968</v>
      </c>
      <c r="D793">
        <v>265.73</v>
      </c>
    </row>
    <row r="794" spans="1:4" x14ac:dyDescent="0.2">
      <c r="A794">
        <v>105710</v>
      </c>
      <c r="B794" t="s">
        <v>8469</v>
      </c>
      <c r="C794" t="s">
        <v>2968</v>
      </c>
      <c r="D794">
        <v>129.91</v>
      </c>
    </row>
    <row r="795" spans="1:4" x14ac:dyDescent="0.2">
      <c r="A795">
        <v>100564</v>
      </c>
      <c r="B795" t="s">
        <v>8470</v>
      </c>
      <c r="C795" t="s">
        <v>2968</v>
      </c>
      <c r="D795">
        <v>121.51</v>
      </c>
    </row>
    <row r="796" spans="1:4" x14ac:dyDescent="0.2">
      <c r="A796">
        <v>105711</v>
      </c>
      <c r="B796" t="s">
        <v>8471</v>
      </c>
      <c r="C796" t="s">
        <v>2968</v>
      </c>
      <c r="D796">
        <v>117.32</v>
      </c>
    </row>
    <row r="797" spans="1:4" x14ac:dyDescent="0.2">
      <c r="A797">
        <v>105705</v>
      </c>
      <c r="B797" t="s">
        <v>8472</v>
      </c>
      <c r="C797" t="s">
        <v>2968</v>
      </c>
      <c r="D797">
        <v>172.24</v>
      </c>
    </row>
    <row r="798" spans="1:4" x14ac:dyDescent="0.2">
      <c r="A798">
        <v>105706</v>
      </c>
      <c r="B798" t="s">
        <v>8474</v>
      </c>
      <c r="C798" t="s">
        <v>2968</v>
      </c>
      <c r="D798">
        <v>168.29</v>
      </c>
    </row>
    <row r="799" spans="1:4" x14ac:dyDescent="0.2">
      <c r="A799">
        <v>105708</v>
      </c>
      <c r="B799" t="s">
        <v>8475</v>
      </c>
      <c r="C799" t="s">
        <v>2968</v>
      </c>
      <c r="D799">
        <v>166.29</v>
      </c>
    </row>
    <row r="800" spans="1:4" x14ac:dyDescent="0.2">
      <c r="A800">
        <v>105690</v>
      </c>
      <c r="B800" t="s">
        <v>8476</v>
      </c>
      <c r="C800" t="s">
        <v>2968</v>
      </c>
      <c r="D800">
        <v>172.56</v>
      </c>
    </row>
    <row r="801" spans="1:4" x14ac:dyDescent="0.2">
      <c r="A801">
        <v>100569</v>
      </c>
      <c r="B801" t="s">
        <v>8477</v>
      </c>
      <c r="C801" t="s">
        <v>2968</v>
      </c>
      <c r="D801">
        <v>164.16</v>
      </c>
    </row>
    <row r="802" spans="1:4" x14ac:dyDescent="0.2">
      <c r="A802">
        <v>105699</v>
      </c>
      <c r="B802" t="s">
        <v>8478</v>
      </c>
      <c r="C802" t="s">
        <v>2968</v>
      </c>
      <c r="D802">
        <v>159.96</v>
      </c>
    </row>
    <row r="803" spans="1:4" x14ac:dyDescent="0.2">
      <c r="A803">
        <v>105672</v>
      </c>
      <c r="B803" t="s">
        <v>8479</v>
      </c>
      <c r="C803" t="s">
        <v>2968</v>
      </c>
      <c r="D803">
        <v>199.29</v>
      </c>
    </row>
    <row r="804" spans="1:4" x14ac:dyDescent="0.2">
      <c r="A804">
        <v>105678</v>
      </c>
      <c r="B804" t="s">
        <v>8481</v>
      </c>
      <c r="C804" t="s">
        <v>2968</v>
      </c>
      <c r="D804">
        <v>195.34</v>
      </c>
    </row>
    <row r="805" spans="1:4" x14ac:dyDescent="0.2">
      <c r="A805">
        <v>105684</v>
      </c>
      <c r="B805" t="s">
        <v>8482</v>
      </c>
      <c r="C805" t="s">
        <v>2968</v>
      </c>
      <c r="D805">
        <v>193.34</v>
      </c>
    </row>
    <row r="806" spans="1:4" x14ac:dyDescent="0.2">
      <c r="A806">
        <v>105691</v>
      </c>
      <c r="B806" t="s">
        <v>8483</v>
      </c>
      <c r="C806" t="s">
        <v>2968</v>
      </c>
      <c r="D806">
        <v>199.81</v>
      </c>
    </row>
    <row r="807" spans="1:4" x14ac:dyDescent="0.2">
      <c r="A807">
        <v>100570</v>
      </c>
      <c r="B807" t="s">
        <v>8484</v>
      </c>
      <c r="C807" t="s">
        <v>2968</v>
      </c>
      <c r="D807">
        <v>191.41</v>
      </c>
    </row>
    <row r="808" spans="1:4" x14ac:dyDescent="0.2">
      <c r="A808">
        <v>105700</v>
      </c>
      <c r="B808" t="s">
        <v>8485</v>
      </c>
      <c r="C808" t="s">
        <v>2968</v>
      </c>
      <c r="D808">
        <v>187.21</v>
      </c>
    </row>
    <row r="809" spans="1:4" x14ac:dyDescent="0.2">
      <c r="A809">
        <v>105673</v>
      </c>
      <c r="B809" t="s">
        <v>8486</v>
      </c>
      <c r="C809" t="s">
        <v>2968</v>
      </c>
      <c r="D809">
        <v>224.62</v>
      </c>
    </row>
    <row r="810" spans="1:4" x14ac:dyDescent="0.2">
      <c r="A810">
        <v>105679</v>
      </c>
      <c r="B810" t="s">
        <v>8488</v>
      </c>
      <c r="C810" t="s">
        <v>2968</v>
      </c>
      <c r="D810">
        <v>220.67</v>
      </c>
    </row>
    <row r="811" spans="1:4" x14ac:dyDescent="0.2">
      <c r="A811">
        <v>105685</v>
      </c>
      <c r="B811" t="s">
        <v>8489</v>
      </c>
      <c r="C811" t="s">
        <v>2968</v>
      </c>
      <c r="D811">
        <v>218.67</v>
      </c>
    </row>
    <row r="812" spans="1:4" x14ac:dyDescent="0.2">
      <c r="A812">
        <v>105692</v>
      </c>
      <c r="B812" t="s">
        <v>8490</v>
      </c>
      <c r="C812" t="s">
        <v>2968</v>
      </c>
      <c r="D812">
        <v>226.68</v>
      </c>
    </row>
    <row r="813" spans="1:4" x14ac:dyDescent="0.2">
      <c r="A813">
        <v>100571</v>
      </c>
      <c r="B813" t="s">
        <v>8491</v>
      </c>
      <c r="C813" t="s">
        <v>2968</v>
      </c>
      <c r="D813">
        <v>218.28</v>
      </c>
    </row>
    <row r="814" spans="1:4" x14ac:dyDescent="0.2">
      <c r="A814">
        <v>105701</v>
      </c>
      <c r="B814" t="s">
        <v>8492</v>
      </c>
      <c r="C814" t="s">
        <v>2968</v>
      </c>
      <c r="D814">
        <v>214.08</v>
      </c>
    </row>
    <row r="815" spans="1:4" x14ac:dyDescent="0.2">
      <c r="A815">
        <v>105674</v>
      </c>
      <c r="B815" t="s">
        <v>8493</v>
      </c>
      <c r="C815" t="s">
        <v>2968</v>
      </c>
      <c r="D815">
        <v>249.95</v>
      </c>
    </row>
    <row r="816" spans="1:4" x14ac:dyDescent="0.2">
      <c r="A816">
        <v>105680</v>
      </c>
      <c r="B816" t="s">
        <v>8495</v>
      </c>
      <c r="C816" t="s">
        <v>2968</v>
      </c>
      <c r="D816">
        <v>246</v>
      </c>
    </row>
    <row r="817" spans="1:4" x14ac:dyDescent="0.2">
      <c r="A817">
        <v>105686</v>
      </c>
      <c r="B817" t="s">
        <v>8496</v>
      </c>
      <c r="C817" t="s">
        <v>2968</v>
      </c>
      <c r="D817">
        <v>244</v>
      </c>
    </row>
    <row r="818" spans="1:4" x14ac:dyDescent="0.2">
      <c r="A818">
        <v>105718</v>
      </c>
      <c r="B818" t="s">
        <v>8497</v>
      </c>
      <c r="C818" t="s">
        <v>2968</v>
      </c>
      <c r="D818">
        <v>114.38</v>
      </c>
    </row>
    <row r="819" spans="1:4" x14ac:dyDescent="0.2">
      <c r="A819">
        <v>100565</v>
      </c>
      <c r="B819" t="s">
        <v>8498</v>
      </c>
      <c r="C819" t="s">
        <v>2968</v>
      </c>
      <c r="D819">
        <v>105.98</v>
      </c>
    </row>
    <row r="820" spans="1:4" x14ac:dyDescent="0.2">
      <c r="A820">
        <v>105581</v>
      </c>
      <c r="B820" t="s">
        <v>8499</v>
      </c>
      <c r="C820" t="s">
        <v>2968</v>
      </c>
      <c r="D820">
        <v>101.79</v>
      </c>
    </row>
    <row r="821" spans="1:4" x14ac:dyDescent="0.2">
      <c r="A821">
        <v>105713</v>
      </c>
      <c r="B821" t="s">
        <v>8500</v>
      </c>
      <c r="C821" t="s">
        <v>2968</v>
      </c>
      <c r="D821">
        <v>148.61000000000001</v>
      </c>
    </row>
    <row r="822" spans="1:4" x14ac:dyDescent="0.2">
      <c r="A822">
        <v>105714</v>
      </c>
      <c r="B822" t="s">
        <v>8502</v>
      </c>
      <c r="C822" t="s">
        <v>2968</v>
      </c>
      <c r="D822">
        <v>144.66</v>
      </c>
    </row>
    <row r="823" spans="1:4" x14ac:dyDescent="0.2">
      <c r="A823">
        <v>105716</v>
      </c>
      <c r="B823" t="s">
        <v>8503</v>
      </c>
      <c r="C823" t="s">
        <v>2968</v>
      </c>
      <c r="D823">
        <v>142.66</v>
      </c>
    </row>
    <row r="824" spans="1:4" x14ac:dyDescent="0.2">
      <c r="A824">
        <v>105624</v>
      </c>
      <c r="B824" t="s">
        <v>8504</v>
      </c>
      <c r="C824" t="s">
        <v>2968</v>
      </c>
      <c r="D824">
        <v>112.56</v>
      </c>
    </row>
    <row r="825" spans="1:4" x14ac:dyDescent="0.2">
      <c r="A825">
        <v>96391</v>
      </c>
      <c r="B825" t="s">
        <v>8505</v>
      </c>
      <c r="C825" t="s">
        <v>2968</v>
      </c>
      <c r="D825">
        <v>105.81</v>
      </c>
    </row>
    <row r="826" spans="1:4" x14ac:dyDescent="0.2">
      <c r="A826">
        <v>105632</v>
      </c>
      <c r="B826" t="s">
        <v>8506</v>
      </c>
      <c r="C826" t="s">
        <v>2968</v>
      </c>
      <c r="D826">
        <v>104.79</v>
      </c>
    </row>
    <row r="827" spans="1:4" x14ac:dyDescent="0.2">
      <c r="A827">
        <v>105601</v>
      </c>
      <c r="B827" t="s">
        <v>8507</v>
      </c>
      <c r="C827" t="s">
        <v>2968</v>
      </c>
      <c r="D827">
        <v>105.89</v>
      </c>
    </row>
    <row r="828" spans="1:4" x14ac:dyDescent="0.2">
      <c r="A828">
        <v>105609</v>
      </c>
      <c r="B828" t="s">
        <v>8509</v>
      </c>
      <c r="C828" t="s">
        <v>2968</v>
      </c>
      <c r="D828">
        <v>103.31</v>
      </c>
    </row>
    <row r="829" spans="1:4" x14ac:dyDescent="0.2">
      <c r="A829">
        <v>105617</v>
      </c>
      <c r="B829" t="s">
        <v>8510</v>
      </c>
      <c r="C829" t="s">
        <v>2968</v>
      </c>
      <c r="D829">
        <v>101.47</v>
      </c>
    </row>
    <row r="830" spans="1:4" x14ac:dyDescent="0.2">
      <c r="A830">
        <v>105625</v>
      </c>
      <c r="B830" t="s">
        <v>8511</v>
      </c>
      <c r="C830" t="s">
        <v>2968</v>
      </c>
      <c r="D830">
        <v>140.99</v>
      </c>
    </row>
    <row r="831" spans="1:4" x14ac:dyDescent="0.2">
      <c r="A831">
        <v>96392</v>
      </c>
      <c r="B831" t="s">
        <v>8512</v>
      </c>
      <c r="C831" t="s">
        <v>2968</v>
      </c>
      <c r="D831">
        <v>134.24</v>
      </c>
    </row>
    <row r="832" spans="1:4" x14ac:dyDescent="0.2">
      <c r="A832">
        <v>105633</v>
      </c>
      <c r="B832" t="s">
        <v>8513</v>
      </c>
      <c r="C832" t="s">
        <v>2968</v>
      </c>
      <c r="D832">
        <v>133.22</v>
      </c>
    </row>
    <row r="833" spans="1:4" x14ac:dyDescent="0.2">
      <c r="A833">
        <v>105602</v>
      </c>
      <c r="B833" t="s">
        <v>8514</v>
      </c>
      <c r="C833" t="s">
        <v>2968</v>
      </c>
      <c r="D833">
        <v>133.58000000000001</v>
      </c>
    </row>
    <row r="834" spans="1:4" x14ac:dyDescent="0.2">
      <c r="A834">
        <v>105610</v>
      </c>
      <c r="B834" t="s">
        <v>8516</v>
      </c>
      <c r="C834" t="s">
        <v>2968</v>
      </c>
      <c r="D834">
        <v>131</v>
      </c>
    </row>
    <row r="835" spans="1:4" x14ac:dyDescent="0.2">
      <c r="A835">
        <v>105618</v>
      </c>
      <c r="B835" t="s">
        <v>8517</v>
      </c>
      <c r="C835" t="s">
        <v>2968</v>
      </c>
      <c r="D835">
        <v>129.16</v>
      </c>
    </row>
    <row r="836" spans="1:4" x14ac:dyDescent="0.2">
      <c r="A836">
        <v>105571</v>
      </c>
      <c r="B836" t="s">
        <v>8518</v>
      </c>
      <c r="C836" t="s">
        <v>2968</v>
      </c>
      <c r="D836">
        <v>54.16</v>
      </c>
    </row>
    <row r="837" spans="1:4" x14ac:dyDescent="0.2">
      <c r="A837">
        <v>96389</v>
      </c>
      <c r="B837" t="s">
        <v>8519</v>
      </c>
      <c r="C837" t="s">
        <v>2968</v>
      </c>
      <c r="D837">
        <v>47.41</v>
      </c>
    </row>
    <row r="838" spans="1:4" x14ac:dyDescent="0.2">
      <c r="A838">
        <v>105575</v>
      </c>
      <c r="B838" t="s">
        <v>8520</v>
      </c>
      <c r="C838" t="s">
        <v>2968</v>
      </c>
      <c r="D838">
        <v>46.39</v>
      </c>
    </row>
    <row r="839" spans="1:4" x14ac:dyDescent="0.2">
      <c r="A839">
        <v>105599</v>
      </c>
      <c r="B839" t="s">
        <v>8521</v>
      </c>
      <c r="C839" t="s">
        <v>2968</v>
      </c>
      <c r="D839">
        <v>50.5</v>
      </c>
    </row>
    <row r="840" spans="1:4" x14ac:dyDescent="0.2">
      <c r="A840">
        <v>105607</v>
      </c>
      <c r="B840" t="s">
        <v>8523</v>
      </c>
      <c r="C840" t="s">
        <v>2968</v>
      </c>
      <c r="D840">
        <v>47.92</v>
      </c>
    </row>
    <row r="841" spans="1:4" x14ac:dyDescent="0.2">
      <c r="A841">
        <v>105615</v>
      </c>
      <c r="B841" t="s">
        <v>8524</v>
      </c>
      <c r="C841" t="s">
        <v>2968</v>
      </c>
      <c r="D841">
        <v>46.08</v>
      </c>
    </row>
    <row r="842" spans="1:4" x14ac:dyDescent="0.2">
      <c r="A842">
        <v>105623</v>
      </c>
      <c r="B842" t="s">
        <v>8525</v>
      </c>
      <c r="C842" t="s">
        <v>2968</v>
      </c>
      <c r="D842">
        <v>83.76</v>
      </c>
    </row>
    <row r="843" spans="1:4" x14ac:dyDescent="0.2">
      <c r="A843">
        <v>96390</v>
      </c>
      <c r="B843" t="s">
        <v>8526</v>
      </c>
      <c r="C843" t="s">
        <v>2968</v>
      </c>
      <c r="D843">
        <v>77.010000000000005</v>
      </c>
    </row>
    <row r="844" spans="1:4" x14ac:dyDescent="0.2">
      <c r="A844">
        <v>105631</v>
      </c>
      <c r="B844" t="s">
        <v>8527</v>
      </c>
      <c r="C844" t="s">
        <v>2968</v>
      </c>
      <c r="D844">
        <v>75.989999999999995</v>
      </c>
    </row>
    <row r="845" spans="1:4" x14ac:dyDescent="0.2">
      <c r="A845">
        <v>105600</v>
      </c>
      <c r="B845" t="s">
        <v>8528</v>
      </c>
      <c r="C845" t="s">
        <v>2968</v>
      </c>
      <c r="D845">
        <v>78.19</v>
      </c>
    </row>
    <row r="846" spans="1:4" x14ac:dyDescent="0.2">
      <c r="A846">
        <v>105608</v>
      </c>
      <c r="B846" t="s">
        <v>8530</v>
      </c>
      <c r="C846" t="s">
        <v>2968</v>
      </c>
      <c r="D846">
        <v>75.61</v>
      </c>
    </row>
    <row r="847" spans="1:4" x14ac:dyDescent="0.2">
      <c r="A847">
        <v>105616</v>
      </c>
      <c r="B847" t="s">
        <v>8531</v>
      </c>
      <c r="C847" t="s">
        <v>2968</v>
      </c>
      <c r="D847">
        <v>73.77</v>
      </c>
    </row>
    <row r="848" spans="1:4" x14ac:dyDescent="0.2">
      <c r="A848">
        <v>105585</v>
      </c>
      <c r="B848" t="s">
        <v>8532</v>
      </c>
      <c r="C848" t="s">
        <v>2968</v>
      </c>
      <c r="D848">
        <v>139.36000000000001</v>
      </c>
    </row>
    <row r="849" spans="1:4" x14ac:dyDescent="0.2">
      <c r="A849">
        <v>100572</v>
      </c>
      <c r="B849" t="s">
        <v>8533</v>
      </c>
      <c r="C849" t="s">
        <v>2968</v>
      </c>
      <c r="D849">
        <v>127.83</v>
      </c>
    </row>
    <row r="850" spans="1:4" x14ac:dyDescent="0.2">
      <c r="A850">
        <v>105588</v>
      </c>
      <c r="B850" t="s">
        <v>8534</v>
      </c>
      <c r="C850" t="s">
        <v>2968</v>
      </c>
      <c r="D850">
        <v>126.71</v>
      </c>
    </row>
    <row r="851" spans="1:4" x14ac:dyDescent="0.2">
      <c r="A851">
        <v>105583</v>
      </c>
      <c r="B851" t="s">
        <v>8535</v>
      </c>
      <c r="C851" t="s">
        <v>2968</v>
      </c>
      <c r="D851">
        <v>179.26</v>
      </c>
    </row>
    <row r="852" spans="1:4" x14ac:dyDescent="0.2">
      <c r="A852">
        <v>105719</v>
      </c>
      <c r="B852" t="s">
        <v>8536</v>
      </c>
      <c r="C852" t="s">
        <v>2968</v>
      </c>
      <c r="D852">
        <v>172.98</v>
      </c>
    </row>
    <row r="853" spans="1:4" x14ac:dyDescent="0.2">
      <c r="A853">
        <v>105721</v>
      </c>
      <c r="B853" t="s">
        <v>8537</v>
      </c>
      <c r="C853" t="s">
        <v>2968</v>
      </c>
      <c r="D853">
        <v>173.29</v>
      </c>
    </row>
    <row r="854" spans="1:4" x14ac:dyDescent="0.2">
      <c r="A854">
        <v>105592</v>
      </c>
      <c r="B854" t="s">
        <v>8538</v>
      </c>
      <c r="C854" t="s">
        <v>2968</v>
      </c>
      <c r="D854">
        <v>123.83</v>
      </c>
    </row>
    <row r="855" spans="1:4" x14ac:dyDescent="0.2">
      <c r="A855">
        <v>100573</v>
      </c>
      <c r="B855" t="s">
        <v>8539</v>
      </c>
      <c r="C855" t="s">
        <v>2968</v>
      </c>
      <c r="D855">
        <v>112.3</v>
      </c>
    </row>
    <row r="856" spans="1:4" x14ac:dyDescent="0.2">
      <c r="A856">
        <v>105595</v>
      </c>
      <c r="B856" t="s">
        <v>8540</v>
      </c>
      <c r="C856" t="s">
        <v>2968</v>
      </c>
      <c r="D856">
        <v>111.18</v>
      </c>
    </row>
    <row r="857" spans="1:4" x14ac:dyDescent="0.2">
      <c r="A857">
        <v>105590</v>
      </c>
      <c r="B857" t="s">
        <v>8541</v>
      </c>
      <c r="C857" t="s">
        <v>2968</v>
      </c>
      <c r="D857">
        <v>155.63</v>
      </c>
    </row>
    <row r="858" spans="1:4" x14ac:dyDescent="0.2">
      <c r="A858">
        <v>105723</v>
      </c>
      <c r="B858" t="s">
        <v>8542</v>
      </c>
      <c r="C858" t="s">
        <v>2968</v>
      </c>
      <c r="D858">
        <v>149.35</v>
      </c>
    </row>
    <row r="859" spans="1:4" x14ac:dyDescent="0.2">
      <c r="A859">
        <v>105725</v>
      </c>
      <c r="B859" t="s">
        <v>8543</v>
      </c>
      <c r="C859" t="s">
        <v>2968</v>
      </c>
      <c r="D859">
        <v>149.66</v>
      </c>
    </row>
    <row r="860" spans="1:4" x14ac:dyDescent="0.2">
      <c r="A860">
        <v>105566</v>
      </c>
      <c r="B860" t="s">
        <v>8544</v>
      </c>
      <c r="C860" t="s">
        <v>2968</v>
      </c>
      <c r="D860">
        <v>12.83</v>
      </c>
    </row>
    <row r="861" spans="1:4" x14ac:dyDescent="0.2">
      <c r="A861">
        <v>96388</v>
      </c>
      <c r="B861" t="s">
        <v>8545</v>
      </c>
      <c r="C861" t="s">
        <v>2968</v>
      </c>
      <c r="D861">
        <v>10.25</v>
      </c>
    </row>
    <row r="862" spans="1:4" x14ac:dyDescent="0.2">
      <c r="A862">
        <v>105569</v>
      </c>
      <c r="B862" t="s">
        <v>8546</v>
      </c>
      <c r="C862" t="s">
        <v>2968</v>
      </c>
      <c r="D862">
        <v>8.49</v>
      </c>
    </row>
    <row r="863" spans="1:4" x14ac:dyDescent="0.2">
      <c r="A863">
        <v>101767</v>
      </c>
      <c r="B863" t="s">
        <v>8547</v>
      </c>
      <c r="C863" t="s">
        <v>2968</v>
      </c>
      <c r="D863">
        <v>34.950000000000003</v>
      </c>
    </row>
    <row r="864" spans="1:4" x14ac:dyDescent="0.2">
      <c r="A864">
        <v>101768</v>
      </c>
      <c r="B864" t="s">
        <v>8548</v>
      </c>
      <c r="C864" t="s">
        <v>2968</v>
      </c>
      <c r="D864">
        <v>29.69</v>
      </c>
    </row>
    <row r="865" spans="1:4" x14ac:dyDescent="0.2">
      <c r="A865">
        <v>100574</v>
      </c>
      <c r="B865" t="s">
        <v>1251</v>
      </c>
      <c r="C865" t="s">
        <v>2968</v>
      </c>
      <c r="D865">
        <v>1.53</v>
      </c>
    </row>
    <row r="866" spans="1:4" x14ac:dyDescent="0.2">
      <c r="A866">
        <v>102470</v>
      </c>
      <c r="B866" t="s">
        <v>8551</v>
      </c>
      <c r="C866" t="s">
        <v>3211</v>
      </c>
      <c r="D866" t="s">
        <v>17527</v>
      </c>
    </row>
    <row r="867" spans="1:4" x14ac:dyDescent="0.2">
      <c r="A867">
        <v>105756</v>
      </c>
      <c r="B867" t="s">
        <v>8556</v>
      </c>
      <c r="C867" t="s">
        <v>3211</v>
      </c>
      <c r="D867" t="s">
        <v>17527</v>
      </c>
    </row>
    <row r="868" spans="1:4" x14ac:dyDescent="0.2">
      <c r="A868">
        <v>104375</v>
      </c>
      <c r="B868" t="s">
        <v>8557</v>
      </c>
      <c r="C868" t="s">
        <v>3211</v>
      </c>
      <c r="D868" t="s">
        <v>17527</v>
      </c>
    </row>
    <row r="869" spans="1:4" x14ac:dyDescent="0.2">
      <c r="A869">
        <v>105757</v>
      </c>
      <c r="B869" t="s">
        <v>8558</v>
      </c>
      <c r="C869" t="s">
        <v>3211</v>
      </c>
      <c r="D869" t="s">
        <v>17527</v>
      </c>
    </row>
    <row r="870" spans="1:4" x14ac:dyDescent="0.2">
      <c r="A870">
        <v>105562</v>
      </c>
      <c r="B870" t="s">
        <v>8559</v>
      </c>
      <c r="C870" t="s">
        <v>2968</v>
      </c>
      <c r="D870">
        <v>9.4499999999999993</v>
      </c>
    </row>
    <row r="871" spans="1:4" x14ac:dyDescent="0.2">
      <c r="A871">
        <v>105563</v>
      </c>
      <c r="B871" t="s">
        <v>8560</v>
      </c>
      <c r="C871" t="s">
        <v>2968</v>
      </c>
      <c r="D871">
        <v>7.61</v>
      </c>
    </row>
    <row r="872" spans="1:4" x14ac:dyDescent="0.2">
      <c r="A872">
        <v>105565</v>
      </c>
      <c r="B872" t="s">
        <v>8561</v>
      </c>
      <c r="C872" t="s">
        <v>2968</v>
      </c>
      <c r="D872">
        <v>7.07</v>
      </c>
    </row>
    <row r="873" spans="1:4" x14ac:dyDescent="0.2">
      <c r="A873">
        <v>105557</v>
      </c>
      <c r="B873" t="s">
        <v>8562</v>
      </c>
      <c r="C873" t="s">
        <v>2968</v>
      </c>
      <c r="D873">
        <v>18.47</v>
      </c>
    </row>
    <row r="874" spans="1:4" x14ac:dyDescent="0.2">
      <c r="A874">
        <v>105558</v>
      </c>
      <c r="B874" t="s">
        <v>8563</v>
      </c>
      <c r="C874" t="s">
        <v>2968</v>
      </c>
      <c r="D874">
        <v>15.9</v>
      </c>
    </row>
    <row r="875" spans="1:4" x14ac:dyDescent="0.2">
      <c r="A875">
        <v>105560</v>
      </c>
      <c r="B875" t="s">
        <v>8564</v>
      </c>
      <c r="C875" t="s">
        <v>2968</v>
      </c>
      <c r="D875">
        <v>14.52</v>
      </c>
    </row>
    <row r="876" spans="1:4" x14ac:dyDescent="0.2">
      <c r="A876">
        <v>96386</v>
      </c>
      <c r="B876" t="s">
        <v>8565</v>
      </c>
      <c r="C876" t="s">
        <v>2968</v>
      </c>
      <c r="D876">
        <v>7.56</v>
      </c>
    </row>
    <row r="877" spans="1:4" x14ac:dyDescent="0.2">
      <c r="A877">
        <v>105564</v>
      </c>
      <c r="B877" t="s">
        <v>8566</v>
      </c>
      <c r="C877" t="s">
        <v>2968</v>
      </c>
      <c r="D877">
        <v>7.03</v>
      </c>
    </row>
    <row r="878" spans="1:4" x14ac:dyDescent="0.2">
      <c r="A878">
        <v>105561</v>
      </c>
      <c r="B878" t="s">
        <v>8567</v>
      </c>
      <c r="C878" t="s">
        <v>2968</v>
      </c>
      <c r="D878">
        <v>9.2799999999999994</v>
      </c>
    </row>
    <row r="879" spans="1:4" x14ac:dyDescent="0.2">
      <c r="A879">
        <v>96385</v>
      </c>
      <c r="B879" t="s">
        <v>8568</v>
      </c>
      <c r="C879" t="s">
        <v>2968</v>
      </c>
      <c r="D879">
        <v>14.33</v>
      </c>
    </row>
    <row r="880" spans="1:4" x14ac:dyDescent="0.2">
      <c r="A880">
        <v>105556</v>
      </c>
      <c r="B880" t="s">
        <v>8569</v>
      </c>
      <c r="C880" t="s">
        <v>2968</v>
      </c>
      <c r="D880">
        <v>16.11</v>
      </c>
    </row>
    <row r="881" spans="1:4" x14ac:dyDescent="0.2">
      <c r="A881">
        <v>105559</v>
      </c>
      <c r="B881" t="s">
        <v>8570</v>
      </c>
      <c r="C881" t="s">
        <v>2968</v>
      </c>
      <c r="D881">
        <v>12.16</v>
      </c>
    </row>
    <row r="882" spans="1:4" x14ac:dyDescent="0.2">
      <c r="A882">
        <v>105733</v>
      </c>
      <c r="B882" t="s">
        <v>8571</v>
      </c>
      <c r="C882" t="s">
        <v>2968</v>
      </c>
      <c r="D882">
        <v>269.29000000000002</v>
      </c>
    </row>
    <row r="883" spans="1:4" x14ac:dyDescent="0.2">
      <c r="A883">
        <v>105734</v>
      </c>
      <c r="B883" t="s">
        <v>8572</v>
      </c>
      <c r="C883" t="s">
        <v>2968</v>
      </c>
      <c r="D883">
        <v>262.17</v>
      </c>
    </row>
    <row r="884" spans="1:4" x14ac:dyDescent="0.2">
      <c r="A884">
        <v>105736</v>
      </c>
      <c r="B884" t="s">
        <v>8573</v>
      </c>
      <c r="C884" t="s">
        <v>2968</v>
      </c>
      <c r="D884">
        <v>258.58</v>
      </c>
    </row>
    <row r="885" spans="1:4" x14ac:dyDescent="0.2">
      <c r="A885">
        <v>105728</v>
      </c>
      <c r="B885" t="s">
        <v>8574</v>
      </c>
      <c r="C885" t="s">
        <v>2968</v>
      </c>
      <c r="D885">
        <v>209.85</v>
      </c>
    </row>
    <row r="886" spans="1:4" x14ac:dyDescent="0.2">
      <c r="A886">
        <v>105729</v>
      </c>
      <c r="B886" t="s">
        <v>8575</v>
      </c>
      <c r="C886" t="s">
        <v>2968</v>
      </c>
      <c r="D886">
        <v>204.38</v>
      </c>
    </row>
    <row r="887" spans="1:4" x14ac:dyDescent="0.2">
      <c r="A887">
        <v>105731</v>
      </c>
      <c r="B887" t="s">
        <v>8576</v>
      </c>
      <c r="C887" t="s">
        <v>2968</v>
      </c>
      <c r="D887">
        <v>201.64</v>
      </c>
    </row>
    <row r="888" spans="1:4" x14ac:dyDescent="0.2">
      <c r="A888">
        <v>105738</v>
      </c>
      <c r="B888" t="s">
        <v>8577</v>
      </c>
      <c r="C888" t="s">
        <v>2968</v>
      </c>
      <c r="D888">
        <v>342.3</v>
      </c>
    </row>
    <row r="889" spans="1:4" x14ac:dyDescent="0.2">
      <c r="A889">
        <v>105739</v>
      </c>
      <c r="B889" t="s">
        <v>8578</v>
      </c>
      <c r="C889" t="s">
        <v>2968</v>
      </c>
      <c r="D889">
        <v>336.93</v>
      </c>
    </row>
    <row r="890" spans="1:4" x14ac:dyDescent="0.2">
      <c r="A890">
        <v>105741</v>
      </c>
      <c r="B890" t="s">
        <v>8579</v>
      </c>
      <c r="C890" t="s">
        <v>2968</v>
      </c>
      <c r="D890">
        <v>334.15</v>
      </c>
    </row>
    <row r="891" spans="1:4" x14ac:dyDescent="0.2">
      <c r="A891">
        <v>105750</v>
      </c>
      <c r="B891" t="s">
        <v>8580</v>
      </c>
      <c r="C891" t="s">
        <v>2968</v>
      </c>
      <c r="D891">
        <v>192.12</v>
      </c>
    </row>
    <row r="892" spans="1:4" x14ac:dyDescent="0.2">
      <c r="A892">
        <v>105751</v>
      </c>
      <c r="B892" t="s">
        <v>8581</v>
      </c>
      <c r="C892" t="s">
        <v>2968</v>
      </c>
      <c r="D892">
        <v>189.47</v>
      </c>
    </row>
    <row r="893" spans="1:4" x14ac:dyDescent="0.2">
      <c r="A893">
        <v>105753</v>
      </c>
      <c r="B893" t="s">
        <v>8582</v>
      </c>
      <c r="C893" t="s">
        <v>2968</v>
      </c>
      <c r="D893">
        <v>187.04</v>
      </c>
    </row>
    <row r="894" spans="1:4" x14ac:dyDescent="0.2">
      <c r="A894">
        <v>105755</v>
      </c>
      <c r="B894" t="s">
        <v>8583</v>
      </c>
      <c r="C894" t="s">
        <v>2968</v>
      </c>
      <c r="D894">
        <v>184.7</v>
      </c>
    </row>
    <row r="895" spans="1:4" x14ac:dyDescent="0.2">
      <c r="A895">
        <v>105743</v>
      </c>
      <c r="B895" t="s">
        <v>8584</v>
      </c>
      <c r="C895" t="s">
        <v>2968</v>
      </c>
      <c r="D895">
        <v>146.44</v>
      </c>
    </row>
    <row r="896" spans="1:4" x14ac:dyDescent="0.2">
      <c r="A896">
        <v>105744</v>
      </c>
      <c r="B896" t="s">
        <v>8585</v>
      </c>
      <c r="C896" t="s">
        <v>2968</v>
      </c>
      <c r="D896">
        <v>143.80000000000001</v>
      </c>
    </row>
    <row r="897" spans="1:4" x14ac:dyDescent="0.2">
      <c r="A897">
        <v>105746</v>
      </c>
      <c r="B897" t="s">
        <v>8586</v>
      </c>
      <c r="C897" t="s">
        <v>2968</v>
      </c>
      <c r="D897">
        <v>141.13</v>
      </c>
    </row>
    <row r="898" spans="1:4" x14ac:dyDescent="0.2">
      <c r="A898">
        <v>105748</v>
      </c>
      <c r="B898" t="s">
        <v>8587</v>
      </c>
      <c r="C898" t="s">
        <v>2968</v>
      </c>
      <c r="D898">
        <v>138.47</v>
      </c>
    </row>
    <row r="899" spans="1:4" x14ac:dyDescent="0.2">
      <c r="A899">
        <v>105660</v>
      </c>
      <c r="B899" t="s">
        <v>8588</v>
      </c>
      <c r="C899" t="s">
        <v>2968</v>
      </c>
      <c r="D899">
        <v>201.73</v>
      </c>
    </row>
    <row r="900" spans="1:4" x14ac:dyDescent="0.2">
      <c r="A900">
        <v>105663</v>
      </c>
      <c r="B900" t="s">
        <v>8589</v>
      </c>
      <c r="C900" t="s">
        <v>2968</v>
      </c>
      <c r="D900">
        <v>189.95</v>
      </c>
    </row>
    <row r="901" spans="1:4" x14ac:dyDescent="0.2">
      <c r="A901">
        <v>105669</v>
      </c>
      <c r="B901" t="s">
        <v>8590</v>
      </c>
      <c r="C901" t="s">
        <v>2968</v>
      </c>
      <c r="D901">
        <v>184.04</v>
      </c>
    </row>
    <row r="902" spans="1:4" x14ac:dyDescent="0.2">
      <c r="A902">
        <v>105642</v>
      </c>
      <c r="B902" t="s">
        <v>8591</v>
      </c>
      <c r="C902" t="s">
        <v>2968</v>
      </c>
      <c r="D902">
        <v>229.47</v>
      </c>
    </row>
    <row r="903" spans="1:4" x14ac:dyDescent="0.2">
      <c r="A903">
        <v>105648</v>
      </c>
      <c r="B903" t="s">
        <v>8592</v>
      </c>
      <c r="C903" t="s">
        <v>2968</v>
      </c>
      <c r="D903">
        <v>224</v>
      </c>
    </row>
    <row r="904" spans="1:4" x14ac:dyDescent="0.2">
      <c r="A904">
        <v>105654</v>
      </c>
      <c r="B904" t="s">
        <v>8593</v>
      </c>
      <c r="C904" t="s">
        <v>2968</v>
      </c>
      <c r="D904">
        <v>221.26</v>
      </c>
    </row>
    <row r="905" spans="1:4" x14ac:dyDescent="0.2">
      <c r="A905">
        <v>105661</v>
      </c>
      <c r="B905" t="s">
        <v>8594</v>
      </c>
      <c r="C905" t="s">
        <v>2968</v>
      </c>
      <c r="D905">
        <v>228.67</v>
      </c>
    </row>
    <row r="906" spans="1:4" x14ac:dyDescent="0.2">
      <c r="A906">
        <v>105664</v>
      </c>
      <c r="B906" t="s">
        <v>8595</v>
      </c>
      <c r="C906" t="s">
        <v>2968</v>
      </c>
      <c r="D906">
        <v>216.89</v>
      </c>
    </row>
    <row r="907" spans="1:4" x14ac:dyDescent="0.2">
      <c r="A907">
        <v>105670</v>
      </c>
      <c r="B907" t="s">
        <v>8596</v>
      </c>
      <c r="C907" t="s">
        <v>2968</v>
      </c>
      <c r="D907">
        <v>210.98</v>
      </c>
    </row>
    <row r="908" spans="1:4" x14ac:dyDescent="0.2">
      <c r="A908">
        <v>105643</v>
      </c>
      <c r="B908" t="s">
        <v>8597</v>
      </c>
      <c r="C908" t="s">
        <v>2968</v>
      </c>
      <c r="D908">
        <v>254.33</v>
      </c>
    </row>
    <row r="909" spans="1:4" x14ac:dyDescent="0.2">
      <c r="A909">
        <v>105649</v>
      </c>
      <c r="B909" t="s">
        <v>8598</v>
      </c>
      <c r="C909" t="s">
        <v>2968</v>
      </c>
      <c r="D909">
        <v>248.86</v>
      </c>
    </row>
    <row r="910" spans="1:4" x14ac:dyDescent="0.2">
      <c r="A910">
        <v>105655</v>
      </c>
      <c r="B910" t="s">
        <v>8599</v>
      </c>
      <c r="C910" t="s">
        <v>2968</v>
      </c>
      <c r="D910">
        <v>246.12</v>
      </c>
    </row>
    <row r="911" spans="1:4" x14ac:dyDescent="0.2">
      <c r="A911">
        <v>105662</v>
      </c>
      <c r="B911" t="s">
        <v>8600</v>
      </c>
      <c r="C911" t="s">
        <v>2968</v>
      </c>
      <c r="D911">
        <v>255.23</v>
      </c>
    </row>
    <row r="912" spans="1:4" x14ac:dyDescent="0.2">
      <c r="A912">
        <v>105665</v>
      </c>
      <c r="B912" t="s">
        <v>8601</v>
      </c>
      <c r="C912" t="s">
        <v>2968</v>
      </c>
      <c r="D912">
        <v>243.45</v>
      </c>
    </row>
    <row r="913" spans="1:4" x14ac:dyDescent="0.2">
      <c r="A913">
        <v>105671</v>
      </c>
      <c r="B913" t="s">
        <v>8602</v>
      </c>
      <c r="C913" t="s">
        <v>2968</v>
      </c>
      <c r="D913">
        <v>237.54</v>
      </c>
    </row>
    <row r="914" spans="1:4" x14ac:dyDescent="0.2">
      <c r="A914">
        <v>105644</v>
      </c>
      <c r="B914" t="s">
        <v>8603</v>
      </c>
      <c r="C914" t="s">
        <v>2968</v>
      </c>
      <c r="D914">
        <v>279.18</v>
      </c>
    </row>
    <row r="915" spans="1:4" x14ac:dyDescent="0.2">
      <c r="A915">
        <v>105650</v>
      </c>
      <c r="B915" t="s">
        <v>8604</v>
      </c>
      <c r="C915" t="s">
        <v>2968</v>
      </c>
      <c r="D915">
        <v>273.70999999999998</v>
      </c>
    </row>
    <row r="916" spans="1:4" x14ac:dyDescent="0.2">
      <c r="A916">
        <v>105656</v>
      </c>
      <c r="B916" t="s">
        <v>8605</v>
      </c>
      <c r="C916" t="s">
        <v>2968</v>
      </c>
      <c r="D916">
        <v>270.97000000000003</v>
      </c>
    </row>
    <row r="917" spans="1:4" x14ac:dyDescent="0.2">
      <c r="A917">
        <v>105577</v>
      </c>
      <c r="B917" t="s">
        <v>8606</v>
      </c>
      <c r="C917" t="s">
        <v>2968</v>
      </c>
      <c r="D917">
        <v>144.16999999999999</v>
      </c>
    </row>
    <row r="918" spans="1:4" x14ac:dyDescent="0.2">
      <c r="A918">
        <v>105578</v>
      </c>
      <c r="B918" t="s">
        <v>8607</v>
      </c>
      <c r="C918" t="s">
        <v>2968</v>
      </c>
      <c r="D918">
        <v>132.38999999999999</v>
      </c>
    </row>
    <row r="919" spans="1:4" x14ac:dyDescent="0.2">
      <c r="A919">
        <v>105712</v>
      </c>
      <c r="B919" t="s">
        <v>8608</v>
      </c>
      <c r="C919" t="s">
        <v>2968</v>
      </c>
      <c r="D919">
        <v>126.48</v>
      </c>
    </row>
    <row r="920" spans="1:4" x14ac:dyDescent="0.2">
      <c r="A920">
        <v>105637</v>
      </c>
      <c r="B920" t="s">
        <v>8609</v>
      </c>
      <c r="C920" t="s">
        <v>2968</v>
      </c>
      <c r="D920">
        <v>179.74</v>
      </c>
    </row>
    <row r="921" spans="1:4" x14ac:dyDescent="0.2">
      <c r="A921">
        <v>105707</v>
      </c>
      <c r="B921" t="s">
        <v>8610</v>
      </c>
      <c r="C921" t="s">
        <v>2968</v>
      </c>
      <c r="D921">
        <v>174.27</v>
      </c>
    </row>
    <row r="922" spans="1:4" x14ac:dyDescent="0.2">
      <c r="A922">
        <v>105709</v>
      </c>
      <c r="B922" t="s">
        <v>8611</v>
      </c>
      <c r="C922" t="s">
        <v>2968</v>
      </c>
      <c r="D922">
        <v>171.53</v>
      </c>
    </row>
    <row r="923" spans="1:4" x14ac:dyDescent="0.2">
      <c r="A923">
        <v>105693</v>
      </c>
      <c r="B923" t="s">
        <v>8612</v>
      </c>
      <c r="C923" t="s">
        <v>2968</v>
      </c>
      <c r="D923">
        <v>186.82</v>
      </c>
    </row>
    <row r="924" spans="1:4" x14ac:dyDescent="0.2">
      <c r="A924">
        <v>105696</v>
      </c>
      <c r="B924" t="s">
        <v>8613</v>
      </c>
      <c r="C924" t="s">
        <v>2968</v>
      </c>
      <c r="D924">
        <v>175.04</v>
      </c>
    </row>
    <row r="925" spans="1:4" x14ac:dyDescent="0.2">
      <c r="A925">
        <v>105702</v>
      </c>
      <c r="B925" t="s">
        <v>8614</v>
      </c>
      <c r="C925" t="s">
        <v>2968</v>
      </c>
      <c r="D925">
        <v>169.13</v>
      </c>
    </row>
    <row r="926" spans="1:4" x14ac:dyDescent="0.2">
      <c r="A926">
        <v>105675</v>
      </c>
      <c r="B926" t="s">
        <v>8615</v>
      </c>
      <c r="C926" t="s">
        <v>2968</v>
      </c>
      <c r="D926">
        <v>206.79</v>
      </c>
    </row>
    <row r="927" spans="1:4" x14ac:dyDescent="0.2">
      <c r="A927">
        <v>105681</v>
      </c>
      <c r="B927" t="s">
        <v>8616</v>
      </c>
      <c r="C927" t="s">
        <v>2968</v>
      </c>
      <c r="D927">
        <v>201.32</v>
      </c>
    </row>
    <row r="928" spans="1:4" x14ac:dyDescent="0.2">
      <c r="A928">
        <v>105687</v>
      </c>
      <c r="B928" t="s">
        <v>8617</v>
      </c>
      <c r="C928" t="s">
        <v>2968</v>
      </c>
      <c r="D928">
        <v>198.58</v>
      </c>
    </row>
    <row r="929" spans="1:4" x14ac:dyDescent="0.2">
      <c r="A929">
        <v>105694</v>
      </c>
      <c r="B929" t="s">
        <v>8618</v>
      </c>
      <c r="C929" t="s">
        <v>2968</v>
      </c>
      <c r="D929">
        <v>214.07</v>
      </c>
    </row>
    <row r="930" spans="1:4" x14ac:dyDescent="0.2">
      <c r="A930">
        <v>105697</v>
      </c>
      <c r="B930" t="s">
        <v>8619</v>
      </c>
      <c r="C930" t="s">
        <v>2968</v>
      </c>
      <c r="D930">
        <v>202.29</v>
      </c>
    </row>
    <row r="931" spans="1:4" x14ac:dyDescent="0.2">
      <c r="A931">
        <v>105703</v>
      </c>
      <c r="B931" t="s">
        <v>8620</v>
      </c>
      <c r="C931" t="s">
        <v>2968</v>
      </c>
      <c r="D931">
        <v>196.38</v>
      </c>
    </row>
    <row r="932" spans="1:4" x14ac:dyDescent="0.2">
      <c r="A932">
        <v>105676</v>
      </c>
      <c r="B932" t="s">
        <v>8621</v>
      </c>
      <c r="C932" t="s">
        <v>2968</v>
      </c>
      <c r="D932">
        <v>232.12</v>
      </c>
    </row>
    <row r="933" spans="1:4" x14ac:dyDescent="0.2">
      <c r="A933">
        <v>105682</v>
      </c>
      <c r="B933" t="s">
        <v>8622</v>
      </c>
      <c r="C933" t="s">
        <v>2968</v>
      </c>
      <c r="D933">
        <v>226.65</v>
      </c>
    </row>
    <row r="934" spans="1:4" x14ac:dyDescent="0.2">
      <c r="A934">
        <v>105688</v>
      </c>
      <c r="B934" t="s">
        <v>8623</v>
      </c>
      <c r="C934" t="s">
        <v>2968</v>
      </c>
      <c r="D934">
        <v>223.91</v>
      </c>
    </row>
    <row r="935" spans="1:4" x14ac:dyDescent="0.2">
      <c r="A935">
        <v>105695</v>
      </c>
      <c r="B935" t="s">
        <v>8624</v>
      </c>
      <c r="C935" t="s">
        <v>2968</v>
      </c>
      <c r="D935">
        <v>240.94</v>
      </c>
    </row>
    <row r="936" spans="1:4" x14ac:dyDescent="0.2">
      <c r="A936">
        <v>105698</v>
      </c>
      <c r="B936" t="s">
        <v>8625</v>
      </c>
      <c r="C936" t="s">
        <v>2968</v>
      </c>
      <c r="D936">
        <v>229.16</v>
      </c>
    </row>
    <row r="937" spans="1:4" x14ac:dyDescent="0.2">
      <c r="A937">
        <v>105704</v>
      </c>
      <c r="B937" t="s">
        <v>8626</v>
      </c>
      <c r="C937" t="s">
        <v>2968</v>
      </c>
      <c r="D937">
        <v>223.25</v>
      </c>
    </row>
    <row r="938" spans="1:4" x14ac:dyDescent="0.2">
      <c r="A938">
        <v>105677</v>
      </c>
      <c r="B938" t="s">
        <v>8627</v>
      </c>
      <c r="C938" t="s">
        <v>2968</v>
      </c>
      <c r="D938">
        <v>257.45</v>
      </c>
    </row>
    <row r="939" spans="1:4" x14ac:dyDescent="0.2">
      <c r="A939">
        <v>105683</v>
      </c>
      <c r="B939" t="s">
        <v>8628</v>
      </c>
      <c r="C939" t="s">
        <v>2968</v>
      </c>
      <c r="D939">
        <v>251.98</v>
      </c>
    </row>
    <row r="940" spans="1:4" x14ac:dyDescent="0.2">
      <c r="A940">
        <v>105689</v>
      </c>
      <c r="B940" t="s">
        <v>8629</v>
      </c>
      <c r="C940" t="s">
        <v>2968</v>
      </c>
      <c r="D940">
        <v>249.24</v>
      </c>
    </row>
    <row r="941" spans="1:4" x14ac:dyDescent="0.2">
      <c r="A941">
        <v>105579</v>
      </c>
      <c r="B941" t="s">
        <v>8630</v>
      </c>
      <c r="C941" t="s">
        <v>2968</v>
      </c>
      <c r="D941">
        <v>128.63999999999999</v>
      </c>
    </row>
    <row r="942" spans="1:4" x14ac:dyDescent="0.2">
      <c r="A942">
        <v>105580</v>
      </c>
      <c r="B942" t="s">
        <v>8631</v>
      </c>
      <c r="C942" t="s">
        <v>2968</v>
      </c>
      <c r="D942">
        <v>116.86</v>
      </c>
    </row>
    <row r="943" spans="1:4" x14ac:dyDescent="0.2">
      <c r="A943">
        <v>105582</v>
      </c>
      <c r="B943" t="s">
        <v>8632</v>
      </c>
      <c r="C943" t="s">
        <v>2968</v>
      </c>
      <c r="D943">
        <v>110.95</v>
      </c>
    </row>
    <row r="944" spans="1:4" x14ac:dyDescent="0.2">
      <c r="A944">
        <v>105638</v>
      </c>
      <c r="B944" t="s">
        <v>8633</v>
      </c>
      <c r="C944" t="s">
        <v>2968</v>
      </c>
      <c r="D944">
        <v>156.11000000000001</v>
      </c>
    </row>
    <row r="945" spans="1:4" x14ac:dyDescent="0.2">
      <c r="A945">
        <v>105715</v>
      </c>
      <c r="B945" t="s">
        <v>8634</v>
      </c>
      <c r="C945" t="s">
        <v>2968</v>
      </c>
      <c r="D945">
        <v>150.63999999999999</v>
      </c>
    </row>
    <row r="946" spans="1:4" x14ac:dyDescent="0.2">
      <c r="A946">
        <v>105717</v>
      </c>
      <c r="B946" t="s">
        <v>8635</v>
      </c>
      <c r="C946" t="s">
        <v>2968</v>
      </c>
      <c r="D946">
        <v>147.9</v>
      </c>
    </row>
    <row r="947" spans="1:4" x14ac:dyDescent="0.2">
      <c r="A947">
        <v>105626</v>
      </c>
      <c r="B947" t="s">
        <v>8636</v>
      </c>
      <c r="C947" t="s">
        <v>2968</v>
      </c>
      <c r="D947">
        <v>120.7</v>
      </c>
    </row>
    <row r="948" spans="1:4" x14ac:dyDescent="0.2">
      <c r="A948">
        <v>105629</v>
      </c>
      <c r="B948" t="s">
        <v>8637</v>
      </c>
      <c r="C948" t="s">
        <v>2968</v>
      </c>
      <c r="D948">
        <v>111.23</v>
      </c>
    </row>
    <row r="949" spans="1:4" x14ac:dyDescent="0.2">
      <c r="A949">
        <v>105635</v>
      </c>
      <c r="B949" t="s">
        <v>8638</v>
      </c>
      <c r="C949" t="s">
        <v>2968</v>
      </c>
      <c r="D949">
        <v>109.98</v>
      </c>
    </row>
    <row r="950" spans="1:4" x14ac:dyDescent="0.2">
      <c r="A950">
        <v>105605</v>
      </c>
      <c r="B950" t="s">
        <v>8639</v>
      </c>
      <c r="C950" t="s">
        <v>2968</v>
      </c>
      <c r="D950">
        <v>110.2</v>
      </c>
    </row>
    <row r="951" spans="1:4" x14ac:dyDescent="0.2">
      <c r="A951">
        <v>105613</v>
      </c>
      <c r="B951" t="s">
        <v>8640</v>
      </c>
      <c r="C951" t="s">
        <v>2968</v>
      </c>
      <c r="D951">
        <v>106.7</v>
      </c>
    </row>
    <row r="952" spans="1:4" x14ac:dyDescent="0.2">
      <c r="A952">
        <v>105621</v>
      </c>
      <c r="B952" t="s">
        <v>8641</v>
      </c>
      <c r="C952" t="s">
        <v>2968</v>
      </c>
      <c r="D952">
        <v>104.17</v>
      </c>
    </row>
    <row r="953" spans="1:4" x14ac:dyDescent="0.2">
      <c r="A953">
        <v>105627</v>
      </c>
      <c r="B953" t="s">
        <v>8642</v>
      </c>
      <c r="C953" t="s">
        <v>2968</v>
      </c>
      <c r="D953">
        <v>149.13</v>
      </c>
    </row>
    <row r="954" spans="1:4" x14ac:dyDescent="0.2">
      <c r="A954">
        <v>105630</v>
      </c>
      <c r="B954" t="s">
        <v>8643</v>
      </c>
      <c r="C954" t="s">
        <v>2968</v>
      </c>
      <c r="D954">
        <v>139.66</v>
      </c>
    </row>
    <row r="955" spans="1:4" x14ac:dyDescent="0.2">
      <c r="A955">
        <v>105636</v>
      </c>
      <c r="B955" t="s">
        <v>8644</v>
      </c>
      <c r="C955" t="s">
        <v>2968</v>
      </c>
      <c r="D955">
        <v>138.41</v>
      </c>
    </row>
    <row r="956" spans="1:4" x14ac:dyDescent="0.2">
      <c r="A956">
        <v>105606</v>
      </c>
      <c r="B956" t="s">
        <v>8645</v>
      </c>
      <c r="C956" t="s">
        <v>2968</v>
      </c>
      <c r="D956">
        <v>137.88999999999999</v>
      </c>
    </row>
    <row r="957" spans="1:4" x14ac:dyDescent="0.2">
      <c r="A957">
        <v>105614</v>
      </c>
      <c r="B957" t="s">
        <v>8646</v>
      </c>
      <c r="C957" t="s">
        <v>2968</v>
      </c>
      <c r="D957">
        <v>134.38999999999999</v>
      </c>
    </row>
    <row r="958" spans="1:4" x14ac:dyDescent="0.2">
      <c r="A958">
        <v>105622</v>
      </c>
      <c r="B958" t="s">
        <v>8647</v>
      </c>
      <c r="C958" t="s">
        <v>2968</v>
      </c>
      <c r="D958">
        <v>131.86000000000001</v>
      </c>
    </row>
    <row r="959" spans="1:4" x14ac:dyDescent="0.2">
      <c r="A959">
        <v>105572</v>
      </c>
      <c r="B959" t="s">
        <v>8648</v>
      </c>
      <c r="C959" t="s">
        <v>2968</v>
      </c>
      <c r="D959">
        <v>62.3</v>
      </c>
    </row>
    <row r="960" spans="1:4" x14ac:dyDescent="0.2">
      <c r="A960">
        <v>105574</v>
      </c>
      <c r="B960" t="s">
        <v>8649</v>
      </c>
      <c r="C960" t="s">
        <v>2968</v>
      </c>
      <c r="D960">
        <v>52.83</v>
      </c>
    </row>
    <row r="961" spans="1:4" x14ac:dyDescent="0.2">
      <c r="A961">
        <v>105576</v>
      </c>
      <c r="B961" t="s">
        <v>8650</v>
      </c>
      <c r="C961" t="s">
        <v>2968</v>
      </c>
      <c r="D961">
        <v>51.58</v>
      </c>
    </row>
    <row r="962" spans="1:4" x14ac:dyDescent="0.2">
      <c r="A962">
        <v>105603</v>
      </c>
      <c r="B962" t="s">
        <v>8651</v>
      </c>
      <c r="C962" t="s">
        <v>2968</v>
      </c>
      <c r="D962">
        <v>54.81</v>
      </c>
    </row>
    <row r="963" spans="1:4" x14ac:dyDescent="0.2">
      <c r="A963">
        <v>105611</v>
      </c>
      <c r="B963" t="s">
        <v>8652</v>
      </c>
      <c r="C963" t="s">
        <v>2968</v>
      </c>
      <c r="D963">
        <v>51.31</v>
      </c>
    </row>
    <row r="964" spans="1:4" x14ac:dyDescent="0.2">
      <c r="A964">
        <v>105619</v>
      </c>
      <c r="B964" t="s">
        <v>8653</v>
      </c>
      <c r="C964" t="s">
        <v>2968</v>
      </c>
      <c r="D964">
        <v>48.78</v>
      </c>
    </row>
    <row r="965" spans="1:4" x14ac:dyDescent="0.2">
      <c r="A965">
        <v>105573</v>
      </c>
      <c r="B965" t="s">
        <v>8654</v>
      </c>
      <c r="C965" t="s">
        <v>2968</v>
      </c>
      <c r="D965">
        <v>91.9</v>
      </c>
    </row>
    <row r="966" spans="1:4" x14ac:dyDescent="0.2">
      <c r="A966">
        <v>105628</v>
      </c>
      <c r="B966" t="s">
        <v>8655</v>
      </c>
      <c r="C966" t="s">
        <v>2968</v>
      </c>
      <c r="D966">
        <v>82.43</v>
      </c>
    </row>
    <row r="967" spans="1:4" x14ac:dyDescent="0.2">
      <c r="A967">
        <v>105634</v>
      </c>
      <c r="B967" t="s">
        <v>8656</v>
      </c>
      <c r="C967" t="s">
        <v>2968</v>
      </c>
      <c r="D967">
        <v>81.180000000000007</v>
      </c>
    </row>
    <row r="968" spans="1:4" x14ac:dyDescent="0.2">
      <c r="A968">
        <v>105604</v>
      </c>
      <c r="B968" t="s">
        <v>8657</v>
      </c>
      <c r="C968" t="s">
        <v>2968</v>
      </c>
      <c r="D968">
        <v>82.5</v>
      </c>
    </row>
    <row r="969" spans="1:4" x14ac:dyDescent="0.2">
      <c r="A969">
        <v>105612</v>
      </c>
      <c r="B969" t="s">
        <v>8658</v>
      </c>
      <c r="C969" t="s">
        <v>2968</v>
      </c>
      <c r="D969">
        <v>79</v>
      </c>
    </row>
    <row r="970" spans="1:4" x14ac:dyDescent="0.2">
      <c r="A970">
        <v>105620</v>
      </c>
      <c r="B970" t="s">
        <v>8659</v>
      </c>
      <c r="C970" t="s">
        <v>2968</v>
      </c>
      <c r="D970">
        <v>76.47</v>
      </c>
    </row>
    <row r="971" spans="1:4" x14ac:dyDescent="0.2">
      <c r="A971">
        <v>105586</v>
      </c>
      <c r="B971" t="s">
        <v>8660</v>
      </c>
      <c r="C971" t="s">
        <v>2968</v>
      </c>
      <c r="D971">
        <v>157.74</v>
      </c>
    </row>
    <row r="972" spans="1:4" x14ac:dyDescent="0.2">
      <c r="A972">
        <v>105587</v>
      </c>
      <c r="B972" t="s">
        <v>8661</v>
      </c>
      <c r="C972" t="s">
        <v>2968</v>
      </c>
      <c r="D972">
        <v>141.46</v>
      </c>
    </row>
    <row r="973" spans="1:4" x14ac:dyDescent="0.2">
      <c r="A973">
        <v>105589</v>
      </c>
      <c r="B973" t="s">
        <v>8662</v>
      </c>
      <c r="C973" t="s">
        <v>2968</v>
      </c>
      <c r="D973">
        <v>139.97</v>
      </c>
    </row>
    <row r="974" spans="1:4" x14ac:dyDescent="0.2">
      <c r="A974">
        <v>105584</v>
      </c>
      <c r="B974" t="s">
        <v>8663</v>
      </c>
      <c r="C974" t="s">
        <v>2968</v>
      </c>
      <c r="D974">
        <v>189.77</v>
      </c>
    </row>
    <row r="975" spans="1:4" x14ac:dyDescent="0.2">
      <c r="A975">
        <v>105720</v>
      </c>
      <c r="B975" t="s">
        <v>8664</v>
      </c>
      <c r="C975" t="s">
        <v>2968</v>
      </c>
      <c r="D975">
        <v>180.98</v>
      </c>
    </row>
    <row r="976" spans="1:4" x14ac:dyDescent="0.2">
      <c r="A976">
        <v>105722</v>
      </c>
      <c r="B976" t="s">
        <v>8665</v>
      </c>
      <c r="C976" t="s">
        <v>2968</v>
      </c>
      <c r="D976">
        <v>181.55</v>
      </c>
    </row>
    <row r="977" spans="1:4" x14ac:dyDescent="0.2">
      <c r="A977">
        <v>105593</v>
      </c>
      <c r="B977" t="s">
        <v>8666</v>
      </c>
      <c r="C977" t="s">
        <v>2968</v>
      </c>
      <c r="D977">
        <v>142.21</v>
      </c>
    </row>
    <row r="978" spans="1:4" x14ac:dyDescent="0.2">
      <c r="A978">
        <v>105594</v>
      </c>
      <c r="B978" t="s">
        <v>8667</v>
      </c>
      <c r="C978" t="s">
        <v>2968</v>
      </c>
      <c r="D978">
        <v>125.93</v>
      </c>
    </row>
    <row r="979" spans="1:4" x14ac:dyDescent="0.2">
      <c r="A979">
        <v>105596</v>
      </c>
      <c r="B979" t="s">
        <v>8668</v>
      </c>
      <c r="C979" t="s">
        <v>2968</v>
      </c>
      <c r="D979">
        <v>124.44</v>
      </c>
    </row>
    <row r="980" spans="1:4" x14ac:dyDescent="0.2">
      <c r="A980">
        <v>105591</v>
      </c>
      <c r="B980" t="s">
        <v>8669</v>
      </c>
      <c r="C980" t="s">
        <v>2968</v>
      </c>
      <c r="D980">
        <v>166.14</v>
      </c>
    </row>
    <row r="981" spans="1:4" x14ac:dyDescent="0.2">
      <c r="A981">
        <v>105724</v>
      </c>
      <c r="B981" t="s">
        <v>8670</v>
      </c>
      <c r="C981" t="s">
        <v>2968</v>
      </c>
      <c r="D981">
        <v>157.35</v>
      </c>
    </row>
    <row r="982" spans="1:4" x14ac:dyDescent="0.2">
      <c r="A982">
        <v>105726</v>
      </c>
      <c r="B982" t="s">
        <v>8671</v>
      </c>
      <c r="C982" t="s">
        <v>2968</v>
      </c>
      <c r="D982">
        <v>157.91999999999999</v>
      </c>
    </row>
    <row r="983" spans="1:4" x14ac:dyDescent="0.2">
      <c r="A983">
        <v>105567</v>
      </c>
      <c r="B983" t="s">
        <v>8672</v>
      </c>
      <c r="C983" t="s">
        <v>2968</v>
      </c>
      <c r="D983">
        <v>17.14</v>
      </c>
    </row>
    <row r="984" spans="1:4" x14ac:dyDescent="0.2">
      <c r="A984">
        <v>105568</v>
      </c>
      <c r="B984" t="s">
        <v>8673</v>
      </c>
      <c r="C984" t="s">
        <v>2968</v>
      </c>
      <c r="D984">
        <v>13.64</v>
      </c>
    </row>
    <row r="985" spans="1:4" x14ac:dyDescent="0.2">
      <c r="A985">
        <v>105570</v>
      </c>
      <c r="B985" t="s">
        <v>8674</v>
      </c>
      <c r="C985" t="s">
        <v>2968</v>
      </c>
      <c r="D985">
        <v>11.23</v>
      </c>
    </row>
    <row r="986" spans="1:4" x14ac:dyDescent="0.2">
      <c r="A986">
        <v>100575</v>
      </c>
      <c r="B986" t="s">
        <v>8675</v>
      </c>
      <c r="C986" t="s">
        <v>3211</v>
      </c>
      <c r="D986">
        <v>0.67</v>
      </c>
    </row>
    <row r="987" spans="1:4" x14ac:dyDescent="0.2">
      <c r="A987">
        <v>100577</v>
      </c>
      <c r="B987" t="s">
        <v>8676</v>
      </c>
      <c r="C987" t="s">
        <v>3211</v>
      </c>
      <c r="D987">
        <v>1.66</v>
      </c>
    </row>
    <row r="988" spans="1:4" x14ac:dyDescent="0.2">
      <c r="A988">
        <v>105598</v>
      </c>
      <c r="B988" t="s">
        <v>8677</v>
      </c>
      <c r="C988" t="s">
        <v>3211</v>
      </c>
      <c r="D988">
        <v>2.2200000000000002</v>
      </c>
    </row>
    <row r="989" spans="1:4" x14ac:dyDescent="0.2">
      <c r="A989">
        <v>100576</v>
      </c>
      <c r="B989" t="s">
        <v>8678</v>
      </c>
      <c r="C989" t="s">
        <v>3211</v>
      </c>
      <c r="D989">
        <v>3.31</v>
      </c>
    </row>
    <row r="990" spans="1:4" x14ac:dyDescent="0.2">
      <c r="A990">
        <v>105597</v>
      </c>
      <c r="B990" t="s">
        <v>8679</v>
      </c>
      <c r="C990" t="s">
        <v>3211</v>
      </c>
      <c r="D990">
        <v>4.57</v>
      </c>
    </row>
    <row r="991" spans="1:4" x14ac:dyDescent="0.2">
      <c r="A991">
        <v>102730</v>
      </c>
      <c r="B991" t="s">
        <v>8680</v>
      </c>
      <c r="C991" t="s">
        <v>94</v>
      </c>
      <c r="D991">
        <v>12.19</v>
      </c>
    </row>
    <row r="992" spans="1:4" x14ac:dyDescent="0.2">
      <c r="A992">
        <v>102731</v>
      </c>
      <c r="B992" t="s">
        <v>8681</v>
      </c>
      <c r="C992" t="s">
        <v>94</v>
      </c>
      <c r="D992">
        <v>10.11</v>
      </c>
    </row>
    <row r="993" spans="1:4" x14ac:dyDescent="0.2">
      <c r="A993">
        <v>102732</v>
      </c>
      <c r="B993" t="s">
        <v>8682</v>
      </c>
      <c r="C993" t="s">
        <v>94</v>
      </c>
      <c r="D993">
        <v>9.26</v>
      </c>
    </row>
    <row r="994" spans="1:4" x14ac:dyDescent="0.2">
      <c r="A994">
        <v>102733</v>
      </c>
      <c r="B994" t="s">
        <v>8683</v>
      </c>
      <c r="C994" t="s">
        <v>94</v>
      </c>
      <c r="D994">
        <v>10.029999999999999</v>
      </c>
    </row>
    <row r="995" spans="1:4" x14ac:dyDescent="0.2">
      <c r="A995">
        <v>102728</v>
      </c>
      <c r="B995" t="s">
        <v>8684</v>
      </c>
      <c r="C995" t="s">
        <v>94</v>
      </c>
      <c r="D995">
        <v>15.67</v>
      </c>
    </row>
    <row r="996" spans="1:4" x14ac:dyDescent="0.2">
      <c r="A996">
        <v>102729</v>
      </c>
      <c r="B996" t="s">
        <v>8685</v>
      </c>
      <c r="C996" t="s">
        <v>94</v>
      </c>
      <c r="D996">
        <v>14.04</v>
      </c>
    </row>
    <row r="997" spans="1:4" x14ac:dyDescent="0.2">
      <c r="A997">
        <v>102734</v>
      </c>
      <c r="B997" t="s">
        <v>8686</v>
      </c>
      <c r="C997" t="s">
        <v>94</v>
      </c>
      <c r="D997">
        <v>14.29</v>
      </c>
    </row>
    <row r="998" spans="1:4" x14ac:dyDescent="0.2">
      <c r="A998">
        <v>102735</v>
      </c>
      <c r="B998" t="s">
        <v>8687</v>
      </c>
      <c r="C998" t="s">
        <v>94</v>
      </c>
      <c r="D998">
        <v>12.87</v>
      </c>
    </row>
    <row r="999" spans="1:4" x14ac:dyDescent="0.2">
      <c r="A999">
        <v>102765</v>
      </c>
      <c r="B999" t="s">
        <v>8688</v>
      </c>
      <c r="C999" t="s">
        <v>52</v>
      </c>
      <c r="D999" s="335">
        <v>17476.95</v>
      </c>
    </row>
    <row r="1000" spans="1:4" x14ac:dyDescent="0.2">
      <c r="A1000">
        <v>102795</v>
      </c>
      <c r="B1000" t="s">
        <v>8692</v>
      </c>
      <c r="C1000" t="s">
        <v>52</v>
      </c>
      <c r="D1000" s="335">
        <v>35247.5</v>
      </c>
    </row>
    <row r="1001" spans="1:4" x14ac:dyDescent="0.2">
      <c r="A1001">
        <v>102766</v>
      </c>
      <c r="B1001" t="s">
        <v>8696</v>
      </c>
      <c r="C1001" t="s">
        <v>52</v>
      </c>
      <c r="D1001" s="335">
        <v>26095.72</v>
      </c>
    </row>
    <row r="1002" spans="1:4" x14ac:dyDescent="0.2">
      <c r="A1002">
        <v>102796</v>
      </c>
      <c r="B1002" t="s">
        <v>8697</v>
      </c>
      <c r="C1002" t="s">
        <v>52</v>
      </c>
      <c r="D1002" s="335">
        <v>56539.14</v>
      </c>
    </row>
    <row r="1003" spans="1:4" x14ac:dyDescent="0.2">
      <c r="A1003">
        <v>102767</v>
      </c>
      <c r="B1003" t="s">
        <v>8698</v>
      </c>
      <c r="C1003" t="s">
        <v>52</v>
      </c>
      <c r="D1003" s="335">
        <v>36307.129999999997</v>
      </c>
    </row>
    <row r="1004" spans="1:4" x14ac:dyDescent="0.2">
      <c r="A1004">
        <v>102797</v>
      </c>
      <c r="B1004" t="s">
        <v>8699</v>
      </c>
      <c r="C1004" t="s">
        <v>52</v>
      </c>
      <c r="D1004" s="335">
        <v>80001.070000000007</v>
      </c>
    </row>
    <row r="1005" spans="1:4" x14ac:dyDescent="0.2">
      <c r="A1005">
        <v>102768</v>
      </c>
      <c r="B1005" t="s">
        <v>8700</v>
      </c>
      <c r="C1005" t="s">
        <v>52</v>
      </c>
      <c r="D1005" s="335">
        <v>50310.33</v>
      </c>
    </row>
    <row r="1006" spans="1:4" x14ac:dyDescent="0.2">
      <c r="A1006">
        <v>102798</v>
      </c>
      <c r="B1006" t="s">
        <v>8701</v>
      </c>
      <c r="C1006" t="s">
        <v>52</v>
      </c>
      <c r="D1006" s="335">
        <v>97774.81</v>
      </c>
    </row>
    <row r="1007" spans="1:4" x14ac:dyDescent="0.2">
      <c r="A1007">
        <v>102744</v>
      </c>
      <c r="B1007" t="s">
        <v>8702</v>
      </c>
      <c r="C1007" t="s">
        <v>52</v>
      </c>
      <c r="D1007" s="335">
        <v>7255.97</v>
      </c>
    </row>
    <row r="1008" spans="1:4" x14ac:dyDescent="0.2">
      <c r="A1008">
        <v>102755</v>
      </c>
      <c r="B1008" t="s">
        <v>8703</v>
      </c>
      <c r="C1008" t="s">
        <v>52</v>
      </c>
      <c r="D1008" s="335">
        <v>11151.72</v>
      </c>
    </row>
    <row r="1009" spans="1:4" x14ac:dyDescent="0.2">
      <c r="A1009">
        <v>102782</v>
      </c>
      <c r="B1009" t="s">
        <v>8704</v>
      </c>
      <c r="C1009" t="s">
        <v>52</v>
      </c>
      <c r="D1009" s="335">
        <v>17216.490000000002</v>
      </c>
    </row>
    <row r="1010" spans="1:4" x14ac:dyDescent="0.2">
      <c r="A1010">
        <v>102745</v>
      </c>
      <c r="B1010" t="s">
        <v>8705</v>
      </c>
      <c r="C1010" t="s">
        <v>52</v>
      </c>
      <c r="D1010" s="335">
        <v>10163.790000000001</v>
      </c>
    </row>
    <row r="1011" spans="1:4" x14ac:dyDescent="0.2">
      <c r="A1011">
        <v>102756</v>
      </c>
      <c r="B1011" t="s">
        <v>8706</v>
      </c>
      <c r="C1011" t="s">
        <v>52</v>
      </c>
      <c r="D1011" s="335">
        <v>16493.37</v>
      </c>
    </row>
    <row r="1012" spans="1:4" x14ac:dyDescent="0.2">
      <c r="A1012">
        <v>102783</v>
      </c>
      <c r="B1012" t="s">
        <v>8707</v>
      </c>
      <c r="C1012" t="s">
        <v>52</v>
      </c>
      <c r="D1012" s="335">
        <v>22837.74</v>
      </c>
    </row>
    <row r="1013" spans="1:4" x14ac:dyDescent="0.2">
      <c r="A1013">
        <v>102746</v>
      </c>
      <c r="B1013" t="s">
        <v>8708</v>
      </c>
      <c r="C1013" t="s">
        <v>52</v>
      </c>
      <c r="D1013" s="335">
        <v>17559.93</v>
      </c>
    </row>
    <row r="1014" spans="1:4" x14ac:dyDescent="0.2">
      <c r="A1014">
        <v>102757</v>
      </c>
      <c r="B1014" t="s">
        <v>8709</v>
      </c>
      <c r="C1014" t="s">
        <v>52</v>
      </c>
      <c r="D1014" s="335">
        <v>30570.57</v>
      </c>
    </row>
    <row r="1015" spans="1:4" x14ac:dyDescent="0.2">
      <c r="A1015">
        <v>102784</v>
      </c>
      <c r="B1015" t="s">
        <v>8710</v>
      </c>
      <c r="C1015" t="s">
        <v>52</v>
      </c>
      <c r="D1015" s="335">
        <v>34702.870000000003</v>
      </c>
    </row>
    <row r="1016" spans="1:4" x14ac:dyDescent="0.2">
      <c r="A1016">
        <v>102779</v>
      </c>
      <c r="B1016" t="s">
        <v>8711</v>
      </c>
      <c r="C1016" t="s">
        <v>52</v>
      </c>
      <c r="D1016" s="335">
        <v>9141</v>
      </c>
    </row>
    <row r="1017" spans="1:4" x14ac:dyDescent="0.2">
      <c r="A1017">
        <v>102780</v>
      </c>
      <c r="B1017" t="s">
        <v>8712</v>
      </c>
      <c r="C1017" t="s">
        <v>52</v>
      </c>
      <c r="D1017" s="335">
        <v>10519.5</v>
      </c>
    </row>
    <row r="1018" spans="1:4" x14ac:dyDescent="0.2">
      <c r="A1018">
        <v>102743</v>
      </c>
      <c r="B1018" t="s">
        <v>8713</v>
      </c>
      <c r="C1018" t="s">
        <v>52</v>
      </c>
      <c r="D1018" s="335">
        <v>4861.6899999999996</v>
      </c>
    </row>
    <row r="1019" spans="1:4" x14ac:dyDescent="0.2">
      <c r="A1019">
        <v>102781</v>
      </c>
      <c r="B1019" t="s">
        <v>8714</v>
      </c>
      <c r="C1019" t="s">
        <v>52</v>
      </c>
      <c r="D1019" s="335">
        <v>15578.62</v>
      </c>
    </row>
    <row r="1020" spans="1:4" x14ac:dyDescent="0.2">
      <c r="A1020">
        <v>102761</v>
      </c>
      <c r="B1020" t="s">
        <v>8715</v>
      </c>
      <c r="C1020" t="s">
        <v>52</v>
      </c>
      <c r="D1020" s="335">
        <v>14009.32</v>
      </c>
    </row>
    <row r="1021" spans="1:4" x14ac:dyDescent="0.2">
      <c r="A1021">
        <v>102791</v>
      </c>
      <c r="B1021" t="s">
        <v>8716</v>
      </c>
      <c r="C1021" t="s">
        <v>52</v>
      </c>
      <c r="D1021" s="335">
        <v>33023.599999999999</v>
      </c>
    </row>
    <row r="1022" spans="1:4" x14ac:dyDescent="0.2">
      <c r="A1022">
        <v>102762</v>
      </c>
      <c r="B1022" t="s">
        <v>8717</v>
      </c>
      <c r="C1022" t="s">
        <v>52</v>
      </c>
      <c r="D1022" s="335">
        <v>21452.9</v>
      </c>
    </row>
    <row r="1023" spans="1:4" x14ac:dyDescent="0.2">
      <c r="A1023">
        <v>102792</v>
      </c>
      <c r="B1023" t="s">
        <v>8718</v>
      </c>
      <c r="C1023" t="s">
        <v>52</v>
      </c>
      <c r="D1023" s="335">
        <v>53462.87</v>
      </c>
    </row>
    <row r="1024" spans="1:4" x14ac:dyDescent="0.2">
      <c r="A1024">
        <v>102763</v>
      </c>
      <c r="B1024" t="s">
        <v>8719</v>
      </c>
      <c r="C1024" t="s">
        <v>52</v>
      </c>
      <c r="D1024" s="335">
        <v>29691.96</v>
      </c>
    </row>
    <row r="1025" spans="1:4" x14ac:dyDescent="0.2">
      <c r="A1025">
        <v>102793</v>
      </c>
      <c r="B1025" t="s">
        <v>8720</v>
      </c>
      <c r="C1025" t="s">
        <v>52</v>
      </c>
      <c r="D1025" s="335">
        <v>71594.47</v>
      </c>
    </row>
    <row r="1026" spans="1:4" x14ac:dyDescent="0.2">
      <c r="A1026">
        <v>102764</v>
      </c>
      <c r="B1026" t="s">
        <v>8721</v>
      </c>
      <c r="C1026" t="s">
        <v>52</v>
      </c>
      <c r="D1026" s="335">
        <v>41529.08</v>
      </c>
    </row>
    <row r="1027" spans="1:4" x14ac:dyDescent="0.2">
      <c r="A1027">
        <v>102794</v>
      </c>
      <c r="B1027" t="s">
        <v>8722</v>
      </c>
      <c r="C1027" t="s">
        <v>52</v>
      </c>
      <c r="D1027" s="335">
        <v>102354.71</v>
      </c>
    </row>
    <row r="1028" spans="1:4" x14ac:dyDescent="0.2">
      <c r="A1028">
        <v>102740</v>
      </c>
      <c r="B1028" t="s">
        <v>8723</v>
      </c>
      <c r="C1028" t="s">
        <v>52</v>
      </c>
      <c r="D1028" s="335">
        <v>5985.39</v>
      </c>
    </row>
    <row r="1029" spans="1:4" x14ac:dyDescent="0.2">
      <c r="A1029">
        <v>102752</v>
      </c>
      <c r="B1029" t="s">
        <v>8724</v>
      </c>
      <c r="C1029" t="s">
        <v>52</v>
      </c>
      <c r="D1029" s="335">
        <v>7999.51</v>
      </c>
    </row>
    <row r="1030" spans="1:4" x14ac:dyDescent="0.2">
      <c r="A1030">
        <v>102776</v>
      </c>
      <c r="B1030" t="s">
        <v>8725</v>
      </c>
      <c r="C1030" t="s">
        <v>52</v>
      </c>
      <c r="D1030" s="335">
        <v>13638</v>
      </c>
    </row>
    <row r="1031" spans="1:4" x14ac:dyDescent="0.2">
      <c r="A1031">
        <v>102741</v>
      </c>
      <c r="B1031" t="s">
        <v>8726</v>
      </c>
      <c r="C1031" t="s">
        <v>52</v>
      </c>
      <c r="D1031" s="335">
        <v>8374.1200000000008</v>
      </c>
    </row>
    <row r="1032" spans="1:4" x14ac:dyDescent="0.2">
      <c r="A1032">
        <v>102753</v>
      </c>
      <c r="B1032" t="s">
        <v>8727</v>
      </c>
      <c r="C1032" t="s">
        <v>52</v>
      </c>
      <c r="D1032" s="335">
        <v>11794.5</v>
      </c>
    </row>
    <row r="1033" spans="1:4" x14ac:dyDescent="0.2">
      <c r="A1033">
        <v>102777</v>
      </c>
      <c r="B1033" t="s">
        <v>8728</v>
      </c>
      <c r="C1033" t="s">
        <v>52</v>
      </c>
      <c r="D1033" s="335">
        <v>20637.75</v>
      </c>
    </row>
    <row r="1034" spans="1:4" x14ac:dyDescent="0.2">
      <c r="A1034">
        <v>102742</v>
      </c>
      <c r="B1034" t="s">
        <v>8729</v>
      </c>
      <c r="C1034" t="s">
        <v>52</v>
      </c>
      <c r="D1034" s="335">
        <v>14453.38</v>
      </c>
    </row>
    <row r="1035" spans="1:4" x14ac:dyDescent="0.2">
      <c r="A1035">
        <v>102754</v>
      </c>
      <c r="B1035" t="s">
        <v>8730</v>
      </c>
      <c r="C1035" t="s">
        <v>52</v>
      </c>
      <c r="D1035" s="335">
        <v>22339.98</v>
      </c>
    </row>
    <row r="1036" spans="1:4" x14ac:dyDescent="0.2">
      <c r="A1036">
        <v>102778</v>
      </c>
      <c r="B1036" t="s">
        <v>8731</v>
      </c>
      <c r="C1036" t="s">
        <v>52</v>
      </c>
      <c r="D1036" s="335">
        <v>30014.5</v>
      </c>
    </row>
    <row r="1037" spans="1:4" x14ac:dyDescent="0.2">
      <c r="A1037">
        <v>102737</v>
      </c>
      <c r="B1037" t="s">
        <v>8732</v>
      </c>
      <c r="C1037" t="s">
        <v>52</v>
      </c>
      <c r="D1037" s="335">
        <v>1180.47</v>
      </c>
    </row>
    <row r="1038" spans="1:4" x14ac:dyDescent="0.2">
      <c r="A1038">
        <v>102773</v>
      </c>
      <c r="B1038" t="s">
        <v>8733</v>
      </c>
      <c r="C1038" t="s">
        <v>52</v>
      </c>
      <c r="D1038" s="335">
        <v>9141</v>
      </c>
    </row>
    <row r="1039" spans="1:4" x14ac:dyDescent="0.2">
      <c r="A1039">
        <v>102738</v>
      </c>
      <c r="B1039" t="s">
        <v>8734</v>
      </c>
      <c r="C1039" t="s">
        <v>52</v>
      </c>
      <c r="D1039" s="335">
        <v>2402.0300000000002</v>
      </c>
    </row>
    <row r="1040" spans="1:4" x14ac:dyDescent="0.2">
      <c r="A1040">
        <v>102750</v>
      </c>
      <c r="B1040" t="s">
        <v>8735</v>
      </c>
      <c r="C1040" t="s">
        <v>52</v>
      </c>
      <c r="D1040" s="335">
        <v>2922.03</v>
      </c>
    </row>
    <row r="1041" spans="1:4" x14ac:dyDescent="0.2">
      <c r="A1041">
        <v>102774</v>
      </c>
      <c r="B1041" t="s">
        <v>8736</v>
      </c>
      <c r="C1041" t="s">
        <v>52</v>
      </c>
      <c r="D1041" s="335">
        <v>9141</v>
      </c>
    </row>
    <row r="1042" spans="1:4" x14ac:dyDescent="0.2">
      <c r="A1042">
        <v>102739</v>
      </c>
      <c r="B1042" t="s">
        <v>8737</v>
      </c>
      <c r="C1042" t="s">
        <v>52</v>
      </c>
      <c r="D1042" s="335">
        <v>4007.18</v>
      </c>
    </row>
    <row r="1043" spans="1:4" x14ac:dyDescent="0.2">
      <c r="A1043">
        <v>102751</v>
      </c>
      <c r="B1043" t="s">
        <v>8738</v>
      </c>
      <c r="C1043" t="s">
        <v>52</v>
      </c>
      <c r="D1043" s="335">
        <v>5044.5200000000004</v>
      </c>
    </row>
    <row r="1044" spans="1:4" x14ac:dyDescent="0.2">
      <c r="A1044">
        <v>102775</v>
      </c>
      <c r="B1044" t="s">
        <v>8739</v>
      </c>
      <c r="C1044" t="s">
        <v>52</v>
      </c>
      <c r="D1044" s="335">
        <v>13638</v>
      </c>
    </row>
    <row r="1045" spans="1:4" x14ac:dyDescent="0.2">
      <c r="A1045">
        <v>102769</v>
      </c>
      <c r="B1045" t="s">
        <v>8740</v>
      </c>
      <c r="C1045" t="s">
        <v>52</v>
      </c>
      <c r="D1045" s="335">
        <v>20203.439999999999</v>
      </c>
    </row>
    <row r="1046" spans="1:4" x14ac:dyDescent="0.2">
      <c r="A1046">
        <v>102799</v>
      </c>
      <c r="B1046" t="s">
        <v>8741</v>
      </c>
      <c r="C1046" t="s">
        <v>52</v>
      </c>
      <c r="D1046" s="335">
        <v>35997</v>
      </c>
    </row>
    <row r="1047" spans="1:4" x14ac:dyDescent="0.2">
      <c r="A1047">
        <v>102770</v>
      </c>
      <c r="B1047" t="s">
        <v>8742</v>
      </c>
      <c r="C1047" t="s">
        <v>52</v>
      </c>
      <c r="D1047" s="335">
        <v>30788.2</v>
      </c>
    </row>
    <row r="1048" spans="1:4" x14ac:dyDescent="0.2">
      <c r="A1048">
        <v>102800</v>
      </c>
      <c r="B1048" t="s">
        <v>8743</v>
      </c>
      <c r="C1048" t="s">
        <v>52</v>
      </c>
      <c r="D1048" s="335">
        <v>62089.14</v>
      </c>
    </row>
    <row r="1049" spans="1:4" x14ac:dyDescent="0.2">
      <c r="A1049">
        <v>102771</v>
      </c>
      <c r="B1049" t="s">
        <v>8744</v>
      </c>
      <c r="C1049" t="s">
        <v>52</v>
      </c>
      <c r="D1049" s="335">
        <v>42818.25</v>
      </c>
    </row>
    <row r="1050" spans="1:4" x14ac:dyDescent="0.2">
      <c r="A1050">
        <v>102801</v>
      </c>
      <c r="B1050" t="s">
        <v>8745</v>
      </c>
      <c r="C1050" t="s">
        <v>52</v>
      </c>
      <c r="D1050" s="335">
        <v>86702.5</v>
      </c>
    </row>
    <row r="1051" spans="1:4" x14ac:dyDescent="0.2">
      <c r="A1051">
        <v>102772</v>
      </c>
      <c r="B1051" t="s">
        <v>8746</v>
      </c>
      <c r="C1051" t="s">
        <v>52</v>
      </c>
      <c r="D1051" s="335">
        <v>59651.98</v>
      </c>
    </row>
    <row r="1052" spans="1:4" x14ac:dyDescent="0.2">
      <c r="A1052">
        <v>102802</v>
      </c>
      <c r="B1052" t="s">
        <v>8747</v>
      </c>
      <c r="C1052" t="s">
        <v>52</v>
      </c>
      <c r="D1052" s="335">
        <v>103891.37</v>
      </c>
    </row>
    <row r="1053" spans="1:4" x14ac:dyDescent="0.2">
      <c r="A1053">
        <v>102747</v>
      </c>
      <c r="B1053" t="s">
        <v>8748</v>
      </c>
      <c r="C1053" t="s">
        <v>52</v>
      </c>
      <c r="D1053" s="335">
        <v>9001.23</v>
      </c>
    </row>
    <row r="1054" spans="1:4" x14ac:dyDescent="0.2">
      <c r="A1054">
        <v>102758</v>
      </c>
      <c r="B1054" t="s">
        <v>8749</v>
      </c>
      <c r="C1054" t="s">
        <v>52</v>
      </c>
      <c r="D1054" s="335">
        <v>14318.91</v>
      </c>
    </row>
    <row r="1055" spans="1:4" x14ac:dyDescent="0.2">
      <c r="A1055">
        <v>102788</v>
      </c>
      <c r="B1055" t="s">
        <v>8750</v>
      </c>
      <c r="C1055" t="s">
        <v>52</v>
      </c>
      <c r="D1055" s="335">
        <v>18797.580000000002</v>
      </c>
    </row>
    <row r="1056" spans="1:4" x14ac:dyDescent="0.2">
      <c r="A1056">
        <v>102748</v>
      </c>
      <c r="B1056" t="s">
        <v>8751</v>
      </c>
      <c r="C1056" t="s">
        <v>52</v>
      </c>
      <c r="D1056" s="335">
        <v>12555.37</v>
      </c>
    </row>
    <row r="1057" spans="1:4" x14ac:dyDescent="0.2">
      <c r="A1057">
        <v>102759</v>
      </c>
      <c r="B1057" t="s">
        <v>8752</v>
      </c>
      <c r="C1057" t="s">
        <v>52</v>
      </c>
      <c r="D1057" s="335">
        <v>21215</v>
      </c>
    </row>
    <row r="1058" spans="1:4" x14ac:dyDescent="0.2">
      <c r="A1058">
        <v>102789</v>
      </c>
      <c r="B1058" t="s">
        <v>8753</v>
      </c>
      <c r="C1058" t="s">
        <v>52</v>
      </c>
      <c r="D1058" s="335">
        <v>24697.119999999999</v>
      </c>
    </row>
    <row r="1059" spans="1:4" x14ac:dyDescent="0.2">
      <c r="A1059">
        <v>102749</v>
      </c>
      <c r="B1059" t="s">
        <v>8754</v>
      </c>
      <c r="C1059" t="s">
        <v>52</v>
      </c>
      <c r="D1059" s="335">
        <v>21484.6</v>
      </c>
    </row>
    <row r="1060" spans="1:4" x14ac:dyDescent="0.2">
      <c r="A1060">
        <v>102760</v>
      </c>
      <c r="B1060" t="s">
        <v>8755</v>
      </c>
      <c r="C1060" t="s">
        <v>52</v>
      </c>
      <c r="D1060" s="335">
        <v>38960.959999999999</v>
      </c>
    </row>
    <row r="1061" spans="1:4" x14ac:dyDescent="0.2">
      <c r="A1061">
        <v>102790</v>
      </c>
      <c r="B1061" t="s">
        <v>8756</v>
      </c>
      <c r="C1061" t="s">
        <v>52</v>
      </c>
      <c r="D1061" s="335">
        <v>40337.370000000003</v>
      </c>
    </row>
    <row r="1062" spans="1:4" x14ac:dyDescent="0.2">
      <c r="A1062">
        <v>102785</v>
      </c>
      <c r="B1062" t="s">
        <v>8757</v>
      </c>
      <c r="C1062" t="s">
        <v>52</v>
      </c>
      <c r="D1062" s="335">
        <v>10519.5</v>
      </c>
    </row>
    <row r="1063" spans="1:4" x14ac:dyDescent="0.2">
      <c r="A1063">
        <v>102786</v>
      </c>
      <c r="B1063" t="s">
        <v>8758</v>
      </c>
      <c r="C1063" t="s">
        <v>52</v>
      </c>
      <c r="D1063" s="335">
        <v>11595.24</v>
      </c>
    </row>
    <row r="1064" spans="1:4" x14ac:dyDescent="0.2">
      <c r="A1064">
        <v>102787</v>
      </c>
      <c r="B1064" t="s">
        <v>8759</v>
      </c>
      <c r="C1064" t="s">
        <v>52</v>
      </c>
      <c r="D1064" s="335">
        <v>17216.490000000002</v>
      </c>
    </row>
    <row r="1065" spans="1:4" x14ac:dyDescent="0.2">
      <c r="A1065">
        <v>102736</v>
      </c>
      <c r="B1065" t="s">
        <v>8689</v>
      </c>
      <c r="C1065" t="s">
        <v>2968</v>
      </c>
      <c r="D1065">
        <v>660.42</v>
      </c>
    </row>
    <row r="1066" spans="1:4" x14ac:dyDescent="0.2">
      <c r="A1066">
        <v>102727</v>
      </c>
      <c r="B1066" t="s">
        <v>8690</v>
      </c>
      <c r="C1066" t="s">
        <v>3211</v>
      </c>
      <c r="D1066">
        <v>115.35</v>
      </c>
    </row>
    <row r="1067" spans="1:4" x14ac:dyDescent="0.2">
      <c r="A1067">
        <v>102111</v>
      </c>
      <c r="B1067" t="s">
        <v>8762</v>
      </c>
      <c r="C1067" t="s">
        <v>52</v>
      </c>
      <c r="D1067" s="335">
        <v>1011.97</v>
      </c>
    </row>
    <row r="1068" spans="1:4" x14ac:dyDescent="0.2">
      <c r="A1068">
        <v>102113</v>
      </c>
      <c r="B1068" t="s">
        <v>8763</v>
      </c>
      <c r="C1068" t="s">
        <v>52</v>
      </c>
      <c r="D1068" s="335">
        <v>1530.3</v>
      </c>
    </row>
    <row r="1069" spans="1:4" x14ac:dyDescent="0.2">
      <c r="A1069">
        <v>102116</v>
      </c>
      <c r="B1069" t="s">
        <v>8764</v>
      </c>
      <c r="C1069" t="s">
        <v>52</v>
      </c>
      <c r="D1069" s="335">
        <v>1626.77</v>
      </c>
    </row>
    <row r="1070" spans="1:4" x14ac:dyDescent="0.2">
      <c r="A1070">
        <v>102132</v>
      </c>
      <c r="B1070" t="s">
        <v>8765</v>
      </c>
      <c r="C1070" t="s">
        <v>52</v>
      </c>
      <c r="D1070" t="s">
        <v>17527</v>
      </c>
    </row>
    <row r="1071" spans="1:4" x14ac:dyDescent="0.2">
      <c r="A1071">
        <v>102115</v>
      </c>
      <c r="B1071" t="s">
        <v>8767</v>
      </c>
      <c r="C1071" t="s">
        <v>52</v>
      </c>
      <c r="D1071" s="335">
        <v>2519.6999999999998</v>
      </c>
    </row>
    <row r="1072" spans="1:4" x14ac:dyDescent="0.2">
      <c r="A1072">
        <v>102122</v>
      </c>
      <c r="B1072" t="s">
        <v>8768</v>
      </c>
      <c r="C1072" t="s">
        <v>52</v>
      </c>
      <c r="D1072" s="335">
        <v>7004.65</v>
      </c>
    </row>
    <row r="1073" spans="1:4" x14ac:dyDescent="0.2">
      <c r="A1073">
        <v>102118</v>
      </c>
      <c r="B1073" t="s">
        <v>8769</v>
      </c>
      <c r="C1073" t="s">
        <v>52</v>
      </c>
      <c r="D1073" s="335">
        <v>2166.79</v>
      </c>
    </row>
    <row r="1074" spans="1:4" x14ac:dyDescent="0.2">
      <c r="A1074">
        <v>102133</v>
      </c>
      <c r="B1074" t="s">
        <v>8770</v>
      </c>
      <c r="C1074" t="s">
        <v>52</v>
      </c>
      <c r="D1074" t="s">
        <v>17527</v>
      </c>
    </row>
    <row r="1075" spans="1:4" x14ac:dyDescent="0.2">
      <c r="A1075">
        <v>102126</v>
      </c>
      <c r="B1075" t="s">
        <v>8772</v>
      </c>
      <c r="C1075" t="s">
        <v>52</v>
      </c>
      <c r="D1075" s="335">
        <v>7737.02</v>
      </c>
    </row>
    <row r="1076" spans="1:4" x14ac:dyDescent="0.2">
      <c r="A1076">
        <v>102137</v>
      </c>
      <c r="B1076" t="s">
        <v>8773</v>
      </c>
      <c r="C1076" t="s">
        <v>52</v>
      </c>
      <c r="D1076">
        <v>152.58000000000001</v>
      </c>
    </row>
    <row r="1077" spans="1:4" x14ac:dyDescent="0.2">
      <c r="A1077">
        <v>106258</v>
      </c>
      <c r="B1077" t="s">
        <v>8774</v>
      </c>
      <c r="C1077" t="s">
        <v>52</v>
      </c>
      <c r="D1077" t="s">
        <v>17527</v>
      </c>
    </row>
    <row r="1078" spans="1:4" x14ac:dyDescent="0.2">
      <c r="A1078">
        <v>102112</v>
      </c>
      <c r="B1078" t="s">
        <v>8775</v>
      </c>
      <c r="C1078" t="s">
        <v>52</v>
      </c>
      <c r="D1078">
        <v>262.67</v>
      </c>
    </row>
    <row r="1079" spans="1:4" x14ac:dyDescent="0.2">
      <c r="A1079">
        <v>102114</v>
      </c>
      <c r="B1079" t="s">
        <v>8776</v>
      </c>
      <c r="C1079" t="s">
        <v>52</v>
      </c>
      <c r="D1079">
        <v>267.23</v>
      </c>
    </row>
    <row r="1080" spans="1:4" x14ac:dyDescent="0.2">
      <c r="A1080">
        <v>102117</v>
      </c>
      <c r="B1080" t="s">
        <v>8777</v>
      </c>
      <c r="C1080" t="s">
        <v>52</v>
      </c>
      <c r="D1080">
        <v>272.76</v>
      </c>
    </row>
    <row r="1081" spans="1:4" x14ac:dyDescent="0.2">
      <c r="A1081">
        <v>102123</v>
      </c>
      <c r="B1081" t="s">
        <v>8778</v>
      </c>
      <c r="C1081" t="s">
        <v>52</v>
      </c>
      <c r="D1081">
        <v>341.46</v>
      </c>
    </row>
    <row r="1082" spans="1:4" x14ac:dyDescent="0.2">
      <c r="A1082">
        <v>102119</v>
      </c>
      <c r="B1082" t="s">
        <v>8779</v>
      </c>
      <c r="C1082" t="s">
        <v>52</v>
      </c>
      <c r="D1082">
        <v>277.52</v>
      </c>
    </row>
    <row r="1083" spans="1:4" x14ac:dyDescent="0.2">
      <c r="A1083">
        <v>102127</v>
      </c>
      <c r="B1083" t="s">
        <v>8780</v>
      </c>
      <c r="C1083" t="s">
        <v>52</v>
      </c>
      <c r="D1083">
        <v>882.02</v>
      </c>
    </row>
    <row r="1084" spans="1:4" x14ac:dyDescent="0.2">
      <c r="A1084">
        <v>102121</v>
      </c>
      <c r="B1084" t="s">
        <v>8781</v>
      </c>
      <c r="C1084" t="s">
        <v>52</v>
      </c>
      <c r="D1084">
        <v>327.27</v>
      </c>
    </row>
    <row r="1085" spans="1:4" x14ac:dyDescent="0.2">
      <c r="A1085">
        <v>102138</v>
      </c>
      <c r="B1085" t="s">
        <v>8782</v>
      </c>
      <c r="C1085" t="s">
        <v>52</v>
      </c>
      <c r="D1085">
        <v>364.53</v>
      </c>
    </row>
    <row r="1086" spans="1:4" x14ac:dyDescent="0.2">
      <c r="A1086">
        <v>102129</v>
      </c>
      <c r="B1086" t="s">
        <v>8783</v>
      </c>
      <c r="C1086" t="s">
        <v>52</v>
      </c>
      <c r="D1086" s="335">
        <v>1145.04</v>
      </c>
    </row>
    <row r="1087" spans="1:4" x14ac:dyDescent="0.2">
      <c r="A1087">
        <v>102131</v>
      </c>
      <c r="B1087" t="s">
        <v>8784</v>
      </c>
      <c r="C1087" t="s">
        <v>52</v>
      </c>
      <c r="D1087" s="335">
        <v>1246.92</v>
      </c>
    </row>
    <row r="1088" spans="1:4" x14ac:dyDescent="0.2">
      <c r="A1088">
        <v>102120</v>
      </c>
      <c r="B1088" t="s">
        <v>8785</v>
      </c>
      <c r="C1088" t="s">
        <v>52</v>
      </c>
      <c r="D1088" t="s">
        <v>17527</v>
      </c>
    </row>
    <row r="1089" spans="1:4" x14ac:dyDescent="0.2">
      <c r="A1089">
        <v>102334</v>
      </c>
      <c r="B1089" t="s">
        <v>8786</v>
      </c>
      <c r="C1089" t="s">
        <v>52</v>
      </c>
      <c r="D1089" t="s">
        <v>17527</v>
      </c>
    </row>
    <row r="1090" spans="1:4" x14ac:dyDescent="0.2">
      <c r="A1090">
        <v>102128</v>
      </c>
      <c r="B1090" t="s">
        <v>8787</v>
      </c>
      <c r="C1090" t="s">
        <v>52</v>
      </c>
      <c r="D1090" t="s">
        <v>17527</v>
      </c>
    </row>
    <row r="1091" spans="1:4" x14ac:dyDescent="0.2">
      <c r="A1091">
        <v>102130</v>
      </c>
      <c r="B1091" t="s">
        <v>8788</v>
      </c>
      <c r="C1091" t="s">
        <v>52</v>
      </c>
      <c r="D1091" t="s">
        <v>17527</v>
      </c>
    </row>
    <row r="1092" spans="1:4" x14ac:dyDescent="0.2">
      <c r="A1092">
        <v>104941</v>
      </c>
      <c r="B1092" t="s">
        <v>8789</v>
      </c>
      <c r="C1092" t="s">
        <v>3211</v>
      </c>
      <c r="D1092" t="s">
        <v>17527</v>
      </c>
    </row>
    <row r="1093" spans="1:4" x14ac:dyDescent="0.2">
      <c r="A1093">
        <v>104942</v>
      </c>
      <c r="B1093" t="s">
        <v>8790</v>
      </c>
      <c r="C1093" t="s">
        <v>3211</v>
      </c>
      <c r="D1093" t="s">
        <v>17527</v>
      </c>
    </row>
    <row r="1094" spans="1:4" x14ac:dyDescent="0.2">
      <c r="A1094">
        <v>104940</v>
      </c>
      <c r="B1094" t="s">
        <v>8791</v>
      </c>
      <c r="C1094" t="s">
        <v>52</v>
      </c>
      <c r="D1094" t="s">
        <v>17527</v>
      </c>
    </row>
    <row r="1095" spans="1:4" x14ac:dyDescent="0.2">
      <c r="A1095">
        <v>104943</v>
      </c>
      <c r="B1095" t="s">
        <v>8792</v>
      </c>
      <c r="C1095" t="s">
        <v>3211</v>
      </c>
      <c r="D1095" t="s">
        <v>17527</v>
      </c>
    </row>
    <row r="1096" spans="1:4" x14ac:dyDescent="0.2">
      <c r="A1096">
        <v>101801</v>
      </c>
      <c r="B1096" t="s">
        <v>8793</v>
      </c>
      <c r="C1096" t="s">
        <v>52</v>
      </c>
      <c r="D1096" s="335">
        <v>1118.95</v>
      </c>
    </row>
    <row r="1097" spans="1:4" x14ac:dyDescent="0.2">
      <c r="A1097">
        <v>101800</v>
      </c>
      <c r="B1097" t="s">
        <v>8798</v>
      </c>
      <c r="C1097" t="s">
        <v>52</v>
      </c>
      <c r="D1097" s="335">
        <v>1612.93</v>
      </c>
    </row>
    <row r="1098" spans="1:4" x14ac:dyDescent="0.2">
      <c r="A1098">
        <v>98108</v>
      </c>
      <c r="B1098" t="s">
        <v>8799</v>
      </c>
      <c r="C1098" t="s">
        <v>52</v>
      </c>
      <c r="D1098">
        <v>583.57000000000005</v>
      </c>
    </row>
    <row r="1099" spans="1:4" x14ac:dyDescent="0.2">
      <c r="A1099">
        <v>98105</v>
      </c>
      <c r="B1099" t="s">
        <v>8802</v>
      </c>
      <c r="C1099" t="s">
        <v>52</v>
      </c>
      <c r="D1099">
        <v>770.27</v>
      </c>
    </row>
    <row r="1100" spans="1:4" x14ac:dyDescent="0.2">
      <c r="A1100">
        <v>98109</v>
      </c>
      <c r="B1100" t="s">
        <v>8803</v>
      </c>
      <c r="C1100" t="s">
        <v>52</v>
      </c>
      <c r="D1100">
        <v>944.09</v>
      </c>
    </row>
    <row r="1101" spans="1:4" x14ac:dyDescent="0.2">
      <c r="A1101">
        <v>98106</v>
      </c>
      <c r="B1101" t="s">
        <v>8805</v>
      </c>
      <c r="C1101" t="s">
        <v>52</v>
      </c>
      <c r="D1101" s="335">
        <v>1267.3399999999999</v>
      </c>
    </row>
    <row r="1102" spans="1:4" x14ac:dyDescent="0.2">
      <c r="A1102">
        <v>98110</v>
      </c>
      <c r="B1102" t="s">
        <v>8806</v>
      </c>
      <c r="C1102" t="s">
        <v>52</v>
      </c>
      <c r="D1102">
        <v>535.15</v>
      </c>
    </row>
    <row r="1103" spans="1:4" x14ac:dyDescent="0.2">
      <c r="A1103">
        <v>98107</v>
      </c>
      <c r="B1103" t="s">
        <v>8808</v>
      </c>
      <c r="C1103" t="s">
        <v>52</v>
      </c>
      <c r="D1103">
        <v>325.41000000000003</v>
      </c>
    </row>
    <row r="1104" spans="1:4" x14ac:dyDescent="0.2">
      <c r="A1104">
        <v>98104</v>
      </c>
      <c r="B1104" t="s">
        <v>8809</v>
      </c>
      <c r="C1104" t="s">
        <v>52</v>
      </c>
      <c r="D1104">
        <v>441.07</v>
      </c>
    </row>
    <row r="1105" spans="1:4" x14ac:dyDescent="0.2">
      <c r="A1105">
        <v>98102</v>
      </c>
      <c r="B1105" t="s">
        <v>8810</v>
      </c>
      <c r="C1105" t="s">
        <v>52</v>
      </c>
      <c r="D1105">
        <v>217.25</v>
      </c>
    </row>
    <row r="1106" spans="1:4" x14ac:dyDescent="0.2">
      <c r="A1106">
        <v>98111</v>
      </c>
      <c r="B1106" t="s">
        <v>8811</v>
      </c>
      <c r="C1106" t="s">
        <v>52</v>
      </c>
      <c r="D1106">
        <v>71.819999999999993</v>
      </c>
    </row>
    <row r="1107" spans="1:4" x14ac:dyDescent="0.2">
      <c r="A1107">
        <v>97891</v>
      </c>
      <c r="B1107" t="s">
        <v>8812</v>
      </c>
      <c r="C1107" t="s">
        <v>52</v>
      </c>
      <c r="D1107">
        <v>244.47</v>
      </c>
    </row>
    <row r="1108" spans="1:4" x14ac:dyDescent="0.2">
      <c r="A1108">
        <v>97892</v>
      </c>
      <c r="B1108" t="s">
        <v>8814</v>
      </c>
      <c r="C1108" t="s">
        <v>52</v>
      </c>
      <c r="D1108">
        <v>453.14</v>
      </c>
    </row>
    <row r="1109" spans="1:4" x14ac:dyDescent="0.2">
      <c r="A1109">
        <v>97893</v>
      </c>
      <c r="B1109" t="s">
        <v>8816</v>
      </c>
      <c r="C1109" t="s">
        <v>52</v>
      </c>
      <c r="D1109">
        <v>627.27</v>
      </c>
    </row>
    <row r="1110" spans="1:4" x14ac:dyDescent="0.2">
      <c r="A1110">
        <v>97894</v>
      </c>
      <c r="B1110" t="s">
        <v>8817</v>
      </c>
      <c r="C1110" t="s">
        <v>52</v>
      </c>
      <c r="D1110">
        <v>688.55</v>
      </c>
    </row>
    <row r="1111" spans="1:4" x14ac:dyDescent="0.2">
      <c r="A1111">
        <v>97886</v>
      </c>
      <c r="B1111" t="s">
        <v>8820</v>
      </c>
      <c r="C1111" t="s">
        <v>52</v>
      </c>
      <c r="D1111">
        <v>201.16</v>
      </c>
    </row>
    <row r="1112" spans="1:4" x14ac:dyDescent="0.2">
      <c r="A1112">
        <v>97887</v>
      </c>
      <c r="B1112" t="s">
        <v>8821</v>
      </c>
      <c r="C1112" t="s">
        <v>52</v>
      </c>
      <c r="D1112">
        <v>316.66000000000003</v>
      </c>
    </row>
    <row r="1113" spans="1:4" x14ac:dyDescent="0.2">
      <c r="A1113">
        <v>97888</v>
      </c>
      <c r="B1113" t="s">
        <v>8822</v>
      </c>
      <c r="C1113" t="s">
        <v>52</v>
      </c>
      <c r="D1113">
        <v>605.76</v>
      </c>
    </row>
    <row r="1114" spans="1:4" x14ac:dyDescent="0.2">
      <c r="A1114">
        <v>97889</v>
      </c>
      <c r="B1114" t="s">
        <v>8823</v>
      </c>
      <c r="C1114" t="s">
        <v>52</v>
      </c>
      <c r="D1114">
        <v>821.9</v>
      </c>
    </row>
    <row r="1115" spans="1:4" x14ac:dyDescent="0.2">
      <c r="A1115">
        <v>97890</v>
      </c>
      <c r="B1115" t="s">
        <v>8824</v>
      </c>
      <c r="C1115" t="s">
        <v>52</v>
      </c>
      <c r="D1115">
        <v>924.39</v>
      </c>
    </row>
    <row r="1116" spans="1:4" x14ac:dyDescent="0.2">
      <c r="A1116">
        <v>97881</v>
      </c>
      <c r="B1116" t="s">
        <v>8825</v>
      </c>
      <c r="C1116" t="s">
        <v>52</v>
      </c>
      <c r="D1116">
        <v>167.02</v>
      </c>
    </row>
    <row r="1117" spans="1:4" x14ac:dyDescent="0.2">
      <c r="A1117">
        <v>97882</v>
      </c>
      <c r="B1117" t="s">
        <v>8826</v>
      </c>
      <c r="C1117" t="s">
        <v>52</v>
      </c>
      <c r="D1117">
        <v>264.36</v>
      </c>
    </row>
    <row r="1118" spans="1:4" x14ac:dyDescent="0.2">
      <c r="A1118">
        <v>97883</v>
      </c>
      <c r="B1118" t="s">
        <v>8827</v>
      </c>
      <c r="C1118" t="s">
        <v>52</v>
      </c>
      <c r="D1118">
        <v>507.79</v>
      </c>
    </row>
    <row r="1119" spans="1:4" x14ac:dyDescent="0.2">
      <c r="A1119">
        <v>97884</v>
      </c>
      <c r="B1119" t="s">
        <v>8828</v>
      </c>
      <c r="C1119" t="s">
        <v>52</v>
      </c>
      <c r="D1119">
        <v>998.52</v>
      </c>
    </row>
    <row r="1120" spans="1:4" x14ac:dyDescent="0.2">
      <c r="A1120">
        <v>97885</v>
      </c>
      <c r="B1120" t="s">
        <v>8829</v>
      </c>
      <c r="C1120" t="s">
        <v>52</v>
      </c>
      <c r="D1120" s="335">
        <v>1546.6</v>
      </c>
    </row>
    <row r="1121" spans="1:4" x14ac:dyDescent="0.2">
      <c r="A1121">
        <v>99250</v>
      </c>
      <c r="B1121" t="s">
        <v>8830</v>
      </c>
      <c r="C1121" t="s">
        <v>52</v>
      </c>
      <c r="D1121">
        <v>220.3</v>
      </c>
    </row>
    <row r="1122" spans="1:4" x14ac:dyDescent="0.2">
      <c r="A1122">
        <v>97900</v>
      </c>
      <c r="B1122" t="s">
        <v>8831</v>
      </c>
      <c r="C1122" t="s">
        <v>52</v>
      </c>
      <c r="D1122">
        <v>224.14</v>
      </c>
    </row>
    <row r="1123" spans="1:4" x14ac:dyDescent="0.2">
      <c r="A1123">
        <v>99251</v>
      </c>
      <c r="B1123" t="s">
        <v>8832</v>
      </c>
      <c r="C1123" t="s">
        <v>52</v>
      </c>
      <c r="D1123">
        <v>345.06</v>
      </c>
    </row>
    <row r="1124" spans="1:4" x14ac:dyDescent="0.2">
      <c r="A1124">
        <v>97901</v>
      </c>
      <c r="B1124" t="s">
        <v>8833</v>
      </c>
      <c r="C1124" t="s">
        <v>52</v>
      </c>
      <c r="D1124">
        <v>351.66</v>
      </c>
    </row>
    <row r="1125" spans="1:4" x14ac:dyDescent="0.2">
      <c r="A1125">
        <v>99253</v>
      </c>
      <c r="B1125" t="s">
        <v>989</v>
      </c>
      <c r="C1125" t="s">
        <v>52</v>
      </c>
      <c r="D1125">
        <v>662.21</v>
      </c>
    </row>
    <row r="1126" spans="1:4" x14ac:dyDescent="0.2">
      <c r="A1126">
        <v>97902</v>
      </c>
      <c r="B1126" t="s">
        <v>8834</v>
      </c>
      <c r="C1126" t="s">
        <v>52</v>
      </c>
      <c r="D1126">
        <v>677.03</v>
      </c>
    </row>
    <row r="1127" spans="1:4" x14ac:dyDescent="0.2">
      <c r="A1127">
        <v>99255</v>
      </c>
      <c r="B1127" t="s">
        <v>8835</v>
      </c>
      <c r="C1127" t="s">
        <v>52</v>
      </c>
      <c r="D1127">
        <v>921.58</v>
      </c>
    </row>
    <row r="1128" spans="1:4" x14ac:dyDescent="0.2">
      <c r="A1128">
        <v>97903</v>
      </c>
      <c r="B1128" t="s">
        <v>802</v>
      </c>
      <c r="C1128" t="s">
        <v>52</v>
      </c>
      <c r="D1128">
        <v>941.88</v>
      </c>
    </row>
    <row r="1129" spans="1:4" x14ac:dyDescent="0.2">
      <c r="A1129">
        <v>99257</v>
      </c>
      <c r="B1129" t="s">
        <v>8836</v>
      </c>
      <c r="C1129" t="s">
        <v>52</v>
      </c>
      <c r="D1129" s="335">
        <v>1065.04</v>
      </c>
    </row>
    <row r="1130" spans="1:4" x14ac:dyDescent="0.2">
      <c r="A1130">
        <v>97904</v>
      </c>
      <c r="B1130" t="s">
        <v>8837</v>
      </c>
      <c r="C1130" t="s">
        <v>52</v>
      </c>
      <c r="D1130" s="335">
        <v>1091.3</v>
      </c>
    </row>
    <row r="1131" spans="1:4" x14ac:dyDescent="0.2">
      <c r="A1131">
        <v>99258</v>
      </c>
      <c r="B1131" t="s">
        <v>8838</v>
      </c>
      <c r="C1131" t="s">
        <v>52</v>
      </c>
      <c r="D1131">
        <v>283.11</v>
      </c>
    </row>
    <row r="1132" spans="1:4" x14ac:dyDescent="0.2">
      <c r="A1132">
        <v>97905</v>
      </c>
      <c r="B1132" t="s">
        <v>8839</v>
      </c>
      <c r="C1132" t="s">
        <v>52</v>
      </c>
      <c r="D1132">
        <v>287.3</v>
      </c>
    </row>
    <row r="1133" spans="1:4" x14ac:dyDescent="0.2">
      <c r="A1133">
        <v>99260</v>
      </c>
      <c r="B1133" t="s">
        <v>8840</v>
      </c>
      <c r="C1133" t="s">
        <v>52</v>
      </c>
      <c r="D1133">
        <v>518.39</v>
      </c>
    </row>
    <row r="1134" spans="1:4" x14ac:dyDescent="0.2">
      <c r="A1134">
        <v>97906</v>
      </c>
      <c r="B1134" t="s">
        <v>8841</v>
      </c>
      <c r="C1134" t="s">
        <v>52</v>
      </c>
      <c r="D1134">
        <v>527.71</v>
      </c>
    </row>
    <row r="1135" spans="1:4" x14ac:dyDescent="0.2">
      <c r="A1135">
        <v>99262</v>
      </c>
      <c r="B1135" t="s">
        <v>8842</v>
      </c>
      <c r="C1135" t="s">
        <v>52</v>
      </c>
      <c r="D1135">
        <v>738.04</v>
      </c>
    </row>
    <row r="1136" spans="1:4" x14ac:dyDescent="0.2">
      <c r="A1136">
        <v>97907</v>
      </c>
      <c r="B1136" t="s">
        <v>8843</v>
      </c>
      <c r="C1136" t="s">
        <v>52</v>
      </c>
      <c r="D1136">
        <v>751.35</v>
      </c>
    </row>
    <row r="1137" spans="1:4" x14ac:dyDescent="0.2">
      <c r="A1137">
        <v>99264</v>
      </c>
      <c r="B1137" t="s">
        <v>8844</v>
      </c>
      <c r="C1137" t="s">
        <v>52</v>
      </c>
      <c r="D1137">
        <v>847.86</v>
      </c>
    </row>
    <row r="1138" spans="1:4" x14ac:dyDescent="0.2">
      <c r="A1138">
        <v>97908</v>
      </c>
      <c r="B1138" t="s">
        <v>8845</v>
      </c>
      <c r="C1138" t="s">
        <v>52</v>
      </c>
      <c r="D1138">
        <v>865.85</v>
      </c>
    </row>
    <row r="1139" spans="1:4" x14ac:dyDescent="0.2">
      <c r="A1139">
        <v>97895</v>
      </c>
      <c r="B1139" t="s">
        <v>2638</v>
      </c>
      <c r="C1139" t="s">
        <v>52</v>
      </c>
      <c r="D1139">
        <v>229.07</v>
      </c>
    </row>
    <row r="1140" spans="1:4" x14ac:dyDescent="0.2">
      <c r="A1140">
        <v>97896</v>
      </c>
      <c r="B1140" t="s">
        <v>8846</v>
      </c>
      <c r="C1140" t="s">
        <v>52</v>
      </c>
      <c r="D1140">
        <v>424.35</v>
      </c>
    </row>
    <row r="1141" spans="1:4" x14ac:dyDescent="0.2">
      <c r="A1141">
        <v>97897</v>
      </c>
      <c r="B1141" t="s">
        <v>8847</v>
      </c>
      <c r="C1141" t="s">
        <v>52</v>
      </c>
      <c r="D1141">
        <v>549.85</v>
      </c>
    </row>
    <row r="1142" spans="1:4" x14ac:dyDescent="0.2">
      <c r="A1142">
        <v>97898</v>
      </c>
      <c r="B1142" t="s">
        <v>8848</v>
      </c>
      <c r="C1142" t="s">
        <v>52</v>
      </c>
      <c r="D1142" s="335">
        <v>1056.5999999999999</v>
      </c>
    </row>
    <row r="1143" spans="1:4" x14ac:dyDescent="0.2">
      <c r="A1143">
        <v>97899</v>
      </c>
      <c r="B1143" t="s">
        <v>8849</v>
      </c>
      <c r="C1143" t="s">
        <v>52</v>
      </c>
      <c r="D1143" t="s">
        <v>17527</v>
      </c>
    </row>
    <row r="1144" spans="1:4" x14ac:dyDescent="0.2">
      <c r="A1144">
        <v>101795</v>
      </c>
      <c r="B1144" t="s">
        <v>8851</v>
      </c>
      <c r="C1144" t="s">
        <v>52</v>
      </c>
      <c r="D1144">
        <v>667.99</v>
      </c>
    </row>
    <row r="1145" spans="1:4" x14ac:dyDescent="0.2">
      <c r="A1145">
        <v>101796</v>
      </c>
      <c r="B1145" t="s">
        <v>8852</v>
      </c>
      <c r="C1145" t="s">
        <v>52</v>
      </c>
      <c r="D1145" t="s">
        <v>17527</v>
      </c>
    </row>
    <row r="1146" spans="1:4" x14ac:dyDescent="0.2">
      <c r="A1146">
        <v>101797</v>
      </c>
      <c r="B1146" t="s">
        <v>8853</v>
      </c>
      <c r="C1146" t="s">
        <v>52</v>
      </c>
      <c r="D1146" t="s">
        <v>17527</v>
      </c>
    </row>
    <row r="1147" spans="1:4" x14ac:dyDescent="0.2">
      <c r="A1147">
        <v>101802</v>
      </c>
      <c r="B1147" t="s">
        <v>8856</v>
      </c>
      <c r="C1147" t="s">
        <v>52</v>
      </c>
      <c r="D1147" s="335">
        <v>1931.25</v>
      </c>
    </row>
    <row r="1148" spans="1:4" x14ac:dyDescent="0.2">
      <c r="A1148">
        <v>101803</v>
      </c>
      <c r="B1148" t="s">
        <v>8857</v>
      </c>
      <c r="C1148" t="s">
        <v>52</v>
      </c>
      <c r="D1148" s="335">
        <v>1249.06</v>
      </c>
    </row>
    <row r="1149" spans="1:4" x14ac:dyDescent="0.2">
      <c r="A1149">
        <v>101804</v>
      </c>
      <c r="B1149" t="s">
        <v>8858</v>
      </c>
      <c r="C1149" t="s">
        <v>52</v>
      </c>
      <c r="D1149" s="335">
        <v>1551.56</v>
      </c>
    </row>
    <row r="1150" spans="1:4" x14ac:dyDescent="0.2">
      <c r="A1150">
        <v>101805</v>
      </c>
      <c r="B1150" t="s">
        <v>8859</v>
      </c>
      <c r="C1150" t="s">
        <v>52</v>
      </c>
      <c r="D1150" s="335">
        <v>1975.94</v>
      </c>
    </row>
    <row r="1151" spans="1:4" x14ac:dyDescent="0.2">
      <c r="A1151">
        <v>98115</v>
      </c>
      <c r="B1151" t="s">
        <v>8860</v>
      </c>
      <c r="C1151" t="s">
        <v>52</v>
      </c>
      <c r="D1151">
        <v>120.5</v>
      </c>
    </row>
    <row r="1152" spans="1:4" x14ac:dyDescent="0.2">
      <c r="A1152">
        <v>98114</v>
      </c>
      <c r="B1152" t="s">
        <v>8861</v>
      </c>
      <c r="C1152" t="s">
        <v>52</v>
      </c>
      <c r="D1152">
        <v>611.59</v>
      </c>
    </row>
    <row r="1153" spans="1:4" x14ac:dyDescent="0.2">
      <c r="A1153">
        <v>98112</v>
      </c>
      <c r="B1153" t="s">
        <v>8862</v>
      </c>
      <c r="C1153" t="s">
        <v>52</v>
      </c>
      <c r="D1153">
        <v>111.42</v>
      </c>
    </row>
    <row r="1154" spans="1:4" x14ac:dyDescent="0.2">
      <c r="A1154">
        <v>100128</v>
      </c>
      <c r="B1154" t="s">
        <v>8863</v>
      </c>
      <c r="C1154" t="s">
        <v>52</v>
      </c>
      <c r="D1154" s="335">
        <v>1738.62</v>
      </c>
    </row>
    <row r="1155" spans="1:4" x14ac:dyDescent="0.2">
      <c r="A1155">
        <v>102623</v>
      </c>
      <c r="B1155" t="s">
        <v>8864</v>
      </c>
      <c r="C1155" t="s">
        <v>52</v>
      </c>
      <c r="D1155">
        <v>926.33</v>
      </c>
    </row>
    <row r="1156" spans="1:4" x14ac:dyDescent="0.2">
      <c r="A1156">
        <v>102607</v>
      </c>
      <c r="B1156" t="s">
        <v>8865</v>
      </c>
      <c r="C1156" t="s">
        <v>52</v>
      </c>
      <c r="D1156">
        <v>450.27</v>
      </c>
    </row>
    <row r="1157" spans="1:4" x14ac:dyDescent="0.2">
      <c r="A1157">
        <v>102608</v>
      </c>
      <c r="B1157" t="s">
        <v>8879</v>
      </c>
      <c r="C1157" t="s">
        <v>52</v>
      </c>
      <c r="D1157" s="335">
        <v>1029.26</v>
      </c>
    </row>
    <row r="1158" spans="1:4" x14ac:dyDescent="0.2">
      <c r="A1158">
        <v>102609</v>
      </c>
      <c r="B1158" t="s">
        <v>8880</v>
      </c>
      <c r="C1158" t="s">
        <v>52</v>
      </c>
      <c r="D1158" s="335">
        <v>1170.31</v>
      </c>
    </row>
    <row r="1159" spans="1:4" x14ac:dyDescent="0.2">
      <c r="A1159">
        <v>102610</v>
      </c>
      <c r="B1159" t="s">
        <v>8881</v>
      </c>
      <c r="C1159" t="s">
        <v>52</v>
      </c>
      <c r="D1159" s="335">
        <v>2008.98</v>
      </c>
    </row>
    <row r="1160" spans="1:4" x14ac:dyDescent="0.2">
      <c r="A1160">
        <v>102622</v>
      </c>
      <c r="B1160" t="s">
        <v>8882</v>
      </c>
      <c r="C1160" t="s">
        <v>52</v>
      </c>
      <c r="D1160">
        <v>686.67</v>
      </c>
    </row>
    <row r="1161" spans="1:4" x14ac:dyDescent="0.2">
      <c r="A1161">
        <v>102605</v>
      </c>
      <c r="B1161" t="s">
        <v>8883</v>
      </c>
      <c r="C1161" t="s">
        <v>52</v>
      </c>
      <c r="D1161">
        <v>273.24</v>
      </c>
    </row>
    <row r="1162" spans="1:4" x14ac:dyDescent="0.2">
      <c r="A1162">
        <v>102606</v>
      </c>
      <c r="B1162" t="s">
        <v>8888</v>
      </c>
      <c r="C1162" t="s">
        <v>52</v>
      </c>
      <c r="D1162">
        <v>420.41</v>
      </c>
    </row>
    <row r="1163" spans="1:4" x14ac:dyDescent="0.2">
      <c r="A1163">
        <v>102613</v>
      </c>
      <c r="B1163" t="s">
        <v>8889</v>
      </c>
      <c r="C1163" t="s">
        <v>52</v>
      </c>
      <c r="D1163">
        <v>630.04999999999995</v>
      </c>
    </row>
    <row r="1164" spans="1:4" x14ac:dyDescent="0.2">
      <c r="A1164">
        <v>102619</v>
      </c>
      <c r="B1164" t="s">
        <v>8890</v>
      </c>
      <c r="C1164" t="s">
        <v>52</v>
      </c>
      <c r="D1164" s="335">
        <v>5431.44</v>
      </c>
    </row>
    <row r="1165" spans="1:4" x14ac:dyDescent="0.2">
      <c r="A1165">
        <v>102614</v>
      </c>
      <c r="B1165" t="s">
        <v>8891</v>
      </c>
      <c r="C1165" t="s">
        <v>52</v>
      </c>
      <c r="D1165">
        <v>968.04</v>
      </c>
    </row>
    <row r="1166" spans="1:4" x14ac:dyDescent="0.2">
      <c r="A1166">
        <v>102620</v>
      </c>
      <c r="B1166" t="s">
        <v>8892</v>
      </c>
      <c r="C1166" t="s">
        <v>52</v>
      </c>
      <c r="D1166" s="335">
        <v>7851.31</v>
      </c>
    </row>
    <row r="1167" spans="1:4" x14ac:dyDescent="0.2">
      <c r="A1167">
        <v>102615</v>
      </c>
      <c r="B1167" t="s">
        <v>8893</v>
      </c>
      <c r="C1167" t="s">
        <v>52</v>
      </c>
      <c r="D1167" s="335">
        <v>1214.8599999999999</v>
      </c>
    </row>
    <row r="1168" spans="1:4" x14ac:dyDescent="0.2">
      <c r="A1168">
        <v>102621</v>
      </c>
      <c r="B1168" t="s">
        <v>8894</v>
      </c>
      <c r="C1168" t="s">
        <v>52</v>
      </c>
      <c r="D1168" s="335">
        <v>12021.38</v>
      </c>
    </row>
    <row r="1169" spans="1:4" x14ac:dyDescent="0.2">
      <c r="A1169">
        <v>102616</v>
      </c>
      <c r="B1169" t="s">
        <v>8895</v>
      </c>
      <c r="C1169" t="s">
        <v>52</v>
      </c>
      <c r="D1169" s="335">
        <v>1797.59</v>
      </c>
    </row>
    <row r="1170" spans="1:4" x14ac:dyDescent="0.2">
      <c r="A1170">
        <v>102611</v>
      </c>
      <c r="B1170" t="s">
        <v>8896</v>
      </c>
      <c r="C1170" t="s">
        <v>52</v>
      </c>
      <c r="D1170">
        <v>452.81</v>
      </c>
    </row>
    <row r="1171" spans="1:4" x14ac:dyDescent="0.2">
      <c r="A1171">
        <v>102617</v>
      </c>
      <c r="B1171" t="s">
        <v>8897</v>
      </c>
      <c r="C1171" t="s">
        <v>52</v>
      </c>
      <c r="D1171" s="335">
        <v>3396.41</v>
      </c>
    </row>
    <row r="1172" spans="1:4" x14ac:dyDescent="0.2">
      <c r="A1172">
        <v>102618</v>
      </c>
      <c r="B1172" t="s">
        <v>8898</v>
      </c>
      <c r="C1172" t="s">
        <v>52</v>
      </c>
      <c r="D1172" s="335">
        <v>4068.3</v>
      </c>
    </row>
    <row r="1173" spans="1:4" x14ac:dyDescent="0.2">
      <c r="A1173">
        <v>102612</v>
      </c>
      <c r="B1173" t="s">
        <v>8899</v>
      </c>
      <c r="C1173" t="s">
        <v>52</v>
      </c>
      <c r="D1173">
        <v>649.37</v>
      </c>
    </row>
    <row r="1174" spans="1:4" x14ac:dyDescent="0.2">
      <c r="A1174">
        <v>102603</v>
      </c>
      <c r="B1174" t="s">
        <v>8900</v>
      </c>
      <c r="C1174" t="s">
        <v>52</v>
      </c>
      <c r="D1174">
        <v>13.87</v>
      </c>
    </row>
    <row r="1175" spans="1:4" x14ac:dyDescent="0.2">
      <c r="A1175">
        <v>102587</v>
      </c>
      <c r="B1175" t="s">
        <v>8901</v>
      </c>
      <c r="C1175" t="s">
        <v>52</v>
      </c>
      <c r="D1175">
        <v>4.76</v>
      </c>
    </row>
    <row r="1176" spans="1:4" x14ac:dyDescent="0.2">
      <c r="A1176">
        <v>102589</v>
      </c>
      <c r="B1176" t="s">
        <v>8902</v>
      </c>
      <c r="C1176" t="s">
        <v>52</v>
      </c>
      <c r="D1176">
        <v>5.29</v>
      </c>
    </row>
    <row r="1177" spans="1:4" x14ac:dyDescent="0.2">
      <c r="A1177">
        <v>102591</v>
      </c>
      <c r="B1177" t="s">
        <v>8867</v>
      </c>
      <c r="C1177" t="s">
        <v>52</v>
      </c>
      <c r="D1177">
        <v>5.82</v>
      </c>
    </row>
    <row r="1178" spans="1:4" x14ac:dyDescent="0.2">
      <c r="A1178">
        <v>102593</v>
      </c>
      <c r="B1178" t="s">
        <v>8884</v>
      </c>
      <c r="C1178" t="s">
        <v>52</v>
      </c>
      <c r="D1178">
        <v>6.57</v>
      </c>
    </row>
    <row r="1179" spans="1:4" x14ac:dyDescent="0.2">
      <c r="A1179">
        <v>102595</v>
      </c>
      <c r="B1179" t="s">
        <v>8866</v>
      </c>
      <c r="C1179" t="s">
        <v>52</v>
      </c>
      <c r="D1179">
        <v>7.43</v>
      </c>
    </row>
    <row r="1180" spans="1:4" x14ac:dyDescent="0.2">
      <c r="A1180">
        <v>102597</v>
      </c>
      <c r="B1180" t="s">
        <v>8903</v>
      </c>
      <c r="C1180" t="s">
        <v>52</v>
      </c>
      <c r="D1180">
        <v>8.5</v>
      </c>
    </row>
    <row r="1181" spans="1:4" x14ac:dyDescent="0.2">
      <c r="A1181">
        <v>102599</v>
      </c>
      <c r="B1181" t="s">
        <v>8904</v>
      </c>
      <c r="C1181" t="s">
        <v>52</v>
      </c>
      <c r="D1181">
        <v>9.57</v>
      </c>
    </row>
    <row r="1182" spans="1:4" x14ac:dyDescent="0.2">
      <c r="A1182">
        <v>102601</v>
      </c>
      <c r="B1182" t="s">
        <v>8905</v>
      </c>
      <c r="C1182" t="s">
        <v>52</v>
      </c>
      <c r="D1182">
        <v>11.19</v>
      </c>
    </row>
    <row r="1183" spans="1:4" x14ac:dyDescent="0.2">
      <c r="A1183">
        <v>102604</v>
      </c>
      <c r="B1183" t="s">
        <v>8906</v>
      </c>
      <c r="C1183" t="s">
        <v>52</v>
      </c>
      <c r="D1183">
        <v>16</v>
      </c>
    </row>
    <row r="1184" spans="1:4" x14ac:dyDescent="0.2">
      <c r="A1184">
        <v>102588</v>
      </c>
      <c r="B1184" t="s">
        <v>8907</v>
      </c>
      <c r="C1184" t="s">
        <v>52</v>
      </c>
      <c r="D1184">
        <v>6.88</v>
      </c>
    </row>
    <row r="1185" spans="1:4" x14ac:dyDescent="0.2">
      <c r="A1185">
        <v>102590</v>
      </c>
      <c r="B1185" t="s">
        <v>8908</v>
      </c>
      <c r="C1185" t="s">
        <v>52</v>
      </c>
      <c r="D1185">
        <v>7.42</v>
      </c>
    </row>
    <row r="1186" spans="1:4" x14ac:dyDescent="0.2">
      <c r="A1186">
        <v>102592</v>
      </c>
      <c r="B1186" t="s">
        <v>8909</v>
      </c>
      <c r="C1186" t="s">
        <v>52</v>
      </c>
      <c r="D1186">
        <v>7.95</v>
      </c>
    </row>
    <row r="1187" spans="1:4" x14ac:dyDescent="0.2">
      <c r="A1187">
        <v>102594</v>
      </c>
      <c r="B1187" t="s">
        <v>8910</v>
      </c>
      <c r="C1187" t="s">
        <v>52</v>
      </c>
      <c r="D1187">
        <v>8.6999999999999993</v>
      </c>
    </row>
    <row r="1188" spans="1:4" x14ac:dyDescent="0.2">
      <c r="A1188">
        <v>102596</v>
      </c>
      <c r="B1188" t="s">
        <v>8911</v>
      </c>
      <c r="C1188" t="s">
        <v>52</v>
      </c>
      <c r="D1188">
        <v>9.57</v>
      </c>
    </row>
    <row r="1189" spans="1:4" x14ac:dyDescent="0.2">
      <c r="A1189">
        <v>102598</v>
      </c>
      <c r="B1189" t="s">
        <v>8912</v>
      </c>
      <c r="C1189" t="s">
        <v>52</v>
      </c>
      <c r="D1189">
        <v>10.63</v>
      </c>
    </row>
    <row r="1190" spans="1:4" x14ac:dyDescent="0.2">
      <c r="A1190">
        <v>102600</v>
      </c>
      <c r="B1190" t="s">
        <v>8913</v>
      </c>
      <c r="C1190" t="s">
        <v>52</v>
      </c>
      <c r="D1190">
        <v>11.7</v>
      </c>
    </row>
    <row r="1191" spans="1:4" x14ac:dyDescent="0.2">
      <c r="A1191">
        <v>102602</v>
      </c>
      <c r="B1191" t="s">
        <v>8914</v>
      </c>
      <c r="C1191" t="s">
        <v>52</v>
      </c>
      <c r="D1191">
        <v>13.31</v>
      </c>
    </row>
    <row r="1192" spans="1:4" x14ac:dyDescent="0.2">
      <c r="A1192">
        <v>103005</v>
      </c>
      <c r="B1192" t="s">
        <v>8915</v>
      </c>
      <c r="C1192" t="s">
        <v>52</v>
      </c>
      <c r="D1192">
        <v>668.12</v>
      </c>
    </row>
    <row r="1193" spans="1:4" x14ac:dyDescent="0.2">
      <c r="A1193">
        <v>103006</v>
      </c>
      <c r="B1193" t="s">
        <v>8917</v>
      </c>
      <c r="C1193" t="s">
        <v>52</v>
      </c>
      <c r="D1193">
        <v>847.71</v>
      </c>
    </row>
    <row r="1194" spans="1:4" x14ac:dyDescent="0.2">
      <c r="A1194">
        <v>103007</v>
      </c>
      <c r="B1194" t="s">
        <v>8919</v>
      </c>
      <c r="C1194" t="s">
        <v>52</v>
      </c>
      <c r="D1194" s="335">
        <v>1117.32</v>
      </c>
    </row>
    <row r="1195" spans="1:4" x14ac:dyDescent="0.2">
      <c r="A1195">
        <v>103004</v>
      </c>
      <c r="B1195" t="s">
        <v>8921</v>
      </c>
      <c r="C1195" t="s">
        <v>83</v>
      </c>
      <c r="D1195" t="s">
        <v>17527</v>
      </c>
    </row>
    <row r="1196" spans="1:4" x14ac:dyDescent="0.2">
      <c r="A1196">
        <v>102989</v>
      </c>
      <c r="B1196" t="s">
        <v>8922</v>
      </c>
      <c r="C1196" t="s">
        <v>83</v>
      </c>
      <c r="D1196">
        <v>52.69</v>
      </c>
    </row>
    <row r="1197" spans="1:4" x14ac:dyDescent="0.2">
      <c r="A1197">
        <v>102990</v>
      </c>
      <c r="B1197" t="s">
        <v>8923</v>
      </c>
      <c r="C1197" t="s">
        <v>83</v>
      </c>
      <c r="D1197">
        <v>66.11</v>
      </c>
    </row>
    <row r="1198" spans="1:4" x14ac:dyDescent="0.2">
      <c r="A1198">
        <v>102991</v>
      </c>
      <c r="B1198" t="s">
        <v>8924</v>
      </c>
      <c r="C1198" t="s">
        <v>83</v>
      </c>
      <c r="D1198">
        <v>86.98</v>
      </c>
    </row>
    <row r="1199" spans="1:4" x14ac:dyDescent="0.2">
      <c r="A1199">
        <v>102992</v>
      </c>
      <c r="B1199" t="s">
        <v>8925</v>
      </c>
      <c r="C1199" t="s">
        <v>83</v>
      </c>
      <c r="D1199">
        <v>126.28</v>
      </c>
    </row>
    <row r="1200" spans="1:4" x14ac:dyDescent="0.2">
      <c r="A1200">
        <v>102993</v>
      </c>
      <c r="B1200" t="s">
        <v>8926</v>
      </c>
      <c r="C1200" t="s">
        <v>83</v>
      </c>
      <c r="D1200">
        <v>164.14</v>
      </c>
    </row>
    <row r="1201" spans="1:4" x14ac:dyDescent="0.2">
      <c r="A1201">
        <v>102994</v>
      </c>
      <c r="B1201" t="s">
        <v>8927</v>
      </c>
      <c r="C1201" t="s">
        <v>83</v>
      </c>
      <c r="D1201">
        <v>306.63</v>
      </c>
    </row>
    <row r="1202" spans="1:4" x14ac:dyDescent="0.2">
      <c r="A1202">
        <v>106017</v>
      </c>
      <c r="B1202" t="s">
        <v>8928</v>
      </c>
      <c r="C1202" t="s">
        <v>52</v>
      </c>
      <c r="D1202" t="s">
        <v>17527</v>
      </c>
    </row>
    <row r="1203" spans="1:4" x14ac:dyDescent="0.2">
      <c r="A1203">
        <v>105944</v>
      </c>
      <c r="B1203" t="s">
        <v>8929</v>
      </c>
      <c r="C1203" t="s">
        <v>2968</v>
      </c>
      <c r="D1203">
        <v>851.73</v>
      </c>
    </row>
    <row r="1204" spans="1:4" x14ac:dyDescent="0.2">
      <c r="A1204">
        <v>106004</v>
      </c>
      <c r="B1204" t="s">
        <v>8933</v>
      </c>
      <c r="C1204" t="s">
        <v>83</v>
      </c>
      <c r="D1204">
        <v>202.26</v>
      </c>
    </row>
    <row r="1205" spans="1:4" x14ac:dyDescent="0.2">
      <c r="A1205">
        <v>106005</v>
      </c>
      <c r="B1205" t="s">
        <v>8935</v>
      </c>
      <c r="C1205" t="s">
        <v>83</v>
      </c>
      <c r="D1205">
        <v>239.2</v>
      </c>
    </row>
    <row r="1206" spans="1:4" x14ac:dyDescent="0.2">
      <c r="A1206">
        <v>106006</v>
      </c>
      <c r="B1206" t="s">
        <v>8936</v>
      </c>
      <c r="C1206" t="s">
        <v>83</v>
      </c>
      <c r="D1206">
        <v>285</v>
      </c>
    </row>
    <row r="1207" spans="1:4" x14ac:dyDescent="0.2">
      <c r="A1207">
        <v>106007</v>
      </c>
      <c r="B1207" t="s">
        <v>8937</v>
      </c>
      <c r="C1207" t="s">
        <v>83</v>
      </c>
      <c r="D1207">
        <v>324.89999999999998</v>
      </c>
    </row>
    <row r="1208" spans="1:4" x14ac:dyDescent="0.2">
      <c r="A1208">
        <v>106008</v>
      </c>
      <c r="B1208" t="s">
        <v>8938</v>
      </c>
      <c r="C1208" t="s">
        <v>83</v>
      </c>
      <c r="D1208">
        <v>364.8</v>
      </c>
    </row>
    <row r="1209" spans="1:4" x14ac:dyDescent="0.2">
      <c r="A1209">
        <v>106009</v>
      </c>
      <c r="B1209" t="s">
        <v>8939</v>
      </c>
      <c r="C1209" t="s">
        <v>83</v>
      </c>
      <c r="D1209">
        <v>450.48</v>
      </c>
    </row>
    <row r="1210" spans="1:4" x14ac:dyDescent="0.2">
      <c r="A1210">
        <v>106010</v>
      </c>
      <c r="B1210" t="s">
        <v>8940</v>
      </c>
      <c r="C1210" t="s">
        <v>83</v>
      </c>
      <c r="D1210">
        <v>527.33000000000004</v>
      </c>
    </row>
    <row r="1211" spans="1:4" x14ac:dyDescent="0.2">
      <c r="A1211">
        <v>106011</v>
      </c>
      <c r="B1211" t="s">
        <v>8941</v>
      </c>
      <c r="C1211" t="s">
        <v>83</v>
      </c>
      <c r="D1211">
        <v>924.73</v>
      </c>
    </row>
    <row r="1212" spans="1:4" x14ac:dyDescent="0.2">
      <c r="A1212">
        <v>106013</v>
      </c>
      <c r="B1212" t="s">
        <v>8942</v>
      </c>
      <c r="C1212" t="s">
        <v>83</v>
      </c>
      <c r="D1212" s="335">
        <v>1156.79</v>
      </c>
    </row>
    <row r="1213" spans="1:4" x14ac:dyDescent="0.2">
      <c r="A1213">
        <v>106012</v>
      </c>
      <c r="B1213" t="s">
        <v>8943</v>
      </c>
      <c r="C1213" t="s">
        <v>83</v>
      </c>
      <c r="D1213" s="335">
        <v>1018.7</v>
      </c>
    </row>
    <row r="1214" spans="1:4" x14ac:dyDescent="0.2">
      <c r="A1214">
        <v>106014</v>
      </c>
      <c r="B1214" t="s">
        <v>8944</v>
      </c>
      <c r="C1214" t="s">
        <v>83</v>
      </c>
      <c r="D1214" s="335">
        <v>1308.98</v>
      </c>
    </row>
    <row r="1215" spans="1:4" x14ac:dyDescent="0.2">
      <c r="A1215">
        <v>106015</v>
      </c>
      <c r="B1215" t="s">
        <v>8945</v>
      </c>
      <c r="C1215" t="s">
        <v>83</v>
      </c>
      <c r="D1215" s="335">
        <v>1565.35</v>
      </c>
    </row>
    <row r="1216" spans="1:4" x14ac:dyDescent="0.2">
      <c r="A1216">
        <v>106016</v>
      </c>
      <c r="B1216" t="s">
        <v>8946</v>
      </c>
      <c r="C1216" t="s">
        <v>83</v>
      </c>
      <c r="D1216" s="335">
        <v>1837.3</v>
      </c>
    </row>
    <row r="1217" spans="1:4" x14ac:dyDescent="0.2">
      <c r="A1217">
        <v>106003</v>
      </c>
      <c r="B1217" t="s">
        <v>8947</v>
      </c>
      <c r="C1217" t="s">
        <v>83</v>
      </c>
      <c r="D1217">
        <v>179.66</v>
      </c>
    </row>
    <row r="1218" spans="1:4" x14ac:dyDescent="0.2">
      <c r="A1218">
        <v>105997</v>
      </c>
      <c r="B1218" t="s">
        <v>8950</v>
      </c>
      <c r="C1218" t="s">
        <v>83</v>
      </c>
      <c r="D1218">
        <v>98.37</v>
      </c>
    </row>
    <row r="1219" spans="1:4" x14ac:dyDescent="0.2">
      <c r="A1219">
        <v>105998</v>
      </c>
      <c r="B1219" t="s">
        <v>8951</v>
      </c>
      <c r="C1219" t="s">
        <v>83</v>
      </c>
      <c r="D1219">
        <v>109</v>
      </c>
    </row>
    <row r="1220" spans="1:4" x14ac:dyDescent="0.2">
      <c r="A1220">
        <v>105999</v>
      </c>
      <c r="B1220" t="s">
        <v>8952</v>
      </c>
      <c r="C1220" t="s">
        <v>83</v>
      </c>
      <c r="D1220">
        <v>124.01</v>
      </c>
    </row>
    <row r="1221" spans="1:4" x14ac:dyDescent="0.2">
      <c r="A1221">
        <v>106000</v>
      </c>
      <c r="B1221" t="s">
        <v>8953</v>
      </c>
      <c r="C1221" t="s">
        <v>83</v>
      </c>
      <c r="D1221">
        <v>139.01</v>
      </c>
    </row>
    <row r="1222" spans="1:4" x14ac:dyDescent="0.2">
      <c r="A1222">
        <v>106001</v>
      </c>
      <c r="B1222" t="s">
        <v>8954</v>
      </c>
      <c r="C1222" t="s">
        <v>83</v>
      </c>
      <c r="D1222">
        <v>149.63999999999999</v>
      </c>
    </row>
    <row r="1223" spans="1:4" x14ac:dyDescent="0.2">
      <c r="A1223">
        <v>106002</v>
      </c>
      <c r="B1223" t="s">
        <v>8955</v>
      </c>
      <c r="C1223" t="s">
        <v>83</v>
      </c>
      <c r="D1223">
        <v>164.64</v>
      </c>
    </row>
    <row r="1224" spans="1:4" x14ac:dyDescent="0.2">
      <c r="A1224">
        <v>105992</v>
      </c>
      <c r="B1224" t="s">
        <v>8956</v>
      </c>
      <c r="C1224" t="s">
        <v>83</v>
      </c>
      <c r="D1224">
        <v>110.64</v>
      </c>
    </row>
    <row r="1225" spans="1:4" x14ac:dyDescent="0.2">
      <c r="A1225">
        <v>105993</v>
      </c>
      <c r="B1225" t="s">
        <v>8957</v>
      </c>
      <c r="C1225" t="s">
        <v>83</v>
      </c>
      <c r="D1225">
        <v>132.75</v>
      </c>
    </row>
    <row r="1226" spans="1:4" x14ac:dyDescent="0.2">
      <c r="A1226">
        <v>105994</v>
      </c>
      <c r="B1226" t="s">
        <v>8958</v>
      </c>
      <c r="C1226" t="s">
        <v>83</v>
      </c>
      <c r="D1226">
        <v>162.69</v>
      </c>
    </row>
    <row r="1227" spans="1:4" x14ac:dyDescent="0.2">
      <c r="A1227">
        <v>105995</v>
      </c>
      <c r="B1227" t="s">
        <v>8959</v>
      </c>
      <c r="C1227" t="s">
        <v>83</v>
      </c>
      <c r="D1227">
        <v>192.72</v>
      </c>
    </row>
    <row r="1228" spans="1:4" x14ac:dyDescent="0.2">
      <c r="A1228">
        <v>105996</v>
      </c>
      <c r="B1228" t="s">
        <v>8960</v>
      </c>
      <c r="C1228" t="s">
        <v>83</v>
      </c>
      <c r="D1228">
        <v>208.37</v>
      </c>
    </row>
    <row r="1229" spans="1:4" x14ac:dyDescent="0.2">
      <c r="A1229">
        <v>105988</v>
      </c>
      <c r="B1229" t="s">
        <v>8961</v>
      </c>
      <c r="C1229" t="s">
        <v>83</v>
      </c>
      <c r="D1229">
        <v>72.87</v>
      </c>
    </row>
    <row r="1230" spans="1:4" x14ac:dyDescent="0.2">
      <c r="A1230">
        <v>105989</v>
      </c>
      <c r="B1230" t="s">
        <v>8962</v>
      </c>
      <c r="C1230" t="s">
        <v>83</v>
      </c>
      <c r="D1230">
        <v>80.709999999999994</v>
      </c>
    </row>
    <row r="1231" spans="1:4" x14ac:dyDescent="0.2">
      <c r="A1231">
        <v>105990</v>
      </c>
      <c r="B1231" t="s">
        <v>8963</v>
      </c>
      <c r="C1231" t="s">
        <v>83</v>
      </c>
      <c r="D1231">
        <v>91.76</v>
      </c>
    </row>
    <row r="1232" spans="1:4" x14ac:dyDescent="0.2">
      <c r="A1232">
        <v>105991</v>
      </c>
      <c r="B1232" t="s">
        <v>8964</v>
      </c>
      <c r="C1232" t="s">
        <v>83</v>
      </c>
      <c r="D1232">
        <v>102.81</v>
      </c>
    </row>
    <row r="1233" spans="1:4" x14ac:dyDescent="0.2">
      <c r="A1233">
        <v>105987</v>
      </c>
      <c r="B1233" t="s">
        <v>8965</v>
      </c>
      <c r="C1233" t="s">
        <v>83</v>
      </c>
      <c r="D1233">
        <v>126.28</v>
      </c>
    </row>
    <row r="1234" spans="1:4" x14ac:dyDescent="0.2">
      <c r="A1234">
        <v>105986</v>
      </c>
      <c r="B1234" t="s">
        <v>8966</v>
      </c>
      <c r="C1234" t="s">
        <v>83</v>
      </c>
      <c r="D1234">
        <v>157.59</v>
      </c>
    </row>
    <row r="1235" spans="1:4" x14ac:dyDescent="0.2">
      <c r="A1235">
        <v>106019</v>
      </c>
      <c r="B1235" t="s">
        <v>8967</v>
      </c>
      <c r="C1235" t="s">
        <v>52</v>
      </c>
      <c r="D1235" t="s">
        <v>17527</v>
      </c>
    </row>
    <row r="1236" spans="1:4" x14ac:dyDescent="0.2">
      <c r="A1236">
        <v>103001</v>
      </c>
      <c r="B1236" t="s">
        <v>8916</v>
      </c>
      <c r="C1236" t="s">
        <v>52</v>
      </c>
      <c r="D1236">
        <v>198.5</v>
      </c>
    </row>
    <row r="1237" spans="1:4" x14ac:dyDescent="0.2">
      <c r="A1237">
        <v>103002</v>
      </c>
      <c r="B1237" t="s">
        <v>8918</v>
      </c>
      <c r="C1237" t="s">
        <v>52</v>
      </c>
      <c r="D1237">
        <v>247.53</v>
      </c>
    </row>
    <row r="1238" spans="1:4" x14ac:dyDescent="0.2">
      <c r="A1238">
        <v>103003</v>
      </c>
      <c r="B1238" t="s">
        <v>8920</v>
      </c>
      <c r="C1238" t="s">
        <v>52</v>
      </c>
      <c r="D1238">
        <v>345.6</v>
      </c>
    </row>
    <row r="1239" spans="1:4" x14ac:dyDescent="0.2">
      <c r="A1239">
        <v>106018</v>
      </c>
      <c r="B1239" t="s">
        <v>8968</v>
      </c>
      <c r="C1239" t="s">
        <v>52</v>
      </c>
      <c r="D1239" t="s">
        <v>17527</v>
      </c>
    </row>
    <row r="1240" spans="1:4" x14ac:dyDescent="0.2">
      <c r="A1240">
        <v>105945</v>
      </c>
      <c r="B1240" t="s">
        <v>8948</v>
      </c>
      <c r="C1240" t="s">
        <v>3211</v>
      </c>
      <c r="D1240">
        <v>10.08</v>
      </c>
    </row>
    <row r="1241" spans="1:4" x14ac:dyDescent="0.2">
      <c r="A1241">
        <v>98522</v>
      </c>
      <c r="B1241" t="s">
        <v>8969</v>
      </c>
      <c r="C1241" t="s">
        <v>83</v>
      </c>
      <c r="D1241">
        <v>187.16</v>
      </c>
    </row>
    <row r="1242" spans="1:4" x14ac:dyDescent="0.2">
      <c r="A1242">
        <v>98523</v>
      </c>
      <c r="B1242" t="s">
        <v>8971</v>
      </c>
      <c r="C1242" t="s">
        <v>83</v>
      </c>
      <c r="D1242" t="s">
        <v>17527</v>
      </c>
    </row>
    <row r="1243" spans="1:4" x14ac:dyDescent="0.2">
      <c r="A1243">
        <v>102364</v>
      </c>
      <c r="B1243" t="s">
        <v>8972</v>
      </c>
      <c r="C1243" t="s">
        <v>3211</v>
      </c>
      <c r="D1243">
        <v>191.76</v>
      </c>
    </row>
    <row r="1244" spans="1:4" x14ac:dyDescent="0.2">
      <c r="A1244">
        <v>102363</v>
      </c>
      <c r="B1244" t="s">
        <v>8973</v>
      </c>
      <c r="C1244" t="s">
        <v>3211</v>
      </c>
      <c r="D1244">
        <v>169.27</v>
      </c>
    </row>
    <row r="1245" spans="1:4" x14ac:dyDescent="0.2">
      <c r="A1245">
        <v>102362</v>
      </c>
      <c r="B1245" t="s">
        <v>8974</v>
      </c>
      <c r="C1245" t="s">
        <v>3211</v>
      </c>
      <c r="D1245">
        <v>156.53</v>
      </c>
    </row>
    <row r="1246" spans="1:4" x14ac:dyDescent="0.2">
      <c r="A1246">
        <v>101196</v>
      </c>
      <c r="B1246" t="s">
        <v>8975</v>
      </c>
      <c r="C1246" t="s">
        <v>83</v>
      </c>
      <c r="D1246" t="s">
        <v>17527</v>
      </c>
    </row>
    <row r="1247" spans="1:4" x14ac:dyDescent="0.2">
      <c r="A1247">
        <v>101195</v>
      </c>
      <c r="B1247" t="s">
        <v>8976</v>
      </c>
      <c r="C1247" t="s">
        <v>83</v>
      </c>
      <c r="D1247" t="s">
        <v>17527</v>
      </c>
    </row>
    <row r="1248" spans="1:4" x14ac:dyDescent="0.2">
      <c r="A1248">
        <v>101193</v>
      </c>
      <c r="B1248" t="s">
        <v>8977</v>
      </c>
      <c r="C1248" t="s">
        <v>83</v>
      </c>
      <c r="D1248">
        <v>65.58</v>
      </c>
    </row>
    <row r="1249" spans="1:4" x14ac:dyDescent="0.2">
      <c r="A1249">
        <v>106459</v>
      </c>
      <c r="B1249" t="s">
        <v>8978</v>
      </c>
      <c r="C1249" t="s">
        <v>83</v>
      </c>
      <c r="D1249">
        <v>65.73</v>
      </c>
    </row>
    <row r="1250" spans="1:4" x14ac:dyDescent="0.2">
      <c r="A1250">
        <v>101194</v>
      </c>
      <c r="B1250" t="s">
        <v>8979</v>
      </c>
      <c r="C1250" t="s">
        <v>83</v>
      </c>
      <c r="D1250">
        <v>65.91</v>
      </c>
    </row>
    <row r="1251" spans="1:4" x14ac:dyDescent="0.2">
      <c r="A1251">
        <v>101190</v>
      </c>
      <c r="B1251" t="s">
        <v>8980</v>
      </c>
      <c r="C1251" t="s">
        <v>83</v>
      </c>
      <c r="D1251">
        <v>72.38</v>
      </c>
    </row>
    <row r="1252" spans="1:4" x14ac:dyDescent="0.2">
      <c r="A1252">
        <v>106458</v>
      </c>
      <c r="B1252" t="s">
        <v>8981</v>
      </c>
      <c r="C1252" t="s">
        <v>83</v>
      </c>
      <c r="D1252">
        <v>72.53</v>
      </c>
    </row>
    <row r="1253" spans="1:4" x14ac:dyDescent="0.2">
      <c r="A1253">
        <v>101191</v>
      </c>
      <c r="B1253" t="s">
        <v>8982</v>
      </c>
      <c r="C1253" t="s">
        <v>83</v>
      </c>
      <c r="D1253">
        <v>72.709999999999994</v>
      </c>
    </row>
    <row r="1254" spans="1:4" x14ac:dyDescent="0.2">
      <c r="A1254">
        <v>101198</v>
      </c>
      <c r="B1254" t="s">
        <v>8983</v>
      </c>
      <c r="C1254" t="s">
        <v>83</v>
      </c>
      <c r="D1254">
        <v>101.84</v>
      </c>
    </row>
    <row r="1255" spans="1:4" x14ac:dyDescent="0.2">
      <c r="A1255">
        <v>106460</v>
      </c>
      <c r="B1255" t="s">
        <v>8984</v>
      </c>
      <c r="C1255" t="s">
        <v>83</v>
      </c>
      <c r="D1255">
        <v>102.26</v>
      </c>
    </row>
    <row r="1256" spans="1:4" x14ac:dyDescent="0.2">
      <c r="A1256">
        <v>101199</v>
      </c>
      <c r="B1256" t="s">
        <v>8985</v>
      </c>
      <c r="C1256" t="s">
        <v>83</v>
      </c>
      <c r="D1256">
        <v>102.68</v>
      </c>
    </row>
    <row r="1257" spans="1:4" x14ac:dyDescent="0.2">
      <c r="A1257">
        <v>101203</v>
      </c>
      <c r="B1257" t="s">
        <v>8986</v>
      </c>
      <c r="C1257" t="s">
        <v>83</v>
      </c>
      <c r="D1257">
        <v>43.7</v>
      </c>
    </row>
    <row r="1258" spans="1:4" x14ac:dyDescent="0.2">
      <c r="A1258">
        <v>101204</v>
      </c>
      <c r="B1258" t="s">
        <v>8987</v>
      </c>
      <c r="C1258" t="s">
        <v>83</v>
      </c>
      <c r="D1258">
        <v>44.03</v>
      </c>
    </row>
    <row r="1259" spans="1:4" x14ac:dyDescent="0.2">
      <c r="A1259">
        <v>106257</v>
      </c>
      <c r="B1259" t="s">
        <v>8988</v>
      </c>
      <c r="C1259" t="s">
        <v>83</v>
      </c>
      <c r="D1259">
        <v>43.89</v>
      </c>
    </row>
    <row r="1260" spans="1:4" x14ac:dyDescent="0.2">
      <c r="A1260">
        <v>106461</v>
      </c>
      <c r="B1260" t="s">
        <v>8989</v>
      </c>
      <c r="C1260" t="s">
        <v>83</v>
      </c>
      <c r="D1260">
        <v>59.64</v>
      </c>
    </row>
    <row r="1261" spans="1:4" x14ac:dyDescent="0.2">
      <c r="A1261">
        <v>106462</v>
      </c>
      <c r="B1261" t="s">
        <v>8990</v>
      </c>
      <c r="C1261" t="s">
        <v>83</v>
      </c>
      <c r="D1261">
        <v>74.209999999999994</v>
      </c>
    </row>
    <row r="1262" spans="1:4" x14ac:dyDescent="0.2">
      <c r="A1262">
        <v>106479</v>
      </c>
      <c r="B1262" t="s">
        <v>8991</v>
      </c>
      <c r="C1262" t="s">
        <v>83</v>
      </c>
      <c r="D1262">
        <v>67.569999999999993</v>
      </c>
    </row>
    <row r="1263" spans="1:4" x14ac:dyDescent="0.2">
      <c r="A1263">
        <v>106483</v>
      </c>
      <c r="B1263" t="s">
        <v>8992</v>
      </c>
      <c r="C1263" t="s">
        <v>52</v>
      </c>
      <c r="D1263">
        <v>125.22</v>
      </c>
    </row>
    <row r="1264" spans="1:4" x14ac:dyDescent="0.2">
      <c r="A1264">
        <v>106484</v>
      </c>
      <c r="B1264" t="s">
        <v>8993</v>
      </c>
      <c r="C1264" t="s">
        <v>52</v>
      </c>
      <c r="D1264">
        <v>135.28</v>
      </c>
    </row>
    <row r="1265" spans="1:4" x14ac:dyDescent="0.2">
      <c r="A1265">
        <v>106480</v>
      </c>
      <c r="B1265" t="s">
        <v>8994</v>
      </c>
      <c r="C1265" t="s">
        <v>52</v>
      </c>
      <c r="D1265">
        <v>120.56</v>
      </c>
    </row>
    <row r="1266" spans="1:4" x14ac:dyDescent="0.2">
      <c r="A1266">
        <v>106482</v>
      </c>
      <c r="B1266" t="s">
        <v>8995</v>
      </c>
      <c r="C1266" t="s">
        <v>52</v>
      </c>
      <c r="D1266" t="s">
        <v>17527</v>
      </c>
    </row>
    <row r="1267" spans="1:4" x14ac:dyDescent="0.2">
      <c r="A1267">
        <v>106481</v>
      </c>
      <c r="B1267" t="s">
        <v>8996</v>
      </c>
      <c r="C1267" t="s">
        <v>52</v>
      </c>
      <c r="D1267">
        <v>137.55000000000001</v>
      </c>
    </row>
    <row r="1268" spans="1:4" x14ac:dyDescent="0.2">
      <c r="A1268">
        <v>106467</v>
      </c>
      <c r="B1268" t="s">
        <v>8997</v>
      </c>
      <c r="C1268" t="s">
        <v>3211</v>
      </c>
      <c r="D1268" t="s">
        <v>17527</v>
      </c>
    </row>
    <row r="1269" spans="1:4" x14ac:dyDescent="0.2">
      <c r="A1269">
        <v>106465</v>
      </c>
      <c r="B1269" t="s">
        <v>8998</v>
      </c>
      <c r="C1269" t="s">
        <v>3211</v>
      </c>
      <c r="D1269" t="s">
        <v>17527</v>
      </c>
    </row>
    <row r="1270" spans="1:4" x14ac:dyDescent="0.2">
      <c r="A1270">
        <v>106469</v>
      </c>
      <c r="B1270" t="s">
        <v>8999</v>
      </c>
      <c r="C1270" t="s">
        <v>3211</v>
      </c>
      <c r="D1270">
        <v>35.28</v>
      </c>
    </row>
    <row r="1271" spans="1:4" x14ac:dyDescent="0.2">
      <c r="A1271">
        <v>106468</v>
      </c>
      <c r="B1271" t="s">
        <v>9000</v>
      </c>
      <c r="C1271" t="s">
        <v>3211</v>
      </c>
      <c r="D1271">
        <v>22.57</v>
      </c>
    </row>
    <row r="1272" spans="1:4" x14ac:dyDescent="0.2">
      <c r="A1272">
        <v>106466</v>
      </c>
      <c r="B1272" t="s">
        <v>9001</v>
      </c>
      <c r="C1272" t="s">
        <v>3211</v>
      </c>
      <c r="D1272">
        <v>47.83</v>
      </c>
    </row>
    <row r="1273" spans="1:4" x14ac:dyDescent="0.2">
      <c r="A1273">
        <v>106464</v>
      </c>
      <c r="B1273" t="s">
        <v>9002</v>
      </c>
      <c r="C1273" t="s">
        <v>3211</v>
      </c>
      <c r="D1273">
        <v>62.44</v>
      </c>
    </row>
    <row r="1274" spans="1:4" x14ac:dyDescent="0.2">
      <c r="A1274">
        <v>106476</v>
      </c>
      <c r="B1274" t="s">
        <v>9003</v>
      </c>
      <c r="C1274" t="s">
        <v>83</v>
      </c>
      <c r="D1274">
        <v>63.04</v>
      </c>
    </row>
    <row r="1275" spans="1:4" x14ac:dyDescent="0.2">
      <c r="A1275">
        <v>106477</v>
      </c>
      <c r="B1275" t="s">
        <v>9004</v>
      </c>
      <c r="C1275" t="s">
        <v>83</v>
      </c>
      <c r="D1275">
        <v>53.44</v>
      </c>
    </row>
    <row r="1276" spans="1:4" x14ac:dyDescent="0.2">
      <c r="A1276">
        <v>106478</v>
      </c>
      <c r="B1276" t="s">
        <v>9005</v>
      </c>
      <c r="C1276" t="s">
        <v>83</v>
      </c>
      <c r="D1276">
        <v>113.07</v>
      </c>
    </row>
    <row r="1277" spans="1:4" x14ac:dyDescent="0.2">
      <c r="A1277">
        <v>106471</v>
      </c>
      <c r="B1277" t="s">
        <v>9006</v>
      </c>
      <c r="C1277" t="s">
        <v>83</v>
      </c>
      <c r="D1277">
        <v>145.54</v>
      </c>
    </row>
    <row r="1278" spans="1:4" x14ac:dyDescent="0.2">
      <c r="A1278">
        <v>106470</v>
      </c>
      <c r="B1278" t="s">
        <v>9007</v>
      </c>
      <c r="C1278" t="s">
        <v>83</v>
      </c>
      <c r="D1278">
        <v>127.09</v>
      </c>
    </row>
    <row r="1279" spans="1:4" x14ac:dyDescent="0.2">
      <c r="A1279">
        <v>106472</v>
      </c>
      <c r="B1279" t="s">
        <v>9008</v>
      </c>
      <c r="C1279" t="s">
        <v>83</v>
      </c>
      <c r="D1279">
        <v>178.54</v>
      </c>
    </row>
    <row r="1280" spans="1:4" x14ac:dyDescent="0.2">
      <c r="A1280">
        <v>106475</v>
      </c>
      <c r="B1280" t="s">
        <v>9009</v>
      </c>
      <c r="C1280" t="s">
        <v>83</v>
      </c>
      <c r="D1280">
        <v>141.91999999999999</v>
      </c>
    </row>
    <row r="1281" spans="1:4" x14ac:dyDescent="0.2">
      <c r="A1281">
        <v>106474</v>
      </c>
      <c r="B1281" t="s">
        <v>9010</v>
      </c>
      <c r="C1281" t="s">
        <v>83</v>
      </c>
      <c r="D1281">
        <v>108.67</v>
      </c>
    </row>
    <row r="1282" spans="1:4" x14ac:dyDescent="0.2">
      <c r="A1282">
        <v>106473</v>
      </c>
      <c r="B1282" t="s">
        <v>9011</v>
      </c>
      <c r="C1282" t="s">
        <v>83</v>
      </c>
      <c r="D1282">
        <v>90.02</v>
      </c>
    </row>
    <row r="1283" spans="1:4" x14ac:dyDescent="0.2">
      <c r="A1283">
        <v>101205</v>
      </c>
      <c r="B1283" t="s">
        <v>9012</v>
      </c>
      <c r="C1283" t="s">
        <v>83</v>
      </c>
      <c r="D1283">
        <v>43.89</v>
      </c>
    </row>
    <row r="1284" spans="1:4" x14ac:dyDescent="0.2">
      <c r="A1284">
        <v>106463</v>
      </c>
      <c r="B1284" t="s">
        <v>9013</v>
      </c>
      <c r="C1284" t="s">
        <v>3211</v>
      </c>
      <c r="D1284" t="s">
        <v>17527</v>
      </c>
    </row>
    <row r="1285" spans="1:4" x14ac:dyDescent="0.2">
      <c r="A1285">
        <v>106457</v>
      </c>
      <c r="B1285" t="s">
        <v>9014</v>
      </c>
      <c r="C1285" t="s">
        <v>83</v>
      </c>
      <c r="D1285">
        <v>7.37</v>
      </c>
    </row>
    <row r="1286" spans="1:4" x14ac:dyDescent="0.2">
      <c r="A1286">
        <v>87905</v>
      </c>
      <c r="B1286" t="s">
        <v>1400</v>
      </c>
      <c r="C1286" t="s">
        <v>3211</v>
      </c>
      <c r="D1286">
        <v>10.41</v>
      </c>
    </row>
    <row r="1287" spans="1:4" x14ac:dyDescent="0.2">
      <c r="A1287">
        <v>87904</v>
      </c>
      <c r="B1287" t="s">
        <v>1846</v>
      </c>
      <c r="C1287" t="s">
        <v>3211</v>
      </c>
      <c r="D1287">
        <v>11.09</v>
      </c>
    </row>
    <row r="1288" spans="1:4" x14ac:dyDescent="0.2">
      <c r="A1288">
        <v>87908</v>
      </c>
      <c r="B1288" t="s">
        <v>9015</v>
      </c>
      <c r="C1288" t="s">
        <v>3211</v>
      </c>
      <c r="D1288">
        <v>7.54</v>
      </c>
    </row>
    <row r="1289" spans="1:4" x14ac:dyDescent="0.2">
      <c r="A1289">
        <v>87907</v>
      </c>
      <c r="B1289" t="s">
        <v>9018</v>
      </c>
      <c r="C1289" t="s">
        <v>3211</v>
      </c>
      <c r="D1289">
        <v>8.2200000000000006</v>
      </c>
    </row>
    <row r="1290" spans="1:4" x14ac:dyDescent="0.2">
      <c r="A1290">
        <v>87903</v>
      </c>
      <c r="B1290" t="s">
        <v>9019</v>
      </c>
      <c r="C1290" t="s">
        <v>3211</v>
      </c>
      <c r="D1290">
        <v>12.35</v>
      </c>
    </row>
    <row r="1291" spans="1:4" x14ac:dyDescent="0.2">
      <c r="A1291">
        <v>87902</v>
      </c>
      <c r="B1291" t="s">
        <v>9020</v>
      </c>
      <c r="C1291" t="s">
        <v>3211</v>
      </c>
      <c r="D1291">
        <v>12.86</v>
      </c>
    </row>
    <row r="1292" spans="1:4" x14ac:dyDescent="0.2">
      <c r="A1292">
        <v>87900</v>
      </c>
      <c r="B1292" t="s">
        <v>9021</v>
      </c>
      <c r="C1292" t="s">
        <v>3211</v>
      </c>
      <c r="D1292">
        <v>11.65</v>
      </c>
    </row>
    <row r="1293" spans="1:4" x14ac:dyDescent="0.2">
      <c r="A1293">
        <v>87899</v>
      </c>
      <c r="B1293" t="s">
        <v>9022</v>
      </c>
      <c r="C1293" t="s">
        <v>3211</v>
      </c>
      <c r="D1293">
        <v>11.87</v>
      </c>
    </row>
    <row r="1294" spans="1:4" x14ac:dyDescent="0.2">
      <c r="A1294">
        <v>87894</v>
      </c>
      <c r="B1294" t="s">
        <v>9023</v>
      </c>
      <c r="C1294" t="s">
        <v>3211</v>
      </c>
      <c r="D1294">
        <v>8.7899999999999991</v>
      </c>
    </row>
    <row r="1295" spans="1:4" x14ac:dyDescent="0.2">
      <c r="A1295">
        <v>87893</v>
      </c>
      <c r="B1295" t="s">
        <v>9024</v>
      </c>
      <c r="C1295" t="s">
        <v>3211</v>
      </c>
      <c r="D1295">
        <v>9.4700000000000006</v>
      </c>
    </row>
    <row r="1296" spans="1:4" x14ac:dyDescent="0.2">
      <c r="A1296">
        <v>87897</v>
      </c>
      <c r="B1296" t="s">
        <v>9025</v>
      </c>
      <c r="C1296" t="s">
        <v>3211</v>
      </c>
      <c r="D1296">
        <v>6.07</v>
      </c>
    </row>
    <row r="1297" spans="1:4" x14ac:dyDescent="0.2">
      <c r="A1297">
        <v>87896</v>
      </c>
      <c r="B1297" t="s">
        <v>9026</v>
      </c>
      <c r="C1297" t="s">
        <v>3211</v>
      </c>
      <c r="D1297">
        <v>6.75</v>
      </c>
    </row>
    <row r="1298" spans="1:4" x14ac:dyDescent="0.2">
      <c r="A1298">
        <v>87892</v>
      </c>
      <c r="B1298" t="s">
        <v>9027</v>
      </c>
      <c r="C1298" t="s">
        <v>3211</v>
      </c>
      <c r="D1298">
        <v>11.34</v>
      </c>
    </row>
    <row r="1299" spans="1:4" x14ac:dyDescent="0.2">
      <c r="A1299">
        <v>87891</v>
      </c>
      <c r="B1299" t="s">
        <v>9028</v>
      </c>
      <c r="C1299" t="s">
        <v>3211</v>
      </c>
      <c r="D1299">
        <v>11.85</v>
      </c>
    </row>
    <row r="1300" spans="1:4" x14ac:dyDescent="0.2">
      <c r="A1300">
        <v>87889</v>
      </c>
      <c r="B1300" t="s">
        <v>9029</v>
      </c>
      <c r="C1300" t="s">
        <v>3211</v>
      </c>
      <c r="D1300">
        <v>10.64</v>
      </c>
    </row>
    <row r="1301" spans="1:4" x14ac:dyDescent="0.2">
      <c r="A1301">
        <v>87888</v>
      </c>
      <c r="B1301" t="s">
        <v>9030</v>
      </c>
      <c r="C1301" t="s">
        <v>3211</v>
      </c>
      <c r="D1301">
        <v>10.86</v>
      </c>
    </row>
    <row r="1302" spans="1:4" x14ac:dyDescent="0.2">
      <c r="A1302">
        <v>104411</v>
      </c>
      <c r="B1302" t="s">
        <v>9031</v>
      </c>
      <c r="C1302" t="s">
        <v>3211</v>
      </c>
      <c r="D1302">
        <v>5.31</v>
      </c>
    </row>
    <row r="1303" spans="1:4" x14ac:dyDescent="0.2">
      <c r="A1303">
        <v>104410</v>
      </c>
      <c r="B1303" t="s">
        <v>9032</v>
      </c>
      <c r="C1303" t="s">
        <v>3211</v>
      </c>
      <c r="D1303">
        <v>6.08</v>
      </c>
    </row>
    <row r="1304" spans="1:4" x14ac:dyDescent="0.2">
      <c r="A1304">
        <v>87879</v>
      </c>
      <c r="B1304" t="s">
        <v>9033</v>
      </c>
      <c r="C1304" t="s">
        <v>3211</v>
      </c>
      <c r="D1304">
        <v>5.37</v>
      </c>
    </row>
    <row r="1305" spans="1:4" x14ac:dyDescent="0.2">
      <c r="A1305">
        <v>87878</v>
      </c>
      <c r="B1305" t="s">
        <v>9034</v>
      </c>
      <c r="C1305" t="s">
        <v>3211</v>
      </c>
      <c r="D1305">
        <v>6.05</v>
      </c>
    </row>
    <row r="1306" spans="1:4" x14ac:dyDescent="0.2">
      <c r="A1306">
        <v>87885</v>
      </c>
      <c r="B1306" t="s">
        <v>1418</v>
      </c>
      <c r="C1306" t="s">
        <v>3211</v>
      </c>
      <c r="D1306">
        <v>9.0399999999999991</v>
      </c>
    </row>
    <row r="1307" spans="1:4" x14ac:dyDescent="0.2">
      <c r="A1307">
        <v>87884</v>
      </c>
      <c r="B1307" t="s">
        <v>9035</v>
      </c>
      <c r="C1307" t="s">
        <v>3211</v>
      </c>
      <c r="D1307">
        <v>9.5500000000000007</v>
      </c>
    </row>
    <row r="1308" spans="1:4" x14ac:dyDescent="0.2">
      <c r="A1308">
        <v>87882</v>
      </c>
      <c r="B1308" t="s">
        <v>9036</v>
      </c>
      <c r="C1308" t="s">
        <v>3211</v>
      </c>
      <c r="D1308">
        <v>8.34</v>
      </c>
    </row>
    <row r="1309" spans="1:4" x14ac:dyDescent="0.2">
      <c r="A1309">
        <v>87881</v>
      </c>
      <c r="B1309" t="s">
        <v>9037</v>
      </c>
      <c r="C1309" t="s">
        <v>3211</v>
      </c>
      <c r="D1309">
        <v>8.56</v>
      </c>
    </row>
    <row r="1310" spans="1:4" x14ac:dyDescent="0.2">
      <c r="A1310">
        <v>87887</v>
      </c>
      <c r="B1310" t="s">
        <v>9038</v>
      </c>
      <c r="C1310" t="s">
        <v>3211</v>
      </c>
      <c r="D1310">
        <v>16.72</v>
      </c>
    </row>
    <row r="1311" spans="1:4" x14ac:dyDescent="0.2">
      <c r="A1311">
        <v>87886</v>
      </c>
      <c r="B1311" t="s">
        <v>9039</v>
      </c>
      <c r="C1311" t="s">
        <v>3211</v>
      </c>
      <c r="D1311">
        <v>17.84</v>
      </c>
    </row>
    <row r="1312" spans="1:4" x14ac:dyDescent="0.2">
      <c r="A1312">
        <v>87911</v>
      </c>
      <c r="B1312" t="s">
        <v>9040</v>
      </c>
      <c r="C1312" t="s">
        <v>3211</v>
      </c>
      <c r="D1312">
        <v>24.39</v>
      </c>
    </row>
    <row r="1313" spans="1:4" x14ac:dyDescent="0.2">
      <c r="A1313">
        <v>87910</v>
      </c>
      <c r="B1313" t="s">
        <v>9041</v>
      </c>
      <c r="C1313" t="s">
        <v>3211</v>
      </c>
      <c r="D1313">
        <v>25.51</v>
      </c>
    </row>
    <row r="1314" spans="1:4" x14ac:dyDescent="0.2">
      <c r="A1314">
        <v>103686</v>
      </c>
      <c r="B1314" t="s">
        <v>9042</v>
      </c>
      <c r="C1314" t="s">
        <v>2968</v>
      </c>
      <c r="D1314">
        <v>765.31</v>
      </c>
    </row>
    <row r="1315" spans="1:4" x14ac:dyDescent="0.2">
      <c r="A1315">
        <v>103685</v>
      </c>
      <c r="B1315" t="s">
        <v>9043</v>
      </c>
      <c r="C1315" t="s">
        <v>2968</v>
      </c>
      <c r="D1315">
        <v>680.28</v>
      </c>
    </row>
    <row r="1316" spans="1:4" x14ac:dyDescent="0.2">
      <c r="A1316">
        <v>103669</v>
      </c>
      <c r="B1316" t="s">
        <v>9044</v>
      </c>
      <c r="C1316" t="s">
        <v>2968</v>
      </c>
      <c r="D1316" s="335">
        <v>1069.23</v>
      </c>
    </row>
    <row r="1317" spans="1:4" x14ac:dyDescent="0.2">
      <c r="A1317">
        <v>103672</v>
      </c>
      <c r="B1317" t="s">
        <v>9045</v>
      </c>
      <c r="C1317" t="s">
        <v>2968</v>
      </c>
      <c r="D1317">
        <v>672.82</v>
      </c>
    </row>
    <row r="1318" spans="1:4" x14ac:dyDescent="0.2">
      <c r="A1318">
        <v>103671</v>
      </c>
      <c r="B1318" t="s">
        <v>9046</v>
      </c>
      <c r="C1318" t="s">
        <v>2968</v>
      </c>
      <c r="D1318">
        <v>719.48</v>
      </c>
    </row>
    <row r="1319" spans="1:4" x14ac:dyDescent="0.2">
      <c r="A1319">
        <v>103688</v>
      </c>
      <c r="B1319" t="s">
        <v>9047</v>
      </c>
      <c r="C1319" t="s">
        <v>2968</v>
      </c>
      <c r="D1319">
        <v>900.06</v>
      </c>
    </row>
    <row r="1320" spans="1:4" x14ac:dyDescent="0.2">
      <c r="A1320">
        <v>103687</v>
      </c>
      <c r="B1320" t="s">
        <v>9048</v>
      </c>
      <c r="C1320" t="s">
        <v>2968</v>
      </c>
      <c r="D1320" s="335">
        <v>1242.9000000000001</v>
      </c>
    </row>
    <row r="1321" spans="1:4" x14ac:dyDescent="0.2">
      <c r="A1321">
        <v>103684</v>
      </c>
      <c r="B1321" t="s">
        <v>9049</v>
      </c>
      <c r="C1321" t="s">
        <v>2968</v>
      </c>
      <c r="D1321">
        <v>697.94</v>
      </c>
    </row>
    <row r="1322" spans="1:4" x14ac:dyDescent="0.2">
      <c r="A1322">
        <v>103681</v>
      </c>
      <c r="B1322" t="s">
        <v>9050</v>
      </c>
      <c r="C1322" t="s">
        <v>2968</v>
      </c>
      <c r="D1322">
        <v>756.35</v>
      </c>
    </row>
    <row r="1323" spans="1:4" x14ac:dyDescent="0.2">
      <c r="A1323">
        <v>103679</v>
      </c>
      <c r="B1323" t="s">
        <v>9051</v>
      </c>
      <c r="C1323" t="s">
        <v>2968</v>
      </c>
      <c r="D1323">
        <v>849.63</v>
      </c>
    </row>
    <row r="1324" spans="1:4" x14ac:dyDescent="0.2">
      <c r="A1324">
        <v>103677</v>
      </c>
      <c r="B1324" t="s">
        <v>9052</v>
      </c>
      <c r="C1324" t="s">
        <v>2968</v>
      </c>
      <c r="D1324">
        <v>909.14</v>
      </c>
    </row>
    <row r="1325" spans="1:4" x14ac:dyDescent="0.2">
      <c r="A1325">
        <v>103675</v>
      </c>
      <c r="B1325" t="s">
        <v>9053</v>
      </c>
      <c r="C1325" t="s">
        <v>2968</v>
      </c>
      <c r="D1325">
        <v>673.8</v>
      </c>
    </row>
    <row r="1326" spans="1:4" x14ac:dyDescent="0.2">
      <c r="A1326">
        <v>103680</v>
      </c>
      <c r="B1326" t="s">
        <v>9054</v>
      </c>
      <c r="C1326" t="s">
        <v>2968</v>
      </c>
      <c r="D1326">
        <v>917.34</v>
      </c>
    </row>
    <row r="1327" spans="1:4" x14ac:dyDescent="0.2">
      <c r="A1327">
        <v>103678</v>
      </c>
      <c r="B1327" t="s">
        <v>9055</v>
      </c>
      <c r="C1327" t="s">
        <v>2968</v>
      </c>
      <c r="D1327" s="335">
        <v>1014.24</v>
      </c>
    </row>
    <row r="1328" spans="1:4" x14ac:dyDescent="0.2">
      <c r="A1328">
        <v>103676</v>
      </c>
      <c r="B1328" t="s">
        <v>9056</v>
      </c>
      <c r="C1328" t="s">
        <v>2968</v>
      </c>
      <c r="D1328" s="335">
        <v>1148.24</v>
      </c>
    </row>
    <row r="1329" spans="1:4" x14ac:dyDescent="0.2">
      <c r="A1329">
        <v>103674</v>
      </c>
      <c r="B1329" t="s">
        <v>9057</v>
      </c>
      <c r="C1329" t="s">
        <v>2968</v>
      </c>
      <c r="D1329">
        <v>701.67</v>
      </c>
    </row>
    <row r="1330" spans="1:4" x14ac:dyDescent="0.2">
      <c r="A1330">
        <v>103683</v>
      </c>
      <c r="B1330" t="s">
        <v>9058</v>
      </c>
      <c r="C1330" t="s">
        <v>2968</v>
      </c>
      <c r="D1330" s="335">
        <v>1499.56</v>
      </c>
    </row>
    <row r="1331" spans="1:4" x14ac:dyDescent="0.2">
      <c r="A1331">
        <v>103682</v>
      </c>
      <c r="B1331" t="s">
        <v>9059</v>
      </c>
      <c r="C1331" t="s">
        <v>2968</v>
      </c>
      <c r="D1331" s="335">
        <v>1094.3699999999999</v>
      </c>
    </row>
    <row r="1332" spans="1:4" x14ac:dyDescent="0.2">
      <c r="A1332">
        <v>103670</v>
      </c>
      <c r="B1332" t="s">
        <v>8854</v>
      </c>
      <c r="C1332" t="s">
        <v>2968</v>
      </c>
      <c r="D1332">
        <v>417.42</v>
      </c>
    </row>
    <row r="1333" spans="1:4" x14ac:dyDescent="0.2">
      <c r="A1333">
        <v>103673</v>
      </c>
      <c r="B1333" t="s">
        <v>9060</v>
      </c>
      <c r="C1333" t="s">
        <v>2968</v>
      </c>
      <c r="D1333">
        <v>58.53</v>
      </c>
    </row>
    <row r="1334" spans="1:4" x14ac:dyDescent="0.2">
      <c r="A1334">
        <v>91084</v>
      </c>
      <c r="B1334" t="s">
        <v>9061</v>
      </c>
      <c r="C1334" t="s">
        <v>3211</v>
      </c>
      <c r="D1334">
        <v>267.70999999999998</v>
      </c>
    </row>
    <row r="1335" spans="1:4" x14ac:dyDescent="0.2">
      <c r="A1335">
        <v>91080</v>
      </c>
      <c r="B1335" t="s">
        <v>9071</v>
      </c>
      <c r="C1335" t="s">
        <v>3211</v>
      </c>
      <c r="D1335">
        <v>210.19</v>
      </c>
    </row>
    <row r="1336" spans="1:4" x14ac:dyDescent="0.2">
      <c r="A1336">
        <v>91101</v>
      </c>
      <c r="B1336" t="s">
        <v>9074</v>
      </c>
      <c r="C1336" t="s">
        <v>3211</v>
      </c>
      <c r="D1336">
        <v>248.41</v>
      </c>
    </row>
    <row r="1337" spans="1:4" x14ac:dyDescent="0.2">
      <c r="A1337">
        <v>91097</v>
      </c>
      <c r="B1337" t="s">
        <v>9075</v>
      </c>
      <c r="C1337" t="s">
        <v>3211</v>
      </c>
      <c r="D1337">
        <v>202.9</v>
      </c>
    </row>
    <row r="1338" spans="1:4" x14ac:dyDescent="0.2">
      <c r="A1338">
        <v>91082</v>
      </c>
      <c r="B1338" t="s">
        <v>9076</v>
      </c>
      <c r="C1338" t="s">
        <v>3211</v>
      </c>
      <c r="D1338">
        <v>238.15</v>
      </c>
    </row>
    <row r="1339" spans="1:4" x14ac:dyDescent="0.2">
      <c r="A1339">
        <v>91078</v>
      </c>
      <c r="B1339" t="s">
        <v>9077</v>
      </c>
      <c r="C1339" t="s">
        <v>3211</v>
      </c>
      <c r="D1339">
        <v>196.09</v>
      </c>
    </row>
    <row r="1340" spans="1:4" x14ac:dyDescent="0.2">
      <c r="A1340">
        <v>91099</v>
      </c>
      <c r="B1340" t="s">
        <v>9078</v>
      </c>
      <c r="C1340" t="s">
        <v>3211</v>
      </c>
      <c r="D1340">
        <v>224.83</v>
      </c>
    </row>
    <row r="1341" spans="1:4" x14ac:dyDescent="0.2">
      <c r="A1341">
        <v>91095</v>
      </c>
      <c r="B1341" t="s">
        <v>9079</v>
      </c>
      <c r="C1341" t="s">
        <v>3211</v>
      </c>
      <c r="D1341">
        <v>190.43</v>
      </c>
    </row>
    <row r="1342" spans="1:4" x14ac:dyDescent="0.2">
      <c r="A1342">
        <v>91076</v>
      </c>
      <c r="B1342" t="s">
        <v>9080</v>
      </c>
      <c r="C1342" t="s">
        <v>3211</v>
      </c>
      <c r="D1342">
        <v>363.32</v>
      </c>
    </row>
    <row r="1343" spans="1:4" x14ac:dyDescent="0.2">
      <c r="A1343">
        <v>91072</v>
      </c>
      <c r="B1343" t="s">
        <v>9081</v>
      </c>
      <c r="C1343" t="s">
        <v>3211</v>
      </c>
      <c r="D1343">
        <v>317.88</v>
      </c>
    </row>
    <row r="1344" spans="1:4" x14ac:dyDescent="0.2">
      <c r="A1344">
        <v>91093</v>
      </c>
      <c r="B1344" t="s">
        <v>9082</v>
      </c>
      <c r="C1344" t="s">
        <v>3211</v>
      </c>
      <c r="D1344">
        <v>377.41</v>
      </c>
    </row>
    <row r="1345" spans="1:4" x14ac:dyDescent="0.2">
      <c r="A1345">
        <v>91089</v>
      </c>
      <c r="B1345" t="s">
        <v>9083</v>
      </c>
      <c r="C1345" t="s">
        <v>3211</v>
      </c>
      <c r="D1345">
        <v>340.23</v>
      </c>
    </row>
    <row r="1346" spans="1:4" x14ac:dyDescent="0.2">
      <c r="A1346">
        <v>91074</v>
      </c>
      <c r="B1346" t="s">
        <v>9084</v>
      </c>
      <c r="C1346" t="s">
        <v>3211</v>
      </c>
      <c r="D1346">
        <v>230.57</v>
      </c>
    </row>
    <row r="1347" spans="1:4" x14ac:dyDescent="0.2">
      <c r="A1347">
        <v>91070</v>
      </c>
      <c r="B1347" t="s">
        <v>9085</v>
      </c>
      <c r="C1347" t="s">
        <v>3211</v>
      </c>
      <c r="D1347">
        <v>196.48</v>
      </c>
    </row>
    <row r="1348" spans="1:4" x14ac:dyDescent="0.2">
      <c r="A1348">
        <v>91091</v>
      </c>
      <c r="B1348" t="s">
        <v>9086</v>
      </c>
      <c r="C1348" t="s">
        <v>3211</v>
      </c>
      <c r="D1348">
        <v>245.28</v>
      </c>
    </row>
    <row r="1349" spans="1:4" x14ac:dyDescent="0.2">
      <c r="A1349">
        <v>91087</v>
      </c>
      <c r="B1349" t="s">
        <v>9087</v>
      </c>
      <c r="C1349" t="s">
        <v>3211</v>
      </c>
      <c r="D1349">
        <v>216.87</v>
      </c>
    </row>
    <row r="1350" spans="1:4" x14ac:dyDescent="0.2">
      <c r="A1350">
        <v>91083</v>
      </c>
      <c r="B1350" t="s">
        <v>9088</v>
      </c>
      <c r="C1350" t="s">
        <v>3211</v>
      </c>
      <c r="D1350">
        <v>332.43</v>
      </c>
    </row>
    <row r="1351" spans="1:4" x14ac:dyDescent="0.2">
      <c r="A1351">
        <v>91079</v>
      </c>
      <c r="B1351" t="s">
        <v>9089</v>
      </c>
      <c r="C1351" t="s">
        <v>3211</v>
      </c>
      <c r="D1351">
        <v>197.43</v>
      </c>
    </row>
    <row r="1352" spans="1:4" x14ac:dyDescent="0.2">
      <c r="A1352">
        <v>91100</v>
      </c>
      <c r="B1352" t="s">
        <v>9090</v>
      </c>
      <c r="C1352" t="s">
        <v>3211</v>
      </c>
      <c r="D1352">
        <v>275.75</v>
      </c>
    </row>
    <row r="1353" spans="1:4" x14ac:dyDescent="0.2">
      <c r="A1353">
        <v>91096</v>
      </c>
      <c r="B1353" t="s">
        <v>9091</v>
      </c>
      <c r="C1353" t="s">
        <v>3211</v>
      </c>
      <c r="D1353">
        <v>186.45</v>
      </c>
    </row>
    <row r="1354" spans="1:4" x14ac:dyDescent="0.2">
      <c r="A1354">
        <v>91081</v>
      </c>
      <c r="B1354" t="s">
        <v>9092</v>
      </c>
      <c r="C1354" t="s">
        <v>3211</v>
      </c>
      <c r="D1354">
        <v>261.45999999999998</v>
      </c>
    </row>
    <row r="1355" spans="1:4" x14ac:dyDescent="0.2">
      <c r="A1355">
        <v>91077</v>
      </c>
      <c r="B1355" t="s">
        <v>9093</v>
      </c>
      <c r="C1355" t="s">
        <v>3211</v>
      </c>
      <c r="D1355">
        <v>179.59</v>
      </c>
    </row>
    <row r="1356" spans="1:4" x14ac:dyDescent="0.2">
      <c r="A1356">
        <v>91098</v>
      </c>
      <c r="B1356" t="s">
        <v>9094</v>
      </c>
      <c r="C1356" t="s">
        <v>3211</v>
      </c>
      <c r="D1356">
        <v>230.2</v>
      </c>
    </row>
    <row r="1357" spans="1:4" x14ac:dyDescent="0.2">
      <c r="A1357">
        <v>91094</v>
      </c>
      <c r="B1357" t="s">
        <v>9095</v>
      </c>
      <c r="C1357" t="s">
        <v>3211</v>
      </c>
      <c r="D1357">
        <v>171.62</v>
      </c>
    </row>
    <row r="1358" spans="1:4" x14ac:dyDescent="0.2">
      <c r="A1358">
        <v>91075</v>
      </c>
      <c r="B1358" t="s">
        <v>9096</v>
      </c>
      <c r="C1358" t="s">
        <v>3211</v>
      </c>
      <c r="D1358">
        <v>397.66</v>
      </c>
    </row>
    <row r="1359" spans="1:4" x14ac:dyDescent="0.2">
      <c r="A1359">
        <v>91071</v>
      </c>
      <c r="B1359" t="s">
        <v>9097</v>
      </c>
      <c r="C1359" t="s">
        <v>3211</v>
      </c>
      <c r="D1359">
        <v>309.89999999999998</v>
      </c>
    </row>
    <row r="1360" spans="1:4" x14ac:dyDescent="0.2">
      <c r="A1360">
        <v>91092</v>
      </c>
      <c r="B1360" t="s">
        <v>9098</v>
      </c>
      <c r="C1360" t="s">
        <v>3211</v>
      </c>
      <c r="D1360">
        <v>392.78</v>
      </c>
    </row>
    <row r="1361" spans="1:4" x14ac:dyDescent="0.2">
      <c r="A1361">
        <v>91088</v>
      </c>
      <c r="B1361" t="s">
        <v>9099</v>
      </c>
      <c r="C1361" t="s">
        <v>3211</v>
      </c>
      <c r="D1361">
        <v>329.83</v>
      </c>
    </row>
    <row r="1362" spans="1:4" x14ac:dyDescent="0.2">
      <c r="A1362">
        <v>91073</v>
      </c>
      <c r="B1362" t="s">
        <v>9100</v>
      </c>
      <c r="C1362" t="s">
        <v>3211</v>
      </c>
      <c r="D1362">
        <v>243.97</v>
      </c>
    </row>
    <row r="1363" spans="1:4" x14ac:dyDescent="0.2">
      <c r="A1363">
        <v>91069</v>
      </c>
      <c r="B1363" t="s">
        <v>9101</v>
      </c>
      <c r="C1363" t="s">
        <v>3211</v>
      </c>
      <c r="D1363">
        <v>186.25</v>
      </c>
    </row>
    <row r="1364" spans="1:4" x14ac:dyDescent="0.2">
      <c r="A1364">
        <v>91090</v>
      </c>
      <c r="B1364" t="s">
        <v>9102</v>
      </c>
      <c r="C1364" t="s">
        <v>3211</v>
      </c>
      <c r="D1364">
        <v>248.68</v>
      </c>
    </row>
    <row r="1365" spans="1:4" x14ac:dyDescent="0.2">
      <c r="A1365">
        <v>91086</v>
      </c>
      <c r="B1365" t="s">
        <v>9103</v>
      </c>
      <c r="C1365" t="s">
        <v>3211</v>
      </c>
      <c r="D1365">
        <v>205.11</v>
      </c>
    </row>
    <row r="1366" spans="1:4" x14ac:dyDescent="0.2">
      <c r="A1366">
        <v>105522</v>
      </c>
      <c r="B1366" t="s">
        <v>9104</v>
      </c>
      <c r="C1366" t="s">
        <v>3211</v>
      </c>
      <c r="D1366" t="s">
        <v>17527</v>
      </c>
    </row>
    <row r="1367" spans="1:4" x14ac:dyDescent="0.2">
      <c r="A1367">
        <v>104281</v>
      </c>
      <c r="B1367" t="s">
        <v>9107</v>
      </c>
      <c r="C1367" t="s">
        <v>52</v>
      </c>
      <c r="D1367" t="s">
        <v>17527</v>
      </c>
    </row>
    <row r="1368" spans="1:4" x14ac:dyDescent="0.2">
      <c r="A1368">
        <v>104287</v>
      </c>
      <c r="B1368" t="s">
        <v>9110</v>
      </c>
      <c r="C1368" t="s">
        <v>52</v>
      </c>
      <c r="D1368" t="s">
        <v>17527</v>
      </c>
    </row>
    <row r="1369" spans="1:4" x14ac:dyDescent="0.2">
      <c r="A1369">
        <v>104286</v>
      </c>
      <c r="B1369" t="s">
        <v>9111</v>
      </c>
      <c r="C1369" t="s">
        <v>52</v>
      </c>
      <c r="D1369" t="s">
        <v>17527</v>
      </c>
    </row>
    <row r="1370" spans="1:4" x14ac:dyDescent="0.2">
      <c r="A1370">
        <v>104292</v>
      </c>
      <c r="B1370" t="s">
        <v>9114</v>
      </c>
      <c r="C1370" t="s">
        <v>52</v>
      </c>
      <c r="D1370" t="s">
        <v>17527</v>
      </c>
    </row>
    <row r="1371" spans="1:4" x14ac:dyDescent="0.2">
      <c r="A1371">
        <v>104282</v>
      </c>
      <c r="B1371" t="s">
        <v>9115</v>
      </c>
      <c r="C1371" t="s">
        <v>52</v>
      </c>
      <c r="D1371" t="s">
        <v>17527</v>
      </c>
    </row>
    <row r="1372" spans="1:4" x14ac:dyDescent="0.2">
      <c r="A1372">
        <v>104288</v>
      </c>
      <c r="B1372" t="s">
        <v>9116</v>
      </c>
      <c r="C1372" t="s">
        <v>52</v>
      </c>
      <c r="D1372" t="s">
        <v>17527</v>
      </c>
    </row>
    <row r="1373" spans="1:4" x14ac:dyDescent="0.2">
      <c r="A1373">
        <v>104283</v>
      </c>
      <c r="B1373" t="s">
        <v>9117</v>
      </c>
      <c r="C1373" t="s">
        <v>52</v>
      </c>
      <c r="D1373" t="s">
        <v>17527</v>
      </c>
    </row>
    <row r="1374" spans="1:4" x14ac:dyDescent="0.2">
      <c r="A1374">
        <v>104289</v>
      </c>
      <c r="B1374" t="s">
        <v>9118</v>
      </c>
      <c r="C1374" t="s">
        <v>52</v>
      </c>
      <c r="D1374" t="s">
        <v>17527</v>
      </c>
    </row>
    <row r="1375" spans="1:4" x14ac:dyDescent="0.2">
      <c r="A1375">
        <v>104284</v>
      </c>
      <c r="B1375" t="s">
        <v>9119</v>
      </c>
      <c r="C1375" t="s">
        <v>52</v>
      </c>
      <c r="D1375" t="s">
        <v>17527</v>
      </c>
    </row>
    <row r="1376" spans="1:4" x14ac:dyDescent="0.2">
      <c r="A1376">
        <v>104290</v>
      </c>
      <c r="B1376" t="s">
        <v>9120</v>
      </c>
      <c r="C1376" t="s">
        <v>52</v>
      </c>
      <c r="D1376" t="s">
        <v>17527</v>
      </c>
    </row>
    <row r="1377" spans="1:4" x14ac:dyDescent="0.2">
      <c r="A1377">
        <v>104285</v>
      </c>
      <c r="B1377" t="s">
        <v>9121</v>
      </c>
      <c r="C1377" t="s">
        <v>52</v>
      </c>
      <c r="D1377" t="s">
        <v>17527</v>
      </c>
    </row>
    <row r="1378" spans="1:4" x14ac:dyDescent="0.2">
      <c r="A1378">
        <v>104291</v>
      </c>
      <c r="B1378" t="s">
        <v>9122</v>
      </c>
      <c r="C1378" t="s">
        <v>52</v>
      </c>
      <c r="D1378" t="s">
        <v>17527</v>
      </c>
    </row>
    <row r="1379" spans="1:4" x14ac:dyDescent="0.2">
      <c r="A1379">
        <v>104267</v>
      </c>
      <c r="B1379" t="s">
        <v>9123</v>
      </c>
      <c r="C1379" t="s">
        <v>52</v>
      </c>
      <c r="D1379" t="s">
        <v>17527</v>
      </c>
    </row>
    <row r="1380" spans="1:4" x14ac:dyDescent="0.2">
      <c r="A1380">
        <v>104268</v>
      </c>
      <c r="B1380" t="s">
        <v>9126</v>
      </c>
      <c r="C1380" t="s">
        <v>52</v>
      </c>
      <c r="D1380" t="s">
        <v>17527</v>
      </c>
    </row>
    <row r="1381" spans="1:4" x14ac:dyDescent="0.2">
      <c r="A1381">
        <v>104269</v>
      </c>
      <c r="B1381" t="s">
        <v>9129</v>
      </c>
      <c r="C1381" t="s">
        <v>52</v>
      </c>
      <c r="D1381" t="s">
        <v>17527</v>
      </c>
    </row>
    <row r="1382" spans="1:4" x14ac:dyDescent="0.2">
      <c r="A1382">
        <v>104270</v>
      </c>
      <c r="B1382" t="s">
        <v>9130</v>
      </c>
      <c r="C1382" t="s">
        <v>52</v>
      </c>
      <c r="D1382" t="s">
        <v>17527</v>
      </c>
    </row>
    <row r="1383" spans="1:4" x14ac:dyDescent="0.2">
      <c r="A1383">
        <v>104276</v>
      </c>
      <c r="B1383" t="s">
        <v>9131</v>
      </c>
      <c r="C1383" t="s">
        <v>52</v>
      </c>
      <c r="D1383" t="s">
        <v>17527</v>
      </c>
    </row>
    <row r="1384" spans="1:4" x14ac:dyDescent="0.2">
      <c r="A1384">
        <v>104280</v>
      </c>
      <c r="B1384" t="s">
        <v>9132</v>
      </c>
      <c r="C1384" t="s">
        <v>52</v>
      </c>
      <c r="D1384" t="s">
        <v>17527</v>
      </c>
    </row>
    <row r="1385" spans="1:4" x14ac:dyDescent="0.2">
      <c r="A1385">
        <v>104271</v>
      </c>
      <c r="B1385" t="s">
        <v>9133</v>
      </c>
      <c r="C1385" t="s">
        <v>52</v>
      </c>
      <c r="D1385" t="s">
        <v>17527</v>
      </c>
    </row>
    <row r="1386" spans="1:4" x14ac:dyDescent="0.2">
      <c r="A1386">
        <v>104272</v>
      </c>
      <c r="B1386" t="s">
        <v>9134</v>
      </c>
      <c r="C1386" t="s">
        <v>52</v>
      </c>
      <c r="D1386" t="s">
        <v>17527</v>
      </c>
    </row>
    <row r="1387" spans="1:4" x14ac:dyDescent="0.2">
      <c r="A1387">
        <v>104273</v>
      </c>
      <c r="B1387" t="s">
        <v>9135</v>
      </c>
      <c r="C1387" t="s">
        <v>52</v>
      </c>
      <c r="D1387" t="s">
        <v>17527</v>
      </c>
    </row>
    <row r="1388" spans="1:4" x14ac:dyDescent="0.2">
      <c r="A1388">
        <v>104277</v>
      </c>
      <c r="B1388" t="s">
        <v>9136</v>
      </c>
      <c r="C1388" t="s">
        <v>52</v>
      </c>
      <c r="D1388" t="s">
        <v>17527</v>
      </c>
    </row>
    <row r="1389" spans="1:4" x14ac:dyDescent="0.2">
      <c r="A1389">
        <v>104274</v>
      </c>
      <c r="B1389" t="s">
        <v>9137</v>
      </c>
      <c r="C1389" t="s">
        <v>52</v>
      </c>
      <c r="D1389" t="s">
        <v>17527</v>
      </c>
    </row>
    <row r="1390" spans="1:4" x14ac:dyDescent="0.2">
      <c r="A1390">
        <v>104278</v>
      </c>
      <c r="B1390" t="s">
        <v>9138</v>
      </c>
      <c r="C1390" t="s">
        <v>52</v>
      </c>
      <c r="D1390" t="s">
        <v>17527</v>
      </c>
    </row>
    <row r="1391" spans="1:4" x14ac:dyDescent="0.2">
      <c r="A1391">
        <v>104275</v>
      </c>
      <c r="B1391" t="s">
        <v>9139</v>
      </c>
      <c r="C1391" t="s">
        <v>52</v>
      </c>
      <c r="D1391" t="s">
        <v>17527</v>
      </c>
    </row>
    <row r="1392" spans="1:4" x14ac:dyDescent="0.2">
      <c r="A1392">
        <v>104279</v>
      </c>
      <c r="B1392" t="s">
        <v>9140</v>
      </c>
      <c r="C1392" t="s">
        <v>52</v>
      </c>
      <c r="D1392" t="s">
        <v>17527</v>
      </c>
    </row>
    <row r="1393" spans="1:4" x14ac:dyDescent="0.2">
      <c r="A1393">
        <v>104265</v>
      </c>
      <c r="B1393" t="s">
        <v>9141</v>
      </c>
      <c r="C1393" t="s">
        <v>52</v>
      </c>
      <c r="D1393" t="s">
        <v>17527</v>
      </c>
    </row>
    <row r="1394" spans="1:4" x14ac:dyDescent="0.2">
      <c r="A1394">
        <v>104266</v>
      </c>
      <c r="B1394" t="s">
        <v>9142</v>
      </c>
      <c r="C1394" t="s">
        <v>52</v>
      </c>
      <c r="D1394" t="s">
        <v>17527</v>
      </c>
    </row>
    <row r="1395" spans="1:4" x14ac:dyDescent="0.2">
      <c r="A1395">
        <v>104305</v>
      </c>
      <c r="B1395" t="s">
        <v>9143</v>
      </c>
      <c r="C1395" t="s">
        <v>83</v>
      </c>
      <c r="D1395" t="s">
        <v>17527</v>
      </c>
    </row>
    <row r="1396" spans="1:4" x14ac:dyDescent="0.2">
      <c r="A1396">
        <v>104306</v>
      </c>
      <c r="B1396" t="s">
        <v>9146</v>
      </c>
      <c r="C1396" t="s">
        <v>83</v>
      </c>
      <c r="D1396" t="s">
        <v>17527</v>
      </c>
    </row>
    <row r="1397" spans="1:4" x14ac:dyDescent="0.2">
      <c r="A1397">
        <v>104307</v>
      </c>
      <c r="B1397" t="s">
        <v>9147</v>
      </c>
      <c r="C1397" t="s">
        <v>83</v>
      </c>
      <c r="D1397" t="s">
        <v>17527</v>
      </c>
    </row>
    <row r="1398" spans="1:4" x14ac:dyDescent="0.2">
      <c r="A1398">
        <v>104308</v>
      </c>
      <c r="B1398" t="s">
        <v>9148</v>
      </c>
      <c r="C1398" t="s">
        <v>83</v>
      </c>
      <c r="D1398" t="s">
        <v>17527</v>
      </c>
    </row>
    <row r="1399" spans="1:4" x14ac:dyDescent="0.2">
      <c r="A1399">
        <v>104309</v>
      </c>
      <c r="B1399" t="s">
        <v>9149</v>
      </c>
      <c r="C1399" t="s">
        <v>83</v>
      </c>
      <c r="D1399" t="s">
        <v>17527</v>
      </c>
    </row>
    <row r="1400" spans="1:4" x14ac:dyDescent="0.2">
      <c r="A1400">
        <v>104310</v>
      </c>
      <c r="B1400" t="s">
        <v>9150</v>
      </c>
      <c r="C1400" t="s">
        <v>83</v>
      </c>
      <c r="D1400" t="s">
        <v>17527</v>
      </c>
    </row>
    <row r="1401" spans="1:4" x14ac:dyDescent="0.2">
      <c r="A1401">
        <v>104311</v>
      </c>
      <c r="B1401" t="s">
        <v>9151</v>
      </c>
      <c r="C1401" t="s">
        <v>83</v>
      </c>
      <c r="D1401" t="s">
        <v>17527</v>
      </c>
    </row>
    <row r="1402" spans="1:4" x14ac:dyDescent="0.2">
      <c r="A1402">
        <v>104301</v>
      </c>
      <c r="B1402" t="s">
        <v>9152</v>
      </c>
      <c r="C1402" t="s">
        <v>94</v>
      </c>
      <c r="D1402" t="s">
        <v>17527</v>
      </c>
    </row>
    <row r="1403" spans="1:4" x14ac:dyDescent="0.2">
      <c r="A1403">
        <v>104302</v>
      </c>
      <c r="B1403" t="s">
        <v>9153</v>
      </c>
      <c r="C1403" t="s">
        <v>94</v>
      </c>
      <c r="D1403" t="s">
        <v>17527</v>
      </c>
    </row>
    <row r="1404" spans="1:4" x14ac:dyDescent="0.2">
      <c r="A1404">
        <v>104303</v>
      </c>
      <c r="B1404" t="s">
        <v>9154</v>
      </c>
      <c r="C1404" t="s">
        <v>94</v>
      </c>
      <c r="D1404" t="s">
        <v>17527</v>
      </c>
    </row>
    <row r="1405" spans="1:4" x14ac:dyDescent="0.2">
      <c r="A1405">
        <v>104304</v>
      </c>
      <c r="B1405" t="s">
        <v>9155</v>
      </c>
      <c r="C1405" t="s">
        <v>94</v>
      </c>
      <c r="D1405" t="s">
        <v>17527</v>
      </c>
    </row>
    <row r="1406" spans="1:4" x14ac:dyDescent="0.2">
      <c r="A1406">
        <v>104293</v>
      </c>
      <c r="B1406" t="s">
        <v>9156</v>
      </c>
      <c r="C1406" t="s">
        <v>94</v>
      </c>
      <c r="D1406" t="s">
        <v>17527</v>
      </c>
    </row>
    <row r="1407" spans="1:4" x14ac:dyDescent="0.2">
      <c r="A1407">
        <v>104297</v>
      </c>
      <c r="B1407" t="s">
        <v>9157</v>
      </c>
      <c r="C1407" t="s">
        <v>94</v>
      </c>
      <c r="D1407" t="s">
        <v>17527</v>
      </c>
    </row>
    <row r="1408" spans="1:4" x14ac:dyDescent="0.2">
      <c r="A1408">
        <v>104295</v>
      </c>
      <c r="B1408" t="s">
        <v>9158</v>
      </c>
      <c r="C1408" t="s">
        <v>94</v>
      </c>
      <c r="D1408" t="s">
        <v>17527</v>
      </c>
    </row>
    <row r="1409" spans="1:4" x14ac:dyDescent="0.2">
      <c r="A1409">
        <v>104299</v>
      </c>
      <c r="B1409" t="s">
        <v>9159</v>
      </c>
      <c r="C1409" t="s">
        <v>94</v>
      </c>
      <c r="D1409" t="s">
        <v>17527</v>
      </c>
    </row>
    <row r="1410" spans="1:4" x14ac:dyDescent="0.2">
      <c r="A1410">
        <v>104294</v>
      </c>
      <c r="B1410" t="s">
        <v>9160</v>
      </c>
      <c r="C1410" t="s">
        <v>94</v>
      </c>
      <c r="D1410" t="s">
        <v>17527</v>
      </c>
    </row>
    <row r="1411" spans="1:4" x14ac:dyDescent="0.2">
      <c r="A1411">
        <v>104298</v>
      </c>
      <c r="B1411" t="s">
        <v>9161</v>
      </c>
      <c r="C1411" t="s">
        <v>94</v>
      </c>
      <c r="D1411" t="s">
        <v>17527</v>
      </c>
    </row>
    <row r="1412" spans="1:4" x14ac:dyDescent="0.2">
      <c r="A1412">
        <v>104296</v>
      </c>
      <c r="B1412" t="s">
        <v>9162</v>
      </c>
      <c r="C1412" t="s">
        <v>94</v>
      </c>
      <c r="D1412" t="s">
        <v>17527</v>
      </c>
    </row>
    <row r="1413" spans="1:4" x14ac:dyDescent="0.2">
      <c r="A1413">
        <v>104300</v>
      </c>
      <c r="B1413" t="s">
        <v>9163</v>
      </c>
      <c r="C1413" t="s">
        <v>94</v>
      </c>
      <c r="D1413" t="s">
        <v>17527</v>
      </c>
    </row>
    <row r="1414" spans="1:4" x14ac:dyDescent="0.2">
      <c r="A1414">
        <v>90944</v>
      </c>
      <c r="B1414" t="s">
        <v>9164</v>
      </c>
      <c r="C1414" t="s">
        <v>3211</v>
      </c>
      <c r="D1414">
        <v>192.39</v>
      </c>
    </row>
    <row r="1415" spans="1:4" x14ac:dyDescent="0.2">
      <c r="A1415">
        <v>90934</v>
      </c>
      <c r="B1415" t="s">
        <v>9165</v>
      </c>
      <c r="C1415" t="s">
        <v>3211</v>
      </c>
      <c r="D1415">
        <v>178.58</v>
      </c>
    </row>
    <row r="1416" spans="1:4" x14ac:dyDescent="0.2">
      <c r="A1416">
        <v>90954</v>
      </c>
      <c r="B1416" t="s">
        <v>9166</v>
      </c>
      <c r="C1416" t="s">
        <v>3211</v>
      </c>
      <c r="D1416">
        <v>217.67</v>
      </c>
    </row>
    <row r="1417" spans="1:4" x14ac:dyDescent="0.2">
      <c r="A1417">
        <v>90933</v>
      </c>
      <c r="B1417" t="s">
        <v>9167</v>
      </c>
      <c r="C1417" t="s">
        <v>3211</v>
      </c>
      <c r="D1417">
        <v>160.82</v>
      </c>
    </row>
    <row r="1418" spans="1:4" x14ac:dyDescent="0.2">
      <c r="A1418">
        <v>90943</v>
      </c>
      <c r="B1418" t="s">
        <v>9168</v>
      </c>
      <c r="C1418" t="s">
        <v>3211</v>
      </c>
      <c r="D1418">
        <v>173.06</v>
      </c>
    </row>
    <row r="1419" spans="1:4" x14ac:dyDescent="0.2">
      <c r="A1419">
        <v>90953</v>
      </c>
      <c r="B1419" t="s">
        <v>9169</v>
      </c>
      <c r="C1419" t="s">
        <v>3211</v>
      </c>
      <c r="D1419">
        <v>195.44</v>
      </c>
    </row>
    <row r="1420" spans="1:4" x14ac:dyDescent="0.2">
      <c r="A1420">
        <v>90932</v>
      </c>
      <c r="B1420" t="s">
        <v>9170</v>
      </c>
      <c r="C1420" t="s">
        <v>3211</v>
      </c>
      <c r="D1420">
        <v>99.79</v>
      </c>
    </row>
    <row r="1421" spans="1:4" x14ac:dyDescent="0.2">
      <c r="A1421">
        <v>90942</v>
      </c>
      <c r="B1421" t="s">
        <v>9171</v>
      </c>
      <c r="C1421" t="s">
        <v>3211</v>
      </c>
      <c r="D1421">
        <v>106.59</v>
      </c>
    </row>
    <row r="1422" spans="1:4" x14ac:dyDescent="0.2">
      <c r="A1422">
        <v>90952</v>
      </c>
      <c r="B1422" t="s">
        <v>9172</v>
      </c>
      <c r="C1422" t="s">
        <v>3211</v>
      </c>
      <c r="D1422">
        <v>119.02</v>
      </c>
    </row>
    <row r="1423" spans="1:4" x14ac:dyDescent="0.2">
      <c r="A1423">
        <v>90930</v>
      </c>
      <c r="B1423" t="s">
        <v>9173</v>
      </c>
      <c r="C1423" t="s">
        <v>3211</v>
      </c>
      <c r="D1423">
        <v>89.86</v>
      </c>
    </row>
    <row r="1424" spans="1:4" x14ac:dyDescent="0.2">
      <c r="A1424">
        <v>90940</v>
      </c>
      <c r="B1424" t="s">
        <v>9174</v>
      </c>
      <c r="C1424" t="s">
        <v>3211</v>
      </c>
      <c r="D1424">
        <v>95.78</v>
      </c>
    </row>
    <row r="1425" spans="1:4" x14ac:dyDescent="0.2">
      <c r="A1425">
        <v>90950</v>
      </c>
      <c r="B1425" t="s">
        <v>9175</v>
      </c>
      <c r="C1425" t="s">
        <v>3211</v>
      </c>
      <c r="D1425">
        <v>106.59</v>
      </c>
    </row>
    <row r="1426" spans="1:4" x14ac:dyDescent="0.2">
      <c r="A1426">
        <v>88476</v>
      </c>
      <c r="B1426" t="s">
        <v>9176</v>
      </c>
      <c r="C1426" t="s">
        <v>3211</v>
      </c>
      <c r="D1426">
        <v>24.01</v>
      </c>
    </row>
    <row r="1427" spans="1:4" x14ac:dyDescent="0.2">
      <c r="A1427">
        <v>88477</v>
      </c>
      <c r="B1427" t="s">
        <v>9177</v>
      </c>
      <c r="C1427" t="s">
        <v>3211</v>
      </c>
      <c r="D1427">
        <v>33.1</v>
      </c>
    </row>
    <row r="1428" spans="1:4" x14ac:dyDescent="0.2">
      <c r="A1428">
        <v>88478</v>
      </c>
      <c r="B1428" t="s">
        <v>9178</v>
      </c>
      <c r="C1428" t="s">
        <v>3211</v>
      </c>
      <c r="D1428">
        <v>40.619999999999997</v>
      </c>
    </row>
    <row r="1429" spans="1:4" x14ac:dyDescent="0.2">
      <c r="A1429">
        <v>88470</v>
      </c>
      <c r="B1429" t="s">
        <v>9179</v>
      </c>
      <c r="C1429" t="s">
        <v>3211</v>
      </c>
      <c r="D1429">
        <v>27.95</v>
      </c>
    </row>
    <row r="1430" spans="1:4" x14ac:dyDescent="0.2">
      <c r="A1430">
        <v>88471</v>
      </c>
      <c r="B1430" t="s">
        <v>9180</v>
      </c>
      <c r="C1430" t="s">
        <v>3211</v>
      </c>
      <c r="D1430">
        <v>35.14</v>
      </c>
    </row>
    <row r="1431" spans="1:4" x14ac:dyDescent="0.2">
      <c r="A1431">
        <v>88472</v>
      </c>
      <c r="B1431" t="s">
        <v>9181</v>
      </c>
      <c r="C1431" t="s">
        <v>3211</v>
      </c>
      <c r="D1431">
        <v>40.840000000000003</v>
      </c>
    </row>
    <row r="1432" spans="1:4" x14ac:dyDescent="0.2">
      <c r="A1432">
        <v>87759</v>
      </c>
      <c r="B1432" t="s">
        <v>9182</v>
      </c>
      <c r="C1432" t="s">
        <v>3211</v>
      </c>
      <c r="D1432">
        <v>121.66</v>
      </c>
    </row>
    <row r="1433" spans="1:4" x14ac:dyDescent="0.2">
      <c r="A1433">
        <v>87769</v>
      </c>
      <c r="B1433" t="s">
        <v>9183</v>
      </c>
      <c r="C1433" t="s">
        <v>3211</v>
      </c>
      <c r="D1433">
        <v>143.69</v>
      </c>
    </row>
    <row r="1434" spans="1:4" x14ac:dyDescent="0.2">
      <c r="A1434">
        <v>87739</v>
      </c>
      <c r="B1434" t="s">
        <v>9184</v>
      </c>
      <c r="C1434" t="s">
        <v>3211</v>
      </c>
      <c r="D1434">
        <v>97.58</v>
      </c>
    </row>
    <row r="1435" spans="1:4" x14ac:dyDescent="0.2">
      <c r="A1435">
        <v>87749</v>
      </c>
      <c r="B1435" t="s">
        <v>9185</v>
      </c>
      <c r="C1435" t="s">
        <v>3211</v>
      </c>
      <c r="D1435">
        <v>124.4</v>
      </c>
    </row>
    <row r="1436" spans="1:4" x14ac:dyDescent="0.2">
      <c r="A1436">
        <v>87624</v>
      </c>
      <c r="B1436" t="s">
        <v>9186</v>
      </c>
      <c r="C1436" t="s">
        <v>3211</v>
      </c>
      <c r="D1436">
        <v>80.510000000000005</v>
      </c>
    </row>
    <row r="1437" spans="1:4" x14ac:dyDescent="0.2">
      <c r="A1437">
        <v>87634</v>
      </c>
      <c r="B1437" t="s">
        <v>9187</v>
      </c>
      <c r="C1437" t="s">
        <v>3211</v>
      </c>
      <c r="D1437">
        <v>107.32</v>
      </c>
    </row>
    <row r="1438" spans="1:4" x14ac:dyDescent="0.2">
      <c r="A1438">
        <v>87644</v>
      </c>
      <c r="B1438" t="s">
        <v>9188</v>
      </c>
      <c r="C1438" t="s">
        <v>3211</v>
      </c>
      <c r="D1438">
        <v>129.27000000000001</v>
      </c>
    </row>
    <row r="1439" spans="1:4" x14ac:dyDescent="0.2">
      <c r="A1439">
        <v>87684</v>
      </c>
      <c r="B1439" t="s">
        <v>9189</v>
      </c>
      <c r="C1439" t="s">
        <v>3211</v>
      </c>
      <c r="D1439">
        <v>123.44</v>
      </c>
    </row>
    <row r="1440" spans="1:4" x14ac:dyDescent="0.2">
      <c r="A1440">
        <v>87694</v>
      </c>
      <c r="B1440" t="s">
        <v>9190</v>
      </c>
      <c r="C1440" t="s">
        <v>3211</v>
      </c>
      <c r="D1440">
        <v>141.41999999999999</v>
      </c>
    </row>
    <row r="1441" spans="1:4" x14ac:dyDescent="0.2">
      <c r="A1441">
        <v>87704</v>
      </c>
      <c r="B1441" t="s">
        <v>9191</v>
      </c>
      <c r="C1441" t="s">
        <v>3211</v>
      </c>
      <c r="D1441">
        <v>153.38</v>
      </c>
    </row>
    <row r="1442" spans="1:4" x14ac:dyDescent="0.2">
      <c r="A1442">
        <v>87758</v>
      </c>
      <c r="B1442" t="s">
        <v>9192</v>
      </c>
      <c r="C1442" t="s">
        <v>3211</v>
      </c>
      <c r="D1442">
        <v>109.05</v>
      </c>
    </row>
    <row r="1443" spans="1:4" x14ac:dyDescent="0.2">
      <c r="A1443">
        <v>87768</v>
      </c>
      <c r="B1443" t="s">
        <v>9193</v>
      </c>
      <c r="C1443" t="s">
        <v>3211</v>
      </c>
      <c r="D1443">
        <v>128.19</v>
      </c>
    </row>
    <row r="1444" spans="1:4" x14ac:dyDescent="0.2">
      <c r="A1444">
        <v>87738</v>
      </c>
      <c r="B1444" t="s">
        <v>9194</v>
      </c>
      <c r="C1444" t="s">
        <v>3211</v>
      </c>
      <c r="D1444">
        <v>88.51</v>
      </c>
    </row>
    <row r="1445" spans="1:4" x14ac:dyDescent="0.2">
      <c r="A1445">
        <v>87748</v>
      </c>
      <c r="B1445" t="s">
        <v>9195</v>
      </c>
      <c r="C1445" t="s">
        <v>3211</v>
      </c>
      <c r="D1445">
        <v>111.79</v>
      </c>
    </row>
    <row r="1446" spans="1:4" x14ac:dyDescent="0.2">
      <c r="A1446">
        <v>87623</v>
      </c>
      <c r="B1446" t="s">
        <v>9196</v>
      </c>
      <c r="C1446" t="s">
        <v>3211</v>
      </c>
      <c r="D1446">
        <v>71.44</v>
      </c>
    </row>
    <row r="1447" spans="1:4" x14ac:dyDescent="0.2">
      <c r="A1447">
        <v>87633</v>
      </c>
      <c r="B1447" t="s">
        <v>9197</v>
      </c>
      <c r="C1447" t="s">
        <v>3211</v>
      </c>
      <c r="D1447">
        <v>94.71</v>
      </c>
    </row>
    <row r="1448" spans="1:4" x14ac:dyDescent="0.2">
      <c r="A1448">
        <v>87643</v>
      </c>
      <c r="B1448" t="s">
        <v>9198</v>
      </c>
      <c r="C1448" t="s">
        <v>3211</v>
      </c>
      <c r="D1448">
        <v>113.77</v>
      </c>
    </row>
    <row r="1449" spans="1:4" x14ac:dyDescent="0.2">
      <c r="A1449">
        <v>87683</v>
      </c>
      <c r="B1449" t="s">
        <v>9199</v>
      </c>
      <c r="C1449" t="s">
        <v>3211</v>
      </c>
      <c r="D1449">
        <v>107.94</v>
      </c>
    </row>
    <row r="1450" spans="1:4" x14ac:dyDescent="0.2">
      <c r="A1450">
        <v>87703</v>
      </c>
      <c r="B1450" t="s">
        <v>9200</v>
      </c>
      <c r="C1450" t="s">
        <v>3211</v>
      </c>
      <c r="D1450">
        <v>134.05000000000001</v>
      </c>
    </row>
    <row r="1451" spans="1:4" x14ac:dyDescent="0.2">
      <c r="A1451">
        <v>87693</v>
      </c>
      <c r="B1451" t="s">
        <v>9201</v>
      </c>
      <c r="C1451" t="s">
        <v>3211</v>
      </c>
      <c r="D1451">
        <v>123.66</v>
      </c>
    </row>
    <row r="1452" spans="1:4" x14ac:dyDescent="0.2">
      <c r="A1452">
        <v>87757</v>
      </c>
      <c r="B1452" t="s">
        <v>9202</v>
      </c>
      <c r="C1452" t="s">
        <v>3211</v>
      </c>
      <c r="D1452">
        <v>65.72</v>
      </c>
    </row>
    <row r="1453" spans="1:4" x14ac:dyDescent="0.2">
      <c r="A1453">
        <v>87767</v>
      </c>
      <c r="B1453" t="s">
        <v>9203</v>
      </c>
      <c r="C1453" t="s">
        <v>3211</v>
      </c>
      <c r="D1453">
        <v>74.900000000000006</v>
      </c>
    </row>
    <row r="1454" spans="1:4" x14ac:dyDescent="0.2">
      <c r="A1454">
        <v>87737</v>
      </c>
      <c r="B1454" t="s">
        <v>9204</v>
      </c>
      <c r="C1454" t="s">
        <v>3211</v>
      </c>
      <c r="D1454">
        <v>57.34</v>
      </c>
    </row>
    <row r="1455" spans="1:4" x14ac:dyDescent="0.2">
      <c r="A1455">
        <v>87747</v>
      </c>
      <c r="B1455" t="s">
        <v>9205</v>
      </c>
      <c r="C1455" t="s">
        <v>3211</v>
      </c>
      <c r="D1455">
        <v>68.459999999999994</v>
      </c>
    </row>
    <row r="1456" spans="1:4" x14ac:dyDescent="0.2">
      <c r="A1456">
        <v>87622</v>
      </c>
      <c r="B1456" t="s">
        <v>9206</v>
      </c>
      <c r="C1456" t="s">
        <v>3211</v>
      </c>
      <c r="D1456">
        <v>40.270000000000003</v>
      </c>
    </row>
    <row r="1457" spans="1:4" x14ac:dyDescent="0.2">
      <c r="A1457">
        <v>87632</v>
      </c>
      <c r="B1457" t="s">
        <v>9207</v>
      </c>
      <c r="C1457" t="s">
        <v>3211</v>
      </c>
      <c r="D1457">
        <v>51.38</v>
      </c>
    </row>
    <row r="1458" spans="1:4" x14ac:dyDescent="0.2">
      <c r="A1458">
        <v>87642</v>
      </c>
      <c r="B1458" t="s">
        <v>9208</v>
      </c>
      <c r="C1458" t="s">
        <v>3211</v>
      </c>
      <c r="D1458">
        <v>60.48</v>
      </c>
    </row>
    <row r="1459" spans="1:4" x14ac:dyDescent="0.2">
      <c r="A1459">
        <v>87682</v>
      </c>
      <c r="B1459" t="s">
        <v>9209</v>
      </c>
      <c r="C1459" t="s">
        <v>3211</v>
      </c>
      <c r="D1459">
        <v>54.65</v>
      </c>
    </row>
    <row r="1460" spans="1:4" x14ac:dyDescent="0.2">
      <c r="A1460">
        <v>87692</v>
      </c>
      <c r="B1460" t="s">
        <v>9210</v>
      </c>
      <c r="C1460" t="s">
        <v>3211</v>
      </c>
      <c r="D1460">
        <v>62.63</v>
      </c>
    </row>
    <row r="1461" spans="1:4" x14ac:dyDescent="0.2">
      <c r="A1461">
        <v>87702</v>
      </c>
      <c r="B1461" t="s">
        <v>9211</v>
      </c>
      <c r="C1461" t="s">
        <v>3211</v>
      </c>
      <c r="D1461">
        <v>67.58</v>
      </c>
    </row>
    <row r="1462" spans="1:4" x14ac:dyDescent="0.2">
      <c r="A1462">
        <v>87755</v>
      </c>
      <c r="B1462" t="s">
        <v>9212</v>
      </c>
      <c r="C1462" t="s">
        <v>3211</v>
      </c>
      <c r="D1462">
        <v>58.67</v>
      </c>
    </row>
    <row r="1463" spans="1:4" x14ac:dyDescent="0.2">
      <c r="A1463">
        <v>87765</v>
      </c>
      <c r="B1463" t="s">
        <v>9213</v>
      </c>
      <c r="C1463" t="s">
        <v>3211</v>
      </c>
      <c r="D1463">
        <v>66.23</v>
      </c>
    </row>
    <row r="1464" spans="1:4" x14ac:dyDescent="0.2">
      <c r="A1464">
        <v>87735</v>
      </c>
      <c r="B1464" t="s">
        <v>9214</v>
      </c>
      <c r="C1464" t="s">
        <v>3211</v>
      </c>
      <c r="D1464">
        <v>52.27</v>
      </c>
    </row>
    <row r="1465" spans="1:4" x14ac:dyDescent="0.2">
      <c r="A1465">
        <v>87745</v>
      </c>
      <c r="B1465" t="s">
        <v>9215</v>
      </c>
      <c r="C1465" t="s">
        <v>3211</v>
      </c>
      <c r="D1465">
        <v>61.41</v>
      </c>
    </row>
    <row r="1466" spans="1:4" x14ac:dyDescent="0.2">
      <c r="A1466">
        <v>87620</v>
      </c>
      <c r="B1466" t="s">
        <v>9216</v>
      </c>
      <c r="C1466" t="s">
        <v>3211</v>
      </c>
      <c r="D1466">
        <v>35.200000000000003</v>
      </c>
    </row>
    <row r="1467" spans="1:4" x14ac:dyDescent="0.2">
      <c r="A1467">
        <v>87630</v>
      </c>
      <c r="B1467" t="s">
        <v>9217</v>
      </c>
      <c r="C1467" t="s">
        <v>3211</v>
      </c>
      <c r="D1467">
        <v>44.33</v>
      </c>
    </row>
    <row r="1468" spans="1:4" x14ac:dyDescent="0.2">
      <c r="A1468">
        <v>87640</v>
      </c>
      <c r="B1468" t="s">
        <v>9218</v>
      </c>
      <c r="C1468" t="s">
        <v>3211</v>
      </c>
      <c r="D1468">
        <v>51.81</v>
      </c>
    </row>
    <row r="1469" spans="1:4" x14ac:dyDescent="0.2">
      <c r="A1469">
        <v>87680</v>
      </c>
      <c r="B1469" t="s">
        <v>9219</v>
      </c>
      <c r="C1469" t="s">
        <v>3211</v>
      </c>
      <c r="D1469">
        <v>45.98</v>
      </c>
    </row>
    <row r="1470" spans="1:4" x14ac:dyDescent="0.2">
      <c r="A1470">
        <v>87690</v>
      </c>
      <c r="B1470" t="s">
        <v>9220</v>
      </c>
      <c r="C1470" t="s">
        <v>3211</v>
      </c>
      <c r="D1470">
        <v>52.7</v>
      </c>
    </row>
    <row r="1471" spans="1:4" x14ac:dyDescent="0.2">
      <c r="A1471">
        <v>87700</v>
      </c>
      <c r="B1471" t="s">
        <v>9221</v>
      </c>
      <c r="C1471" t="s">
        <v>3211</v>
      </c>
      <c r="D1471">
        <v>56.77</v>
      </c>
    </row>
    <row r="1472" spans="1:4" x14ac:dyDescent="0.2">
      <c r="A1472">
        <v>102803</v>
      </c>
      <c r="B1472" t="s">
        <v>9222</v>
      </c>
      <c r="C1472" t="s">
        <v>3211</v>
      </c>
      <c r="D1472">
        <v>3.14</v>
      </c>
    </row>
    <row r="1473" spans="1:4" x14ac:dyDescent="0.2">
      <c r="A1473">
        <v>92717</v>
      </c>
      <c r="B1473" t="s">
        <v>7967</v>
      </c>
      <c r="C1473" t="s">
        <v>549</v>
      </c>
      <c r="D1473">
        <v>0.38</v>
      </c>
    </row>
    <row r="1474" spans="1:4" x14ac:dyDescent="0.2">
      <c r="A1474">
        <v>92716</v>
      </c>
      <c r="B1474" t="s">
        <v>7968</v>
      </c>
      <c r="C1474" t="s">
        <v>547</v>
      </c>
      <c r="D1474">
        <v>115.49</v>
      </c>
    </row>
    <row r="1475" spans="1:4" x14ac:dyDescent="0.2">
      <c r="A1475">
        <v>103668</v>
      </c>
      <c r="B1475" t="s">
        <v>9227</v>
      </c>
      <c r="C1475" t="s">
        <v>549</v>
      </c>
      <c r="D1475" t="s">
        <v>17527</v>
      </c>
    </row>
    <row r="1476" spans="1:4" x14ac:dyDescent="0.2">
      <c r="A1476">
        <v>103667</v>
      </c>
      <c r="B1476" t="s">
        <v>9232</v>
      </c>
      <c r="C1476" t="s">
        <v>547</v>
      </c>
      <c r="D1476" t="s">
        <v>17527</v>
      </c>
    </row>
    <row r="1477" spans="1:4" x14ac:dyDescent="0.2">
      <c r="A1477">
        <v>89218</v>
      </c>
      <c r="B1477" t="s">
        <v>9235</v>
      </c>
      <c r="C1477" t="s">
        <v>549</v>
      </c>
      <c r="D1477">
        <v>121.13</v>
      </c>
    </row>
    <row r="1478" spans="1:4" x14ac:dyDescent="0.2">
      <c r="A1478">
        <v>89843</v>
      </c>
      <c r="B1478" t="s">
        <v>9238</v>
      </c>
      <c r="C1478" t="s">
        <v>547</v>
      </c>
      <c r="D1478">
        <v>244.73</v>
      </c>
    </row>
    <row r="1479" spans="1:4" x14ac:dyDescent="0.2">
      <c r="A1479">
        <v>87446</v>
      </c>
      <c r="B1479" t="s">
        <v>9241</v>
      </c>
      <c r="C1479" t="s">
        <v>549</v>
      </c>
      <c r="D1479">
        <v>0.56000000000000005</v>
      </c>
    </row>
    <row r="1480" spans="1:4" x14ac:dyDescent="0.2">
      <c r="A1480">
        <v>87445</v>
      </c>
      <c r="B1480" t="s">
        <v>9244</v>
      </c>
      <c r="C1480" t="s">
        <v>547</v>
      </c>
      <c r="D1480">
        <v>5.43</v>
      </c>
    </row>
    <row r="1481" spans="1:4" x14ac:dyDescent="0.2">
      <c r="A1481">
        <v>93234</v>
      </c>
      <c r="B1481" t="s">
        <v>9247</v>
      </c>
      <c r="C1481" t="s">
        <v>549</v>
      </c>
      <c r="D1481">
        <v>0.51</v>
      </c>
    </row>
    <row r="1482" spans="1:4" x14ac:dyDescent="0.2">
      <c r="A1482">
        <v>93233</v>
      </c>
      <c r="B1482" t="s">
        <v>9250</v>
      </c>
      <c r="C1482" t="s">
        <v>547</v>
      </c>
      <c r="D1482">
        <v>5.83</v>
      </c>
    </row>
    <row r="1483" spans="1:4" x14ac:dyDescent="0.2">
      <c r="A1483">
        <v>102953</v>
      </c>
      <c r="B1483" t="s">
        <v>7763</v>
      </c>
      <c r="C1483" t="s">
        <v>549</v>
      </c>
      <c r="D1483" t="s">
        <v>17527</v>
      </c>
    </row>
    <row r="1484" spans="1:4" x14ac:dyDescent="0.2">
      <c r="A1484">
        <v>102952</v>
      </c>
      <c r="B1484" t="s">
        <v>7764</v>
      </c>
      <c r="C1484" t="s">
        <v>547</v>
      </c>
      <c r="D1484" t="s">
        <v>17527</v>
      </c>
    </row>
    <row r="1485" spans="1:4" x14ac:dyDescent="0.2">
      <c r="A1485">
        <v>88831</v>
      </c>
      <c r="B1485" t="s">
        <v>7765</v>
      </c>
      <c r="C1485" t="s">
        <v>549</v>
      </c>
      <c r="D1485">
        <v>0.4</v>
      </c>
    </row>
    <row r="1486" spans="1:4" x14ac:dyDescent="0.2">
      <c r="A1486">
        <v>88830</v>
      </c>
      <c r="B1486" t="s">
        <v>7766</v>
      </c>
      <c r="C1486" t="s">
        <v>547</v>
      </c>
      <c r="D1486">
        <v>2.23</v>
      </c>
    </row>
    <row r="1487" spans="1:4" x14ac:dyDescent="0.2">
      <c r="A1487">
        <v>89226</v>
      </c>
      <c r="B1487" t="s">
        <v>7768</v>
      </c>
      <c r="C1487" t="s">
        <v>549</v>
      </c>
      <c r="D1487">
        <v>1.68</v>
      </c>
    </row>
    <row r="1488" spans="1:4" x14ac:dyDescent="0.2">
      <c r="A1488">
        <v>89225</v>
      </c>
      <c r="B1488" t="s">
        <v>7769</v>
      </c>
      <c r="C1488" t="s">
        <v>547</v>
      </c>
      <c r="D1488">
        <v>6.1</v>
      </c>
    </row>
    <row r="1489" spans="1:4" x14ac:dyDescent="0.2">
      <c r="A1489">
        <v>89279</v>
      </c>
      <c r="B1489" t="s">
        <v>9265</v>
      </c>
      <c r="C1489" t="s">
        <v>549</v>
      </c>
      <c r="D1489">
        <v>2.0499999999999998</v>
      </c>
    </row>
    <row r="1490" spans="1:4" x14ac:dyDescent="0.2">
      <c r="A1490">
        <v>89278</v>
      </c>
      <c r="B1490" t="s">
        <v>9268</v>
      </c>
      <c r="C1490" t="s">
        <v>547</v>
      </c>
      <c r="D1490">
        <v>12.75</v>
      </c>
    </row>
    <row r="1491" spans="1:4" x14ac:dyDescent="0.2">
      <c r="A1491">
        <v>90651</v>
      </c>
      <c r="B1491" t="s">
        <v>9068</v>
      </c>
      <c r="C1491" t="s">
        <v>549</v>
      </c>
      <c r="D1491">
        <v>0.87</v>
      </c>
    </row>
    <row r="1492" spans="1:4" x14ac:dyDescent="0.2">
      <c r="A1492">
        <v>90650</v>
      </c>
      <c r="B1492" t="s">
        <v>9069</v>
      </c>
      <c r="C1492" t="s">
        <v>547</v>
      </c>
      <c r="D1492">
        <v>12.95</v>
      </c>
    </row>
    <row r="1493" spans="1:4" x14ac:dyDescent="0.2">
      <c r="A1493">
        <v>106101</v>
      </c>
      <c r="B1493" t="s">
        <v>9275</v>
      </c>
      <c r="C1493" t="s">
        <v>549</v>
      </c>
      <c r="D1493" t="s">
        <v>17527</v>
      </c>
    </row>
    <row r="1494" spans="1:4" x14ac:dyDescent="0.2">
      <c r="A1494">
        <v>106100</v>
      </c>
      <c r="B1494" t="s">
        <v>9278</v>
      </c>
      <c r="C1494" t="s">
        <v>547</v>
      </c>
      <c r="D1494" t="s">
        <v>17527</v>
      </c>
    </row>
    <row r="1495" spans="1:4" x14ac:dyDescent="0.2">
      <c r="A1495">
        <v>90657</v>
      </c>
      <c r="B1495" t="s">
        <v>9066</v>
      </c>
      <c r="C1495" t="s">
        <v>549</v>
      </c>
      <c r="D1495">
        <v>5.08</v>
      </c>
    </row>
    <row r="1496" spans="1:4" x14ac:dyDescent="0.2">
      <c r="A1496">
        <v>90656</v>
      </c>
      <c r="B1496" t="s">
        <v>9067</v>
      </c>
      <c r="C1496" t="s">
        <v>547</v>
      </c>
      <c r="D1496">
        <v>17.03</v>
      </c>
    </row>
    <row r="1497" spans="1:4" x14ac:dyDescent="0.2">
      <c r="A1497">
        <v>90663</v>
      </c>
      <c r="B1497" t="s">
        <v>9072</v>
      </c>
      <c r="C1497" t="s">
        <v>549</v>
      </c>
      <c r="D1497">
        <v>5.44</v>
      </c>
    </row>
    <row r="1498" spans="1:4" x14ac:dyDescent="0.2">
      <c r="A1498">
        <v>90662</v>
      </c>
      <c r="B1498" t="s">
        <v>9073</v>
      </c>
      <c r="C1498" t="s">
        <v>547</v>
      </c>
      <c r="D1498">
        <v>17.72</v>
      </c>
    </row>
    <row r="1499" spans="1:4" x14ac:dyDescent="0.2">
      <c r="A1499">
        <v>89022</v>
      </c>
      <c r="B1499" t="s">
        <v>9289</v>
      </c>
      <c r="C1499" t="s">
        <v>549</v>
      </c>
      <c r="D1499">
        <v>0.33</v>
      </c>
    </row>
    <row r="1500" spans="1:4" x14ac:dyDescent="0.2">
      <c r="A1500">
        <v>89021</v>
      </c>
      <c r="B1500" t="s">
        <v>9292</v>
      </c>
      <c r="C1500" t="s">
        <v>547</v>
      </c>
      <c r="D1500">
        <v>2.86</v>
      </c>
    </row>
    <row r="1501" spans="1:4" x14ac:dyDescent="0.2">
      <c r="A1501">
        <v>90644</v>
      </c>
      <c r="B1501" t="s">
        <v>9144</v>
      </c>
      <c r="C1501" t="s">
        <v>549</v>
      </c>
      <c r="D1501">
        <v>7.8</v>
      </c>
    </row>
    <row r="1502" spans="1:4" x14ac:dyDescent="0.2">
      <c r="A1502">
        <v>90643</v>
      </c>
      <c r="B1502" t="s">
        <v>9145</v>
      </c>
      <c r="C1502" t="s">
        <v>547</v>
      </c>
      <c r="D1502">
        <v>27.65</v>
      </c>
    </row>
    <row r="1503" spans="1:4" x14ac:dyDescent="0.2">
      <c r="A1503">
        <v>102811</v>
      </c>
      <c r="B1503" t="s">
        <v>9299</v>
      </c>
      <c r="C1503" t="s">
        <v>549</v>
      </c>
      <c r="D1503" t="s">
        <v>17527</v>
      </c>
    </row>
    <row r="1504" spans="1:4" x14ac:dyDescent="0.2">
      <c r="A1504">
        <v>102810</v>
      </c>
      <c r="B1504" t="s">
        <v>9302</v>
      </c>
      <c r="C1504" t="s">
        <v>547</v>
      </c>
      <c r="D1504" t="s">
        <v>17527</v>
      </c>
    </row>
    <row r="1505" spans="1:4" x14ac:dyDescent="0.2">
      <c r="A1505">
        <v>92146</v>
      </c>
      <c r="B1505" t="s">
        <v>9305</v>
      </c>
      <c r="C1505" t="s">
        <v>549</v>
      </c>
      <c r="D1505">
        <v>52.64</v>
      </c>
    </row>
    <row r="1506" spans="1:4" x14ac:dyDescent="0.2">
      <c r="A1506">
        <v>92145</v>
      </c>
      <c r="B1506" t="s">
        <v>9310</v>
      </c>
      <c r="C1506" t="s">
        <v>547</v>
      </c>
      <c r="D1506">
        <v>100.76</v>
      </c>
    </row>
    <row r="1507" spans="1:4" x14ac:dyDescent="0.2">
      <c r="A1507">
        <v>92139</v>
      </c>
      <c r="B1507" t="s">
        <v>9313</v>
      </c>
      <c r="C1507" t="s">
        <v>549</v>
      </c>
      <c r="D1507">
        <v>65.31</v>
      </c>
    </row>
    <row r="1508" spans="1:4" x14ac:dyDescent="0.2">
      <c r="A1508">
        <v>92138</v>
      </c>
      <c r="B1508" t="s">
        <v>9317</v>
      </c>
      <c r="C1508" t="s">
        <v>547</v>
      </c>
      <c r="D1508">
        <v>118.96</v>
      </c>
    </row>
    <row r="1509" spans="1:4" x14ac:dyDescent="0.2">
      <c r="A1509">
        <v>91387</v>
      </c>
      <c r="B1509" t="s">
        <v>7986</v>
      </c>
      <c r="C1509" t="s">
        <v>549</v>
      </c>
      <c r="D1509">
        <v>101.8</v>
      </c>
    </row>
    <row r="1510" spans="1:4" x14ac:dyDescent="0.2">
      <c r="A1510">
        <v>91386</v>
      </c>
      <c r="B1510" t="s">
        <v>7987</v>
      </c>
      <c r="C1510" t="s">
        <v>547</v>
      </c>
      <c r="D1510">
        <v>301.95999999999998</v>
      </c>
    </row>
    <row r="1511" spans="1:4" x14ac:dyDescent="0.2">
      <c r="A1511">
        <v>96036</v>
      </c>
      <c r="B1511" t="s">
        <v>9326</v>
      </c>
      <c r="C1511" t="s">
        <v>549</v>
      </c>
      <c r="D1511">
        <v>111.25</v>
      </c>
    </row>
    <row r="1512" spans="1:4" x14ac:dyDescent="0.2">
      <c r="A1512">
        <v>96035</v>
      </c>
      <c r="B1512" t="s">
        <v>9330</v>
      </c>
      <c r="C1512" t="s">
        <v>547</v>
      </c>
      <c r="D1512">
        <v>317.54000000000002</v>
      </c>
    </row>
    <row r="1513" spans="1:4" x14ac:dyDescent="0.2">
      <c r="A1513">
        <v>89877</v>
      </c>
      <c r="B1513" t="s">
        <v>9333</v>
      </c>
      <c r="C1513" t="s">
        <v>549</v>
      </c>
      <c r="D1513">
        <v>116.74</v>
      </c>
    </row>
    <row r="1514" spans="1:4" x14ac:dyDescent="0.2">
      <c r="A1514">
        <v>89876</v>
      </c>
      <c r="B1514" t="s">
        <v>9337</v>
      </c>
      <c r="C1514" t="s">
        <v>547</v>
      </c>
      <c r="D1514">
        <v>368.49</v>
      </c>
    </row>
    <row r="1515" spans="1:4" x14ac:dyDescent="0.2">
      <c r="A1515">
        <v>89884</v>
      </c>
      <c r="B1515" t="s">
        <v>9340</v>
      </c>
      <c r="C1515" t="s">
        <v>549</v>
      </c>
      <c r="D1515">
        <v>120.45</v>
      </c>
    </row>
    <row r="1516" spans="1:4" x14ac:dyDescent="0.2">
      <c r="A1516">
        <v>89883</v>
      </c>
      <c r="B1516" t="s">
        <v>9344</v>
      </c>
      <c r="C1516" t="s">
        <v>547</v>
      </c>
      <c r="D1516">
        <v>404.05</v>
      </c>
    </row>
    <row r="1517" spans="1:4" x14ac:dyDescent="0.2">
      <c r="A1517">
        <v>67827</v>
      </c>
      <c r="B1517" t="s">
        <v>9347</v>
      </c>
      <c r="C1517" t="s">
        <v>549</v>
      </c>
      <c r="D1517">
        <v>91.95</v>
      </c>
    </row>
    <row r="1518" spans="1:4" x14ac:dyDescent="0.2">
      <c r="A1518">
        <v>67826</v>
      </c>
      <c r="B1518" t="s">
        <v>9351</v>
      </c>
      <c r="C1518" t="s">
        <v>547</v>
      </c>
      <c r="D1518">
        <v>218.59</v>
      </c>
    </row>
    <row r="1519" spans="1:4" x14ac:dyDescent="0.2">
      <c r="A1519">
        <v>5961</v>
      </c>
      <c r="B1519" t="s">
        <v>7976</v>
      </c>
      <c r="C1519" t="s">
        <v>549</v>
      </c>
      <c r="D1519">
        <v>90.67</v>
      </c>
    </row>
    <row r="1520" spans="1:4" x14ac:dyDescent="0.2">
      <c r="A1520">
        <v>5811</v>
      </c>
      <c r="B1520" t="s">
        <v>8002</v>
      </c>
      <c r="C1520" t="s">
        <v>547</v>
      </c>
      <c r="D1520">
        <v>236.21</v>
      </c>
    </row>
    <row r="1521" spans="1:4" x14ac:dyDescent="0.2">
      <c r="A1521">
        <v>106373</v>
      </c>
      <c r="B1521" t="s">
        <v>9359</v>
      </c>
      <c r="C1521" t="s">
        <v>549</v>
      </c>
      <c r="D1521" t="s">
        <v>17527</v>
      </c>
    </row>
    <row r="1522" spans="1:4" x14ac:dyDescent="0.2">
      <c r="A1522">
        <v>106366</v>
      </c>
      <c r="B1522" t="s">
        <v>9364</v>
      </c>
      <c r="C1522" t="s">
        <v>547</v>
      </c>
      <c r="D1522" t="s">
        <v>17527</v>
      </c>
    </row>
    <row r="1523" spans="1:4" x14ac:dyDescent="0.2">
      <c r="A1523">
        <v>106371</v>
      </c>
      <c r="B1523" t="s">
        <v>9367</v>
      </c>
      <c r="C1523" t="s">
        <v>549</v>
      </c>
      <c r="D1523" t="s">
        <v>17527</v>
      </c>
    </row>
    <row r="1524" spans="1:4" x14ac:dyDescent="0.2">
      <c r="A1524">
        <v>106364</v>
      </c>
      <c r="B1524" t="s">
        <v>9371</v>
      </c>
      <c r="C1524" t="s">
        <v>547</v>
      </c>
      <c r="D1524" t="s">
        <v>17527</v>
      </c>
    </row>
    <row r="1525" spans="1:4" x14ac:dyDescent="0.2">
      <c r="A1525">
        <v>92243</v>
      </c>
      <c r="B1525" t="s">
        <v>9374</v>
      </c>
      <c r="C1525" t="s">
        <v>549</v>
      </c>
      <c r="D1525">
        <v>114.41</v>
      </c>
    </row>
    <row r="1526" spans="1:4" x14ac:dyDescent="0.2">
      <c r="A1526">
        <v>92242</v>
      </c>
      <c r="B1526" t="s">
        <v>9378</v>
      </c>
      <c r="C1526" t="s">
        <v>547</v>
      </c>
      <c r="D1526">
        <v>455.47</v>
      </c>
    </row>
    <row r="1527" spans="1:4" x14ac:dyDescent="0.2">
      <c r="A1527">
        <v>91646</v>
      </c>
      <c r="B1527" t="s">
        <v>9381</v>
      </c>
      <c r="C1527" t="s">
        <v>549</v>
      </c>
      <c r="D1527">
        <v>133.09</v>
      </c>
    </row>
    <row r="1528" spans="1:4" x14ac:dyDescent="0.2">
      <c r="A1528">
        <v>91645</v>
      </c>
      <c r="B1528" t="s">
        <v>9385</v>
      </c>
      <c r="C1528" t="s">
        <v>547</v>
      </c>
      <c r="D1528">
        <v>521.63</v>
      </c>
    </row>
    <row r="1529" spans="1:4" x14ac:dyDescent="0.2">
      <c r="A1529">
        <v>92107</v>
      </c>
      <c r="B1529" t="s">
        <v>9388</v>
      </c>
      <c r="C1529" t="s">
        <v>549</v>
      </c>
      <c r="D1529">
        <v>121.88</v>
      </c>
    </row>
    <row r="1530" spans="1:4" x14ac:dyDescent="0.2">
      <c r="A1530">
        <v>92106</v>
      </c>
      <c r="B1530" t="s">
        <v>9393</v>
      </c>
      <c r="C1530" t="s">
        <v>547</v>
      </c>
      <c r="D1530">
        <v>394.43</v>
      </c>
    </row>
    <row r="1531" spans="1:4" x14ac:dyDescent="0.2">
      <c r="A1531">
        <v>5903</v>
      </c>
      <c r="B1531" t="s">
        <v>8378</v>
      </c>
      <c r="C1531" t="s">
        <v>549</v>
      </c>
      <c r="D1531">
        <v>100.82</v>
      </c>
    </row>
    <row r="1532" spans="1:4" x14ac:dyDescent="0.2">
      <c r="A1532">
        <v>5901</v>
      </c>
      <c r="B1532" t="s">
        <v>8379</v>
      </c>
      <c r="C1532" t="s">
        <v>547</v>
      </c>
      <c r="D1532">
        <v>352.86</v>
      </c>
    </row>
    <row r="1533" spans="1:4" x14ac:dyDescent="0.2">
      <c r="A1533">
        <v>106252</v>
      </c>
      <c r="B1533" t="s">
        <v>9401</v>
      </c>
      <c r="C1533" t="s">
        <v>549</v>
      </c>
      <c r="D1533">
        <v>100.36</v>
      </c>
    </row>
    <row r="1534" spans="1:4" x14ac:dyDescent="0.2">
      <c r="A1534">
        <v>106247</v>
      </c>
      <c r="B1534" t="s">
        <v>9405</v>
      </c>
      <c r="C1534" t="s">
        <v>547</v>
      </c>
      <c r="D1534">
        <v>315.83999999999997</v>
      </c>
    </row>
    <row r="1535" spans="1:4" x14ac:dyDescent="0.2">
      <c r="A1535">
        <v>6260</v>
      </c>
      <c r="B1535" t="s">
        <v>8000</v>
      </c>
      <c r="C1535" t="s">
        <v>549</v>
      </c>
      <c r="D1535">
        <v>87.53</v>
      </c>
    </row>
    <row r="1536" spans="1:4" x14ac:dyDescent="0.2">
      <c r="A1536">
        <v>6259</v>
      </c>
      <c r="B1536" t="s">
        <v>8001</v>
      </c>
      <c r="C1536" t="s">
        <v>547</v>
      </c>
      <c r="D1536">
        <v>288.83999999999997</v>
      </c>
    </row>
    <row r="1537" spans="1:4" x14ac:dyDescent="0.2">
      <c r="A1537">
        <v>104705</v>
      </c>
      <c r="B1537" t="s">
        <v>9105</v>
      </c>
      <c r="C1537" t="s">
        <v>549</v>
      </c>
      <c r="D1537" t="s">
        <v>17527</v>
      </c>
    </row>
    <row r="1538" spans="1:4" x14ac:dyDescent="0.2">
      <c r="A1538">
        <v>104704</v>
      </c>
      <c r="B1538" t="s">
        <v>9106</v>
      </c>
      <c r="C1538" t="s">
        <v>547</v>
      </c>
      <c r="D1538" t="s">
        <v>17527</v>
      </c>
    </row>
    <row r="1539" spans="1:4" x14ac:dyDescent="0.2">
      <c r="A1539">
        <v>91395</v>
      </c>
      <c r="B1539" t="s">
        <v>9418</v>
      </c>
      <c r="C1539" t="s">
        <v>549</v>
      </c>
      <c r="D1539">
        <v>84.86</v>
      </c>
    </row>
    <row r="1540" spans="1:4" x14ac:dyDescent="0.2">
      <c r="A1540">
        <v>73467</v>
      </c>
      <c r="B1540" t="s">
        <v>9422</v>
      </c>
      <c r="C1540" t="s">
        <v>547</v>
      </c>
      <c r="D1540">
        <v>280.56</v>
      </c>
    </row>
    <row r="1541" spans="1:4" x14ac:dyDescent="0.2">
      <c r="A1541">
        <v>5826</v>
      </c>
      <c r="B1541" t="s">
        <v>9425</v>
      </c>
      <c r="C1541" t="s">
        <v>549</v>
      </c>
      <c r="D1541">
        <v>87.87</v>
      </c>
    </row>
    <row r="1542" spans="1:4" x14ac:dyDescent="0.2">
      <c r="A1542">
        <v>5824</v>
      </c>
      <c r="B1542" t="s">
        <v>9429</v>
      </c>
      <c r="C1542" t="s">
        <v>547</v>
      </c>
      <c r="D1542">
        <v>247.74</v>
      </c>
    </row>
    <row r="1543" spans="1:4" x14ac:dyDescent="0.2">
      <c r="A1543">
        <v>106369</v>
      </c>
      <c r="B1543" t="s">
        <v>9432</v>
      </c>
      <c r="C1543" t="s">
        <v>549</v>
      </c>
      <c r="D1543" t="s">
        <v>17527</v>
      </c>
    </row>
    <row r="1544" spans="1:4" x14ac:dyDescent="0.2">
      <c r="A1544">
        <v>106362</v>
      </c>
      <c r="B1544" t="s">
        <v>9436</v>
      </c>
      <c r="C1544" t="s">
        <v>547</v>
      </c>
      <c r="D1544" t="s">
        <v>17527</v>
      </c>
    </row>
    <row r="1545" spans="1:4" x14ac:dyDescent="0.2">
      <c r="A1545">
        <v>106253</v>
      </c>
      <c r="B1545" t="s">
        <v>9439</v>
      </c>
      <c r="C1545" t="s">
        <v>549</v>
      </c>
      <c r="D1545">
        <v>102.89</v>
      </c>
    </row>
    <row r="1546" spans="1:4" x14ac:dyDescent="0.2">
      <c r="A1546">
        <v>106248</v>
      </c>
      <c r="B1546" t="s">
        <v>9443</v>
      </c>
      <c r="C1546" t="s">
        <v>547</v>
      </c>
      <c r="D1546">
        <v>323.72000000000003</v>
      </c>
    </row>
    <row r="1547" spans="1:4" x14ac:dyDescent="0.2">
      <c r="A1547">
        <v>106372</v>
      </c>
      <c r="B1547" t="s">
        <v>9446</v>
      </c>
      <c r="C1547" t="s">
        <v>549</v>
      </c>
      <c r="D1547" t="s">
        <v>17527</v>
      </c>
    </row>
    <row r="1548" spans="1:4" x14ac:dyDescent="0.2">
      <c r="A1548">
        <v>106365</v>
      </c>
      <c r="B1548" t="s">
        <v>9450</v>
      </c>
      <c r="C1548" t="s">
        <v>547</v>
      </c>
      <c r="D1548" t="s">
        <v>17527</v>
      </c>
    </row>
    <row r="1549" spans="1:4" x14ac:dyDescent="0.2">
      <c r="A1549">
        <v>106370</v>
      </c>
      <c r="B1549" t="s">
        <v>9453</v>
      </c>
      <c r="C1549" t="s">
        <v>549</v>
      </c>
      <c r="D1549" t="s">
        <v>17527</v>
      </c>
    </row>
    <row r="1550" spans="1:4" x14ac:dyDescent="0.2">
      <c r="A1550">
        <v>106363</v>
      </c>
      <c r="B1550" t="s">
        <v>9457</v>
      </c>
      <c r="C1550" t="s">
        <v>547</v>
      </c>
      <c r="D1550" t="s">
        <v>17527</v>
      </c>
    </row>
    <row r="1551" spans="1:4" x14ac:dyDescent="0.2">
      <c r="A1551">
        <v>5892</v>
      </c>
      <c r="B1551" t="s">
        <v>9460</v>
      </c>
      <c r="C1551" t="s">
        <v>549</v>
      </c>
      <c r="D1551">
        <v>82.74</v>
      </c>
    </row>
    <row r="1552" spans="1:4" x14ac:dyDescent="0.2">
      <c r="A1552">
        <v>5890</v>
      </c>
      <c r="B1552" t="s">
        <v>9464</v>
      </c>
      <c r="C1552" t="s">
        <v>547</v>
      </c>
      <c r="D1552">
        <v>234.59</v>
      </c>
    </row>
    <row r="1553" spans="1:4" x14ac:dyDescent="0.2">
      <c r="A1553">
        <v>5896</v>
      </c>
      <c r="B1553" t="s">
        <v>9467</v>
      </c>
      <c r="C1553" t="s">
        <v>549</v>
      </c>
      <c r="D1553">
        <v>85.6</v>
      </c>
    </row>
    <row r="1554" spans="1:4" x14ac:dyDescent="0.2">
      <c r="A1554">
        <v>5894</v>
      </c>
      <c r="B1554" t="s">
        <v>9471</v>
      </c>
      <c r="C1554" t="s">
        <v>547</v>
      </c>
      <c r="D1554">
        <v>243.37</v>
      </c>
    </row>
    <row r="1555" spans="1:4" x14ac:dyDescent="0.2">
      <c r="A1555">
        <v>91032</v>
      </c>
      <c r="B1555" t="s">
        <v>9474</v>
      </c>
      <c r="C1555" t="s">
        <v>549</v>
      </c>
      <c r="D1555">
        <v>93.96</v>
      </c>
    </row>
    <row r="1556" spans="1:4" x14ac:dyDescent="0.2">
      <c r="A1556">
        <v>91031</v>
      </c>
      <c r="B1556" t="s">
        <v>9478</v>
      </c>
      <c r="C1556" t="s">
        <v>547</v>
      </c>
      <c r="D1556">
        <v>292.17</v>
      </c>
    </row>
    <row r="1557" spans="1:4" x14ac:dyDescent="0.2">
      <c r="A1557">
        <v>106255</v>
      </c>
      <c r="B1557" t="s">
        <v>9481</v>
      </c>
      <c r="C1557" t="s">
        <v>549</v>
      </c>
      <c r="D1557" t="s">
        <v>17527</v>
      </c>
    </row>
    <row r="1558" spans="1:4" x14ac:dyDescent="0.2">
      <c r="A1558">
        <v>106250</v>
      </c>
      <c r="B1558" t="s">
        <v>9485</v>
      </c>
      <c r="C1558" t="s">
        <v>547</v>
      </c>
      <c r="D1558" t="s">
        <v>17527</v>
      </c>
    </row>
    <row r="1559" spans="1:4" x14ac:dyDescent="0.2">
      <c r="A1559">
        <v>106374</v>
      </c>
      <c r="B1559" t="s">
        <v>9488</v>
      </c>
      <c r="C1559" t="s">
        <v>549</v>
      </c>
      <c r="D1559" t="s">
        <v>17527</v>
      </c>
    </row>
    <row r="1560" spans="1:4" x14ac:dyDescent="0.2">
      <c r="A1560">
        <v>106367</v>
      </c>
      <c r="B1560" t="s">
        <v>9492</v>
      </c>
      <c r="C1560" t="s">
        <v>547</v>
      </c>
      <c r="D1560" t="s">
        <v>17527</v>
      </c>
    </row>
    <row r="1561" spans="1:4" x14ac:dyDescent="0.2">
      <c r="A1561">
        <v>106375</v>
      </c>
      <c r="B1561" t="s">
        <v>9495</v>
      </c>
      <c r="C1561" t="s">
        <v>549</v>
      </c>
      <c r="D1561" t="s">
        <v>17527</v>
      </c>
    </row>
    <row r="1562" spans="1:4" x14ac:dyDescent="0.2">
      <c r="A1562">
        <v>106368</v>
      </c>
      <c r="B1562" t="s">
        <v>9499</v>
      </c>
      <c r="C1562" t="s">
        <v>547</v>
      </c>
      <c r="D1562" t="s">
        <v>17527</v>
      </c>
    </row>
    <row r="1563" spans="1:4" x14ac:dyDescent="0.2">
      <c r="A1563">
        <v>102817</v>
      </c>
      <c r="B1563" t="s">
        <v>9502</v>
      </c>
      <c r="C1563" t="s">
        <v>549</v>
      </c>
      <c r="D1563" t="s">
        <v>17527</v>
      </c>
    </row>
    <row r="1564" spans="1:4" x14ac:dyDescent="0.2">
      <c r="A1564">
        <v>102816</v>
      </c>
      <c r="B1564" t="s">
        <v>9505</v>
      </c>
      <c r="C1564" t="s">
        <v>547</v>
      </c>
      <c r="D1564" t="s">
        <v>17527</v>
      </c>
    </row>
    <row r="1565" spans="1:4" x14ac:dyDescent="0.2">
      <c r="A1565">
        <v>91534</v>
      </c>
      <c r="B1565" t="s">
        <v>9508</v>
      </c>
      <c r="C1565" t="s">
        <v>549</v>
      </c>
      <c r="D1565">
        <v>43.16</v>
      </c>
    </row>
    <row r="1566" spans="1:4" x14ac:dyDescent="0.2">
      <c r="A1566">
        <v>91533</v>
      </c>
      <c r="B1566" t="s">
        <v>8377</v>
      </c>
      <c r="C1566" t="s">
        <v>547</v>
      </c>
      <c r="D1566">
        <v>50.71</v>
      </c>
    </row>
    <row r="1567" spans="1:4" x14ac:dyDescent="0.2">
      <c r="A1567">
        <v>95265</v>
      </c>
      <c r="B1567" t="s">
        <v>9513</v>
      </c>
      <c r="C1567" t="s">
        <v>549</v>
      </c>
      <c r="D1567">
        <v>0.92</v>
      </c>
    </row>
    <row r="1568" spans="1:4" x14ac:dyDescent="0.2">
      <c r="A1568">
        <v>95264</v>
      </c>
      <c r="B1568" t="s">
        <v>9516</v>
      </c>
      <c r="C1568" t="s">
        <v>547</v>
      </c>
      <c r="D1568">
        <v>6.69</v>
      </c>
    </row>
    <row r="1569" spans="1:4" x14ac:dyDescent="0.2">
      <c r="A1569">
        <v>90973</v>
      </c>
      <c r="B1569" t="s">
        <v>9519</v>
      </c>
      <c r="C1569" t="s">
        <v>549</v>
      </c>
      <c r="D1569">
        <v>8.93</v>
      </c>
    </row>
    <row r="1570" spans="1:4" x14ac:dyDescent="0.2">
      <c r="A1570">
        <v>90972</v>
      </c>
      <c r="B1570" t="s">
        <v>9522</v>
      </c>
      <c r="C1570" t="s">
        <v>547</v>
      </c>
      <c r="D1570">
        <v>80.03</v>
      </c>
    </row>
    <row r="1571" spans="1:4" x14ac:dyDescent="0.2">
      <c r="A1571">
        <v>91001</v>
      </c>
      <c r="B1571" t="s">
        <v>9525</v>
      </c>
      <c r="C1571" t="s">
        <v>549</v>
      </c>
      <c r="D1571">
        <v>10.59</v>
      </c>
    </row>
    <row r="1572" spans="1:4" x14ac:dyDescent="0.2">
      <c r="A1572">
        <v>90999</v>
      </c>
      <c r="B1572" t="s">
        <v>9528</v>
      </c>
      <c r="C1572" t="s">
        <v>547</v>
      </c>
      <c r="D1572">
        <v>105.66</v>
      </c>
    </row>
    <row r="1573" spans="1:4" x14ac:dyDescent="0.2">
      <c r="A1573">
        <v>5954</v>
      </c>
      <c r="B1573" t="s">
        <v>9531</v>
      </c>
      <c r="C1573" t="s">
        <v>549</v>
      </c>
      <c r="D1573">
        <v>6.67</v>
      </c>
    </row>
    <row r="1574" spans="1:4" x14ac:dyDescent="0.2">
      <c r="A1574">
        <v>5953</v>
      </c>
      <c r="B1574" t="s">
        <v>9534</v>
      </c>
      <c r="C1574" t="s">
        <v>547</v>
      </c>
      <c r="D1574">
        <v>61.71</v>
      </c>
    </row>
    <row r="1575" spans="1:4" x14ac:dyDescent="0.2">
      <c r="A1575">
        <v>90982</v>
      </c>
      <c r="B1575" t="s">
        <v>9063</v>
      </c>
      <c r="C1575" t="s">
        <v>549</v>
      </c>
      <c r="D1575">
        <v>22.69</v>
      </c>
    </row>
    <row r="1576" spans="1:4" x14ac:dyDescent="0.2">
      <c r="A1576">
        <v>90979</v>
      </c>
      <c r="B1576" t="s">
        <v>9064</v>
      </c>
      <c r="C1576" t="s">
        <v>547</v>
      </c>
      <c r="D1576">
        <v>206.7</v>
      </c>
    </row>
    <row r="1577" spans="1:4" x14ac:dyDescent="0.2">
      <c r="A1577">
        <v>90965</v>
      </c>
      <c r="B1577" t="s">
        <v>7622</v>
      </c>
      <c r="C1577" t="s">
        <v>549</v>
      </c>
      <c r="D1577">
        <v>8.9</v>
      </c>
    </row>
    <row r="1578" spans="1:4" x14ac:dyDescent="0.2">
      <c r="A1578">
        <v>90964</v>
      </c>
      <c r="B1578" t="s">
        <v>7623</v>
      </c>
      <c r="C1578" t="s">
        <v>547</v>
      </c>
      <c r="D1578">
        <v>33.06</v>
      </c>
    </row>
    <row r="1579" spans="1:4" x14ac:dyDescent="0.2">
      <c r="A1579">
        <v>102970</v>
      </c>
      <c r="B1579" t="s">
        <v>9545</v>
      </c>
      <c r="C1579" t="s">
        <v>549</v>
      </c>
      <c r="D1579">
        <v>0.22</v>
      </c>
    </row>
    <row r="1580" spans="1:4" x14ac:dyDescent="0.2">
      <c r="A1580">
        <v>102971</v>
      </c>
      <c r="B1580" t="s">
        <v>9548</v>
      </c>
      <c r="C1580" t="s">
        <v>547</v>
      </c>
      <c r="D1580">
        <v>0.56000000000000005</v>
      </c>
    </row>
    <row r="1581" spans="1:4" x14ac:dyDescent="0.2">
      <c r="A1581">
        <v>102822</v>
      </c>
      <c r="B1581" t="s">
        <v>9551</v>
      </c>
      <c r="C1581" t="s">
        <v>549</v>
      </c>
      <c r="D1581" t="s">
        <v>17527</v>
      </c>
    </row>
    <row r="1582" spans="1:4" x14ac:dyDescent="0.2">
      <c r="A1582">
        <v>102821</v>
      </c>
      <c r="B1582" t="s">
        <v>9554</v>
      </c>
      <c r="C1582" t="s">
        <v>547</v>
      </c>
      <c r="D1582" t="s">
        <v>17527</v>
      </c>
    </row>
    <row r="1583" spans="1:4" x14ac:dyDescent="0.2">
      <c r="A1583">
        <v>102828</v>
      </c>
      <c r="B1583" t="s">
        <v>9108</v>
      </c>
      <c r="C1583" t="s">
        <v>549</v>
      </c>
      <c r="D1583" t="s">
        <v>17527</v>
      </c>
    </row>
    <row r="1584" spans="1:4" x14ac:dyDescent="0.2">
      <c r="A1584">
        <v>102827</v>
      </c>
      <c r="B1584" t="s">
        <v>9109</v>
      </c>
      <c r="C1584" t="s">
        <v>547</v>
      </c>
      <c r="D1584" t="s">
        <v>17527</v>
      </c>
    </row>
    <row r="1585" spans="1:4" x14ac:dyDescent="0.2">
      <c r="A1585">
        <v>103939</v>
      </c>
      <c r="B1585" t="s">
        <v>9124</v>
      </c>
      <c r="C1585" t="s">
        <v>549</v>
      </c>
      <c r="D1585" t="s">
        <v>17527</v>
      </c>
    </row>
    <row r="1586" spans="1:4" x14ac:dyDescent="0.2">
      <c r="A1586">
        <v>103938</v>
      </c>
      <c r="B1586" t="s">
        <v>9125</v>
      </c>
      <c r="C1586" t="s">
        <v>547</v>
      </c>
      <c r="D1586" t="s">
        <v>17527</v>
      </c>
    </row>
    <row r="1587" spans="1:4" x14ac:dyDescent="0.2">
      <c r="A1587">
        <v>103945</v>
      </c>
      <c r="B1587" t="s">
        <v>9127</v>
      </c>
      <c r="C1587" t="s">
        <v>549</v>
      </c>
      <c r="D1587" t="s">
        <v>17527</v>
      </c>
    </row>
    <row r="1588" spans="1:4" x14ac:dyDescent="0.2">
      <c r="A1588">
        <v>103944</v>
      </c>
      <c r="B1588" t="s">
        <v>9128</v>
      </c>
      <c r="C1588" t="s">
        <v>547</v>
      </c>
      <c r="D1588" t="s">
        <v>17527</v>
      </c>
    </row>
    <row r="1589" spans="1:4" x14ac:dyDescent="0.2">
      <c r="A1589">
        <v>106416</v>
      </c>
      <c r="B1589" t="s">
        <v>9569</v>
      </c>
      <c r="C1589" t="s">
        <v>549</v>
      </c>
      <c r="D1589">
        <v>13.09</v>
      </c>
    </row>
    <row r="1590" spans="1:4" x14ac:dyDescent="0.2">
      <c r="A1590">
        <v>106414</v>
      </c>
      <c r="B1590" t="s">
        <v>9572</v>
      </c>
      <c r="C1590" t="s">
        <v>547</v>
      </c>
      <c r="D1590">
        <v>25.45</v>
      </c>
    </row>
    <row r="1591" spans="1:4" x14ac:dyDescent="0.2">
      <c r="A1591">
        <v>91285</v>
      </c>
      <c r="B1591" t="s">
        <v>9575</v>
      </c>
      <c r="C1591" t="s">
        <v>549</v>
      </c>
      <c r="D1591">
        <v>0.53</v>
      </c>
    </row>
    <row r="1592" spans="1:4" x14ac:dyDescent="0.2">
      <c r="A1592">
        <v>91283</v>
      </c>
      <c r="B1592" t="s">
        <v>9578</v>
      </c>
      <c r="C1592" t="s">
        <v>547</v>
      </c>
      <c r="D1592">
        <v>10.11</v>
      </c>
    </row>
    <row r="1593" spans="1:4" x14ac:dyDescent="0.2">
      <c r="A1593">
        <v>95283</v>
      </c>
      <c r="B1593" t="s">
        <v>9581</v>
      </c>
      <c r="C1593" t="s">
        <v>549</v>
      </c>
      <c r="D1593">
        <v>0.88</v>
      </c>
    </row>
    <row r="1594" spans="1:4" x14ac:dyDescent="0.2">
      <c r="A1594">
        <v>95282</v>
      </c>
      <c r="B1594" t="s">
        <v>9584</v>
      </c>
      <c r="C1594" t="s">
        <v>547</v>
      </c>
      <c r="D1594">
        <v>10.57</v>
      </c>
    </row>
    <row r="1595" spans="1:4" x14ac:dyDescent="0.2">
      <c r="A1595">
        <v>95128</v>
      </c>
      <c r="B1595" t="s">
        <v>9587</v>
      </c>
      <c r="C1595" t="s">
        <v>549</v>
      </c>
      <c r="D1595">
        <v>68.59</v>
      </c>
    </row>
    <row r="1596" spans="1:4" x14ac:dyDescent="0.2">
      <c r="A1596">
        <v>95127</v>
      </c>
      <c r="B1596" t="s">
        <v>9590</v>
      </c>
      <c r="C1596" t="s">
        <v>547</v>
      </c>
      <c r="D1596">
        <v>242.16</v>
      </c>
    </row>
    <row r="1597" spans="1:4" x14ac:dyDescent="0.2">
      <c r="A1597">
        <v>92044</v>
      </c>
      <c r="B1597" t="s">
        <v>9593</v>
      </c>
      <c r="C1597" t="s">
        <v>549</v>
      </c>
      <c r="D1597">
        <v>8.8699999999999992</v>
      </c>
    </row>
    <row r="1598" spans="1:4" x14ac:dyDescent="0.2">
      <c r="A1598">
        <v>92043</v>
      </c>
      <c r="B1598" t="s">
        <v>9596</v>
      </c>
      <c r="C1598" t="s">
        <v>547</v>
      </c>
      <c r="D1598">
        <v>15</v>
      </c>
    </row>
    <row r="1599" spans="1:4" x14ac:dyDescent="0.2">
      <c r="A1599">
        <v>106417</v>
      </c>
      <c r="B1599" t="s">
        <v>9598</v>
      </c>
      <c r="C1599" t="s">
        <v>549</v>
      </c>
      <c r="D1599">
        <v>7.45</v>
      </c>
    </row>
    <row r="1600" spans="1:4" x14ac:dyDescent="0.2">
      <c r="A1600">
        <v>106415</v>
      </c>
      <c r="B1600" t="s">
        <v>9601</v>
      </c>
      <c r="C1600" t="s">
        <v>547</v>
      </c>
      <c r="D1600">
        <v>16.14</v>
      </c>
    </row>
    <row r="1601" spans="1:4" x14ac:dyDescent="0.2">
      <c r="A1601">
        <v>102834</v>
      </c>
      <c r="B1601" t="s">
        <v>9604</v>
      </c>
      <c r="C1601" t="s">
        <v>549</v>
      </c>
      <c r="D1601" t="s">
        <v>17527</v>
      </c>
    </row>
    <row r="1602" spans="1:4" x14ac:dyDescent="0.2">
      <c r="A1602">
        <v>102833</v>
      </c>
      <c r="B1602" t="s">
        <v>9607</v>
      </c>
      <c r="C1602" t="s">
        <v>547</v>
      </c>
      <c r="D1602" t="s">
        <v>17527</v>
      </c>
    </row>
    <row r="1603" spans="1:4" x14ac:dyDescent="0.2">
      <c r="A1603">
        <v>92119</v>
      </c>
      <c r="B1603" t="s">
        <v>9609</v>
      </c>
      <c r="C1603" t="s">
        <v>549</v>
      </c>
      <c r="D1603">
        <v>0.3</v>
      </c>
    </row>
    <row r="1604" spans="1:4" x14ac:dyDescent="0.2">
      <c r="A1604">
        <v>92118</v>
      </c>
      <c r="B1604" t="s">
        <v>9612</v>
      </c>
      <c r="C1604" t="s">
        <v>547</v>
      </c>
      <c r="D1604">
        <v>0.47</v>
      </c>
    </row>
    <row r="1605" spans="1:4" x14ac:dyDescent="0.2">
      <c r="A1605">
        <v>102917</v>
      </c>
      <c r="B1605" t="s">
        <v>9614</v>
      </c>
      <c r="C1605" t="s">
        <v>549</v>
      </c>
      <c r="D1605" t="s">
        <v>17527</v>
      </c>
    </row>
    <row r="1606" spans="1:4" x14ac:dyDescent="0.2">
      <c r="A1606">
        <v>102916</v>
      </c>
      <c r="B1606" t="s">
        <v>9617</v>
      </c>
      <c r="C1606" t="s">
        <v>547</v>
      </c>
      <c r="D1606" t="s">
        <v>17527</v>
      </c>
    </row>
    <row r="1607" spans="1:4" x14ac:dyDescent="0.2">
      <c r="A1607">
        <v>95721</v>
      </c>
      <c r="B1607" t="s">
        <v>9620</v>
      </c>
      <c r="C1607" t="s">
        <v>549</v>
      </c>
      <c r="D1607">
        <v>130.21</v>
      </c>
    </row>
    <row r="1608" spans="1:4" x14ac:dyDescent="0.2">
      <c r="A1608">
        <v>95720</v>
      </c>
      <c r="B1608" t="s">
        <v>9624</v>
      </c>
      <c r="C1608" t="s">
        <v>547</v>
      </c>
      <c r="D1608">
        <v>309.63</v>
      </c>
    </row>
    <row r="1609" spans="1:4" x14ac:dyDescent="0.2">
      <c r="A1609">
        <v>104717</v>
      </c>
      <c r="B1609" t="s">
        <v>9627</v>
      </c>
      <c r="C1609" t="s">
        <v>549</v>
      </c>
      <c r="D1609">
        <v>124.92</v>
      </c>
    </row>
    <row r="1610" spans="1:4" x14ac:dyDescent="0.2">
      <c r="A1610">
        <v>104716</v>
      </c>
      <c r="B1610" t="s">
        <v>9630</v>
      </c>
      <c r="C1610" t="s">
        <v>547</v>
      </c>
      <c r="D1610">
        <v>299.11</v>
      </c>
    </row>
    <row r="1611" spans="1:4" x14ac:dyDescent="0.2">
      <c r="A1611">
        <v>106399</v>
      </c>
      <c r="B1611" t="s">
        <v>9633</v>
      </c>
      <c r="C1611" t="s">
        <v>549</v>
      </c>
      <c r="D1611" t="s">
        <v>17527</v>
      </c>
    </row>
    <row r="1612" spans="1:4" x14ac:dyDescent="0.2">
      <c r="A1612">
        <v>106398</v>
      </c>
      <c r="B1612" t="s">
        <v>9636</v>
      </c>
      <c r="C1612" t="s">
        <v>547</v>
      </c>
      <c r="D1612" t="s">
        <v>17527</v>
      </c>
    </row>
    <row r="1613" spans="1:4" x14ac:dyDescent="0.2">
      <c r="A1613">
        <v>106405</v>
      </c>
      <c r="B1613" t="s">
        <v>9639</v>
      </c>
      <c r="C1613" t="s">
        <v>549</v>
      </c>
      <c r="D1613" t="s">
        <v>17527</v>
      </c>
    </row>
    <row r="1614" spans="1:4" x14ac:dyDescent="0.2">
      <c r="A1614">
        <v>106404</v>
      </c>
      <c r="B1614" t="s">
        <v>9642</v>
      </c>
      <c r="C1614" t="s">
        <v>547</v>
      </c>
      <c r="D1614" t="s">
        <v>17527</v>
      </c>
    </row>
    <row r="1615" spans="1:4" x14ac:dyDescent="0.2">
      <c r="A1615">
        <v>102899</v>
      </c>
      <c r="B1615" t="s">
        <v>9645</v>
      </c>
      <c r="C1615" t="s">
        <v>549</v>
      </c>
      <c r="D1615" t="s">
        <v>17527</v>
      </c>
    </row>
    <row r="1616" spans="1:4" x14ac:dyDescent="0.2">
      <c r="A1616">
        <v>102898</v>
      </c>
      <c r="B1616" t="s">
        <v>9648</v>
      </c>
      <c r="C1616" t="s">
        <v>547</v>
      </c>
      <c r="D1616" t="s">
        <v>17527</v>
      </c>
    </row>
    <row r="1617" spans="1:4" x14ac:dyDescent="0.2">
      <c r="A1617">
        <v>5632</v>
      </c>
      <c r="B1617" t="s">
        <v>8009</v>
      </c>
      <c r="C1617" t="s">
        <v>549</v>
      </c>
      <c r="D1617">
        <v>105.77</v>
      </c>
    </row>
    <row r="1618" spans="1:4" x14ac:dyDescent="0.2">
      <c r="A1618">
        <v>5631</v>
      </c>
      <c r="B1618" t="s">
        <v>8010</v>
      </c>
      <c r="C1618" t="s">
        <v>547</v>
      </c>
      <c r="D1618">
        <v>234.82</v>
      </c>
    </row>
    <row r="1619" spans="1:4" x14ac:dyDescent="0.2">
      <c r="A1619">
        <v>88908</v>
      </c>
      <c r="B1619" t="s">
        <v>8187</v>
      </c>
      <c r="C1619" t="s">
        <v>549</v>
      </c>
      <c r="D1619">
        <v>114.13</v>
      </c>
    </row>
    <row r="1620" spans="1:4" x14ac:dyDescent="0.2">
      <c r="A1620">
        <v>88907</v>
      </c>
      <c r="B1620" t="s">
        <v>8188</v>
      </c>
      <c r="C1620" t="s">
        <v>547</v>
      </c>
      <c r="D1620">
        <v>277.64</v>
      </c>
    </row>
    <row r="1621" spans="1:4" x14ac:dyDescent="0.2">
      <c r="A1621">
        <v>5911</v>
      </c>
      <c r="B1621" t="s">
        <v>9659</v>
      </c>
      <c r="C1621" t="s">
        <v>549</v>
      </c>
      <c r="D1621">
        <v>36.18</v>
      </c>
    </row>
    <row r="1622" spans="1:4" x14ac:dyDescent="0.2">
      <c r="A1622">
        <v>5909</v>
      </c>
      <c r="B1622" t="s">
        <v>9662</v>
      </c>
      <c r="C1622" t="s">
        <v>547</v>
      </c>
      <c r="D1622">
        <v>44.44</v>
      </c>
    </row>
    <row r="1623" spans="1:4" x14ac:dyDescent="0.2">
      <c r="A1623">
        <v>91486</v>
      </c>
      <c r="B1623" t="s">
        <v>8552</v>
      </c>
      <c r="C1623" t="s">
        <v>549</v>
      </c>
      <c r="D1623">
        <v>96.04</v>
      </c>
    </row>
    <row r="1624" spans="1:4" x14ac:dyDescent="0.2">
      <c r="A1624">
        <v>83362</v>
      </c>
      <c r="B1624" t="s">
        <v>8553</v>
      </c>
      <c r="C1624" t="s">
        <v>547</v>
      </c>
      <c r="D1624">
        <v>300.91000000000003</v>
      </c>
    </row>
    <row r="1625" spans="1:4" x14ac:dyDescent="0.2">
      <c r="A1625">
        <v>102839</v>
      </c>
      <c r="B1625" t="s">
        <v>9670</v>
      </c>
      <c r="C1625" t="s">
        <v>549</v>
      </c>
      <c r="D1625" t="s">
        <v>17527</v>
      </c>
    </row>
    <row r="1626" spans="1:4" x14ac:dyDescent="0.2">
      <c r="A1626">
        <v>102838</v>
      </c>
      <c r="B1626" t="s">
        <v>9673</v>
      </c>
      <c r="C1626" t="s">
        <v>547</v>
      </c>
      <c r="D1626" t="s">
        <v>17527</v>
      </c>
    </row>
    <row r="1627" spans="1:4" x14ac:dyDescent="0.2">
      <c r="A1627">
        <v>89235</v>
      </c>
      <c r="B1627" t="s">
        <v>7998</v>
      </c>
      <c r="C1627" t="s">
        <v>549</v>
      </c>
      <c r="D1627">
        <v>201.21</v>
      </c>
    </row>
    <row r="1628" spans="1:4" x14ac:dyDescent="0.2">
      <c r="A1628">
        <v>89234</v>
      </c>
      <c r="B1628" t="s">
        <v>7999</v>
      </c>
      <c r="C1628" t="s">
        <v>547</v>
      </c>
      <c r="D1628">
        <v>595.95000000000005</v>
      </c>
    </row>
    <row r="1629" spans="1:4" x14ac:dyDescent="0.2">
      <c r="A1629">
        <v>89243</v>
      </c>
      <c r="B1629" t="s">
        <v>9680</v>
      </c>
      <c r="C1629" t="s">
        <v>549</v>
      </c>
      <c r="D1629">
        <v>419.36</v>
      </c>
    </row>
    <row r="1630" spans="1:4" x14ac:dyDescent="0.2">
      <c r="A1630">
        <v>89242</v>
      </c>
      <c r="B1630" t="s">
        <v>9683</v>
      </c>
      <c r="C1630" t="s">
        <v>547</v>
      </c>
      <c r="D1630" s="335">
        <v>1394.48</v>
      </c>
    </row>
    <row r="1631" spans="1:4" x14ac:dyDescent="0.2">
      <c r="A1631">
        <v>102935</v>
      </c>
      <c r="B1631" t="s">
        <v>9686</v>
      </c>
      <c r="C1631" t="s">
        <v>549</v>
      </c>
      <c r="D1631" t="s">
        <v>17527</v>
      </c>
    </row>
    <row r="1632" spans="1:4" x14ac:dyDescent="0.2">
      <c r="A1632">
        <v>102934</v>
      </c>
      <c r="B1632" t="s">
        <v>9689</v>
      </c>
      <c r="C1632" t="s">
        <v>547</v>
      </c>
      <c r="D1632" t="s">
        <v>17527</v>
      </c>
    </row>
    <row r="1633" spans="1:4" x14ac:dyDescent="0.2">
      <c r="A1633">
        <v>93416</v>
      </c>
      <c r="B1633" t="s">
        <v>9692</v>
      </c>
      <c r="C1633" t="s">
        <v>549</v>
      </c>
      <c r="D1633">
        <v>0.51</v>
      </c>
    </row>
    <row r="1634" spans="1:4" x14ac:dyDescent="0.2">
      <c r="A1634">
        <v>93415</v>
      </c>
      <c r="B1634" t="s">
        <v>9695</v>
      </c>
      <c r="C1634" t="s">
        <v>547</v>
      </c>
      <c r="D1634">
        <v>12.2</v>
      </c>
    </row>
    <row r="1635" spans="1:4" x14ac:dyDescent="0.2">
      <c r="A1635">
        <v>5689</v>
      </c>
      <c r="B1635" t="s">
        <v>9698</v>
      </c>
      <c r="C1635" t="s">
        <v>547</v>
      </c>
      <c r="D1635">
        <v>6.32</v>
      </c>
    </row>
    <row r="1636" spans="1:4" x14ac:dyDescent="0.2">
      <c r="A1636">
        <v>5690</v>
      </c>
      <c r="B1636" t="s">
        <v>9702</v>
      </c>
      <c r="C1636" t="s">
        <v>549</v>
      </c>
      <c r="D1636">
        <v>4.09</v>
      </c>
    </row>
    <row r="1637" spans="1:4" x14ac:dyDescent="0.2">
      <c r="A1637">
        <v>5923</v>
      </c>
      <c r="B1637" t="s">
        <v>8447</v>
      </c>
      <c r="C1637" t="s">
        <v>549</v>
      </c>
      <c r="D1637">
        <v>3.2</v>
      </c>
    </row>
    <row r="1638" spans="1:4" x14ac:dyDescent="0.2">
      <c r="A1638">
        <v>5921</v>
      </c>
      <c r="B1638" t="s">
        <v>8448</v>
      </c>
      <c r="C1638" t="s">
        <v>547</v>
      </c>
      <c r="D1638">
        <v>4.9400000000000004</v>
      </c>
    </row>
    <row r="1639" spans="1:4" x14ac:dyDescent="0.2">
      <c r="A1639">
        <v>95212</v>
      </c>
      <c r="B1639" t="s">
        <v>9706</v>
      </c>
      <c r="C1639" t="s">
        <v>547</v>
      </c>
      <c r="D1639">
        <v>181.37</v>
      </c>
    </row>
    <row r="1640" spans="1:4" x14ac:dyDescent="0.2">
      <c r="A1640">
        <v>95213</v>
      </c>
      <c r="B1640" t="s">
        <v>9712</v>
      </c>
      <c r="C1640" t="s">
        <v>549</v>
      </c>
      <c r="D1640">
        <v>111.24</v>
      </c>
    </row>
    <row r="1641" spans="1:4" x14ac:dyDescent="0.2">
      <c r="A1641">
        <v>93272</v>
      </c>
      <c r="B1641" t="s">
        <v>9713</v>
      </c>
      <c r="C1641" t="s">
        <v>547</v>
      </c>
      <c r="D1641">
        <v>118.59</v>
      </c>
    </row>
    <row r="1642" spans="1:4" x14ac:dyDescent="0.2">
      <c r="A1642">
        <v>93274</v>
      </c>
      <c r="B1642" t="s">
        <v>9718</v>
      </c>
      <c r="C1642" t="s">
        <v>549</v>
      </c>
      <c r="D1642">
        <v>81.540000000000006</v>
      </c>
    </row>
    <row r="1643" spans="1:4" x14ac:dyDescent="0.2">
      <c r="A1643">
        <v>83766</v>
      </c>
      <c r="B1643" t="s">
        <v>9719</v>
      </c>
      <c r="C1643" t="s">
        <v>549</v>
      </c>
      <c r="D1643">
        <v>61.95</v>
      </c>
    </row>
    <row r="1644" spans="1:4" x14ac:dyDescent="0.2">
      <c r="A1644">
        <v>83765</v>
      </c>
      <c r="B1644" t="s">
        <v>9722</v>
      </c>
      <c r="C1644" t="s">
        <v>547</v>
      </c>
      <c r="D1644">
        <v>122.97</v>
      </c>
    </row>
    <row r="1645" spans="1:4" x14ac:dyDescent="0.2">
      <c r="A1645">
        <v>95873</v>
      </c>
      <c r="B1645" t="s">
        <v>9725</v>
      </c>
      <c r="C1645" t="s">
        <v>549</v>
      </c>
      <c r="D1645">
        <v>15.25</v>
      </c>
    </row>
    <row r="1646" spans="1:4" x14ac:dyDescent="0.2">
      <c r="A1646">
        <v>95872</v>
      </c>
      <c r="B1646" t="s">
        <v>9728</v>
      </c>
      <c r="C1646" t="s">
        <v>547</v>
      </c>
      <c r="D1646">
        <v>306</v>
      </c>
    </row>
    <row r="1647" spans="1:4" x14ac:dyDescent="0.2">
      <c r="A1647">
        <v>104689</v>
      </c>
      <c r="B1647" t="s">
        <v>9731</v>
      </c>
      <c r="C1647" t="s">
        <v>549</v>
      </c>
      <c r="D1647" t="s">
        <v>17527</v>
      </c>
    </row>
    <row r="1648" spans="1:4" x14ac:dyDescent="0.2">
      <c r="A1648">
        <v>104688</v>
      </c>
      <c r="B1648" t="s">
        <v>9734</v>
      </c>
      <c r="C1648" t="s">
        <v>547</v>
      </c>
      <c r="D1648" t="s">
        <v>17527</v>
      </c>
    </row>
    <row r="1649" spans="1:4" x14ac:dyDescent="0.2">
      <c r="A1649">
        <v>73395</v>
      </c>
      <c r="B1649" t="s">
        <v>9737</v>
      </c>
      <c r="C1649" t="s">
        <v>549</v>
      </c>
      <c r="D1649">
        <v>10.72</v>
      </c>
    </row>
    <row r="1650" spans="1:4" x14ac:dyDescent="0.2">
      <c r="A1650">
        <v>73417</v>
      </c>
      <c r="B1650" t="s">
        <v>9740</v>
      </c>
      <c r="C1650" t="s">
        <v>547</v>
      </c>
      <c r="D1650">
        <v>198.08</v>
      </c>
    </row>
    <row r="1651" spans="1:4" x14ac:dyDescent="0.2">
      <c r="A1651">
        <v>93428</v>
      </c>
      <c r="B1651" t="s">
        <v>9743</v>
      </c>
      <c r="C1651" t="s">
        <v>549</v>
      </c>
      <c r="D1651">
        <v>9.5399999999999991</v>
      </c>
    </row>
    <row r="1652" spans="1:4" x14ac:dyDescent="0.2">
      <c r="A1652">
        <v>93427</v>
      </c>
      <c r="B1652" t="s">
        <v>9746</v>
      </c>
      <c r="C1652" t="s">
        <v>547</v>
      </c>
      <c r="D1652">
        <v>180.59</v>
      </c>
    </row>
    <row r="1653" spans="1:4" x14ac:dyDescent="0.2">
      <c r="A1653">
        <v>93422</v>
      </c>
      <c r="B1653" t="s">
        <v>9749</v>
      </c>
      <c r="C1653" t="s">
        <v>549</v>
      </c>
      <c r="D1653">
        <v>6.73</v>
      </c>
    </row>
    <row r="1654" spans="1:4" x14ac:dyDescent="0.2">
      <c r="A1654">
        <v>93421</v>
      </c>
      <c r="B1654" t="s">
        <v>9752</v>
      </c>
      <c r="C1654" t="s">
        <v>547</v>
      </c>
      <c r="D1654">
        <v>80.12</v>
      </c>
    </row>
    <row r="1655" spans="1:4" x14ac:dyDescent="0.2">
      <c r="A1655">
        <v>93282</v>
      </c>
      <c r="B1655" t="s">
        <v>9755</v>
      </c>
      <c r="C1655" t="s">
        <v>549</v>
      </c>
      <c r="D1655">
        <v>33.909999999999997</v>
      </c>
    </row>
    <row r="1656" spans="1:4" x14ac:dyDescent="0.2">
      <c r="A1656">
        <v>93281</v>
      </c>
      <c r="B1656" t="s">
        <v>9759</v>
      </c>
      <c r="C1656" t="s">
        <v>547</v>
      </c>
      <c r="D1656">
        <v>35.11</v>
      </c>
    </row>
    <row r="1657" spans="1:4" x14ac:dyDescent="0.2">
      <c r="A1657">
        <v>104914</v>
      </c>
      <c r="B1657" t="s">
        <v>9762</v>
      </c>
      <c r="C1657" t="s">
        <v>549</v>
      </c>
      <c r="D1657" t="s">
        <v>17527</v>
      </c>
    </row>
    <row r="1658" spans="1:4" x14ac:dyDescent="0.2">
      <c r="A1658">
        <v>104913</v>
      </c>
      <c r="B1658" t="s">
        <v>9765</v>
      </c>
      <c r="C1658" t="s">
        <v>547</v>
      </c>
      <c r="D1658" t="s">
        <v>17527</v>
      </c>
    </row>
    <row r="1659" spans="1:4" x14ac:dyDescent="0.2">
      <c r="A1659">
        <v>102845</v>
      </c>
      <c r="B1659" t="s">
        <v>9768</v>
      </c>
      <c r="C1659" t="s">
        <v>549</v>
      </c>
      <c r="D1659" t="s">
        <v>17527</v>
      </c>
    </row>
    <row r="1660" spans="1:4" x14ac:dyDescent="0.2">
      <c r="A1660">
        <v>102844</v>
      </c>
      <c r="B1660" t="s">
        <v>9771</v>
      </c>
      <c r="C1660" t="s">
        <v>547</v>
      </c>
      <c r="D1660" t="s">
        <v>17527</v>
      </c>
    </row>
    <row r="1661" spans="1:4" x14ac:dyDescent="0.2">
      <c r="A1661">
        <v>89273</v>
      </c>
      <c r="B1661" t="s">
        <v>9774</v>
      </c>
      <c r="C1661" t="s">
        <v>549</v>
      </c>
      <c r="D1661">
        <v>122.65</v>
      </c>
    </row>
    <row r="1662" spans="1:4" x14ac:dyDescent="0.2">
      <c r="A1662">
        <v>89272</v>
      </c>
      <c r="B1662" t="s">
        <v>9778</v>
      </c>
      <c r="C1662" t="s">
        <v>547</v>
      </c>
      <c r="D1662">
        <v>236.41</v>
      </c>
    </row>
    <row r="1663" spans="1:4" x14ac:dyDescent="0.2">
      <c r="A1663">
        <v>93288</v>
      </c>
      <c r="B1663" t="s">
        <v>1133</v>
      </c>
      <c r="C1663" t="s">
        <v>549</v>
      </c>
      <c r="D1663">
        <v>194.71</v>
      </c>
    </row>
    <row r="1664" spans="1:4" x14ac:dyDescent="0.2">
      <c r="A1664">
        <v>93287</v>
      </c>
      <c r="B1664" t="s">
        <v>1134</v>
      </c>
      <c r="C1664" t="s">
        <v>547</v>
      </c>
      <c r="D1664">
        <v>371.34</v>
      </c>
    </row>
    <row r="1665" spans="1:4" x14ac:dyDescent="0.2">
      <c r="A1665">
        <v>104711</v>
      </c>
      <c r="B1665" t="s">
        <v>9786</v>
      </c>
      <c r="C1665" t="s">
        <v>549</v>
      </c>
      <c r="D1665" t="s">
        <v>17527</v>
      </c>
    </row>
    <row r="1666" spans="1:4" x14ac:dyDescent="0.2">
      <c r="A1666">
        <v>104710</v>
      </c>
      <c r="B1666" t="s">
        <v>9789</v>
      </c>
      <c r="C1666" t="s">
        <v>547</v>
      </c>
      <c r="D1666" t="s">
        <v>17527</v>
      </c>
    </row>
    <row r="1667" spans="1:4" x14ac:dyDescent="0.2">
      <c r="A1667">
        <v>104908</v>
      </c>
      <c r="B1667" t="s">
        <v>9792</v>
      </c>
      <c r="C1667" t="s">
        <v>549</v>
      </c>
      <c r="D1667" t="s">
        <v>17527</v>
      </c>
    </row>
    <row r="1668" spans="1:4" x14ac:dyDescent="0.2">
      <c r="A1668">
        <v>104907</v>
      </c>
      <c r="B1668" t="s">
        <v>9795</v>
      </c>
      <c r="C1668" t="s">
        <v>547</v>
      </c>
      <c r="D1668" t="s">
        <v>17527</v>
      </c>
    </row>
    <row r="1669" spans="1:4" x14ac:dyDescent="0.2">
      <c r="A1669">
        <v>102851</v>
      </c>
      <c r="B1669" t="s">
        <v>9798</v>
      </c>
      <c r="C1669" t="s">
        <v>549</v>
      </c>
      <c r="D1669" t="s">
        <v>17527</v>
      </c>
    </row>
    <row r="1670" spans="1:4" x14ac:dyDescent="0.2">
      <c r="A1670">
        <v>102850</v>
      </c>
      <c r="B1670" t="s">
        <v>9801</v>
      </c>
      <c r="C1670" t="s">
        <v>547</v>
      </c>
      <c r="D1670" t="s">
        <v>17527</v>
      </c>
    </row>
    <row r="1671" spans="1:4" x14ac:dyDescent="0.2">
      <c r="A1671">
        <v>102857</v>
      </c>
      <c r="B1671" t="s">
        <v>9804</v>
      </c>
      <c r="C1671" t="s">
        <v>549</v>
      </c>
      <c r="D1671" t="s">
        <v>17527</v>
      </c>
    </row>
    <row r="1672" spans="1:4" x14ac:dyDescent="0.2">
      <c r="A1672">
        <v>102856</v>
      </c>
      <c r="B1672" t="s">
        <v>9807</v>
      </c>
      <c r="C1672" t="s">
        <v>547</v>
      </c>
      <c r="D1672" t="s">
        <v>17527</v>
      </c>
    </row>
    <row r="1673" spans="1:4" x14ac:dyDescent="0.2">
      <c r="A1673">
        <v>106256</v>
      </c>
      <c r="B1673" t="s">
        <v>9810</v>
      </c>
      <c r="C1673" t="s">
        <v>549</v>
      </c>
      <c r="D1673">
        <v>127.8</v>
      </c>
    </row>
    <row r="1674" spans="1:4" x14ac:dyDescent="0.2">
      <c r="A1674">
        <v>106251</v>
      </c>
      <c r="B1674" t="s">
        <v>9815</v>
      </c>
      <c r="C1674" t="s">
        <v>547</v>
      </c>
      <c r="D1674">
        <v>363.91</v>
      </c>
    </row>
    <row r="1675" spans="1:4" x14ac:dyDescent="0.2">
      <c r="A1675">
        <v>93403</v>
      </c>
      <c r="B1675" t="s">
        <v>9818</v>
      </c>
      <c r="C1675" t="s">
        <v>549</v>
      </c>
      <c r="D1675">
        <v>98.16</v>
      </c>
    </row>
    <row r="1676" spans="1:4" x14ac:dyDescent="0.2">
      <c r="A1676">
        <v>93402</v>
      </c>
      <c r="B1676" t="s">
        <v>9822</v>
      </c>
      <c r="C1676" t="s">
        <v>547</v>
      </c>
      <c r="D1676">
        <v>305.82</v>
      </c>
    </row>
    <row r="1677" spans="1:4" x14ac:dyDescent="0.2">
      <c r="A1677">
        <v>5930</v>
      </c>
      <c r="B1677" t="s">
        <v>9825</v>
      </c>
      <c r="C1677" t="s">
        <v>549</v>
      </c>
      <c r="D1677">
        <v>101.32</v>
      </c>
    </row>
    <row r="1678" spans="1:4" x14ac:dyDescent="0.2">
      <c r="A1678">
        <v>5928</v>
      </c>
      <c r="B1678" t="s">
        <v>9829</v>
      </c>
      <c r="C1678" t="s">
        <v>547</v>
      </c>
      <c r="D1678">
        <v>311.87</v>
      </c>
    </row>
    <row r="1679" spans="1:4" x14ac:dyDescent="0.2">
      <c r="A1679">
        <v>105845</v>
      </c>
      <c r="B1679" t="s">
        <v>9832</v>
      </c>
      <c r="C1679" t="s">
        <v>549</v>
      </c>
      <c r="D1679" t="s">
        <v>17527</v>
      </c>
    </row>
    <row r="1680" spans="1:4" x14ac:dyDescent="0.2">
      <c r="A1680">
        <v>105844</v>
      </c>
      <c r="B1680" t="s">
        <v>9836</v>
      </c>
      <c r="C1680" t="s">
        <v>547</v>
      </c>
      <c r="D1680" t="s">
        <v>17527</v>
      </c>
    </row>
    <row r="1681" spans="1:4" x14ac:dyDescent="0.2">
      <c r="A1681">
        <v>91635</v>
      </c>
      <c r="B1681" t="s">
        <v>9839</v>
      </c>
      <c r="C1681" t="s">
        <v>549</v>
      </c>
      <c r="D1681">
        <v>92.56</v>
      </c>
    </row>
    <row r="1682" spans="1:4" x14ac:dyDescent="0.2">
      <c r="A1682">
        <v>91634</v>
      </c>
      <c r="B1682" t="s">
        <v>9843</v>
      </c>
      <c r="C1682" t="s">
        <v>547</v>
      </c>
      <c r="D1682">
        <v>268.61</v>
      </c>
    </row>
    <row r="1683" spans="1:4" x14ac:dyDescent="0.2">
      <c r="A1683">
        <v>105985</v>
      </c>
      <c r="B1683" t="s">
        <v>9846</v>
      </c>
      <c r="C1683" t="s">
        <v>549</v>
      </c>
      <c r="D1683">
        <v>124.86</v>
      </c>
    </row>
    <row r="1684" spans="1:4" x14ac:dyDescent="0.2">
      <c r="A1684">
        <v>105984</v>
      </c>
      <c r="B1684" t="s">
        <v>9850</v>
      </c>
      <c r="C1684" t="s">
        <v>547</v>
      </c>
      <c r="D1684">
        <v>358.3</v>
      </c>
    </row>
    <row r="1685" spans="1:4" x14ac:dyDescent="0.2">
      <c r="A1685">
        <v>98765</v>
      </c>
      <c r="B1685" t="s">
        <v>9853</v>
      </c>
      <c r="C1685" t="s">
        <v>549</v>
      </c>
      <c r="D1685">
        <v>0.09</v>
      </c>
    </row>
    <row r="1686" spans="1:4" x14ac:dyDescent="0.2">
      <c r="A1686">
        <v>98764</v>
      </c>
      <c r="B1686" t="s">
        <v>9856</v>
      </c>
      <c r="C1686" t="s">
        <v>547</v>
      </c>
      <c r="D1686">
        <v>7.15</v>
      </c>
    </row>
    <row r="1687" spans="1:4" x14ac:dyDescent="0.2">
      <c r="A1687">
        <v>99834</v>
      </c>
      <c r="B1687" t="s">
        <v>9859</v>
      </c>
      <c r="C1687" t="s">
        <v>549</v>
      </c>
      <c r="D1687">
        <v>0.21</v>
      </c>
    </row>
    <row r="1688" spans="1:4" x14ac:dyDescent="0.2">
      <c r="A1688">
        <v>99833</v>
      </c>
      <c r="B1688" t="s">
        <v>9862</v>
      </c>
      <c r="C1688" t="s">
        <v>547</v>
      </c>
      <c r="D1688">
        <v>5.51</v>
      </c>
    </row>
    <row r="1689" spans="1:4" x14ac:dyDescent="0.2">
      <c r="A1689">
        <v>104521</v>
      </c>
      <c r="B1689" t="s">
        <v>9865</v>
      </c>
      <c r="C1689" t="s">
        <v>549</v>
      </c>
      <c r="D1689" t="s">
        <v>17527</v>
      </c>
    </row>
    <row r="1690" spans="1:4" x14ac:dyDescent="0.2">
      <c r="A1690">
        <v>104520</v>
      </c>
      <c r="B1690" t="s">
        <v>9868</v>
      </c>
      <c r="C1690" t="s">
        <v>547</v>
      </c>
      <c r="D1690" t="s">
        <v>17527</v>
      </c>
    </row>
    <row r="1691" spans="1:4" x14ac:dyDescent="0.2">
      <c r="A1691">
        <v>90687</v>
      </c>
      <c r="B1691" t="s">
        <v>9871</v>
      </c>
      <c r="C1691" t="s">
        <v>549</v>
      </c>
      <c r="D1691">
        <v>85.63</v>
      </c>
    </row>
    <row r="1692" spans="1:4" x14ac:dyDescent="0.2">
      <c r="A1692">
        <v>90686</v>
      </c>
      <c r="B1692" t="s">
        <v>9875</v>
      </c>
      <c r="C1692" t="s">
        <v>547</v>
      </c>
      <c r="D1692">
        <v>186.5</v>
      </c>
    </row>
    <row r="1693" spans="1:4" x14ac:dyDescent="0.2">
      <c r="A1693">
        <v>5952</v>
      </c>
      <c r="B1693" t="s">
        <v>7624</v>
      </c>
      <c r="C1693" t="s">
        <v>549</v>
      </c>
      <c r="D1693">
        <v>39.5</v>
      </c>
    </row>
    <row r="1694" spans="1:4" x14ac:dyDescent="0.2">
      <c r="A1694">
        <v>5795</v>
      </c>
      <c r="B1694" t="s">
        <v>7625</v>
      </c>
      <c r="C1694" t="s">
        <v>547</v>
      </c>
      <c r="D1694">
        <v>40.04</v>
      </c>
    </row>
    <row r="1695" spans="1:4" x14ac:dyDescent="0.2">
      <c r="A1695">
        <v>104657</v>
      </c>
      <c r="B1695" t="s">
        <v>9882</v>
      </c>
      <c r="C1695" t="s">
        <v>549</v>
      </c>
      <c r="D1695" t="s">
        <v>17527</v>
      </c>
    </row>
    <row r="1696" spans="1:4" x14ac:dyDescent="0.2">
      <c r="A1696">
        <v>104656</v>
      </c>
      <c r="B1696" t="s">
        <v>9885</v>
      </c>
      <c r="C1696" t="s">
        <v>547</v>
      </c>
      <c r="D1696" t="s">
        <v>17527</v>
      </c>
    </row>
    <row r="1697" spans="1:4" x14ac:dyDescent="0.2">
      <c r="A1697">
        <v>102274</v>
      </c>
      <c r="B1697" t="s">
        <v>7958</v>
      </c>
      <c r="C1697" t="s">
        <v>549</v>
      </c>
      <c r="D1697">
        <v>0.89</v>
      </c>
    </row>
    <row r="1698" spans="1:4" x14ac:dyDescent="0.2">
      <c r="A1698">
        <v>102275</v>
      </c>
      <c r="B1698" t="s">
        <v>7957</v>
      </c>
      <c r="C1698" t="s">
        <v>547</v>
      </c>
      <c r="D1698">
        <v>3.78</v>
      </c>
    </row>
    <row r="1699" spans="1:4" x14ac:dyDescent="0.2">
      <c r="A1699">
        <v>95259</v>
      </c>
      <c r="B1699" t="s">
        <v>9892</v>
      </c>
      <c r="C1699" t="s">
        <v>549</v>
      </c>
      <c r="D1699">
        <v>40.04</v>
      </c>
    </row>
    <row r="1700" spans="1:4" x14ac:dyDescent="0.2">
      <c r="A1700">
        <v>95258</v>
      </c>
      <c r="B1700" t="s">
        <v>9895</v>
      </c>
      <c r="C1700" t="s">
        <v>547</v>
      </c>
      <c r="D1700">
        <v>41.13</v>
      </c>
    </row>
    <row r="1701" spans="1:4" x14ac:dyDescent="0.2">
      <c r="A1701">
        <v>105917</v>
      </c>
      <c r="B1701" t="s">
        <v>9897</v>
      </c>
      <c r="C1701" t="s">
        <v>549</v>
      </c>
      <c r="D1701">
        <v>39.880000000000003</v>
      </c>
    </row>
    <row r="1702" spans="1:4" x14ac:dyDescent="0.2">
      <c r="A1702">
        <v>105916</v>
      </c>
      <c r="B1702" t="s">
        <v>9900</v>
      </c>
      <c r="C1702" t="s">
        <v>547</v>
      </c>
      <c r="D1702">
        <v>40.81</v>
      </c>
    </row>
    <row r="1703" spans="1:4" x14ac:dyDescent="0.2">
      <c r="A1703">
        <v>103794</v>
      </c>
      <c r="B1703" t="s">
        <v>9902</v>
      </c>
      <c r="C1703" t="s">
        <v>549</v>
      </c>
      <c r="D1703" t="s">
        <v>17527</v>
      </c>
    </row>
    <row r="1704" spans="1:4" x14ac:dyDescent="0.2">
      <c r="A1704">
        <v>103793</v>
      </c>
      <c r="B1704" t="s">
        <v>9905</v>
      </c>
      <c r="C1704" t="s">
        <v>547</v>
      </c>
      <c r="D1704" t="s">
        <v>17527</v>
      </c>
    </row>
    <row r="1705" spans="1:4" x14ac:dyDescent="0.2">
      <c r="A1705">
        <v>96156</v>
      </c>
      <c r="B1705" t="s">
        <v>7997</v>
      </c>
      <c r="C1705" t="s">
        <v>549</v>
      </c>
      <c r="D1705">
        <v>77.489999999999995</v>
      </c>
    </row>
    <row r="1706" spans="1:4" x14ac:dyDescent="0.2">
      <c r="A1706">
        <v>96158</v>
      </c>
      <c r="B1706" t="s">
        <v>7996</v>
      </c>
      <c r="C1706" t="s">
        <v>547</v>
      </c>
      <c r="D1706">
        <v>159.49</v>
      </c>
    </row>
    <row r="1707" spans="1:4" x14ac:dyDescent="0.2">
      <c r="A1707">
        <v>90693</v>
      </c>
      <c r="B1707" t="s">
        <v>8388</v>
      </c>
      <c r="C1707" t="s">
        <v>549</v>
      </c>
      <c r="D1707">
        <v>72.81</v>
      </c>
    </row>
    <row r="1708" spans="1:4" x14ac:dyDescent="0.2">
      <c r="A1708">
        <v>90692</v>
      </c>
      <c r="B1708" t="s">
        <v>8389</v>
      </c>
      <c r="C1708" t="s">
        <v>547</v>
      </c>
      <c r="D1708">
        <v>150.18</v>
      </c>
    </row>
    <row r="1709" spans="1:4" x14ac:dyDescent="0.2">
      <c r="A1709">
        <v>96246</v>
      </c>
      <c r="B1709" t="s">
        <v>9916</v>
      </c>
      <c r="C1709" t="s">
        <v>549</v>
      </c>
      <c r="D1709">
        <v>81.37</v>
      </c>
    </row>
    <row r="1710" spans="1:4" x14ac:dyDescent="0.2">
      <c r="A1710">
        <v>96245</v>
      </c>
      <c r="B1710" t="s">
        <v>9919</v>
      </c>
      <c r="C1710" t="s">
        <v>547</v>
      </c>
      <c r="D1710">
        <v>137.96</v>
      </c>
    </row>
    <row r="1711" spans="1:4" x14ac:dyDescent="0.2">
      <c r="A1711">
        <v>88404</v>
      </c>
      <c r="B1711" t="s">
        <v>7728</v>
      </c>
      <c r="C1711" t="s">
        <v>549</v>
      </c>
      <c r="D1711">
        <v>1.03</v>
      </c>
    </row>
    <row r="1712" spans="1:4" x14ac:dyDescent="0.2">
      <c r="A1712">
        <v>88399</v>
      </c>
      <c r="B1712" t="s">
        <v>7729</v>
      </c>
      <c r="C1712" t="s">
        <v>547</v>
      </c>
      <c r="D1712">
        <v>4.1399999999999997</v>
      </c>
    </row>
    <row r="1713" spans="1:4" x14ac:dyDescent="0.2">
      <c r="A1713">
        <v>88392</v>
      </c>
      <c r="B1713" t="s">
        <v>7732</v>
      </c>
      <c r="C1713" t="s">
        <v>549</v>
      </c>
      <c r="D1713">
        <v>1.0900000000000001</v>
      </c>
    </row>
    <row r="1714" spans="1:4" x14ac:dyDescent="0.2">
      <c r="A1714">
        <v>88386</v>
      </c>
      <c r="B1714" t="s">
        <v>7733</v>
      </c>
      <c r="C1714" t="s">
        <v>547</v>
      </c>
      <c r="D1714">
        <v>5.73</v>
      </c>
    </row>
    <row r="1715" spans="1:4" x14ac:dyDescent="0.2">
      <c r="A1715">
        <v>88398</v>
      </c>
      <c r="B1715" t="s">
        <v>7735</v>
      </c>
      <c r="C1715" t="s">
        <v>549</v>
      </c>
      <c r="D1715">
        <v>1.3</v>
      </c>
    </row>
    <row r="1716" spans="1:4" x14ac:dyDescent="0.2">
      <c r="A1716">
        <v>88393</v>
      </c>
      <c r="B1716" t="s">
        <v>7736</v>
      </c>
      <c r="C1716" t="s">
        <v>547</v>
      </c>
      <c r="D1716">
        <v>7.94</v>
      </c>
    </row>
    <row r="1717" spans="1:4" x14ac:dyDescent="0.2">
      <c r="A1717">
        <v>90638</v>
      </c>
      <c r="B1717" t="s">
        <v>7780</v>
      </c>
      <c r="C1717" t="s">
        <v>549</v>
      </c>
      <c r="D1717">
        <v>5.23</v>
      </c>
    </row>
    <row r="1718" spans="1:4" x14ac:dyDescent="0.2">
      <c r="A1718">
        <v>90637</v>
      </c>
      <c r="B1718" t="s">
        <v>7781</v>
      </c>
      <c r="C1718" t="s">
        <v>547</v>
      </c>
      <c r="D1718">
        <v>17.190000000000001</v>
      </c>
    </row>
    <row r="1719" spans="1:4" x14ac:dyDescent="0.2">
      <c r="A1719">
        <v>103243</v>
      </c>
      <c r="B1719" t="s">
        <v>9938</v>
      </c>
      <c r="C1719" t="s">
        <v>549</v>
      </c>
      <c r="D1719" t="s">
        <v>17527</v>
      </c>
    </row>
    <row r="1720" spans="1:4" x14ac:dyDescent="0.2">
      <c r="A1720">
        <v>103242</v>
      </c>
      <c r="B1720" t="s">
        <v>9941</v>
      </c>
      <c r="C1720" t="s">
        <v>547</v>
      </c>
      <c r="D1720" t="s">
        <v>17527</v>
      </c>
    </row>
    <row r="1721" spans="1:4" x14ac:dyDescent="0.2">
      <c r="A1721">
        <v>5806</v>
      </c>
      <c r="B1721" t="s">
        <v>9944</v>
      </c>
      <c r="C1721" t="s">
        <v>549</v>
      </c>
      <c r="D1721">
        <v>0.24</v>
      </c>
    </row>
    <row r="1722" spans="1:4" x14ac:dyDescent="0.2">
      <c r="A1722">
        <v>73536</v>
      </c>
      <c r="B1722" t="s">
        <v>9947</v>
      </c>
      <c r="C1722" t="s">
        <v>547</v>
      </c>
      <c r="D1722">
        <v>21.92</v>
      </c>
    </row>
    <row r="1723" spans="1:4" x14ac:dyDescent="0.2">
      <c r="A1723">
        <v>7043</v>
      </c>
      <c r="B1723" t="s">
        <v>9950</v>
      </c>
      <c r="C1723" t="s">
        <v>549</v>
      </c>
      <c r="D1723">
        <v>0.3</v>
      </c>
    </row>
    <row r="1724" spans="1:4" x14ac:dyDescent="0.2">
      <c r="A1724">
        <v>7042</v>
      </c>
      <c r="B1724" t="s">
        <v>9953</v>
      </c>
      <c r="C1724" t="s">
        <v>547</v>
      </c>
      <c r="D1724">
        <v>25.9</v>
      </c>
    </row>
    <row r="1725" spans="1:4" x14ac:dyDescent="0.2">
      <c r="A1725">
        <v>5934</v>
      </c>
      <c r="B1725" t="s">
        <v>8422</v>
      </c>
      <c r="C1725" t="s">
        <v>549</v>
      </c>
      <c r="D1725">
        <v>111.66</v>
      </c>
    </row>
    <row r="1726" spans="1:4" x14ac:dyDescent="0.2">
      <c r="A1726">
        <v>5932</v>
      </c>
      <c r="B1726" t="s">
        <v>8423</v>
      </c>
      <c r="C1726" t="s">
        <v>547</v>
      </c>
      <c r="D1726">
        <v>279.54000000000002</v>
      </c>
    </row>
    <row r="1727" spans="1:4" x14ac:dyDescent="0.2">
      <c r="A1727">
        <v>96159</v>
      </c>
      <c r="B1727" t="s">
        <v>9961</v>
      </c>
      <c r="C1727" t="s">
        <v>549</v>
      </c>
      <c r="D1727">
        <v>112.06</v>
      </c>
    </row>
    <row r="1728" spans="1:4" x14ac:dyDescent="0.2">
      <c r="A1728">
        <v>95133</v>
      </c>
      <c r="B1728" t="s">
        <v>9965</v>
      </c>
      <c r="C1728" t="s">
        <v>547</v>
      </c>
      <c r="D1728">
        <v>209.25</v>
      </c>
    </row>
    <row r="1729" spans="1:4" x14ac:dyDescent="0.2">
      <c r="A1729">
        <v>102986</v>
      </c>
      <c r="B1729" t="s">
        <v>9968</v>
      </c>
      <c r="C1729" t="s">
        <v>549</v>
      </c>
      <c r="D1729" t="s">
        <v>17527</v>
      </c>
    </row>
    <row r="1730" spans="1:4" x14ac:dyDescent="0.2">
      <c r="A1730">
        <v>102987</v>
      </c>
      <c r="B1730" t="s">
        <v>9971</v>
      </c>
      <c r="C1730" t="s">
        <v>547</v>
      </c>
      <c r="D1730" t="s">
        <v>17527</v>
      </c>
    </row>
    <row r="1731" spans="1:4" x14ac:dyDescent="0.2">
      <c r="A1731">
        <v>92961</v>
      </c>
      <c r="B1731" t="s">
        <v>9974</v>
      </c>
      <c r="C1731" t="s">
        <v>549</v>
      </c>
      <c r="D1731">
        <v>5.22</v>
      </c>
    </row>
    <row r="1732" spans="1:4" x14ac:dyDescent="0.2">
      <c r="A1732">
        <v>92960</v>
      </c>
      <c r="B1732" t="s">
        <v>9977</v>
      </c>
      <c r="C1732" t="s">
        <v>547</v>
      </c>
      <c r="D1732">
        <v>19.39</v>
      </c>
    </row>
    <row r="1733" spans="1:4" x14ac:dyDescent="0.2">
      <c r="A1733">
        <v>102863</v>
      </c>
      <c r="B1733" t="s">
        <v>9980</v>
      </c>
      <c r="C1733" t="s">
        <v>549</v>
      </c>
      <c r="D1733" t="s">
        <v>17527</v>
      </c>
    </row>
    <row r="1734" spans="1:4" x14ac:dyDescent="0.2">
      <c r="A1734">
        <v>102862</v>
      </c>
      <c r="B1734" t="s">
        <v>9983</v>
      </c>
      <c r="C1734" t="s">
        <v>547</v>
      </c>
      <c r="D1734" t="s">
        <v>17527</v>
      </c>
    </row>
    <row r="1735" spans="1:4" x14ac:dyDescent="0.2">
      <c r="A1735">
        <v>93409</v>
      </c>
      <c r="B1735" t="s">
        <v>9986</v>
      </c>
      <c r="C1735" t="s">
        <v>549</v>
      </c>
      <c r="D1735">
        <v>44.58</v>
      </c>
    </row>
    <row r="1736" spans="1:4" x14ac:dyDescent="0.2">
      <c r="A1736">
        <v>93408</v>
      </c>
      <c r="B1736" t="s">
        <v>9990</v>
      </c>
      <c r="C1736" t="s">
        <v>547</v>
      </c>
      <c r="D1736">
        <v>102.34</v>
      </c>
    </row>
    <row r="1737" spans="1:4" x14ac:dyDescent="0.2">
      <c r="A1737">
        <v>102941</v>
      </c>
      <c r="B1737" t="s">
        <v>9993</v>
      </c>
      <c r="C1737" t="s">
        <v>549</v>
      </c>
      <c r="D1737" t="s">
        <v>17527</v>
      </c>
    </row>
    <row r="1738" spans="1:4" x14ac:dyDescent="0.2">
      <c r="A1738">
        <v>102940</v>
      </c>
      <c r="B1738" t="s">
        <v>9996</v>
      </c>
      <c r="C1738" t="s">
        <v>547</v>
      </c>
      <c r="D1738" t="s">
        <v>17527</v>
      </c>
    </row>
    <row r="1739" spans="1:4" x14ac:dyDescent="0.2">
      <c r="A1739">
        <v>103164</v>
      </c>
      <c r="B1739" t="s">
        <v>9999</v>
      </c>
      <c r="C1739" t="s">
        <v>549</v>
      </c>
      <c r="D1739" t="s">
        <v>17527</v>
      </c>
    </row>
    <row r="1740" spans="1:4" x14ac:dyDescent="0.2">
      <c r="A1740">
        <v>103163</v>
      </c>
      <c r="B1740" t="s">
        <v>10002</v>
      </c>
      <c r="C1740" t="s">
        <v>547</v>
      </c>
      <c r="D1740" t="s">
        <v>17527</v>
      </c>
    </row>
    <row r="1741" spans="1:4" x14ac:dyDescent="0.2">
      <c r="A1741">
        <v>103158</v>
      </c>
      <c r="B1741" t="s">
        <v>10005</v>
      </c>
      <c r="C1741" t="s">
        <v>549</v>
      </c>
      <c r="D1741" t="s">
        <v>17527</v>
      </c>
    </row>
    <row r="1742" spans="1:4" x14ac:dyDescent="0.2">
      <c r="A1742">
        <v>103157</v>
      </c>
      <c r="B1742" t="s">
        <v>10008</v>
      </c>
      <c r="C1742" t="s">
        <v>547</v>
      </c>
      <c r="D1742" t="s">
        <v>17527</v>
      </c>
    </row>
    <row r="1743" spans="1:4" x14ac:dyDescent="0.2">
      <c r="A1743">
        <v>103176</v>
      </c>
      <c r="B1743" t="s">
        <v>10011</v>
      </c>
      <c r="C1743" t="s">
        <v>549</v>
      </c>
      <c r="D1743" t="s">
        <v>17527</v>
      </c>
    </row>
    <row r="1744" spans="1:4" x14ac:dyDescent="0.2">
      <c r="A1744">
        <v>103175</v>
      </c>
      <c r="B1744" t="s">
        <v>10014</v>
      </c>
      <c r="C1744" t="s">
        <v>547</v>
      </c>
      <c r="D1744" t="s">
        <v>17527</v>
      </c>
    </row>
    <row r="1745" spans="1:4" x14ac:dyDescent="0.2">
      <c r="A1745">
        <v>103182</v>
      </c>
      <c r="B1745" t="s">
        <v>10017</v>
      </c>
      <c r="C1745" t="s">
        <v>549</v>
      </c>
      <c r="D1745" t="s">
        <v>17527</v>
      </c>
    </row>
    <row r="1746" spans="1:4" x14ac:dyDescent="0.2">
      <c r="A1746">
        <v>103181</v>
      </c>
      <c r="B1746" t="s">
        <v>10020</v>
      </c>
      <c r="C1746" t="s">
        <v>547</v>
      </c>
      <c r="D1746" t="s">
        <v>17527</v>
      </c>
    </row>
    <row r="1747" spans="1:4" x14ac:dyDescent="0.2">
      <c r="A1747">
        <v>103170</v>
      </c>
      <c r="B1747" t="s">
        <v>10023</v>
      </c>
      <c r="C1747" t="s">
        <v>549</v>
      </c>
      <c r="D1747" t="s">
        <v>17527</v>
      </c>
    </row>
    <row r="1748" spans="1:4" x14ac:dyDescent="0.2">
      <c r="A1748">
        <v>103169</v>
      </c>
      <c r="B1748" t="s">
        <v>10026</v>
      </c>
      <c r="C1748" t="s">
        <v>547</v>
      </c>
      <c r="D1748" t="s">
        <v>17527</v>
      </c>
    </row>
    <row r="1749" spans="1:4" x14ac:dyDescent="0.2">
      <c r="A1749">
        <v>102869</v>
      </c>
      <c r="B1749" t="s">
        <v>10029</v>
      </c>
      <c r="C1749" t="s">
        <v>549</v>
      </c>
      <c r="D1749" t="s">
        <v>17527</v>
      </c>
    </row>
    <row r="1750" spans="1:4" x14ac:dyDescent="0.2">
      <c r="A1750">
        <v>102868</v>
      </c>
      <c r="B1750" t="s">
        <v>10032</v>
      </c>
      <c r="C1750" t="s">
        <v>547</v>
      </c>
      <c r="D1750" t="s">
        <v>17527</v>
      </c>
    </row>
    <row r="1751" spans="1:4" x14ac:dyDescent="0.2">
      <c r="A1751">
        <v>106326</v>
      </c>
      <c r="B1751" t="s">
        <v>10035</v>
      </c>
      <c r="C1751" t="s">
        <v>549</v>
      </c>
      <c r="D1751" t="s">
        <v>17527</v>
      </c>
    </row>
    <row r="1752" spans="1:4" x14ac:dyDescent="0.2">
      <c r="A1752">
        <v>106325</v>
      </c>
      <c r="B1752" t="s">
        <v>10038</v>
      </c>
      <c r="C1752" t="s">
        <v>547</v>
      </c>
      <c r="D1752" t="s">
        <v>17527</v>
      </c>
    </row>
    <row r="1753" spans="1:4" x14ac:dyDescent="0.2">
      <c r="A1753">
        <v>92113</v>
      </c>
      <c r="B1753" t="s">
        <v>10041</v>
      </c>
      <c r="C1753" t="s">
        <v>549</v>
      </c>
      <c r="D1753">
        <v>1.21</v>
      </c>
    </row>
    <row r="1754" spans="1:4" x14ac:dyDescent="0.2">
      <c r="A1754">
        <v>92112</v>
      </c>
      <c r="B1754" t="s">
        <v>10044</v>
      </c>
      <c r="C1754" t="s">
        <v>547</v>
      </c>
      <c r="D1754">
        <v>3.91</v>
      </c>
    </row>
    <row r="1755" spans="1:4" x14ac:dyDescent="0.2">
      <c r="A1755">
        <v>90675</v>
      </c>
      <c r="B1755" t="s">
        <v>10047</v>
      </c>
      <c r="C1755" t="s">
        <v>549</v>
      </c>
      <c r="D1755">
        <v>369.96</v>
      </c>
    </row>
    <row r="1756" spans="1:4" x14ac:dyDescent="0.2">
      <c r="A1756">
        <v>90674</v>
      </c>
      <c r="B1756" t="s">
        <v>10050</v>
      </c>
      <c r="C1756" t="s">
        <v>547</v>
      </c>
      <c r="D1756">
        <v>816.47</v>
      </c>
    </row>
    <row r="1757" spans="1:4" x14ac:dyDescent="0.2">
      <c r="A1757">
        <v>93225</v>
      </c>
      <c r="B1757" t="s">
        <v>10053</v>
      </c>
      <c r="C1757" t="s">
        <v>549</v>
      </c>
      <c r="D1757">
        <v>544.87</v>
      </c>
    </row>
    <row r="1758" spans="1:4" x14ac:dyDescent="0.2">
      <c r="A1758">
        <v>93224</v>
      </c>
      <c r="B1758" t="s">
        <v>10056</v>
      </c>
      <c r="C1758" t="s">
        <v>547</v>
      </c>
      <c r="D1758" s="335">
        <v>1201.5999999999999</v>
      </c>
    </row>
    <row r="1759" spans="1:4" x14ac:dyDescent="0.2">
      <c r="A1759">
        <v>104696</v>
      </c>
      <c r="B1759" t="s">
        <v>10059</v>
      </c>
      <c r="C1759" t="s">
        <v>549</v>
      </c>
      <c r="D1759">
        <v>43.28</v>
      </c>
    </row>
    <row r="1760" spans="1:4" x14ac:dyDescent="0.2">
      <c r="A1760">
        <v>104695</v>
      </c>
      <c r="B1760" t="s">
        <v>10062</v>
      </c>
      <c r="C1760" t="s">
        <v>547</v>
      </c>
      <c r="D1760">
        <v>47.05</v>
      </c>
    </row>
    <row r="1761" spans="1:4" x14ac:dyDescent="0.2">
      <c r="A1761">
        <v>90681</v>
      </c>
      <c r="B1761" t="s">
        <v>10065</v>
      </c>
      <c r="C1761" t="s">
        <v>549</v>
      </c>
      <c r="D1761">
        <v>191.36</v>
      </c>
    </row>
    <row r="1762" spans="1:4" x14ac:dyDescent="0.2">
      <c r="A1762">
        <v>90680</v>
      </c>
      <c r="B1762" t="s">
        <v>10069</v>
      </c>
      <c r="C1762" t="s">
        <v>547</v>
      </c>
      <c r="D1762">
        <v>432.05</v>
      </c>
    </row>
    <row r="1763" spans="1:4" x14ac:dyDescent="0.2">
      <c r="A1763">
        <v>102875</v>
      </c>
      <c r="B1763" t="s">
        <v>10072</v>
      </c>
      <c r="C1763" t="s">
        <v>549</v>
      </c>
      <c r="D1763">
        <v>521</v>
      </c>
    </row>
    <row r="1764" spans="1:4" x14ac:dyDescent="0.2">
      <c r="A1764">
        <v>102874</v>
      </c>
      <c r="B1764" t="s">
        <v>10075</v>
      </c>
      <c r="C1764" t="s">
        <v>547</v>
      </c>
      <c r="D1764" s="335">
        <v>1115.83</v>
      </c>
    </row>
    <row r="1765" spans="1:4" x14ac:dyDescent="0.2">
      <c r="A1765">
        <v>102965</v>
      </c>
      <c r="B1765" t="s">
        <v>10078</v>
      </c>
      <c r="C1765" t="s">
        <v>549</v>
      </c>
      <c r="D1765">
        <v>274.47000000000003</v>
      </c>
    </row>
    <row r="1766" spans="1:4" x14ac:dyDescent="0.2">
      <c r="A1766">
        <v>102964</v>
      </c>
      <c r="B1766" t="s">
        <v>10081</v>
      </c>
      <c r="C1766" t="s">
        <v>547</v>
      </c>
      <c r="D1766">
        <v>533.29</v>
      </c>
    </row>
    <row r="1767" spans="1:4" x14ac:dyDescent="0.2">
      <c r="A1767">
        <v>90626</v>
      </c>
      <c r="B1767" t="s">
        <v>10084</v>
      </c>
      <c r="C1767" t="s">
        <v>549</v>
      </c>
      <c r="D1767">
        <v>3.36</v>
      </c>
    </row>
    <row r="1768" spans="1:4" x14ac:dyDescent="0.2">
      <c r="A1768">
        <v>90625</v>
      </c>
      <c r="B1768" t="s">
        <v>10087</v>
      </c>
      <c r="C1768" t="s">
        <v>547</v>
      </c>
      <c r="D1768">
        <v>10.43</v>
      </c>
    </row>
    <row r="1769" spans="1:4" x14ac:dyDescent="0.2">
      <c r="A1769">
        <v>102881</v>
      </c>
      <c r="B1769" t="s">
        <v>10090</v>
      </c>
      <c r="C1769" t="s">
        <v>549</v>
      </c>
      <c r="D1769">
        <v>707.64</v>
      </c>
    </row>
    <row r="1770" spans="1:4" x14ac:dyDescent="0.2">
      <c r="A1770">
        <v>102880</v>
      </c>
      <c r="B1770" t="s">
        <v>10093</v>
      </c>
      <c r="C1770" t="s">
        <v>547</v>
      </c>
      <c r="D1770" s="335">
        <v>1547.93</v>
      </c>
    </row>
    <row r="1771" spans="1:4" x14ac:dyDescent="0.2">
      <c r="A1771">
        <v>103225</v>
      </c>
      <c r="B1771" t="s">
        <v>10096</v>
      </c>
      <c r="C1771" t="s">
        <v>549</v>
      </c>
      <c r="D1771">
        <v>245.57</v>
      </c>
    </row>
    <row r="1772" spans="1:4" x14ac:dyDescent="0.2">
      <c r="A1772">
        <v>103224</v>
      </c>
      <c r="B1772" t="s">
        <v>10099</v>
      </c>
      <c r="C1772" t="s">
        <v>547</v>
      </c>
      <c r="D1772">
        <v>482.15</v>
      </c>
    </row>
    <row r="1773" spans="1:4" x14ac:dyDescent="0.2">
      <c r="A1773">
        <v>103237</v>
      </c>
      <c r="B1773" t="s">
        <v>10102</v>
      </c>
      <c r="C1773" t="s">
        <v>549</v>
      </c>
      <c r="D1773">
        <v>680.67</v>
      </c>
    </row>
    <row r="1774" spans="1:4" x14ac:dyDescent="0.2">
      <c r="A1774">
        <v>103236</v>
      </c>
      <c r="B1774" t="s">
        <v>10105</v>
      </c>
      <c r="C1774" t="s">
        <v>547</v>
      </c>
      <c r="D1774" s="335">
        <v>1446.54</v>
      </c>
    </row>
    <row r="1775" spans="1:4" x14ac:dyDescent="0.2">
      <c r="A1775">
        <v>103231</v>
      </c>
      <c r="B1775" t="s">
        <v>10108</v>
      </c>
      <c r="C1775" t="s">
        <v>549</v>
      </c>
      <c r="D1775">
        <v>509.03</v>
      </c>
    </row>
    <row r="1776" spans="1:4" x14ac:dyDescent="0.2">
      <c r="A1776">
        <v>103230</v>
      </c>
      <c r="B1776" t="s">
        <v>10111</v>
      </c>
      <c r="C1776" t="s">
        <v>547</v>
      </c>
      <c r="D1776" s="335">
        <v>1058.6199999999999</v>
      </c>
    </row>
    <row r="1777" spans="1:4" x14ac:dyDescent="0.2">
      <c r="A1777">
        <v>102975</v>
      </c>
      <c r="B1777" t="s">
        <v>10114</v>
      </c>
      <c r="C1777" t="s">
        <v>549</v>
      </c>
      <c r="D1777">
        <v>166.82</v>
      </c>
    </row>
    <row r="1778" spans="1:4" x14ac:dyDescent="0.2">
      <c r="A1778">
        <v>102976</v>
      </c>
      <c r="B1778" t="s">
        <v>10117</v>
      </c>
      <c r="C1778" t="s">
        <v>547</v>
      </c>
      <c r="D1778">
        <v>308.94</v>
      </c>
    </row>
    <row r="1779" spans="1:4" x14ac:dyDescent="0.2">
      <c r="A1779">
        <v>90632</v>
      </c>
      <c r="B1779" t="s">
        <v>10120</v>
      </c>
      <c r="C1779" t="s">
        <v>549</v>
      </c>
      <c r="D1779">
        <v>114.7</v>
      </c>
    </row>
    <row r="1780" spans="1:4" x14ac:dyDescent="0.2">
      <c r="A1780">
        <v>90631</v>
      </c>
      <c r="B1780" t="s">
        <v>10123</v>
      </c>
      <c r="C1780" t="s">
        <v>547</v>
      </c>
      <c r="D1780">
        <v>188.16</v>
      </c>
    </row>
    <row r="1781" spans="1:4" x14ac:dyDescent="0.2">
      <c r="A1781">
        <v>95709</v>
      </c>
      <c r="B1781" t="s">
        <v>10126</v>
      </c>
      <c r="C1781" t="s">
        <v>549</v>
      </c>
      <c r="D1781">
        <v>115.41</v>
      </c>
    </row>
    <row r="1782" spans="1:4" x14ac:dyDescent="0.2">
      <c r="A1782">
        <v>95708</v>
      </c>
      <c r="B1782" t="s">
        <v>10129</v>
      </c>
      <c r="C1782" t="s">
        <v>547</v>
      </c>
      <c r="D1782">
        <v>192.62</v>
      </c>
    </row>
    <row r="1783" spans="1:4" x14ac:dyDescent="0.2">
      <c r="A1783">
        <v>91278</v>
      </c>
      <c r="B1783" t="s">
        <v>10132</v>
      </c>
      <c r="C1783" t="s">
        <v>549</v>
      </c>
      <c r="D1783">
        <v>0.77</v>
      </c>
    </row>
    <row r="1784" spans="1:4" x14ac:dyDescent="0.2">
      <c r="A1784">
        <v>91277</v>
      </c>
      <c r="B1784" t="s">
        <v>8399</v>
      </c>
      <c r="C1784" t="s">
        <v>547</v>
      </c>
      <c r="D1784">
        <v>10.51</v>
      </c>
    </row>
    <row r="1785" spans="1:4" x14ac:dyDescent="0.2">
      <c r="A1785">
        <v>102887</v>
      </c>
      <c r="B1785" t="s">
        <v>10137</v>
      </c>
      <c r="C1785" t="s">
        <v>549</v>
      </c>
      <c r="D1785" t="s">
        <v>17527</v>
      </c>
    </row>
    <row r="1786" spans="1:4" x14ac:dyDescent="0.2">
      <c r="A1786">
        <v>102886</v>
      </c>
      <c r="B1786" t="s">
        <v>10140</v>
      </c>
      <c r="C1786" t="s">
        <v>547</v>
      </c>
      <c r="D1786" t="s">
        <v>17527</v>
      </c>
    </row>
    <row r="1787" spans="1:4" x14ac:dyDescent="0.2">
      <c r="A1787">
        <v>95277</v>
      </c>
      <c r="B1787" t="s">
        <v>10143</v>
      </c>
      <c r="C1787" t="s">
        <v>549</v>
      </c>
      <c r="D1787">
        <v>0.73</v>
      </c>
    </row>
    <row r="1788" spans="1:4" x14ac:dyDescent="0.2">
      <c r="A1788">
        <v>95276</v>
      </c>
      <c r="B1788" t="s">
        <v>10146</v>
      </c>
      <c r="C1788" t="s">
        <v>547</v>
      </c>
      <c r="D1788">
        <v>4.16</v>
      </c>
    </row>
    <row r="1789" spans="1:4" x14ac:dyDescent="0.2">
      <c r="A1789">
        <v>106254</v>
      </c>
      <c r="B1789" t="s">
        <v>10149</v>
      </c>
      <c r="C1789" t="s">
        <v>549</v>
      </c>
      <c r="D1789" t="s">
        <v>17527</v>
      </c>
    </row>
    <row r="1790" spans="1:4" x14ac:dyDescent="0.2">
      <c r="A1790">
        <v>106249</v>
      </c>
      <c r="B1790" t="s">
        <v>10153</v>
      </c>
      <c r="C1790" t="s">
        <v>547</v>
      </c>
      <c r="D1790" t="s">
        <v>17527</v>
      </c>
    </row>
    <row r="1791" spans="1:4" x14ac:dyDescent="0.2">
      <c r="A1791">
        <v>88430</v>
      </c>
      <c r="B1791" t="s">
        <v>7747</v>
      </c>
      <c r="C1791" t="s">
        <v>549</v>
      </c>
      <c r="D1791">
        <v>6.79</v>
      </c>
    </row>
    <row r="1792" spans="1:4" x14ac:dyDescent="0.2">
      <c r="A1792">
        <v>88418</v>
      </c>
      <c r="B1792" t="s">
        <v>7748</v>
      </c>
      <c r="C1792" t="s">
        <v>547</v>
      </c>
      <c r="D1792">
        <v>14.93</v>
      </c>
    </row>
    <row r="1793" spans="1:4" x14ac:dyDescent="0.2">
      <c r="A1793">
        <v>88438</v>
      </c>
      <c r="B1793" t="s">
        <v>7750</v>
      </c>
      <c r="C1793" t="s">
        <v>549</v>
      </c>
      <c r="D1793">
        <v>9.01</v>
      </c>
    </row>
    <row r="1794" spans="1:4" x14ac:dyDescent="0.2">
      <c r="A1794">
        <v>88433</v>
      </c>
      <c r="B1794" t="s">
        <v>7751</v>
      </c>
      <c r="C1794" t="s">
        <v>547</v>
      </c>
      <c r="D1794">
        <v>19.399999999999999</v>
      </c>
    </row>
    <row r="1795" spans="1:4" x14ac:dyDescent="0.2">
      <c r="A1795">
        <v>90669</v>
      </c>
      <c r="B1795" t="s">
        <v>9016</v>
      </c>
      <c r="C1795" t="s">
        <v>549</v>
      </c>
      <c r="D1795">
        <v>8.94</v>
      </c>
    </row>
    <row r="1796" spans="1:4" x14ac:dyDescent="0.2">
      <c r="A1796">
        <v>90668</v>
      </c>
      <c r="B1796" t="s">
        <v>9017</v>
      </c>
      <c r="C1796" t="s">
        <v>547</v>
      </c>
      <c r="D1796">
        <v>33.15</v>
      </c>
    </row>
    <row r="1797" spans="1:4" x14ac:dyDescent="0.2">
      <c r="A1797">
        <v>102980</v>
      </c>
      <c r="B1797" t="s">
        <v>10168</v>
      </c>
      <c r="C1797" t="s">
        <v>549</v>
      </c>
      <c r="D1797" t="s">
        <v>17527</v>
      </c>
    </row>
    <row r="1798" spans="1:4" x14ac:dyDescent="0.2">
      <c r="A1798">
        <v>102981</v>
      </c>
      <c r="B1798" t="s">
        <v>10171</v>
      </c>
      <c r="C1798" t="s">
        <v>547</v>
      </c>
      <c r="D1798" t="s">
        <v>17527</v>
      </c>
    </row>
    <row r="1799" spans="1:4" x14ac:dyDescent="0.2">
      <c r="A1799">
        <v>5946</v>
      </c>
      <c r="B1799" t="s">
        <v>10174</v>
      </c>
      <c r="C1799" t="s">
        <v>549</v>
      </c>
      <c r="D1799">
        <v>119.4</v>
      </c>
    </row>
    <row r="1800" spans="1:4" x14ac:dyDescent="0.2">
      <c r="A1800">
        <v>5944</v>
      </c>
      <c r="B1800" t="s">
        <v>10177</v>
      </c>
      <c r="C1800" t="s">
        <v>547</v>
      </c>
      <c r="D1800">
        <v>272.27999999999997</v>
      </c>
    </row>
    <row r="1801" spans="1:4" x14ac:dyDescent="0.2">
      <c r="A1801">
        <v>5942</v>
      </c>
      <c r="B1801" t="s">
        <v>10180</v>
      </c>
      <c r="C1801" t="s">
        <v>549</v>
      </c>
      <c r="D1801">
        <v>96.68</v>
      </c>
    </row>
    <row r="1802" spans="1:4" x14ac:dyDescent="0.2">
      <c r="A1802">
        <v>5940</v>
      </c>
      <c r="B1802" t="s">
        <v>10183</v>
      </c>
      <c r="C1802" t="s">
        <v>547</v>
      </c>
      <c r="D1802">
        <v>201.76</v>
      </c>
    </row>
    <row r="1803" spans="1:4" x14ac:dyDescent="0.2">
      <c r="A1803">
        <v>102893</v>
      </c>
      <c r="B1803" t="s">
        <v>10186</v>
      </c>
      <c r="C1803" t="s">
        <v>549</v>
      </c>
      <c r="D1803" t="s">
        <v>17527</v>
      </c>
    </row>
    <row r="1804" spans="1:4" x14ac:dyDescent="0.2">
      <c r="A1804">
        <v>102892</v>
      </c>
      <c r="B1804" t="s">
        <v>10189</v>
      </c>
      <c r="C1804" t="s">
        <v>547</v>
      </c>
      <c r="D1804" t="s">
        <v>17527</v>
      </c>
    </row>
    <row r="1805" spans="1:4" x14ac:dyDescent="0.2">
      <c r="A1805">
        <v>89251</v>
      </c>
      <c r="B1805" t="s">
        <v>10192</v>
      </c>
      <c r="C1805" t="s">
        <v>549</v>
      </c>
      <c r="D1805">
        <v>369.37</v>
      </c>
    </row>
    <row r="1806" spans="1:4" x14ac:dyDescent="0.2">
      <c r="A1806">
        <v>89250</v>
      </c>
      <c r="B1806" t="s">
        <v>10195</v>
      </c>
      <c r="C1806" t="s">
        <v>547</v>
      </c>
      <c r="D1806" s="335">
        <v>1209.19</v>
      </c>
    </row>
    <row r="1807" spans="1:4" x14ac:dyDescent="0.2">
      <c r="A1807">
        <v>102959</v>
      </c>
      <c r="B1807" t="s">
        <v>10198</v>
      </c>
      <c r="C1807" t="s">
        <v>549</v>
      </c>
      <c r="D1807" t="s">
        <v>17527</v>
      </c>
    </row>
    <row r="1808" spans="1:4" x14ac:dyDescent="0.2">
      <c r="A1808">
        <v>102958</v>
      </c>
      <c r="B1808" t="s">
        <v>10201</v>
      </c>
      <c r="C1808" t="s">
        <v>547</v>
      </c>
      <c r="D1808" t="s">
        <v>17527</v>
      </c>
    </row>
    <row r="1809" spans="1:4" x14ac:dyDescent="0.2">
      <c r="A1809">
        <v>5681</v>
      </c>
      <c r="B1809" t="s">
        <v>10204</v>
      </c>
      <c r="C1809" t="s">
        <v>549</v>
      </c>
      <c r="D1809">
        <v>72.180000000000007</v>
      </c>
    </row>
    <row r="1810" spans="1:4" x14ac:dyDescent="0.2">
      <c r="A1810">
        <v>5680</v>
      </c>
      <c r="B1810" t="s">
        <v>10207</v>
      </c>
      <c r="C1810" t="s">
        <v>547</v>
      </c>
      <c r="D1810">
        <v>148.9</v>
      </c>
    </row>
    <row r="1811" spans="1:4" x14ac:dyDescent="0.2">
      <c r="A1811">
        <v>5877</v>
      </c>
      <c r="B1811" t="s">
        <v>10210</v>
      </c>
      <c r="C1811" t="s">
        <v>549</v>
      </c>
      <c r="D1811">
        <v>74.72</v>
      </c>
    </row>
    <row r="1812" spans="1:4" x14ac:dyDescent="0.2">
      <c r="A1812">
        <v>5875</v>
      </c>
      <c r="B1812" t="s">
        <v>10213</v>
      </c>
      <c r="C1812" t="s">
        <v>547</v>
      </c>
      <c r="D1812">
        <v>149.77000000000001</v>
      </c>
    </row>
    <row r="1813" spans="1:4" x14ac:dyDescent="0.2">
      <c r="A1813">
        <v>5679</v>
      </c>
      <c r="B1813" t="s">
        <v>8025</v>
      </c>
      <c r="C1813" t="s">
        <v>549</v>
      </c>
      <c r="D1813">
        <v>75.91</v>
      </c>
    </row>
    <row r="1814" spans="1:4" x14ac:dyDescent="0.2">
      <c r="A1814">
        <v>5678</v>
      </c>
      <c r="B1814" t="s">
        <v>8026</v>
      </c>
      <c r="C1814" t="s">
        <v>547</v>
      </c>
      <c r="D1814">
        <v>161.66</v>
      </c>
    </row>
    <row r="1815" spans="1:4" x14ac:dyDescent="0.2">
      <c r="A1815">
        <v>6880</v>
      </c>
      <c r="B1815" t="s">
        <v>10220</v>
      </c>
      <c r="C1815" t="s">
        <v>549</v>
      </c>
      <c r="D1815">
        <v>99.78</v>
      </c>
    </row>
    <row r="1816" spans="1:4" x14ac:dyDescent="0.2">
      <c r="A1816">
        <v>6879</v>
      </c>
      <c r="B1816" t="s">
        <v>10224</v>
      </c>
      <c r="C1816" t="s">
        <v>547</v>
      </c>
      <c r="D1816">
        <v>225.37</v>
      </c>
    </row>
    <row r="1817" spans="1:4" x14ac:dyDescent="0.2">
      <c r="A1817">
        <v>96464</v>
      </c>
      <c r="B1817" t="s">
        <v>7980</v>
      </c>
      <c r="C1817" t="s">
        <v>549</v>
      </c>
      <c r="D1817">
        <v>103.48</v>
      </c>
    </row>
    <row r="1818" spans="1:4" x14ac:dyDescent="0.2">
      <c r="A1818">
        <v>96463</v>
      </c>
      <c r="B1818" t="s">
        <v>7981</v>
      </c>
      <c r="C1818" t="s">
        <v>547</v>
      </c>
      <c r="D1818">
        <v>232.11</v>
      </c>
    </row>
    <row r="1819" spans="1:4" x14ac:dyDescent="0.2">
      <c r="A1819">
        <v>7050</v>
      </c>
      <c r="B1819" t="s">
        <v>10231</v>
      </c>
      <c r="C1819" t="s">
        <v>549</v>
      </c>
      <c r="D1819">
        <v>93.06</v>
      </c>
    </row>
    <row r="1820" spans="1:4" x14ac:dyDescent="0.2">
      <c r="A1820">
        <v>7049</v>
      </c>
      <c r="B1820" t="s">
        <v>10234</v>
      </c>
      <c r="C1820" t="s">
        <v>547</v>
      </c>
      <c r="D1820">
        <v>237.46</v>
      </c>
    </row>
    <row r="1821" spans="1:4" x14ac:dyDescent="0.2">
      <c r="A1821">
        <v>95632</v>
      </c>
      <c r="B1821" t="s">
        <v>7984</v>
      </c>
      <c r="C1821" t="s">
        <v>549</v>
      </c>
      <c r="D1821">
        <v>97.21</v>
      </c>
    </row>
    <row r="1822" spans="1:4" x14ac:dyDescent="0.2">
      <c r="A1822">
        <v>95631</v>
      </c>
      <c r="B1822" t="s">
        <v>7985</v>
      </c>
      <c r="C1822" t="s">
        <v>547</v>
      </c>
      <c r="D1822">
        <v>245.77</v>
      </c>
    </row>
    <row r="1823" spans="1:4" x14ac:dyDescent="0.2">
      <c r="A1823">
        <v>5685</v>
      </c>
      <c r="B1823" t="s">
        <v>8424</v>
      </c>
      <c r="C1823" t="s">
        <v>549</v>
      </c>
      <c r="D1823">
        <v>78.12</v>
      </c>
    </row>
    <row r="1824" spans="1:4" x14ac:dyDescent="0.2">
      <c r="A1824">
        <v>5684</v>
      </c>
      <c r="B1824" t="s">
        <v>8425</v>
      </c>
      <c r="C1824" t="s">
        <v>547</v>
      </c>
      <c r="D1824">
        <v>174.83</v>
      </c>
    </row>
    <row r="1825" spans="1:4" x14ac:dyDescent="0.2">
      <c r="A1825">
        <v>93244</v>
      </c>
      <c r="B1825" t="s">
        <v>8396</v>
      </c>
      <c r="C1825" t="s">
        <v>549</v>
      </c>
      <c r="D1825">
        <v>79.7</v>
      </c>
    </row>
    <row r="1826" spans="1:4" x14ac:dyDescent="0.2">
      <c r="A1826">
        <v>73436</v>
      </c>
      <c r="B1826" t="s">
        <v>8397</v>
      </c>
      <c r="C1826" t="s">
        <v>547</v>
      </c>
      <c r="D1826">
        <v>177.92</v>
      </c>
    </row>
    <row r="1827" spans="1:4" x14ac:dyDescent="0.2">
      <c r="A1827">
        <v>5881</v>
      </c>
      <c r="B1827" t="s">
        <v>10249</v>
      </c>
      <c r="C1827" t="s">
        <v>549</v>
      </c>
      <c r="D1827">
        <v>92.22</v>
      </c>
    </row>
    <row r="1828" spans="1:4" x14ac:dyDescent="0.2">
      <c r="A1828">
        <v>5879</v>
      </c>
      <c r="B1828" t="s">
        <v>10252</v>
      </c>
      <c r="C1828" t="s">
        <v>547</v>
      </c>
      <c r="D1828">
        <v>156.41999999999999</v>
      </c>
    </row>
    <row r="1829" spans="1:4" x14ac:dyDescent="0.2">
      <c r="A1829">
        <v>5865</v>
      </c>
      <c r="B1829" t="s">
        <v>10255</v>
      </c>
      <c r="C1829" t="s">
        <v>549</v>
      </c>
      <c r="D1829">
        <v>11.61</v>
      </c>
    </row>
    <row r="1830" spans="1:4" x14ac:dyDescent="0.2">
      <c r="A1830">
        <v>5863</v>
      </c>
      <c r="B1830" t="s">
        <v>10258</v>
      </c>
      <c r="C1830" t="s">
        <v>547</v>
      </c>
      <c r="D1830">
        <v>23.07</v>
      </c>
    </row>
    <row r="1831" spans="1:4" x14ac:dyDescent="0.2">
      <c r="A1831">
        <v>5869</v>
      </c>
      <c r="B1831" t="s">
        <v>10260</v>
      </c>
      <c r="C1831" t="s">
        <v>549</v>
      </c>
      <c r="D1831">
        <v>86.89</v>
      </c>
    </row>
    <row r="1832" spans="1:4" x14ac:dyDescent="0.2">
      <c r="A1832">
        <v>5867</v>
      </c>
      <c r="B1832" t="s">
        <v>10263</v>
      </c>
      <c r="C1832" t="s">
        <v>547</v>
      </c>
      <c r="D1832">
        <v>175.53</v>
      </c>
    </row>
    <row r="1833" spans="1:4" x14ac:dyDescent="0.2">
      <c r="A1833">
        <v>95271</v>
      </c>
      <c r="B1833" t="s">
        <v>10266</v>
      </c>
      <c r="C1833" t="s">
        <v>549</v>
      </c>
      <c r="D1833">
        <v>0.73</v>
      </c>
    </row>
    <row r="1834" spans="1:4" x14ac:dyDescent="0.2">
      <c r="A1834">
        <v>95270</v>
      </c>
      <c r="B1834" t="s">
        <v>10269</v>
      </c>
      <c r="C1834" t="s">
        <v>547</v>
      </c>
      <c r="D1834">
        <v>10.3</v>
      </c>
    </row>
    <row r="1835" spans="1:4" x14ac:dyDescent="0.2">
      <c r="A1835">
        <v>91693</v>
      </c>
      <c r="B1835" t="s">
        <v>8760</v>
      </c>
      <c r="C1835" t="s">
        <v>549</v>
      </c>
      <c r="D1835">
        <v>42.13</v>
      </c>
    </row>
    <row r="1836" spans="1:4" x14ac:dyDescent="0.2">
      <c r="A1836">
        <v>91692</v>
      </c>
      <c r="B1836" t="s">
        <v>8761</v>
      </c>
      <c r="C1836" t="s">
        <v>547</v>
      </c>
      <c r="D1836">
        <v>43.78</v>
      </c>
    </row>
    <row r="1837" spans="1:4" x14ac:dyDescent="0.2">
      <c r="A1837">
        <v>102929</v>
      </c>
      <c r="B1837" t="s">
        <v>10276</v>
      </c>
      <c r="C1837" t="s">
        <v>549</v>
      </c>
      <c r="D1837" t="s">
        <v>17527</v>
      </c>
    </row>
    <row r="1838" spans="1:4" x14ac:dyDescent="0.2">
      <c r="A1838">
        <v>102928</v>
      </c>
      <c r="B1838" t="s">
        <v>10279</v>
      </c>
      <c r="C1838" t="s">
        <v>547</v>
      </c>
      <c r="D1838" t="s">
        <v>17527</v>
      </c>
    </row>
    <row r="1839" spans="1:4" x14ac:dyDescent="0.2">
      <c r="A1839">
        <v>95140</v>
      </c>
      <c r="B1839" t="s">
        <v>9112</v>
      </c>
      <c r="C1839" t="s">
        <v>549</v>
      </c>
      <c r="D1839">
        <v>0.04</v>
      </c>
    </row>
    <row r="1840" spans="1:4" x14ac:dyDescent="0.2">
      <c r="A1840">
        <v>95139</v>
      </c>
      <c r="B1840" t="s">
        <v>9113</v>
      </c>
      <c r="C1840" t="s">
        <v>547</v>
      </c>
      <c r="D1840">
        <v>0.06</v>
      </c>
    </row>
    <row r="1841" spans="1:4" x14ac:dyDescent="0.2">
      <c r="A1841">
        <v>89027</v>
      </c>
      <c r="B1841" t="s">
        <v>10285</v>
      </c>
      <c r="C1841" t="s">
        <v>549</v>
      </c>
      <c r="D1841">
        <v>5.49</v>
      </c>
    </row>
    <row r="1842" spans="1:4" x14ac:dyDescent="0.2">
      <c r="A1842">
        <v>89028</v>
      </c>
      <c r="B1842" t="s">
        <v>10288</v>
      </c>
      <c r="C1842" t="s">
        <v>547</v>
      </c>
      <c r="D1842">
        <v>186.32</v>
      </c>
    </row>
    <row r="1843" spans="1:4" x14ac:dyDescent="0.2">
      <c r="A1843">
        <v>7031</v>
      </c>
      <c r="B1843" t="s">
        <v>10291</v>
      </c>
      <c r="C1843" t="s">
        <v>549</v>
      </c>
      <c r="D1843">
        <v>6.76</v>
      </c>
    </row>
    <row r="1844" spans="1:4" x14ac:dyDescent="0.2">
      <c r="A1844">
        <v>7030</v>
      </c>
      <c r="B1844" t="s">
        <v>10294</v>
      </c>
      <c r="C1844" t="s">
        <v>547</v>
      </c>
      <c r="D1844">
        <v>276.63</v>
      </c>
    </row>
    <row r="1845" spans="1:4" x14ac:dyDescent="0.2">
      <c r="A1845">
        <v>102947</v>
      </c>
      <c r="B1845" t="s">
        <v>10297</v>
      </c>
      <c r="C1845" t="s">
        <v>549</v>
      </c>
      <c r="D1845" t="s">
        <v>17527</v>
      </c>
    </row>
    <row r="1846" spans="1:4" x14ac:dyDescent="0.2">
      <c r="A1846">
        <v>102946</v>
      </c>
      <c r="B1846" t="s">
        <v>10300</v>
      </c>
      <c r="C1846" t="s">
        <v>547</v>
      </c>
      <c r="D1846" t="s">
        <v>17527</v>
      </c>
    </row>
    <row r="1847" spans="1:4" x14ac:dyDescent="0.2">
      <c r="A1847">
        <v>104092</v>
      </c>
      <c r="B1847" t="s">
        <v>10303</v>
      </c>
      <c r="C1847" t="s">
        <v>549</v>
      </c>
      <c r="D1847">
        <v>0.03</v>
      </c>
    </row>
    <row r="1848" spans="1:4" x14ac:dyDescent="0.2">
      <c r="A1848">
        <v>104091</v>
      </c>
      <c r="B1848" t="s">
        <v>10306</v>
      </c>
      <c r="C1848" t="s">
        <v>547</v>
      </c>
      <c r="D1848">
        <v>0.86</v>
      </c>
    </row>
    <row r="1849" spans="1:4" x14ac:dyDescent="0.2">
      <c r="A1849">
        <v>104098</v>
      </c>
      <c r="B1849" t="s">
        <v>10309</v>
      </c>
      <c r="C1849" t="s">
        <v>549</v>
      </c>
      <c r="D1849">
        <v>0.05</v>
      </c>
    </row>
    <row r="1850" spans="1:4" x14ac:dyDescent="0.2">
      <c r="A1850">
        <v>104097</v>
      </c>
      <c r="B1850" t="s">
        <v>10312</v>
      </c>
      <c r="C1850" t="s">
        <v>547</v>
      </c>
      <c r="D1850">
        <v>1.2</v>
      </c>
    </row>
    <row r="1851" spans="1:4" x14ac:dyDescent="0.2">
      <c r="A1851">
        <v>102905</v>
      </c>
      <c r="B1851" t="s">
        <v>10315</v>
      </c>
      <c r="C1851" t="s">
        <v>549</v>
      </c>
      <c r="D1851" t="s">
        <v>17527</v>
      </c>
    </row>
    <row r="1852" spans="1:4" x14ac:dyDescent="0.2">
      <c r="A1852">
        <v>102904</v>
      </c>
      <c r="B1852" t="s">
        <v>10318</v>
      </c>
      <c r="C1852" t="s">
        <v>547</v>
      </c>
      <c r="D1852" t="s">
        <v>17527</v>
      </c>
    </row>
    <row r="1853" spans="1:4" x14ac:dyDescent="0.2">
      <c r="A1853">
        <v>89031</v>
      </c>
      <c r="B1853" t="s">
        <v>10321</v>
      </c>
      <c r="C1853" t="s">
        <v>549</v>
      </c>
      <c r="D1853">
        <v>86.24</v>
      </c>
    </row>
    <row r="1854" spans="1:4" x14ac:dyDescent="0.2">
      <c r="A1854">
        <v>89032</v>
      </c>
      <c r="B1854" t="s">
        <v>10325</v>
      </c>
      <c r="C1854" t="s">
        <v>547</v>
      </c>
      <c r="D1854">
        <v>205.33</v>
      </c>
    </row>
    <row r="1855" spans="1:4" x14ac:dyDescent="0.2">
      <c r="A1855">
        <v>88844</v>
      </c>
      <c r="B1855" t="s">
        <v>10328</v>
      </c>
      <c r="C1855" t="s">
        <v>549</v>
      </c>
      <c r="D1855">
        <v>88.3</v>
      </c>
    </row>
    <row r="1856" spans="1:4" x14ac:dyDescent="0.2">
      <c r="A1856">
        <v>88843</v>
      </c>
      <c r="B1856" t="s">
        <v>10331</v>
      </c>
      <c r="C1856" t="s">
        <v>547</v>
      </c>
      <c r="D1856">
        <v>226.06</v>
      </c>
    </row>
    <row r="1857" spans="1:4" x14ac:dyDescent="0.2">
      <c r="A1857">
        <v>5853</v>
      </c>
      <c r="B1857" t="s">
        <v>8549</v>
      </c>
      <c r="C1857" t="s">
        <v>549</v>
      </c>
      <c r="D1857">
        <v>99.35</v>
      </c>
    </row>
    <row r="1858" spans="1:4" x14ac:dyDescent="0.2">
      <c r="A1858">
        <v>5851</v>
      </c>
      <c r="B1858" t="s">
        <v>8550</v>
      </c>
      <c r="C1858" t="s">
        <v>547</v>
      </c>
      <c r="D1858">
        <v>266.88</v>
      </c>
    </row>
    <row r="1859" spans="1:4" x14ac:dyDescent="0.2">
      <c r="A1859">
        <v>5849</v>
      </c>
      <c r="B1859" t="s">
        <v>10338</v>
      </c>
      <c r="C1859" t="s">
        <v>549</v>
      </c>
      <c r="D1859">
        <v>99</v>
      </c>
    </row>
    <row r="1860" spans="1:4" x14ac:dyDescent="0.2">
      <c r="A1860">
        <v>5847</v>
      </c>
      <c r="B1860" t="s">
        <v>10341</v>
      </c>
      <c r="C1860" t="s">
        <v>547</v>
      </c>
      <c r="D1860">
        <v>278.95</v>
      </c>
    </row>
    <row r="1861" spans="1:4" x14ac:dyDescent="0.2">
      <c r="A1861">
        <v>5857</v>
      </c>
      <c r="B1861" t="s">
        <v>10344</v>
      </c>
      <c r="C1861" t="s">
        <v>549</v>
      </c>
      <c r="D1861">
        <v>229.85</v>
      </c>
    </row>
    <row r="1862" spans="1:4" x14ac:dyDescent="0.2">
      <c r="A1862">
        <v>5855</v>
      </c>
      <c r="B1862" t="s">
        <v>10347</v>
      </c>
      <c r="C1862" t="s">
        <v>547</v>
      </c>
      <c r="D1862">
        <v>685.83</v>
      </c>
    </row>
    <row r="1863" spans="1:4" x14ac:dyDescent="0.2">
      <c r="A1863">
        <v>96021</v>
      </c>
      <c r="B1863" t="s">
        <v>10350</v>
      </c>
      <c r="C1863" t="s">
        <v>549</v>
      </c>
      <c r="D1863">
        <v>68.95</v>
      </c>
    </row>
    <row r="1864" spans="1:4" x14ac:dyDescent="0.2">
      <c r="A1864">
        <v>96020</v>
      </c>
      <c r="B1864" t="s">
        <v>10353</v>
      </c>
      <c r="C1864" t="s">
        <v>547</v>
      </c>
      <c r="D1864">
        <v>191.57</v>
      </c>
    </row>
    <row r="1865" spans="1:4" x14ac:dyDescent="0.2">
      <c r="A1865">
        <v>96014</v>
      </c>
      <c r="B1865" t="s">
        <v>10356</v>
      </c>
      <c r="C1865" t="s">
        <v>549</v>
      </c>
      <c r="D1865">
        <v>69.2</v>
      </c>
    </row>
    <row r="1866" spans="1:4" x14ac:dyDescent="0.2">
      <c r="A1866">
        <v>96013</v>
      </c>
      <c r="B1866" t="s">
        <v>10359</v>
      </c>
      <c r="C1866" t="s">
        <v>547</v>
      </c>
      <c r="D1866">
        <v>192.04</v>
      </c>
    </row>
    <row r="1867" spans="1:4" x14ac:dyDescent="0.2">
      <c r="A1867">
        <v>96029</v>
      </c>
      <c r="B1867" t="s">
        <v>10362</v>
      </c>
      <c r="C1867" t="s">
        <v>549</v>
      </c>
      <c r="D1867">
        <v>62.89</v>
      </c>
    </row>
    <row r="1868" spans="1:4" x14ac:dyDescent="0.2">
      <c r="A1868">
        <v>96028</v>
      </c>
      <c r="B1868" t="s">
        <v>10365</v>
      </c>
      <c r="C1868" t="s">
        <v>547</v>
      </c>
      <c r="D1868">
        <v>150.13</v>
      </c>
    </row>
    <row r="1869" spans="1:4" x14ac:dyDescent="0.2">
      <c r="A1869">
        <v>96155</v>
      </c>
      <c r="B1869" t="s">
        <v>7983</v>
      </c>
      <c r="C1869" t="s">
        <v>549</v>
      </c>
      <c r="D1869">
        <v>63.14</v>
      </c>
    </row>
    <row r="1870" spans="1:4" x14ac:dyDescent="0.2">
      <c r="A1870">
        <v>96157</v>
      </c>
      <c r="B1870" t="s">
        <v>7982</v>
      </c>
      <c r="C1870" t="s">
        <v>547</v>
      </c>
      <c r="D1870">
        <v>150.6</v>
      </c>
    </row>
    <row r="1871" spans="1:4" x14ac:dyDescent="0.2">
      <c r="A1871">
        <v>5845</v>
      </c>
      <c r="B1871" t="s">
        <v>10372</v>
      </c>
      <c r="C1871" t="s">
        <v>549</v>
      </c>
      <c r="D1871">
        <v>64.77</v>
      </c>
    </row>
    <row r="1872" spans="1:4" x14ac:dyDescent="0.2">
      <c r="A1872">
        <v>5843</v>
      </c>
      <c r="B1872" t="s">
        <v>10375</v>
      </c>
      <c r="C1872" t="s">
        <v>547</v>
      </c>
      <c r="D1872">
        <v>183.75</v>
      </c>
    </row>
    <row r="1873" spans="1:4" x14ac:dyDescent="0.2">
      <c r="A1873">
        <v>89036</v>
      </c>
      <c r="B1873" t="s">
        <v>8445</v>
      </c>
      <c r="C1873" t="s">
        <v>549</v>
      </c>
      <c r="D1873">
        <v>58.67</v>
      </c>
    </row>
    <row r="1874" spans="1:4" x14ac:dyDescent="0.2">
      <c r="A1874">
        <v>89035</v>
      </c>
      <c r="B1874" t="s">
        <v>8446</v>
      </c>
      <c r="C1874" t="s">
        <v>547</v>
      </c>
      <c r="D1874">
        <v>142.27000000000001</v>
      </c>
    </row>
    <row r="1875" spans="1:4" x14ac:dyDescent="0.2">
      <c r="A1875">
        <v>102911</v>
      </c>
      <c r="B1875" t="s">
        <v>10382</v>
      </c>
      <c r="C1875" t="s">
        <v>549</v>
      </c>
      <c r="D1875" t="s">
        <v>17527</v>
      </c>
    </row>
    <row r="1876" spans="1:4" x14ac:dyDescent="0.2">
      <c r="A1876">
        <v>102910</v>
      </c>
      <c r="B1876" t="s">
        <v>10385</v>
      </c>
      <c r="C1876" t="s">
        <v>547</v>
      </c>
      <c r="D1876" t="s">
        <v>17527</v>
      </c>
    </row>
    <row r="1877" spans="1:4" x14ac:dyDescent="0.2">
      <c r="A1877">
        <v>93440</v>
      </c>
      <c r="B1877" t="s">
        <v>10388</v>
      </c>
      <c r="C1877" t="s">
        <v>549</v>
      </c>
      <c r="D1877">
        <v>176.87</v>
      </c>
    </row>
    <row r="1878" spans="1:4" x14ac:dyDescent="0.2">
      <c r="A1878">
        <v>93439</v>
      </c>
      <c r="B1878" t="s">
        <v>10392</v>
      </c>
      <c r="C1878" t="s">
        <v>547</v>
      </c>
      <c r="D1878">
        <v>302.36</v>
      </c>
    </row>
    <row r="1879" spans="1:4" x14ac:dyDescent="0.2">
      <c r="A1879">
        <v>100648</v>
      </c>
      <c r="B1879" t="s">
        <v>10395</v>
      </c>
      <c r="C1879" t="s">
        <v>549</v>
      </c>
      <c r="D1879">
        <v>600.76</v>
      </c>
    </row>
    <row r="1880" spans="1:4" x14ac:dyDescent="0.2">
      <c r="A1880">
        <v>100647</v>
      </c>
      <c r="B1880" t="s">
        <v>10398</v>
      </c>
      <c r="C1880" t="s">
        <v>547</v>
      </c>
      <c r="D1880" s="335">
        <v>6798.93</v>
      </c>
    </row>
    <row r="1881" spans="1:4" x14ac:dyDescent="0.2">
      <c r="A1881">
        <v>5829</v>
      </c>
      <c r="B1881" t="s">
        <v>10401</v>
      </c>
      <c r="C1881" t="s">
        <v>549</v>
      </c>
      <c r="D1881">
        <v>207.43</v>
      </c>
    </row>
    <row r="1882" spans="1:4" x14ac:dyDescent="0.2">
      <c r="A1882">
        <v>5823</v>
      </c>
      <c r="B1882" t="s">
        <v>10404</v>
      </c>
      <c r="C1882" t="s">
        <v>547</v>
      </c>
      <c r="D1882">
        <v>270.89</v>
      </c>
    </row>
    <row r="1883" spans="1:4" x14ac:dyDescent="0.2">
      <c r="A1883">
        <v>106095</v>
      </c>
      <c r="B1883" t="s">
        <v>10407</v>
      </c>
      <c r="C1883" t="s">
        <v>549</v>
      </c>
      <c r="D1883">
        <v>137.80000000000001</v>
      </c>
    </row>
    <row r="1884" spans="1:4" x14ac:dyDescent="0.2">
      <c r="A1884">
        <v>106094</v>
      </c>
      <c r="B1884" t="s">
        <v>7974</v>
      </c>
      <c r="C1884" t="s">
        <v>547</v>
      </c>
      <c r="D1884">
        <v>367.36</v>
      </c>
    </row>
    <row r="1885" spans="1:4" x14ac:dyDescent="0.2">
      <c r="A1885">
        <v>100642</v>
      </c>
      <c r="B1885" t="s">
        <v>10413</v>
      </c>
      <c r="C1885" t="s">
        <v>549</v>
      </c>
      <c r="D1885">
        <v>306.02999999999997</v>
      </c>
    </row>
    <row r="1886" spans="1:4" x14ac:dyDescent="0.2">
      <c r="A1886">
        <v>100641</v>
      </c>
      <c r="B1886" t="s">
        <v>10416</v>
      </c>
      <c r="C1886" t="s">
        <v>547</v>
      </c>
      <c r="D1886" s="335">
        <v>4985.8999999999996</v>
      </c>
    </row>
    <row r="1887" spans="1:4" x14ac:dyDescent="0.2">
      <c r="A1887">
        <v>93434</v>
      </c>
      <c r="B1887" t="s">
        <v>10419</v>
      </c>
      <c r="C1887" t="s">
        <v>549</v>
      </c>
      <c r="D1887">
        <v>379.13</v>
      </c>
    </row>
    <row r="1888" spans="1:4" x14ac:dyDescent="0.2">
      <c r="A1888">
        <v>93433</v>
      </c>
      <c r="B1888" t="s">
        <v>10422</v>
      </c>
      <c r="C1888" t="s">
        <v>547</v>
      </c>
      <c r="D1888" s="335">
        <v>2798.18</v>
      </c>
    </row>
    <row r="1889" spans="1:4" x14ac:dyDescent="0.2">
      <c r="A1889">
        <v>95122</v>
      </c>
      <c r="B1889" t="s">
        <v>10425</v>
      </c>
      <c r="C1889" t="s">
        <v>549</v>
      </c>
      <c r="D1889">
        <v>263.2</v>
      </c>
    </row>
    <row r="1890" spans="1:4" x14ac:dyDescent="0.2">
      <c r="A1890">
        <v>95121</v>
      </c>
      <c r="B1890" t="s">
        <v>10428</v>
      </c>
      <c r="C1890" t="s">
        <v>547</v>
      </c>
      <c r="D1890">
        <v>420.03</v>
      </c>
    </row>
    <row r="1891" spans="1:4" x14ac:dyDescent="0.2">
      <c r="A1891">
        <v>103662</v>
      </c>
      <c r="B1891" t="s">
        <v>10431</v>
      </c>
      <c r="C1891" t="s">
        <v>549</v>
      </c>
      <c r="D1891" t="s">
        <v>17527</v>
      </c>
    </row>
    <row r="1892" spans="1:4" x14ac:dyDescent="0.2">
      <c r="A1892">
        <v>103661</v>
      </c>
      <c r="B1892" t="s">
        <v>10434</v>
      </c>
      <c r="C1892" t="s">
        <v>547</v>
      </c>
      <c r="D1892" t="s">
        <v>17527</v>
      </c>
    </row>
    <row r="1893" spans="1:4" x14ac:dyDescent="0.2">
      <c r="A1893">
        <v>5841</v>
      </c>
      <c r="B1893" t="s">
        <v>8554</v>
      </c>
      <c r="C1893" t="s">
        <v>549</v>
      </c>
      <c r="D1893">
        <v>4.68</v>
      </c>
    </row>
    <row r="1894" spans="1:4" x14ac:dyDescent="0.2">
      <c r="A1894">
        <v>5839</v>
      </c>
      <c r="B1894" t="s">
        <v>8555</v>
      </c>
      <c r="C1894" t="s">
        <v>547</v>
      </c>
      <c r="D1894">
        <v>9.31</v>
      </c>
    </row>
    <row r="1895" spans="1:4" x14ac:dyDescent="0.2">
      <c r="A1895">
        <v>90587</v>
      </c>
      <c r="B1895" t="s">
        <v>564</v>
      </c>
      <c r="C1895" t="s">
        <v>549</v>
      </c>
      <c r="D1895">
        <v>0.53</v>
      </c>
    </row>
    <row r="1896" spans="1:4" x14ac:dyDescent="0.2">
      <c r="A1896">
        <v>90586</v>
      </c>
      <c r="B1896" t="s">
        <v>563</v>
      </c>
      <c r="C1896" t="s">
        <v>547</v>
      </c>
      <c r="D1896">
        <v>1.46</v>
      </c>
    </row>
    <row r="1897" spans="1:4" x14ac:dyDescent="0.2">
      <c r="A1897">
        <v>106392</v>
      </c>
      <c r="B1897" t="s">
        <v>10444</v>
      </c>
      <c r="C1897" t="s">
        <v>549</v>
      </c>
      <c r="D1897">
        <v>137.96</v>
      </c>
    </row>
    <row r="1898" spans="1:4" x14ac:dyDescent="0.2">
      <c r="A1898">
        <v>106389</v>
      </c>
      <c r="B1898" t="s">
        <v>10447</v>
      </c>
      <c r="C1898" t="s">
        <v>547</v>
      </c>
      <c r="D1898">
        <v>352.74</v>
      </c>
    </row>
    <row r="1899" spans="1:4" x14ac:dyDescent="0.2">
      <c r="A1899">
        <v>106391</v>
      </c>
      <c r="B1899" t="s">
        <v>10450</v>
      </c>
      <c r="C1899" t="s">
        <v>549</v>
      </c>
      <c r="D1899">
        <v>273.86</v>
      </c>
    </row>
    <row r="1900" spans="1:4" x14ac:dyDescent="0.2">
      <c r="A1900">
        <v>106388</v>
      </c>
      <c r="B1900" t="s">
        <v>10453</v>
      </c>
      <c r="C1900" t="s">
        <v>547</v>
      </c>
      <c r="D1900">
        <v>671.07</v>
      </c>
    </row>
    <row r="1901" spans="1:4" x14ac:dyDescent="0.2">
      <c r="A1901">
        <v>5837</v>
      </c>
      <c r="B1901" t="s">
        <v>7988</v>
      </c>
      <c r="C1901" t="s">
        <v>549</v>
      </c>
      <c r="D1901">
        <v>159.13</v>
      </c>
    </row>
    <row r="1902" spans="1:4" x14ac:dyDescent="0.2">
      <c r="A1902">
        <v>5835</v>
      </c>
      <c r="B1902" t="s">
        <v>7989</v>
      </c>
      <c r="C1902" t="s">
        <v>547</v>
      </c>
      <c r="D1902">
        <v>394.7</v>
      </c>
    </row>
    <row r="1903" spans="1:4" x14ac:dyDescent="0.2">
      <c r="A1903">
        <v>89257</v>
      </c>
      <c r="B1903" t="s">
        <v>10460</v>
      </c>
      <c r="C1903" t="s">
        <v>547</v>
      </c>
      <c r="D1903">
        <v>342.43</v>
      </c>
    </row>
    <row r="1904" spans="1:4" x14ac:dyDescent="0.2">
      <c r="A1904">
        <v>89258</v>
      </c>
      <c r="B1904" t="s">
        <v>10465</v>
      </c>
      <c r="C1904" t="s">
        <v>549</v>
      </c>
      <c r="D1904">
        <v>137.24</v>
      </c>
    </row>
    <row r="1905" spans="1:4" x14ac:dyDescent="0.2">
      <c r="A1905">
        <v>106393</v>
      </c>
      <c r="B1905" t="s">
        <v>10466</v>
      </c>
      <c r="C1905" t="s">
        <v>549</v>
      </c>
      <c r="D1905">
        <v>156.61000000000001</v>
      </c>
    </row>
    <row r="1906" spans="1:4" x14ac:dyDescent="0.2">
      <c r="A1906">
        <v>106390</v>
      </c>
      <c r="B1906" t="s">
        <v>10469</v>
      </c>
      <c r="C1906" t="s">
        <v>547</v>
      </c>
      <c r="D1906">
        <v>375.76</v>
      </c>
    </row>
    <row r="1907" spans="1:4" x14ac:dyDescent="0.2">
      <c r="A1907">
        <v>97621</v>
      </c>
      <c r="B1907" t="s">
        <v>10472</v>
      </c>
      <c r="C1907" t="s">
        <v>2968</v>
      </c>
      <c r="D1907">
        <v>165.68</v>
      </c>
    </row>
    <row r="1908" spans="1:4" x14ac:dyDescent="0.2">
      <c r="A1908">
        <v>97622</v>
      </c>
      <c r="B1908" t="s">
        <v>10473</v>
      </c>
      <c r="C1908" t="s">
        <v>2968</v>
      </c>
      <c r="D1908">
        <v>80.760000000000005</v>
      </c>
    </row>
    <row r="1909" spans="1:4" x14ac:dyDescent="0.2">
      <c r="A1909">
        <v>97623</v>
      </c>
      <c r="B1909" t="s">
        <v>10474</v>
      </c>
      <c r="C1909" t="s">
        <v>2968</v>
      </c>
      <c r="D1909">
        <v>247.37</v>
      </c>
    </row>
    <row r="1910" spans="1:4" x14ac:dyDescent="0.2">
      <c r="A1910">
        <v>97624</v>
      </c>
      <c r="B1910" t="s">
        <v>10475</v>
      </c>
      <c r="C1910" t="s">
        <v>2968</v>
      </c>
      <c r="D1910">
        <v>151.82</v>
      </c>
    </row>
    <row r="1911" spans="1:4" x14ac:dyDescent="0.2">
      <c r="A1911">
        <v>97625</v>
      </c>
      <c r="B1911" t="s">
        <v>10476</v>
      </c>
      <c r="C1911" t="s">
        <v>2968</v>
      </c>
      <c r="D1911">
        <v>61.89</v>
      </c>
    </row>
    <row r="1912" spans="1:4" x14ac:dyDescent="0.2">
      <c r="A1912">
        <v>104791</v>
      </c>
      <c r="B1912" t="s">
        <v>10477</v>
      </c>
      <c r="C1912" t="s">
        <v>3211</v>
      </c>
      <c r="D1912">
        <v>3.57</v>
      </c>
    </row>
    <row r="1913" spans="1:4" x14ac:dyDescent="0.2">
      <c r="A1913">
        <v>97631</v>
      </c>
      <c r="B1913" t="s">
        <v>10478</v>
      </c>
      <c r="C1913" t="s">
        <v>3211</v>
      </c>
      <c r="D1913">
        <v>16.28</v>
      </c>
    </row>
    <row r="1914" spans="1:4" x14ac:dyDescent="0.2">
      <c r="A1914">
        <v>97630</v>
      </c>
      <c r="B1914" t="s">
        <v>10479</v>
      </c>
      <c r="C1914" t="s">
        <v>2968</v>
      </c>
      <c r="D1914" t="s">
        <v>17527</v>
      </c>
    </row>
    <row r="1915" spans="1:4" x14ac:dyDescent="0.2">
      <c r="A1915">
        <v>104796</v>
      </c>
      <c r="B1915" t="s">
        <v>10480</v>
      </c>
      <c r="C1915" t="s">
        <v>83</v>
      </c>
      <c r="D1915">
        <v>18.84</v>
      </c>
    </row>
    <row r="1916" spans="1:4" x14ac:dyDescent="0.2">
      <c r="A1916">
        <v>97628</v>
      </c>
      <c r="B1916" t="s">
        <v>10481</v>
      </c>
      <c r="C1916" t="s">
        <v>2968</v>
      </c>
      <c r="D1916">
        <v>377.96</v>
      </c>
    </row>
    <row r="1917" spans="1:4" x14ac:dyDescent="0.2">
      <c r="A1917">
        <v>97629</v>
      </c>
      <c r="B1917" t="s">
        <v>10482</v>
      </c>
      <c r="C1917" t="s">
        <v>2968</v>
      </c>
      <c r="D1917">
        <v>28.33</v>
      </c>
    </row>
    <row r="1918" spans="1:4" x14ac:dyDescent="0.2">
      <c r="A1918">
        <v>97626</v>
      </c>
      <c r="B1918" t="s">
        <v>10483</v>
      </c>
      <c r="C1918" t="s">
        <v>2968</v>
      </c>
      <c r="D1918">
        <v>811.55</v>
      </c>
    </row>
    <row r="1919" spans="1:4" x14ac:dyDescent="0.2">
      <c r="A1919">
        <v>97627</v>
      </c>
      <c r="B1919" t="s">
        <v>10484</v>
      </c>
      <c r="C1919" t="s">
        <v>2968</v>
      </c>
      <c r="D1919">
        <v>60.87</v>
      </c>
    </row>
    <row r="1920" spans="1:4" x14ac:dyDescent="0.2">
      <c r="A1920">
        <v>104789</v>
      </c>
      <c r="B1920" t="s">
        <v>10485</v>
      </c>
      <c r="C1920" t="s">
        <v>2968</v>
      </c>
      <c r="D1920">
        <v>284.19</v>
      </c>
    </row>
    <row r="1921" spans="1:4" x14ac:dyDescent="0.2">
      <c r="A1921">
        <v>104790</v>
      </c>
      <c r="B1921" t="s">
        <v>10486</v>
      </c>
      <c r="C1921" t="s">
        <v>2968</v>
      </c>
      <c r="D1921">
        <v>141.63</v>
      </c>
    </row>
    <row r="1922" spans="1:4" x14ac:dyDescent="0.2">
      <c r="A1922">
        <v>97633</v>
      </c>
      <c r="B1922" t="s">
        <v>10487</v>
      </c>
      <c r="C1922" t="s">
        <v>3211</v>
      </c>
      <c r="D1922">
        <v>33.04</v>
      </c>
    </row>
    <row r="1923" spans="1:4" x14ac:dyDescent="0.2">
      <c r="A1923">
        <v>97634</v>
      </c>
      <c r="B1923" t="s">
        <v>10488</v>
      </c>
      <c r="C1923" t="s">
        <v>3211</v>
      </c>
      <c r="D1923">
        <v>4.97</v>
      </c>
    </row>
    <row r="1924" spans="1:4" x14ac:dyDescent="0.2">
      <c r="A1924">
        <v>97632</v>
      </c>
      <c r="B1924" t="s">
        <v>10489</v>
      </c>
      <c r="C1924" t="s">
        <v>83</v>
      </c>
      <c r="D1924">
        <v>3.78</v>
      </c>
    </row>
    <row r="1925" spans="1:4" x14ac:dyDescent="0.2">
      <c r="A1925">
        <v>97636</v>
      </c>
      <c r="B1925" t="s">
        <v>10490</v>
      </c>
      <c r="C1925" t="s">
        <v>3211</v>
      </c>
      <c r="D1925">
        <v>27.14</v>
      </c>
    </row>
    <row r="1926" spans="1:4" x14ac:dyDescent="0.2">
      <c r="A1926">
        <v>104797</v>
      </c>
      <c r="B1926" t="s">
        <v>10491</v>
      </c>
      <c r="C1926" t="s">
        <v>83</v>
      </c>
      <c r="D1926">
        <v>23.55</v>
      </c>
    </row>
    <row r="1927" spans="1:4" x14ac:dyDescent="0.2">
      <c r="A1927">
        <v>104803</v>
      </c>
      <c r="B1927" t="s">
        <v>10492</v>
      </c>
      <c r="C1927" t="s">
        <v>83</v>
      </c>
      <c r="D1927">
        <v>6.53</v>
      </c>
    </row>
    <row r="1928" spans="1:4" x14ac:dyDescent="0.2">
      <c r="A1928">
        <v>97664</v>
      </c>
      <c r="B1928" t="s">
        <v>10493</v>
      </c>
      <c r="C1928" t="s">
        <v>52</v>
      </c>
      <c r="D1928">
        <v>2.23</v>
      </c>
    </row>
    <row r="1929" spans="1:4" x14ac:dyDescent="0.2">
      <c r="A1929">
        <v>104801</v>
      </c>
      <c r="B1929" t="s">
        <v>10494</v>
      </c>
      <c r="C1929" t="s">
        <v>3211</v>
      </c>
      <c r="D1929">
        <v>20.190000000000001</v>
      </c>
    </row>
    <row r="1930" spans="1:4" x14ac:dyDescent="0.2">
      <c r="A1930">
        <v>97661</v>
      </c>
      <c r="B1930" t="s">
        <v>10495</v>
      </c>
      <c r="C1930" t="s">
        <v>83</v>
      </c>
      <c r="D1930">
        <v>1.01</v>
      </c>
    </row>
    <row r="1931" spans="1:4" x14ac:dyDescent="0.2">
      <c r="A1931">
        <v>104794</v>
      </c>
      <c r="B1931" t="s">
        <v>10496</v>
      </c>
      <c r="C1931" t="s">
        <v>83</v>
      </c>
      <c r="D1931">
        <v>1.37</v>
      </c>
    </row>
    <row r="1932" spans="1:4" x14ac:dyDescent="0.2">
      <c r="A1932">
        <v>104795</v>
      </c>
      <c r="B1932" t="s">
        <v>10497</v>
      </c>
      <c r="C1932" t="s">
        <v>83</v>
      </c>
      <c r="D1932">
        <v>1.91</v>
      </c>
    </row>
    <row r="1933" spans="1:4" x14ac:dyDescent="0.2">
      <c r="A1933">
        <v>104792</v>
      </c>
      <c r="B1933" t="s">
        <v>10498</v>
      </c>
      <c r="C1933" t="s">
        <v>83</v>
      </c>
      <c r="D1933">
        <v>0.56000000000000005</v>
      </c>
    </row>
    <row r="1934" spans="1:4" x14ac:dyDescent="0.2">
      <c r="A1934">
        <v>104793</v>
      </c>
      <c r="B1934" t="s">
        <v>10499</v>
      </c>
      <c r="C1934" t="s">
        <v>83</v>
      </c>
      <c r="D1934">
        <v>0.76</v>
      </c>
    </row>
    <row r="1935" spans="1:4" x14ac:dyDescent="0.2">
      <c r="A1935">
        <v>104800</v>
      </c>
      <c r="B1935" t="s">
        <v>10500</v>
      </c>
      <c r="C1935" t="s">
        <v>83</v>
      </c>
      <c r="D1935">
        <v>13.29</v>
      </c>
    </row>
    <row r="1936" spans="1:4" x14ac:dyDescent="0.2">
      <c r="A1936">
        <v>97638</v>
      </c>
      <c r="B1936" t="s">
        <v>10501</v>
      </c>
      <c r="C1936" t="s">
        <v>3211</v>
      </c>
      <c r="D1936">
        <v>12.48</v>
      </c>
    </row>
    <row r="1937" spans="1:4" x14ac:dyDescent="0.2">
      <c r="A1937">
        <v>97641</v>
      </c>
      <c r="B1937" t="s">
        <v>10502</v>
      </c>
      <c r="C1937" t="s">
        <v>3211</v>
      </c>
      <c r="D1937">
        <v>4.17</v>
      </c>
    </row>
    <row r="1938" spans="1:4" x14ac:dyDescent="0.2">
      <c r="A1938">
        <v>97640</v>
      </c>
      <c r="B1938" t="s">
        <v>10504</v>
      </c>
      <c r="C1938" t="s">
        <v>3211</v>
      </c>
      <c r="D1938">
        <v>2.91</v>
      </c>
    </row>
    <row r="1939" spans="1:4" x14ac:dyDescent="0.2">
      <c r="A1939">
        <v>97660</v>
      </c>
      <c r="B1939" t="s">
        <v>10505</v>
      </c>
      <c r="C1939" t="s">
        <v>52</v>
      </c>
      <c r="D1939">
        <v>0.94</v>
      </c>
    </row>
    <row r="1940" spans="1:4" x14ac:dyDescent="0.2">
      <c r="A1940">
        <v>97645</v>
      </c>
      <c r="B1940" t="s">
        <v>10506</v>
      </c>
      <c r="C1940" t="s">
        <v>3211</v>
      </c>
      <c r="D1940">
        <v>35.119999999999997</v>
      </c>
    </row>
    <row r="1941" spans="1:4" x14ac:dyDescent="0.2">
      <c r="A1941">
        <v>97663</v>
      </c>
      <c r="B1941" t="s">
        <v>10507</v>
      </c>
      <c r="C1941" t="s">
        <v>52</v>
      </c>
      <c r="D1941">
        <v>17.850000000000001</v>
      </c>
    </row>
    <row r="1942" spans="1:4" x14ac:dyDescent="0.2">
      <c r="A1942">
        <v>97665</v>
      </c>
      <c r="B1942" t="s">
        <v>10508</v>
      </c>
      <c r="C1942" t="s">
        <v>52</v>
      </c>
      <c r="D1942">
        <v>2.5499999999999998</v>
      </c>
    </row>
    <row r="1943" spans="1:4" x14ac:dyDescent="0.2">
      <c r="A1943">
        <v>97666</v>
      </c>
      <c r="B1943" t="s">
        <v>10509</v>
      </c>
      <c r="C1943" t="s">
        <v>52</v>
      </c>
      <c r="D1943">
        <v>13.02</v>
      </c>
    </row>
    <row r="1944" spans="1:4" x14ac:dyDescent="0.2">
      <c r="A1944">
        <v>97635</v>
      </c>
      <c r="B1944" t="s">
        <v>10510</v>
      </c>
      <c r="C1944" t="s">
        <v>3211</v>
      </c>
      <c r="D1944">
        <v>24.52</v>
      </c>
    </row>
    <row r="1945" spans="1:4" x14ac:dyDescent="0.2">
      <c r="A1945">
        <v>97643</v>
      </c>
      <c r="B1945" t="s">
        <v>10512</v>
      </c>
      <c r="C1945" t="s">
        <v>3211</v>
      </c>
      <c r="D1945">
        <v>36.03</v>
      </c>
    </row>
    <row r="1946" spans="1:4" x14ac:dyDescent="0.2">
      <c r="A1946">
        <v>104799</v>
      </c>
      <c r="B1946" t="s">
        <v>10513</v>
      </c>
      <c r="C1946" t="s">
        <v>3211</v>
      </c>
      <c r="D1946">
        <v>16.07</v>
      </c>
    </row>
    <row r="1947" spans="1:4" x14ac:dyDescent="0.2">
      <c r="A1947">
        <v>97639</v>
      </c>
      <c r="B1947" t="s">
        <v>10514</v>
      </c>
      <c r="C1947" t="s">
        <v>3211</v>
      </c>
      <c r="D1947">
        <v>29.36</v>
      </c>
    </row>
    <row r="1948" spans="1:4" x14ac:dyDescent="0.2">
      <c r="A1948">
        <v>97644</v>
      </c>
      <c r="B1948" t="s">
        <v>10515</v>
      </c>
      <c r="C1948" t="s">
        <v>3211</v>
      </c>
      <c r="D1948">
        <v>13.6</v>
      </c>
    </row>
    <row r="1949" spans="1:4" x14ac:dyDescent="0.2">
      <c r="A1949">
        <v>97648</v>
      </c>
      <c r="B1949" t="s">
        <v>10516</v>
      </c>
      <c r="C1949" t="s">
        <v>3211</v>
      </c>
      <c r="D1949">
        <v>2.91</v>
      </c>
    </row>
    <row r="1950" spans="1:4" x14ac:dyDescent="0.2">
      <c r="A1950">
        <v>104798</v>
      </c>
      <c r="B1950" t="s">
        <v>10517</v>
      </c>
      <c r="C1950" t="s">
        <v>52</v>
      </c>
      <c r="D1950">
        <v>20.47</v>
      </c>
    </row>
    <row r="1951" spans="1:4" x14ac:dyDescent="0.2">
      <c r="A1951">
        <v>97637</v>
      </c>
      <c r="B1951" t="s">
        <v>10518</v>
      </c>
      <c r="C1951" t="s">
        <v>3211</v>
      </c>
      <c r="D1951">
        <v>4.29</v>
      </c>
    </row>
    <row r="1952" spans="1:4" x14ac:dyDescent="0.2">
      <c r="A1952">
        <v>104802</v>
      </c>
      <c r="B1952" t="s">
        <v>10519</v>
      </c>
      <c r="C1952" t="s">
        <v>3211</v>
      </c>
      <c r="D1952">
        <v>13.44</v>
      </c>
    </row>
    <row r="1953" spans="1:4" x14ac:dyDescent="0.2">
      <c r="A1953">
        <v>97647</v>
      </c>
      <c r="B1953" t="s">
        <v>10520</v>
      </c>
      <c r="C1953" t="s">
        <v>3211</v>
      </c>
      <c r="D1953">
        <v>5.0599999999999996</v>
      </c>
    </row>
    <row r="1954" spans="1:4" x14ac:dyDescent="0.2">
      <c r="A1954">
        <v>97649</v>
      </c>
      <c r="B1954" t="s">
        <v>10521</v>
      </c>
      <c r="C1954" t="s">
        <v>3211</v>
      </c>
      <c r="D1954">
        <v>6.18</v>
      </c>
    </row>
    <row r="1955" spans="1:4" x14ac:dyDescent="0.2">
      <c r="A1955">
        <v>97652</v>
      </c>
      <c r="B1955" t="s">
        <v>10522</v>
      </c>
      <c r="C1955" t="s">
        <v>52</v>
      </c>
      <c r="D1955">
        <v>269.75</v>
      </c>
    </row>
    <row r="1956" spans="1:4" x14ac:dyDescent="0.2">
      <c r="A1956">
        <v>97654</v>
      </c>
      <c r="B1956" t="s">
        <v>10523</v>
      </c>
      <c r="C1956" t="s">
        <v>52</v>
      </c>
      <c r="D1956">
        <v>212.84</v>
      </c>
    </row>
    <row r="1957" spans="1:4" x14ac:dyDescent="0.2">
      <c r="A1957">
        <v>97651</v>
      </c>
      <c r="B1957" t="s">
        <v>10524</v>
      </c>
      <c r="C1957" t="s">
        <v>52</v>
      </c>
      <c r="D1957">
        <v>118.99</v>
      </c>
    </row>
    <row r="1958" spans="1:4" x14ac:dyDescent="0.2">
      <c r="A1958">
        <v>97653</v>
      </c>
      <c r="B1958" t="s">
        <v>10525</v>
      </c>
      <c r="C1958" t="s">
        <v>52</v>
      </c>
      <c r="D1958">
        <v>163.5</v>
      </c>
    </row>
    <row r="1959" spans="1:4" x14ac:dyDescent="0.2">
      <c r="A1959">
        <v>97657</v>
      </c>
      <c r="B1959" t="s">
        <v>10526</v>
      </c>
      <c r="C1959" t="s">
        <v>52</v>
      </c>
      <c r="D1959">
        <v>850</v>
      </c>
    </row>
    <row r="1960" spans="1:4" x14ac:dyDescent="0.2">
      <c r="A1960">
        <v>97659</v>
      </c>
      <c r="B1960" t="s">
        <v>10527</v>
      </c>
      <c r="C1960" t="s">
        <v>52</v>
      </c>
      <c r="D1960">
        <v>375.33</v>
      </c>
    </row>
    <row r="1961" spans="1:4" x14ac:dyDescent="0.2">
      <c r="A1961">
        <v>97656</v>
      </c>
      <c r="B1961" t="s">
        <v>10528</v>
      </c>
      <c r="C1961" t="s">
        <v>52</v>
      </c>
      <c r="D1961">
        <v>428.85</v>
      </c>
    </row>
    <row r="1962" spans="1:4" x14ac:dyDescent="0.2">
      <c r="A1962">
        <v>97658</v>
      </c>
      <c r="B1962" t="s">
        <v>10529</v>
      </c>
      <c r="C1962" t="s">
        <v>52</v>
      </c>
      <c r="D1962">
        <v>263.33999999999997</v>
      </c>
    </row>
    <row r="1963" spans="1:4" x14ac:dyDescent="0.2">
      <c r="A1963">
        <v>97650</v>
      </c>
      <c r="B1963" t="s">
        <v>10530</v>
      </c>
      <c r="C1963" t="s">
        <v>3211</v>
      </c>
      <c r="D1963">
        <v>10.92</v>
      </c>
    </row>
    <row r="1964" spans="1:4" x14ac:dyDescent="0.2">
      <c r="A1964">
        <v>97642</v>
      </c>
      <c r="B1964" t="s">
        <v>10531</v>
      </c>
      <c r="C1964" t="s">
        <v>3211</v>
      </c>
      <c r="D1964">
        <v>4.17</v>
      </c>
    </row>
    <row r="1965" spans="1:4" x14ac:dyDescent="0.2">
      <c r="A1965">
        <v>97655</v>
      </c>
      <c r="B1965" t="s">
        <v>10532</v>
      </c>
      <c r="C1965" t="s">
        <v>3211</v>
      </c>
      <c r="D1965">
        <v>46.26</v>
      </c>
    </row>
    <row r="1966" spans="1:4" x14ac:dyDescent="0.2">
      <c r="A1966">
        <v>97662</v>
      </c>
      <c r="B1966" t="s">
        <v>10533</v>
      </c>
      <c r="C1966" t="s">
        <v>83</v>
      </c>
      <c r="D1966">
        <v>0.71</v>
      </c>
    </row>
    <row r="1967" spans="1:4" x14ac:dyDescent="0.2">
      <c r="A1967">
        <v>97646</v>
      </c>
      <c r="B1967" t="s">
        <v>10534</v>
      </c>
      <c r="C1967" t="s">
        <v>3211</v>
      </c>
      <c r="D1967" t="s">
        <v>17527</v>
      </c>
    </row>
    <row r="1968" spans="1:4" x14ac:dyDescent="0.2">
      <c r="A1968">
        <v>92712</v>
      </c>
      <c r="B1968" t="s">
        <v>9224</v>
      </c>
      <c r="C1968" t="s">
        <v>533</v>
      </c>
      <c r="D1968">
        <v>0.31</v>
      </c>
    </row>
    <row r="1969" spans="1:4" x14ac:dyDescent="0.2">
      <c r="A1969">
        <v>92713</v>
      </c>
      <c r="B1969" t="s">
        <v>9223</v>
      </c>
      <c r="C1969" t="s">
        <v>533</v>
      </c>
      <c r="D1969">
        <v>7.0000000000000007E-2</v>
      </c>
    </row>
    <row r="1970" spans="1:4" x14ac:dyDescent="0.2">
      <c r="A1970">
        <v>92714</v>
      </c>
      <c r="B1970" t="s">
        <v>9226</v>
      </c>
      <c r="C1970" t="s">
        <v>533</v>
      </c>
      <c r="D1970">
        <v>0.39</v>
      </c>
    </row>
    <row r="1971" spans="1:4" x14ac:dyDescent="0.2">
      <c r="A1971">
        <v>92715</v>
      </c>
      <c r="B1971" t="s">
        <v>9225</v>
      </c>
      <c r="C1971" t="s">
        <v>533</v>
      </c>
      <c r="D1971">
        <v>114.72</v>
      </c>
    </row>
    <row r="1972" spans="1:4" x14ac:dyDescent="0.2">
      <c r="A1972">
        <v>103663</v>
      </c>
      <c r="B1972" t="s">
        <v>9230</v>
      </c>
      <c r="C1972" t="s">
        <v>533</v>
      </c>
      <c r="D1972" t="s">
        <v>17527</v>
      </c>
    </row>
    <row r="1973" spans="1:4" x14ac:dyDescent="0.2">
      <c r="A1973">
        <v>104390</v>
      </c>
      <c r="B1973" t="s">
        <v>9228</v>
      </c>
      <c r="C1973" t="s">
        <v>533</v>
      </c>
      <c r="D1973" t="s">
        <v>17527</v>
      </c>
    </row>
    <row r="1974" spans="1:4" x14ac:dyDescent="0.2">
      <c r="A1974">
        <v>103664</v>
      </c>
      <c r="B1974" t="s">
        <v>9229</v>
      </c>
      <c r="C1974" t="s">
        <v>533</v>
      </c>
      <c r="D1974" t="s">
        <v>17527</v>
      </c>
    </row>
    <row r="1975" spans="1:4" x14ac:dyDescent="0.2">
      <c r="A1975">
        <v>104451</v>
      </c>
      <c r="B1975" t="s">
        <v>9233</v>
      </c>
      <c r="C1975" t="s">
        <v>533</v>
      </c>
      <c r="D1975" t="s">
        <v>17527</v>
      </c>
    </row>
    <row r="1976" spans="1:4" x14ac:dyDescent="0.2">
      <c r="A1976">
        <v>103666</v>
      </c>
      <c r="B1976" t="s">
        <v>9234</v>
      </c>
      <c r="C1976" t="s">
        <v>533</v>
      </c>
      <c r="D1976">
        <v>139.47999999999999</v>
      </c>
    </row>
    <row r="1977" spans="1:4" x14ac:dyDescent="0.2">
      <c r="A1977">
        <v>89212</v>
      </c>
      <c r="B1977" t="s">
        <v>9237</v>
      </c>
      <c r="C1977" t="s">
        <v>533</v>
      </c>
      <c r="D1977">
        <v>30</v>
      </c>
    </row>
    <row r="1978" spans="1:4" x14ac:dyDescent="0.2">
      <c r="A1978">
        <v>89213</v>
      </c>
      <c r="B1978" t="s">
        <v>9236</v>
      </c>
      <c r="C1978" t="s">
        <v>533</v>
      </c>
      <c r="D1978">
        <v>9.25</v>
      </c>
    </row>
    <row r="1979" spans="1:4" x14ac:dyDescent="0.2">
      <c r="A1979">
        <v>89214</v>
      </c>
      <c r="B1979" t="s">
        <v>9240</v>
      </c>
      <c r="C1979" t="s">
        <v>533</v>
      </c>
      <c r="D1979">
        <v>28.16</v>
      </c>
    </row>
    <row r="1980" spans="1:4" x14ac:dyDescent="0.2">
      <c r="A1980">
        <v>89215</v>
      </c>
      <c r="B1980" t="s">
        <v>9239</v>
      </c>
      <c r="C1980" t="s">
        <v>533</v>
      </c>
      <c r="D1980">
        <v>95.44</v>
      </c>
    </row>
    <row r="1981" spans="1:4" x14ac:dyDescent="0.2">
      <c r="A1981">
        <v>87441</v>
      </c>
      <c r="B1981" t="s">
        <v>9243</v>
      </c>
      <c r="C1981" t="s">
        <v>533</v>
      </c>
      <c r="D1981">
        <v>0.46</v>
      </c>
    </row>
    <row r="1982" spans="1:4" x14ac:dyDescent="0.2">
      <c r="A1982">
        <v>87442</v>
      </c>
      <c r="B1982" t="s">
        <v>9242</v>
      </c>
      <c r="C1982" t="s">
        <v>533</v>
      </c>
      <c r="D1982">
        <v>0.1</v>
      </c>
    </row>
    <row r="1983" spans="1:4" x14ac:dyDescent="0.2">
      <c r="A1983">
        <v>87443</v>
      </c>
      <c r="B1983" t="s">
        <v>9246</v>
      </c>
      <c r="C1983" t="s">
        <v>533</v>
      </c>
      <c r="D1983">
        <v>0.56999999999999995</v>
      </c>
    </row>
    <row r="1984" spans="1:4" x14ac:dyDescent="0.2">
      <c r="A1984">
        <v>87444</v>
      </c>
      <c r="B1984" t="s">
        <v>9245</v>
      </c>
      <c r="C1984" t="s">
        <v>533</v>
      </c>
      <c r="D1984">
        <v>4.3</v>
      </c>
    </row>
    <row r="1985" spans="1:4" x14ac:dyDescent="0.2">
      <c r="A1985">
        <v>93229</v>
      </c>
      <c r="B1985" t="s">
        <v>9249</v>
      </c>
      <c r="C1985" t="s">
        <v>533</v>
      </c>
      <c r="D1985">
        <v>0.42</v>
      </c>
    </row>
    <row r="1986" spans="1:4" x14ac:dyDescent="0.2">
      <c r="A1986">
        <v>93230</v>
      </c>
      <c r="B1986" t="s">
        <v>9248</v>
      </c>
      <c r="C1986" t="s">
        <v>533</v>
      </c>
      <c r="D1986">
        <v>0.09</v>
      </c>
    </row>
    <row r="1987" spans="1:4" x14ac:dyDescent="0.2">
      <c r="A1987">
        <v>93231</v>
      </c>
      <c r="B1987" t="s">
        <v>9252</v>
      </c>
      <c r="C1987" t="s">
        <v>533</v>
      </c>
      <c r="D1987">
        <v>0.52</v>
      </c>
    </row>
    <row r="1988" spans="1:4" x14ac:dyDescent="0.2">
      <c r="A1988">
        <v>93232</v>
      </c>
      <c r="B1988" t="s">
        <v>9251</v>
      </c>
      <c r="C1988" t="s">
        <v>533</v>
      </c>
      <c r="D1988">
        <v>4.8</v>
      </c>
    </row>
    <row r="1989" spans="1:4" x14ac:dyDescent="0.2">
      <c r="A1989">
        <v>102948</v>
      </c>
      <c r="B1989" t="s">
        <v>9254</v>
      </c>
      <c r="C1989" t="s">
        <v>533</v>
      </c>
      <c r="D1989" t="s">
        <v>17527</v>
      </c>
    </row>
    <row r="1990" spans="1:4" x14ac:dyDescent="0.2">
      <c r="A1990">
        <v>102949</v>
      </c>
      <c r="B1990" t="s">
        <v>9253</v>
      </c>
      <c r="C1990" t="s">
        <v>533</v>
      </c>
      <c r="D1990" t="s">
        <v>17527</v>
      </c>
    </row>
    <row r="1991" spans="1:4" x14ac:dyDescent="0.2">
      <c r="A1991">
        <v>102950</v>
      </c>
      <c r="B1991" t="s">
        <v>9256</v>
      </c>
      <c r="C1991" t="s">
        <v>533</v>
      </c>
      <c r="D1991" t="s">
        <v>17527</v>
      </c>
    </row>
    <row r="1992" spans="1:4" x14ac:dyDescent="0.2">
      <c r="A1992">
        <v>102951</v>
      </c>
      <c r="B1992" t="s">
        <v>9255</v>
      </c>
      <c r="C1992" t="s">
        <v>533</v>
      </c>
      <c r="D1992">
        <v>0.73</v>
      </c>
    </row>
    <row r="1993" spans="1:4" x14ac:dyDescent="0.2">
      <c r="A1993">
        <v>88826</v>
      </c>
      <c r="B1993" t="s">
        <v>9258</v>
      </c>
      <c r="C1993" t="s">
        <v>533</v>
      </c>
      <c r="D1993">
        <v>0.33</v>
      </c>
    </row>
    <row r="1994" spans="1:4" x14ac:dyDescent="0.2">
      <c r="A1994">
        <v>88827</v>
      </c>
      <c r="B1994" t="s">
        <v>9257</v>
      </c>
      <c r="C1994" t="s">
        <v>533</v>
      </c>
      <c r="D1994">
        <v>7.0000000000000007E-2</v>
      </c>
    </row>
    <row r="1995" spans="1:4" x14ac:dyDescent="0.2">
      <c r="A1995">
        <v>88828</v>
      </c>
      <c r="B1995" t="s">
        <v>9260</v>
      </c>
      <c r="C1995" t="s">
        <v>533</v>
      </c>
      <c r="D1995">
        <v>0.37</v>
      </c>
    </row>
    <row r="1996" spans="1:4" x14ac:dyDescent="0.2">
      <c r="A1996">
        <v>88829</v>
      </c>
      <c r="B1996" t="s">
        <v>9259</v>
      </c>
      <c r="C1996" t="s">
        <v>533</v>
      </c>
      <c r="D1996">
        <v>1.46</v>
      </c>
    </row>
    <row r="1997" spans="1:4" x14ac:dyDescent="0.2">
      <c r="A1997">
        <v>89221</v>
      </c>
      <c r="B1997" t="s">
        <v>9262</v>
      </c>
      <c r="C1997" t="s">
        <v>533</v>
      </c>
      <c r="D1997">
        <v>1.37</v>
      </c>
    </row>
    <row r="1998" spans="1:4" x14ac:dyDescent="0.2">
      <c r="A1998">
        <v>89222</v>
      </c>
      <c r="B1998" t="s">
        <v>9261</v>
      </c>
      <c r="C1998" t="s">
        <v>533</v>
      </c>
      <c r="D1998">
        <v>0.31</v>
      </c>
    </row>
    <row r="1999" spans="1:4" x14ac:dyDescent="0.2">
      <c r="A1999">
        <v>89223</v>
      </c>
      <c r="B1999" t="s">
        <v>9264</v>
      </c>
      <c r="C1999" t="s">
        <v>533</v>
      </c>
      <c r="D1999">
        <v>1.5</v>
      </c>
    </row>
    <row r="2000" spans="1:4" x14ac:dyDescent="0.2">
      <c r="A2000">
        <v>89224</v>
      </c>
      <c r="B2000" t="s">
        <v>9263</v>
      </c>
      <c r="C2000" t="s">
        <v>533</v>
      </c>
      <c r="D2000">
        <v>2.92</v>
      </c>
    </row>
    <row r="2001" spans="1:4" x14ac:dyDescent="0.2">
      <c r="A2001">
        <v>89274</v>
      </c>
      <c r="B2001" t="s">
        <v>9267</v>
      </c>
      <c r="C2001" t="s">
        <v>533</v>
      </c>
      <c r="D2001">
        <v>1.67</v>
      </c>
    </row>
    <row r="2002" spans="1:4" x14ac:dyDescent="0.2">
      <c r="A2002">
        <v>89275</v>
      </c>
      <c r="B2002" t="s">
        <v>9266</v>
      </c>
      <c r="C2002" t="s">
        <v>533</v>
      </c>
      <c r="D2002">
        <v>0.38</v>
      </c>
    </row>
    <row r="2003" spans="1:4" x14ac:dyDescent="0.2">
      <c r="A2003">
        <v>89276</v>
      </c>
      <c r="B2003" t="s">
        <v>9270</v>
      </c>
      <c r="C2003" t="s">
        <v>533</v>
      </c>
      <c r="D2003">
        <v>2.09</v>
      </c>
    </row>
    <row r="2004" spans="1:4" x14ac:dyDescent="0.2">
      <c r="A2004">
        <v>89277</v>
      </c>
      <c r="B2004" t="s">
        <v>9269</v>
      </c>
      <c r="C2004" t="s">
        <v>533</v>
      </c>
      <c r="D2004">
        <v>8.61</v>
      </c>
    </row>
    <row r="2005" spans="1:4" x14ac:dyDescent="0.2">
      <c r="A2005">
        <v>90646</v>
      </c>
      <c r="B2005" t="s">
        <v>9272</v>
      </c>
      <c r="C2005" t="s">
        <v>533</v>
      </c>
      <c r="D2005">
        <v>0.71</v>
      </c>
    </row>
    <row r="2006" spans="1:4" x14ac:dyDescent="0.2">
      <c r="A2006">
        <v>90647</v>
      </c>
      <c r="B2006" t="s">
        <v>9271</v>
      </c>
      <c r="C2006" t="s">
        <v>533</v>
      </c>
      <c r="D2006">
        <v>0.16</v>
      </c>
    </row>
    <row r="2007" spans="1:4" x14ac:dyDescent="0.2">
      <c r="A2007">
        <v>90648</v>
      </c>
      <c r="B2007" t="s">
        <v>9274</v>
      </c>
      <c r="C2007" t="s">
        <v>533</v>
      </c>
      <c r="D2007">
        <v>0.77</v>
      </c>
    </row>
    <row r="2008" spans="1:4" x14ac:dyDescent="0.2">
      <c r="A2008">
        <v>90649</v>
      </c>
      <c r="B2008" t="s">
        <v>9273</v>
      </c>
      <c r="C2008" t="s">
        <v>533</v>
      </c>
      <c r="D2008">
        <v>11.31</v>
      </c>
    </row>
    <row r="2009" spans="1:4" x14ac:dyDescent="0.2">
      <c r="A2009">
        <v>106096</v>
      </c>
      <c r="B2009" t="s">
        <v>9277</v>
      </c>
      <c r="C2009" t="s">
        <v>533</v>
      </c>
      <c r="D2009" t="s">
        <v>17527</v>
      </c>
    </row>
    <row r="2010" spans="1:4" x14ac:dyDescent="0.2">
      <c r="A2010">
        <v>106097</v>
      </c>
      <c r="B2010" t="s">
        <v>9276</v>
      </c>
      <c r="C2010" t="s">
        <v>533</v>
      </c>
      <c r="D2010" t="s">
        <v>17527</v>
      </c>
    </row>
    <row r="2011" spans="1:4" x14ac:dyDescent="0.2">
      <c r="A2011">
        <v>106098</v>
      </c>
      <c r="B2011" t="s">
        <v>9280</v>
      </c>
      <c r="C2011" t="s">
        <v>533</v>
      </c>
      <c r="D2011" t="s">
        <v>17527</v>
      </c>
    </row>
    <row r="2012" spans="1:4" x14ac:dyDescent="0.2">
      <c r="A2012">
        <v>106099</v>
      </c>
      <c r="B2012" t="s">
        <v>9279</v>
      </c>
      <c r="C2012" t="s">
        <v>533</v>
      </c>
      <c r="D2012">
        <v>1.22</v>
      </c>
    </row>
    <row r="2013" spans="1:4" x14ac:dyDescent="0.2">
      <c r="A2013">
        <v>90652</v>
      </c>
      <c r="B2013" t="s">
        <v>9282</v>
      </c>
      <c r="C2013" t="s">
        <v>533</v>
      </c>
      <c r="D2013">
        <v>4.13</v>
      </c>
    </row>
    <row r="2014" spans="1:4" x14ac:dyDescent="0.2">
      <c r="A2014">
        <v>90653</v>
      </c>
      <c r="B2014" t="s">
        <v>9281</v>
      </c>
      <c r="C2014" t="s">
        <v>533</v>
      </c>
      <c r="D2014">
        <v>0.95</v>
      </c>
    </row>
    <row r="2015" spans="1:4" x14ac:dyDescent="0.2">
      <c r="A2015">
        <v>90654</v>
      </c>
      <c r="B2015" t="s">
        <v>9284</v>
      </c>
      <c r="C2015" t="s">
        <v>533</v>
      </c>
      <c r="D2015">
        <v>4.51</v>
      </c>
    </row>
    <row r="2016" spans="1:4" x14ac:dyDescent="0.2">
      <c r="A2016">
        <v>90655</v>
      </c>
      <c r="B2016" t="s">
        <v>9283</v>
      </c>
      <c r="C2016" t="s">
        <v>533</v>
      </c>
      <c r="D2016">
        <v>7.44</v>
      </c>
    </row>
    <row r="2017" spans="1:4" x14ac:dyDescent="0.2">
      <c r="A2017">
        <v>90658</v>
      </c>
      <c r="B2017" t="s">
        <v>9286</v>
      </c>
      <c r="C2017" t="s">
        <v>533</v>
      </c>
      <c r="D2017">
        <v>4.42</v>
      </c>
    </row>
    <row r="2018" spans="1:4" x14ac:dyDescent="0.2">
      <c r="A2018">
        <v>90659</v>
      </c>
      <c r="B2018" t="s">
        <v>9285</v>
      </c>
      <c r="C2018" t="s">
        <v>533</v>
      </c>
      <c r="D2018">
        <v>1.02</v>
      </c>
    </row>
    <row r="2019" spans="1:4" x14ac:dyDescent="0.2">
      <c r="A2019">
        <v>90660</v>
      </c>
      <c r="B2019" t="s">
        <v>9288</v>
      </c>
      <c r="C2019" t="s">
        <v>533</v>
      </c>
      <c r="D2019">
        <v>4.84</v>
      </c>
    </row>
    <row r="2020" spans="1:4" x14ac:dyDescent="0.2">
      <c r="A2020">
        <v>90661</v>
      </c>
      <c r="B2020" t="s">
        <v>9287</v>
      </c>
      <c r="C2020" t="s">
        <v>533</v>
      </c>
      <c r="D2020">
        <v>7.44</v>
      </c>
    </row>
    <row r="2021" spans="1:4" x14ac:dyDescent="0.2">
      <c r="A2021">
        <v>89019</v>
      </c>
      <c r="B2021" t="s">
        <v>9291</v>
      </c>
      <c r="C2021" t="s">
        <v>533</v>
      </c>
      <c r="D2021">
        <v>0.27</v>
      </c>
    </row>
    <row r="2022" spans="1:4" x14ac:dyDescent="0.2">
      <c r="A2022">
        <v>89020</v>
      </c>
      <c r="B2022" t="s">
        <v>9290</v>
      </c>
      <c r="C2022" t="s">
        <v>533</v>
      </c>
      <c r="D2022">
        <v>0.06</v>
      </c>
    </row>
    <row r="2023" spans="1:4" x14ac:dyDescent="0.2">
      <c r="A2023">
        <v>5800</v>
      </c>
      <c r="B2023" t="s">
        <v>9294</v>
      </c>
      <c r="C2023" t="s">
        <v>533</v>
      </c>
      <c r="D2023">
        <v>0.3</v>
      </c>
    </row>
    <row r="2024" spans="1:4" x14ac:dyDescent="0.2">
      <c r="A2024">
        <v>53866</v>
      </c>
      <c r="B2024" t="s">
        <v>9293</v>
      </c>
      <c r="C2024" t="s">
        <v>533</v>
      </c>
      <c r="D2024">
        <v>2.23</v>
      </c>
    </row>
    <row r="2025" spans="1:4" x14ac:dyDescent="0.2">
      <c r="A2025">
        <v>90639</v>
      </c>
      <c r="B2025" t="s">
        <v>9296</v>
      </c>
      <c r="C2025" t="s">
        <v>533</v>
      </c>
      <c r="D2025">
        <v>6.34</v>
      </c>
    </row>
    <row r="2026" spans="1:4" x14ac:dyDescent="0.2">
      <c r="A2026">
        <v>90640</v>
      </c>
      <c r="B2026" t="s">
        <v>9295</v>
      </c>
      <c r="C2026" t="s">
        <v>533</v>
      </c>
      <c r="D2026">
        <v>1.46</v>
      </c>
    </row>
    <row r="2027" spans="1:4" x14ac:dyDescent="0.2">
      <c r="A2027">
        <v>90641</v>
      </c>
      <c r="B2027" t="s">
        <v>9298</v>
      </c>
      <c r="C2027" t="s">
        <v>533</v>
      </c>
      <c r="D2027">
        <v>6.94</v>
      </c>
    </row>
    <row r="2028" spans="1:4" x14ac:dyDescent="0.2">
      <c r="A2028">
        <v>90642</v>
      </c>
      <c r="B2028" t="s">
        <v>9297</v>
      </c>
      <c r="C2028" t="s">
        <v>533</v>
      </c>
      <c r="D2028">
        <v>12.91</v>
      </c>
    </row>
    <row r="2029" spans="1:4" x14ac:dyDescent="0.2">
      <c r="A2029">
        <v>102806</v>
      </c>
      <c r="B2029" t="s">
        <v>9301</v>
      </c>
      <c r="C2029" t="s">
        <v>533</v>
      </c>
      <c r="D2029" t="s">
        <v>17527</v>
      </c>
    </row>
    <row r="2030" spans="1:4" x14ac:dyDescent="0.2">
      <c r="A2030">
        <v>102807</v>
      </c>
      <c r="B2030" t="s">
        <v>9300</v>
      </c>
      <c r="C2030" t="s">
        <v>533</v>
      </c>
      <c r="D2030" t="s">
        <v>17527</v>
      </c>
    </row>
    <row r="2031" spans="1:4" x14ac:dyDescent="0.2">
      <c r="A2031">
        <v>102808</v>
      </c>
      <c r="B2031" t="s">
        <v>9304</v>
      </c>
      <c r="C2031" t="s">
        <v>533</v>
      </c>
      <c r="D2031" t="s">
        <v>17527</v>
      </c>
    </row>
    <row r="2032" spans="1:4" x14ac:dyDescent="0.2">
      <c r="A2032">
        <v>102809</v>
      </c>
      <c r="B2032" t="s">
        <v>9303</v>
      </c>
      <c r="C2032" t="s">
        <v>533</v>
      </c>
      <c r="D2032">
        <v>16.27</v>
      </c>
    </row>
    <row r="2033" spans="1:4" x14ac:dyDescent="0.2">
      <c r="A2033">
        <v>92140</v>
      </c>
      <c r="B2033" t="s">
        <v>9308</v>
      </c>
      <c r="C2033" t="s">
        <v>533</v>
      </c>
      <c r="D2033">
        <v>5.1100000000000003</v>
      </c>
    </row>
    <row r="2034" spans="1:4" x14ac:dyDescent="0.2">
      <c r="A2034">
        <v>92142</v>
      </c>
      <c r="B2034" t="s">
        <v>9306</v>
      </c>
      <c r="C2034" t="s">
        <v>533</v>
      </c>
      <c r="D2034">
        <v>0.63</v>
      </c>
    </row>
    <row r="2035" spans="1:4" x14ac:dyDescent="0.2">
      <c r="A2035">
        <v>92141</v>
      </c>
      <c r="B2035" t="s">
        <v>9307</v>
      </c>
      <c r="C2035" t="s">
        <v>533</v>
      </c>
      <c r="D2035">
        <v>1.57</v>
      </c>
    </row>
    <row r="2036" spans="1:4" x14ac:dyDescent="0.2">
      <c r="A2036">
        <v>92143</v>
      </c>
      <c r="B2036" t="s">
        <v>9312</v>
      </c>
      <c r="C2036" t="s">
        <v>533</v>
      </c>
      <c r="D2036">
        <v>6.38</v>
      </c>
    </row>
    <row r="2037" spans="1:4" x14ac:dyDescent="0.2">
      <c r="A2037">
        <v>92144</v>
      </c>
      <c r="B2037" t="s">
        <v>9311</v>
      </c>
      <c r="C2037" t="s">
        <v>533</v>
      </c>
      <c r="D2037">
        <v>41.74</v>
      </c>
    </row>
    <row r="2038" spans="1:4" x14ac:dyDescent="0.2">
      <c r="A2038">
        <v>92133</v>
      </c>
      <c r="B2038" t="s">
        <v>9316</v>
      </c>
      <c r="C2038" t="s">
        <v>533</v>
      </c>
      <c r="D2038">
        <v>13.94</v>
      </c>
    </row>
    <row r="2039" spans="1:4" x14ac:dyDescent="0.2">
      <c r="A2039">
        <v>92135</v>
      </c>
      <c r="B2039" t="s">
        <v>9314</v>
      </c>
      <c r="C2039" t="s">
        <v>533</v>
      </c>
      <c r="D2039">
        <v>1.74</v>
      </c>
    </row>
    <row r="2040" spans="1:4" x14ac:dyDescent="0.2">
      <c r="A2040">
        <v>92134</v>
      </c>
      <c r="B2040" t="s">
        <v>9315</v>
      </c>
      <c r="C2040" t="s">
        <v>533</v>
      </c>
      <c r="D2040">
        <v>4.3</v>
      </c>
    </row>
    <row r="2041" spans="1:4" x14ac:dyDescent="0.2">
      <c r="A2041">
        <v>92136</v>
      </c>
      <c r="B2041" t="s">
        <v>9319</v>
      </c>
      <c r="C2041" t="s">
        <v>533</v>
      </c>
      <c r="D2041">
        <v>17.43</v>
      </c>
    </row>
    <row r="2042" spans="1:4" x14ac:dyDescent="0.2">
      <c r="A2042">
        <v>92137</v>
      </c>
      <c r="B2042" t="s">
        <v>9318</v>
      </c>
      <c r="C2042" t="s">
        <v>533</v>
      </c>
      <c r="D2042">
        <v>36.22</v>
      </c>
    </row>
    <row r="2043" spans="1:4" x14ac:dyDescent="0.2">
      <c r="A2043">
        <v>91380</v>
      </c>
      <c r="B2043" t="s">
        <v>9322</v>
      </c>
      <c r="C2043" t="s">
        <v>533</v>
      </c>
      <c r="D2043">
        <v>30.14</v>
      </c>
    </row>
    <row r="2044" spans="1:4" x14ac:dyDescent="0.2">
      <c r="A2044">
        <v>91382</v>
      </c>
      <c r="B2044" t="s">
        <v>9320</v>
      </c>
      <c r="C2044" t="s">
        <v>533</v>
      </c>
      <c r="D2044">
        <v>4.6900000000000004</v>
      </c>
    </row>
    <row r="2045" spans="1:4" x14ac:dyDescent="0.2">
      <c r="A2045">
        <v>91381</v>
      </c>
      <c r="B2045" t="s">
        <v>9321</v>
      </c>
      <c r="C2045" t="s">
        <v>533</v>
      </c>
      <c r="D2045">
        <v>11.63</v>
      </c>
    </row>
    <row r="2046" spans="1:4" x14ac:dyDescent="0.2">
      <c r="A2046">
        <v>91383</v>
      </c>
      <c r="B2046" t="s">
        <v>9325</v>
      </c>
      <c r="C2046" t="s">
        <v>533</v>
      </c>
      <c r="D2046">
        <v>54.41</v>
      </c>
    </row>
    <row r="2047" spans="1:4" x14ac:dyDescent="0.2">
      <c r="A2047">
        <v>91384</v>
      </c>
      <c r="B2047" t="s">
        <v>9324</v>
      </c>
      <c r="C2047" t="s">
        <v>533</v>
      </c>
      <c r="D2047">
        <v>145.75</v>
      </c>
    </row>
    <row r="2048" spans="1:4" x14ac:dyDescent="0.2">
      <c r="A2048">
        <v>96030</v>
      </c>
      <c r="B2048" t="s">
        <v>9329</v>
      </c>
      <c r="C2048" t="s">
        <v>533</v>
      </c>
      <c r="D2048">
        <v>37.5</v>
      </c>
    </row>
    <row r="2049" spans="1:4" x14ac:dyDescent="0.2">
      <c r="A2049">
        <v>96032</v>
      </c>
      <c r="B2049" t="s">
        <v>9327</v>
      </c>
      <c r="C2049" t="s">
        <v>533</v>
      </c>
      <c r="D2049">
        <v>5.27</v>
      </c>
    </row>
    <row r="2050" spans="1:4" x14ac:dyDescent="0.2">
      <c r="A2050">
        <v>96031</v>
      </c>
      <c r="B2050" t="s">
        <v>9328</v>
      </c>
      <c r="C2050" t="s">
        <v>533</v>
      </c>
      <c r="D2050">
        <v>13.14</v>
      </c>
    </row>
    <row r="2051" spans="1:4" x14ac:dyDescent="0.2">
      <c r="A2051">
        <v>96033</v>
      </c>
      <c r="B2051" t="s">
        <v>9332</v>
      </c>
      <c r="C2051" t="s">
        <v>533</v>
      </c>
      <c r="D2051">
        <v>60.54</v>
      </c>
    </row>
    <row r="2052" spans="1:4" x14ac:dyDescent="0.2">
      <c r="A2052">
        <v>96034</v>
      </c>
      <c r="B2052" t="s">
        <v>9331</v>
      </c>
      <c r="C2052" t="s">
        <v>533</v>
      </c>
      <c r="D2052">
        <v>145.75</v>
      </c>
    </row>
    <row r="2053" spans="1:4" x14ac:dyDescent="0.2">
      <c r="A2053">
        <v>89870</v>
      </c>
      <c r="B2053" t="s">
        <v>9336</v>
      </c>
      <c r="C2053" t="s">
        <v>533</v>
      </c>
      <c r="D2053">
        <v>40.950000000000003</v>
      </c>
    </row>
    <row r="2054" spans="1:4" x14ac:dyDescent="0.2">
      <c r="A2054">
        <v>89872</v>
      </c>
      <c r="B2054" t="s">
        <v>9334</v>
      </c>
      <c r="C2054" t="s">
        <v>533</v>
      </c>
      <c r="D2054">
        <v>5.88</v>
      </c>
    </row>
    <row r="2055" spans="1:4" x14ac:dyDescent="0.2">
      <c r="A2055">
        <v>89871</v>
      </c>
      <c r="B2055" t="s">
        <v>9335</v>
      </c>
      <c r="C2055" t="s">
        <v>533</v>
      </c>
      <c r="D2055">
        <v>14.57</v>
      </c>
    </row>
    <row r="2056" spans="1:4" x14ac:dyDescent="0.2">
      <c r="A2056">
        <v>89873</v>
      </c>
      <c r="B2056" t="s">
        <v>9339</v>
      </c>
      <c r="C2056" t="s">
        <v>533</v>
      </c>
      <c r="D2056">
        <v>70.510000000000005</v>
      </c>
    </row>
    <row r="2057" spans="1:4" x14ac:dyDescent="0.2">
      <c r="A2057">
        <v>89874</v>
      </c>
      <c r="B2057" t="s">
        <v>9338</v>
      </c>
      <c r="C2057" t="s">
        <v>533</v>
      </c>
      <c r="D2057">
        <v>181.24</v>
      </c>
    </row>
    <row r="2058" spans="1:4" x14ac:dyDescent="0.2">
      <c r="A2058">
        <v>89878</v>
      </c>
      <c r="B2058" t="s">
        <v>9343</v>
      </c>
      <c r="C2058" t="s">
        <v>533</v>
      </c>
      <c r="D2058">
        <v>43.66</v>
      </c>
    </row>
    <row r="2059" spans="1:4" x14ac:dyDescent="0.2">
      <c r="A2059">
        <v>89880</v>
      </c>
      <c r="B2059" t="s">
        <v>9341</v>
      </c>
      <c r="C2059" t="s">
        <v>533</v>
      </c>
      <c r="D2059">
        <v>6.17</v>
      </c>
    </row>
    <row r="2060" spans="1:4" x14ac:dyDescent="0.2">
      <c r="A2060">
        <v>89879</v>
      </c>
      <c r="B2060" t="s">
        <v>9342</v>
      </c>
      <c r="C2060" t="s">
        <v>533</v>
      </c>
      <c r="D2060">
        <v>15.28</v>
      </c>
    </row>
    <row r="2061" spans="1:4" x14ac:dyDescent="0.2">
      <c r="A2061">
        <v>89881</v>
      </c>
      <c r="B2061" t="s">
        <v>9346</v>
      </c>
      <c r="C2061" t="s">
        <v>533</v>
      </c>
      <c r="D2061">
        <v>74.5</v>
      </c>
    </row>
    <row r="2062" spans="1:4" x14ac:dyDescent="0.2">
      <c r="A2062">
        <v>89882</v>
      </c>
      <c r="B2062" t="s">
        <v>9345</v>
      </c>
      <c r="C2062" t="s">
        <v>533</v>
      </c>
      <c r="D2062">
        <v>209.1</v>
      </c>
    </row>
    <row r="2063" spans="1:4" x14ac:dyDescent="0.2">
      <c r="A2063">
        <v>7058</v>
      </c>
      <c r="B2063" t="s">
        <v>9350</v>
      </c>
      <c r="C2063" t="s">
        <v>533</v>
      </c>
      <c r="D2063">
        <v>23.72</v>
      </c>
    </row>
    <row r="2064" spans="1:4" x14ac:dyDescent="0.2">
      <c r="A2064">
        <v>91402</v>
      </c>
      <c r="B2064" t="s">
        <v>9348</v>
      </c>
      <c r="C2064" t="s">
        <v>533</v>
      </c>
      <c r="D2064">
        <v>3.71</v>
      </c>
    </row>
    <row r="2065" spans="1:4" x14ac:dyDescent="0.2">
      <c r="A2065">
        <v>7059</v>
      </c>
      <c r="B2065" t="s">
        <v>9349</v>
      </c>
      <c r="C2065" t="s">
        <v>533</v>
      </c>
      <c r="D2065">
        <v>9.18</v>
      </c>
    </row>
    <row r="2066" spans="1:4" x14ac:dyDescent="0.2">
      <c r="A2066">
        <v>7060</v>
      </c>
      <c r="B2066" t="s">
        <v>9353</v>
      </c>
      <c r="C2066" t="s">
        <v>533</v>
      </c>
      <c r="D2066">
        <v>42.88</v>
      </c>
    </row>
    <row r="2067" spans="1:4" x14ac:dyDescent="0.2">
      <c r="A2067">
        <v>7061</v>
      </c>
      <c r="B2067" t="s">
        <v>9352</v>
      </c>
      <c r="C2067" t="s">
        <v>533</v>
      </c>
      <c r="D2067">
        <v>83.76</v>
      </c>
    </row>
    <row r="2068" spans="1:4" x14ac:dyDescent="0.2">
      <c r="A2068">
        <v>91367</v>
      </c>
      <c r="B2068" t="s">
        <v>9356</v>
      </c>
      <c r="C2068" t="s">
        <v>533</v>
      </c>
      <c r="D2068">
        <v>22.91</v>
      </c>
    </row>
    <row r="2069" spans="1:4" x14ac:dyDescent="0.2">
      <c r="A2069">
        <v>91369</v>
      </c>
      <c r="B2069" t="s">
        <v>9354</v>
      </c>
      <c r="C2069" t="s">
        <v>533</v>
      </c>
      <c r="D2069">
        <v>3.57</v>
      </c>
    </row>
    <row r="2070" spans="1:4" x14ac:dyDescent="0.2">
      <c r="A2070">
        <v>91368</v>
      </c>
      <c r="B2070" t="s">
        <v>9355</v>
      </c>
      <c r="C2070" t="s">
        <v>533</v>
      </c>
      <c r="D2070">
        <v>8.85</v>
      </c>
    </row>
    <row r="2071" spans="1:4" x14ac:dyDescent="0.2">
      <c r="A2071">
        <v>5695</v>
      </c>
      <c r="B2071" t="s">
        <v>9358</v>
      </c>
      <c r="C2071" t="s">
        <v>533</v>
      </c>
      <c r="D2071">
        <v>41.43</v>
      </c>
    </row>
    <row r="2072" spans="1:4" x14ac:dyDescent="0.2">
      <c r="A2072">
        <v>53792</v>
      </c>
      <c r="B2072" t="s">
        <v>9357</v>
      </c>
      <c r="C2072" t="s">
        <v>533</v>
      </c>
      <c r="D2072">
        <v>104.11</v>
      </c>
    </row>
    <row r="2073" spans="1:4" x14ac:dyDescent="0.2">
      <c r="A2073">
        <v>106347</v>
      </c>
      <c r="B2073" t="s">
        <v>9362</v>
      </c>
      <c r="C2073" t="s">
        <v>533</v>
      </c>
      <c r="D2073" t="s">
        <v>17527</v>
      </c>
    </row>
    <row r="2074" spans="1:4" x14ac:dyDescent="0.2">
      <c r="A2074">
        <v>106350</v>
      </c>
      <c r="B2074" t="s">
        <v>9360</v>
      </c>
      <c r="C2074" t="s">
        <v>533</v>
      </c>
      <c r="D2074" t="s">
        <v>17527</v>
      </c>
    </row>
    <row r="2075" spans="1:4" x14ac:dyDescent="0.2">
      <c r="A2075">
        <v>106348</v>
      </c>
      <c r="B2075" t="s">
        <v>9361</v>
      </c>
      <c r="C2075" t="s">
        <v>533</v>
      </c>
      <c r="D2075" t="s">
        <v>17527</v>
      </c>
    </row>
    <row r="2076" spans="1:4" x14ac:dyDescent="0.2">
      <c r="A2076">
        <v>106349</v>
      </c>
      <c r="B2076" t="s">
        <v>9366</v>
      </c>
      <c r="C2076" t="s">
        <v>533</v>
      </c>
      <c r="D2076" t="s">
        <v>17527</v>
      </c>
    </row>
    <row r="2077" spans="1:4" x14ac:dyDescent="0.2">
      <c r="A2077">
        <v>106351</v>
      </c>
      <c r="B2077" t="s">
        <v>9365</v>
      </c>
      <c r="C2077" t="s">
        <v>533</v>
      </c>
      <c r="D2077">
        <v>203.44</v>
      </c>
    </row>
    <row r="2078" spans="1:4" x14ac:dyDescent="0.2">
      <c r="A2078">
        <v>106337</v>
      </c>
      <c r="B2078" t="s">
        <v>9370</v>
      </c>
      <c r="C2078" t="s">
        <v>533</v>
      </c>
      <c r="D2078" t="s">
        <v>17527</v>
      </c>
    </row>
    <row r="2079" spans="1:4" x14ac:dyDescent="0.2">
      <c r="A2079">
        <v>106340</v>
      </c>
      <c r="B2079" t="s">
        <v>9368</v>
      </c>
      <c r="C2079" t="s">
        <v>533</v>
      </c>
      <c r="D2079" t="s">
        <v>17527</v>
      </c>
    </row>
    <row r="2080" spans="1:4" x14ac:dyDescent="0.2">
      <c r="A2080">
        <v>106338</v>
      </c>
      <c r="B2080" t="s">
        <v>9369</v>
      </c>
      <c r="C2080" t="s">
        <v>533</v>
      </c>
      <c r="D2080" t="s">
        <v>17527</v>
      </c>
    </row>
    <row r="2081" spans="1:4" x14ac:dyDescent="0.2">
      <c r="A2081">
        <v>106339</v>
      </c>
      <c r="B2081" t="s">
        <v>9373</v>
      </c>
      <c r="C2081" t="s">
        <v>533</v>
      </c>
      <c r="D2081" t="s">
        <v>17527</v>
      </c>
    </row>
    <row r="2082" spans="1:4" x14ac:dyDescent="0.2">
      <c r="A2082">
        <v>106341</v>
      </c>
      <c r="B2082" t="s">
        <v>9372</v>
      </c>
      <c r="C2082" t="s">
        <v>533</v>
      </c>
      <c r="D2082">
        <v>276.07</v>
      </c>
    </row>
    <row r="2083" spans="1:4" x14ac:dyDescent="0.2">
      <c r="A2083">
        <v>92237</v>
      </c>
      <c r="B2083" t="s">
        <v>9377</v>
      </c>
      <c r="C2083" t="s">
        <v>533</v>
      </c>
      <c r="D2083">
        <v>31.89</v>
      </c>
    </row>
    <row r="2084" spans="1:4" x14ac:dyDescent="0.2">
      <c r="A2084">
        <v>92239</v>
      </c>
      <c r="B2084" t="s">
        <v>9375</v>
      </c>
      <c r="C2084" t="s">
        <v>533</v>
      </c>
      <c r="D2084">
        <v>5.19</v>
      </c>
    </row>
    <row r="2085" spans="1:4" x14ac:dyDescent="0.2">
      <c r="A2085">
        <v>92238</v>
      </c>
      <c r="B2085" t="s">
        <v>9376</v>
      </c>
      <c r="C2085" t="s">
        <v>533</v>
      </c>
      <c r="D2085">
        <v>12.84</v>
      </c>
    </row>
    <row r="2086" spans="1:4" x14ac:dyDescent="0.2">
      <c r="A2086">
        <v>92240</v>
      </c>
      <c r="B2086" t="s">
        <v>9380</v>
      </c>
      <c r="C2086" t="s">
        <v>533</v>
      </c>
      <c r="D2086">
        <v>57.24</v>
      </c>
    </row>
    <row r="2087" spans="1:4" x14ac:dyDescent="0.2">
      <c r="A2087">
        <v>92241</v>
      </c>
      <c r="B2087" t="s">
        <v>9379</v>
      </c>
      <c r="C2087" t="s">
        <v>533</v>
      </c>
      <c r="D2087">
        <v>283.82</v>
      </c>
    </row>
    <row r="2088" spans="1:4" x14ac:dyDescent="0.2">
      <c r="A2088">
        <v>91640</v>
      </c>
      <c r="B2088" t="s">
        <v>9384</v>
      </c>
      <c r="C2088" t="s">
        <v>533</v>
      </c>
      <c r="D2088">
        <v>43.79</v>
      </c>
    </row>
    <row r="2089" spans="1:4" x14ac:dyDescent="0.2">
      <c r="A2089">
        <v>91642</v>
      </c>
      <c r="B2089" t="s">
        <v>9382</v>
      </c>
      <c r="C2089" t="s">
        <v>533</v>
      </c>
      <c r="D2089">
        <v>7.14</v>
      </c>
    </row>
    <row r="2090" spans="1:4" x14ac:dyDescent="0.2">
      <c r="A2090">
        <v>91641</v>
      </c>
      <c r="B2090" t="s">
        <v>9383</v>
      </c>
      <c r="C2090" t="s">
        <v>533</v>
      </c>
      <c r="D2090">
        <v>17.670000000000002</v>
      </c>
    </row>
    <row r="2091" spans="1:4" x14ac:dyDescent="0.2">
      <c r="A2091">
        <v>91643</v>
      </c>
      <c r="B2091" t="s">
        <v>9387</v>
      </c>
      <c r="C2091" t="s">
        <v>533</v>
      </c>
      <c r="D2091">
        <v>78.95</v>
      </c>
    </row>
    <row r="2092" spans="1:4" x14ac:dyDescent="0.2">
      <c r="A2092">
        <v>91644</v>
      </c>
      <c r="B2092" t="s">
        <v>9386</v>
      </c>
      <c r="C2092" t="s">
        <v>533</v>
      </c>
      <c r="D2092">
        <v>309.58999999999997</v>
      </c>
    </row>
    <row r="2093" spans="1:4" x14ac:dyDescent="0.2">
      <c r="A2093">
        <v>92105</v>
      </c>
      <c r="B2093" t="s">
        <v>9394</v>
      </c>
      <c r="C2093" t="s">
        <v>533</v>
      </c>
      <c r="D2093">
        <v>197.78</v>
      </c>
    </row>
    <row r="2094" spans="1:4" x14ac:dyDescent="0.2">
      <c r="A2094">
        <v>92101</v>
      </c>
      <c r="B2094" t="s">
        <v>9391</v>
      </c>
      <c r="C2094" t="s">
        <v>533</v>
      </c>
      <c r="D2094">
        <v>47.45</v>
      </c>
    </row>
    <row r="2095" spans="1:4" x14ac:dyDescent="0.2">
      <c r="A2095">
        <v>92103</v>
      </c>
      <c r="B2095" t="s">
        <v>9389</v>
      </c>
      <c r="C2095" t="s">
        <v>533</v>
      </c>
      <c r="D2095">
        <v>6</v>
      </c>
    </row>
    <row r="2096" spans="1:4" x14ac:dyDescent="0.2">
      <c r="A2096">
        <v>92102</v>
      </c>
      <c r="B2096" t="s">
        <v>9390</v>
      </c>
      <c r="C2096" t="s">
        <v>533</v>
      </c>
      <c r="D2096">
        <v>14.83</v>
      </c>
    </row>
    <row r="2097" spans="1:4" x14ac:dyDescent="0.2">
      <c r="A2097">
        <v>92104</v>
      </c>
      <c r="B2097" t="s">
        <v>9395</v>
      </c>
      <c r="C2097" t="s">
        <v>533</v>
      </c>
      <c r="D2097">
        <v>74.77</v>
      </c>
    </row>
    <row r="2098" spans="1:4" x14ac:dyDescent="0.2">
      <c r="A2098">
        <v>91396</v>
      </c>
      <c r="B2098" t="s">
        <v>9398</v>
      </c>
      <c r="C2098" t="s">
        <v>533</v>
      </c>
      <c r="D2098">
        <v>30.62</v>
      </c>
    </row>
    <row r="2099" spans="1:4" x14ac:dyDescent="0.2">
      <c r="A2099">
        <v>91398</v>
      </c>
      <c r="B2099" t="s">
        <v>9396</v>
      </c>
      <c r="C2099" t="s">
        <v>533</v>
      </c>
      <c r="D2099">
        <v>4.7699999999999996</v>
      </c>
    </row>
    <row r="2100" spans="1:4" x14ac:dyDescent="0.2">
      <c r="A2100">
        <v>91397</v>
      </c>
      <c r="B2100" t="s">
        <v>9397</v>
      </c>
      <c r="C2100" t="s">
        <v>533</v>
      </c>
      <c r="D2100">
        <v>11.83</v>
      </c>
    </row>
    <row r="2101" spans="1:4" x14ac:dyDescent="0.2">
      <c r="A2101">
        <v>5763</v>
      </c>
      <c r="B2101" t="s">
        <v>9400</v>
      </c>
      <c r="C2101" t="s">
        <v>533</v>
      </c>
      <c r="D2101">
        <v>54.26</v>
      </c>
    </row>
    <row r="2102" spans="1:4" x14ac:dyDescent="0.2">
      <c r="A2102">
        <v>53831</v>
      </c>
      <c r="B2102" t="s">
        <v>9399</v>
      </c>
      <c r="C2102" t="s">
        <v>533</v>
      </c>
      <c r="D2102">
        <v>197.78</v>
      </c>
    </row>
    <row r="2103" spans="1:4" x14ac:dyDescent="0.2">
      <c r="A2103">
        <v>106222</v>
      </c>
      <c r="B2103" t="s">
        <v>9404</v>
      </c>
      <c r="C2103" t="s">
        <v>533</v>
      </c>
      <c r="D2103">
        <v>30.48</v>
      </c>
    </row>
    <row r="2104" spans="1:4" x14ac:dyDescent="0.2">
      <c r="A2104">
        <v>106225</v>
      </c>
      <c r="B2104" t="s">
        <v>9402</v>
      </c>
      <c r="C2104" t="s">
        <v>533</v>
      </c>
      <c r="D2104">
        <v>4.6900000000000004</v>
      </c>
    </row>
    <row r="2105" spans="1:4" x14ac:dyDescent="0.2">
      <c r="A2105">
        <v>106223</v>
      </c>
      <c r="B2105" t="s">
        <v>9403</v>
      </c>
      <c r="C2105" t="s">
        <v>533</v>
      </c>
      <c r="D2105">
        <v>11.59</v>
      </c>
    </row>
    <row r="2106" spans="1:4" x14ac:dyDescent="0.2">
      <c r="A2106">
        <v>106224</v>
      </c>
      <c r="B2106" t="s">
        <v>9407</v>
      </c>
      <c r="C2106" t="s">
        <v>533</v>
      </c>
      <c r="D2106">
        <v>53.25</v>
      </c>
    </row>
    <row r="2107" spans="1:4" x14ac:dyDescent="0.2">
      <c r="A2107">
        <v>106226</v>
      </c>
      <c r="B2107" t="s">
        <v>9406</v>
      </c>
      <c r="C2107" t="s">
        <v>533</v>
      </c>
      <c r="D2107">
        <v>162.22999999999999</v>
      </c>
    </row>
    <row r="2108" spans="1:4" x14ac:dyDescent="0.2">
      <c r="A2108">
        <v>91359</v>
      </c>
      <c r="B2108" t="s">
        <v>9410</v>
      </c>
      <c r="C2108" t="s">
        <v>533</v>
      </c>
      <c r="D2108">
        <v>22.08</v>
      </c>
    </row>
    <row r="2109" spans="1:4" x14ac:dyDescent="0.2">
      <c r="A2109">
        <v>91361</v>
      </c>
      <c r="B2109" t="s">
        <v>9408</v>
      </c>
      <c r="C2109" t="s">
        <v>533</v>
      </c>
      <c r="D2109">
        <v>3.41</v>
      </c>
    </row>
    <row r="2110" spans="1:4" x14ac:dyDescent="0.2">
      <c r="A2110">
        <v>91360</v>
      </c>
      <c r="B2110" t="s">
        <v>9409</v>
      </c>
      <c r="C2110" t="s">
        <v>533</v>
      </c>
      <c r="D2110">
        <v>8.44</v>
      </c>
    </row>
    <row r="2111" spans="1:4" x14ac:dyDescent="0.2">
      <c r="A2111">
        <v>53882</v>
      </c>
      <c r="B2111" t="s">
        <v>9411</v>
      </c>
      <c r="C2111" t="s">
        <v>533</v>
      </c>
      <c r="D2111">
        <v>38.770000000000003</v>
      </c>
    </row>
    <row r="2112" spans="1:4" x14ac:dyDescent="0.2">
      <c r="A2112">
        <v>5747</v>
      </c>
      <c r="B2112" t="s">
        <v>9412</v>
      </c>
      <c r="C2112" t="s">
        <v>533</v>
      </c>
      <c r="D2112">
        <v>162.54</v>
      </c>
    </row>
    <row r="2113" spans="1:4" x14ac:dyDescent="0.2">
      <c r="A2113">
        <v>104699</v>
      </c>
      <c r="B2113" t="s">
        <v>9415</v>
      </c>
      <c r="C2113" t="s">
        <v>533</v>
      </c>
      <c r="D2113" t="s">
        <v>17527</v>
      </c>
    </row>
    <row r="2114" spans="1:4" x14ac:dyDescent="0.2">
      <c r="A2114">
        <v>104702</v>
      </c>
      <c r="B2114" t="s">
        <v>9413</v>
      </c>
      <c r="C2114" t="s">
        <v>533</v>
      </c>
      <c r="D2114" t="s">
        <v>17527</v>
      </c>
    </row>
    <row r="2115" spans="1:4" x14ac:dyDescent="0.2">
      <c r="A2115">
        <v>104700</v>
      </c>
      <c r="B2115" t="s">
        <v>9414</v>
      </c>
      <c r="C2115" t="s">
        <v>533</v>
      </c>
      <c r="D2115" t="s">
        <v>17527</v>
      </c>
    </row>
    <row r="2116" spans="1:4" x14ac:dyDescent="0.2">
      <c r="A2116">
        <v>104701</v>
      </c>
      <c r="B2116" t="s">
        <v>9417</v>
      </c>
      <c r="C2116" t="s">
        <v>533</v>
      </c>
      <c r="D2116" t="s">
        <v>17527</v>
      </c>
    </row>
    <row r="2117" spans="1:4" x14ac:dyDescent="0.2">
      <c r="A2117">
        <v>104703</v>
      </c>
      <c r="B2117" t="s">
        <v>9416</v>
      </c>
      <c r="C2117" t="s">
        <v>533</v>
      </c>
      <c r="D2117">
        <v>95.07</v>
      </c>
    </row>
    <row r="2118" spans="1:4" x14ac:dyDescent="0.2">
      <c r="A2118">
        <v>91390</v>
      </c>
      <c r="B2118" t="s">
        <v>9421</v>
      </c>
      <c r="C2118" t="s">
        <v>533</v>
      </c>
      <c r="D2118">
        <v>20.04</v>
      </c>
    </row>
    <row r="2119" spans="1:4" x14ac:dyDescent="0.2">
      <c r="A2119">
        <v>91392</v>
      </c>
      <c r="B2119" t="s">
        <v>9419</v>
      </c>
      <c r="C2119" t="s">
        <v>533</v>
      </c>
      <c r="D2119">
        <v>3.23</v>
      </c>
    </row>
    <row r="2120" spans="1:4" x14ac:dyDescent="0.2">
      <c r="A2120">
        <v>91391</v>
      </c>
      <c r="B2120" t="s">
        <v>9420</v>
      </c>
      <c r="C2120" t="s">
        <v>533</v>
      </c>
      <c r="D2120">
        <v>7.99</v>
      </c>
    </row>
    <row r="2121" spans="1:4" x14ac:dyDescent="0.2">
      <c r="A2121">
        <v>73335</v>
      </c>
      <c r="B2121" t="s">
        <v>9424</v>
      </c>
      <c r="C2121" t="s">
        <v>533</v>
      </c>
      <c r="D2121">
        <v>36.6</v>
      </c>
    </row>
    <row r="2122" spans="1:4" x14ac:dyDescent="0.2">
      <c r="A2122">
        <v>73340</v>
      </c>
      <c r="B2122" t="s">
        <v>9423</v>
      </c>
      <c r="C2122" t="s">
        <v>533</v>
      </c>
      <c r="D2122">
        <v>159.1</v>
      </c>
    </row>
    <row r="2123" spans="1:4" x14ac:dyDescent="0.2">
      <c r="A2123">
        <v>89264</v>
      </c>
      <c r="B2123" t="s">
        <v>9428</v>
      </c>
      <c r="C2123" t="s">
        <v>533</v>
      </c>
      <c r="D2123">
        <v>21.96</v>
      </c>
    </row>
    <row r="2124" spans="1:4" x14ac:dyDescent="0.2">
      <c r="A2124">
        <v>89266</v>
      </c>
      <c r="B2124" t="s">
        <v>9426</v>
      </c>
      <c r="C2124" t="s">
        <v>533</v>
      </c>
      <c r="D2124">
        <v>3.54</v>
      </c>
    </row>
    <row r="2125" spans="1:4" x14ac:dyDescent="0.2">
      <c r="A2125">
        <v>89265</v>
      </c>
      <c r="B2125" t="s">
        <v>9427</v>
      </c>
      <c r="C2125" t="s">
        <v>533</v>
      </c>
      <c r="D2125">
        <v>8.77</v>
      </c>
    </row>
    <row r="2126" spans="1:4" x14ac:dyDescent="0.2">
      <c r="A2126">
        <v>5705</v>
      </c>
      <c r="B2126" t="s">
        <v>9431</v>
      </c>
      <c r="C2126" t="s">
        <v>533</v>
      </c>
      <c r="D2126">
        <v>40.130000000000003</v>
      </c>
    </row>
    <row r="2127" spans="1:4" x14ac:dyDescent="0.2">
      <c r="A2127">
        <v>53797</v>
      </c>
      <c r="B2127" t="s">
        <v>9430</v>
      </c>
      <c r="C2127" t="s">
        <v>533</v>
      </c>
      <c r="D2127">
        <v>119.74</v>
      </c>
    </row>
    <row r="2128" spans="1:4" x14ac:dyDescent="0.2">
      <c r="A2128">
        <v>106327</v>
      </c>
      <c r="B2128" t="s">
        <v>9435</v>
      </c>
      <c r="C2128" t="s">
        <v>533</v>
      </c>
      <c r="D2128" t="s">
        <v>17527</v>
      </c>
    </row>
    <row r="2129" spans="1:4" x14ac:dyDescent="0.2">
      <c r="A2129">
        <v>106330</v>
      </c>
      <c r="B2129" t="s">
        <v>9433</v>
      </c>
      <c r="C2129" t="s">
        <v>533</v>
      </c>
      <c r="D2129" t="s">
        <v>17527</v>
      </c>
    </row>
    <row r="2130" spans="1:4" x14ac:dyDescent="0.2">
      <c r="A2130">
        <v>106328</v>
      </c>
      <c r="B2130" t="s">
        <v>9434</v>
      </c>
      <c r="C2130" t="s">
        <v>533</v>
      </c>
      <c r="D2130" t="s">
        <v>17527</v>
      </c>
    </row>
    <row r="2131" spans="1:4" x14ac:dyDescent="0.2">
      <c r="A2131">
        <v>106329</v>
      </c>
      <c r="B2131" t="s">
        <v>9438</v>
      </c>
      <c r="C2131" t="s">
        <v>533</v>
      </c>
      <c r="D2131" t="s">
        <v>17527</v>
      </c>
    </row>
    <row r="2132" spans="1:4" x14ac:dyDescent="0.2">
      <c r="A2132">
        <v>106331</v>
      </c>
      <c r="B2132" t="s">
        <v>9437</v>
      </c>
      <c r="C2132" t="s">
        <v>533</v>
      </c>
      <c r="D2132">
        <v>102.27</v>
      </c>
    </row>
    <row r="2133" spans="1:4" x14ac:dyDescent="0.2">
      <c r="A2133">
        <v>106227</v>
      </c>
      <c r="B2133" t="s">
        <v>9442</v>
      </c>
      <c r="C2133" t="s">
        <v>533</v>
      </c>
      <c r="D2133">
        <v>31.26</v>
      </c>
    </row>
    <row r="2134" spans="1:4" x14ac:dyDescent="0.2">
      <c r="A2134">
        <v>106230</v>
      </c>
      <c r="B2134" t="s">
        <v>9440</v>
      </c>
      <c r="C2134" t="s">
        <v>533</v>
      </c>
      <c r="D2134">
        <v>5.19</v>
      </c>
    </row>
    <row r="2135" spans="1:4" x14ac:dyDescent="0.2">
      <c r="A2135">
        <v>106228</v>
      </c>
      <c r="B2135" t="s">
        <v>9441</v>
      </c>
      <c r="C2135" t="s">
        <v>533</v>
      </c>
      <c r="D2135">
        <v>12.84</v>
      </c>
    </row>
    <row r="2136" spans="1:4" x14ac:dyDescent="0.2">
      <c r="A2136">
        <v>106229</v>
      </c>
      <c r="B2136" t="s">
        <v>9445</v>
      </c>
      <c r="C2136" t="s">
        <v>533</v>
      </c>
      <c r="D2136">
        <v>58.6</v>
      </c>
    </row>
    <row r="2137" spans="1:4" x14ac:dyDescent="0.2">
      <c r="A2137">
        <v>106231</v>
      </c>
      <c r="B2137" t="s">
        <v>9444</v>
      </c>
      <c r="C2137" t="s">
        <v>533</v>
      </c>
      <c r="D2137">
        <v>162.22999999999999</v>
      </c>
    </row>
    <row r="2138" spans="1:4" x14ac:dyDescent="0.2">
      <c r="A2138">
        <v>106342</v>
      </c>
      <c r="B2138" t="s">
        <v>9449</v>
      </c>
      <c r="C2138" t="s">
        <v>533</v>
      </c>
      <c r="D2138" t="s">
        <v>17527</v>
      </c>
    </row>
    <row r="2139" spans="1:4" x14ac:dyDescent="0.2">
      <c r="A2139">
        <v>106345</v>
      </c>
      <c r="B2139" t="s">
        <v>9447</v>
      </c>
      <c r="C2139" t="s">
        <v>533</v>
      </c>
      <c r="D2139" t="s">
        <v>17527</v>
      </c>
    </row>
    <row r="2140" spans="1:4" x14ac:dyDescent="0.2">
      <c r="A2140">
        <v>106343</v>
      </c>
      <c r="B2140" t="s">
        <v>9448</v>
      </c>
      <c r="C2140" t="s">
        <v>533</v>
      </c>
      <c r="D2140" t="s">
        <v>17527</v>
      </c>
    </row>
    <row r="2141" spans="1:4" x14ac:dyDescent="0.2">
      <c r="A2141">
        <v>106344</v>
      </c>
      <c r="B2141" t="s">
        <v>9452</v>
      </c>
      <c r="C2141" t="s">
        <v>533</v>
      </c>
      <c r="D2141" t="s">
        <v>17527</v>
      </c>
    </row>
    <row r="2142" spans="1:4" x14ac:dyDescent="0.2">
      <c r="A2142">
        <v>106346</v>
      </c>
      <c r="B2142" t="s">
        <v>9451</v>
      </c>
      <c r="C2142" t="s">
        <v>533</v>
      </c>
      <c r="D2142">
        <v>162.22999999999999</v>
      </c>
    </row>
    <row r="2143" spans="1:4" x14ac:dyDescent="0.2">
      <c r="A2143">
        <v>106332</v>
      </c>
      <c r="B2143" t="s">
        <v>9456</v>
      </c>
      <c r="C2143" t="s">
        <v>533</v>
      </c>
      <c r="D2143" t="s">
        <v>17527</v>
      </c>
    </row>
    <row r="2144" spans="1:4" x14ac:dyDescent="0.2">
      <c r="A2144">
        <v>106335</v>
      </c>
      <c r="B2144" t="s">
        <v>9454</v>
      </c>
      <c r="C2144" t="s">
        <v>533</v>
      </c>
      <c r="D2144" t="s">
        <v>17527</v>
      </c>
    </row>
    <row r="2145" spans="1:4" x14ac:dyDescent="0.2">
      <c r="A2145">
        <v>106333</v>
      </c>
      <c r="B2145" t="s">
        <v>9455</v>
      </c>
      <c r="C2145" t="s">
        <v>533</v>
      </c>
      <c r="D2145" t="s">
        <v>17527</v>
      </c>
    </row>
    <row r="2146" spans="1:4" x14ac:dyDescent="0.2">
      <c r="A2146">
        <v>106334</v>
      </c>
      <c r="B2146" t="s">
        <v>9459</v>
      </c>
      <c r="C2146" t="s">
        <v>533</v>
      </c>
      <c r="D2146" t="s">
        <v>17527</v>
      </c>
    </row>
    <row r="2147" spans="1:4" x14ac:dyDescent="0.2">
      <c r="A2147">
        <v>106336</v>
      </c>
      <c r="B2147" t="s">
        <v>9458</v>
      </c>
      <c r="C2147" t="s">
        <v>533</v>
      </c>
      <c r="D2147">
        <v>162.22999999999999</v>
      </c>
    </row>
    <row r="2148" spans="1:4" x14ac:dyDescent="0.2">
      <c r="A2148">
        <v>91354</v>
      </c>
      <c r="B2148" t="s">
        <v>9463</v>
      </c>
      <c r="C2148" t="s">
        <v>533</v>
      </c>
      <c r="D2148">
        <v>18.48</v>
      </c>
    </row>
    <row r="2149" spans="1:4" x14ac:dyDescent="0.2">
      <c r="A2149">
        <v>91356</v>
      </c>
      <c r="B2149" t="s">
        <v>9461</v>
      </c>
      <c r="C2149" t="s">
        <v>533</v>
      </c>
      <c r="D2149">
        <v>3.07</v>
      </c>
    </row>
    <row r="2150" spans="1:4" x14ac:dyDescent="0.2">
      <c r="A2150">
        <v>91355</v>
      </c>
      <c r="B2150" t="s">
        <v>9462</v>
      </c>
      <c r="C2150" t="s">
        <v>533</v>
      </c>
      <c r="D2150">
        <v>7.59</v>
      </c>
    </row>
    <row r="2151" spans="1:4" x14ac:dyDescent="0.2">
      <c r="A2151">
        <v>5751</v>
      </c>
      <c r="B2151" t="s">
        <v>9466</v>
      </c>
      <c r="C2151" t="s">
        <v>533</v>
      </c>
      <c r="D2151">
        <v>34.64</v>
      </c>
    </row>
    <row r="2152" spans="1:4" x14ac:dyDescent="0.2">
      <c r="A2152">
        <v>53827</v>
      </c>
      <c r="B2152" t="s">
        <v>9465</v>
      </c>
      <c r="C2152" t="s">
        <v>533</v>
      </c>
      <c r="D2152">
        <v>117.21</v>
      </c>
    </row>
    <row r="2153" spans="1:4" x14ac:dyDescent="0.2">
      <c r="A2153">
        <v>91375</v>
      </c>
      <c r="B2153" t="s">
        <v>9470</v>
      </c>
      <c r="C2153" t="s">
        <v>533</v>
      </c>
      <c r="D2153">
        <v>20.29</v>
      </c>
    </row>
    <row r="2154" spans="1:4" x14ac:dyDescent="0.2">
      <c r="A2154">
        <v>91377</v>
      </c>
      <c r="B2154" t="s">
        <v>9468</v>
      </c>
      <c r="C2154" t="s">
        <v>533</v>
      </c>
      <c r="D2154">
        <v>3.37</v>
      </c>
    </row>
    <row r="2155" spans="1:4" x14ac:dyDescent="0.2">
      <c r="A2155">
        <v>91376</v>
      </c>
      <c r="B2155" t="s">
        <v>9469</v>
      </c>
      <c r="C2155" t="s">
        <v>533</v>
      </c>
      <c r="D2155">
        <v>8.34</v>
      </c>
    </row>
    <row r="2156" spans="1:4" x14ac:dyDescent="0.2">
      <c r="A2156">
        <v>5754</v>
      </c>
      <c r="B2156" t="s">
        <v>9473</v>
      </c>
      <c r="C2156" t="s">
        <v>533</v>
      </c>
      <c r="D2156">
        <v>38.03</v>
      </c>
    </row>
    <row r="2157" spans="1:4" x14ac:dyDescent="0.2">
      <c r="A2157">
        <v>53829</v>
      </c>
      <c r="B2157" t="s">
        <v>9472</v>
      </c>
      <c r="C2157" t="s">
        <v>533</v>
      </c>
      <c r="D2157">
        <v>119.74</v>
      </c>
    </row>
    <row r="2158" spans="1:4" x14ac:dyDescent="0.2">
      <c r="A2158">
        <v>91026</v>
      </c>
      <c r="B2158" t="s">
        <v>9477</v>
      </c>
      <c r="C2158" t="s">
        <v>533</v>
      </c>
      <c r="D2158">
        <v>25.81</v>
      </c>
    </row>
    <row r="2159" spans="1:4" x14ac:dyDescent="0.2">
      <c r="A2159">
        <v>91028</v>
      </c>
      <c r="B2159" t="s">
        <v>9475</v>
      </c>
      <c r="C2159" t="s">
        <v>533</v>
      </c>
      <c r="D2159">
        <v>4.1900000000000004</v>
      </c>
    </row>
    <row r="2160" spans="1:4" x14ac:dyDescent="0.2">
      <c r="A2160">
        <v>91027</v>
      </c>
      <c r="B2160" t="s">
        <v>9476</v>
      </c>
      <c r="C2160" t="s">
        <v>533</v>
      </c>
      <c r="D2160">
        <v>10.36</v>
      </c>
    </row>
    <row r="2161" spans="1:4" x14ac:dyDescent="0.2">
      <c r="A2161">
        <v>91029</v>
      </c>
      <c r="B2161" t="s">
        <v>9480</v>
      </c>
      <c r="C2161" t="s">
        <v>533</v>
      </c>
      <c r="D2161">
        <v>47.42</v>
      </c>
    </row>
    <row r="2162" spans="1:4" x14ac:dyDescent="0.2">
      <c r="A2162">
        <v>91030</v>
      </c>
      <c r="B2162" t="s">
        <v>9479</v>
      </c>
      <c r="C2162" t="s">
        <v>533</v>
      </c>
      <c r="D2162">
        <v>150.79</v>
      </c>
    </row>
    <row r="2163" spans="1:4" x14ac:dyDescent="0.2">
      <c r="A2163">
        <v>106237</v>
      </c>
      <c r="B2163" t="s">
        <v>9484</v>
      </c>
      <c r="C2163" t="s">
        <v>533</v>
      </c>
      <c r="D2163" t="s">
        <v>17527</v>
      </c>
    </row>
    <row r="2164" spans="1:4" x14ac:dyDescent="0.2">
      <c r="A2164">
        <v>106240</v>
      </c>
      <c r="B2164" t="s">
        <v>9482</v>
      </c>
      <c r="C2164" t="s">
        <v>533</v>
      </c>
      <c r="D2164" t="s">
        <v>17527</v>
      </c>
    </row>
    <row r="2165" spans="1:4" x14ac:dyDescent="0.2">
      <c r="A2165">
        <v>106238</v>
      </c>
      <c r="B2165" t="s">
        <v>9483</v>
      </c>
      <c r="C2165" t="s">
        <v>533</v>
      </c>
      <c r="D2165" t="s">
        <v>17527</v>
      </c>
    </row>
    <row r="2166" spans="1:4" x14ac:dyDescent="0.2">
      <c r="A2166">
        <v>106239</v>
      </c>
      <c r="B2166" t="s">
        <v>9487</v>
      </c>
      <c r="C2166" t="s">
        <v>533</v>
      </c>
      <c r="D2166" t="s">
        <v>17527</v>
      </c>
    </row>
    <row r="2167" spans="1:4" x14ac:dyDescent="0.2">
      <c r="A2167">
        <v>106241</v>
      </c>
      <c r="B2167" t="s">
        <v>9486</v>
      </c>
      <c r="C2167" t="s">
        <v>533</v>
      </c>
      <c r="D2167">
        <v>228.1</v>
      </c>
    </row>
    <row r="2168" spans="1:4" x14ac:dyDescent="0.2">
      <c r="A2168">
        <v>106352</v>
      </c>
      <c r="B2168" t="s">
        <v>9491</v>
      </c>
      <c r="C2168" t="s">
        <v>533</v>
      </c>
      <c r="D2168" t="s">
        <v>17527</v>
      </c>
    </row>
    <row r="2169" spans="1:4" x14ac:dyDescent="0.2">
      <c r="A2169">
        <v>106355</v>
      </c>
      <c r="B2169" t="s">
        <v>9489</v>
      </c>
      <c r="C2169" t="s">
        <v>533</v>
      </c>
      <c r="D2169" t="s">
        <v>17527</v>
      </c>
    </row>
    <row r="2170" spans="1:4" x14ac:dyDescent="0.2">
      <c r="A2170">
        <v>106353</v>
      </c>
      <c r="B2170" t="s">
        <v>9490</v>
      </c>
      <c r="C2170" t="s">
        <v>533</v>
      </c>
      <c r="D2170" t="s">
        <v>17527</v>
      </c>
    </row>
    <row r="2171" spans="1:4" x14ac:dyDescent="0.2">
      <c r="A2171">
        <v>106354</v>
      </c>
      <c r="B2171" t="s">
        <v>9494</v>
      </c>
      <c r="C2171" t="s">
        <v>533</v>
      </c>
      <c r="D2171" t="s">
        <v>17527</v>
      </c>
    </row>
    <row r="2172" spans="1:4" x14ac:dyDescent="0.2">
      <c r="A2172">
        <v>106356</v>
      </c>
      <c r="B2172" t="s">
        <v>9493</v>
      </c>
      <c r="C2172" t="s">
        <v>533</v>
      </c>
      <c r="D2172">
        <v>228.1</v>
      </c>
    </row>
    <row r="2173" spans="1:4" x14ac:dyDescent="0.2">
      <c r="A2173">
        <v>106357</v>
      </c>
      <c r="B2173" t="s">
        <v>9498</v>
      </c>
      <c r="C2173" t="s">
        <v>533</v>
      </c>
      <c r="D2173" t="s">
        <v>17527</v>
      </c>
    </row>
    <row r="2174" spans="1:4" x14ac:dyDescent="0.2">
      <c r="A2174">
        <v>106360</v>
      </c>
      <c r="B2174" t="s">
        <v>9496</v>
      </c>
      <c r="C2174" t="s">
        <v>533</v>
      </c>
      <c r="D2174" t="s">
        <v>17527</v>
      </c>
    </row>
    <row r="2175" spans="1:4" x14ac:dyDescent="0.2">
      <c r="A2175">
        <v>106358</v>
      </c>
      <c r="B2175" t="s">
        <v>9497</v>
      </c>
      <c r="C2175" t="s">
        <v>533</v>
      </c>
      <c r="D2175" t="s">
        <v>17527</v>
      </c>
    </row>
    <row r="2176" spans="1:4" x14ac:dyDescent="0.2">
      <c r="A2176">
        <v>106359</v>
      </c>
      <c r="B2176" t="s">
        <v>9501</v>
      </c>
      <c r="C2176" t="s">
        <v>533</v>
      </c>
      <c r="D2176" t="s">
        <v>17527</v>
      </c>
    </row>
    <row r="2177" spans="1:4" x14ac:dyDescent="0.2">
      <c r="A2177">
        <v>106361</v>
      </c>
      <c r="B2177" t="s">
        <v>9500</v>
      </c>
      <c r="C2177" t="s">
        <v>533</v>
      </c>
      <c r="D2177">
        <v>309.58999999999997</v>
      </c>
    </row>
    <row r="2178" spans="1:4" x14ac:dyDescent="0.2">
      <c r="A2178">
        <v>102812</v>
      </c>
      <c r="B2178" t="s">
        <v>9504</v>
      </c>
      <c r="C2178" t="s">
        <v>533</v>
      </c>
      <c r="D2178" t="s">
        <v>17527</v>
      </c>
    </row>
    <row r="2179" spans="1:4" x14ac:dyDescent="0.2">
      <c r="A2179">
        <v>102813</v>
      </c>
      <c r="B2179" t="s">
        <v>9503</v>
      </c>
      <c r="C2179" t="s">
        <v>533</v>
      </c>
      <c r="D2179" t="s">
        <v>17527</v>
      </c>
    </row>
    <row r="2180" spans="1:4" x14ac:dyDescent="0.2">
      <c r="A2180">
        <v>102814</v>
      </c>
      <c r="B2180" t="s">
        <v>9507</v>
      </c>
      <c r="C2180" t="s">
        <v>533</v>
      </c>
      <c r="D2180" t="s">
        <v>17527</v>
      </c>
    </row>
    <row r="2181" spans="1:4" x14ac:dyDescent="0.2">
      <c r="A2181">
        <v>102815</v>
      </c>
      <c r="B2181" t="s">
        <v>9506</v>
      </c>
      <c r="C2181" t="s">
        <v>533</v>
      </c>
      <c r="D2181">
        <v>3.97</v>
      </c>
    </row>
    <row r="2182" spans="1:4" x14ac:dyDescent="0.2">
      <c r="A2182">
        <v>91529</v>
      </c>
      <c r="B2182" t="s">
        <v>9510</v>
      </c>
      <c r="C2182" t="s">
        <v>533</v>
      </c>
      <c r="D2182">
        <v>0.9</v>
      </c>
    </row>
    <row r="2183" spans="1:4" x14ac:dyDescent="0.2">
      <c r="A2183">
        <v>91530</v>
      </c>
      <c r="B2183" t="s">
        <v>9509</v>
      </c>
      <c r="C2183" t="s">
        <v>533</v>
      </c>
      <c r="D2183">
        <v>0.24</v>
      </c>
    </row>
    <row r="2184" spans="1:4" x14ac:dyDescent="0.2">
      <c r="A2184">
        <v>91531</v>
      </c>
      <c r="B2184" t="s">
        <v>9512</v>
      </c>
      <c r="C2184" t="s">
        <v>533</v>
      </c>
      <c r="D2184">
        <v>1.1299999999999999</v>
      </c>
    </row>
    <row r="2185" spans="1:4" x14ac:dyDescent="0.2">
      <c r="A2185">
        <v>91532</v>
      </c>
      <c r="B2185" t="s">
        <v>9511</v>
      </c>
      <c r="C2185" t="s">
        <v>533</v>
      </c>
      <c r="D2185">
        <v>6.42</v>
      </c>
    </row>
    <row r="2186" spans="1:4" x14ac:dyDescent="0.2">
      <c r="A2186">
        <v>95260</v>
      </c>
      <c r="B2186" t="s">
        <v>9515</v>
      </c>
      <c r="C2186" t="s">
        <v>533</v>
      </c>
      <c r="D2186">
        <v>0.73</v>
      </c>
    </row>
    <row r="2187" spans="1:4" x14ac:dyDescent="0.2">
      <c r="A2187">
        <v>95261</v>
      </c>
      <c r="B2187" t="s">
        <v>9514</v>
      </c>
      <c r="C2187" t="s">
        <v>533</v>
      </c>
      <c r="D2187">
        <v>0.19</v>
      </c>
    </row>
    <row r="2188" spans="1:4" x14ac:dyDescent="0.2">
      <c r="A2188">
        <v>95262</v>
      </c>
      <c r="B2188" t="s">
        <v>9518</v>
      </c>
      <c r="C2188" t="s">
        <v>533</v>
      </c>
      <c r="D2188">
        <v>0.91</v>
      </c>
    </row>
    <row r="2189" spans="1:4" x14ac:dyDescent="0.2">
      <c r="A2189">
        <v>95263</v>
      </c>
      <c r="B2189" t="s">
        <v>9517</v>
      </c>
      <c r="C2189" t="s">
        <v>533</v>
      </c>
      <c r="D2189">
        <v>4.8600000000000003</v>
      </c>
    </row>
    <row r="2190" spans="1:4" x14ac:dyDescent="0.2">
      <c r="A2190">
        <v>90968</v>
      </c>
      <c r="B2190" t="s">
        <v>9521</v>
      </c>
      <c r="C2190" t="s">
        <v>533</v>
      </c>
      <c r="D2190">
        <v>7.04</v>
      </c>
    </row>
    <row r="2191" spans="1:4" x14ac:dyDescent="0.2">
      <c r="A2191">
        <v>90969</v>
      </c>
      <c r="B2191" t="s">
        <v>9520</v>
      </c>
      <c r="C2191" t="s">
        <v>533</v>
      </c>
      <c r="D2191">
        <v>1.89</v>
      </c>
    </row>
    <row r="2192" spans="1:4" x14ac:dyDescent="0.2">
      <c r="A2192">
        <v>90970</v>
      </c>
      <c r="B2192" t="s">
        <v>9524</v>
      </c>
      <c r="C2192" t="s">
        <v>533</v>
      </c>
      <c r="D2192">
        <v>8.81</v>
      </c>
    </row>
    <row r="2193" spans="1:4" x14ac:dyDescent="0.2">
      <c r="A2193">
        <v>90971</v>
      </c>
      <c r="B2193" t="s">
        <v>9523</v>
      </c>
      <c r="C2193" t="s">
        <v>533</v>
      </c>
      <c r="D2193">
        <v>62.29</v>
      </c>
    </row>
    <row r="2194" spans="1:4" x14ac:dyDescent="0.2">
      <c r="A2194">
        <v>90992</v>
      </c>
      <c r="B2194" t="s">
        <v>9527</v>
      </c>
      <c r="C2194" t="s">
        <v>533</v>
      </c>
      <c r="D2194">
        <v>8.35</v>
      </c>
    </row>
    <row r="2195" spans="1:4" x14ac:dyDescent="0.2">
      <c r="A2195">
        <v>90993</v>
      </c>
      <c r="B2195" t="s">
        <v>9526</v>
      </c>
      <c r="C2195" t="s">
        <v>533</v>
      </c>
      <c r="D2195">
        <v>2.2400000000000002</v>
      </c>
    </row>
    <row r="2196" spans="1:4" x14ac:dyDescent="0.2">
      <c r="A2196">
        <v>90994</v>
      </c>
      <c r="B2196" t="s">
        <v>9530</v>
      </c>
      <c r="C2196" t="s">
        <v>533</v>
      </c>
      <c r="D2196">
        <v>10.45</v>
      </c>
    </row>
    <row r="2197" spans="1:4" x14ac:dyDescent="0.2">
      <c r="A2197">
        <v>90995</v>
      </c>
      <c r="B2197" t="s">
        <v>9529</v>
      </c>
      <c r="C2197" t="s">
        <v>533</v>
      </c>
      <c r="D2197">
        <v>84.62</v>
      </c>
    </row>
    <row r="2198" spans="1:4" x14ac:dyDescent="0.2">
      <c r="A2198">
        <v>90957</v>
      </c>
      <c r="B2198" t="s">
        <v>9533</v>
      </c>
      <c r="C2198" t="s">
        <v>533</v>
      </c>
      <c r="D2198">
        <v>5.26</v>
      </c>
    </row>
    <row r="2199" spans="1:4" x14ac:dyDescent="0.2">
      <c r="A2199">
        <v>90958</v>
      </c>
      <c r="B2199" t="s">
        <v>9532</v>
      </c>
      <c r="C2199" t="s">
        <v>533</v>
      </c>
      <c r="D2199">
        <v>1.41</v>
      </c>
    </row>
    <row r="2200" spans="1:4" x14ac:dyDescent="0.2">
      <c r="A2200">
        <v>5797</v>
      </c>
      <c r="B2200" t="s">
        <v>9536</v>
      </c>
      <c r="C2200" t="s">
        <v>533</v>
      </c>
      <c r="D2200">
        <v>6.58</v>
      </c>
    </row>
    <row r="2201" spans="1:4" x14ac:dyDescent="0.2">
      <c r="A2201">
        <v>53865</v>
      </c>
      <c r="B2201" t="s">
        <v>9535</v>
      </c>
      <c r="C2201" t="s">
        <v>533</v>
      </c>
      <c r="D2201">
        <v>48.46</v>
      </c>
    </row>
    <row r="2202" spans="1:4" x14ac:dyDescent="0.2">
      <c r="A2202">
        <v>90975</v>
      </c>
      <c r="B2202" t="s">
        <v>9538</v>
      </c>
      <c r="C2202" t="s">
        <v>533</v>
      </c>
      <c r="D2202">
        <v>17.89</v>
      </c>
    </row>
    <row r="2203" spans="1:4" x14ac:dyDescent="0.2">
      <c r="A2203">
        <v>90976</v>
      </c>
      <c r="B2203" t="s">
        <v>9537</v>
      </c>
      <c r="C2203" t="s">
        <v>533</v>
      </c>
      <c r="D2203">
        <v>4.8</v>
      </c>
    </row>
    <row r="2204" spans="1:4" x14ac:dyDescent="0.2">
      <c r="A2204">
        <v>90977</v>
      </c>
      <c r="B2204" t="s">
        <v>9540</v>
      </c>
      <c r="C2204" t="s">
        <v>533</v>
      </c>
      <c r="D2204">
        <v>22.39</v>
      </c>
    </row>
    <row r="2205" spans="1:4" x14ac:dyDescent="0.2">
      <c r="A2205">
        <v>90978</v>
      </c>
      <c r="B2205" t="s">
        <v>9539</v>
      </c>
      <c r="C2205" t="s">
        <v>533</v>
      </c>
      <c r="D2205">
        <v>161.62</v>
      </c>
    </row>
    <row r="2206" spans="1:4" x14ac:dyDescent="0.2">
      <c r="A2206">
        <v>90960</v>
      </c>
      <c r="B2206" t="s">
        <v>9542</v>
      </c>
      <c r="C2206" t="s">
        <v>533</v>
      </c>
      <c r="D2206">
        <v>7.02</v>
      </c>
    </row>
    <row r="2207" spans="1:4" x14ac:dyDescent="0.2">
      <c r="A2207">
        <v>90961</v>
      </c>
      <c r="B2207" t="s">
        <v>9541</v>
      </c>
      <c r="C2207" t="s">
        <v>533</v>
      </c>
      <c r="D2207">
        <v>1.88</v>
      </c>
    </row>
    <row r="2208" spans="1:4" x14ac:dyDescent="0.2">
      <c r="A2208">
        <v>90962</v>
      </c>
      <c r="B2208" t="s">
        <v>9544</v>
      </c>
      <c r="C2208" t="s">
        <v>533</v>
      </c>
      <c r="D2208">
        <v>8.7899999999999991</v>
      </c>
    </row>
    <row r="2209" spans="1:4" x14ac:dyDescent="0.2">
      <c r="A2209">
        <v>90963</v>
      </c>
      <c r="B2209" t="s">
        <v>9543</v>
      </c>
      <c r="C2209" t="s">
        <v>533</v>
      </c>
      <c r="D2209">
        <v>15.37</v>
      </c>
    </row>
    <row r="2210" spans="1:4" x14ac:dyDescent="0.2">
      <c r="A2210">
        <v>102966</v>
      </c>
      <c r="B2210" t="s">
        <v>9547</v>
      </c>
      <c r="C2210" t="s">
        <v>533</v>
      </c>
      <c r="D2210">
        <v>0.19</v>
      </c>
    </row>
    <row r="2211" spans="1:4" x14ac:dyDescent="0.2">
      <c r="A2211">
        <v>102967</v>
      </c>
      <c r="B2211" t="s">
        <v>9546</v>
      </c>
      <c r="C2211" t="s">
        <v>533</v>
      </c>
      <c r="D2211">
        <v>0.03</v>
      </c>
    </row>
    <row r="2212" spans="1:4" x14ac:dyDescent="0.2">
      <c r="A2212">
        <v>102968</v>
      </c>
      <c r="B2212" t="s">
        <v>9550</v>
      </c>
      <c r="C2212" t="s">
        <v>533</v>
      </c>
      <c r="D2212">
        <v>0.17</v>
      </c>
    </row>
    <row r="2213" spans="1:4" x14ac:dyDescent="0.2">
      <c r="A2213">
        <v>102969</v>
      </c>
      <c r="B2213" t="s">
        <v>9549</v>
      </c>
      <c r="C2213" t="s">
        <v>533</v>
      </c>
      <c r="D2213">
        <v>0.17</v>
      </c>
    </row>
    <row r="2214" spans="1:4" x14ac:dyDescent="0.2">
      <c r="A2214">
        <v>102818</v>
      </c>
      <c r="B2214" t="s">
        <v>9553</v>
      </c>
      <c r="C2214" t="s">
        <v>533</v>
      </c>
      <c r="D2214" t="s">
        <v>17527</v>
      </c>
    </row>
    <row r="2215" spans="1:4" x14ac:dyDescent="0.2">
      <c r="A2215">
        <v>102819</v>
      </c>
      <c r="B2215" t="s">
        <v>9552</v>
      </c>
      <c r="C2215" t="s">
        <v>533</v>
      </c>
      <c r="D2215" t="s">
        <v>17527</v>
      </c>
    </row>
    <row r="2216" spans="1:4" x14ac:dyDescent="0.2">
      <c r="A2216">
        <v>102820</v>
      </c>
      <c r="B2216" t="s">
        <v>9556</v>
      </c>
      <c r="C2216" t="s">
        <v>533</v>
      </c>
      <c r="D2216" t="s">
        <v>17527</v>
      </c>
    </row>
    <row r="2217" spans="1:4" x14ac:dyDescent="0.2">
      <c r="A2217">
        <v>102832</v>
      </c>
      <c r="B2217" t="s">
        <v>9555</v>
      </c>
      <c r="C2217" t="s">
        <v>533</v>
      </c>
      <c r="D2217">
        <v>9.94</v>
      </c>
    </row>
    <row r="2218" spans="1:4" x14ac:dyDescent="0.2">
      <c r="A2218">
        <v>102823</v>
      </c>
      <c r="B2218" t="s">
        <v>9558</v>
      </c>
      <c r="C2218" t="s">
        <v>533</v>
      </c>
      <c r="D2218" t="s">
        <v>17527</v>
      </c>
    </row>
    <row r="2219" spans="1:4" x14ac:dyDescent="0.2">
      <c r="A2219">
        <v>102824</v>
      </c>
      <c r="B2219" t="s">
        <v>9557</v>
      </c>
      <c r="C2219" t="s">
        <v>533</v>
      </c>
      <c r="D2219" t="s">
        <v>17527</v>
      </c>
    </row>
    <row r="2220" spans="1:4" x14ac:dyDescent="0.2">
      <c r="A2220">
        <v>102825</v>
      </c>
      <c r="B2220" t="s">
        <v>9560</v>
      </c>
      <c r="C2220" t="s">
        <v>533</v>
      </c>
      <c r="D2220" t="s">
        <v>17527</v>
      </c>
    </row>
    <row r="2221" spans="1:4" x14ac:dyDescent="0.2">
      <c r="A2221">
        <v>102826</v>
      </c>
      <c r="B2221" t="s">
        <v>9559</v>
      </c>
      <c r="C2221" t="s">
        <v>533</v>
      </c>
      <c r="D2221">
        <v>7.46</v>
      </c>
    </row>
    <row r="2222" spans="1:4" x14ac:dyDescent="0.2">
      <c r="A2222">
        <v>103934</v>
      </c>
      <c r="B2222" t="s">
        <v>9562</v>
      </c>
      <c r="C2222" t="s">
        <v>533</v>
      </c>
      <c r="D2222" t="s">
        <v>17527</v>
      </c>
    </row>
    <row r="2223" spans="1:4" x14ac:dyDescent="0.2">
      <c r="A2223">
        <v>103935</v>
      </c>
      <c r="B2223" t="s">
        <v>9561</v>
      </c>
      <c r="C2223" t="s">
        <v>533</v>
      </c>
      <c r="D2223" t="s">
        <v>17527</v>
      </c>
    </row>
    <row r="2224" spans="1:4" x14ac:dyDescent="0.2">
      <c r="A2224">
        <v>103936</v>
      </c>
      <c r="B2224" t="s">
        <v>9564</v>
      </c>
      <c r="C2224" t="s">
        <v>533</v>
      </c>
      <c r="D2224" t="s">
        <v>17527</v>
      </c>
    </row>
    <row r="2225" spans="1:4" x14ac:dyDescent="0.2">
      <c r="A2225">
        <v>103937</v>
      </c>
      <c r="B2225" t="s">
        <v>9563</v>
      </c>
      <c r="C2225" t="s">
        <v>533</v>
      </c>
      <c r="D2225">
        <v>1.79</v>
      </c>
    </row>
    <row r="2226" spans="1:4" x14ac:dyDescent="0.2">
      <c r="A2226">
        <v>103940</v>
      </c>
      <c r="B2226" t="s">
        <v>9566</v>
      </c>
      <c r="C2226" t="s">
        <v>533</v>
      </c>
      <c r="D2226" t="s">
        <v>17527</v>
      </c>
    </row>
    <row r="2227" spans="1:4" x14ac:dyDescent="0.2">
      <c r="A2227">
        <v>103941</v>
      </c>
      <c r="B2227" t="s">
        <v>9565</v>
      </c>
      <c r="C2227" t="s">
        <v>533</v>
      </c>
      <c r="D2227" t="s">
        <v>17527</v>
      </c>
    </row>
    <row r="2228" spans="1:4" x14ac:dyDescent="0.2">
      <c r="A2228">
        <v>103942</v>
      </c>
      <c r="B2228" t="s">
        <v>9568</v>
      </c>
      <c r="C2228" t="s">
        <v>533</v>
      </c>
      <c r="D2228" t="s">
        <v>17527</v>
      </c>
    </row>
    <row r="2229" spans="1:4" x14ac:dyDescent="0.2">
      <c r="A2229">
        <v>103943</v>
      </c>
      <c r="B2229" t="s">
        <v>9567</v>
      </c>
      <c r="C2229" t="s">
        <v>533</v>
      </c>
      <c r="D2229">
        <v>1.79</v>
      </c>
    </row>
    <row r="2230" spans="1:4" x14ac:dyDescent="0.2">
      <c r="A2230">
        <v>106406</v>
      </c>
      <c r="B2230" t="s">
        <v>9571</v>
      </c>
      <c r="C2230" t="s">
        <v>533</v>
      </c>
      <c r="D2230">
        <v>10.86</v>
      </c>
    </row>
    <row r="2231" spans="1:4" x14ac:dyDescent="0.2">
      <c r="A2231">
        <v>106407</v>
      </c>
      <c r="B2231" t="s">
        <v>9570</v>
      </c>
      <c r="C2231" t="s">
        <v>533</v>
      </c>
      <c r="D2231">
        <v>2.23</v>
      </c>
    </row>
    <row r="2232" spans="1:4" x14ac:dyDescent="0.2">
      <c r="A2232">
        <v>106408</v>
      </c>
      <c r="B2232" t="s">
        <v>9574</v>
      </c>
      <c r="C2232" t="s">
        <v>533</v>
      </c>
      <c r="D2232">
        <v>7.54</v>
      </c>
    </row>
    <row r="2233" spans="1:4" x14ac:dyDescent="0.2">
      <c r="A2233">
        <v>106409</v>
      </c>
      <c r="B2233" t="s">
        <v>9573</v>
      </c>
      <c r="C2233" t="s">
        <v>533</v>
      </c>
      <c r="D2233">
        <v>4.82</v>
      </c>
    </row>
    <row r="2234" spans="1:4" x14ac:dyDescent="0.2">
      <c r="A2234">
        <v>91279</v>
      </c>
      <c r="B2234" t="s">
        <v>9577</v>
      </c>
      <c r="C2234" t="s">
        <v>533</v>
      </c>
      <c r="D2234">
        <v>0.44</v>
      </c>
    </row>
    <row r="2235" spans="1:4" x14ac:dyDescent="0.2">
      <c r="A2235">
        <v>91280</v>
      </c>
      <c r="B2235" t="s">
        <v>9576</v>
      </c>
      <c r="C2235" t="s">
        <v>533</v>
      </c>
      <c r="D2235">
        <v>0.09</v>
      </c>
    </row>
    <row r="2236" spans="1:4" x14ac:dyDescent="0.2">
      <c r="A2236">
        <v>91281</v>
      </c>
      <c r="B2236" t="s">
        <v>9580</v>
      </c>
      <c r="C2236" t="s">
        <v>533</v>
      </c>
      <c r="D2236">
        <v>0.54</v>
      </c>
    </row>
    <row r="2237" spans="1:4" x14ac:dyDescent="0.2">
      <c r="A2237">
        <v>91282</v>
      </c>
      <c r="B2237" t="s">
        <v>9579</v>
      </c>
      <c r="C2237" t="s">
        <v>533</v>
      </c>
      <c r="D2237">
        <v>9.0399999999999991</v>
      </c>
    </row>
    <row r="2238" spans="1:4" x14ac:dyDescent="0.2">
      <c r="A2238">
        <v>95278</v>
      </c>
      <c r="B2238" t="s">
        <v>9583</v>
      </c>
      <c r="C2238" t="s">
        <v>533</v>
      </c>
      <c r="D2238">
        <v>0.73</v>
      </c>
    </row>
    <row r="2239" spans="1:4" x14ac:dyDescent="0.2">
      <c r="A2239">
        <v>95279</v>
      </c>
      <c r="B2239" t="s">
        <v>9582</v>
      </c>
      <c r="C2239" t="s">
        <v>533</v>
      </c>
      <c r="D2239">
        <v>0.15</v>
      </c>
    </row>
    <row r="2240" spans="1:4" x14ac:dyDescent="0.2">
      <c r="A2240">
        <v>95280</v>
      </c>
      <c r="B2240" t="s">
        <v>9586</v>
      </c>
      <c r="C2240" t="s">
        <v>533</v>
      </c>
      <c r="D2240">
        <v>0.71</v>
      </c>
    </row>
    <row r="2241" spans="1:4" x14ac:dyDescent="0.2">
      <c r="A2241">
        <v>95281</v>
      </c>
      <c r="B2241" t="s">
        <v>9585</v>
      </c>
      <c r="C2241" t="s">
        <v>533</v>
      </c>
      <c r="D2241">
        <v>8.98</v>
      </c>
    </row>
    <row r="2242" spans="1:4" x14ac:dyDescent="0.2">
      <c r="A2242">
        <v>95124</v>
      </c>
      <c r="B2242" t="s">
        <v>9588</v>
      </c>
      <c r="C2242" t="s">
        <v>533</v>
      </c>
      <c r="D2242">
        <v>6.26</v>
      </c>
    </row>
    <row r="2243" spans="1:4" x14ac:dyDescent="0.2">
      <c r="A2243">
        <v>95123</v>
      </c>
      <c r="B2243" t="s">
        <v>9589</v>
      </c>
      <c r="C2243" t="s">
        <v>533</v>
      </c>
      <c r="D2243">
        <v>20.309999999999999</v>
      </c>
    </row>
    <row r="2244" spans="1:4" x14ac:dyDescent="0.2">
      <c r="A2244">
        <v>95125</v>
      </c>
      <c r="B2244" t="s">
        <v>9592</v>
      </c>
      <c r="C2244" t="s">
        <v>533</v>
      </c>
      <c r="D2244">
        <v>22.22</v>
      </c>
    </row>
    <row r="2245" spans="1:4" x14ac:dyDescent="0.2">
      <c r="A2245">
        <v>95126</v>
      </c>
      <c r="B2245" t="s">
        <v>9591</v>
      </c>
      <c r="C2245" t="s">
        <v>533</v>
      </c>
      <c r="D2245">
        <v>151.35</v>
      </c>
    </row>
    <row r="2246" spans="1:4" x14ac:dyDescent="0.2">
      <c r="A2246">
        <v>92040</v>
      </c>
      <c r="B2246" t="s">
        <v>9595</v>
      </c>
      <c r="C2246" t="s">
        <v>533</v>
      </c>
      <c r="D2246">
        <v>7.36</v>
      </c>
    </row>
    <row r="2247" spans="1:4" x14ac:dyDescent="0.2">
      <c r="A2247">
        <v>92041</v>
      </c>
      <c r="B2247" t="s">
        <v>9594</v>
      </c>
      <c r="C2247" t="s">
        <v>533</v>
      </c>
      <c r="D2247">
        <v>1.51</v>
      </c>
    </row>
    <row r="2248" spans="1:4" x14ac:dyDescent="0.2">
      <c r="A2248">
        <v>92042</v>
      </c>
      <c r="B2248" t="s">
        <v>9597</v>
      </c>
      <c r="C2248" t="s">
        <v>533</v>
      </c>
      <c r="D2248">
        <v>6.13</v>
      </c>
    </row>
    <row r="2249" spans="1:4" x14ac:dyDescent="0.2">
      <c r="A2249">
        <v>106410</v>
      </c>
      <c r="B2249" t="s">
        <v>9600</v>
      </c>
      <c r="C2249" t="s">
        <v>533</v>
      </c>
      <c r="D2249">
        <v>5.23</v>
      </c>
    </row>
    <row r="2250" spans="1:4" x14ac:dyDescent="0.2">
      <c r="A2250">
        <v>106411</v>
      </c>
      <c r="B2250" t="s">
        <v>9599</v>
      </c>
      <c r="C2250" t="s">
        <v>533</v>
      </c>
      <c r="D2250">
        <v>2.2200000000000002</v>
      </c>
    </row>
    <row r="2251" spans="1:4" x14ac:dyDescent="0.2">
      <c r="A2251">
        <v>106412</v>
      </c>
      <c r="B2251" t="s">
        <v>9603</v>
      </c>
      <c r="C2251" t="s">
        <v>533</v>
      </c>
      <c r="D2251">
        <v>5.72</v>
      </c>
    </row>
    <row r="2252" spans="1:4" x14ac:dyDescent="0.2">
      <c r="A2252">
        <v>106413</v>
      </c>
      <c r="B2252" t="s">
        <v>9602</v>
      </c>
      <c r="C2252" t="s">
        <v>533</v>
      </c>
      <c r="D2252">
        <v>2.97</v>
      </c>
    </row>
    <row r="2253" spans="1:4" x14ac:dyDescent="0.2">
      <c r="A2253">
        <v>102829</v>
      </c>
      <c r="B2253" t="s">
        <v>9606</v>
      </c>
      <c r="C2253" t="s">
        <v>533</v>
      </c>
      <c r="D2253" t="s">
        <v>17527</v>
      </c>
    </row>
    <row r="2254" spans="1:4" x14ac:dyDescent="0.2">
      <c r="A2254">
        <v>102830</v>
      </c>
      <c r="B2254" t="s">
        <v>9605</v>
      </c>
      <c r="C2254" t="s">
        <v>533</v>
      </c>
      <c r="D2254" t="s">
        <v>17527</v>
      </c>
    </row>
    <row r="2255" spans="1:4" x14ac:dyDescent="0.2">
      <c r="A2255">
        <v>102831</v>
      </c>
      <c r="B2255" t="s">
        <v>9608</v>
      </c>
      <c r="C2255" t="s">
        <v>533</v>
      </c>
      <c r="D2255" t="s">
        <v>17527</v>
      </c>
    </row>
    <row r="2256" spans="1:4" x14ac:dyDescent="0.2">
      <c r="A2256">
        <v>92114</v>
      </c>
      <c r="B2256" t="s">
        <v>9611</v>
      </c>
      <c r="C2256" t="s">
        <v>533</v>
      </c>
      <c r="D2256">
        <v>0.25</v>
      </c>
    </row>
    <row r="2257" spans="1:4" x14ac:dyDescent="0.2">
      <c r="A2257">
        <v>92115</v>
      </c>
      <c r="B2257" t="s">
        <v>9610</v>
      </c>
      <c r="C2257" t="s">
        <v>533</v>
      </c>
      <c r="D2257">
        <v>0.05</v>
      </c>
    </row>
    <row r="2258" spans="1:4" x14ac:dyDescent="0.2">
      <c r="A2258">
        <v>92116</v>
      </c>
      <c r="B2258" t="s">
        <v>9613</v>
      </c>
      <c r="C2258" t="s">
        <v>533</v>
      </c>
      <c r="D2258">
        <v>0.17</v>
      </c>
    </row>
    <row r="2259" spans="1:4" x14ac:dyDescent="0.2">
      <c r="A2259">
        <v>102912</v>
      </c>
      <c r="B2259" t="s">
        <v>9616</v>
      </c>
      <c r="C2259" t="s">
        <v>533</v>
      </c>
      <c r="D2259" t="s">
        <v>17527</v>
      </c>
    </row>
    <row r="2260" spans="1:4" x14ac:dyDescent="0.2">
      <c r="A2260">
        <v>102913</v>
      </c>
      <c r="B2260" t="s">
        <v>9615</v>
      </c>
      <c r="C2260" t="s">
        <v>533</v>
      </c>
      <c r="D2260" t="s">
        <v>17527</v>
      </c>
    </row>
    <row r="2261" spans="1:4" x14ac:dyDescent="0.2">
      <c r="A2261">
        <v>102914</v>
      </c>
      <c r="B2261" t="s">
        <v>9619</v>
      </c>
      <c r="C2261" t="s">
        <v>533</v>
      </c>
      <c r="D2261" t="s">
        <v>17527</v>
      </c>
    </row>
    <row r="2262" spans="1:4" x14ac:dyDescent="0.2">
      <c r="A2262">
        <v>102915</v>
      </c>
      <c r="B2262" t="s">
        <v>9618</v>
      </c>
      <c r="C2262" t="s">
        <v>533</v>
      </c>
      <c r="D2262">
        <v>0.73</v>
      </c>
    </row>
    <row r="2263" spans="1:4" x14ac:dyDescent="0.2">
      <c r="A2263">
        <v>95716</v>
      </c>
      <c r="B2263" t="s">
        <v>9622</v>
      </c>
      <c r="C2263" t="s">
        <v>533</v>
      </c>
      <c r="D2263">
        <v>69.59</v>
      </c>
    </row>
    <row r="2264" spans="1:4" x14ac:dyDescent="0.2">
      <c r="A2264">
        <v>95717</v>
      </c>
      <c r="B2264" t="s">
        <v>9621</v>
      </c>
      <c r="C2264" t="s">
        <v>533</v>
      </c>
      <c r="D2264">
        <v>18.39</v>
      </c>
    </row>
    <row r="2265" spans="1:4" x14ac:dyDescent="0.2">
      <c r="A2265">
        <v>95718</v>
      </c>
      <c r="B2265" t="s">
        <v>9626</v>
      </c>
      <c r="C2265" t="s">
        <v>533</v>
      </c>
      <c r="D2265">
        <v>86.99</v>
      </c>
    </row>
    <row r="2266" spans="1:4" x14ac:dyDescent="0.2">
      <c r="A2266">
        <v>95719</v>
      </c>
      <c r="B2266" t="s">
        <v>9625</v>
      </c>
      <c r="C2266" t="s">
        <v>533</v>
      </c>
      <c r="D2266">
        <v>92.43</v>
      </c>
    </row>
    <row r="2267" spans="1:4" x14ac:dyDescent="0.2">
      <c r="A2267">
        <v>104712</v>
      </c>
      <c r="B2267" t="s">
        <v>9629</v>
      </c>
      <c r="C2267" t="s">
        <v>533</v>
      </c>
      <c r="D2267">
        <v>65.41</v>
      </c>
    </row>
    <row r="2268" spans="1:4" x14ac:dyDescent="0.2">
      <c r="A2268">
        <v>104713</v>
      </c>
      <c r="B2268" t="s">
        <v>9628</v>
      </c>
      <c r="C2268" t="s">
        <v>533</v>
      </c>
      <c r="D2268">
        <v>17.28</v>
      </c>
    </row>
    <row r="2269" spans="1:4" x14ac:dyDescent="0.2">
      <c r="A2269">
        <v>104714</v>
      </c>
      <c r="B2269" t="s">
        <v>9632</v>
      </c>
      <c r="C2269" t="s">
        <v>533</v>
      </c>
      <c r="D2269">
        <v>81.760000000000005</v>
      </c>
    </row>
    <row r="2270" spans="1:4" x14ac:dyDescent="0.2">
      <c r="A2270">
        <v>104715</v>
      </c>
      <c r="B2270" t="s">
        <v>9631</v>
      </c>
      <c r="C2270" t="s">
        <v>533</v>
      </c>
      <c r="D2270">
        <v>92.43</v>
      </c>
    </row>
    <row r="2271" spans="1:4" x14ac:dyDescent="0.2">
      <c r="A2271">
        <v>106394</v>
      </c>
      <c r="B2271" t="s">
        <v>9635</v>
      </c>
      <c r="C2271" t="s">
        <v>533</v>
      </c>
      <c r="D2271" t="s">
        <v>17527</v>
      </c>
    </row>
    <row r="2272" spans="1:4" x14ac:dyDescent="0.2">
      <c r="A2272">
        <v>106395</v>
      </c>
      <c r="B2272" t="s">
        <v>9634</v>
      </c>
      <c r="C2272" t="s">
        <v>533</v>
      </c>
      <c r="D2272" t="s">
        <v>17527</v>
      </c>
    </row>
    <row r="2273" spans="1:4" x14ac:dyDescent="0.2">
      <c r="A2273">
        <v>106396</v>
      </c>
      <c r="B2273" t="s">
        <v>9638</v>
      </c>
      <c r="C2273" t="s">
        <v>533</v>
      </c>
      <c r="D2273" t="s">
        <v>17527</v>
      </c>
    </row>
    <row r="2274" spans="1:4" x14ac:dyDescent="0.2">
      <c r="A2274">
        <v>106397</v>
      </c>
      <c r="B2274" t="s">
        <v>9637</v>
      </c>
      <c r="C2274" t="s">
        <v>533</v>
      </c>
      <c r="D2274">
        <v>92.43</v>
      </c>
    </row>
    <row r="2275" spans="1:4" x14ac:dyDescent="0.2">
      <c r="A2275">
        <v>106400</v>
      </c>
      <c r="B2275" t="s">
        <v>9641</v>
      </c>
      <c r="C2275" t="s">
        <v>533</v>
      </c>
      <c r="D2275" t="s">
        <v>17527</v>
      </c>
    </row>
    <row r="2276" spans="1:4" x14ac:dyDescent="0.2">
      <c r="A2276">
        <v>106401</v>
      </c>
      <c r="B2276" t="s">
        <v>9640</v>
      </c>
      <c r="C2276" t="s">
        <v>533</v>
      </c>
      <c r="D2276" t="s">
        <v>17527</v>
      </c>
    </row>
    <row r="2277" spans="1:4" x14ac:dyDescent="0.2">
      <c r="A2277">
        <v>106402</v>
      </c>
      <c r="B2277" t="s">
        <v>9644</v>
      </c>
      <c r="C2277" t="s">
        <v>533</v>
      </c>
      <c r="D2277" t="s">
        <v>17527</v>
      </c>
    </row>
    <row r="2278" spans="1:4" x14ac:dyDescent="0.2">
      <c r="A2278">
        <v>106403</v>
      </c>
      <c r="B2278" t="s">
        <v>9643</v>
      </c>
      <c r="C2278" t="s">
        <v>533</v>
      </c>
      <c r="D2278">
        <v>92.43</v>
      </c>
    </row>
    <row r="2279" spans="1:4" x14ac:dyDescent="0.2">
      <c r="A2279">
        <v>102894</v>
      </c>
      <c r="B2279" t="s">
        <v>9647</v>
      </c>
      <c r="C2279" t="s">
        <v>533</v>
      </c>
      <c r="D2279" t="s">
        <v>17527</v>
      </c>
    </row>
    <row r="2280" spans="1:4" x14ac:dyDescent="0.2">
      <c r="A2280">
        <v>104161</v>
      </c>
      <c r="B2280" t="s">
        <v>9646</v>
      </c>
      <c r="C2280" t="s">
        <v>533</v>
      </c>
      <c r="D2280" t="s">
        <v>17527</v>
      </c>
    </row>
    <row r="2281" spans="1:4" x14ac:dyDescent="0.2">
      <c r="A2281">
        <v>102896</v>
      </c>
      <c r="B2281" t="s">
        <v>9650</v>
      </c>
      <c r="C2281" t="s">
        <v>533</v>
      </c>
      <c r="D2281" t="s">
        <v>17527</v>
      </c>
    </row>
    <row r="2282" spans="1:4" x14ac:dyDescent="0.2">
      <c r="A2282">
        <v>102897</v>
      </c>
      <c r="B2282" t="s">
        <v>9649</v>
      </c>
      <c r="C2282" t="s">
        <v>533</v>
      </c>
      <c r="D2282">
        <v>92.43</v>
      </c>
    </row>
    <row r="2283" spans="1:4" x14ac:dyDescent="0.2">
      <c r="A2283">
        <v>5627</v>
      </c>
      <c r="B2283" t="s">
        <v>9652</v>
      </c>
      <c r="C2283" t="s">
        <v>533</v>
      </c>
      <c r="D2283">
        <v>50.26</v>
      </c>
    </row>
    <row r="2284" spans="1:4" x14ac:dyDescent="0.2">
      <c r="A2284">
        <v>5628</v>
      </c>
      <c r="B2284" t="s">
        <v>9651</v>
      </c>
      <c r="C2284" t="s">
        <v>533</v>
      </c>
      <c r="D2284">
        <v>13.28</v>
      </c>
    </row>
    <row r="2285" spans="1:4" x14ac:dyDescent="0.2">
      <c r="A2285">
        <v>5629</v>
      </c>
      <c r="B2285" t="s">
        <v>9654</v>
      </c>
      <c r="C2285" t="s">
        <v>533</v>
      </c>
      <c r="D2285">
        <v>62.82</v>
      </c>
    </row>
    <row r="2286" spans="1:4" x14ac:dyDescent="0.2">
      <c r="A2286">
        <v>5630</v>
      </c>
      <c r="B2286" t="s">
        <v>9653</v>
      </c>
      <c r="C2286" t="s">
        <v>533</v>
      </c>
      <c r="D2286">
        <v>66.23</v>
      </c>
    </row>
    <row r="2287" spans="1:4" x14ac:dyDescent="0.2">
      <c r="A2287">
        <v>88900</v>
      </c>
      <c r="B2287" t="s">
        <v>9656</v>
      </c>
      <c r="C2287" t="s">
        <v>533</v>
      </c>
      <c r="D2287">
        <v>56.87</v>
      </c>
    </row>
    <row r="2288" spans="1:4" x14ac:dyDescent="0.2">
      <c r="A2288">
        <v>88902</v>
      </c>
      <c r="B2288" t="s">
        <v>9655</v>
      </c>
      <c r="C2288" t="s">
        <v>533</v>
      </c>
      <c r="D2288">
        <v>15.03</v>
      </c>
    </row>
    <row r="2289" spans="1:4" x14ac:dyDescent="0.2">
      <c r="A2289">
        <v>88903</v>
      </c>
      <c r="B2289" t="s">
        <v>9658</v>
      </c>
      <c r="C2289" t="s">
        <v>533</v>
      </c>
      <c r="D2289">
        <v>71.08</v>
      </c>
    </row>
    <row r="2290" spans="1:4" x14ac:dyDescent="0.2">
      <c r="A2290">
        <v>88904</v>
      </c>
      <c r="B2290" t="s">
        <v>9657</v>
      </c>
      <c r="C2290" t="s">
        <v>533</v>
      </c>
      <c r="D2290">
        <v>92.43</v>
      </c>
    </row>
    <row r="2291" spans="1:4" x14ac:dyDescent="0.2">
      <c r="A2291">
        <v>88569</v>
      </c>
      <c r="B2291" t="s">
        <v>9661</v>
      </c>
      <c r="C2291" t="s">
        <v>533</v>
      </c>
      <c r="D2291">
        <v>4.21</v>
      </c>
    </row>
    <row r="2292" spans="1:4" x14ac:dyDescent="0.2">
      <c r="A2292">
        <v>88570</v>
      </c>
      <c r="B2292" t="s">
        <v>9660</v>
      </c>
      <c r="C2292" t="s">
        <v>533</v>
      </c>
      <c r="D2292">
        <v>1.46</v>
      </c>
    </row>
    <row r="2293" spans="1:4" x14ac:dyDescent="0.2">
      <c r="A2293">
        <v>5765</v>
      </c>
      <c r="B2293" t="s">
        <v>9664</v>
      </c>
      <c r="C2293" t="s">
        <v>533</v>
      </c>
      <c r="D2293">
        <v>5.27</v>
      </c>
    </row>
    <row r="2294" spans="1:4" x14ac:dyDescent="0.2">
      <c r="A2294">
        <v>5766</v>
      </c>
      <c r="B2294" t="s">
        <v>9663</v>
      </c>
      <c r="C2294" t="s">
        <v>533</v>
      </c>
      <c r="D2294">
        <v>2.99</v>
      </c>
    </row>
    <row r="2295" spans="1:4" x14ac:dyDescent="0.2">
      <c r="A2295">
        <v>91468</v>
      </c>
      <c r="B2295" t="s">
        <v>9667</v>
      </c>
      <c r="C2295" t="s">
        <v>533</v>
      </c>
      <c r="D2295">
        <v>27.43</v>
      </c>
    </row>
    <row r="2296" spans="1:4" x14ac:dyDescent="0.2">
      <c r="A2296">
        <v>91484</v>
      </c>
      <c r="B2296" t="s">
        <v>9665</v>
      </c>
      <c r="C2296" t="s">
        <v>533</v>
      </c>
      <c r="D2296">
        <v>4.32</v>
      </c>
    </row>
    <row r="2297" spans="1:4" x14ac:dyDescent="0.2">
      <c r="A2297">
        <v>91469</v>
      </c>
      <c r="B2297" t="s">
        <v>9666</v>
      </c>
      <c r="C2297" t="s">
        <v>533</v>
      </c>
      <c r="D2297">
        <v>10.69</v>
      </c>
    </row>
    <row r="2298" spans="1:4" x14ac:dyDescent="0.2">
      <c r="A2298">
        <v>83361</v>
      </c>
      <c r="B2298" t="s">
        <v>9669</v>
      </c>
      <c r="C2298" t="s">
        <v>533</v>
      </c>
      <c r="D2298">
        <v>45.77</v>
      </c>
    </row>
    <row r="2299" spans="1:4" x14ac:dyDescent="0.2">
      <c r="A2299">
        <v>91485</v>
      </c>
      <c r="B2299" t="s">
        <v>9668</v>
      </c>
      <c r="C2299" t="s">
        <v>533</v>
      </c>
      <c r="D2299">
        <v>159.1</v>
      </c>
    </row>
    <row r="2300" spans="1:4" x14ac:dyDescent="0.2">
      <c r="A2300">
        <v>102835</v>
      </c>
      <c r="B2300" t="s">
        <v>9672</v>
      </c>
      <c r="C2300" t="s">
        <v>533</v>
      </c>
      <c r="D2300" t="s">
        <v>17527</v>
      </c>
    </row>
    <row r="2301" spans="1:4" x14ac:dyDescent="0.2">
      <c r="A2301">
        <v>102836</v>
      </c>
      <c r="B2301" t="s">
        <v>9671</v>
      </c>
      <c r="C2301" t="s">
        <v>533</v>
      </c>
      <c r="D2301" t="s">
        <v>17527</v>
      </c>
    </row>
    <row r="2302" spans="1:4" x14ac:dyDescent="0.2">
      <c r="A2302">
        <v>102837</v>
      </c>
      <c r="B2302" t="s">
        <v>9674</v>
      </c>
      <c r="C2302" t="s">
        <v>533</v>
      </c>
      <c r="D2302" t="s">
        <v>17527</v>
      </c>
    </row>
    <row r="2303" spans="1:4" x14ac:dyDescent="0.2">
      <c r="A2303">
        <v>89230</v>
      </c>
      <c r="B2303" t="s">
        <v>9676</v>
      </c>
      <c r="C2303" t="s">
        <v>533</v>
      </c>
      <c r="D2303">
        <v>125.01</v>
      </c>
    </row>
    <row r="2304" spans="1:4" x14ac:dyDescent="0.2">
      <c r="A2304">
        <v>89231</v>
      </c>
      <c r="B2304" t="s">
        <v>9675</v>
      </c>
      <c r="C2304" t="s">
        <v>533</v>
      </c>
      <c r="D2304">
        <v>38.28</v>
      </c>
    </row>
    <row r="2305" spans="1:4" x14ac:dyDescent="0.2">
      <c r="A2305">
        <v>89232</v>
      </c>
      <c r="B2305" t="s">
        <v>9679</v>
      </c>
      <c r="C2305" t="s">
        <v>533</v>
      </c>
      <c r="D2305">
        <v>222.98</v>
      </c>
    </row>
    <row r="2306" spans="1:4" x14ac:dyDescent="0.2">
      <c r="A2306">
        <v>89233</v>
      </c>
      <c r="B2306" t="s">
        <v>9678</v>
      </c>
      <c r="C2306" t="s">
        <v>533</v>
      </c>
      <c r="D2306">
        <v>171.76</v>
      </c>
    </row>
    <row r="2307" spans="1:4" x14ac:dyDescent="0.2">
      <c r="A2307">
        <v>89236</v>
      </c>
      <c r="B2307" t="s">
        <v>9682</v>
      </c>
      <c r="C2307" t="s">
        <v>533</v>
      </c>
      <c r="D2307">
        <v>292.02</v>
      </c>
    </row>
    <row r="2308" spans="1:4" x14ac:dyDescent="0.2">
      <c r="A2308">
        <v>89237</v>
      </c>
      <c r="B2308" t="s">
        <v>9681</v>
      </c>
      <c r="C2308" t="s">
        <v>533</v>
      </c>
      <c r="D2308">
        <v>89.42</v>
      </c>
    </row>
    <row r="2309" spans="1:4" x14ac:dyDescent="0.2">
      <c r="A2309">
        <v>89238</v>
      </c>
      <c r="B2309" t="s">
        <v>9685</v>
      </c>
      <c r="C2309" t="s">
        <v>533</v>
      </c>
      <c r="D2309">
        <v>520.89</v>
      </c>
    </row>
    <row r="2310" spans="1:4" x14ac:dyDescent="0.2">
      <c r="A2310">
        <v>89239</v>
      </c>
      <c r="B2310" t="s">
        <v>9684</v>
      </c>
      <c r="C2310" t="s">
        <v>533</v>
      </c>
      <c r="D2310">
        <v>454.23</v>
      </c>
    </row>
    <row r="2311" spans="1:4" x14ac:dyDescent="0.2">
      <c r="A2311">
        <v>102930</v>
      </c>
      <c r="B2311" t="s">
        <v>9688</v>
      </c>
      <c r="C2311" t="s">
        <v>533</v>
      </c>
      <c r="D2311" t="s">
        <v>17527</v>
      </c>
    </row>
    <row r="2312" spans="1:4" x14ac:dyDescent="0.2">
      <c r="A2312">
        <v>102931</v>
      </c>
      <c r="B2312" t="s">
        <v>9687</v>
      </c>
      <c r="C2312" t="s">
        <v>533</v>
      </c>
      <c r="D2312" t="s">
        <v>17527</v>
      </c>
    </row>
    <row r="2313" spans="1:4" x14ac:dyDescent="0.2">
      <c r="A2313">
        <v>102932</v>
      </c>
      <c r="B2313" t="s">
        <v>9691</v>
      </c>
      <c r="C2313" t="s">
        <v>533</v>
      </c>
      <c r="D2313" t="s">
        <v>17527</v>
      </c>
    </row>
    <row r="2314" spans="1:4" x14ac:dyDescent="0.2">
      <c r="A2314">
        <v>102933</v>
      </c>
      <c r="B2314" t="s">
        <v>9690</v>
      </c>
      <c r="C2314" t="s">
        <v>533</v>
      </c>
      <c r="D2314">
        <v>1.0900000000000001</v>
      </c>
    </row>
    <row r="2315" spans="1:4" x14ac:dyDescent="0.2">
      <c r="A2315">
        <v>93411</v>
      </c>
      <c r="B2315" t="s">
        <v>9694</v>
      </c>
      <c r="C2315" t="s">
        <v>533</v>
      </c>
      <c r="D2315">
        <v>0.38</v>
      </c>
    </row>
    <row r="2316" spans="1:4" x14ac:dyDescent="0.2">
      <c r="A2316">
        <v>93412</v>
      </c>
      <c r="B2316" t="s">
        <v>9693</v>
      </c>
      <c r="C2316" t="s">
        <v>533</v>
      </c>
      <c r="D2316">
        <v>0.13</v>
      </c>
    </row>
    <row r="2317" spans="1:4" x14ac:dyDescent="0.2">
      <c r="A2317">
        <v>93413</v>
      </c>
      <c r="B2317" t="s">
        <v>9697</v>
      </c>
      <c r="C2317" t="s">
        <v>533</v>
      </c>
      <c r="D2317">
        <v>0.34</v>
      </c>
    </row>
    <row r="2318" spans="1:4" x14ac:dyDescent="0.2">
      <c r="A2318">
        <v>93414</v>
      </c>
      <c r="B2318" t="s">
        <v>9696</v>
      </c>
      <c r="C2318" t="s">
        <v>533</v>
      </c>
      <c r="D2318">
        <v>11.35</v>
      </c>
    </row>
    <row r="2319" spans="1:4" x14ac:dyDescent="0.2">
      <c r="A2319">
        <v>88855</v>
      </c>
      <c r="B2319" t="s">
        <v>9700</v>
      </c>
      <c r="C2319" t="s">
        <v>533</v>
      </c>
      <c r="D2319">
        <v>3.21</v>
      </c>
    </row>
    <row r="2320" spans="1:4" x14ac:dyDescent="0.2">
      <c r="A2320">
        <v>88856</v>
      </c>
      <c r="B2320" t="s">
        <v>9699</v>
      </c>
      <c r="C2320" t="s">
        <v>533</v>
      </c>
      <c r="D2320">
        <v>0.88</v>
      </c>
    </row>
    <row r="2321" spans="1:4" x14ac:dyDescent="0.2">
      <c r="A2321">
        <v>5658</v>
      </c>
      <c r="B2321" t="s">
        <v>9701</v>
      </c>
      <c r="C2321" t="s">
        <v>533</v>
      </c>
      <c r="D2321">
        <v>2.23</v>
      </c>
    </row>
    <row r="2322" spans="1:4" x14ac:dyDescent="0.2">
      <c r="A2322">
        <v>53840</v>
      </c>
      <c r="B2322" t="s">
        <v>9704</v>
      </c>
      <c r="C2322" t="s">
        <v>533</v>
      </c>
      <c r="D2322">
        <v>2.5099999999999998</v>
      </c>
    </row>
    <row r="2323" spans="1:4" x14ac:dyDescent="0.2">
      <c r="A2323">
        <v>87026</v>
      </c>
      <c r="B2323" t="s">
        <v>9703</v>
      </c>
      <c r="C2323" t="s">
        <v>533</v>
      </c>
      <c r="D2323">
        <v>0.69</v>
      </c>
    </row>
    <row r="2324" spans="1:4" x14ac:dyDescent="0.2">
      <c r="A2324">
        <v>53841</v>
      </c>
      <c r="B2324" t="s">
        <v>9705</v>
      </c>
      <c r="C2324" t="s">
        <v>533</v>
      </c>
      <c r="D2324">
        <v>1.74</v>
      </c>
    </row>
    <row r="2325" spans="1:4" x14ac:dyDescent="0.2">
      <c r="A2325">
        <v>95209</v>
      </c>
      <c r="B2325" t="s">
        <v>9709</v>
      </c>
      <c r="C2325" t="s">
        <v>533</v>
      </c>
      <c r="D2325">
        <v>12.51</v>
      </c>
    </row>
    <row r="2326" spans="1:4" x14ac:dyDescent="0.2">
      <c r="A2326">
        <v>95210</v>
      </c>
      <c r="B2326" t="s">
        <v>9708</v>
      </c>
      <c r="C2326" t="s">
        <v>533</v>
      </c>
      <c r="D2326">
        <v>59.2</v>
      </c>
    </row>
    <row r="2327" spans="1:4" x14ac:dyDescent="0.2">
      <c r="A2327">
        <v>95211</v>
      </c>
      <c r="B2327" t="s">
        <v>9707</v>
      </c>
      <c r="C2327" t="s">
        <v>533</v>
      </c>
      <c r="D2327">
        <v>10.93</v>
      </c>
    </row>
    <row r="2328" spans="1:4" x14ac:dyDescent="0.2">
      <c r="A2328">
        <v>93267</v>
      </c>
      <c r="B2328" t="s">
        <v>9717</v>
      </c>
      <c r="C2328" t="s">
        <v>533</v>
      </c>
      <c r="D2328">
        <v>26.87</v>
      </c>
    </row>
    <row r="2329" spans="1:4" x14ac:dyDescent="0.2">
      <c r="A2329">
        <v>93269</v>
      </c>
      <c r="B2329" t="s">
        <v>9716</v>
      </c>
      <c r="C2329" t="s">
        <v>533</v>
      </c>
      <c r="D2329">
        <v>10.07</v>
      </c>
    </row>
    <row r="2330" spans="1:4" x14ac:dyDescent="0.2">
      <c r="A2330">
        <v>93270</v>
      </c>
      <c r="B2330" t="s">
        <v>9715</v>
      </c>
      <c r="C2330" t="s">
        <v>533</v>
      </c>
      <c r="D2330">
        <v>26.12</v>
      </c>
    </row>
    <row r="2331" spans="1:4" x14ac:dyDescent="0.2">
      <c r="A2331">
        <v>93271</v>
      </c>
      <c r="B2331" t="s">
        <v>9714</v>
      </c>
      <c r="C2331" t="s">
        <v>533</v>
      </c>
      <c r="D2331">
        <v>10.93</v>
      </c>
    </row>
    <row r="2332" spans="1:4" x14ac:dyDescent="0.2">
      <c r="A2332">
        <v>95208</v>
      </c>
      <c r="B2332" t="s">
        <v>9710</v>
      </c>
      <c r="C2332" t="s">
        <v>533</v>
      </c>
      <c r="D2332">
        <v>54.13</v>
      </c>
    </row>
    <row r="2333" spans="1:4" x14ac:dyDescent="0.2">
      <c r="A2333">
        <v>83761</v>
      </c>
      <c r="B2333" t="s">
        <v>9721</v>
      </c>
      <c r="C2333" t="s">
        <v>533</v>
      </c>
      <c r="D2333">
        <v>10.56</v>
      </c>
    </row>
    <row r="2334" spans="1:4" x14ac:dyDescent="0.2">
      <c r="A2334">
        <v>83764</v>
      </c>
      <c r="B2334" t="s">
        <v>9720</v>
      </c>
      <c r="C2334" t="s">
        <v>533</v>
      </c>
      <c r="D2334">
        <v>3.72</v>
      </c>
    </row>
    <row r="2335" spans="1:4" x14ac:dyDescent="0.2">
      <c r="A2335">
        <v>83762</v>
      </c>
      <c r="B2335" t="s">
        <v>9724</v>
      </c>
      <c r="C2335" t="s">
        <v>533</v>
      </c>
      <c r="D2335">
        <v>9.43</v>
      </c>
    </row>
    <row r="2336" spans="1:4" x14ac:dyDescent="0.2">
      <c r="A2336">
        <v>83763</v>
      </c>
      <c r="B2336" t="s">
        <v>9723</v>
      </c>
      <c r="C2336" t="s">
        <v>533</v>
      </c>
      <c r="D2336">
        <v>51.59</v>
      </c>
    </row>
    <row r="2337" spans="1:4" x14ac:dyDescent="0.2">
      <c r="A2337">
        <v>95874</v>
      </c>
      <c r="B2337" t="s">
        <v>9726</v>
      </c>
      <c r="C2337" t="s">
        <v>533</v>
      </c>
      <c r="D2337">
        <v>11.28</v>
      </c>
    </row>
    <row r="2338" spans="1:4" x14ac:dyDescent="0.2">
      <c r="A2338">
        <v>95869</v>
      </c>
      <c r="B2338" t="s">
        <v>9727</v>
      </c>
      <c r="C2338" t="s">
        <v>533</v>
      </c>
      <c r="D2338">
        <v>3.97</v>
      </c>
    </row>
    <row r="2339" spans="1:4" x14ac:dyDescent="0.2">
      <c r="A2339">
        <v>95870</v>
      </c>
      <c r="B2339" t="s">
        <v>9730</v>
      </c>
      <c r="C2339" t="s">
        <v>533</v>
      </c>
      <c r="D2339">
        <v>10.07</v>
      </c>
    </row>
    <row r="2340" spans="1:4" x14ac:dyDescent="0.2">
      <c r="A2340">
        <v>95871</v>
      </c>
      <c r="B2340" t="s">
        <v>9729</v>
      </c>
      <c r="C2340" t="s">
        <v>533</v>
      </c>
      <c r="D2340">
        <v>280.68</v>
      </c>
    </row>
    <row r="2341" spans="1:4" x14ac:dyDescent="0.2">
      <c r="A2341">
        <v>104684</v>
      </c>
      <c r="B2341" t="s">
        <v>9733</v>
      </c>
      <c r="C2341" t="s">
        <v>533</v>
      </c>
      <c r="D2341" t="s">
        <v>17527</v>
      </c>
    </row>
    <row r="2342" spans="1:4" x14ac:dyDescent="0.2">
      <c r="A2342">
        <v>104685</v>
      </c>
      <c r="B2342" t="s">
        <v>9732</v>
      </c>
      <c r="C2342" t="s">
        <v>533</v>
      </c>
      <c r="D2342" t="s">
        <v>17527</v>
      </c>
    </row>
    <row r="2343" spans="1:4" x14ac:dyDescent="0.2">
      <c r="A2343">
        <v>104686</v>
      </c>
      <c r="B2343" t="s">
        <v>9736</v>
      </c>
      <c r="C2343" t="s">
        <v>533</v>
      </c>
      <c r="D2343" t="s">
        <v>17527</v>
      </c>
    </row>
    <row r="2344" spans="1:4" x14ac:dyDescent="0.2">
      <c r="A2344">
        <v>104687</v>
      </c>
      <c r="B2344" t="s">
        <v>9735</v>
      </c>
      <c r="C2344" t="s">
        <v>533</v>
      </c>
      <c r="D2344">
        <v>461.98</v>
      </c>
    </row>
    <row r="2345" spans="1:4" x14ac:dyDescent="0.2">
      <c r="A2345">
        <v>73303</v>
      </c>
      <c r="B2345" t="s">
        <v>9739</v>
      </c>
      <c r="C2345" t="s">
        <v>533</v>
      </c>
      <c r="D2345">
        <v>7.93</v>
      </c>
    </row>
    <row r="2346" spans="1:4" x14ac:dyDescent="0.2">
      <c r="A2346">
        <v>93235</v>
      </c>
      <c r="B2346" t="s">
        <v>9738</v>
      </c>
      <c r="C2346" t="s">
        <v>533</v>
      </c>
      <c r="D2346">
        <v>2.79</v>
      </c>
    </row>
    <row r="2347" spans="1:4" x14ac:dyDescent="0.2">
      <c r="A2347">
        <v>73307</v>
      </c>
      <c r="B2347" t="s">
        <v>9742</v>
      </c>
      <c r="C2347" t="s">
        <v>533</v>
      </c>
      <c r="D2347">
        <v>7.07</v>
      </c>
    </row>
    <row r="2348" spans="1:4" x14ac:dyDescent="0.2">
      <c r="A2348">
        <v>73311</v>
      </c>
      <c r="B2348" t="s">
        <v>9741</v>
      </c>
      <c r="C2348" t="s">
        <v>533</v>
      </c>
      <c r="D2348">
        <v>183.08</v>
      </c>
    </row>
    <row r="2349" spans="1:4" x14ac:dyDescent="0.2">
      <c r="A2349">
        <v>93423</v>
      </c>
      <c r="B2349" t="s">
        <v>9745</v>
      </c>
      <c r="C2349" t="s">
        <v>533</v>
      </c>
      <c r="D2349">
        <v>7.06</v>
      </c>
    </row>
    <row r="2350" spans="1:4" x14ac:dyDescent="0.2">
      <c r="A2350">
        <v>93424</v>
      </c>
      <c r="B2350" t="s">
        <v>9744</v>
      </c>
      <c r="C2350" t="s">
        <v>533</v>
      </c>
      <c r="D2350">
        <v>2.48</v>
      </c>
    </row>
    <row r="2351" spans="1:4" x14ac:dyDescent="0.2">
      <c r="A2351">
        <v>93425</v>
      </c>
      <c r="B2351" t="s">
        <v>9748</v>
      </c>
      <c r="C2351" t="s">
        <v>533</v>
      </c>
      <c r="D2351">
        <v>6.3</v>
      </c>
    </row>
    <row r="2352" spans="1:4" x14ac:dyDescent="0.2">
      <c r="A2352">
        <v>93426</v>
      </c>
      <c r="B2352" t="s">
        <v>9747</v>
      </c>
      <c r="C2352" t="s">
        <v>533</v>
      </c>
      <c r="D2352">
        <v>164.75</v>
      </c>
    </row>
    <row r="2353" spans="1:4" x14ac:dyDescent="0.2">
      <c r="A2353">
        <v>93417</v>
      </c>
      <c r="B2353" t="s">
        <v>9751</v>
      </c>
      <c r="C2353" t="s">
        <v>533</v>
      </c>
      <c r="D2353">
        <v>4.9800000000000004</v>
      </c>
    </row>
    <row r="2354" spans="1:4" x14ac:dyDescent="0.2">
      <c r="A2354">
        <v>93418</v>
      </c>
      <c r="B2354" t="s">
        <v>9750</v>
      </c>
      <c r="C2354" t="s">
        <v>533</v>
      </c>
      <c r="D2354">
        <v>1.75</v>
      </c>
    </row>
    <row r="2355" spans="1:4" x14ac:dyDescent="0.2">
      <c r="A2355">
        <v>93419</v>
      </c>
      <c r="B2355" t="s">
        <v>9754</v>
      </c>
      <c r="C2355" t="s">
        <v>533</v>
      </c>
      <c r="D2355">
        <v>4.45</v>
      </c>
    </row>
    <row r="2356" spans="1:4" x14ac:dyDescent="0.2">
      <c r="A2356">
        <v>93420</v>
      </c>
      <c r="B2356" t="s">
        <v>9753</v>
      </c>
      <c r="C2356" t="s">
        <v>533</v>
      </c>
      <c r="D2356">
        <v>68.94</v>
      </c>
    </row>
    <row r="2357" spans="1:4" x14ac:dyDescent="0.2">
      <c r="A2357">
        <v>93277</v>
      </c>
      <c r="B2357" t="s">
        <v>9757</v>
      </c>
      <c r="C2357" t="s">
        <v>533</v>
      </c>
      <c r="D2357">
        <v>0.31</v>
      </c>
    </row>
    <row r="2358" spans="1:4" x14ac:dyDescent="0.2">
      <c r="A2358">
        <v>93278</v>
      </c>
      <c r="B2358" t="s">
        <v>9756</v>
      </c>
      <c r="C2358" t="s">
        <v>533</v>
      </c>
      <c r="D2358">
        <v>7.0000000000000007E-2</v>
      </c>
    </row>
    <row r="2359" spans="1:4" x14ac:dyDescent="0.2">
      <c r="A2359">
        <v>93279</v>
      </c>
      <c r="B2359" t="s">
        <v>9761</v>
      </c>
      <c r="C2359" t="s">
        <v>533</v>
      </c>
      <c r="D2359">
        <v>0.28999999999999998</v>
      </c>
    </row>
    <row r="2360" spans="1:4" x14ac:dyDescent="0.2">
      <c r="A2360">
        <v>93280</v>
      </c>
      <c r="B2360" t="s">
        <v>9760</v>
      </c>
      <c r="C2360" t="s">
        <v>533</v>
      </c>
      <c r="D2360">
        <v>0.91</v>
      </c>
    </row>
    <row r="2361" spans="1:4" x14ac:dyDescent="0.2">
      <c r="A2361">
        <v>104909</v>
      </c>
      <c r="B2361" t="s">
        <v>9764</v>
      </c>
      <c r="C2361" t="s">
        <v>533</v>
      </c>
      <c r="D2361" t="s">
        <v>17527</v>
      </c>
    </row>
    <row r="2362" spans="1:4" x14ac:dyDescent="0.2">
      <c r="A2362">
        <v>104910</v>
      </c>
      <c r="B2362" t="s">
        <v>9763</v>
      </c>
      <c r="C2362" t="s">
        <v>533</v>
      </c>
      <c r="D2362" t="s">
        <v>17527</v>
      </c>
    </row>
    <row r="2363" spans="1:4" x14ac:dyDescent="0.2">
      <c r="A2363">
        <v>104911</v>
      </c>
      <c r="B2363" t="s">
        <v>9767</v>
      </c>
      <c r="C2363" t="s">
        <v>533</v>
      </c>
      <c r="D2363" t="s">
        <v>17527</v>
      </c>
    </row>
    <row r="2364" spans="1:4" x14ac:dyDescent="0.2">
      <c r="A2364">
        <v>104912</v>
      </c>
      <c r="B2364" t="s">
        <v>9766</v>
      </c>
      <c r="C2364" t="s">
        <v>533</v>
      </c>
      <c r="D2364">
        <v>44.75</v>
      </c>
    </row>
    <row r="2365" spans="1:4" x14ac:dyDescent="0.2">
      <c r="A2365">
        <v>102840</v>
      </c>
      <c r="B2365" t="s">
        <v>9770</v>
      </c>
      <c r="C2365" t="s">
        <v>533</v>
      </c>
      <c r="D2365" t="s">
        <v>17527</v>
      </c>
    </row>
    <row r="2366" spans="1:4" x14ac:dyDescent="0.2">
      <c r="A2366">
        <v>102841</v>
      </c>
      <c r="B2366" t="s">
        <v>9769</v>
      </c>
      <c r="C2366" t="s">
        <v>533</v>
      </c>
      <c r="D2366" t="s">
        <v>17527</v>
      </c>
    </row>
    <row r="2367" spans="1:4" x14ac:dyDescent="0.2">
      <c r="A2367">
        <v>102842</v>
      </c>
      <c r="B2367" t="s">
        <v>9773</v>
      </c>
      <c r="C2367" t="s">
        <v>533</v>
      </c>
      <c r="D2367" t="s">
        <v>17527</v>
      </c>
    </row>
    <row r="2368" spans="1:4" x14ac:dyDescent="0.2">
      <c r="A2368">
        <v>102843</v>
      </c>
      <c r="B2368" t="s">
        <v>9772</v>
      </c>
      <c r="C2368" t="s">
        <v>533</v>
      </c>
      <c r="D2368">
        <v>138.37</v>
      </c>
    </row>
    <row r="2369" spans="1:4" x14ac:dyDescent="0.2">
      <c r="A2369">
        <v>89267</v>
      </c>
      <c r="B2369" t="s">
        <v>9777</v>
      </c>
      <c r="C2369" t="s">
        <v>533</v>
      </c>
      <c r="D2369">
        <v>52.21</v>
      </c>
    </row>
    <row r="2370" spans="1:4" x14ac:dyDescent="0.2">
      <c r="A2370">
        <v>89269</v>
      </c>
      <c r="B2370" t="s">
        <v>9775</v>
      </c>
      <c r="C2370" t="s">
        <v>533</v>
      </c>
      <c r="D2370">
        <v>7.44</v>
      </c>
    </row>
    <row r="2371" spans="1:4" x14ac:dyDescent="0.2">
      <c r="A2371">
        <v>89268</v>
      </c>
      <c r="B2371" t="s">
        <v>9776</v>
      </c>
      <c r="C2371" t="s">
        <v>533</v>
      </c>
      <c r="D2371">
        <v>18.399999999999999</v>
      </c>
    </row>
    <row r="2372" spans="1:4" x14ac:dyDescent="0.2">
      <c r="A2372">
        <v>89270</v>
      </c>
      <c r="B2372" t="s">
        <v>9780</v>
      </c>
      <c r="C2372" t="s">
        <v>533</v>
      </c>
      <c r="D2372">
        <v>83.94</v>
      </c>
    </row>
    <row r="2373" spans="1:4" x14ac:dyDescent="0.2">
      <c r="A2373">
        <v>89271</v>
      </c>
      <c r="B2373" t="s">
        <v>9779</v>
      </c>
      <c r="C2373" t="s">
        <v>533</v>
      </c>
      <c r="D2373">
        <v>29.82</v>
      </c>
    </row>
    <row r="2374" spans="1:4" x14ac:dyDescent="0.2">
      <c r="A2374">
        <v>93283</v>
      </c>
      <c r="B2374" t="s">
        <v>9783</v>
      </c>
      <c r="C2374" t="s">
        <v>533</v>
      </c>
      <c r="D2374">
        <v>100.42</v>
      </c>
    </row>
    <row r="2375" spans="1:4" x14ac:dyDescent="0.2">
      <c r="A2375">
        <v>93296</v>
      </c>
      <c r="B2375" t="s">
        <v>9781</v>
      </c>
      <c r="C2375" t="s">
        <v>533</v>
      </c>
      <c r="D2375">
        <v>14.3</v>
      </c>
    </row>
    <row r="2376" spans="1:4" x14ac:dyDescent="0.2">
      <c r="A2376">
        <v>93284</v>
      </c>
      <c r="B2376" t="s">
        <v>9782</v>
      </c>
      <c r="C2376" t="s">
        <v>533</v>
      </c>
      <c r="D2376">
        <v>35.39</v>
      </c>
    </row>
    <row r="2377" spans="1:4" x14ac:dyDescent="0.2">
      <c r="A2377">
        <v>93285</v>
      </c>
      <c r="B2377" t="s">
        <v>9785</v>
      </c>
      <c r="C2377" t="s">
        <v>533</v>
      </c>
      <c r="D2377">
        <v>161.41999999999999</v>
      </c>
    </row>
    <row r="2378" spans="1:4" x14ac:dyDescent="0.2">
      <c r="A2378">
        <v>93286</v>
      </c>
      <c r="B2378" t="s">
        <v>9784</v>
      </c>
      <c r="C2378" t="s">
        <v>533</v>
      </c>
      <c r="D2378">
        <v>15.21</v>
      </c>
    </row>
    <row r="2379" spans="1:4" x14ac:dyDescent="0.2">
      <c r="A2379">
        <v>104706</v>
      </c>
      <c r="B2379" t="s">
        <v>9788</v>
      </c>
      <c r="C2379" t="s">
        <v>533</v>
      </c>
      <c r="D2379" t="s">
        <v>17527</v>
      </c>
    </row>
    <row r="2380" spans="1:4" x14ac:dyDescent="0.2">
      <c r="A2380">
        <v>104707</v>
      </c>
      <c r="B2380" t="s">
        <v>9787</v>
      </c>
      <c r="C2380" t="s">
        <v>533</v>
      </c>
      <c r="D2380" t="s">
        <v>17527</v>
      </c>
    </row>
    <row r="2381" spans="1:4" x14ac:dyDescent="0.2">
      <c r="A2381">
        <v>104708</v>
      </c>
      <c r="B2381" t="s">
        <v>9791</v>
      </c>
      <c r="C2381" t="s">
        <v>533</v>
      </c>
      <c r="D2381" t="s">
        <v>17527</v>
      </c>
    </row>
    <row r="2382" spans="1:4" x14ac:dyDescent="0.2">
      <c r="A2382">
        <v>104709</v>
      </c>
      <c r="B2382" t="s">
        <v>9790</v>
      </c>
      <c r="C2382" t="s">
        <v>533</v>
      </c>
      <c r="D2382" s="335">
        <v>1202.32</v>
      </c>
    </row>
    <row r="2383" spans="1:4" x14ac:dyDescent="0.2">
      <c r="A2383">
        <v>104903</v>
      </c>
      <c r="B2383" t="s">
        <v>9794</v>
      </c>
      <c r="C2383" t="s">
        <v>533</v>
      </c>
      <c r="D2383" t="s">
        <v>17527</v>
      </c>
    </row>
    <row r="2384" spans="1:4" x14ac:dyDescent="0.2">
      <c r="A2384">
        <v>104904</v>
      </c>
      <c r="B2384" t="s">
        <v>9793</v>
      </c>
      <c r="C2384" t="s">
        <v>533</v>
      </c>
      <c r="D2384" t="s">
        <v>17527</v>
      </c>
    </row>
    <row r="2385" spans="1:4" x14ac:dyDescent="0.2">
      <c r="A2385">
        <v>104905</v>
      </c>
      <c r="B2385" t="s">
        <v>9797</v>
      </c>
      <c r="C2385" t="s">
        <v>533</v>
      </c>
      <c r="D2385" t="s">
        <v>17527</v>
      </c>
    </row>
    <row r="2386" spans="1:4" x14ac:dyDescent="0.2">
      <c r="A2386">
        <v>104906</v>
      </c>
      <c r="B2386" t="s">
        <v>9796</v>
      </c>
      <c r="C2386" t="s">
        <v>533</v>
      </c>
      <c r="D2386">
        <v>101.47</v>
      </c>
    </row>
    <row r="2387" spans="1:4" x14ac:dyDescent="0.2">
      <c r="A2387">
        <v>102846</v>
      </c>
      <c r="B2387" t="s">
        <v>9800</v>
      </c>
      <c r="C2387" t="s">
        <v>533</v>
      </c>
      <c r="D2387" t="s">
        <v>17527</v>
      </c>
    </row>
    <row r="2388" spans="1:4" x14ac:dyDescent="0.2">
      <c r="A2388">
        <v>102847</v>
      </c>
      <c r="B2388" t="s">
        <v>9799</v>
      </c>
      <c r="C2388" t="s">
        <v>533</v>
      </c>
      <c r="D2388" t="s">
        <v>17527</v>
      </c>
    </row>
    <row r="2389" spans="1:4" x14ac:dyDescent="0.2">
      <c r="A2389">
        <v>102848</v>
      </c>
      <c r="B2389" t="s">
        <v>9803</v>
      </c>
      <c r="C2389" t="s">
        <v>533</v>
      </c>
      <c r="D2389" t="s">
        <v>17527</v>
      </c>
    </row>
    <row r="2390" spans="1:4" x14ac:dyDescent="0.2">
      <c r="A2390">
        <v>102849</v>
      </c>
      <c r="B2390" t="s">
        <v>9802</v>
      </c>
      <c r="C2390" t="s">
        <v>533</v>
      </c>
      <c r="D2390">
        <v>67.650000000000006</v>
      </c>
    </row>
    <row r="2391" spans="1:4" x14ac:dyDescent="0.2">
      <c r="A2391">
        <v>102852</v>
      </c>
      <c r="B2391" t="s">
        <v>9806</v>
      </c>
      <c r="C2391" t="s">
        <v>533</v>
      </c>
      <c r="D2391" t="s">
        <v>17527</v>
      </c>
    </row>
    <row r="2392" spans="1:4" x14ac:dyDescent="0.2">
      <c r="A2392">
        <v>102853</v>
      </c>
      <c r="B2392" t="s">
        <v>9805</v>
      </c>
      <c r="C2392" t="s">
        <v>533</v>
      </c>
      <c r="D2392" t="s">
        <v>17527</v>
      </c>
    </row>
    <row r="2393" spans="1:4" x14ac:dyDescent="0.2">
      <c r="A2393">
        <v>102854</v>
      </c>
      <c r="B2393" t="s">
        <v>9809</v>
      </c>
      <c r="C2393" t="s">
        <v>533</v>
      </c>
      <c r="D2393" t="s">
        <v>17527</v>
      </c>
    </row>
    <row r="2394" spans="1:4" x14ac:dyDescent="0.2">
      <c r="A2394">
        <v>102855</v>
      </c>
      <c r="B2394" t="s">
        <v>9808</v>
      </c>
      <c r="C2394" t="s">
        <v>533</v>
      </c>
      <c r="D2394">
        <v>67.650000000000006</v>
      </c>
    </row>
    <row r="2395" spans="1:4" x14ac:dyDescent="0.2">
      <c r="A2395">
        <v>106242</v>
      </c>
      <c r="B2395" t="s">
        <v>9813</v>
      </c>
      <c r="C2395" t="s">
        <v>533</v>
      </c>
      <c r="D2395">
        <v>46.99</v>
      </c>
    </row>
    <row r="2396" spans="1:4" x14ac:dyDescent="0.2">
      <c r="A2396">
        <v>106245</v>
      </c>
      <c r="B2396" t="s">
        <v>9811</v>
      </c>
      <c r="C2396" t="s">
        <v>533</v>
      </c>
      <c r="D2396">
        <v>6.46</v>
      </c>
    </row>
    <row r="2397" spans="1:4" x14ac:dyDescent="0.2">
      <c r="A2397">
        <v>106243</v>
      </c>
      <c r="B2397" t="s">
        <v>9812</v>
      </c>
      <c r="C2397" t="s">
        <v>533</v>
      </c>
      <c r="D2397">
        <v>15.93</v>
      </c>
    </row>
    <row r="2398" spans="1:4" x14ac:dyDescent="0.2">
      <c r="A2398">
        <v>106244</v>
      </c>
      <c r="B2398" t="s">
        <v>9817</v>
      </c>
      <c r="C2398" t="s">
        <v>533</v>
      </c>
      <c r="D2398">
        <v>73.88</v>
      </c>
    </row>
    <row r="2399" spans="1:4" x14ac:dyDescent="0.2">
      <c r="A2399">
        <v>106246</v>
      </c>
      <c r="B2399" t="s">
        <v>9816</v>
      </c>
      <c r="C2399" t="s">
        <v>533</v>
      </c>
      <c r="D2399">
        <v>162.22999999999999</v>
      </c>
    </row>
    <row r="2400" spans="1:4" x14ac:dyDescent="0.2">
      <c r="A2400">
        <v>93397</v>
      </c>
      <c r="B2400" t="s">
        <v>9821</v>
      </c>
      <c r="C2400" t="s">
        <v>533</v>
      </c>
      <c r="D2400">
        <v>25.96</v>
      </c>
    </row>
    <row r="2401" spans="1:4" x14ac:dyDescent="0.2">
      <c r="A2401">
        <v>93399</v>
      </c>
      <c r="B2401" t="s">
        <v>9819</v>
      </c>
      <c r="C2401" t="s">
        <v>533</v>
      </c>
      <c r="D2401">
        <v>3.96</v>
      </c>
    </row>
    <row r="2402" spans="1:4" x14ac:dyDescent="0.2">
      <c r="A2402">
        <v>93398</v>
      </c>
      <c r="B2402" t="s">
        <v>9820</v>
      </c>
      <c r="C2402" t="s">
        <v>533</v>
      </c>
      <c r="D2402">
        <v>9.82</v>
      </c>
    </row>
    <row r="2403" spans="1:4" x14ac:dyDescent="0.2">
      <c r="A2403">
        <v>93400</v>
      </c>
      <c r="B2403" t="s">
        <v>9824</v>
      </c>
      <c r="C2403" t="s">
        <v>533</v>
      </c>
      <c r="D2403">
        <v>45.12</v>
      </c>
    </row>
    <row r="2404" spans="1:4" x14ac:dyDescent="0.2">
      <c r="A2404">
        <v>93401</v>
      </c>
      <c r="B2404" t="s">
        <v>9823</v>
      </c>
      <c r="C2404" t="s">
        <v>533</v>
      </c>
      <c r="D2404">
        <v>162.54</v>
      </c>
    </row>
    <row r="2405" spans="1:4" x14ac:dyDescent="0.2">
      <c r="A2405">
        <v>89259</v>
      </c>
      <c r="B2405" t="s">
        <v>9828</v>
      </c>
      <c r="C2405" t="s">
        <v>533</v>
      </c>
      <c r="D2405">
        <v>28.27</v>
      </c>
    </row>
    <row r="2406" spans="1:4" x14ac:dyDescent="0.2">
      <c r="A2406">
        <v>91466</v>
      </c>
      <c r="B2406" t="s">
        <v>9826</v>
      </c>
      <c r="C2406" t="s">
        <v>533</v>
      </c>
      <c r="D2406">
        <v>4.21</v>
      </c>
    </row>
    <row r="2407" spans="1:4" x14ac:dyDescent="0.2">
      <c r="A2407">
        <v>89260</v>
      </c>
      <c r="B2407" t="s">
        <v>9827</v>
      </c>
      <c r="C2407" t="s">
        <v>533</v>
      </c>
      <c r="D2407">
        <v>10.42</v>
      </c>
    </row>
    <row r="2408" spans="1:4" x14ac:dyDescent="0.2">
      <c r="A2408">
        <v>89262</v>
      </c>
      <c r="B2408" t="s">
        <v>9831</v>
      </c>
      <c r="C2408" t="s">
        <v>533</v>
      </c>
      <c r="D2408">
        <v>48.01</v>
      </c>
    </row>
    <row r="2409" spans="1:4" x14ac:dyDescent="0.2">
      <c r="A2409">
        <v>91467</v>
      </c>
      <c r="B2409" t="s">
        <v>9830</v>
      </c>
      <c r="C2409" t="s">
        <v>533</v>
      </c>
      <c r="D2409">
        <v>162.54</v>
      </c>
    </row>
    <row r="2410" spans="1:4" x14ac:dyDescent="0.2">
      <c r="A2410">
        <v>105839</v>
      </c>
      <c r="B2410" t="s">
        <v>9835</v>
      </c>
      <c r="C2410" t="s">
        <v>533</v>
      </c>
      <c r="D2410" t="s">
        <v>17527</v>
      </c>
    </row>
    <row r="2411" spans="1:4" x14ac:dyDescent="0.2">
      <c r="A2411">
        <v>105842</v>
      </c>
      <c r="B2411" t="s">
        <v>9833</v>
      </c>
      <c r="C2411" t="s">
        <v>533</v>
      </c>
      <c r="D2411" t="s">
        <v>17527</v>
      </c>
    </row>
    <row r="2412" spans="1:4" x14ac:dyDescent="0.2">
      <c r="A2412">
        <v>105840</v>
      </c>
      <c r="B2412" t="s">
        <v>9834</v>
      </c>
      <c r="C2412" t="s">
        <v>533</v>
      </c>
      <c r="D2412" t="s">
        <v>17527</v>
      </c>
    </row>
    <row r="2413" spans="1:4" x14ac:dyDescent="0.2">
      <c r="A2413">
        <v>105841</v>
      </c>
      <c r="B2413" t="s">
        <v>9838</v>
      </c>
      <c r="C2413" t="s">
        <v>533</v>
      </c>
      <c r="D2413" t="s">
        <v>17527</v>
      </c>
    </row>
    <row r="2414" spans="1:4" x14ac:dyDescent="0.2">
      <c r="A2414">
        <v>105843</v>
      </c>
      <c r="B2414" t="s">
        <v>9837</v>
      </c>
      <c r="C2414" t="s">
        <v>533</v>
      </c>
      <c r="D2414">
        <v>85.54</v>
      </c>
    </row>
    <row r="2415" spans="1:4" x14ac:dyDescent="0.2">
      <c r="A2415">
        <v>91629</v>
      </c>
      <c r="B2415" t="s">
        <v>9842</v>
      </c>
      <c r="C2415" t="s">
        <v>533</v>
      </c>
      <c r="D2415">
        <v>22.41</v>
      </c>
    </row>
    <row r="2416" spans="1:4" x14ac:dyDescent="0.2">
      <c r="A2416">
        <v>91631</v>
      </c>
      <c r="B2416" t="s">
        <v>9840</v>
      </c>
      <c r="C2416" t="s">
        <v>533</v>
      </c>
      <c r="D2416">
        <v>3.37</v>
      </c>
    </row>
    <row r="2417" spans="1:4" x14ac:dyDescent="0.2">
      <c r="A2417">
        <v>91630</v>
      </c>
      <c r="B2417" t="s">
        <v>9841</v>
      </c>
      <c r="C2417" t="s">
        <v>533</v>
      </c>
      <c r="D2417">
        <v>8.36</v>
      </c>
    </row>
    <row r="2418" spans="1:4" x14ac:dyDescent="0.2">
      <c r="A2418">
        <v>91632</v>
      </c>
      <c r="B2418" t="s">
        <v>9845</v>
      </c>
      <c r="C2418" t="s">
        <v>533</v>
      </c>
      <c r="D2418">
        <v>38.479999999999997</v>
      </c>
    </row>
    <row r="2419" spans="1:4" x14ac:dyDescent="0.2">
      <c r="A2419">
        <v>91633</v>
      </c>
      <c r="B2419" t="s">
        <v>9844</v>
      </c>
      <c r="C2419" t="s">
        <v>533</v>
      </c>
      <c r="D2419">
        <v>137.57</v>
      </c>
    </row>
    <row r="2420" spans="1:4" x14ac:dyDescent="0.2">
      <c r="A2420">
        <v>105979</v>
      </c>
      <c r="B2420" t="s">
        <v>9849</v>
      </c>
      <c r="C2420" t="s">
        <v>533</v>
      </c>
      <c r="D2420">
        <v>44.85</v>
      </c>
    </row>
    <row r="2421" spans="1:4" x14ac:dyDescent="0.2">
      <c r="A2421">
        <v>105982</v>
      </c>
      <c r="B2421" t="s">
        <v>9847</v>
      </c>
      <c r="C2421" t="s">
        <v>533</v>
      </c>
      <c r="D2421">
        <v>6.22</v>
      </c>
    </row>
    <row r="2422" spans="1:4" x14ac:dyDescent="0.2">
      <c r="A2422">
        <v>105980</v>
      </c>
      <c r="B2422" t="s">
        <v>9848</v>
      </c>
      <c r="C2422" t="s">
        <v>533</v>
      </c>
      <c r="D2422">
        <v>15.37</v>
      </c>
    </row>
    <row r="2423" spans="1:4" x14ac:dyDescent="0.2">
      <c r="A2423">
        <v>105981</v>
      </c>
      <c r="B2423" t="s">
        <v>9852</v>
      </c>
      <c r="C2423" t="s">
        <v>533</v>
      </c>
      <c r="D2423">
        <v>71.209999999999994</v>
      </c>
    </row>
    <row r="2424" spans="1:4" x14ac:dyDescent="0.2">
      <c r="A2424">
        <v>105983</v>
      </c>
      <c r="B2424" t="s">
        <v>9851</v>
      </c>
      <c r="C2424" t="s">
        <v>533</v>
      </c>
      <c r="D2424">
        <v>162.22999999999999</v>
      </c>
    </row>
    <row r="2425" spans="1:4" x14ac:dyDescent="0.2">
      <c r="A2425">
        <v>98760</v>
      </c>
      <c r="B2425" t="s">
        <v>9855</v>
      </c>
      <c r="C2425" t="s">
        <v>533</v>
      </c>
      <c r="D2425">
        <v>0.08</v>
      </c>
    </row>
    <row r="2426" spans="1:4" x14ac:dyDescent="0.2">
      <c r="A2426">
        <v>98761</v>
      </c>
      <c r="B2426" t="s">
        <v>9854</v>
      </c>
      <c r="C2426" t="s">
        <v>533</v>
      </c>
      <c r="D2426">
        <v>0.01</v>
      </c>
    </row>
    <row r="2427" spans="1:4" x14ac:dyDescent="0.2">
      <c r="A2427">
        <v>98762</v>
      </c>
      <c r="B2427" t="s">
        <v>9858</v>
      </c>
      <c r="C2427" t="s">
        <v>533</v>
      </c>
      <c r="D2427">
        <v>0.1</v>
      </c>
    </row>
    <row r="2428" spans="1:4" x14ac:dyDescent="0.2">
      <c r="A2428">
        <v>98763</v>
      </c>
      <c r="B2428" t="s">
        <v>9857</v>
      </c>
      <c r="C2428" t="s">
        <v>533</v>
      </c>
      <c r="D2428">
        <v>6.96</v>
      </c>
    </row>
    <row r="2429" spans="1:4" x14ac:dyDescent="0.2">
      <c r="A2429">
        <v>99829</v>
      </c>
      <c r="B2429" t="s">
        <v>9861</v>
      </c>
      <c r="C2429" t="s">
        <v>533</v>
      </c>
      <c r="D2429">
        <v>0.18</v>
      </c>
    </row>
    <row r="2430" spans="1:4" x14ac:dyDescent="0.2">
      <c r="A2430">
        <v>99830</v>
      </c>
      <c r="B2430" t="s">
        <v>9860</v>
      </c>
      <c r="C2430" t="s">
        <v>533</v>
      </c>
      <c r="D2430">
        <v>0.03</v>
      </c>
    </row>
    <row r="2431" spans="1:4" x14ac:dyDescent="0.2">
      <c r="A2431">
        <v>99831</v>
      </c>
      <c r="B2431" t="s">
        <v>9864</v>
      </c>
      <c r="C2431" t="s">
        <v>533</v>
      </c>
      <c r="D2431">
        <v>0.13</v>
      </c>
    </row>
    <row r="2432" spans="1:4" x14ac:dyDescent="0.2">
      <c r="A2432">
        <v>99832</v>
      </c>
      <c r="B2432" t="s">
        <v>9863</v>
      </c>
      <c r="C2432" t="s">
        <v>533</v>
      </c>
      <c r="D2432">
        <v>5.17</v>
      </c>
    </row>
    <row r="2433" spans="1:4" x14ac:dyDescent="0.2">
      <c r="A2433">
        <v>104516</v>
      </c>
      <c r="B2433" t="s">
        <v>9867</v>
      </c>
      <c r="C2433" t="s">
        <v>533</v>
      </c>
      <c r="D2433" t="s">
        <v>17527</v>
      </c>
    </row>
    <row r="2434" spans="1:4" x14ac:dyDescent="0.2">
      <c r="A2434">
        <v>104517</v>
      </c>
      <c r="B2434" t="s">
        <v>9866</v>
      </c>
      <c r="C2434" t="s">
        <v>533</v>
      </c>
      <c r="D2434" t="s">
        <v>17527</v>
      </c>
    </row>
    <row r="2435" spans="1:4" x14ac:dyDescent="0.2">
      <c r="A2435">
        <v>104518</v>
      </c>
      <c r="B2435" t="s">
        <v>9870</v>
      </c>
      <c r="C2435" t="s">
        <v>533</v>
      </c>
      <c r="D2435" t="s">
        <v>17527</v>
      </c>
    </row>
    <row r="2436" spans="1:4" x14ac:dyDescent="0.2">
      <c r="A2436">
        <v>104519</v>
      </c>
      <c r="B2436" t="s">
        <v>9869</v>
      </c>
      <c r="C2436" t="s">
        <v>533</v>
      </c>
      <c r="D2436">
        <v>0.74</v>
      </c>
    </row>
    <row r="2437" spans="1:4" x14ac:dyDescent="0.2">
      <c r="A2437">
        <v>90682</v>
      </c>
      <c r="B2437" t="s">
        <v>9873</v>
      </c>
      <c r="C2437" t="s">
        <v>533</v>
      </c>
      <c r="D2437">
        <v>38.75</v>
      </c>
    </row>
    <row r="2438" spans="1:4" x14ac:dyDescent="0.2">
      <c r="A2438">
        <v>90683</v>
      </c>
      <c r="B2438" t="s">
        <v>9872</v>
      </c>
      <c r="C2438" t="s">
        <v>533</v>
      </c>
      <c r="D2438">
        <v>8.9600000000000009</v>
      </c>
    </row>
    <row r="2439" spans="1:4" x14ac:dyDescent="0.2">
      <c r="A2439">
        <v>90684</v>
      </c>
      <c r="B2439" t="s">
        <v>9877</v>
      </c>
      <c r="C2439" t="s">
        <v>533</v>
      </c>
      <c r="D2439">
        <v>42.39</v>
      </c>
    </row>
    <row r="2440" spans="1:4" x14ac:dyDescent="0.2">
      <c r="A2440">
        <v>90685</v>
      </c>
      <c r="B2440" t="s">
        <v>9876</v>
      </c>
      <c r="C2440" t="s">
        <v>533</v>
      </c>
      <c r="D2440">
        <v>58.48</v>
      </c>
    </row>
    <row r="2441" spans="1:4" x14ac:dyDescent="0.2">
      <c r="A2441">
        <v>95114</v>
      </c>
      <c r="B2441" t="s">
        <v>9879</v>
      </c>
      <c r="C2441" t="s">
        <v>533</v>
      </c>
      <c r="D2441">
        <v>0.43</v>
      </c>
    </row>
    <row r="2442" spans="1:4" x14ac:dyDescent="0.2">
      <c r="A2442">
        <v>95115</v>
      </c>
      <c r="B2442" t="s">
        <v>9878</v>
      </c>
      <c r="C2442" t="s">
        <v>533</v>
      </c>
      <c r="D2442">
        <v>0.1</v>
      </c>
    </row>
    <row r="2443" spans="1:4" x14ac:dyDescent="0.2">
      <c r="A2443">
        <v>53863</v>
      </c>
      <c r="B2443" t="s">
        <v>9881</v>
      </c>
      <c r="C2443" t="s">
        <v>533</v>
      </c>
      <c r="D2443">
        <v>0.54</v>
      </c>
    </row>
    <row r="2444" spans="1:4" x14ac:dyDescent="0.2">
      <c r="A2444">
        <v>104652</v>
      </c>
      <c r="B2444" t="s">
        <v>9884</v>
      </c>
      <c r="C2444" t="s">
        <v>533</v>
      </c>
      <c r="D2444" t="s">
        <v>17527</v>
      </c>
    </row>
    <row r="2445" spans="1:4" x14ac:dyDescent="0.2">
      <c r="A2445">
        <v>104653</v>
      </c>
      <c r="B2445" t="s">
        <v>9883</v>
      </c>
      <c r="C2445" t="s">
        <v>533</v>
      </c>
      <c r="D2445" t="s">
        <v>17527</v>
      </c>
    </row>
    <row r="2446" spans="1:4" x14ac:dyDescent="0.2">
      <c r="A2446">
        <v>104654</v>
      </c>
      <c r="B2446" t="s">
        <v>9887</v>
      </c>
      <c r="C2446" t="s">
        <v>533</v>
      </c>
      <c r="D2446" t="s">
        <v>17527</v>
      </c>
    </row>
    <row r="2447" spans="1:4" x14ac:dyDescent="0.2">
      <c r="A2447">
        <v>104655</v>
      </c>
      <c r="B2447" t="s">
        <v>9886</v>
      </c>
      <c r="C2447" t="s">
        <v>533</v>
      </c>
      <c r="D2447">
        <v>0.79</v>
      </c>
    </row>
    <row r="2448" spans="1:4" x14ac:dyDescent="0.2">
      <c r="A2448">
        <v>102270</v>
      </c>
      <c r="B2448" t="s">
        <v>9889</v>
      </c>
      <c r="C2448" t="s">
        <v>533</v>
      </c>
      <c r="D2448">
        <v>0.73</v>
      </c>
    </row>
    <row r="2449" spans="1:4" x14ac:dyDescent="0.2">
      <c r="A2449">
        <v>102271</v>
      </c>
      <c r="B2449" t="s">
        <v>9888</v>
      </c>
      <c r="C2449" t="s">
        <v>533</v>
      </c>
      <c r="D2449">
        <v>0.16</v>
      </c>
    </row>
    <row r="2450" spans="1:4" x14ac:dyDescent="0.2">
      <c r="A2450">
        <v>102272</v>
      </c>
      <c r="B2450" t="s">
        <v>9891</v>
      </c>
      <c r="C2450" t="s">
        <v>533</v>
      </c>
      <c r="D2450">
        <v>0.91</v>
      </c>
    </row>
    <row r="2451" spans="1:4" x14ac:dyDescent="0.2">
      <c r="A2451">
        <v>102273</v>
      </c>
      <c r="B2451" t="s">
        <v>9890</v>
      </c>
      <c r="C2451" t="s">
        <v>533</v>
      </c>
      <c r="D2451">
        <v>1.98</v>
      </c>
    </row>
    <row r="2452" spans="1:4" x14ac:dyDescent="0.2">
      <c r="A2452">
        <v>95255</v>
      </c>
      <c r="B2452" t="s">
        <v>9894</v>
      </c>
      <c r="C2452" t="s">
        <v>533</v>
      </c>
      <c r="D2452">
        <v>0.87</v>
      </c>
    </row>
    <row r="2453" spans="1:4" x14ac:dyDescent="0.2">
      <c r="A2453">
        <v>95256</v>
      </c>
      <c r="B2453" t="s">
        <v>9893</v>
      </c>
      <c r="C2453" t="s">
        <v>533</v>
      </c>
      <c r="D2453">
        <v>0.2</v>
      </c>
    </row>
    <row r="2454" spans="1:4" x14ac:dyDescent="0.2">
      <c r="A2454">
        <v>95257</v>
      </c>
      <c r="B2454" t="s">
        <v>9896</v>
      </c>
      <c r="C2454" t="s">
        <v>533</v>
      </c>
      <c r="D2454">
        <v>1.0900000000000001</v>
      </c>
    </row>
    <row r="2455" spans="1:4" x14ac:dyDescent="0.2">
      <c r="A2455">
        <v>105913</v>
      </c>
      <c r="B2455" t="s">
        <v>9899</v>
      </c>
      <c r="C2455" t="s">
        <v>533</v>
      </c>
      <c r="D2455">
        <v>0.74</v>
      </c>
    </row>
    <row r="2456" spans="1:4" x14ac:dyDescent="0.2">
      <c r="A2456">
        <v>105914</v>
      </c>
      <c r="B2456" t="s">
        <v>9898</v>
      </c>
      <c r="C2456" t="s">
        <v>533</v>
      </c>
      <c r="D2456">
        <v>0.17</v>
      </c>
    </row>
    <row r="2457" spans="1:4" x14ac:dyDescent="0.2">
      <c r="A2457">
        <v>105915</v>
      </c>
      <c r="B2457" t="s">
        <v>9901</v>
      </c>
      <c r="C2457" t="s">
        <v>533</v>
      </c>
      <c r="D2457">
        <v>0.93</v>
      </c>
    </row>
    <row r="2458" spans="1:4" x14ac:dyDescent="0.2">
      <c r="A2458">
        <v>103792</v>
      </c>
      <c r="B2458" t="s">
        <v>9906</v>
      </c>
      <c r="C2458" t="s">
        <v>533</v>
      </c>
      <c r="D2458">
        <v>5.47</v>
      </c>
    </row>
    <row r="2459" spans="1:4" x14ac:dyDescent="0.2">
      <c r="A2459">
        <v>103789</v>
      </c>
      <c r="B2459" t="s">
        <v>9904</v>
      </c>
      <c r="C2459" t="s">
        <v>533</v>
      </c>
      <c r="D2459" t="s">
        <v>17527</v>
      </c>
    </row>
    <row r="2460" spans="1:4" x14ac:dyDescent="0.2">
      <c r="A2460">
        <v>103790</v>
      </c>
      <c r="B2460" t="s">
        <v>9903</v>
      </c>
      <c r="C2460" t="s">
        <v>533</v>
      </c>
      <c r="D2460" t="s">
        <v>17527</v>
      </c>
    </row>
    <row r="2461" spans="1:4" x14ac:dyDescent="0.2">
      <c r="A2461">
        <v>103791</v>
      </c>
      <c r="B2461" t="s">
        <v>9907</v>
      </c>
      <c r="C2461" t="s">
        <v>533</v>
      </c>
      <c r="D2461" t="s">
        <v>17527</v>
      </c>
    </row>
    <row r="2462" spans="1:4" x14ac:dyDescent="0.2">
      <c r="A2462">
        <v>96054</v>
      </c>
      <c r="B2462" t="s">
        <v>9909</v>
      </c>
      <c r="C2462" t="s">
        <v>533</v>
      </c>
      <c r="D2462">
        <v>32.840000000000003</v>
      </c>
    </row>
    <row r="2463" spans="1:4" x14ac:dyDescent="0.2">
      <c r="A2463">
        <v>96060</v>
      </c>
      <c r="B2463" t="s">
        <v>9908</v>
      </c>
      <c r="C2463" t="s">
        <v>533</v>
      </c>
      <c r="D2463">
        <v>6.73</v>
      </c>
    </row>
    <row r="2464" spans="1:4" x14ac:dyDescent="0.2">
      <c r="A2464">
        <v>96061</v>
      </c>
      <c r="B2464" t="s">
        <v>9911</v>
      </c>
      <c r="C2464" t="s">
        <v>533</v>
      </c>
      <c r="D2464">
        <v>41.05</v>
      </c>
    </row>
    <row r="2465" spans="1:4" x14ac:dyDescent="0.2">
      <c r="A2465">
        <v>96062</v>
      </c>
      <c r="B2465" t="s">
        <v>9910</v>
      </c>
      <c r="C2465" t="s">
        <v>533</v>
      </c>
      <c r="D2465">
        <v>40.950000000000003</v>
      </c>
    </row>
    <row r="2466" spans="1:4" x14ac:dyDescent="0.2">
      <c r="A2466">
        <v>90688</v>
      </c>
      <c r="B2466" t="s">
        <v>9913</v>
      </c>
      <c r="C2466" t="s">
        <v>533</v>
      </c>
      <c r="D2466">
        <v>29.14</v>
      </c>
    </row>
    <row r="2467" spans="1:4" x14ac:dyDescent="0.2">
      <c r="A2467">
        <v>90689</v>
      </c>
      <c r="B2467" t="s">
        <v>9912</v>
      </c>
      <c r="C2467" t="s">
        <v>533</v>
      </c>
      <c r="D2467">
        <v>5.75</v>
      </c>
    </row>
    <row r="2468" spans="1:4" x14ac:dyDescent="0.2">
      <c r="A2468">
        <v>90690</v>
      </c>
      <c r="B2468" t="s">
        <v>9915</v>
      </c>
      <c r="C2468" t="s">
        <v>533</v>
      </c>
      <c r="D2468">
        <v>36.42</v>
      </c>
    </row>
    <row r="2469" spans="1:4" x14ac:dyDescent="0.2">
      <c r="A2469">
        <v>90691</v>
      </c>
      <c r="B2469" t="s">
        <v>9914</v>
      </c>
      <c r="C2469" t="s">
        <v>533</v>
      </c>
      <c r="D2469">
        <v>40.950000000000003</v>
      </c>
    </row>
    <row r="2470" spans="1:4" x14ac:dyDescent="0.2">
      <c r="A2470">
        <v>96241</v>
      </c>
      <c r="B2470" t="s">
        <v>9918</v>
      </c>
      <c r="C2470" t="s">
        <v>533</v>
      </c>
      <c r="D2470">
        <v>30.96</v>
      </c>
    </row>
    <row r="2471" spans="1:4" x14ac:dyDescent="0.2">
      <c r="A2471">
        <v>96242</v>
      </c>
      <c r="B2471" t="s">
        <v>9917</v>
      </c>
      <c r="C2471" t="s">
        <v>533</v>
      </c>
      <c r="D2471">
        <v>8.18</v>
      </c>
    </row>
    <row r="2472" spans="1:4" x14ac:dyDescent="0.2">
      <c r="A2472">
        <v>96243</v>
      </c>
      <c r="B2472" t="s">
        <v>9921</v>
      </c>
      <c r="C2472" t="s">
        <v>533</v>
      </c>
      <c r="D2472">
        <v>38.700000000000003</v>
      </c>
    </row>
    <row r="2473" spans="1:4" x14ac:dyDescent="0.2">
      <c r="A2473">
        <v>96244</v>
      </c>
      <c r="B2473" t="s">
        <v>9920</v>
      </c>
      <c r="C2473" t="s">
        <v>533</v>
      </c>
      <c r="D2473">
        <v>17.89</v>
      </c>
    </row>
    <row r="2474" spans="1:4" x14ac:dyDescent="0.2">
      <c r="A2474">
        <v>88400</v>
      </c>
      <c r="B2474" t="s">
        <v>9923</v>
      </c>
      <c r="C2474" t="s">
        <v>533</v>
      </c>
      <c r="D2474">
        <v>0.84</v>
      </c>
    </row>
    <row r="2475" spans="1:4" x14ac:dyDescent="0.2">
      <c r="A2475">
        <v>88401</v>
      </c>
      <c r="B2475" t="s">
        <v>9922</v>
      </c>
      <c r="C2475" t="s">
        <v>533</v>
      </c>
      <c r="D2475">
        <v>0.19</v>
      </c>
    </row>
    <row r="2476" spans="1:4" x14ac:dyDescent="0.2">
      <c r="A2476">
        <v>88402</v>
      </c>
      <c r="B2476" t="s">
        <v>9925</v>
      </c>
      <c r="C2476" t="s">
        <v>533</v>
      </c>
      <c r="D2476">
        <v>0.92</v>
      </c>
    </row>
    <row r="2477" spans="1:4" x14ac:dyDescent="0.2">
      <c r="A2477">
        <v>88403</v>
      </c>
      <c r="B2477" t="s">
        <v>9924</v>
      </c>
      <c r="C2477" t="s">
        <v>533</v>
      </c>
      <c r="D2477">
        <v>2.19</v>
      </c>
    </row>
    <row r="2478" spans="1:4" x14ac:dyDescent="0.2">
      <c r="A2478">
        <v>88387</v>
      </c>
      <c r="B2478" t="s">
        <v>9927</v>
      </c>
      <c r="C2478" t="s">
        <v>533</v>
      </c>
      <c r="D2478">
        <v>0.89</v>
      </c>
    </row>
    <row r="2479" spans="1:4" x14ac:dyDescent="0.2">
      <c r="A2479">
        <v>88389</v>
      </c>
      <c r="B2479" t="s">
        <v>9926</v>
      </c>
      <c r="C2479" t="s">
        <v>533</v>
      </c>
      <c r="D2479">
        <v>0.2</v>
      </c>
    </row>
    <row r="2480" spans="1:4" x14ac:dyDescent="0.2">
      <c r="A2480">
        <v>88390</v>
      </c>
      <c r="B2480" t="s">
        <v>9929</v>
      </c>
      <c r="C2480" t="s">
        <v>533</v>
      </c>
      <c r="D2480">
        <v>0.98</v>
      </c>
    </row>
    <row r="2481" spans="1:4" x14ac:dyDescent="0.2">
      <c r="A2481">
        <v>88391</v>
      </c>
      <c r="B2481" t="s">
        <v>9928</v>
      </c>
      <c r="C2481" t="s">
        <v>533</v>
      </c>
      <c r="D2481">
        <v>3.66</v>
      </c>
    </row>
    <row r="2482" spans="1:4" x14ac:dyDescent="0.2">
      <c r="A2482">
        <v>88394</v>
      </c>
      <c r="B2482" t="s">
        <v>9931</v>
      </c>
      <c r="C2482" t="s">
        <v>533</v>
      </c>
      <c r="D2482">
        <v>1.06</v>
      </c>
    </row>
    <row r="2483" spans="1:4" x14ac:dyDescent="0.2">
      <c r="A2483">
        <v>88395</v>
      </c>
      <c r="B2483" t="s">
        <v>9930</v>
      </c>
      <c r="C2483" t="s">
        <v>533</v>
      </c>
      <c r="D2483">
        <v>0.24</v>
      </c>
    </row>
    <row r="2484" spans="1:4" x14ac:dyDescent="0.2">
      <c r="A2484">
        <v>88396</v>
      </c>
      <c r="B2484" t="s">
        <v>9933</v>
      </c>
      <c r="C2484" t="s">
        <v>533</v>
      </c>
      <c r="D2484">
        <v>1.1599999999999999</v>
      </c>
    </row>
    <row r="2485" spans="1:4" x14ac:dyDescent="0.2">
      <c r="A2485">
        <v>88397</v>
      </c>
      <c r="B2485" t="s">
        <v>9932</v>
      </c>
      <c r="C2485" t="s">
        <v>533</v>
      </c>
      <c r="D2485">
        <v>5.48</v>
      </c>
    </row>
    <row r="2486" spans="1:4" x14ac:dyDescent="0.2">
      <c r="A2486">
        <v>90633</v>
      </c>
      <c r="B2486" t="s">
        <v>9935</v>
      </c>
      <c r="C2486" t="s">
        <v>533</v>
      </c>
      <c r="D2486">
        <v>4.25</v>
      </c>
    </row>
    <row r="2487" spans="1:4" x14ac:dyDescent="0.2">
      <c r="A2487">
        <v>90634</v>
      </c>
      <c r="B2487" t="s">
        <v>9934</v>
      </c>
      <c r="C2487" t="s">
        <v>533</v>
      </c>
      <c r="D2487">
        <v>0.98</v>
      </c>
    </row>
    <row r="2488" spans="1:4" x14ac:dyDescent="0.2">
      <c r="A2488">
        <v>90635</v>
      </c>
      <c r="B2488" t="s">
        <v>9937</v>
      </c>
      <c r="C2488" t="s">
        <v>533</v>
      </c>
      <c r="D2488">
        <v>4.6399999999999997</v>
      </c>
    </row>
    <row r="2489" spans="1:4" x14ac:dyDescent="0.2">
      <c r="A2489">
        <v>90636</v>
      </c>
      <c r="B2489" t="s">
        <v>9936</v>
      </c>
      <c r="C2489" t="s">
        <v>533</v>
      </c>
      <c r="D2489">
        <v>7.32</v>
      </c>
    </row>
    <row r="2490" spans="1:4" x14ac:dyDescent="0.2">
      <c r="A2490">
        <v>103238</v>
      </c>
      <c r="B2490" t="s">
        <v>9940</v>
      </c>
      <c r="C2490" t="s">
        <v>533</v>
      </c>
      <c r="D2490" t="s">
        <v>17527</v>
      </c>
    </row>
    <row r="2491" spans="1:4" x14ac:dyDescent="0.2">
      <c r="A2491">
        <v>103239</v>
      </c>
      <c r="B2491" t="s">
        <v>9939</v>
      </c>
      <c r="C2491" t="s">
        <v>533</v>
      </c>
      <c r="D2491" t="s">
        <v>17527</v>
      </c>
    </row>
    <row r="2492" spans="1:4" x14ac:dyDescent="0.2">
      <c r="A2492">
        <v>103240</v>
      </c>
      <c r="B2492" t="s">
        <v>9943</v>
      </c>
      <c r="C2492" t="s">
        <v>533</v>
      </c>
      <c r="D2492" t="s">
        <v>17527</v>
      </c>
    </row>
    <row r="2493" spans="1:4" x14ac:dyDescent="0.2">
      <c r="A2493">
        <v>103241</v>
      </c>
      <c r="B2493" t="s">
        <v>9942</v>
      </c>
      <c r="C2493" t="s">
        <v>533</v>
      </c>
      <c r="D2493">
        <v>13.72</v>
      </c>
    </row>
    <row r="2494" spans="1:4" x14ac:dyDescent="0.2">
      <c r="A2494">
        <v>88853</v>
      </c>
      <c r="B2494" t="s">
        <v>9946</v>
      </c>
      <c r="C2494" t="s">
        <v>533</v>
      </c>
      <c r="D2494">
        <v>0.2</v>
      </c>
    </row>
    <row r="2495" spans="1:4" x14ac:dyDescent="0.2">
      <c r="A2495">
        <v>88854</v>
      </c>
      <c r="B2495" t="s">
        <v>9945</v>
      </c>
      <c r="C2495" t="s">
        <v>533</v>
      </c>
      <c r="D2495">
        <v>0.04</v>
      </c>
    </row>
    <row r="2496" spans="1:4" x14ac:dyDescent="0.2">
      <c r="A2496">
        <v>5692</v>
      </c>
      <c r="B2496" t="s">
        <v>9949</v>
      </c>
      <c r="C2496" t="s">
        <v>533</v>
      </c>
      <c r="D2496">
        <v>0.22</v>
      </c>
    </row>
    <row r="2497" spans="1:4" x14ac:dyDescent="0.2">
      <c r="A2497">
        <v>5693</v>
      </c>
      <c r="B2497" t="s">
        <v>9948</v>
      </c>
      <c r="C2497" t="s">
        <v>533</v>
      </c>
      <c r="D2497">
        <v>21.46</v>
      </c>
    </row>
    <row r="2498" spans="1:4" x14ac:dyDescent="0.2">
      <c r="A2498">
        <v>7044</v>
      </c>
      <c r="B2498" t="s">
        <v>9952</v>
      </c>
      <c r="C2498" t="s">
        <v>533</v>
      </c>
      <c r="D2498">
        <v>0.25</v>
      </c>
    </row>
    <row r="2499" spans="1:4" x14ac:dyDescent="0.2">
      <c r="A2499">
        <v>7045</v>
      </c>
      <c r="B2499" t="s">
        <v>9951</v>
      </c>
      <c r="C2499" t="s">
        <v>533</v>
      </c>
      <c r="D2499">
        <v>0.05</v>
      </c>
    </row>
    <row r="2500" spans="1:4" x14ac:dyDescent="0.2">
      <c r="A2500">
        <v>7046</v>
      </c>
      <c r="B2500" t="s">
        <v>9955</v>
      </c>
      <c r="C2500" t="s">
        <v>533</v>
      </c>
      <c r="D2500">
        <v>0.27</v>
      </c>
    </row>
    <row r="2501" spans="1:4" x14ac:dyDescent="0.2">
      <c r="A2501">
        <v>7047</v>
      </c>
      <c r="B2501" t="s">
        <v>9954</v>
      </c>
      <c r="C2501" t="s">
        <v>533</v>
      </c>
      <c r="D2501">
        <v>25.33</v>
      </c>
    </row>
    <row r="2502" spans="1:4" x14ac:dyDescent="0.2">
      <c r="A2502">
        <v>89228</v>
      </c>
      <c r="B2502" t="s">
        <v>9957</v>
      </c>
      <c r="C2502" t="s">
        <v>533</v>
      </c>
      <c r="D2502">
        <v>50.92</v>
      </c>
    </row>
    <row r="2503" spans="1:4" x14ac:dyDescent="0.2">
      <c r="A2503">
        <v>89229</v>
      </c>
      <c r="B2503" t="s">
        <v>9956</v>
      </c>
      <c r="C2503" t="s">
        <v>533</v>
      </c>
      <c r="D2503">
        <v>17.940000000000001</v>
      </c>
    </row>
    <row r="2504" spans="1:4" x14ac:dyDescent="0.2">
      <c r="A2504">
        <v>5779</v>
      </c>
      <c r="B2504" t="s">
        <v>9960</v>
      </c>
      <c r="C2504" t="s">
        <v>533</v>
      </c>
      <c r="D2504">
        <v>81.849999999999994</v>
      </c>
    </row>
    <row r="2505" spans="1:4" x14ac:dyDescent="0.2">
      <c r="A2505">
        <v>53849</v>
      </c>
      <c r="B2505" t="s">
        <v>9959</v>
      </c>
      <c r="C2505" t="s">
        <v>533</v>
      </c>
      <c r="D2505">
        <v>86.03</v>
      </c>
    </row>
    <row r="2506" spans="1:4" x14ac:dyDescent="0.2">
      <c r="A2506">
        <v>95129</v>
      </c>
      <c r="B2506" t="s">
        <v>9963</v>
      </c>
      <c r="C2506" t="s">
        <v>533</v>
      </c>
      <c r="D2506">
        <v>54.41</v>
      </c>
    </row>
    <row r="2507" spans="1:4" x14ac:dyDescent="0.2">
      <c r="A2507">
        <v>95130</v>
      </c>
      <c r="B2507" t="s">
        <v>9962</v>
      </c>
      <c r="C2507" t="s">
        <v>533</v>
      </c>
      <c r="D2507">
        <v>19.73</v>
      </c>
    </row>
    <row r="2508" spans="1:4" x14ac:dyDescent="0.2">
      <c r="A2508">
        <v>95131</v>
      </c>
      <c r="B2508" t="s">
        <v>9967</v>
      </c>
      <c r="C2508" t="s">
        <v>533</v>
      </c>
      <c r="D2508">
        <v>64.05</v>
      </c>
    </row>
    <row r="2509" spans="1:4" x14ac:dyDescent="0.2">
      <c r="A2509">
        <v>95132</v>
      </c>
      <c r="B2509" t="s">
        <v>9966</v>
      </c>
      <c r="C2509" t="s">
        <v>533</v>
      </c>
      <c r="D2509">
        <v>33.14</v>
      </c>
    </row>
    <row r="2510" spans="1:4" x14ac:dyDescent="0.2">
      <c r="A2510">
        <v>102982</v>
      </c>
      <c r="B2510" t="s">
        <v>9970</v>
      </c>
      <c r="C2510" t="s">
        <v>533</v>
      </c>
      <c r="D2510" t="s">
        <v>17527</v>
      </c>
    </row>
    <row r="2511" spans="1:4" x14ac:dyDescent="0.2">
      <c r="A2511">
        <v>102983</v>
      </c>
      <c r="B2511" t="s">
        <v>9969</v>
      </c>
      <c r="C2511" t="s">
        <v>533</v>
      </c>
      <c r="D2511" t="s">
        <v>17527</v>
      </c>
    </row>
    <row r="2512" spans="1:4" x14ac:dyDescent="0.2">
      <c r="A2512">
        <v>102984</v>
      </c>
      <c r="B2512" t="s">
        <v>9973</v>
      </c>
      <c r="C2512" t="s">
        <v>533</v>
      </c>
      <c r="D2512" t="s">
        <v>17527</v>
      </c>
    </row>
    <row r="2513" spans="1:4" x14ac:dyDescent="0.2">
      <c r="A2513">
        <v>102985</v>
      </c>
      <c r="B2513" t="s">
        <v>9972</v>
      </c>
      <c r="C2513" t="s">
        <v>533</v>
      </c>
      <c r="D2513">
        <v>15.37</v>
      </c>
    </row>
    <row r="2514" spans="1:4" x14ac:dyDescent="0.2">
      <c r="A2514">
        <v>92956</v>
      </c>
      <c r="B2514" t="s">
        <v>9976</v>
      </c>
      <c r="C2514" t="s">
        <v>533</v>
      </c>
      <c r="D2514">
        <v>4.24</v>
      </c>
    </row>
    <row r="2515" spans="1:4" x14ac:dyDescent="0.2">
      <c r="A2515">
        <v>92957</v>
      </c>
      <c r="B2515" t="s">
        <v>9975</v>
      </c>
      <c r="C2515" t="s">
        <v>533</v>
      </c>
      <c r="D2515">
        <v>0.98</v>
      </c>
    </row>
    <row r="2516" spans="1:4" x14ac:dyDescent="0.2">
      <c r="A2516">
        <v>92958</v>
      </c>
      <c r="B2516" t="s">
        <v>9979</v>
      </c>
      <c r="C2516" t="s">
        <v>533</v>
      </c>
      <c r="D2516">
        <v>4.6399999999999997</v>
      </c>
    </row>
    <row r="2517" spans="1:4" x14ac:dyDescent="0.2">
      <c r="A2517">
        <v>92959</v>
      </c>
      <c r="B2517" t="s">
        <v>9978</v>
      </c>
      <c r="C2517" t="s">
        <v>533</v>
      </c>
      <c r="D2517">
        <v>9.5299999999999994</v>
      </c>
    </row>
    <row r="2518" spans="1:4" x14ac:dyDescent="0.2">
      <c r="A2518">
        <v>102858</v>
      </c>
      <c r="B2518" t="s">
        <v>9982</v>
      </c>
      <c r="C2518" t="s">
        <v>533</v>
      </c>
      <c r="D2518" t="s">
        <v>17527</v>
      </c>
    </row>
    <row r="2519" spans="1:4" x14ac:dyDescent="0.2">
      <c r="A2519">
        <v>102859</v>
      </c>
      <c r="B2519" t="s">
        <v>9981</v>
      </c>
      <c r="C2519" t="s">
        <v>533</v>
      </c>
      <c r="D2519" t="s">
        <v>17527</v>
      </c>
    </row>
    <row r="2520" spans="1:4" x14ac:dyDescent="0.2">
      <c r="A2520">
        <v>102860</v>
      </c>
      <c r="B2520" t="s">
        <v>9985</v>
      </c>
      <c r="C2520" t="s">
        <v>533</v>
      </c>
      <c r="D2520" t="s">
        <v>17527</v>
      </c>
    </row>
    <row r="2521" spans="1:4" x14ac:dyDescent="0.2">
      <c r="A2521">
        <v>102861</v>
      </c>
      <c r="B2521" t="s">
        <v>9984</v>
      </c>
      <c r="C2521" t="s">
        <v>533</v>
      </c>
      <c r="D2521">
        <v>1.46</v>
      </c>
    </row>
    <row r="2522" spans="1:4" x14ac:dyDescent="0.2">
      <c r="A2522">
        <v>93404</v>
      </c>
      <c r="B2522" t="s">
        <v>9988</v>
      </c>
      <c r="C2522" t="s">
        <v>533</v>
      </c>
      <c r="D2522">
        <v>7.75</v>
      </c>
    </row>
    <row r="2523" spans="1:4" x14ac:dyDescent="0.2">
      <c r="A2523">
        <v>93405</v>
      </c>
      <c r="B2523" t="s">
        <v>9987</v>
      </c>
      <c r="C2523" t="s">
        <v>533</v>
      </c>
      <c r="D2523">
        <v>1.98</v>
      </c>
    </row>
    <row r="2524" spans="1:4" x14ac:dyDescent="0.2">
      <c r="A2524">
        <v>93406</v>
      </c>
      <c r="B2524" t="s">
        <v>9992</v>
      </c>
      <c r="C2524" t="s">
        <v>533</v>
      </c>
      <c r="D2524">
        <v>9.3000000000000007</v>
      </c>
    </row>
    <row r="2525" spans="1:4" x14ac:dyDescent="0.2">
      <c r="A2525">
        <v>93407</v>
      </c>
      <c r="B2525" t="s">
        <v>9991</v>
      </c>
      <c r="C2525" t="s">
        <v>533</v>
      </c>
      <c r="D2525">
        <v>48.46</v>
      </c>
    </row>
    <row r="2526" spans="1:4" x14ac:dyDescent="0.2">
      <c r="A2526">
        <v>102936</v>
      </c>
      <c r="B2526" t="s">
        <v>9995</v>
      </c>
      <c r="C2526" t="s">
        <v>533</v>
      </c>
      <c r="D2526" t="s">
        <v>17527</v>
      </c>
    </row>
    <row r="2527" spans="1:4" x14ac:dyDescent="0.2">
      <c r="A2527">
        <v>102937</v>
      </c>
      <c r="B2527" t="s">
        <v>9994</v>
      </c>
      <c r="C2527" t="s">
        <v>533</v>
      </c>
      <c r="D2527" t="s">
        <v>17527</v>
      </c>
    </row>
    <row r="2528" spans="1:4" x14ac:dyDescent="0.2">
      <c r="A2528">
        <v>102938</v>
      </c>
      <c r="B2528" t="s">
        <v>9998</v>
      </c>
      <c r="C2528" t="s">
        <v>533</v>
      </c>
      <c r="D2528" t="s">
        <v>17527</v>
      </c>
    </row>
    <row r="2529" spans="1:4" x14ac:dyDescent="0.2">
      <c r="A2529">
        <v>102939</v>
      </c>
      <c r="B2529" t="s">
        <v>9997</v>
      </c>
      <c r="C2529" t="s">
        <v>533</v>
      </c>
      <c r="D2529">
        <v>10.93</v>
      </c>
    </row>
    <row r="2530" spans="1:4" x14ac:dyDescent="0.2">
      <c r="A2530">
        <v>103159</v>
      </c>
      <c r="B2530" t="s">
        <v>10001</v>
      </c>
      <c r="C2530" t="s">
        <v>533</v>
      </c>
      <c r="D2530" t="s">
        <v>17527</v>
      </c>
    </row>
    <row r="2531" spans="1:4" x14ac:dyDescent="0.2">
      <c r="A2531">
        <v>103160</v>
      </c>
      <c r="B2531" t="s">
        <v>10000</v>
      </c>
      <c r="C2531" t="s">
        <v>533</v>
      </c>
      <c r="D2531" t="s">
        <v>17527</v>
      </c>
    </row>
    <row r="2532" spans="1:4" x14ac:dyDescent="0.2">
      <c r="A2532">
        <v>103161</v>
      </c>
      <c r="B2532" t="s">
        <v>10004</v>
      </c>
      <c r="C2532" t="s">
        <v>533</v>
      </c>
      <c r="D2532" t="s">
        <v>17527</v>
      </c>
    </row>
    <row r="2533" spans="1:4" x14ac:dyDescent="0.2">
      <c r="A2533">
        <v>103162</v>
      </c>
      <c r="B2533" t="s">
        <v>10003</v>
      </c>
      <c r="C2533" t="s">
        <v>533</v>
      </c>
      <c r="D2533">
        <v>0.78</v>
      </c>
    </row>
    <row r="2534" spans="1:4" x14ac:dyDescent="0.2">
      <c r="A2534">
        <v>103153</v>
      </c>
      <c r="B2534" t="s">
        <v>10007</v>
      </c>
      <c r="C2534" t="s">
        <v>533</v>
      </c>
      <c r="D2534" t="s">
        <v>17527</v>
      </c>
    </row>
    <row r="2535" spans="1:4" x14ac:dyDescent="0.2">
      <c r="A2535">
        <v>103154</v>
      </c>
      <c r="B2535" t="s">
        <v>10006</v>
      </c>
      <c r="C2535" t="s">
        <v>533</v>
      </c>
      <c r="D2535" t="s">
        <v>17527</v>
      </c>
    </row>
    <row r="2536" spans="1:4" x14ac:dyDescent="0.2">
      <c r="A2536">
        <v>103155</v>
      </c>
      <c r="B2536" t="s">
        <v>10010</v>
      </c>
      <c r="C2536" t="s">
        <v>533</v>
      </c>
      <c r="D2536" t="s">
        <v>17527</v>
      </c>
    </row>
    <row r="2537" spans="1:4" x14ac:dyDescent="0.2">
      <c r="A2537">
        <v>103156</v>
      </c>
      <c r="B2537" t="s">
        <v>10009</v>
      </c>
      <c r="C2537" t="s">
        <v>533</v>
      </c>
      <c r="D2537">
        <v>2.78</v>
      </c>
    </row>
    <row r="2538" spans="1:4" x14ac:dyDescent="0.2">
      <c r="A2538">
        <v>103171</v>
      </c>
      <c r="B2538" t="s">
        <v>10013</v>
      </c>
      <c r="C2538" t="s">
        <v>533</v>
      </c>
      <c r="D2538" t="s">
        <v>17527</v>
      </c>
    </row>
    <row r="2539" spans="1:4" x14ac:dyDescent="0.2">
      <c r="A2539">
        <v>103172</v>
      </c>
      <c r="B2539" t="s">
        <v>10012</v>
      </c>
      <c r="C2539" t="s">
        <v>533</v>
      </c>
      <c r="D2539" t="s">
        <v>17527</v>
      </c>
    </row>
    <row r="2540" spans="1:4" x14ac:dyDescent="0.2">
      <c r="A2540">
        <v>103173</v>
      </c>
      <c r="B2540" t="s">
        <v>10016</v>
      </c>
      <c r="C2540" t="s">
        <v>533</v>
      </c>
      <c r="D2540" t="s">
        <v>17527</v>
      </c>
    </row>
    <row r="2541" spans="1:4" x14ac:dyDescent="0.2">
      <c r="A2541">
        <v>103174</v>
      </c>
      <c r="B2541" t="s">
        <v>10015</v>
      </c>
      <c r="C2541" t="s">
        <v>533</v>
      </c>
      <c r="D2541">
        <v>2.2200000000000002</v>
      </c>
    </row>
    <row r="2542" spans="1:4" x14ac:dyDescent="0.2">
      <c r="A2542">
        <v>103177</v>
      </c>
      <c r="B2542" t="s">
        <v>10019</v>
      </c>
      <c r="C2542" t="s">
        <v>533</v>
      </c>
      <c r="D2542" t="s">
        <v>17527</v>
      </c>
    </row>
    <row r="2543" spans="1:4" x14ac:dyDescent="0.2">
      <c r="A2543">
        <v>103178</v>
      </c>
      <c r="B2543" t="s">
        <v>10018</v>
      </c>
      <c r="C2543" t="s">
        <v>533</v>
      </c>
      <c r="D2543" t="s">
        <v>17527</v>
      </c>
    </row>
    <row r="2544" spans="1:4" x14ac:dyDescent="0.2">
      <c r="A2544">
        <v>103179</v>
      </c>
      <c r="B2544" t="s">
        <v>10022</v>
      </c>
      <c r="C2544" t="s">
        <v>533</v>
      </c>
      <c r="D2544" t="s">
        <v>17527</v>
      </c>
    </row>
    <row r="2545" spans="1:4" x14ac:dyDescent="0.2">
      <c r="A2545">
        <v>103180</v>
      </c>
      <c r="B2545" t="s">
        <v>10021</v>
      </c>
      <c r="C2545" t="s">
        <v>533</v>
      </c>
      <c r="D2545">
        <v>5.1100000000000003</v>
      </c>
    </row>
    <row r="2546" spans="1:4" x14ac:dyDescent="0.2">
      <c r="A2546">
        <v>103165</v>
      </c>
      <c r="B2546" t="s">
        <v>10025</v>
      </c>
      <c r="C2546" t="s">
        <v>533</v>
      </c>
      <c r="D2546" t="s">
        <v>17527</v>
      </c>
    </row>
    <row r="2547" spans="1:4" x14ac:dyDescent="0.2">
      <c r="A2547">
        <v>103166</v>
      </c>
      <c r="B2547" t="s">
        <v>10024</v>
      </c>
      <c r="C2547" t="s">
        <v>533</v>
      </c>
      <c r="D2547" t="s">
        <v>17527</v>
      </c>
    </row>
    <row r="2548" spans="1:4" x14ac:dyDescent="0.2">
      <c r="A2548">
        <v>103167</v>
      </c>
      <c r="B2548" t="s">
        <v>10028</v>
      </c>
      <c r="C2548" t="s">
        <v>533</v>
      </c>
      <c r="D2548" t="s">
        <v>17527</v>
      </c>
    </row>
    <row r="2549" spans="1:4" x14ac:dyDescent="0.2">
      <c r="A2549">
        <v>103168</v>
      </c>
      <c r="B2549" t="s">
        <v>10027</v>
      </c>
      <c r="C2549" t="s">
        <v>533</v>
      </c>
      <c r="D2549">
        <v>0.88</v>
      </c>
    </row>
    <row r="2550" spans="1:4" x14ac:dyDescent="0.2">
      <c r="A2550">
        <v>102864</v>
      </c>
      <c r="B2550" t="s">
        <v>10031</v>
      </c>
      <c r="C2550" t="s">
        <v>533</v>
      </c>
      <c r="D2550" t="s">
        <v>17527</v>
      </c>
    </row>
    <row r="2551" spans="1:4" x14ac:dyDescent="0.2">
      <c r="A2551">
        <v>102865</v>
      </c>
      <c r="B2551" t="s">
        <v>10030</v>
      </c>
      <c r="C2551" t="s">
        <v>533</v>
      </c>
      <c r="D2551" t="s">
        <v>17527</v>
      </c>
    </row>
    <row r="2552" spans="1:4" x14ac:dyDescent="0.2">
      <c r="A2552">
        <v>102866</v>
      </c>
      <c r="B2552" t="s">
        <v>10034</v>
      </c>
      <c r="C2552" t="s">
        <v>533</v>
      </c>
      <c r="D2552" t="s">
        <v>17527</v>
      </c>
    </row>
    <row r="2553" spans="1:4" x14ac:dyDescent="0.2">
      <c r="A2553">
        <v>102867</v>
      </c>
      <c r="B2553" t="s">
        <v>10033</v>
      </c>
      <c r="C2553" t="s">
        <v>533</v>
      </c>
      <c r="D2553">
        <v>0.79</v>
      </c>
    </row>
    <row r="2554" spans="1:4" x14ac:dyDescent="0.2">
      <c r="A2554">
        <v>106321</v>
      </c>
      <c r="B2554" t="s">
        <v>10037</v>
      </c>
      <c r="C2554" t="s">
        <v>533</v>
      </c>
      <c r="D2554" t="s">
        <v>17527</v>
      </c>
    </row>
    <row r="2555" spans="1:4" x14ac:dyDescent="0.2">
      <c r="A2555">
        <v>106322</v>
      </c>
      <c r="B2555" t="s">
        <v>10036</v>
      </c>
      <c r="C2555" t="s">
        <v>533</v>
      </c>
      <c r="D2555" t="s">
        <v>17527</v>
      </c>
    </row>
    <row r="2556" spans="1:4" x14ac:dyDescent="0.2">
      <c r="A2556">
        <v>106323</v>
      </c>
      <c r="B2556" t="s">
        <v>10040</v>
      </c>
      <c r="C2556" t="s">
        <v>533</v>
      </c>
      <c r="D2556" t="s">
        <v>17527</v>
      </c>
    </row>
    <row r="2557" spans="1:4" x14ac:dyDescent="0.2">
      <c r="A2557">
        <v>106324</v>
      </c>
      <c r="B2557" t="s">
        <v>10039</v>
      </c>
      <c r="C2557" t="s">
        <v>533</v>
      </c>
      <c r="D2557">
        <v>0.73</v>
      </c>
    </row>
    <row r="2558" spans="1:4" x14ac:dyDescent="0.2">
      <c r="A2558">
        <v>92108</v>
      </c>
      <c r="B2558" t="s">
        <v>10043</v>
      </c>
      <c r="C2558" t="s">
        <v>533</v>
      </c>
      <c r="D2558">
        <v>0.99</v>
      </c>
    </row>
    <row r="2559" spans="1:4" x14ac:dyDescent="0.2">
      <c r="A2559">
        <v>92109</v>
      </c>
      <c r="B2559" t="s">
        <v>10042</v>
      </c>
      <c r="C2559" t="s">
        <v>533</v>
      </c>
      <c r="D2559">
        <v>0.22</v>
      </c>
    </row>
    <row r="2560" spans="1:4" x14ac:dyDescent="0.2">
      <c r="A2560">
        <v>92110</v>
      </c>
      <c r="B2560" t="s">
        <v>10046</v>
      </c>
      <c r="C2560" t="s">
        <v>533</v>
      </c>
      <c r="D2560">
        <v>1.24</v>
      </c>
    </row>
    <row r="2561" spans="1:4" x14ac:dyDescent="0.2">
      <c r="A2561">
        <v>92111</v>
      </c>
      <c r="B2561" t="s">
        <v>10045</v>
      </c>
      <c r="C2561" t="s">
        <v>533</v>
      </c>
      <c r="D2561">
        <v>1.46</v>
      </c>
    </row>
    <row r="2562" spans="1:4" x14ac:dyDescent="0.2">
      <c r="A2562">
        <v>90670</v>
      </c>
      <c r="B2562" t="s">
        <v>10049</v>
      </c>
      <c r="C2562" t="s">
        <v>533</v>
      </c>
      <c r="D2562">
        <v>258.57</v>
      </c>
    </row>
    <row r="2563" spans="1:4" x14ac:dyDescent="0.2">
      <c r="A2563">
        <v>90671</v>
      </c>
      <c r="B2563" t="s">
        <v>10048</v>
      </c>
      <c r="C2563" t="s">
        <v>533</v>
      </c>
      <c r="D2563">
        <v>69.37</v>
      </c>
    </row>
    <row r="2564" spans="1:4" x14ac:dyDescent="0.2">
      <c r="A2564">
        <v>90672</v>
      </c>
      <c r="B2564" t="s">
        <v>10052</v>
      </c>
      <c r="C2564" t="s">
        <v>533</v>
      </c>
      <c r="D2564">
        <v>323.58</v>
      </c>
    </row>
    <row r="2565" spans="1:4" x14ac:dyDescent="0.2">
      <c r="A2565">
        <v>90673</v>
      </c>
      <c r="B2565" t="s">
        <v>10051</v>
      </c>
      <c r="C2565" t="s">
        <v>533</v>
      </c>
      <c r="D2565">
        <v>122.93</v>
      </c>
    </row>
    <row r="2566" spans="1:4" x14ac:dyDescent="0.2">
      <c r="A2566">
        <v>93220</v>
      </c>
      <c r="B2566" t="s">
        <v>10055</v>
      </c>
      <c r="C2566" t="s">
        <v>533</v>
      </c>
      <c r="D2566">
        <v>396.48</v>
      </c>
    </row>
    <row r="2567" spans="1:4" x14ac:dyDescent="0.2">
      <c r="A2567">
        <v>93221</v>
      </c>
      <c r="B2567" t="s">
        <v>10054</v>
      </c>
      <c r="C2567" t="s">
        <v>533</v>
      </c>
      <c r="D2567">
        <v>106.37</v>
      </c>
    </row>
    <row r="2568" spans="1:4" x14ac:dyDescent="0.2">
      <c r="A2568">
        <v>93222</v>
      </c>
      <c r="B2568" t="s">
        <v>10058</v>
      </c>
      <c r="C2568" t="s">
        <v>533</v>
      </c>
      <c r="D2568">
        <v>496.16</v>
      </c>
    </row>
    <row r="2569" spans="1:4" x14ac:dyDescent="0.2">
      <c r="A2569">
        <v>93223</v>
      </c>
      <c r="B2569" t="s">
        <v>10057</v>
      </c>
      <c r="C2569" t="s">
        <v>533</v>
      </c>
      <c r="D2569">
        <v>160.57</v>
      </c>
    </row>
    <row r="2570" spans="1:4" x14ac:dyDescent="0.2">
      <c r="A2570">
        <v>104691</v>
      </c>
      <c r="B2570" t="s">
        <v>10061</v>
      </c>
      <c r="C2570" t="s">
        <v>533</v>
      </c>
      <c r="D2570">
        <v>1.03</v>
      </c>
    </row>
    <row r="2571" spans="1:4" x14ac:dyDescent="0.2">
      <c r="A2571">
        <v>104692</v>
      </c>
      <c r="B2571" t="s">
        <v>10060</v>
      </c>
      <c r="C2571" t="s">
        <v>533</v>
      </c>
      <c r="D2571">
        <v>0.23</v>
      </c>
    </row>
    <row r="2572" spans="1:4" x14ac:dyDescent="0.2">
      <c r="A2572">
        <v>104693</v>
      </c>
      <c r="B2572" t="s">
        <v>10064</v>
      </c>
      <c r="C2572" t="s">
        <v>533</v>
      </c>
      <c r="D2572">
        <v>1.28</v>
      </c>
    </row>
    <row r="2573" spans="1:4" x14ac:dyDescent="0.2">
      <c r="A2573">
        <v>104694</v>
      </c>
      <c r="B2573" t="s">
        <v>10063</v>
      </c>
      <c r="C2573" t="s">
        <v>533</v>
      </c>
      <c r="D2573">
        <v>2.4900000000000002</v>
      </c>
    </row>
    <row r="2574" spans="1:4" x14ac:dyDescent="0.2">
      <c r="A2574">
        <v>90676</v>
      </c>
      <c r="B2574" t="s">
        <v>10068</v>
      </c>
      <c r="C2574" t="s">
        <v>533</v>
      </c>
      <c r="D2574">
        <v>104.91</v>
      </c>
    </row>
    <row r="2575" spans="1:4" x14ac:dyDescent="0.2">
      <c r="A2575">
        <v>91021</v>
      </c>
      <c r="B2575" t="s">
        <v>10066</v>
      </c>
      <c r="C2575" t="s">
        <v>533</v>
      </c>
      <c r="D2575">
        <v>12.81</v>
      </c>
    </row>
    <row r="2576" spans="1:4" x14ac:dyDescent="0.2">
      <c r="A2576">
        <v>90677</v>
      </c>
      <c r="B2576" t="s">
        <v>10067</v>
      </c>
      <c r="C2576" t="s">
        <v>533</v>
      </c>
      <c r="D2576">
        <v>31.62</v>
      </c>
    </row>
    <row r="2577" spans="1:4" x14ac:dyDescent="0.2">
      <c r="A2577">
        <v>90678</v>
      </c>
      <c r="B2577" t="s">
        <v>10071</v>
      </c>
      <c r="C2577" t="s">
        <v>533</v>
      </c>
      <c r="D2577">
        <v>146.41999999999999</v>
      </c>
    </row>
    <row r="2578" spans="1:4" x14ac:dyDescent="0.2">
      <c r="A2578">
        <v>90679</v>
      </c>
      <c r="B2578" t="s">
        <v>10070</v>
      </c>
      <c r="C2578" t="s">
        <v>533</v>
      </c>
      <c r="D2578">
        <v>94.27</v>
      </c>
    </row>
    <row r="2579" spans="1:4" x14ac:dyDescent="0.2">
      <c r="A2579">
        <v>102870</v>
      </c>
      <c r="B2579" t="s">
        <v>10074</v>
      </c>
      <c r="C2579" t="s">
        <v>533</v>
      </c>
      <c r="D2579">
        <v>377.1</v>
      </c>
    </row>
    <row r="2580" spans="1:4" x14ac:dyDescent="0.2">
      <c r="A2580">
        <v>102871</v>
      </c>
      <c r="B2580" t="s">
        <v>10073</v>
      </c>
      <c r="C2580" t="s">
        <v>533</v>
      </c>
      <c r="D2580">
        <v>101.88</v>
      </c>
    </row>
    <row r="2581" spans="1:4" x14ac:dyDescent="0.2">
      <c r="A2581">
        <v>102872</v>
      </c>
      <c r="B2581" t="s">
        <v>10077</v>
      </c>
      <c r="C2581" t="s">
        <v>533</v>
      </c>
      <c r="D2581">
        <v>471.9</v>
      </c>
    </row>
    <row r="2582" spans="1:4" x14ac:dyDescent="0.2">
      <c r="A2582">
        <v>102873</v>
      </c>
      <c r="B2582" t="s">
        <v>10076</v>
      </c>
      <c r="C2582" t="s">
        <v>533</v>
      </c>
      <c r="D2582">
        <v>122.93</v>
      </c>
    </row>
    <row r="2583" spans="1:4" x14ac:dyDescent="0.2">
      <c r="A2583">
        <v>102960</v>
      </c>
      <c r="B2583" t="s">
        <v>10080</v>
      </c>
      <c r="C2583" t="s">
        <v>533</v>
      </c>
      <c r="D2583">
        <v>183.01</v>
      </c>
    </row>
    <row r="2584" spans="1:4" x14ac:dyDescent="0.2">
      <c r="A2584">
        <v>102961</v>
      </c>
      <c r="B2584" t="s">
        <v>10079</v>
      </c>
      <c r="C2584" t="s">
        <v>533</v>
      </c>
      <c r="D2584">
        <v>49.44</v>
      </c>
    </row>
    <row r="2585" spans="1:4" x14ac:dyDescent="0.2">
      <c r="A2585">
        <v>102962</v>
      </c>
      <c r="B2585" t="s">
        <v>10083</v>
      </c>
      <c r="C2585" t="s">
        <v>533</v>
      </c>
      <c r="D2585">
        <v>171.68</v>
      </c>
    </row>
    <row r="2586" spans="1:4" x14ac:dyDescent="0.2">
      <c r="A2586">
        <v>102963</v>
      </c>
      <c r="B2586" t="s">
        <v>10082</v>
      </c>
      <c r="C2586" t="s">
        <v>533</v>
      </c>
      <c r="D2586">
        <v>87.14</v>
      </c>
    </row>
    <row r="2587" spans="1:4" x14ac:dyDescent="0.2">
      <c r="A2587">
        <v>90621</v>
      </c>
      <c r="B2587" t="s">
        <v>10086</v>
      </c>
      <c r="C2587" t="s">
        <v>533</v>
      </c>
      <c r="D2587">
        <v>2.73</v>
      </c>
    </row>
    <row r="2588" spans="1:4" x14ac:dyDescent="0.2">
      <c r="A2588">
        <v>90622</v>
      </c>
      <c r="B2588" t="s">
        <v>10085</v>
      </c>
      <c r="C2588" t="s">
        <v>533</v>
      </c>
      <c r="D2588">
        <v>0.63</v>
      </c>
    </row>
    <row r="2589" spans="1:4" x14ac:dyDescent="0.2">
      <c r="A2589">
        <v>90623</v>
      </c>
      <c r="B2589" t="s">
        <v>10089</v>
      </c>
      <c r="C2589" t="s">
        <v>533</v>
      </c>
      <c r="D2589">
        <v>3.41</v>
      </c>
    </row>
    <row r="2590" spans="1:4" x14ac:dyDescent="0.2">
      <c r="A2590">
        <v>90624</v>
      </c>
      <c r="B2590" t="s">
        <v>10088</v>
      </c>
      <c r="C2590" t="s">
        <v>533</v>
      </c>
      <c r="D2590">
        <v>3.66</v>
      </c>
    </row>
    <row r="2591" spans="1:4" x14ac:dyDescent="0.2">
      <c r="A2591">
        <v>102876</v>
      </c>
      <c r="B2591" t="s">
        <v>10092</v>
      </c>
      <c r="C2591" t="s">
        <v>533</v>
      </c>
      <c r="D2591">
        <v>524.04</v>
      </c>
    </row>
    <row r="2592" spans="1:4" x14ac:dyDescent="0.2">
      <c r="A2592">
        <v>102877</v>
      </c>
      <c r="B2592" t="s">
        <v>10091</v>
      </c>
      <c r="C2592" t="s">
        <v>533</v>
      </c>
      <c r="D2592">
        <v>141.58000000000001</v>
      </c>
    </row>
    <row r="2593" spans="1:4" x14ac:dyDescent="0.2">
      <c r="A2593">
        <v>102878</v>
      </c>
      <c r="B2593" t="s">
        <v>10095</v>
      </c>
      <c r="C2593" t="s">
        <v>533</v>
      </c>
      <c r="D2593">
        <v>655.79</v>
      </c>
    </row>
    <row r="2594" spans="1:4" x14ac:dyDescent="0.2">
      <c r="A2594">
        <v>102879</v>
      </c>
      <c r="B2594" t="s">
        <v>10094</v>
      </c>
      <c r="C2594" t="s">
        <v>533</v>
      </c>
      <c r="D2594">
        <v>184.5</v>
      </c>
    </row>
    <row r="2595" spans="1:4" x14ac:dyDescent="0.2">
      <c r="A2595">
        <v>103220</v>
      </c>
      <c r="B2595" t="s">
        <v>10098</v>
      </c>
      <c r="C2595" t="s">
        <v>533</v>
      </c>
      <c r="D2595">
        <v>160.26</v>
      </c>
    </row>
    <row r="2596" spans="1:4" x14ac:dyDescent="0.2">
      <c r="A2596">
        <v>103221</v>
      </c>
      <c r="B2596" t="s">
        <v>10097</v>
      </c>
      <c r="C2596" t="s">
        <v>533</v>
      </c>
      <c r="D2596">
        <v>43.29</v>
      </c>
    </row>
    <row r="2597" spans="1:4" x14ac:dyDescent="0.2">
      <c r="A2597">
        <v>103222</v>
      </c>
      <c r="B2597" t="s">
        <v>10101</v>
      </c>
      <c r="C2597" t="s">
        <v>533</v>
      </c>
      <c r="D2597">
        <v>200.55</v>
      </c>
    </row>
    <row r="2598" spans="1:4" x14ac:dyDescent="0.2">
      <c r="A2598">
        <v>103223</v>
      </c>
      <c r="B2598" t="s">
        <v>10100</v>
      </c>
      <c r="C2598" t="s">
        <v>533</v>
      </c>
      <c r="D2598">
        <v>36.03</v>
      </c>
    </row>
    <row r="2599" spans="1:4" x14ac:dyDescent="0.2">
      <c r="A2599">
        <v>103232</v>
      </c>
      <c r="B2599" t="s">
        <v>10104</v>
      </c>
      <c r="C2599" t="s">
        <v>533</v>
      </c>
      <c r="D2599">
        <v>502.81</v>
      </c>
    </row>
    <row r="2600" spans="1:4" x14ac:dyDescent="0.2">
      <c r="A2600">
        <v>103233</v>
      </c>
      <c r="B2600" t="s">
        <v>10103</v>
      </c>
      <c r="C2600" t="s">
        <v>533</v>
      </c>
      <c r="D2600">
        <v>135.84</v>
      </c>
    </row>
    <row r="2601" spans="1:4" x14ac:dyDescent="0.2">
      <c r="A2601">
        <v>103234</v>
      </c>
      <c r="B2601" t="s">
        <v>10107</v>
      </c>
      <c r="C2601" t="s">
        <v>533</v>
      </c>
      <c r="D2601">
        <v>660.35</v>
      </c>
    </row>
    <row r="2602" spans="1:4" x14ac:dyDescent="0.2">
      <c r="A2602">
        <v>103235</v>
      </c>
      <c r="B2602" t="s">
        <v>10106</v>
      </c>
      <c r="C2602" t="s">
        <v>533</v>
      </c>
      <c r="D2602">
        <v>105.52</v>
      </c>
    </row>
    <row r="2603" spans="1:4" x14ac:dyDescent="0.2">
      <c r="A2603">
        <v>103228</v>
      </c>
      <c r="B2603" t="s">
        <v>10113</v>
      </c>
      <c r="C2603" t="s">
        <v>533</v>
      </c>
      <c r="D2603">
        <v>460.11</v>
      </c>
    </row>
    <row r="2604" spans="1:4" x14ac:dyDescent="0.2">
      <c r="A2604">
        <v>103226</v>
      </c>
      <c r="B2604" t="s">
        <v>10110</v>
      </c>
      <c r="C2604" t="s">
        <v>533</v>
      </c>
      <c r="D2604">
        <v>367.68</v>
      </c>
    </row>
    <row r="2605" spans="1:4" x14ac:dyDescent="0.2">
      <c r="A2605">
        <v>103227</v>
      </c>
      <c r="B2605" t="s">
        <v>10109</v>
      </c>
      <c r="C2605" t="s">
        <v>533</v>
      </c>
      <c r="D2605">
        <v>99.33</v>
      </c>
    </row>
    <row r="2606" spans="1:4" x14ac:dyDescent="0.2">
      <c r="A2606">
        <v>103229</v>
      </c>
      <c r="B2606" t="s">
        <v>10112</v>
      </c>
      <c r="C2606" t="s">
        <v>533</v>
      </c>
      <c r="D2606">
        <v>89.48</v>
      </c>
    </row>
    <row r="2607" spans="1:4" x14ac:dyDescent="0.2">
      <c r="A2607">
        <v>102972</v>
      </c>
      <c r="B2607" t="s">
        <v>10116</v>
      </c>
      <c r="C2607" t="s">
        <v>533</v>
      </c>
      <c r="D2607">
        <v>97.68</v>
      </c>
    </row>
    <row r="2608" spans="1:4" x14ac:dyDescent="0.2">
      <c r="A2608">
        <v>102973</v>
      </c>
      <c r="B2608" t="s">
        <v>10115</v>
      </c>
      <c r="C2608" t="s">
        <v>533</v>
      </c>
      <c r="D2608">
        <v>27.12</v>
      </c>
    </row>
    <row r="2609" spans="1:4" x14ac:dyDescent="0.2">
      <c r="A2609">
        <v>102974</v>
      </c>
      <c r="B2609" t="s">
        <v>10118</v>
      </c>
      <c r="C2609" t="s">
        <v>533</v>
      </c>
      <c r="D2609">
        <v>91.63</v>
      </c>
    </row>
    <row r="2610" spans="1:4" x14ac:dyDescent="0.2">
      <c r="A2610">
        <v>96301</v>
      </c>
      <c r="B2610" t="s">
        <v>10119</v>
      </c>
      <c r="C2610" t="s">
        <v>533</v>
      </c>
      <c r="D2610">
        <v>50.49</v>
      </c>
    </row>
    <row r="2611" spans="1:4" x14ac:dyDescent="0.2">
      <c r="A2611">
        <v>90627</v>
      </c>
      <c r="B2611" t="s">
        <v>10122</v>
      </c>
      <c r="C2611" t="s">
        <v>533</v>
      </c>
      <c r="D2611">
        <v>57.31</v>
      </c>
    </row>
    <row r="2612" spans="1:4" x14ac:dyDescent="0.2">
      <c r="A2612">
        <v>90628</v>
      </c>
      <c r="B2612" t="s">
        <v>10121</v>
      </c>
      <c r="C2612" t="s">
        <v>533</v>
      </c>
      <c r="D2612">
        <v>15.37</v>
      </c>
    </row>
    <row r="2613" spans="1:4" x14ac:dyDescent="0.2">
      <c r="A2613">
        <v>90629</v>
      </c>
      <c r="B2613" t="s">
        <v>10125</v>
      </c>
      <c r="C2613" t="s">
        <v>533</v>
      </c>
      <c r="D2613">
        <v>71.72</v>
      </c>
    </row>
    <row r="2614" spans="1:4" x14ac:dyDescent="0.2">
      <c r="A2614">
        <v>90630</v>
      </c>
      <c r="B2614" t="s">
        <v>10124</v>
      </c>
      <c r="C2614" t="s">
        <v>533</v>
      </c>
      <c r="D2614">
        <v>1.74</v>
      </c>
    </row>
    <row r="2615" spans="1:4" x14ac:dyDescent="0.2">
      <c r="A2615">
        <v>95704</v>
      </c>
      <c r="B2615" t="s">
        <v>10128</v>
      </c>
      <c r="C2615" t="s">
        <v>533</v>
      </c>
      <c r="D2615">
        <v>57.87</v>
      </c>
    </row>
    <row r="2616" spans="1:4" x14ac:dyDescent="0.2">
      <c r="A2616">
        <v>95705</v>
      </c>
      <c r="B2616" t="s">
        <v>10127</v>
      </c>
      <c r="C2616" t="s">
        <v>533</v>
      </c>
      <c r="D2616">
        <v>15.52</v>
      </c>
    </row>
    <row r="2617" spans="1:4" x14ac:dyDescent="0.2">
      <c r="A2617">
        <v>95706</v>
      </c>
      <c r="B2617" t="s">
        <v>10131</v>
      </c>
      <c r="C2617" t="s">
        <v>533</v>
      </c>
      <c r="D2617">
        <v>72.42</v>
      </c>
    </row>
    <row r="2618" spans="1:4" x14ac:dyDescent="0.2">
      <c r="A2618">
        <v>95707</v>
      </c>
      <c r="B2618" t="s">
        <v>10130</v>
      </c>
      <c r="C2618" t="s">
        <v>533</v>
      </c>
      <c r="D2618">
        <v>4.79</v>
      </c>
    </row>
    <row r="2619" spans="1:4" x14ac:dyDescent="0.2">
      <c r="A2619">
        <v>91273</v>
      </c>
      <c r="B2619" t="s">
        <v>10134</v>
      </c>
      <c r="C2619" t="s">
        <v>533</v>
      </c>
      <c r="D2619">
        <v>0.61</v>
      </c>
    </row>
    <row r="2620" spans="1:4" x14ac:dyDescent="0.2">
      <c r="A2620">
        <v>91274</v>
      </c>
      <c r="B2620" t="s">
        <v>10133</v>
      </c>
      <c r="C2620" t="s">
        <v>533</v>
      </c>
      <c r="D2620">
        <v>0.16</v>
      </c>
    </row>
    <row r="2621" spans="1:4" x14ac:dyDescent="0.2">
      <c r="A2621">
        <v>91275</v>
      </c>
      <c r="B2621" t="s">
        <v>10136</v>
      </c>
      <c r="C2621" t="s">
        <v>533</v>
      </c>
      <c r="D2621">
        <v>0.76</v>
      </c>
    </row>
    <row r="2622" spans="1:4" x14ac:dyDescent="0.2">
      <c r="A2622">
        <v>91276</v>
      </c>
      <c r="B2622" t="s">
        <v>10135</v>
      </c>
      <c r="C2622" t="s">
        <v>533</v>
      </c>
      <c r="D2622">
        <v>8.98</v>
      </c>
    </row>
    <row r="2623" spans="1:4" x14ac:dyDescent="0.2">
      <c r="A2623">
        <v>102882</v>
      </c>
      <c r="B2623" t="s">
        <v>10139</v>
      </c>
      <c r="C2623" t="s">
        <v>533</v>
      </c>
      <c r="D2623" t="s">
        <v>17527</v>
      </c>
    </row>
    <row r="2624" spans="1:4" x14ac:dyDescent="0.2">
      <c r="A2624">
        <v>102883</v>
      </c>
      <c r="B2624" t="s">
        <v>10138</v>
      </c>
      <c r="C2624" t="s">
        <v>533</v>
      </c>
      <c r="D2624" t="s">
        <v>17527</v>
      </c>
    </row>
    <row r="2625" spans="1:4" x14ac:dyDescent="0.2">
      <c r="A2625">
        <v>102884</v>
      </c>
      <c r="B2625" t="s">
        <v>10142</v>
      </c>
      <c r="C2625" t="s">
        <v>533</v>
      </c>
      <c r="D2625" t="s">
        <v>17527</v>
      </c>
    </row>
    <row r="2626" spans="1:4" x14ac:dyDescent="0.2">
      <c r="A2626">
        <v>102885</v>
      </c>
      <c r="B2626" t="s">
        <v>10141</v>
      </c>
      <c r="C2626" t="s">
        <v>533</v>
      </c>
      <c r="D2626">
        <v>1.49</v>
      </c>
    </row>
    <row r="2627" spans="1:4" x14ac:dyDescent="0.2">
      <c r="A2627">
        <v>95272</v>
      </c>
      <c r="B2627" t="s">
        <v>10145</v>
      </c>
      <c r="C2627" t="s">
        <v>533</v>
      </c>
      <c r="D2627">
        <v>0.6</v>
      </c>
    </row>
    <row r="2628" spans="1:4" x14ac:dyDescent="0.2">
      <c r="A2628">
        <v>95273</v>
      </c>
      <c r="B2628" t="s">
        <v>10144</v>
      </c>
      <c r="C2628" t="s">
        <v>533</v>
      </c>
      <c r="D2628">
        <v>0.13</v>
      </c>
    </row>
    <row r="2629" spans="1:4" x14ac:dyDescent="0.2">
      <c r="A2629">
        <v>95274</v>
      </c>
      <c r="B2629" t="s">
        <v>10148</v>
      </c>
      <c r="C2629" t="s">
        <v>533</v>
      </c>
      <c r="D2629">
        <v>0.46</v>
      </c>
    </row>
    <row r="2630" spans="1:4" x14ac:dyDescent="0.2">
      <c r="A2630">
        <v>95275</v>
      </c>
      <c r="B2630" t="s">
        <v>10147</v>
      </c>
      <c r="C2630" t="s">
        <v>533</v>
      </c>
      <c r="D2630">
        <v>2.97</v>
      </c>
    </row>
    <row r="2631" spans="1:4" x14ac:dyDescent="0.2">
      <c r="A2631">
        <v>106232</v>
      </c>
      <c r="B2631" t="s">
        <v>10152</v>
      </c>
      <c r="C2631" t="s">
        <v>533</v>
      </c>
      <c r="D2631" t="s">
        <v>17527</v>
      </c>
    </row>
    <row r="2632" spans="1:4" x14ac:dyDescent="0.2">
      <c r="A2632">
        <v>106235</v>
      </c>
      <c r="B2632" t="s">
        <v>10150</v>
      </c>
      <c r="C2632" t="s">
        <v>533</v>
      </c>
      <c r="D2632" t="s">
        <v>17527</v>
      </c>
    </row>
    <row r="2633" spans="1:4" x14ac:dyDescent="0.2">
      <c r="A2633">
        <v>106233</v>
      </c>
      <c r="B2633" t="s">
        <v>10151</v>
      </c>
      <c r="C2633" t="s">
        <v>533</v>
      </c>
      <c r="D2633" t="s">
        <v>17527</v>
      </c>
    </row>
    <row r="2634" spans="1:4" x14ac:dyDescent="0.2">
      <c r="A2634">
        <v>106234</v>
      </c>
      <c r="B2634" t="s">
        <v>10155</v>
      </c>
      <c r="C2634" t="s">
        <v>533</v>
      </c>
      <c r="D2634" t="s">
        <v>17527</v>
      </c>
    </row>
    <row r="2635" spans="1:4" x14ac:dyDescent="0.2">
      <c r="A2635">
        <v>106236</v>
      </c>
      <c r="B2635" t="s">
        <v>10154</v>
      </c>
      <c r="C2635" t="s">
        <v>533</v>
      </c>
      <c r="D2635">
        <v>159.1</v>
      </c>
    </row>
    <row r="2636" spans="1:4" x14ac:dyDescent="0.2">
      <c r="A2636">
        <v>88419</v>
      </c>
      <c r="B2636" t="s">
        <v>10157</v>
      </c>
      <c r="C2636" t="s">
        <v>533</v>
      </c>
      <c r="D2636">
        <v>5.52</v>
      </c>
    </row>
    <row r="2637" spans="1:4" x14ac:dyDescent="0.2">
      <c r="A2637">
        <v>88422</v>
      </c>
      <c r="B2637" t="s">
        <v>10156</v>
      </c>
      <c r="C2637" t="s">
        <v>533</v>
      </c>
      <c r="D2637">
        <v>1.27</v>
      </c>
    </row>
    <row r="2638" spans="1:4" x14ac:dyDescent="0.2">
      <c r="A2638">
        <v>88425</v>
      </c>
      <c r="B2638" t="s">
        <v>10159</v>
      </c>
      <c r="C2638" t="s">
        <v>533</v>
      </c>
      <c r="D2638">
        <v>6.9</v>
      </c>
    </row>
    <row r="2639" spans="1:4" x14ac:dyDescent="0.2">
      <c r="A2639">
        <v>88427</v>
      </c>
      <c r="B2639" t="s">
        <v>10158</v>
      </c>
      <c r="C2639" t="s">
        <v>533</v>
      </c>
      <c r="D2639">
        <v>1.24</v>
      </c>
    </row>
    <row r="2640" spans="1:4" x14ac:dyDescent="0.2">
      <c r="A2640">
        <v>88434</v>
      </c>
      <c r="B2640" t="s">
        <v>10161</v>
      </c>
      <c r="C2640" t="s">
        <v>533</v>
      </c>
      <c r="D2640">
        <v>7.32</v>
      </c>
    </row>
    <row r="2641" spans="1:4" x14ac:dyDescent="0.2">
      <c r="A2641">
        <v>88435</v>
      </c>
      <c r="B2641" t="s">
        <v>10160</v>
      </c>
      <c r="C2641" t="s">
        <v>533</v>
      </c>
      <c r="D2641">
        <v>1.69</v>
      </c>
    </row>
    <row r="2642" spans="1:4" x14ac:dyDescent="0.2">
      <c r="A2642">
        <v>88436</v>
      </c>
      <c r="B2642" t="s">
        <v>10163</v>
      </c>
      <c r="C2642" t="s">
        <v>533</v>
      </c>
      <c r="D2642">
        <v>9.15</v>
      </c>
    </row>
    <row r="2643" spans="1:4" x14ac:dyDescent="0.2">
      <c r="A2643">
        <v>88437</v>
      </c>
      <c r="B2643" t="s">
        <v>10162</v>
      </c>
      <c r="C2643" t="s">
        <v>533</v>
      </c>
      <c r="D2643">
        <v>1.24</v>
      </c>
    </row>
    <row r="2644" spans="1:4" x14ac:dyDescent="0.2">
      <c r="A2644">
        <v>90664</v>
      </c>
      <c r="B2644" t="s">
        <v>10165</v>
      </c>
      <c r="C2644" t="s">
        <v>533</v>
      </c>
      <c r="D2644">
        <v>7.06</v>
      </c>
    </row>
    <row r="2645" spans="1:4" x14ac:dyDescent="0.2">
      <c r="A2645">
        <v>90665</v>
      </c>
      <c r="B2645" t="s">
        <v>10164</v>
      </c>
      <c r="C2645" t="s">
        <v>533</v>
      </c>
      <c r="D2645">
        <v>1.88</v>
      </c>
    </row>
    <row r="2646" spans="1:4" x14ac:dyDescent="0.2">
      <c r="A2646">
        <v>90666</v>
      </c>
      <c r="B2646" t="s">
        <v>10167</v>
      </c>
      <c r="C2646" t="s">
        <v>533</v>
      </c>
      <c r="D2646">
        <v>8.84</v>
      </c>
    </row>
    <row r="2647" spans="1:4" x14ac:dyDescent="0.2">
      <c r="A2647">
        <v>90667</v>
      </c>
      <c r="B2647" t="s">
        <v>10166</v>
      </c>
      <c r="C2647" t="s">
        <v>533</v>
      </c>
      <c r="D2647">
        <v>15.37</v>
      </c>
    </row>
    <row r="2648" spans="1:4" x14ac:dyDescent="0.2">
      <c r="A2648">
        <v>102977</v>
      </c>
      <c r="B2648" t="s">
        <v>10170</v>
      </c>
      <c r="C2648" t="s">
        <v>533</v>
      </c>
      <c r="D2648" t="s">
        <v>17527</v>
      </c>
    </row>
    <row r="2649" spans="1:4" x14ac:dyDescent="0.2">
      <c r="A2649">
        <v>102978</v>
      </c>
      <c r="B2649" t="s">
        <v>10169</v>
      </c>
      <c r="C2649" t="s">
        <v>533</v>
      </c>
      <c r="D2649" t="s">
        <v>17527</v>
      </c>
    </row>
    <row r="2650" spans="1:4" x14ac:dyDescent="0.2">
      <c r="A2650">
        <v>102979</v>
      </c>
      <c r="B2650" t="s">
        <v>10172</v>
      </c>
      <c r="C2650" t="s">
        <v>533</v>
      </c>
      <c r="D2650" t="s">
        <v>17527</v>
      </c>
    </row>
    <row r="2651" spans="1:4" x14ac:dyDescent="0.2">
      <c r="A2651">
        <v>95217</v>
      </c>
      <c r="B2651" t="s">
        <v>10173</v>
      </c>
      <c r="C2651" t="s">
        <v>533</v>
      </c>
      <c r="D2651">
        <v>0.73</v>
      </c>
    </row>
    <row r="2652" spans="1:4" x14ac:dyDescent="0.2">
      <c r="A2652">
        <v>89130</v>
      </c>
      <c r="B2652" t="s">
        <v>10176</v>
      </c>
      <c r="C2652" t="s">
        <v>533</v>
      </c>
      <c r="D2652">
        <v>64.45</v>
      </c>
    </row>
    <row r="2653" spans="1:4" x14ac:dyDescent="0.2">
      <c r="A2653">
        <v>89131</v>
      </c>
      <c r="B2653" t="s">
        <v>10175</v>
      </c>
      <c r="C2653" t="s">
        <v>533</v>
      </c>
      <c r="D2653">
        <v>17.03</v>
      </c>
    </row>
    <row r="2654" spans="1:4" x14ac:dyDescent="0.2">
      <c r="A2654">
        <v>53861</v>
      </c>
      <c r="B2654" t="s">
        <v>10178</v>
      </c>
      <c r="C2654" t="s">
        <v>533</v>
      </c>
      <c r="D2654">
        <v>80.56</v>
      </c>
    </row>
    <row r="2655" spans="1:4" x14ac:dyDescent="0.2">
      <c r="A2655">
        <v>5787</v>
      </c>
      <c r="B2655" t="s">
        <v>10179</v>
      </c>
      <c r="C2655" t="s">
        <v>533</v>
      </c>
      <c r="D2655">
        <v>72.319999999999993</v>
      </c>
    </row>
    <row r="2656" spans="1:4" x14ac:dyDescent="0.2">
      <c r="A2656">
        <v>89128</v>
      </c>
      <c r="B2656" t="s">
        <v>10182</v>
      </c>
      <c r="C2656" t="s">
        <v>533</v>
      </c>
      <c r="D2656">
        <v>46.48</v>
      </c>
    </row>
    <row r="2657" spans="1:4" x14ac:dyDescent="0.2">
      <c r="A2657">
        <v>89129</v>
      </c>
      <c r="B2657" t="s">
        <v>10181</v>
      </c>
      <c r="C2657" t="s">
        <v>533</v>
      </c>
      <c r="D2657">
        <v>12.28</v>
      </c>
    </row>
    <row r="2658" spans="1:4" x14ac:dyDescent="0.2">
      <c r="A2658">
        <v>53857</v>
      </c>
      <c r="B2658" t="s">
        <v>10185</v>
      </c>
      <c r="C2658" t="s">
        <v>533</v>
      </c>
      <c r="D2658">
        <v>58.1</v>
      </c>
    </row>
    <row r="2659" spans="1:4" x14ac:dyDescent="0.2">
      <c r="A2659">
        <v>53858</v>
      </c>
      <c r="B2659" t="s">
        <v>10184</v>
      </c>
      <c r="C2659" t="s">
        <v>533</v>
      </c>
      <c r="D2659">
        <v>46.98</v>
      </c>
    </row>
    <row r="2660" spans="1:4" x14ac:dyDescent="0.2">
      <c r="A2660">
        <v>102888</v>
      </c>
      <c r="B2660" t="s">
        <v>10188</v>
      </c>
      <c r="C2660" t="s">
        <v>533</v>
      </c>
      <c r="D2660" t="s">
        <v>17527</v>
      </c>
    </row>
    <row r="2661" spans="1:4" x14ac:dyDescent="0.2">
      <c r="A2661">
        <v>102889</v>
      </c>
      <c r="B2661" t="s">
        <v>10187</v>
      </c>
      <c r="C2661" t="s">
        <v>533</v>
      </c>
      <c r="D2661" t="s">
        <v>17527</v>
      </c>
    </row>
    <row r="2662" spans="1:4" x14ac:dyDescent="0.2">
      <c r="A2662">
        <v>102890</v>
      </c>
      <c r="B2662" t="s">
        <v>10191</v>
      </c>
      <c r="C2662" t="s">
        <v>533</v>
      </c>
      <c r="D2662" t="s">
        <v>17527</v>
      </c>
    </row>
    <row r="2663" spans="1:4" x14ac:dyDescent="0.2">
      <c r="A2663">
        <v>102891</v>
      </c>
      <c r="B2663" t="s">
        <v>10190</v>
      </c>
      <c r="C2663" t="s">
        <v>533</v>
      </c>
      <c r="D2663">
        <v>1.49</v>
      </c>
    </row>
    <row r="2664" spans="1:4" x14ac:dyDescent="0.2">
      <c r="A2664">
        <v>89246</v>
      </c>
      <c r="B2664" t="s">
        <v>10194</v>
      </c>
      <c r="C2664" t="s">
        <v>533</v>
      </c>
      <c r="D2664">
        <v>253.75</v>
      </c>
    </row>
    <row r="2665" spans="1:4" x14ac:dyDescent="0.2">
      <c r="A2665">
        <v>89247</v>
      </c>
      <c r="B2665" t="s">
        <v>10193</v>
      </c>
      <c r="C2665" t="s">
        <v>533</v>
      </c>
      <c r="D2665">
        <v>77.7</v>
      </c>
    </row>
    <row r="2666" spans="1:4" x14ac:dyDescent="0.2">
      <c r="A2666">
        <v>89248</v>
      </c>
      <c r="B2666" t="s">
        <v>10197</v>
      </c>
      <c r="C2666" t="s">
        <v>533</v>
      </c>
      <c r="D2666">
        <v>452.62</v>
      </c>
    </row>
    <row r="2667" spans="1:4" x14ac:dyDescent="0.2">
      <c r="A2667">
        <v>89249</v>
      </c>
      <c r="B2667" t="s">
        <v>10196</v>
      </c>
      <c r="C2667" t="s">
        <v>533</v>
      </c>
      <c r="D2667">
        <v>387.2</v>
      </c>
    </row>
    <row r="2668" spans="1:4" x14ac:dyDescent="0.2">
      <c r="A2668">
        <v>102954</v>
      </c>
      <c r="B2668" t="s">
        <v>10200</v>
      </c>
      <c r="C2668" t="s">
        <v>533</v>
      </c>
      <c r="D2668" t="s">
        <v>17527</v>
      </c>
    </row>
    <row r="2669" spans="1:4" x14ac:dyDescent="0.2">
      <c r="A2669">
        <v>104727</v>
      </c>
      <c r="B2669" t="s">
        <v>10199</v>
      </c>
      <c r="C2669" t="s">
        <v>533</v>
      </c>
      <c r="D2669" t="s">
        <v>17527</v>
      </c>
    </row>
    <row r="2670" spans="1:4" x14ac:dyDescent="0.2">
      <c r="A2670">
        <v>102956</v>
      </c>
      <c r="B2670" t="s">
        <v>10203</v>
      </c>
      <c r="C2670" t="s">
        <v>533</v>
      </c>
      <c r="D2670" t="s">
        <v>17527</v>
      </c>
    </row>
    <row r="2671" spans="1:4" x14ac:dyDescent="0.2">
      <c r="A2671">
        <v>102957</v>
      </c>
      <c r="B2671" t="s">
        <v>10202</v>
      </c>
      <c r="C2671" t="s">
        <v>533</v>
      </c>
      <c r="D2671">
        <v>40.4</v>
      </c>
    </row>
    <row r="2672" spans="1:4" x14ac:dyDescent="0.2">
      <c r="A2672">
        <v>88859</v>
      </c>
      <c r="B2672" t="s">
        <v>10206</v>
      </c>
      <c r="C2672" t="s">
        <v>533</v>
      </c>
      <c r="D2672">
        <v>23.69</v>
      </c>
    </row>
    <row r="2673" spans="1:4" x14ac:dyDescent="0.2">
      <c r="A2673">
        <v>88860</v>
      </c>
      <c r="B2673" t="s">
        <v>10205</v>
      </c>
      <c r="C2673" t="s">
        <v>533</v>
      </c>
      <c r="D2673">
        <v>6.26</v>
      </c>
    </row>
    <row r="2674" spans="1:4" x14ac:dyDescent="0.2">
      <c r="A2674">
        <v>5667</v>
      </c>
      <c r="B2674" t="s">
        <v>10209</v>
      </c>
      <c r="C2674" t="s">
        <v>533</v>
      </c>
      <c r="D2674">
        <v>29.62</v>
      </c>
    </row>
    <row r="2675" spans="1:4" x14ac:dyDescent="0.2">
      <c r="A2675">
        <v>5668</v>
      </c>
      <c r="B2675" t="s">
        <v>10208</v>
      </c>
      <c r="C2675" t="s">
        <v>533</v>
      </c>
      <c r="D2675">
        <v>47.1</v>
      </c>
    </row>
    <row r="2676" spans="1:4" x14ac:dyDescent="0.2">
      <c r="A2676">
        <v>89011</v>
      </c>
      <c r="B2676" t="s">
        <v>10212</v>
      </c>
      <c r="C2676" t="s">
        <v>533</v>
      </c>
      <c r="D2676">
        <v>25.7</v>
      </c>
    </row>
    <row r="2677" spans="1:4" x14ac:dyDescent="0.2">
      <c r="A2677">
        <v>89012</v>
      </c>
      <c r="B2677" t="s">
        <v>10211</v>
      </c>
      <c r="C2677" t="s">
        <v>533</v>
      </c>
      <c r="D2677">
        <v>6.79</v>
      </c>
    </row>
    <row r="2678" spans="1:4" x14ac:dyDescent="0.2">
      <c r="A2678">
        <v>5735</v>
      </c>
      <c r="B2678" t="s">
        <v>10215</v>
      </c>
      <c r="C2678" t="s">
        <v>533</v>
      </c>
      <c r="D2678">
        <v>32.130000000000003</v>
      </c>
    </row>
    <row r="2679" spans="1:4" x14ac:dyDescent="0.2">
      <c r="A2679">
        <v>5736</v>
      </c>
      <c r="B2679" t="s">
        <v>10214</v>
      </c>
      <c r="C2679" t="s">
        <v>533</v>
      </c>
      <c r="D2679">
        <v>42.92</v>
      </c>
    </row>
    <row r="2680" spans="1:4" x14ac:dyDescent="0.2">
      <c r="A2680">
        <v>88857</v>
      </c>
      <c r="B2680" t="s">
        <v>10217</v>
      </c>
      <c r="C2680" t="s">
        <v>533</v>
      </c>
      <c r="D2680">
        <v>26.64</v>
      </c>
    </row>
    <row r="2681" spans="1:4" x14ac:dyDescent="0.2">
      <c r="A2681">
        <v>88858</v>
      </c>
      <c r="B2681" t="s">
        <v>10216</v>
      </c>
      <c r="C2681" t="s">
        <v>533</v>
      </c>
      <c r="D2681">
        <v>7.04</v>
      </c>
    </row>
    <row r="2682" spans="1:4" x14ac:dyDescent="0.2">
      <c r="A2682">
        <v>5664</v>
      </c>
      <c r="B2682" t="s">
        <v>10219</v>
      </c>
      <c r="C2682" t="s">
        <v>533</v>
      </c>
      <c r="D2682">
        <v>33.299999999999997</v>
      </c>
    </row>
    <row r="2683" spans="1:4" x14ac:dyDescent="0.2">
      <c r="A2683">
        <v>53786</v>
      </c>
      <c r="B2683" t="s">
        <v>10218</v>
      </c>
      <c r="C2683" t="s">
        <v>533</v>
      </c>
      <c r="D2683">
        <v>52.45</v>
      </c>
    </row>
    <row r="2684" spans="1:4" x14ac:dyDescent="0.2">
      <c r="A2684">
        <v>7038</v>
      </c>
      <c r="B2684" t="s">
        <v>10223</v>
      </c>
      <c r="C2684" t="s">
        <v>533</v>
      </c>
      <c r="D2684">
        <v>47.43</v>
      </c>
    </row>
    <row r="2685" spans="1:4" x14ac:dyDescent="0.2">
      <c r="A2685">
        <v>7039</v>
      </c>
      <c r="B2685" t="s">
        <v>10222</v>
      </c>
      <c r="C2685" t="s">
        <v>533</v>
      </c>
      <c r="D2685">
        <v>12.72</v>
      </c>
    </row>
    <row r="2686" spans="1:4" x14ac:dyDescent="0.2">
      <c r="A2686">
        <v>7040</v>
      </c>
      <c r="B2686" t="s">
        <v>10226</v>
      </c>
      <c r="C2686" t="s">
        <v>533</v>
      </c>
      <c r="D2686">
        <v>59.36</v>
      </c>
    </row>
    <row r="2687" spans="1:4" x14ac:dyDescent="0.2">
      <c r="A2687">
        <v>55263</v>
      </c>
      <c r="B2687" t="s">
        <v>10225</v>
      </c>
      <c r="C2687" t="s">
        <v>533</v>
      </c>
      <c r="D2687">
        <v>66.23</v>
      </c>
    </row>
    <row r="2688" spans="1:4" x14ac:dyDescent="0.2">
      <c r="A2688">
        <v>96460</v>
      </c>
      <c r="B2688" t="s">
        <v>10227</v>
      </c>
      <c r="C2688" t="s">
        <v>533</v>
      </c>
      <c r="D2688">
        <v>50.35</v>
      </c>
    </row>
    <row r="2689" spans="1:4" x14ac:dyDescent="0.2">
      <c r="A2689">
        <v>96459</v>
      </c>
      <c r="B2689" t="s">
        <v>10228</v>
      </c>
      <c r="C2689" t="s">
        <v>533</v>
      </c>
      <c r="D2689">
        <v>13.5</v>
      </c>
    </row>
    <row r="2690" spans="1:4" x14ac:dyDescent="0.2">
      <c r="A2690">
        <v>96458</v>
      </c>
      <c r="B2690" t="s">
        <v>10229</v>
      </c>
      <c r="C2690" t="s">
        <v>533</v>
      </c>
      <c r="D2690">
        <v>63.01</v>
      </c>
    </row>
    <row r="2691" spans="1:4" x14ac:dyDescent="0.2">
      <c r="A2691">
        <v>96457</v>
      </c>
      <c r="B2691" t="s">
        <v>10230</v>
      </c>
      <c r="C2691" t="s">
        <v>533</v>
      </c>
      <c r="D2691">
        <v>65.62</v>
      </c>
    </row>
    <row r="2692" spans="1:4" x14ac:dyDescent="0.2">
      <c r="A2692">
        <v>7051</v>
      </c>
      <c r="B2692" t="s">
        <v>10233</v>
      </c>
      <c r="C2692" t="s">
        <v>533</v>
      </c>
      <c r="D2692">
        <v>42.07</v>
      </c>
    </row>
    <row r="2693" spans="1:4" x14ac:dyDescent="0.2">
      <c r="A2693">
        <v>7052</v>
      </c>
      <c r="B2693" t="s">
        <v>10232</v>
      </c>
      <c r="C2693" t="s">
        <v>533</v>
      </c>
      <c r="D2693">
        <v>11.36</v>
      </c>
    </row>
    <row r="2694" spans="1:4" x14ac:dyDescent="0.2">
      <c r="A2694">
        <v>7053</v>
      </c>
      <c r="B2694" t="s">
        <v>10236</v>
      </c>
      <c r="C2694" t="s">
        <v>533</v>
      </c>
      <c r="D2694">
        <v>52.65</v>
      </c>
    </row>
    <row r="2695" spans="1:4" x14ac:dyDescent="0.2">
      <c r="A2695">
        <v>7054</v>
      </c>
      <c r="B2695" t="s">
        <v>10235</v>
      </c>
      <c r="C2695" t="s">
        <v>533</v>
      </c>
      <c r="D2695">
        <v>91.75</v>
      </c>
    </row>
    <row r="2696" spans="1:4" x14ac:dyDescent="0.2">
      <c r="A2696">
        <v>95627</v>
      </c>
      <c r="B2696" t="s">
        <v>10238</v>
      </c>
      <c r="C2696" t="s">
        <v>533</v>
      </c>
      <c r="D2696">
        <v>45.4</v>
      </c>
    </row>
    <row r="2697" spans="1:4" x14ac:dyDescent="0.2">
      <c r="A2697">
        <v>95628</v>
      </c>
      <c r="B2697" t="s">
        <v>10237</v>
      </c>
      <c r="C2697" t="s">
        <v>533</v>
      </c>
      <c r="D2697">
        <v>12.18</v>
      </c>
    </row>
    <row r="2698" spans="1:4" x14ac:dyDescent="0.2">
      <c r="A2698">
        <v>95629</v>
      </c>
      <c r="B2698" t="s">
        <v>10240</v>
      </c>
      <c r="C2698" t="s">
        <v>533</v>
      </c>
      <c r="D2698">
        <v>56.81</v>
      </c>
    </row>
    <row r="2699" spans="1:4" x14ac:dyDescent="0.2">
      <c r="A2699">
        <v>95630</v>
      </c>
      <c r="B2699" t="s">
        <v>10239</v>
      </c>
      <c r="C2699" t="s">
        <v>533</v>
      </c>
      <c r="D2699">
        <v>91.75</v>
      </c>
    </row>
    <row r="2700" spans="1:4" x14ac:dyDescent="0.2">
      <c r="A2700">
        <v>89210</v>
      </c>
      <c r="B2700" t="s">
        <v>10242</v>
      </c>
      <c r="C2700" t="s">
        <v>533</v>
      </c>
      <c r="D2700">
        <v>30.35</v>
      </c>
    </row>
    <row r="2701" spans="1:4" x14ac:dyDescent="0.2">
      <c r="A2701">
        <v>89211</v>
      </c>
      <c r="B2701" t="s">
        <v>10241</v>
      </c>
      <c r="C2701" t="s">
        <v>533</v>
      </c>
      <c r="D2701">
        <v>8.14</v>
      </c>
    </row>
    <row r="2702" spans="1:4" x14ac:dyDescent="0.2">
      <c r="A2702">
        <v>5674</v>
      </c>
      <c r="B2702" t="s">
        <v>10244</v>
      </c>
      <c r="C2702" t="s">
        <v>533</v>
      </c>
      <c r="D2702">
        <v>37.979999999999997</v>
      </c>
    </row>
    <row r="2703" spans="1:4" x14ac:dyDescent="0.2">
      <c r="A2703">
        <v>53788</v>
      </c>
      <c r="B2703" t="s">
        <v>10243</v>
      </c>
      <c r="C2703" t="s">
        <v>533</v>
      </c>
      <c r="D2703">
        <v>58.73</v>
      </c>
    </row>
    <row r="2704" spans="1:4" x14ac:dyDescent="0.2">
      <c r="A2704">
        <v>73309</v>
      </c>
      <c r="B2704" t="s">
        <v>10246</v>
      </c>
      <c r="C2704" t="s">
        <v>533</v>
      </c>
      <c r="D2704">
        <v>31.55</v>
      </c>
    </row>
    <row r="2705" spans="1:4" x14ac:dyDescent="0.2">
      <c r="A2705">
        <v>73313</v>
      </c>
      <c r="B2705" t="s">
        <v>10245</v>
      </c>
      <c r="C2705" t="s">
        <v>533</v>
      </c>
      <c r="D2705">
        <v>8.52</v>
      </c>
    </row>
    <row r="2706" spans="1:4" x14ac:dyDescent="0.2">
      <c r="A2706">
        <v>5089</v>
      </c>
      <c r="B2706" t="s">
        <v>10248</v>
      </c>
      <c r="C2706" t="s">
        <v>533</v>
      </c>
      <c r="D2706">
        <v>39.49</v>
      </c>
    </row>
    <row r="2707" spans="1:4" x14ac:dyDescent="0.2">
      <c r="A2707">
        <v>73315</v>
      </c>
      <c r="B2707" t="s">
        <v>10247</v>
      </c>
      <c r="C2707" t="s">
        <v>533</v>
      </c>
      <c r="D2707">
        <v>58.73</v>
      </c>
    </row>
    <row r="2708" spans="1:4" x14ac:dyDescent="0.2">
      <c r="A2708">
        <v>5738</v>
      </c>
      <c r="B2708" t="s">
        <v>10251</v>
      </c>
      <c r="C2708" t="s">
        <v>533</v>
      </c>
      <c r="D2708">
        <v>41.47</v>
      </c>
    </row>
    <row r="2709" spans="1:4" x14ac:dyDescent="0.2">
      <c r="A2709">
        <v>93239</v>
      </c>
      <c r="B2709" t="s">
        <v>10250</v>
      </c>
      <c r="C2709" t="s">
        <v>533</v>
      </c>
      <c r="D2709">
        <v>11.12</v>
      </c>
    </row>
    <row r="2710" spans="1:4" x14ac:dyDescent="0.2">
      <c r="A2710">
        <v>5739</v>
      </c>
      <c r="B2710" t="s">
        <v>10254</v>
      </c>
      <c r="C2710" t="s">
        <v>533</v>
      </c>
      <c r="D2710">
        <v>51.9</v>
      </c>
    </row>
    <row r="2711" spans="1:4" x14ac:dyDescent="0.2">
      <c r="A2711">
        <v>93240</v>
      </c>
      <c r="B2711" t="s">
        <v>10253</v>
      </c>
      <c r="C2711" t="s">
        <v>533</v>
      </c>
      <c r="D2711">
        <v>12.3</v>
      </c>
    </row>
    <row r="2712" spans="1:4" x14ac:dyDescent="0.2">
      <c r="A2712">
        <v>53818</v>
      </c>
      <c r="B2712" t="s">
        <v>10257</v>
      </c>
      <c r="C2712" t="s">
        <v>533</v>
      </c>
      <c r="D2712">
        <v>9.16</v>
      </c>
    </row>
    <row r="2713" spans="1:4" x14ac:dyDescent="0.2">
      <c r="A2713">
        <v>93238</v>
      </c>
      <c r="B2713" t="s">
        <v>10256</v>
      </c>
      <c r="C2713" t="s">
        <v>533</v>
      </c>
      <c r="D2713">
        <v>2.4500000000000002</v>
      </c>
    </row>
    <row r="2714" spans="1:4" x14ac:dyDescent="0.2">
      <c r="A2714">
        <v>5727</v>
      </c>
      <c r="B2714" t="s">
        <v>10259</v>
      </c>
      <c r="C2714" t="s">
        <v>533</v>
      </c>
      <c r="D2714">
        <v>11.46</v>
      </c>
    </row>
    <row r="2715" spans="1:4" x14ac:dyDescent="0.2">
      <c r="A2715">
        <v>89280</v>
      </c>
      <c r="B2715" t="s">
        <v>10262</v>
      </c>
      <c r="C2715" t="s">
        <v>533</v>
      </c>
      <c r="D2715">
        <v>37.270000000000003</v>
      </c>
    </row>
    <row r="2716" spans="1:4" x14ac:dyDescent="0.2">
      <c r="A2716">
        <v>89281</v>
      </c>
      <c r="B2716" t="s">
        <v>10261</v>
      </c>
      <c r="C2716" t="s">
        <v>533</v>
      </c>
      <c r="D2716">
        <v>9.99</v>
      </c>
    </row>
    <row r="2717" spans="1:4" x14ac:dyDescent="0.2">
      <c r="A2717">
        <v>5729</v>
      </c>
      <c r="B2717" t="s">
        <v>10265</v>
      </c>
      <c r="C2717" t="s">
        <v>533</v>
      </c>
      <c r="D2717">
        <v>46.64</v>
      </c>
    </row>
    <row r="2718" spans="1:4" x14ac:dyDescent="0.2">
      <c r="A2718">
        <v>5730</v>
      </c>
      <c r="B2718" t="s">
        <v>10264</v>
      </c>
      <c r="C2718" t="s">
        <v>533</v>
      </c>
      <c r="D2718">
        <v>42</v>
      </c>
    </row>
    <row r="2719" spans="1:4" x14ac:dyDescent="0.2">
      <c r="A2719">
        <v>95266</v>
      </c>
      <c r="B2719" t="s">
        <v>10268</v>
      </c>
      <c r="C2719" t="s">
        <v>533</v>
      </c>
      <c r="D2719">
        <v>0.61</v>
      </c>
    </row>
    <row r="2720" spans="1:4" x14ac:dyDescent="0.2">
      <c r="A2720">
        <v>95267</v>
      </c>
      <c r="B2720" t="s">
        <v>10267</v>
      </c>
      <c r="C2720" t="s">
        <v>533</v>
      </c>
      <c r="D2720">
        <v>0.12</v>
      </c>
    </row>
    <row r="2721" spans="1:4" x14ac:dyDescent="0.2">
      <c r="A2721">
        <v>95268</v>
      </c>
      <c r="B2721" t="s">
        <v>10271</v>
      </c>
      <c r="C2721" t="s">
        <v>533</v>
      </c>
      <c r="D2721">
        <v>0.59</v>
      </c>
    </row>
    <row r="2722" spans="1:4" x14ac:dyDescent="0.2">
      <c r="A2722">
        <v>95269</v>
      </c>
      <c r="B2722" t="s">
        <v>10270</v>
      </c>
      <c r="C2722" t="s">
        <v>533</v>
      </c>
      <c r="D2722">
        <v>8.98</v>
      </c>
    </row>
    <row r="2723" spans="1:4" x14ac:dyDescent="0.2">
      <c r="A2723">
        <v>91688</v>
      </c>
      <c r="B2723" t="s">
        <v>10273</v>
      </c>
      <c r="C2723" t="s">
        <v>533</v>
      </c>
      <c r="D2723">
        <v>0.09</v>
      </c>
    </row>
    <row r="2724" spans="1:4" x14ac:dyDescent="0.2">
      <c r="A2724">
        <v>91689</v>
      </c>
      <c r="B2724" t="s">
        <v>10272</v>
      </c>
      <c r="C2724" t="s">
        <v>533</v>
      </c>
      <c r="D2724">
        <v>0.02</v>
      </c>
    </row>
    <row r="2725" spans="1:4" x14ac:dyDescent="0.2">
      <c r="A2725">
        <v>91690</v>
      </c>
      <c r="B2725" t="s">
        <v>10275</v>
      </c>
      <c r="C2725" t="s">
        <v>533</v>
      </c>
      <c r="D2725">
        <v>0.06</v>
      </c>
    </row>
    <row r="2726" spans="1:4" x14ac:dyDescent="0.2">
      <c r="A2726">
        <v>91691</v>
      </c>
      <c r="B2726" t="s">
        <v>10274</v>
      </c>
      <c r="C2726" t="s">
        <v>533</v>
      </c>
      <c r="D2726">
        <v>1.59</v>
      </c>
    </row>
    <row r="2727" spans="1:4" x14ac:dyDescent="0.2">
      <c r="A2727">
        <v>102924</v>
      </c>
      <c r="B2727" t="s">
        <v>10278</v>
      </c>
      <c r="C2727" t="s">
        <v>533</v>
      </c>
      <c r="D2727" t="s">
        <v>17527</v>
      </c>
    </row>
    <row r="2728" spans="1:4" x14ac:dyDescent="0.2">
      <c r="A2728">
        <v>102925</v>
      </c>
      <c r="B2728" t="s">
        <v>10277</v>
      </c>
      <c r="C2728" t="s">
        <v>533</v>
      </c>
      <c r="D2728" t="s">
        <v>17527</v>
      </c>
    </row>
    <row r="2729" spans="1:4" x14ac:dyDescent="0.2">
      <c r="A2729">
        <v>102926</v>
      </c>
      <c r="B2729" t="s">
        <v>10281</v>
      </c>
      <c r="C2729" t="s">
        <v>533</v>
      </c>
      <c r="D2729" t="s">
        <v>17527</v>
      </c>
    </row>
    <row r="2730" spans="1:4" x14ac:dyDescent="0.2">
      <c r="A2730">
        <v>102927</v>
      </c>
      <c r="B2730" t="s">
        <v>10280</v>
      </c>
      <c r="C2730" t="s">
        <v>533</v>
      </c>
      <c r="D2730">
        <v>1.0900000000000001</v>
      </c>
    </row>
    <row r="2731" spans="1:4" x14ac:dyDescent="0.2">
      <c r="A2731">
        <v>95136</v>
      </c>
      <c r="B2731" t="s">
        <v>10283</v>
      </c>
      <c r="C2731" t="s">
        <v>533</v>
      </c>
      <c r="D2731">
        <v>0.03</v>
      </c>
    </row>
    <row r="2732" spans="1:4" x14ac:dyDescent="0.2">
      <c r="A2732">
        <v>95137</v>
      </c>
      <c r="B2732" t="s">
        <v>10282</v>
      </c>
      <c r="C2732" t="s">
        <v>533</v>
      </c>
      <c r="D2732">
        <v>0.01</v>
      </c>
    </row>
    <row r="2733" spans="1:4" x14ac:dyDescent="0.2">
      <c r="A2733">
        <v>95138</v>
      </c>
      <c r="B2733" t="s">
        <v>10284</v>
      </c>
      <c r="C2733" t="s">
        <v>533</v>
      </c>
      <c r="D2733">
        <v>0.02</v>
      </c>
    </row>
    <row r="2734" spans="1:4" x14ac:dyDescent="0.2">
      <c r="A2734">
        <v>89023</v>
      </c>
      <c r="B2734" t="s">
        <v>10287</v>
      </c>
      <c r="C2734" t="s">
        <v>533</v>
      </c>
      <c r="D2734">
        <v>4.08</v>
      </c>
    </row>
    <row r="2735" spans="1:4" x14ac:dyDescent="0.2">
      <c r="A2735">
        <v>89024</v>
      </c>
      <c r="B2735" t="s">
        <v>10286</v>
      </c>
      <c r="C2735" t="s">
        <v>533</v>
      </c>
      <c r="D2735">
        <v>1.41</v>
      </c>
    </row>
    <row r="2736" spans="1:4" x14ac:dyDescent="0.2">
      <c r="A2736">
        <v>89025</v>
      </c>
      <c r="B2736" t="s">
        <v>10290</v>
      </c>
      <c r="C2736" t="s">
        <v>533</v>
      </c>
      <c r="D2736">
        <v>5.0999999999999996</v>
      </c>
    </row>
    <row r="2737" spans="1:4" x14ac:dyDescent="0.2">
      <c r="A2737">
        <v>89026</v>
      </c>
      <c r="B2737" t="s">
        <v>10289</v>
      </c>
      <c r="C2737" t="s">
        <v>533</v>
      </c>
      <c r="D2737">
        <v>175.73</v>
      </c>
    </row>
    <row r="2738" spans="1:4" x14ac:dyDescent="0.2">
      <c r="A2738">
        <v>7032</v>
      </c>
      <c r="B2738" t="s">
        <v>10293</v>
      </c>
      <c r="C2738" t="s">
        <v>533</v>
      </c>
      <c r="D2738">
        <v>5.0199999999999996</v>
      </c>
    </row>
    <row r="2739" spans="1:4" x14ac:dyDescent="0.2">
      <c r="A2739">
        <v>7033</v>
      </c>
      <c r="B2739" t="s">
        <v>10292</v>
      </c>
      <c r="C2739" t="s">
        <v>533</v>
      </c>
      <c r="D2739">
        <v>1.74</v>
      </c>
    </row>
    <row r="2740" spans="1:4" x14ac:dyDescent="0.2">
      <c r="A2740">
        <v>7034</v>
      </c>
      <c r="B2740" t="s">
        <v>10296</v>
      </c>
      <c r="C2740" t="s">
        <v>533</v>
      </c>
      <c r="D2740">
        <v>6.27</v>
      </c>
    </row>
    <row r="2741" spans="1:4" x14ac:dyDescent="0.2">
      <c r="A2741">
        <v>7035</v>
      </c>
      <c r="B2741" t="s">
        <v>10295</v>
      </c>
      <c r="C2741" t="s">
        <v>533</v>
      </c>
      <c r="D2741">
        <v>263.60000000000002</v>
      </c>
    </row>
    <row r="2742" spans="1:4" x14ac:dyDescent="0.2">
      <c r="A2742">
        <v>102942</v>
      </c>
      <c r="B2742" t="s">
        <v>10299</v>
      </c>
      <c r="C2742" t="s">
        <v>533</v>
      </c>
      <c r="D2742" t="s">
        <v>17527</v>
      </c>
    </row>
    <row r="2743" spans="1:4" x14ac:dyDescent="0.2">
      <c r="A2743">
        <v>102943</v>
      </c>
      <c r="B2743" t="s">
        <v>10298</v>
      </c>
      <c r="C2743" t="s">
        <v>533</v>
      </c>
      <c r="D2743" t="s">
        <v>17527</v>
      </c>
    </row>
    <row r="2744" spans="1:4" x14ac:dyDescent="0.2">
      <c r="A2744">
        <v>102944</v>
      </c>
      <c r="B2744" t="s">
        <v>10302</v>
      </c>
      <c r="C2744" t="s">
        <v>533</v>
      </c>
      <c r="D2744" t="s">
        <v>17527</v>
      </c>
    </row>
    <row r="2745" spans="1:4" x14ac:dyDescent="0.2">
      <c r="A2745">
        <v>102945</v>
      </c>
      <c r="B2745" t="s">
        <v>10301</v>
      </c>
      <c r="C2745" t="s">
        <v>533</v>
      </c>
      <c r="D2745">
        <v>0.02</v>
      </c>
    </row>
    <row r="2746" spans="1:4" x14ac:dyDescent="0.2">
      <c r="A2746">
        <v>104087</v>
      </c>
      <c r="B2746" t="s">
        <v>10305</v>
      </c>
      <c r="C2746" t="s">
        <v>533</v>
      </c>
      <c r="D2746">
        <v>0.03</v>
      </c>
    </row>
    <row r="2747" spans="1:4" x14ac:dyDescent="0.2">
      <c r="A2747">
        <v>104088</v>
      </c>
      <c r="B2747" t="s">
        <v>10304</v>
      </c>
      <c r="C2747" t="s">
        <v>533</v>
      </c>
      <c r="D2747" t="s">
        <v>17527</v>
      </c>
    </row>
    <row r="2748" spans="1:4" x14ac:dyDescent="0.2">
      <c r="A2748">
        <v>104089</v>
      </c>
      <c r="B2748" t="s">
        <v>10308</v>
      </c>
      <c r="C2748" t="s">
        <v>533</v>
      </c>
      <c r="D2748">
        <v>0.04</v>
      </c>
    </row>
    <row r="2749" spans="1:4" x14ac:dyDescent="0.2">
      <c r="A2749">
        <v>104090</v>
      </c>
      <c r="B2749" t="s">
        <v>10307</v>
      </c>
      <c r="C2749" t="s">
        <v>533</v>
      </c>
      <c r="D2749">
        <v>0.79</v>
      </c>
    </row>
    <row r="2750" spans="1:4" x14ac:dyDescent="0.2">
      <c r="A2750">
        <v>104093</v>
      </c>
      <c r="B2750" t="s">
        <v>10311</v>
      </c>
      <c r="C2750" t="s">
        <v>533</v>
      </c>
      <c r="D2750">
        <v>0.04</v>
      </c>
    </row>
    <row r="2751" spans="1:4" x14ac:dyDescent="0.2">
      <c r="A2751">
        <v>104094</v>
      </c>
      <c r="B2751" t="s">
        <v>10310</v>
      </c>
      <c r="C2751" t="s">
        <v>533</v>
      </c>
      <c r="D2751">
        <v>0.01</v>
      </c>
    </row>
    <row r="2752" spans="1:4" x14ac:dyDescent="0.2">
      <c r="A2752">
        <v>104095</v>
      </c>
      <c r="B2752" t="s">
        <v>10314</v>
      </c>
      <c r="C2752" t="s">
        <v>533</v>
      </c>
      <c r="D2752">
        <v>0.06</v>
      </c>
    </row>
    <row r="2753" spans="1:4" x14ac:dyDescent="0.2">
      <c r="A2753">
        <v>104096</v>
      </c>
      <c r="B2753" t="s">
        <v>10313</v>
      </c>
      <c r="C2753" t="s">
        <v>533</v>
      </c>
      <c r="D2753">
        <v>1.0900000000000001</v>
      </c>
    </row>
    <row r="2754" spans="1:4" x14ac:dyDescent="0.2">
      <c r="A2754">
        <v>102900</v>
      </c>
      <c r="B2754" t="s">
        <v>10317</v>
      </c>
      <c r="C2754" t="s">
        <v>533</v>
      </c>
      <c r="D2754" t="s">
        <v>17527</v>
      </c>
    </row>
    <row r="2755" spans="1:4" x14ac:dyDescent="0.2">
      <c r="A2755">
        <v>102901</v>
      </c>
      <c r="B2755" t="s">
        <v>10316</v>
      </c>
      <c r="C2755" t="s">
        <v>533</v>
      </c>
      <c r="D2755" t="s">
        <v>17527</v>
      </c>
    </row>
    <row r="2756" spans="1:4" x14ac:dyDescent="0.2">
      <c r="A2756">
        <v>102902</v>
      </c>
      <c r="B2756" t="s">
        <v>10320</v>
      </c>
      <c r="C2756" t="s">
        <v>533</v>
      </c>
      <c r="D2756" t="s">
        <v>17527</v>
      </c>
    </row>
    <row r="2757" spans="1:4" x14ac:dyDescent="0.2">
      <c r="A2757">
        <v>102903</v>
      </c>
      <c r="B2757" t="s">
        <v>10319</v>
      </c>
      <c r="C2757" t="s">
        <v>533</v>
      </c>
      <c r="D2757">
        <v>11.99</v>
      </c>
    </row>
    <row r="2758" spans="1:4" x14ac:dyDescent="0.2">
      <c r="A2758">
        <v>89029</v>
      </c>
      <c r="B2758" t="s">
        <v>10323</v>
      </c>
      <c r="C2758" t="s">
        <v>533</v>
      </c>
      <c r="D2758">
        <v>30.7</v>
      </c>
    </row>
    <row r="2759" spans="1:4" x14ac:dyDescent="0.2">
      <c r="A2759">
        <v>89030</v>
      </c>
      <c r="B2759" t="s">
        <v>10322</v>
      </c>
      <c r="C2759" t="s">
        <v>533</v>
      </c>
      <c r="D2759">
        <v>13.52</v>
      </c>
    </row>
    <row r="2760" spans="1:4" x14ac:dyDescent="0.2">
      <c r="A2760">
        <v>5724</v>
      </c>
      <c r="B2760" t="s">
        <v>10327</v>
      </c>
      <c r="C2760" t="s">
        <v>533</v>
      </c>
      <c r="D2760">
        <v>54.89</v>
      </c>
    </row>
    <row r="2761" spans="1:4" x14ac:dyDescent="0.2">
      <c r="A2761">
        <v>53817</v>
      </c>
      <c r="B2761" t="s">
        <v>10326</v>
      </c>
      <c r="C2761" t="s">
        <v>533</v>
      </c>
      <c r="D2761">
        <v>64.2</v>
      </c>
    </row>
    <row r="2762" spans="1:4" x14ac:dyDescent="0.2">
      <c r="A2762">
        <v>88839</v>
      </c>
      <c r="B2762" t="s">
        <v>10330</v>
      </c>
      <c r="C2762" t="s">
        <v>533</v>
      </c>
      <c r="D2762">
        <v>32.130000000000003</v>
      </c>
    </row>
    <row r="2763" spans="1:4" x14ac:dyDescent="0.2">
      <c r="A2763">
        <v>88840</v>
      </c>
      <c r="B2763" t="s">
        <v>10329</v>
      </c>
      <c r="C2763" t="s">
        <v>533</v>
      </c>
      <c r="D2763">
        <v>14.15</v>
      </c>
    </row>
    <row r="2764" spans="1:4" x14ac:dyDescent="0.2">
      <c r="A2764">
        <v>88841</v>
      </c>
      <c r="B2764" t="s">
        <v>10333</v>
      </c>
      <c r="C2764" t="s">
        <v>533</v>
      </c>
      <c r="D2764">
        <v>57.45</v>
      </c>
    </row>
    <row r="2765" spans="1:4" x14ac:dyDescent="0.2">
      <c r="A2765">
        <v>88842</v>
      </c>
      <c r="B2765" t="s">
        <v>10332</v>
      </c>
      <c r="C2765" t="s">
        <v>533</v>
      </c>
      <c r="D2765">
        <v>80.31</v>
      </c>
    </row>
    <row r="2766" spans="1:4" x14ac:dyDescent="0.2">
      <c r="A2766">
        <v>89009</v>
      </c>
      <c r="B2766" t="s">
        <v>10335</v>
      </c>
      <c r="C2766" t="s">
        <v>533</v>
      </c>
      <c r="D2766">
        <v>39.799999999999997</v>
      </c>
    </row>
    <row r="2767" spans="1:4" x14ac:dyDescent="0.2">
      <c r="A2767">
        <v>89010</v>
      </c>
      <c r="B2767" t="s">
        <v>10334</v>
      </c>
      <c r="C2767" t="s">
        <v>533</v>
      </c>
      <c r="D2767">
        <v>17.53</v>
      </c>
    </row>
    <row r="2768" spans="1:4" x14ac:dyDescent="0.2">
      <c r="A2768">
        <v>53810</v>
      </c>
      <c r="B2768" t="s">
        <v>10336</v>
      </c>
      <c r="C2768" t="s">
        <v>533</v>
      </c>
      <c r="D2768">
        <v>71.16</v>
      </c>
    </row>
    <row r="2769" spans="1:4" x14ac:dyDescent="0.2">
      <c r="A2769">
        <v>5721</v>
      </c>
      <c r="B2769" t="s">
        <v>10337</v>
      </c>
      <c r="C2769" t="s">
        <v>533</v>
      </c>
      <c r="D2769">
        <v>96.37</v>
      </c>
    </row>
    <row r="2770" spans="1:4" x14ac:dyDescent="0.2">
      <c r="A2770">
        <v>89017</v>
      </c>
      <c r="B2770" t="s">
        <v>10340</v>
      </c>
      <c r="C2770" t="s">
        <v>533</v>
      </c>
      <c r="D2770">
        <v>39.56</v>
      </c>
    </row>
    <row r="2771" spans="1:4" x14ac:dyDescent="0.2">
      <c r="A2771">
        <v>89018</v>
      </c>
      <c r="B2771" t="s">
        <v>10339</v>
      </c>
      <c r="C2771" t="s">
        <v>533</v>
      </c>
      <c r="D2771">
        <v>17.420000000000002</v>
      </c>
    </row>
    <row r="2772" spans="1:4" x14ac:dyDescent="0.2">
      <c r="A2772">
        <v>53806</v>
      </c>
      <c r="B2772" t="s">
        <v>10342</v>
      </c>
      <c r="C2772" t="s">
        <v>533</v>
      </c>
      <c r="D2772">
        <v>70.73</v>
      </c>
    </row>
    <row r="2773" spans="1:4" x14ac:dyDescent="0.2">
      <c r="A2773">
        <v>5718</v>
      </c>
      <c r="B2773" t="s">
        <v>10343</v>
      </c>
      <c r="C2773" t="s">
        <v>533</v>
      </c>
      <c r="D2773">
        <v>109.22</v>
      </c>
    </row>
    <row r="2774" spans="1:4" x14ac:dyDescent="0.2">
      <c r="A2774">
        <v>89013</v>
      </c>
      <c r="B2774" t="s">
        <v>10346</v>
      </c>
      <c r="C2774" t="s">
        <v>533</v>
      </c>
      <c r="D2774">
        <v>130.38999999999999</v>
      </c>
    </row>
    <row r="2775" spans="1:4" x14ac:dyDescent="0.2">
      <c r="A2775">
        <v>89014</v>
      </c>
      <c r="B2775" t="s">
        <v>10345</v>
      </c>
      <c r="C2775" t="s">
        <v>533</v>
      </c>
      <c r="D2775">
        <v>57.44</v>
      </c>
    </row>
    <row r="2776" spans="1:4" x14ac:dyDescent="0.2">
      <c r="A2776">
        <v>53814</v>
      </c>
      <c r="B2776" t="s">
        <v>10348</v>
      </c>
      <c r="C2776" t="s">
        <v>533</v>
      </c>
      <c r="D2776">
        <v>233.11</v>
      </c>
    </row>
    <row r="2777" spans="1:4" x14ac:dyDescent="0.2">
      <c r="A2777">
        <v>5722</v>
      </c>
      <c r="B2777" t="s">
        <v>10349</v>
      </c>
      <c r="C2777" t="s">
        <v>533</v>
      </c>
      <c r="D2777">
        <v>222.87</v>
      </c>
    </row>
    <row r="2778" spans="1:4" x14ac:dyDescent="0.2">
      <c r="A2778">
        <v>96015</v>
      </c>
      <c r="B2778" t="s">
        <v>10352</v>
      </c>
      <c r="C2778" t="s">
        <v>533</v>
      </c>
      <c r="D2778">
        <v>21.24</v>
      </c>
    </row>
    <row r="2779" spans="1:4" x14ac:dyDescent="0.2">
      <c r="A2779">
        <v>96016</v>
      </c>
      <c r="B2779" t="s">
        <v>10351</v>
      </c>
      <c r="C2779" t="s">
        <v>533</v>
      </c>
      <c r="D2779">
        <v>5.69</v>
      </c>
    </row>
    <row r="2780" spans="1:4" x14ac:dyDescent="0.2">
      <c r="A2780">
        <v>96018</v>
      </c>
      <c r="B2780" t="s">
        <v>10355</v>
      </c>
      <c r="C2780" t="s">
        <v>533</v>
      </c>
      <c r="D2780">
        <v>23.24</v>
      </c>
    </row>
    <row r="2781" spans="1:4" x14ac:dyDescent="0.2">
      <c r="A2781">
        <v>96019</v>
      </c>
      <c r="B2781" t="s">
        <v>10354</v>
      </c>
      <c r="C2781" t="s">
        <v>533</v>
      </c>
      <c r="D2781">
        <v>99.38</v>
      </c>
    </row>
    <row r="2782" spans="1:4" x14ac:dyDescent="0.2">
      <c r="A2782">
        <v>96008</v>
      </c>
      <c r="B2782" t="s">
        <v>10358</v>
      </c>
      <c r="C2782" t="s">
        <v>533</v>
      </c>
      <c r="D2782">
        <v>21.44</v>
      </c>
    </row>
    <row r="2783" spans="1:4" x14ac:dyDescent="0.2">
      <c r="A2783">
        <v>96009</v>
      </c>
      <c r="B2783" t="s">
        <v>10357</v>
      </c>
      <c r="C2783" t="s">
        <v>533</v>
      </c>
      <c r="D2783">
        <v>5.74</v>
      </c>
    </row>
    <row r="2784" spans="1:4" x14ac:dyDescent="0.2">
      <c r="A2784">
        <v>96011</v>
      </c>
      <c r="B2784" t="s">
        <v>10361</v>
      </c>
      <c r="C2784" t="s">
        <v>533</v>
      </c>
      <c r="D2784">
        <v>23.46</v>
      </c>
    </row>
    <row r="2785" spans="1:4" x14ac:dyDescent="0.2">
      <c r="A2785">
        <v>96012</v>
      </c>
      <c r="B2785" t="s">
        <v>10360</v>
      </c>
      <c r="C2785" t="s">
        <v>533</v>
      </c>
      <c r="D2785">
        <v>99.38</v>
      </c>
    </row>
    <row r="2786" spans="1:4" x14ac:dyDescent="0.2">
      <c r="A2786">
        <v>96023</v>
      </c>
      <c r="B2786" t="s">
        <v>10364</v>
      </c>
      <c r="C2786" t="s">
        <v>533</v>
      </c>
      <c r="D2786">
        <v>16.46</v>
      </c>
    </row>
    <row r="2787" spans="1:4" x14ac:dyDescent="0.2">
      <c r="A2787">
        <v>96024</v>
      </c>
      <c r="B2787" t="s">
        <v>10363</v>
      </c>
      <c r="C2787" t="s">
        <v>533</v>
      </c>
      <c r="D2787">
        <v>4.41</v>
      </c>
    </row>
    <row r="2788" spans="1:4" x14ac:dyDescent="0.2">
      <c r="A2788">
        <v>96026</v>
      </c>
      <c r="B2788" t="s">
        <v>10367</v>
      </c>
      <c r="C2788" t="s">
        <v>533</v>
      </c>
      <c r="D2788">
        <v>18</v>
      </c>
    </row>
    <row r="2789" spans="1:4" x14ac:dyDescent="0.2">
      <c r="A2789">
        <v>96027</v>
      </c>
      <c r="B2789" t="s">
        <v>10366</v>
      </c>
      <c r="C2789" t="s">
        <v>533</v>
      </c>
      <c r="D2789">
        <v>69.239999999999995</v>
      </c>
    </row>
    <row r="2790" spans="1:4" x14ac:dyDescent="0.2">
      <c r="A2790">
        <v>96053</v>
      </c>
      <c r="B2790" t="s">
        <v>10369</v>
      </c>
      <c r="C2790" t="s">
        <v>533</v>
      </c>
      <c r="D2790">
        <v>16.66</v>
      </c>
    </row>
    <row r="2791" spans="1:4" x14ac:dyDescent="0.2">
      <c r="A2791">
        <v>96055</v>
      </c>
      <c r="B2791" t="s">
        <v>10368</v>
      </c>
      <c r="C2791" t="s">
        <v>533</v>
      </c>
      <c r="D2791">
        <v>4.46</v>
      </c>
    </row>
    <row r="2792" spans="1:4" x14ac:dyDescent="0.2">
      <c r="A2792">
        <v>96056</v>
      </c>
      <c r="B2792" t="s">
        <v>10371</v>
      </c>
      <c r="C2792" t="s">
        <v>533</v>
      </c>
      <c r="D2792">
        <v>18.22</v>
      </c>
    </row>
    <row r="2793" spans="1:4" x14ac:dyDescent="0.2">
      <c r="A2793">
        <v>96057</v>
      </c>
      <c r="B2793" t="s">
        <v>10370</v>
      </c>
      <c r="C2793" t="s">
        <v>533</v>
      </c>
      <c r="D2793">
        <v>69.239999999999995</v>
      </c>
    </row>
    <row r="2794" spans="1:4" x14ac:dyDescent="0.2">
      <c r="A2794">
        <v>7063</v>
      </c>
      <c r="B2794" t="s">
        <v>10374</v>
      </c>
      <c r="C2794" t="s">
        <v>533</v>
      </c>
      <c r="D2794">
        <v>17.91</v>
      </c>
    </row>
    <row r="2795" spans="1:4" x14ac:dyDescent="0.2">
      <c r="A2795">
        <v>7064</v>
      </c>
      <c r="B2795" t="s">
        <v>10373</v>
      </c>
      <c r="C2795" t="s">
        <v>533</v>
      </c>
      <c r="D2795">
        <v>4.84</v>
      </c>
    </row>
    <row r="2796" spans="1:4" x14ac:dyDescent="0.2">
      <c r="A2796">
        <v>7065</v>
      </c>
      <c r="B2796" t="s">
        <v>10377</v>
      </c>
      <c r="C2796" t="s">
        <v>533</v>
      </c>
      <c r="D2796">
        <v>19.600000000000001</v>
      </c>
    </row>
    <row r="2797" spans="1:4" x14ac:dyDescent="0.2">
      <c r="A2797">
        <v>7066</v>
      </c>
      <c r="B2797" t="s">
        <v>10376</v>
      </c>
      <c r="C2797" t="s">
        <v>533</v>
      </c>
      <c r="D2797">
        <v>99.38</v>
      </c>
    </row>
    <row r="2798" spans="1:4" x14ac:dyDescent="0.2">
      <c r="A2798">
        <v>89033</v>
      </c>
      <c r="B2798" t="s">
        <v>10379</v>
      </c>
      <c r="C2798" t="s">
        <v>533</v>
      </c>
      <c r="D2798">
        <v>13.13</v>
      </c>
    </row>
    <row r="2799" spans="1:4" x14ac:dyDescent="0.2">
      <c r="A2799">
        <v>89034</v>
      </c>
      <c r="B2799" t="s">
        <v>10378</v>
      </c>
      <c r="C2799" t="s">
        <v>533</v>
      </c>
      <c r="D2799">
        <v>3.52</v>
      </c>
    </row>
    <row r="2800" spans="1:4" x14ac:dyDescent="0.2">
      <c r="A2800">
        <v>5714</v>
      </c>
      <c r="B2800" t="s">
        <v>10381</v>
      </c>
      <c r="C2800" t="s">
        <v>533</v>
      </c>
      <c r="D2800">
        <v>14.36</v>
      </c>
    </row>
    <row r="2801" spans="1:4" x14ac:dyDescent="0.2">
      <c r="A2801">
        <v>5715</v>
      </c>
      <c r="B2801" t="s">
        <v>10380</v>
      </c>
      <c r="C2801" t="s">
        <v>533</v>
      </c>
      <c r="D2801">
        <v>69.239999999999995</v>
      </c>
    </row>
    <row r="2802" spans="1:4" x14ac:dyDescent="0.2">
      <c r="A2802">
        <v>102906</v>
      </c>
      <c r="B2802" t="s">
        <v>10384</v>
      </c>
      <c r="C2802" t="s">
        <v>533</v>
      </c>
      <c r="D2802" t="s">
        <v>17527</v>
      </c>
    </row>
    <row r="2803" spans="1:4" x14ac:dyDescent="0.2">
      <c r="A2803">
        <v>102907</v>
      </c>
      <c r="B2803" t="s">
        <v>10383</v>
      </c>
      <c r="C2803" t="s">
        <v>533</v>
      </c>
      <c r="D2803" t="s">
        <v>17527</v>
      </c>
    </row>
    <row r="2804" spans="1:4" x14ac:dyDescent="0.2">
      <c r="A2804">
        <v>102908</v>
      </c>
      <c r="B2804" t="s">
        <v>10387</v>
      </c>
      <c r="C2804" t="s">
        <v>533</v>
      </c>
      <c r="D2804" t="s">
        <v>17527</v>
      </c>
    </row>
    <row r="2805" spans="1:4" x14ac:dyDescent="0.2">
      <c r="A2805">
        <v>102909</v>
      </c>
      <c r="B2805" t="s">
        <v>10386</v>
      </c>
      <c r="C2805" t="s">
        <v>533</v>
      </c>
      <c r="D2805">
        <v>4.7699999999999996</v>
      </c>
    </row>
    <row r="2806" spans="1:4" x14ac:dyDescent="0.2">
      <c r="A2806">
        <v>93435</v>
      </c>
      <c r="B2806" t="s">
        <v>10390</v>
      </c>
      <c r="C2806" t="s">
        <v>533</v>
      </c>
      <c r="D2806">
        <v>9.1999999999999993</v>
      </c>
    </row>
    <row r="2807" spans="1:4" x14ac:dyDescent="0.2">
      <c r="A2807">
        <v>93436</v>
      </c>
      <c r="B2807" t="s">
        <v>10389</v>
      </c>
      <c r="C2807" t="s">
        <v>533</v>
      </c>
      <c r="D2807">
        <v>2.83</v>
      </c>
    </row>
    <row r="2808" spans="1:4" x14ac:dyDescent="0.2">
      <c r="A2808">
        <v>93437</v>
      </c>
      <c r="B2808" t="s">
        <v>10394</v>
      </c>
      <c r="C2808" t="s">
        <v>533</v>
      </c>
      <c r="D2808">
        <v>10.06</v>
      </c>
    </row>
    <row r="2809" spans="1:4" x14ac:dyDescent="0.2">
      <c r="A2809">
        <v>93438</v>
      </c>
      <c r="B2809" t="s">
        <v>10393</v>
      </c>
      <c r="C2809" t="s">
        <v>533</v>
      </c>
      <c r="D2809">
        <v>115.43</v>
      </c>
    </row>
    <row r="2810" spans="1:4" x14ac:dyDescent="0.2">
      <c r="A2810">
        <v>100643</v>
      </c>
      <c r="B2810" t="s">
        <v>10397</v>
      </c>
      <c r="C2810" t="s">
        <v>533</v>
      </c>
      <c r="D2810">
        <v>412.54</v>
      </c>
    </row>
    <row r="2811" spans="1:4" x14ac:dyDescent="0.2">
      <c r="A2811">
        <v>100644</v>
      </c>
      <c r="B2811" t="s">
        <v>10396</v>
      </c>
      <c r="C2811" t="s">
        <v>533</v>
      </c>
      <c r="D2811">
        <v>145.41999999999999</v>
      </c>
    </row>
    <row r="2812" spans="1:4" x14ac:dyDescent="0.2">
      <c r="A2812">
        <v>100645</v>
      </c>
      <c r="B2812" t="s">
        <v>10400</v>
      </c>
      <c r="C2812" t="s">
        <v>533</v>
      </c>
      <c r="D2812">
        <v>663.17</v>
      </c>
    </row>
    <row r="2813" spans="1:4" x14ac:dyDescent="0.2">
      <c r="A2813">
        <v>100646</v>
      </c>
      <c r="B2813" t="s">
        <v>10399</v>
      </c>
      <c r="C2813" t="s">
        <v>533</v>
      </c>
      <c r="D2813" s="335">
        <v>5535</v>
      </c>
    </row>
    <row r="2814" spans="1:4" x14ac:dyDescent="0.2">
      <c r="A2814">
        <v>95116</v>
      </c>
      <c r="B2814" t="s">
        <v>10403</v>
      </c>
      <c r="C2814" t="s">
        <v>533</v>
      </c>
      <c r="D2814">
        <v>32.549999999999997</v>
      </c>
    </row>
    <row r="2815" spans="1:4" x14ac:dyDescent="0.2">
      <c r="A2815">
        <v>95117</v>
      </c>
      <c r="B2815" t="s">
        <v>10402</v>
      </c>
      <c r="C2815" t="s">
        <v>533</v>
      </c>
      <c r="D2815">
        <v>10.039999999999999</v>
      </c>
    </row>
    <row r="2816" spans="1:4" x14ac:dyDescent="0.2">
      <c r="A2816">
        <v>53794</v>
      </c>
      <c r="B2816" t="s">
        <v>10405</v>
      </c>
      <c r="C2816" t="s">
        <v>533</v>
      </c>
      <c r="D2816">
        <v>35.619999999999997</v>
      </c>
    </row>
    <row r="2817" spans="1:4" x14ac:dyDescent="0.2">
      <c r="A2817">
        <v>5703</v>
      </c>
      <c r="B2817" t="s">
        <v>10406</v>
      </c>
      <c r="C2817" t="s">
        <v>533</v>
      </c>
      <c r="D2817">
        <v>27.84</v>
      </c>
    </row>
    <row r="2818" spans="1:4" x14ac:dyDescent="0.2">
      <c r="A2818">
        <v>106089</v>
      </c>
      <c r="B2818" t="s">
        <v>10410</v>
      </c>
      <c r="C2818" t="s">
        <v>533</v>
      </c>
      <c r="D2818">
        <v>53.4</v>
      </c>
    </row>
    <row r="2819" spans="1:4" x14ac:dyDescent="0.2">
      <c r="A2819">
        <v>106092</v>
      </c>
      <c r="B2819" t="s">
        <v>10408</v>
      </c>
      <c r="C2819" t="s">
        <v>533</v>
      </c>
      <c r="D2819">
        <v>8.86</v>
      </c>
    </row>
    <row r="2820" spans="1:4" x14ac:dyDescent="0.2">
      <c r="A2820">
        <v>106090</v>
      </c>
      <c r="B2820" t="s">
        <v>10409</v>
      </c>
      <c r="C2820" t="s">
        <v>533</v>
      </c>
      <c r="D2820">
        <v>21.94</v>
      </c>
    </row>
    <row r="2821" spans="1:4" x14ac:dyDescent="0.2">
      <c r="A2821">
        <v>106091</v>
      </c>
      <c r="B2821" t="s">
        <v>10412</v>
      </c>
      <c r="C2821" t="s">
        <v>533</v>
      </c>
      <c r="D2821">
        <v>100.11</v>
      </c>
    </row>
    <row r="2822" spans="1:4" x14ac:dyDescent="0.2">
      <c r="A2822">
        <v>106093</v>
      </c>
      <c r="B2822" t="s">
        <v>10411</v>
      </c>
      <c r="C2822" t="s">
        <v>533</v>
      </c>
      <c r="D2822">
        <v>129.44999999999999</v>
      </c>
    </row>
    <row r="2823" spans="1:4" x14ac:dyDescent="0.2">
      <c r="A2823">
        <v>100637</v>
      </c>
      <c r="B2823" t="s">
        <v>10415</v>
      </c>
      <c r="C2823" t="s">
        <v>533</v>
      </c>
      <c r="D2823">
        <v>201.34</v>
      </c>
    </row>
    <row r="2824" spans="1:4" x14ac:dyDescent="0.2">
      <c r="A2824">
        <v>100638</v>
      </c>
      <c r="B2824" t="s">
        <v>10414</v>
      </c>
      <c r="C2824" t="s">
        <v>533</v>
      </c>
      <c r="D2824">
        <v>61.89</v>
      </c>
    </row>
    <row r="2825" spans="1:4" x14ac:dyDescent="0.2">
      <c r="A2825">
        <v>100639</v>
      </c>
      <c r="B2825" t="s">
        <v>10418</v>
      </c>
      <c r="C2825" t="s">
        <v>533</v>
      </c>
      <c r="D2825">
        <v>251.87</v>
      </c>
    </row>
    <row r="2826" spans="1:4" x14ac:dyDescent="0.2">
      <c r="A2826">
        <v>100640</v>
      </c>
      <c r="B2826" t="s">
        <v>10417</v>
      </c>
      <c r="C2826" t="s">
        <v>533</v>
      </c>
      <c r="D2826" s="335">
        <v>4428</v>
      </c>
    </row>
    <row r="2827" spans="1:4" x14ac:dyDescent="0.2">
      <c r="A2827">
        <v>93429</v>
      </c>
      <c r="B2827" t="s">
        <v>10421</v>
      </c>
      <c r="C2827" t="s">
        <v>533</v>
      </c>
      <c r="D2827">
        <v>163.91</v>
      </c>
    </row>
    <row r="2828" spans="1:4" x14ac:dyDescent="0.2">
      <c r="A2828">
        <v>93430</v>
      </c>
      <c r="B2828" t="s">
        <v>10420</v>
      </c>
      <c r="C2828" t="s">
        <v>533</v>
      </c>
      <c r="D2828">
        <v>50.38</v>
      </c>
    </row>
    <row r="2829" spans="1:4" x14ac:dyDescent="0.2">
      <c r="A2829">
        <v>93431</v>
      </c>
      <c r="B2829" t="s">
        <v>10424</v>
      </c>
      <c r="C2829" t="s">
        <v>533</v>
      </c>
      <c r="D2829">
        <v>205.05</v>
      </c>
    </row>
    <row r="2830" spans="1:4" x14ac:dyDescent="0.2">
      <c r="A2830">
        <v>93432</v>
      </c>
      <c r="B2830" t="s">
        <v>10423</v>
      </c>
      <c r="C2830" t="s">
        <v>533</v>
      </c>
      <c r="D2830" s="335">
        <v>2214</v>
      </c>
    </row>
    <row r="2831" spans="1:4" x14ac:dyDescent="0.2">
      <c r="A2831">
        <v>95118</v>
      </c>
      <c r="B2831" t="s">
        <v>10427</v>
      </c>
      <c r="C2831" t="s">
        <v>533</v>
      </c>
      <c r="D2831">
        <v>75.17</v>
      </c>
    </row>
    <row r="2832" spans="1:4" x14ac:dyDescent="0.2">
      <c r="A2832">
        <v>95119</v>
      </c>
      <c r="B2832" t="s">
        <v>10426</v>
      </c>
      <c r="C2832" t="s">
        <v>533</v>
      </c>
      <c r="D2832">
        <v>23.19</v>
      </c>
    </row>
    <row r="2833" spans="1:4" x14ac:dyDescent="0.2">
      <c r="A2833">
        <v>5707</v>
      </c>
      <c r="B2833" t="s">
        <v>10430</v>
      </c>
      <c r="C2833" t="s">
        <v>533</v>
      </c>
      <c r="D2833">
        <v>82.25</v>
      </c>
    </row>
    <row r="2834" spans="1:4" x14ac:dyDescent="0.2">
      <c r="A2834">
        <v>95120</v>
      </c>
      <c r="B2834" t="s">
        <v>10429</v>
      </c>
      <c r="C2834" t="s">
        <v>533</v>
      </c>
      <c r="D2834">
        <v>74.58</v>
      </c>
    </row>
    <row r="2835" spans="1:4" x14ac:dyDescent="0.2">
      <c r="A2835">
        <v>103657</v>
      </c>
      <c r="B2835" t="s">
        <v>10433</v>
      </c>
      <c r="C2835" t="s">
        <v>533</v>
      </c>
      <c r="D2835" t="s">
        <v>17527</v>
      </c>
    </row>
    <row r="2836" spans="1:4" x14ac:dyDescent="0.2">
      <c r="A2836">
        <v>103658</v>
      </c>
      <c r="B2836" t="s">
        <v>10432</v>
      </c>
      <c r="C2836" t="s">
        <v>533</v>
      </c>
      <c r="D2836" t="s">
        <v>17527</v>
      </c>
    </row>
    <row r="2837" spans="1:4" x14ac:dyDescent="0.2">
      <c r="A2837">
        <v>103659</v>
      </c>
      <c r="B2837" t="s">
        <v>10436</v>
      </c>
      <c r="C2837" t="s">
        <v>533</v>
      </c>
      <c r="D2837" t="s">
        <v>17527</v>
      </c>
    </row>
    <row r="2838" spans="1:4" x14ac:dyDescent="0.2">
      <c r="A2838">
        <v>103660</v>
      </c>
      <c r="B2838" t="s">
        <v>10435</v>
      </c>
      <c r="C2838" t="s">
        <v>533</v>
      </c>
      <c r="D2838">
        <v>12.1</v>
      </c>
    </row>
    <row r="2839" spans="1:4" x14ac:dyDescent="0.2">
      <c r="A2839">
        <v>89015</v>
      </c>
      <c r="B2839" t="s">
        <v>10438</v>
      </c>
      <c r="C2839" t="s">
        <v>533</v>
      </c>
      <c r="D2839">
        <v>3.7</v>
      </c>
    </row>
    <row r="2840" spans="1:4" x14ac:dyDescent="0.2">
      <c r="A2840">
        <v>89016</v>
      </c>
      <c r="B2840" t="s">
        <v>10437</v>
      </c>
      <c r="C2840" t="s">
        <v>533</v>
      </c>
      <c r="D2840">
        <v>0.98</v>
      </c>
    </row>
    <row r="2841" spans="1:4" x14ac:dyDescent="0.2">
      <c r="A2841">
        <v>53804</v>
      </c>
      <c r="B2841" t="s">
        <v>10439</v>
      </c>
      <c r="C2841" t="s">
        <v>533</v>
      </c>
      <c r="D2841">
        <v>4.63</v>
      </c>
    </row>
    <row r="2842" spans="1:4" x14ac:dyDescent="0.2">
      <c r="A2842">
        <v>90582</v>
      </c>
      <c r="B2842" t="s">
        <v>10441</v>
      </c>
      <c r="C2842" t="s">
        <v>533</v>
      </c>
      <c r="D2842">
        <v>0.43</v>
      </c>
    </row>
    <row r="2843" spans="1:4" x14ac:dyDescent="0.2">
      <c r="A2843">
        <v>90583</v>
      </c>
      <c r="B2843" t="s">
        <v>10440</v>
      </c>
      <c r="C2843" t="s">
        <v>533</v>
      </c>
      <c r="D2843">
        <v>0.1</v>
      </c>
    </row>
    <row r="2844" spans="1:4" x14ac:dyDescent="0.2">
      <c r="A2844">
        <v>90584</v>
      </c>
      <c r="B2844" t="s">
        <v>10443</v>
      </c>
      <c r="C2844" t="s">
        <v>533</v>
      </c>
      <c r="D2844">
        <v>0.33</v>
      </c>
    </row>
    <row r="2845" spans="1:4" x14ac:dyDescent="0.2">
      <c r="A2845">
        <v>90585</v>
      </c>
      <c r="B2845" t="s">
        <v>10442</v>
      </c>
      <c r="C2845" t="s">
        <v>533</v>
      </c>
      <c r="D2845">
        <v>0.6</v>
      </c>
    </row>
    <row r="2846" spans="1:4" x14ac:dyDescent="0.2">
      <c r="A2846">
        <v>106380</v>
      </c>
      <c r="B2846" t="s">
        <v>10446</v>
      </c>
      <c r="C2846" t="s">
        <v>533</v>
      </c>
      <c r="D2846">
        <v>73.97</v>
      </c>
    </row>
    <row r="2847" spans="1:4" x14ac:dyDescent="0.2">
      <c r="A2847">
        <v>106381</v>
      </c>
      <c r="B2847" t="s">
        <v>10445</v>
      </c>
      <c r="C2847" t="s">
        <v>533</v>
      </c>
      <c r="D2847">
        <v>26.07</v>
      </c>
    </row>
    <row r="2848" spans="1:4" x14ac:dyDescent="0.2">
      <c r="A2848">
        <v>106382</v>
      </c>
      <c r="B2848" t="s">
        <v>10449</v>
      </c>
      <c r="C2848" t="s">
        <v>533</v>
      </c>
      <c r="D2848">
        <v>118.91</v>
      </c>
    </row>
    <row r="2849" spans="1:4" x14ac:dyDescent="0.2">
      <c r="A2849">
        <v>106383</v>
      </c>
      <c r="B2849" t="s">
        <v>10448</v>
      </c>
      <c r="C2849" t="s">
        <v>533</v>
      </c>
      <c r="D2849">
        <v>95.87</v>
      </c>
    </row>
    <row r="2850" spans="1:4" x14ac:dyDescent="0.2">
      <c r="A2850">
        <v>106376</v>
      </c>
      <c r="B2850" t="s">
        <v>10452</v>
      </c>
      <c r="C2850" t="s">
        <v>533</v>
      </c>
      <c r="D2850">
        <v>174.45</v>
      </c>
    </row>
    <row r="2851" spans="1:4" x14ac:dyDescent="0.2">
      <c r="A2851">
        <v>106377</v>
      </c>
      <c r="B2851" t="s">
        <v>10451</v>
      </c>
      <c r="C2851" t="s">
        <v>533</v>
      </c>
      <c r="D2851">
        <v>61.49</v>
      </c>
    </row>
    <row r="2852" spans="1:4" x14ac:dyDescent="0.2">
      <c r="A2852">
        <v>106378</v>
      </c>
      <c r="B2852" t="s">
        <v>10455</v>
      </c>
      <c r="C2852" t="s">
        <v>533</v>
      </c>
      <c r="D2852">
        <v>280.43</v>
      </c>
    </row>
    <row r="2853" spans="1:4" x14ac:dyDescent="0.2">
      <c r="A2853">
        <v>106379</v>
      </c>
      <c r="B2853" t="s">
        <v>10454</v>
      </c>
      <c r="C2853" t="s">
        <v>533</v>
      </c>
      <c r="D2853">
        <v>116.78</v>
      </c>
    </row>
    <row r="2854" spans="1:4" x14ac:dyDescent="0.2">
      <c r="A2854">
        <v>89240</v>
      </c>
      <c r="B2854" t="s">
        <v>10457</v>
      </c>
      <c r="C2854" t="s">
        <v>533</v>
      </c>
      <c r="D2854">
        <v>89.62</v>
      </c>
    </row>
    <row r="2855" spans="1:4" x14ac:dyDescent="0.2">
      <c r="A2855">
        <v>89241</v>
      </c>
      <c r="B2855" t="s">
        <v>10456</v>
      </c>
      <c r="C2855" t="s">
        <v>533</v>
      </c>
      <c r="D2855">
        <v>31.59</v>
      </c>
    </row>
    <row r="2856" spans="1:4" x14ac:dyDescent="0.2">
      <c r="A2856">
        <v>5710</v>
      </c>
      <c r="B2856" t="s">
        <v>10459</v>
      </c>
      <c r="C2856" t="s">
        <v>533</v>
      </c>
      <c r="D2856">
        <v>144.06</v>
      </c>
    </row>
    <row r="2857" spans="1:4" x14ac:dyDescent="0.2">
      <c r="A2857">
        <v>5711</v>
      </c>
      <c r="B2857" t="s">
        <v>10458</v>
      </c>
      <c r="C2857" t="s">
        <v>533</v>
      </c>
      <c r="D2857">
        <v>91.51</v>
      </c>
    </row>
    <row r="2858" spans="1:4" x14ac:dyDescent="0.2">
      <c r="A2858">
        <v>89253</v>
      </c>
      <c r="B2858" t="s">
        <v>10464</v>
      </c>
      <c r="C2858" t="s">
        <v>533</v>
      </c>
      <c r="D2858">
        <v>73.44</v>
      </c>
    </row>
    <row r="2859" spans="1:4" x14ac:dyDescent="0.2">
      <c r="A2859">
        <v>89254</v>
      </c>
      <c r="B2859" t="s">
        <v>10463</v>
      </c>
      <c r="C2859" t="s">
        <v>533</v>
      </c>
      <c r="D2859">
        <v>25.88</v>
      </c>
    </row>
    <row r="2860" spans="1:4" x14ac:dyDescent="0.2">
      <c r="A2860">
        <v>89255</v>
      </c>
      <c r="B2860" t="s">
        <v>10462</v>
      </c>
      <c r="C2860" t="s">
        <v>533</v>
      </c>
      <c r="D2860">
        <v>118.05</v>
      </c>
    </row>
    <row r="2861" spans="1:4" x14ac:dyDescent="0.2">
      <c r="A2861">
        <v>89256</v>
      </c>
      <c r="B2861" t="s">
        <v>10461</v>
      </c>
      <c r="C2861" t="s">
        <v>533</v>
      </c>
      <c r="D2861">
        <v>87.14</v>
      </c>
    </row>
    <row r="2862" spans="1:4" x14ac:dyDescent="0.2">
      <c r="A2862">
        <v>106384</v>
      </c>
      <c r="B2862" t="s">
        <v>10468</v>
      </c>
      <c r="C2862" t="s">
        <v>533</v>
      </c>
      <c r="D2862">
        <v>90.71</v>
      </c>
    </row>
    <row r="2863" spans="1:4" x14ac:dyDescent="0.2">
      <c r="A2863">
        <v>106385</v>
      </c>
      <c r="B2863" t="s">
        <v>10467</v>
      </c>
      <c r="C2863" t="s">
        <v>533</v>
      </c>
      <c r="D2863">
        <v>27.98</v>
      </c>
    </row>
    <row r="2864" spans="1:4" x14ac:dyDescent="0.2">
      <c r="A2864">
        <v>106386</v>
      </c>
      <c r="B2864" t="s">
        <v>10471</v>
      </c>
      <c r="C2864" t="s">
        <v>533</v>
      </c>
      <c r="D2864">
        <v>127.64</v>
      </c>
    </row>
    <row r="2865" spans="1:4" x14ac:dyDescent="0.2">
      <c r="A2865">
        <v>106387</v>
      </c>
      <c r="B2865" t="s">
        <v>10470</v>
      </c>
      <c r="C2865" t="s">
        <v>533</v>
      </c>
      <c r="D2865">
        <v>91.51</v>
      </c>
    </row>
    <row r="2866" spans="1:4" x14ac:dyDescent="0.2">
      <c r="A2866">
        <v>106489</v>
      </c>
      <c r="B2866" t="s">
        <v>10535</v>
      </c>
      <c r="C2866" t="s">
        <v>52</v>
      </c>
      <c r="D2866" t="s">
        <v>17527</v>
      </c>
    </row>
    <row r="2867" spans="1:4" x14ac:dyDescent="0.2">
      <c r="A2867">
        <v>106491</v>
      </c>
      <c r="B2867" t="s">
        <v>10536</v>
      </c>
      <c r="C2867" t="s">
        <v>52</v>
      </c>
      <c r="D2867" t="s">
        <v>17527</v>
      </c>
    </row>
    <row r="2868" spans="1:4" x14ac:dyDescent="0.2">
      <c r="A2868">
        <v>106493</v>
      </c>
      <c r="B2868" t="s">
        <v>10537</v>
      </c>
      <c r="C2868" t="s">
        <v>52</v>
      </c>
      <c r="D2868" t="s">
        <v>17527</v>
      </c>
    </row>
    <row r="2869" spans="1:4" x14ac:dyDescent="0.2">
      <c r="A2869">
        <v>106490</v>
      </c>
      <c r="B2869" t="s">
        <v>10538</v>
      </c>
      <c r="C2869" t="s">
        <v>52</v>
      </c>
      <c r="D2869" t="s">
        <v>17527</v>
      </c>
    </row>
    <row r="2870" spans="1:4" x14ac:dyDescent="0.2">
      <c r="A2870">
        <v>106492</v>
      </c>
      <c r="B2870" t="s">
        <v>10539</v>
      </c>
      <c r="C2870" t="s">
        <v>52</v>
      </c>
      <c r="D2870" t="s">
        <v>17527</v>
      </c>
    </row>
    <row r="2871" spans="1:4" x14ac:dyDescent="0.2">
      <c r="A2871">
        <v>106496</v>
      </c>
      <c r="B2871" t="s">
        <v>10540</v>
      </c>
      <c r="C2871" t="s">
        <v>52</v>
      </c>
      <c r="D2871" t="s">
        <v>17527</v>
      </c>
    </row>
    <row r="2872" spans="1:4" x14ac:dyDescent="0.2">
      <c r="A2872">
        <v>106497</v>
      </c>
      <c r="B2872" t="s">
        <v>10541</v>
      </c>
      <c r="C2872" t="s">
        <v>52</v>
      </c>
      <c r="D2872" t="s">
        <v>17527</v>
      </c>
    </row>
    <row r="2873" spans="1:4" x14ac:dyDescent="0.2">
      <c r="A2873">
        <v>106495</v>
      </c>
      <c r="B2873" t="s">
        <v>10542</v>
      </c>
      <c r="C2873" t="s">
        <v>52</v>
      </c>
      <c r="D2873" t="s">
        <v>17527</v>
      </c>
    </row>
    <row r="2874" spans="1:4" x14ac:dyDescent="0.2">
      <c r="A2874">
        <v>106498</v>
      </c>
      <c r="B2874" t="s">
        <v>10543</v>
      </c>
      <c r="C2874" t="s">
        <v>52</v>
      </c>
      <c r="D2874" t="s">
        <v>17527</v>
      </c>
    </row>
    <row r="2875" spans="1:4" x14ac:dyDescent="0.2">
      <c r="A2875">
        <v>106494</v>
      </c>
      <c r="B2875" t="s">
        <v>10544</v>
      </c>
      <c r="C2875" t="s">
        <v>52</v>
      </c>
      <c r="D2875" t="s">
        <v>17527</v>
      </c>
    </row>
    <row r="2876" spans="1:4" x14ac:dyDescent="0.2">
      <c r="A2876">
        <v>106485</v>
      </c>
      <c r="B2876" t="s">
        <v>10545</v>
      </c>
      <c r="C2876" t="s">
        <v>52</v>
      </c>
      <c r="D2876" t="s">
        <v>17527</v>
      </c>
    </row>
    <row r="2877" spans="1:4" x14ac:dyDescent="0.2">
      <c r="A2877">
        <v>106486</v>
      </c>
      <c r="B2877" t="s">
        <v>10546</v>
      </c>
      <c r="C2877" t="s">
        <v>52</v>
      </c>
      <c r="D2877" t="s">
        <v>17527</v>
      </c>
    </row>
    <row r="2878" spans="1:4" x14ac:dyDescent="0.2">
      <c r="A2878">
        <v>106487</v>
      </c>
      <c r="B2878" t="s">
        <v>10547</v>
      </c>
      <c r="C2878" t="s">
        <v>52</v>
      </c>
      <c r="D2878" t="s">
        <v>17527</v>
      </c>
    </row>
    <row r="2879" spans="1:4" x14ac:dyDescent="0.2">
      <c r="A2879">
        <v>106488</v>
      </c>
      <c r="B2879" t="s">
        <v>10548</v>
      </c>
      <c r="C2879" t="s">
        <v>52</v>
      </c>
      <c r="D2879" t="s">
        <v>17527</v>
      </c>
    </row>
    <row r="2880" spans="1:4" x14ac:dyDescent="0.2">
      <c r="A2880">
        <v>103797</v>
      </c>
      <c r="B2880" t="s">
        <v>10549</v>
      </c>
      <c r="C2880" t="s">
        <v>94</v>
      </c>
      <c r="D2880">
        <v>18.39</v>
      </c>
    </row>
    <row r="2881" spans="1:4" x14ac:dyDescent="0.2">
      <c r="A2881">
        <v>103930</v>
      </c>
      <c r="B2881" t="s">
        <v>10550</v>
      </c>
      <c r="C2881" t="s">
        <v>2968</v>
      </c>
      <c r="D2881">
        <v>856.43</v>
      </c>
    </row>
    <row r="2882" spans="1:4" x14ac:dyDescent="0.2">
      <c r="A2882">
        <v>103931</v>
      </c>
      <c r="B2882" t="s">
        <v>10553</v>
      </c>
      <c r="C2882" t="s">
        <v>2968</v>
      </c>
      <c r="D2882">
        <v>637.08000000000004</v>
      </c>
    </row>
    <row r="2883" spans="1:4" x14ac:dyDescent="0.2">
      <c r="A2883">
        <v>103932</v>
      </c>
      <c r="B2883" t="s">
        <v>10554</v>
      </c>
      <c r="C2883" t="s">
        <v>2968</v>
      </c>
      <c r="D2883">
        <v>604.95000000000005</v>
      </c>
    </row>
    <row r="2884" spans="1:4" x14ac:dyDescent="0.2">
      <c r="A2884">
        <v>103929</v>
      </c>
      <c r="B2884" t="s">
        <v>10555</v>
      </c>
      <c r="C2884" t="s">
        <v>2968</v>
      </c>
      <c r="D2884" s="335">
        <v>1359.46</v>
      </c>
    </row>
    <row r="2885" spans="1:4" x14ac:dyDescent="0.2">
      <c r="A2885">
        <v>103928</v>
      </c>
      <c r="B2885" t="s">
        <v>10556</v>
      </c>
      <c r="C2885" t="s">
        <v>2968</v>
      </c>
      <c r="D2885">
        <v>582.83000000000004</v>
      </c>
    </row>
    <row r="2886" spans="1:4" x14ac:dyDescent="0.2">
      <c r="A2886">
        <v>103798</v>
      </c>
      <c r="B2886" t="s">
        <v>10558</v>
      </c>
      <c r="C2886" t="s">
        <v>2968</v>
      </c>
      <c r="D2886">
        <v>684.81</v>
      </c>
    </row>
    <row r="2887" spans="1:4" x14ac:dyDescent="0.2">
      <c r="A2887">
        <v>103801</v>
      </c>
      <c r="B2887" t="s">
        <v>1115</v>
      </c>
      <c r="C2887" t="s">
        <v>2968</v>
      </c>
      <c r="D2887">
        <v>704.99</v>
      </c>
    </row>
    <row r="2888" spans="1:4" x14ac:dyDescent="0.2">
      <c r="A2888">
        <v>103933</v>
      </c>
      <c r="B2888" t="s">
        <v>10559</v>
      </c>
      <c r="C2888" t="s">
        <v>2968</v>
      </c>
      <c r="D2888" s="335">
        <v>1679.05</v>
      </c>
    </row>
    <row r="2889" spans="1:4" x14ac:dyDescent="0.2">
      <c r="A2889">
        <v>103925</v>
      </c>
      <c r="B2889" t="s">
        <v>10561</v>
      </c>
      <c r="C2889" t="s">
        <v>2968</v>
      </c>
      <c r="D2889" s="335">
        <v>1896.1</v>
      </c>
    </row>
    <row r="2890" spans="1:4" x14ac:dyDescent="0.2">
      <c r="A2890">
        <v>103926</v>
      </c>
      <c r="B2890" t="s">
        <v>10563</v>
      </c>
      <c r="C2890" t="s">
        <v>2968</v>
      </c>
      <c r="D2890" s="335">
        <v>1520.05</v>
      </c>
    </row>
    <row r="2891" spans="1:4" x14ac:dyDescent="0.2">
      <c r="A2891">
        <v>103796</v>
      </c>
      <c r="B2891" t="s">
        <v>10552</v>
      </c>
      <c r="C2891" t="s">
        <v>3211</v>
      </c>
      <c r="D2891">
        <v>65.44</v>
      </c>
    </row>
    <row r="2892" spans="1:4" x14ac:dyDescent="0.2">
      <c r="A2892">
        <v>103795</v>
      </c>
      <c r="B2892" t="s">
        <v>10562</v>
      </c>
      <c r="C2892" t="s">
        <v>3211</v>
      </c>
      <c r="D2892">
        <v>100.14</v>
      </c>
    </row>
    <row r="2893" spans="1:4" x14ac:dyDescent="0.2">
      <c r="A2893">
        <v>103800</v>
      </c>
      <c r="B2893" t="s">
        <v>10557</v>
      </c>
      <c r="C2893" t="s">
        <v>2968</v>
      </c>
      <c r="D2893">
        <v>582.83000000000004</v>
      </c>
    </row>
    <row r="2894" spans="1:4" x14ac:dyDescent="0.2">
      <c r="A2894">
        <v>103799</v>
      </c>
      <c r="B2894" t="s">
        <v>10551</v>
      </c>
      <c r="C2894" t="s">
        <v>2968</v>
      </c>
      <c r="D2894">
        <v>485.22</v>
      </c>
    </row>
    <row r="2895" spans="1:4" x14ac:dyDescent="0.2">
      <c r="A2895">
        <v>104950</v>
      </c>
      <c r="B2895" t="s">
        <v>10564</v>
      </c>
      <c r="C2895" t="s">
        <v>2968</v>
      </c>
      <c r="D2895" t="s">
        <v>17527</v>
      </c>
    </row>
    <row r="2896" spans="1:4" x14ac:dyDescent="0.2">
      <c r="A2896">
        <v>104948</v>
      </c>
      <c r="B2896" t="s">
        <v>10565</v>
      </c>
      <c r="C2896" t="s">
        <v>2968</v>
      </c>
      <c r="D2896">
        <v>6.04</v>
      </c>
    </row>
    <row r="2897" spans="1:4" x14ac:dyDescent="0.2">
      <c r="A2897">
        <v>104949</v>
      </c>
      <c r="B2897" t="s">
        <v>10566</v>
      </c>
      <c r="C2897" t="s">
        <v>2968</v>
      </c>
      <c r="D2897">
        <v>11.15</v>
      </c>
    </row>
    <row r="2898" spans="1:4" x14ac:dyDescent="0.2">
      <c r="A2898">
        <v>104947</v>
      </c>
      <c r="B2898" t="s">
        <v>10567</v>
      </c>
      <c r="C2898" t="s">
        <v>2968</v>
      </c>
      <c r="D2898">
        <v>13.97</v>
      </c>
    </row>
    <row r="2899" spans="1:4" x14ac:dyDescent="0.2">
      <c r="A2899">
        <v>106545</v>
      </c>
      <c r="B2899" t="s">
        <v>10568</v>
      </c>
      <c r="C2899" t="s">
        <v>83</v>
      </c>
      <c r="D2899">
        <v>11.13</v>
      </c>
    </row>
    <row r="2900" spans="1:4" x14ac:dyDescent="0.2">
      <c r="A2900">
        <v>106543</v>
      </c>
      <c r="B2900" t="s">
        <v>10570</v>
      </c>
      <c r="C2900" t="s">
        <v>83</v>
      </c>
      <c r="D2900">
        <v>22.87</v>
      </c>
    </row>
    <row r="2901" spans="1:4" x14ac:dyDescent="0.2">
      <c r="A2901">
        <v>106544</v>
      </c>
      <c r="B2901" t="s">
        <v>10571</v>
      </c>
      <c r="C2901" t="s">
        <v>83</v>
      </c>
      <c r="D2901">
        <v>39.229999999999997</v>
      </c>
    </row>
    <row r="2902" spans="1:4" x14ac:dyDescent="0.2">
      <c r="A2902">
        <v>106546</v>
      </c>
      <c r="B2902" t="s">
        <v>10572</v>
      </c>
      <c r="C2902" t="s">
        <v>83</v>
      </c>
      <c r="D2902">
        <v>6.98</v>
      </c>
    </row>
    <row r="2903" spans="1:4" x14ac:dyDescent="0.2">
      <c r="A2903">
        <v>106547</v>
      </c>
      <c r="B2903" t="s">
        <v>10573</v>
      </c>
      <c r="C2903" t="s">
        <v>52</v>
      </c>
      <c r="D2903">
        <v>8.89</v>
      </c>
    </row>
    <row r="2904" spans="1:4" x14ac:dyDescent="0.2">
      <c r="A2904">
        <v>106542</v>
      </c>
      <c r="B2904" t="s">
        <v>10574</v>
      </c>
      <c r="C2904" t="s">
        <v>3211</v>
      </c>
      <c r="D2904" t="s">
        <v>17527</v>
      </c>
    </row>
    <row r="2905" spans="1:4" x14ac:dyDescent="0.2">
      <c r="A2905">
        <v>106534</v>
      </c>
      <c r="B2905" t="s">
        <v>10575</v>
      </c>
      <c r="C2905" t="s">
        <v>3211</v>
      </c>
      <c r="D2905" t="s">
        <v>17527</v>
      </c>
    </row>
    <row r="2906" spans="1:4" x14ac:dyDescent="0.2">
      <c r="A2906">
        <v>106535</v>
      </c>
      <c r="B2906" t="s">
        <v>10576</v>
      </c>
      <c r="C2906" t="s">
        <v>3211</v>
      </c>
      <c r="D2906" t="s">
        <v>17527</v>
      </c>
    </row>
    <row r="2907" spans="1:4" x14ac:dyDescent="0.2">
      <c r="A2907">
        <v>106537</v>
      </c>
      <c r="B2907" t="s">
        <v>10577</v>
      </c>
      <c r="C2907" t="s">
        <v>3211</v>
      </c>
      <c r="D2907" t="s">
        <v>17527</v>
      </c>
    </row>
    <row r="2908" spans="1:4" x14ac:dyDescent="0.2">
      <c r="A2908">
        <v>106536</v>
      </c>
      <c r="B2908" t="s">
        <v>10578</v>
      </c>
      <c r="C2908" t="s">
        <v>3211</v>
      </c>
      <c r="D2908" t="s">
        <v>17527</v>
      </c>
    </row>
    <row r="2909" spans="1:4" x14ac:dyDescent="0.2">
      <c r="A2909">
        <v>106530</v>
      </c>
      <c r="B2909" t="s">
        <v>10579</v>
      </c>
      <c r="C2909" t="s">
        <v>3211</v>
      </c>
      <c r="D2909" t="s">
        <v>17527</v>
      </c>
    </row>
    <row r="2910" spans="1:4" x14ac:dyDescent="0.2">
      <c r="A2910">
        <v>106531</v>
      </c>
      <c r="B2910" t="s">
        <v>10580</v>
      </c>
      <c r="C2910" t="s">
        <v>3211</v>
      </c>
      <c r="D2910" t="s">
        <v>17527</v>
      </c>
    </row>
    <row r="2911" spans="1:4" x14ac:dyDescent="0.2">
      <c r="A2911">
        <v>106533</v>
      </c>
      <c r="B2911" t="s">
        <v>10581</v>
      </c>
      <c r="C2911" t="s">
        <v>3211</v>
      </c>
      <c r="D2911" t="s">
        <v>17527</v>
      </c>
    </row>
    <row r="2912" spans="1:4" x14ac:dyDescent="0.2">
      <c r="A2912">
        <v>106532</v>
      </c>
      <c r="B2912" t="s">
        <v>10582</v>
      </c>
      <c r="C2912" t="s">
        <v>3211</v>
      </c>
      <c r="D2912" t="s">
        <v>17527</v>
      </c>
    </row>
    <row r="2913" spans="1:4" x14ac:dyDescent="0.2">
      <c r="A2913">
        <v>106538</v>
      </c>
      <c r="B2913" t="s">
        <v>10583</v>
      </c>
      <c r="C2913" t="s">
        <v>3211</v>
      </c>
      <c r="D2913" t="s">
        <v>17527</v>
      </c>
    </row>
    <row r="2914" spans="1:4" x14ac:dyDescent="0.2">
      <c r="A2914">
        <v>106539</v>
      </c>
      <c r="B2914" t="s">
        <v>10584</v>
      </c>
      <c r="C2914" t="s">
        <v>3211</v>
      </c>
      <c r="D2914" t="s">
        <v>17527</v>
      </c>
    </row>
    <row r="2915" spans="1:4" x14ac:dyDescent="0.2">
      <c r="A2915">
        <v>106541</v>
      </c>
      <c r="B2915" t="s">
        <v>10585</v>
      </c>
      <c r="C2915" t="s">
        <v>3211</v>
      </c>
      <c r="D2915" t="s">
        <v>17527</v>
      </c>
    </row>
    <row r="2916" spans="1:4" x14ac:dyDescent="0.2">
      <c r="A2916">
        <v>106540</v>
      </c>
      <c r="B2916" t="s">
        <v>10586</v>
      </c>
      <c r="C2916" t="s">
        <v>3211</v>
      </c>
      <c r="D2916" t="s">
        <v>17527</v>
      </c>
    </row>
    <row r="2917" spans="1:4" x14ac:dyDescent="0.2">
      <c r="A2917">
        <v>104325</v>
      </c>
      <c r="B2917" t="s">
        <v>10587</v>
      </c>
      <c r="C2917" t="s">
        <v>52</v>
      </c>
      <c r="D2917" t="s">
        <v>17527</v>
      </c>
    </row>
    <row r="2918" spans="1:4" x14ac:dyDescent="0.2">
      <c r="A2918">
        <v>104318</v>
      </c>
      <c r="B2918" t="s">
        <v>10588</v>
      </c>
      <c r="C2918" t="s">
        <v>52</v>
      </c>
      <c r="D2918">
        <v>9.3699999999999992</v>
      </c>
    </row>
    <row r="2919" spans="1:4" x14ac:dyDescent="0.2">
      <c r="A2919">
        <v>89867</v>
      </c>
      <c r="B2919" t="s">
        <v>10589</v>
      </c>
      <c r="C2919" t="s">
        <v>52</v>
      </c>
      <c r="D2919">
        <v>10.42</v>
      </c>
    </row>
    <row r="2920" spans="1:4" x14ac:dyDescent="0.2">
      <c r="A2920">
        <v>104320</v>
      </c>
      <c r="B2920" t="s">
        <v>10590</v>
      </c>
      <c r="C2920" t="s">
        <v>52</v>
      </c>
      <c r="D2920">
        <v>14.31</v>
      </c>
    </row>
    <row r="2921" spans="1:4" x14ac:dyDescent="0.2">
      <c r="A2921">
        <v>104317</v>
      </c>
      <c r="B2921" t="s">
        <v>10591</v>
      </c>
      <c r="C2921" t="s">
        <v>52</v>
      </c>
      <c r="D2921">
        <v>8.77</v>
      </c>
    </row>
    <row r="2922" spans="1:4" x14ac:dyDescent="0.2">
      <c r="A2922">
        <v>89866</v>
      </c>
      <c r="B2922" t="s">
        <v>10592</v>
      </c>
      <c r="C2922" t="s">
        <v>52</v>
      </c>
      <c r="D2922">
        <v>9.57</v>
      </c>
    </row>
    <row r="2923" spans="1:4" x14ac:dyDescent="0.2">
      <c r="A2923">
        <v>104319</v>
      </c>
      <c r="B2923" t="s">
        <v>10593</v>
      </c>
      <c r="C2923" t="s">
        <v>52</v>
      </c>
      <c r="D2923">
        <v>12.41</v>
      </c>
    </row>
    <row r="2924" spans="1:4" x14ac:dyDescent="0.2">
      <c r="A2924">
        <v>104321</v>
      </c>
      <c r="B2924" t="s">
        <v>10594</v>
      </c>
      <c r="C2924" t="s">
        <v>52</v>
      </c>
      <c r="D2924">
        <v>6.59</v>
      </c>
    </row>
    <row r="2925" spans="1:4" x14ac:dyDescent="0.2">
      <c r="A2925">
        <v>89868</v>
      </c>
      <c r="B2925" t="s">
        <v>10595</v>
      </c>
      <c r="C2925" t="s">
        <v>52</v>
      </c>
      <c r="D2925">
        <v>7.17</v>
      </c>
    </row>
    <row r="2926" spans="1:4" x14ac:dyDescent="0.2">
      <c r="A2926">
        <v>104322</v>
      </c>
      <c r="B2926" t="s">
        <v>10596</v>
      </c>
      <c r="C2926" t="s">
        <v>52</v>
      </c>
      <c r="D2926">
        <v>9.26</v>
      </c>
    </row>
    <row r="2927" spans="1:4" x14ac:dyDescent="0.2">
      <c r="A2927">
        <v>104323</v>
      </c>
      <c r="B2927" t="s">
        <v>10597</v>
      </c>
      <c r="C2927" t="s">
        <v>52</v>
      </c>
      <c r="D2927">
        <v>12.18</v>
      </c>
    </row>
    <row r="2928" spans="1:4" x14ac:dyDescent="0.2">
      <c r="A2928">
        <v>89869</v>
      </c>
      <c r="B2928" t="s">
        <v>345</v>
      </c>
      <c r="C2928" t="s">
        <v>52</v>
      </c>
      <c r="D2928">
        <v>13.24</v>
      </c>
    </row>
    <row r="2929" spans="1:4" x14ac:dyDescent="0.2">
      <c r="A2929">
        <v>104324</v>
      </c>
      <c r="B2929" t="s">
        <v>10598</v>
      </c>
      <c r="C2929" t="s">
        <v>52</v>
      </c>
      <c r="D2929">
        <v>17.43</v>
      </c>
    </row>
    <row r="2930" spans="1:4" x14ac:dyDescent="0.2">
      <c r="A2930">
        <v>104315</v>
      </c>
      <c r="B2930" t="s">
        <v>10599</v>
      </c>
      <c r="C2930" t="s">
        <v>83</v>
      </c>
      <c r="D2930">
        <v>20.79</v>
      </c>
    </row>
    <row r="2931" spans="1:4" x14ac:dyDescent="0.2">
      <c r="A2931">
        <v>89865</v>
      </c>
      <c r="B2931" t="s">
        <v>10600</v>
      </c>
      <c r="C2931" t="s">
        <v>83</v>
      </c>
      <c r="D2931">
        <v>22.22</v>
      </c>
    </row>
    <row r="2932" spans="1:4" x14ac:dyDescent="0.2">
      <c r="A2932">
        <v>104316</v>
      </c>
      <c r="B2932" t="s">
        <v>10601</v>
      </c>
      <c r="C2932" t="s">
        <v>83</v>
      </c>
      <c r="D2932">
        <v>29</v>
      </c>
    </row>
    <row r="2933" spans="1:4" x14ac:dyDescent="0.2">
      <c r="A2933">
        <v>102724</v>
      </c>
      <c r="B2933" t="s">
        <v>10602</v>
      </c>
      <c r="C2933" t="s">
        <v>52</v>
      </c>
      <c r="D2933">
        <v>37.94</v>
      </c>
    </row>
    <row r="2934" spans="1:4" x14ac:dyDescent="0.2">
      <c r="A2934">
        <v>102726</v>
      </c>
      <c r="B2934" t="s">
        <v>9062</v>
      </c>
      <c r="C2934" t="s">
        <v>52</v>
      </c>
      <c r="D2934">
        <v>35.07</v>
      </c>
    </row>
    <row r="2935" spans="1:4" x14ac:dyDescent="0.2">
      <c r="A2935">
        <v>102725</v>
      </c>
      <c r="B2935" t="s">
        <v>10603</v>
      </c>
      <c r="C2935" t="s">
        <v>52</v>
      </c>
      <c r="D2935">
        <v>37.21</v>
      </c>
    </row>
    <row r="2936" spans="1:4" x14ac:dyDescent="0.2">
      <c r="A2936">
        <v>102722</v>
      </c>
      <c r="B2936" t="s">
        <v>10604</v>
      </c>
      <c r="C2936" t="s">
        <v>83</v>
      </c>
      <c r="D2936">
        <v>67.510000000000005</v>
      </c>
    </row>
    <row r="2937" spans="1:4" x14ac:dyDescent="0.2">
      <c r="A2937">
        <v>102721</v>
      </c>
      <c r="B2937" t="s">
        <v>10605</v>
      </c>
      <c r="C2937" t="s">
        <v>83</v>
      </c>
      <c r="D2937" t="s">
        <v>17527</v>
      </c>
    </row>
    <row r="2938" spans="1:4" x14ac:dyDescent="0.2">
      <c r="A2938">
        <v>102723</v>
      </c>
      <c r="B2938" t="s">
        <v>10606</v>
      </c>
      <c r="C2938" t="s">
        <v>83</v>
      </c>
      <c r="D2938">
        <v>124.24</v>
      </c>
    </row>
    <row r="2939" spans="1:4" x14ac:dyDescent="0.2">
      <c r="A2939">
        <v>102690</v>
      </c>
      <c r="B2939" t="s">
        <v>10607</v>
      </c>
      <c r="C2939" t="s">
        <v>83</v>
      </c>
      <c r="D2939">
        <v>79.430000000000007</v>
      </c>
    </row>
    <row r="2940" spans="1:4" x14ac:dyDescent="0.2">
      <c r="A2940">
        <v>102688</v>
      </c>
      <c r="B2940" t="s">
        <v>10609</v>
      </c>
      <c r="C2940" t="s">
        <v>83</v>
      </c>
      <c r="D2940">
        <v>46.56</v>
      </c>
    </row>
    <row r="2941" spans="1:4" x14ac:dyDescent="0.2">
      <c r="A2941">
        <v>102689</v>
      </c>
      <c r="B2941" t="s">
        <v>10610</v>
      </c>
      <c r="C2941" t="s">
        <v>83</v>
      </c>
      <c r="D2941">
        <v>104.82</v>
      </c>
    </row>
    <row r="2942" spans="1:4" x14ac:dyDescent="0.2">
      <c r="A2942">
        <v>102693</v>
      </c>
      <c r="B2942" t="s">
        <v>10611</v>
      </c>
      <c r="C2942" t="s">
        <v>83</v>
      </c>
      <c r="D2942">
        <v>137.68</v>
      </c>
    </row>
    <row r="2943" spans="1:4" x14ac:dyDescent="0.2">
      <c r="A2943">
        <v>102694</v>
      </c>
      <c r="B2943" t="s">
        <v>10612</v>
      </c>
      <c r="C2943" t="s">
        <v>83</v>
      </c>
      <c r="D2943">
        <v>85.61</v>
      </c>
    </row>
    <row r="2944" spans="1:4" x14ac:dyDescent="0.2">
      <c r="A2944">
        <v>102697</v>
      </c>
      <c r="B2944" t="s">
        <v>10613</v>
      </c>
      <c r="C2944" t="s">
        <v>83</v>
      </c>
      <c r="D2944">
        <v>132.05000000000001</v>
      </c>
    </row>
    <row r="2945" spans="1:4" x14ac:dyDescent="0.2">
      <c r="A2945">
        <v>102696</v>
      </c>
      <c r="B2945" t="s">
        <v>10614</v>
      </c>
      <c r="C2945" t="s">
        <v>83</v>
      </c>
      <c r="D2945">
        <v>143.94999999999999</v>
      </c>
    </row>
    <row r="2946" spans="1:4" x14ac:dyDescent="0.2">
      <c r="A2946">
        <v>102703</v>
      </c>
      <c r="B2946" t="s">
        <v>10615</v>
      </c>
      <c r="C2946" t="s">
        <v>83</v>
      </c>
      <c r="D2946">
        <v>190.39</v>
      </c>
    </row>
    <row r="2947" spans="1:4" x14ac:dyDescent="0.2">
      <c r="A2947">
        <v>102678</v>
      </c>
      <c r="B2947" t="s">
        <v>10616</v>
      </c>
      <c r="C2947" t="s">
        <v>83</v>
      </c>
      <c r="D2947">
        <v>167.57</v>
      </c>
    </row>
    <row r="2948" spans="1:4" x14ac:dyDescent="0.2">
      <c r="A2948">
        <v>102679</v>
      </c>
      <c r="B2948" t="s">
        <v>10617</v>
      </c>
      <c r="C2948" t="s">
        <v>83</v>
      </c>
      <c r="D2948">
        <v>181.61</v>
      </c>
    </row>
    <row r="2949" spans="1:4" x14ac:dyDescent="0.2">
      <c r="A2949">
        <v>102673</v>
      </c>
      <c r="B2949" t="s">
        <v>10618</v>
      </c>
      <c r="C2949" t="s">
        <v>83</v>
      </c>
      <c r="D2949">
        <v>192.47</v>
      </c>
    </row>
    <row r="2950" spans="1:4" x14ac:dyDescent="0.2">
      <c r="A2950">
        <v>102677</v>
      </c>
      <c r="B2950" t="s">
        <v>10619</v>
      </c>
      <c r="C2950" t="s">
        <v>83</v>
      </c>
      <c r="D2950">
        <v>177.12</v>
      </c>
    </row>
    <row r="2951" spans="1:4" x14ac:dyDescent="0.2">
      <c r="A2951">
        <v>102683</v>
      </c>
      <c r="B2951" t="s">
        <v>10620</v>
      </c>
      <c r="C2951" t="s">
        <v>83</v>
      </c>
      <c r="D2951">
        <v>237.21</v>
      </c>
    </row>
    <row r="2952" spans="1:4" x14ac:dyDescent="0.2">
      <c r="A2952">
        <v>102687</v>
      </c>
      <c r="B2952" t="s">
        <v>10621</v>
      </c>
      <c r="C2952" t="s">
        <v>83</v>
      </c>
      <c r="D2952">
        <v>246.23</v>
      </c>
    </row>
    <row r="2953" spans="1:4" x14ac:dyDescent="0.2">
      <c r="A2953">
        <v>102670</v>
      </c>
      <c r="B2953" t="s">
        <v>10622</v>
      </c>
      <c r="C2953" t="s">
        <v>83</v>
      </c>
      <c r="D2953">
        <v>114.24</v>
      </c>
    </row>
    <row r="2954" spans="1:4" x14ac:dyDescent="0.2">
      <c r="A2954">
        <v>102674</v>
      </c>
      <c r="B2954" t="s">
        <v>10623</v>
      </c>
      <c r="C2954" t="s">
        <v>83</v>
      </c>
      <c r="D2954">
        <v>124.68</v>
      </c>
    </row>
    <row r="2955" spans="1:4" x14ac:dyDescent="0.2">
      <c r="A2955">
        <v>102680</v>
      </c>
      <c r="B2955" t="s">
        <v>10624</v>
      </c>
      <c r="C2955" t="s">
        <v>83</v>
      </c>
      <c r="D2955">
        <v>179.95</v>
      </c>
    </row>
    <row r="2956" spans="1:4" x14ac:dyDescent="0.2">
      <c r="A2956">
        <v>102684</v>
      </c>
      <c r="B2956" t="s">
        <v>10625</v>
      </c>
      <c r="C2956" t="s">
        <v>83</v>
      </c>
      <c r="D2956">
        <v>193.98</v>
      </c>
    </row>
    <row r="2957" spans="1:4" x14ac:dyDescent="0.2">
      <c r="A2957">
        <v>102672</v>
      </c>
      <c r="B2957" t="s">
        <v>10626</v>
      </c>
      <c r="C2957" t="s">
        <v>83</v>
      </c>
      <c r="D2957">
        <v>192.86</v>
      </c>
    </row>
    <row r="2958" spans="1:4" x14ac:dyDescent="0.2">
      <c r="A2958">
        <v>102676</v>
      </c>
      <c r="B2958" t="s">
        <v>10627</v>
      </c>
      <c r="C2958" t="s">
        <v>83</v>
      </c>
      <c r="D2958">
        <v>190.53</v>
      </c>
    </row>
    <row r="2959" spans="1:4" x14ac:dyDescent="0.2">
      <c r="A2959">
        <v>102681</v>
      </c>
      <c r="B2959" t="s">
        <v>10628</v>
      </c>
      <c r="C2959" t="s">
        <v>83</v>
      </c>
      <c r="D2959">
        <v>245.79</v>
      </c>
    </row>
    <row r="2960" spans="1:4" x14ac:dyDescent="0.2">
      <c r="A2960">
        <v>102685</v>
      </c>
      <c r="B2960" t="s">
        <v>10629</v>
      </c>
      <c r="C2960" t="s">
        <v>83</v>
      </c>
      <c r="D2960">
        <v>259.83</v>
      </c>
    </row>
    <row r="2961" spans="1:4" x14ac:dyDescent="0.2">
      <c r="A2961">
        <v>102664</v>
      </c>
      <c r="B2961" t="s">
        <v>10630</v>
      </c>
      <c r="C2961" t="s">
        <v>83</v>
      </c>
      <c r="D2961">
        <v>60.91</v>
      </c>
    </row>
    <row r="2962" spans="1:4" x14ac:dyDescent="0.2">
      <c r="A2962">
        <v>102665</v>
      </c>
      <c r="B2962" t="s">
        <v>10631</v>
      </c>
      <c r="C2962" t="s">
        <v>83</v>
      </c>
      <c r="D2962">
        <v>29.25</v>
      </c>
    </row>
    <row r="2963" spans="1:4" x14ac:dyDescent="0.2">
      <c r="A2963">
        <v>102663</v>
      </c>
      <c r="B2963" t="s">
        <v>10632</v>
      </c>
      <c r="C2963" t="s">
        <v>83</v>
      </c>
      <c r="D2963">
        <v>83.85</v>
      </c>
    </row>
    <row r="2964" spans="1:4" x14ac:dyDescent="0.2">
      <c r="A2964">
        <v>102669</v>
      </c>
      <c r="B2964" t="s">
        <v>10633</v>
      </c>
      <c r="C2964" t="s">
        <v>83</v>
      </c>
      <c r="D2964">
        <v>116.52</v>
      </c>
    </row>
    <row r="2965" spans="1:4" x14ac:dyDescent="0.2">
      <c r="A2965">
        <v>102661</v>
      </c>
      <c r="B2965" t="s">
        <v>10634</v>
      </c>
      <c r="C2965" t="s">
        <v>83</v>
      </c>
      <c r="D2965">
        <v>38.880000000000003</v>
      </c>
    </row>
    <row r="2966" spans="1:4" x14ac:dyDescent="0.2">
      <c r="A2966">
        <v>102666</v>
      </c>
      <c r="B2966" t="s">
        <v>10635</v>
      </c>
      <c r="C2966" t="s">
        <v>83</v>
      </c>
      <c r="D2966">
        <v>71.75</v>
      </c>
    </row>
    <row r="2967" spans="1:4" x14ac:dyDescent="0.2">
      <c r="A2967">
        <v>102662</v>
      </c>
      <c r="B2967" t="s">
        <v>10636</v>
      </c>
      <c r="C2967" t="s">
        <v>83</v>
      </c>
      <c r="D2967">
        <v>100.46</v>
      </c>
    </row>
    <row r="2968" spans="1:4" x14ac:dyDescent="0.2">
      <c r="A2968">
        <v>102668</v>
      </c>
      <c r="B2968" t="s">
        <v>10637</v>
      </c>
      <c r="C2968" t="s">
        <v>83</v>
      </c>
      <c r="D2968">
        <v>133.32</v>
      </c>
    </row>
    <row r="2969" spans="1:4" x14ac:dyDescent="0.2">
      <c r="A2969">
        <v>102718</v>
      </c>
      <c r="B2969" t="s">
        <v>10638</v>
      </c>
      <c r="C2969" t="s">
        <v>2968</v>
      </c>
      <c r="D2969">
        <v>165.39</v>
      </c>
    </row>
    <row r="2970" spans="1:4" x14ac:dyDescent="0.2">
      <c r="A2970">
        <v>102716</v>
      </c>
      <c r="B2970" t="s">
        <v>10639</v>
      </c>
      <c r="C2970" t="s">
        <v>2968</v>
      </c>
      <c r="D2970">
        <v>147.44</v>
      </c>
    </row>
    <row r="2971" spans="1:4" x14ac:dyDescent="0.2">
      <c r="A2971">
        <v>102719</v>
      </c>
      <c r="B2971" t="s">
        <v>10640</v>
      </c>
      <c r="C2971" t="s">
        <v>2968</v>
      </c>
      <c r="D2971">
        <v>173.29</v>
      </c>
    </row>
    <row r="2972" spans="1:4" x14ac:dyDescent="0.2">
      <c r="A2972">
        <v>102717</v>
      </c>
      <c r="B2972" t="s">
        <v>10641</v>
      </c>
      <c r="C2972" t="s">
        <v>2968</v>
      </c>
      <c r="D2972">
        <v>155.34</v>
      </c>
    </row>
    <row r="2973" spans="1:4" x14ac:dyDescent="0.2">
      <c r="A2973">
        <v>102720</v>
      </c>
      <c r="B2973" t="s">
        <v>10642</v>
      </c>
      <c r="C2973" t="s">
        <v>3211</v>
      </c>
      <c r="D2973" t="s">
        <v>17527</v>
      </c>
    </row>
    <row r="2974" spans="1:4" x14ac:dyDescent="0.2">
      <c r="A2974">
        <v>102713</v>
      </c>
      <c r="B2974" t="s">
        <v>10643</v>
      </c>
      <c r="C2974" t="s">
        <v>3211</v>
      </c>
      <c r="D2974">
        <v>16.96</v>
      </c>
    </row>
    <row r="2975" spans="1:4" x14ac:dyDescent="0.2">
      <c r="A2975">
        <v>102715</v>
      </c>
      <c r="B2975" t="s">
        <v>10644</v>
      </c>
      <c r="C2975" t="s">
        <v>3211</v>
      </c>
      <c r="D2975">
        <v>33.520000000000003</v>
      </c>
    </row>
    <row r="2976" spans="1:4" x14ac:dyDescent="0.2">
      <c r="A2976">
        <v>103653</v>
      </c>
      <c r="B2976" t="s">
        <v>10645</v>
      </c>
      <c r="C2976" t="s">
        <v>3211</v>
      </c>
      <c r="D2976">
        <v>40.04</v>
      </c>
    </row>
    <row r="2977" spans="1:4" x14ac:dyDescent="0.2">
      <c r="A2977">
        <v>102712</v>
      </c>
      <c r="B2977" t="s">
        <v>10646</v>
      </c>
      <c r="C2977" t="s">
        <v>3211</v>
      </c>
      <c r="D2977">
        <v>12.35</v>
      </c>
    </row>
    <row r="2978" spans="1:4" x14ac:dyDescent="0.2">
      <c r="A2978">
        <v>102711</v>
      </c>
      <c r="B2978" t="s">
        <v>10647</v>
      </c>
      <c r="C2978" t="s">
        <v>52</v>
      </c>
      <c r="D2978">
        <v>96.18</v>
      </c>
    </row>
    <row r="2979" spans="1:4" x14ac:dyDescent="0.2">
      <c r="A2979">
        <v>102710</v>
      </c>
      <c r="B2979" t="s">
        <v>10648</v>
      </c>
      <c r="C2979" t="s">
        <v>52</v>
      </c>
      <c r="D2979">
        <v>76.42</v>
      </c>
    </row>
    <row r="2980" spans="1:4" x14ac:dyDescent="0.2">
      <c r="A2980">
        <v>102709</v>
      </c>
      <c r="B2980" t="s">
        <v>10649</v>
      </c>
      <c r="C2980" t="s">
        <v>52</v>
      </c>
      <c r="D2980" t="s">
        <v>17527</v>
      </c>
    </row>
    <row r="2981" spans="1:4" x14ac:dyDescent="0.2">
      <c r="A2981">
        <v>102708</v>
      </c>
      <c r="B2981" t="s">
        <v>10650</v>
      </c>
      <c r="C2981" t="s">
        <v>52</v>
      </c>
      <c r="D2981">
        <v>32.17</v>
      </c>
    </row>
    <row r="2982" spans="1:4" x14ac:dyDescent="0.2">
      <c r="A2982">
        <v>102707</v>
      </c>
      <c r="B2982" t="s">
        <v>10651</v>
      </c>
      <c r="C2982" t="s">
        <v>83</v>
      </c>
      <c r="D2982">
        <v>61.05</v>
      </c>
    </row>
    <row r="2983" spans="1:4" x14ac:dyDescent="0.2">
      <c r="A2983">
        <v>102704</v>
      </c>
      <c r="B2983" t="s">
        <v>10652</v>
      </c>
      <c r="C2983" t="s">
        <v>83</v>
      </c>
      <c r="D2983">
        <v>11.69</v>
      </c>
    </row>
    <row r="2984" spans="1:4" x14ac:dyDescent="0.2">
      <c r="A2984">
        <v>102705</v>
      </c>
      <c r="B2984" t="s">
        <v>10653</v>
      </c>
      <c r="C2984" t="s">
        <v>83</v>
      </c>
      <c r="D2984">
        <v>68.42</v>
      </c>
    </row>
    <row r="2985" spans="1:4" x14ac:dyDescent="0.2">
      <c r="A2985">
        <v>98333</v>
      </c>
      <c r="B2985" t="s">
        <v>10654</v>
      </c>
      <c r="C2985" t="s">
        <v>3211</v>
      </c>
      <c r="D2985" t="s">
        <v>17527</v>
      </c>
    </row>
    <row r="2986" spans="1:4" x14ac:dyDescent="0.2">
      <c r="A2986">
        <v>98332</v>
      </c>
      <c r="B2986" t="s">
        <v>10656</v>
      </c>
      <c r="C2986" t="s">
        <v>3211</v>
      </c>
      <c r="D2986" t="s">
        <v>17527</v>
      </c>
    </row>
    <row r="2987" spans="1:4" x14ac:dyDescent="0.2">
      <c r="A2987">
        <v>98331</v>
      </c>
      <c r="B2987" t="s">
        <v>10657</v>
      </c>
      <c r="C2987" t="s">
        <v>3211</v>
      </c>
      <c r="D2987" t="s">
        <v>17527</v>
      </c>
    </row>
    <row r="2988" spans="1:4" x14ac:dyDescent="0.2">
      <c r="A2988">
        <v>98327</v>
      </c>
      <c r="B2988" t="s">
        <v>10658</v>
      </c>
      <c r="C2988" t="s">
        <v>3211</v>
      </c>
      <c r="D2988" t="s">
        <v>17527</v>
      </c>
    </row>
    <row r="2989" spans="1:4" x14ac:dyDescent="0.2">
      <c r="A2989">
        <v>98326</v>
      </c>
      <c r="B2989" t="s">
        <v>10659</v>
      </c>
      <c r="C2989" t="s">
        <v>3211</v>
      </c>
      <c r="D2989" t="s">
        <v>17527</v>
      </c>
    </row>
    <row r="2990" spans="1:4" x14ac:dyDescent="0.2">
      <c r="A2990">
        <v>98325</v>
      </c>
      <c r="B2990" t="s">
        <v>10660</v>
      </c>
      <c r="C2990" t="s">
        <v>3211</v>
      </c>
      <c r="D2990" t="s">
        <v>17527</v>
      </c>
    </row>
    <row r="2991" spans="1:4" x14ac:dyDescent="0.2">
      <c r="A2991">
        <v>98370</v>
      </c>
      <c r="B2991" t="s">
        <v>10661</v>
      </c>
      <c r="C2991" t="s">
        <v>3211</v>
      </c>
      <c r="D2991" t="s">
        <v>17527</v>
      </c>
    </row>
    <row r="2992" spans="1:4" x14ac:dyDescent="0.2">
      <c r="A2992">
        <v>98389</v>
      </c>
      <c r="B2992" t="s">
        <v>10662</v>
      </c>
      <c r="C2992" t="s">
        <v>52</v>
      </c>
      <c r="D2992" t="s">
        <v>17527</v>
      </c>
    </row>
    <row r="2993" spans="1:4" x14ac:dyDescent="0.2">
      <c r="A2993">
        <v>98390</v>
      </c>
      <c r="B2993" t="s">
        <v>10663</v>
      </c>
      <c r="C2993" t="s">
        <v>52</v>
      </c>
      <c r="D2993" t="s">
        <v>17527</v>
      </c>
    </row>
    <row r="2994" spans="1:4" x14ac:dyDescent="0.2">
      <c r="A2994">
        <v>98391</v>
      </c>
      <c r="B2994" t="s">
        <v>10664</v>
      </c>
      <c r="C2994" t="s">
        <v>52</v>
      </c>
      <c r="D2994" t="s">
        <v>17527</v>
      </c>
    </row>
    <row r="2995" spans="1:4" x14ac:dyDescent="0.2">
      <c r="A2995">
        <v>98392</v>
      </c>
      <c r="B2995" t="s">
        <v>10665</v>
      </c>
      <c r="C2995" t="s">
        <v>52</v>
      </c>
      <c r="D2995" t="s">
        <v>17527</v>
      </c>
    </row>
    <row r="2996" spans="1:4" x14ac:dyDescent="0.2">
      <c r="A2996">
        <v>98393</v>
      </c>
      <c r="B2996" t="s">
        <v>10666</v>
      </c>
      <c r="C2996" t="s">
        <v>52</v>
      </c>
      <c r="D2996" t="s">
        <v>17527</v>
      </c>
    </row>
    <row r="2997" spans="1:4" x14ac:dyDescent="0.2">
      <c r="A2997">
        <v>98394</v>
      </c>
      <c r="B2997" t="s">
        <v>10667</v>
      </c>
      <c r="C2997" t="s">
        <v>52</v>
      </c>
      <c r="D2997" t="s">
        <v>17527</v>
      </c>
    </row>
    <row r="2998" spans="1:4" x14ac:dyDescent="0.2">
      <c r="A2998">
        <v>98395</v>
      </c>
      <c r="B2998" t="s">
        <v>10668</v>
      </c>
      <c r="C2998" t="s">
        <v>52</v>
      </c>
      <c r="D2998" t="s">
        <v>17527</v>
      </c>
    </row>
    <row r="2999" spans="1:4" x14ac:dyDescent="0.2">
      <c r="A2999">
        <v>98396</v>
      </c>
      <c r="B2999" t="s">
        <v>10669</v>
      </c>
      <c r="C2999" t="s">
        <v>52</v>
      </c>
      <c r="D2999" t="s">
        <v>17527</v>
      </c>
    </row>
    <row r="3000" spans="1:4" x14ac:dyDescent="0.2">
      <c r="A3000">
        <v>98369</v>
      </c>
      <c r="B3000" t="s">
        <v>10670</v>
      </c>
      <c r="C3000" t="s">
        <v>3211</v>
      </c>
      <c r="D3000" t="s">
        <v>17527</v>
      </c>
    </row>
    <row r="3001" spans="1:4" x14ac:dyDescent="0.2">
      <c r="A3001">
        <v>98360</v>
      </c>
      <c r="B3001" t="s">
        <v>10671</v>
      </c>
      <c r="C3001" t="s">
        <v>3211</v>
      </c>
      <c r="D3001" t="s">
        <v>17527</v>
      </c>
    </row>
    <row r="3002" spans="1:4" x14ac:dyDescent="0.2">
      <c r="A3002">
        <v>98368</v>
      </c>
      <c r="B3002" t="s">
        <v>10672</v>
      </c>
      <c r="C3002" t="s">
        <v>3211</v>
      </c>
      <c r="D3002" t="s">
        <v>17527</v>
      </c>
    </row>
    <row r="3003" spans="1:4" x14ac:dyDescent="0.2">
      <c r="A3003">
        <v>98359</v>
      </c>
      <c r="B3003" t="s">
        <v>10673</v>
      </c>
      <c r="C3003" t="s">
        <v>3211</v>
      </c>
      <c r="D3003" t="s">
        <v>17527</v>
      </c>
    </row>
    <row r="3004" spans="1:4" x14ac:dyDescent="0.2">
      <c r="A3004">
        <v>98367</v>
      </c>
      <c r="B3004" t="s">
        <v>10674</v>
      </c>
      <c r="C3004" t="s">
        <v>3211</v>
      </c>
      <c r="D3004" t="s">
        <v>17527</v>
      </c>
    </row>
    <row r="3005" spans="1:4" x14ac:dyDescent="0.2">
      <c r="A3005">
        <v>98358</v>
      </c>
      <c r="B3005" t="s">
        <v>10675</v>
      </c>
      <c r="C3005" t="s">
        <v>3211</v>
      </c>
      <c r="D3005" t="s">
        <v>17527</v>
      </c>
    </row>
    <row r="3006" spans="1:4" x14ac:dyDescent="0.2">
      <c r="A3006">
        <v>98352</v>
      </c>
      <c r="B3006" t="s">
        <v>10676</v>
      </c>
      <c r="C3006" t="s">
        <v>3211</v>
      </c>
      <c r="D3006" t="s">
        <v>17527</v>
      </c>
    </row>
    <row r="3007" spans="1:4" x14ac:dyDescent="0.2">
      <c r="A3007">
        <v>98343</v>
      </c>
      <c r="B3007" t="s">
        <v>10677</v>
      </c>
      <c r="C3007" t="s">
        <v>3211</v>
      </c>
      <c r="D3007" t="s">
        <v>17527</v>
      </c>
    </row>
    <row r="3008" spans="1:4" x14ac:dyDescent="0.2">
      <c r="A3008">
        <v>98351</v>
      </c>
      <c r="B3008" t="s">
        <v>10678</v>
      </c>
      <c r="C3008" t="s">
        <v>3211</v>
      </c>
      <c r="D3008" t="s">
        <v>17527</v>
      </c>
    </row>
    <row r="3009" spans="1:4" x14ac:dyDescent="0.2">
      <c r="A3009">
        <v>98342</v>
      </c>
      <c r="B3009" t="s">
        <v>10679</v>
      </c>
      <c r="C3009" t="s">
        <v>3211</v>
      </c>
      <c r="D3009" t="s">
        <v>17527</v>
      </c>
    </row>
    <row r="3010" spans="1:4" x14ac:dyDescent="0.2">
      <c r="A3010">
        <v>98350</v>
      </c>
      <c r="B3010" t="s">
        <v>10680</v>
      </c>
      <c r="C3010" t="s">
        <v>3211</v>
      </c>
      <c r="D3010" t="s">
        <v>17527</v>
      </c>
    </row>
    <row r="3011" spans="1:4" x14ac:dyDescent="0.2">
      <c r="A3011">
        <v>98341</v>
      </c>
      <c r="B3011" t="s">
        <v>10681</v>
      </c>
      <c r="C3011" t="s">
        <v>3211</v>
      </c>
      <c r="D3011" t="s">
        <v>17527</v>
      </c>
    </row>
    <row r="3012" spans="1:4" x14ac:dyDescent="0.2">
      <c r="A3012">
        <v>98381</v>
      </c>
      <c r="B3012" t="s">
        <v>10682</v>
      </c>
      <c r="C3012" t="s">
        <v>83</v>
      </c>
      <c r="D3012" t="s">
        <v>17527</v>
      </c>
    </row>
    <row r="3013" spans="1:4" x14ac:dyDescent="0.2">
      <c r="A3013">
        <v>98382</v>
      </c>
      <c r="B3013" t="s">
        <v>10684</v>
      </c>
      <c r="C3013" t="s">
        <v>83</v>
      </c>
      <c r="D3013" t="s">
        <v>17527</v>
      </c>
    </row>
    <row r="3014" spans="1:4" x14ac:dyDescent="0.2">
      <c r="A3014">
        <v>98383</v>
      </c>
      <c r="B3014" t="s">
        <v>10685</v>
      </c>
      <c r="C3014" t="s">
        <v>83</v>
      </c>
      <c r="D3014" t="s">
        <v>17527</v>
      </c>
    </row>
    <row r="3015" spans="1:4" x14ac:dyDescent="0.2">
      <c r="A3015">
        <v>98384</v>
      </c>
      <c r="B3015" t="s">
        <v>10686</v>
      </c>
      <c r="C3015" t="s">
        <v>83</v>
      </c>
      <c r="D3015" t="s">
        <v>17527</v>
      </c>
    </row>
    <row r="3016" spans="1:4" x14ac:dyDescent="0.2">
      <c r="A3016">
        <v>98385</v>
      </c>
      <c r="B3016" t="s">
        <v>10687</v>
      </c>
      <c r="C3016" t="s">
        <v>83</v>
      </c>
      <c r="D3016" t="s">
        <v>17527</v>
      </c>
    </row>
    <row r="3017" spans="1:4" x14ac:dyDescent="0.2">
      <c r="A3017">
        <v>98386</v>
      </c>
      <c r="B3017" t="s">
        <v>10688</v>
      </c>
      <c r="C3017" t="s">
        <v>83</v>
      </c>
      <c r="D3017" t="s">
        <v>17527</v>
      </c>
    </row>
    <row r="3018" spans="1:4" x14ac:dyDescent="0.2">
      <c r="A3018">
        <v>98387</v>
      </c>
      <c r="B3018" t="s">
        <v>10689</v>
      </c>
      <c r="C3018" t="s">
        <v>83</v>
      </c>
      <c r="D3018" t="s">
        <v>17527</v>
      </c>
    </row>
    <row r="3019" spans="1:4" x14ac:dyDescent="0.2">
      <c r="A3019">
        <v>98388</v>
      </c>
      <c r="B3019" t="s">
        <v>10690</v>
      </c>
      <c r="C3019" t="s">
        <v>83</v>
      </c>
      <c r="D3019" t="s">
        <v>17527</v>
      </c>
    </row>
    <row r="3020" spans="1:4" x14ac:dyDescent="0.2">
      <c r="A3020">
        <v>98346</v>
      </c>
      <c r="B3020" t="s">
        <v>10691</v>
      </c>
      <c r="C3020" t="s">
        <v>3211</v>
      </c>
      <c r="D3020" t="s">
        <v>17527</v>
      </c>
    </row>
    <row r="3021" spans="1:4" x14ac:dyDescent="0.2">
      <c r="A3021">
        <v>98363</v>
      </c>
      <c r="B3021" t="s">
        <v>10693</v>
      </c>
      <c r="C3021" t="s">
        <v>3211</v>
      </c>
      <c r="D3021" t="s">
        <v>17527</v>
      </c>
    </row>
    <row r="3022" spans="1:4" x14ac:dyDescent="0.2">
      <c r="A3022">
        <v>98354</v>
      </c>
      <c r="B3022" t="s">
        <v>10694</v>
      </c>
      <c r="C3022" t="s">
        <v>3211</v>
      </c>
      <c r="D3022" t="s">
        <v>17527</v>
      </c>
    </row>
    <row r="3023" spans="1:4" x14ac:dyDescent="0.2">
      <c r="A3023">
        <v>98337</v>
      </c>
      <c r="B3023" t="s">
        <v>10695</v>
      </c>
      <c r="C3023" t="s">
        <v>3211</v>
      </c>
      <c r="D3023" t="s">
        <v>17527</v>
      </c>
    </row>
    <row r="3024" spans="1:4" x14ac:dyDescent="0.2">
      <c r="A3024">
        <v>98345</v>
      </c>
      <c r="B3024" t="s">
        <v>10696</v>
      </c>
      <c r="C3024" t="s">
        <v>3211</v>
      </c>
      <c r="D3024" t="s">
        <v>17527</v>
      </c>
    </row>
    <row r="3025" spans="1:4" x14ac:dyDescent="0.2">
      <c r="A3025">
        <v>98362</v>
      </c>
      <c r="B3025" t="s">
        <v>10697</v>
      </c>
      <c r="C3025" t="s">
        <v>3211</v>
      </c>
      <c r="D3025" t="s">
        <v>17527</v>
      </c>
    </row>
    <row r="3026" spans="1:4" x14ac:dyDescent="0.2">
      <c r="A3026">
        <v>98403</v>
      </c>
      <c r="B3026" t="s">
        <v>10698</v>
      </c>
      <c r="C3026" t="s">
        <v>3211</v>
      </c>
      <c r="D3026" t="s">
        <v>17527</v>
      </c>
    </row>
    <row r="3027" spans="1:4" x14ac:dyDescent="0.2">
      <c r="A3027">
        <v>98335</v>
      </c>
      <c r="B3027" t="s">
        <v>10699</v>
      </c>
      <c r="C3027" t="s">
        <v>3211</v>
      </c>
      <c r="D3027" t="s">
        <v>17527</v>
      </c>
    </row>
    <row r="3028" spans="1:4" x14ac:dyDescent="0.2">
      <c r="A3028">
        <v>98344</v>
      </c>
      <c r="B3028" t="s">
        <v>10700</v>
      </c>
      <c r="C3028" t="s">
        <v>3211</v>
      </c>
      <c r="D3028" t="s">
        <v>17527</v>
      </c>
    </row>
    <row r="3029" spans="1:4" x14ac:dyDescent="0.2">
      <c r="A3029">
        <v>98361</v>
      </c>
      <c r="B3029" t="s">
        <v>10702</v>
      </c>
      <c r="C3029" t="s">
        <v>3211</v>
      </c>
      <c r="D3029" t="s">
        <v>17527</v>
      </c>
    </row>
    <row r="3030" spans="1:4" x14ac:dyDescent="0.2">
      <c r="A3030">
        <v>98353</v>
      </c>
      <c r="B3030" t="s">
        <v>10703</v>
      </c>
      <c r="C3030" t="s">
        <v>3211</v>
      </c>
      <c r="D3030" t="s">
        <v>17527</v>
      </c>
    </row>
    <row r="3031" spans="1:4" x14ac:dyDescent="0.2">
      <c r="A3031">
        <v>98334</v>
      </c>
      <c r="B3031" t="s">
        <v>10704</v>
      </c>
      <c r="C3031" t="s">
        <v>3211</v>
      </c>
      <c r="D3031" t="s">
        <v>17527</v>
      </c>
    </row>
    <row r="3032" spans="1:4" x14ac:dyDescent="0.2">
      <c r="A3032">
        <v>98371</v>
      </c>
      <c r="B3032" t="s">
        <v>10705</v>
      </c>
      <c r="C3032" t="s">
        <v>3211</v>
      </c>
      <c r="D3032" t="s">
        <v>17527</v>
      </c>
    </row>
    <row r="3033" spans="1:4" x14ac:dyDescent="0.2">
      <c r="A3033">
        <v>98397</v>
      </c>
      <c r="B3033" t="s">
        <v>10706</v>
      </c>
      <c r="C3033" t="s">
        <v>3211</v>
      </c>
      <c r="D3033">
        <v>17.12</v>
      </c>
    </row>
    <row r="3034" spans="1:4" x14ac:dyDescent="0.2">
      <c r="A3034">
        <v>97280</v>
      </c>
      <c r="B3034" t="s">
        <v>10707</v>
      </c>
      <c r="C3034" t="s">
        <v>52</v>
      </c>
      <c r="D3034">
        <v>113.64</v>
      </c>
    </row>
    <row r="3035" spans="1:4" x14ac:dyDescent="0.2">
      <c r="A3035">
        <v>97275</v>
      </c>
      <c r="B3035" t="s">
        <v>10708</v>
      </c>
      <c r="C3035" t="s">
        <v>52</v>
      </c>
      <c r="D3035">
        <v>101.68</v>
      </c>
    </row>
    <row r="3036" spans="1:4" x14ac:dyDescent="0.2">
      <c r="A3036">
        <v>97279</v>
      </c>
      <c r="B3036" t="s">
        <v>10709</v>
      </c>
      <c r="C3036" t="s">
        <v>52</v>
      </c>
      <c r="D3036">
        <v>106.91</v>
      </c>
    </row>
    <row r="3037" spans="1:4" x14ac:dyDescent="0.2">
      <c r="A3037">
        <v>97285</v>
      </c>
      <c r="B3037" t="s">
        <v>10710</v>
      </c>
      <c r="C3037" t="s">
        <v>52</v>
      </c>
      <c r="D3037">
        <v>118.08</v>
      </c>
    </row>
    <row r="3038" spans="1:4" x14ac:dyDescent="0.2">
      <c r="A3038">
        <v>97286</v>
      </c>
      <c r="B3038" t="s">
        <v>10711</v>
      </c>
      <c r="C3038" t="s">
        <v>52</v>
      </c>
      <c r="D3038">
        <v>123.69</v>
      </c>
    </row>
    <row r="3039" spans="1:4" x14ac:dyDescent="0.2">
      <c r="A3039">
        <v>97291</v>
      </c>
      <c r="B3039" t="s">
        <v>10712</v>
      </c>
      <c r="C3039" t="s">
        <v>52</v>
      </c>
      <c r="D3039">
        <v>137.66</v>
      </c>
    </row>
    <row r="3040" spans="1:4" x14ac:dyDescent="0.2">
      <c r="A3040">
        <v>97292</v>
      </c>
      <c r="B3040" t="s">
        <v>10713</v>
      </c>
      <c r="C3040" t="s">
        <v>52</v>
      </c>
      <c r="D3040">
        <v>150.85</v>
      </c>
    </row>
    <row r="3041" spans="1:4" x14ac:dyDescent="0.2">
      <c r="A3041">
        <v>97297</v>
      </c>
      <c r="B3041" t="s">
        <v>10714</v>
      </c>
      <c r="C3041" t="s">
        <v>52</v>
      </c>
      <c r="D3041">
        <v>174.76</v>
      </c>
    </row>
    <row r="3042" spans="1:4" x14ac:dyDescent="0.2">
      <c r="A3042">
        <v>97298</v>
      </c>
      <c r="B3042" t="s">
        <v>10715</v>
      </c>
      <c r="C3042" t="s">
        <v>52</v>
      </c>
      <c r="D3042">
        <v>209.92</v>
      </c>
    </row>
    <row r="3043" spans="1:4" x14ac:dyDescent="0.2">
      <c r="A3043">
        <v>97303</v>
      </c>
      <c r="B3043" t="s">
        <v>10716</v>
      </c>
      <c r="C3043" t="s">
        <v>52</v>
      </c>
      <c r="D3043">
        <v>256.8</v>
      </c>
    </row>
    <row r="3044" spans="1:4" x14ac:dyDescent="0.2">
      <c r="A3044">
        <v>97304</v>
      </c>
      <c r="B3044" t="s">
        <v>10717</v>
      </c>
      <c r="C3044" t="s">
        <v>52</v>
      </c>
      <c r="D3044">
        <v>311.3</v>
      </c>
    </row>
    <row r="3045" spans="1:4" x14ac:dyDescent="0.2">
      <c r="A3045">
        <v>97309</v>
      </c>
      <c r="B3045" t="s">
        <v>10718</v>
      </c>
      <c r="C3045" t="s">
        <v>52</v>
      </c>
      <c r="D3045">
        <v>435.37</v>
      </c>
    </row>
    <row r="3046" spans="1:4" x14ac:dyDescent="0.2">
      <c r="A3046">
        <v>97310</v>
      </c>
      <c r="B3046" t="s">
        <v>10719</v>
      </c>
      <c r="C3046" t="s">
        <v>52</v>
      </c>
      <c r="D3046">
        <v>509.89</v>
      </c>
    </row>
    <row r="3047" spans="1:4" x14ac:dyDescent="0.2">
      <c r="A3047">
        <v>97282</v>
      </c>
      <c r="B3047" t="s">
        <v>10720</v>
      </c>
      <c r="C3047" t="s">
        <v>52</v>
      </c>
      <c r="D3047">
        <v>113.64</v>
      </c>
    </row>
    <row r="3048" spans="1:4" x14ac:dyDescent="0.2">
      <c r="A3048">
        <v>97276</v>
      </c>
      <c r="B3048" t="s">
        <v>10721</v>
      </c>
      <c r="C3048" t="s">
        <v>52</v>
      </c>
      <c r="D3048">
        <v>102.79</v>
      </c>
    </row>
    <row r="3049" spans="1:4" x14ac:dyDescent="0.2">
      <c r="A3049">
        <v>97281</v>
      </c>
      <c r="B3049" t="s">
        <v>10722</v>
      </c>
      <c r="C3049" t="s">
        <v>52</v>
      </c>
      <c r="D3049">
        <v>107.37</v>
      </c>
    </row>
    <row r="3050" spans="1:4" x14ac:dyDescent="0.2">
      <c r="A3050">
        <v>97287</v>
      </c>
      <c r="B3050" t="s">
        <v>10723</v>
      </c>
      <c r="C3050" t="s">
        <v>52</v>
      </c>
      <c r="D3050">
        <v>118.58</v>
      </c>
    </row>
    <row r="3051" spans="1:4" x14ac:dyDescent="0.2">
      <c r="A3051">
        <v>97288</v>
      </c>
      <c r="B3051" t="s">
        <v>10724</v>
      </c>
      <c r="C3051" t="s">
        <v>52</v>
      </c>
      <c r="D3051">
        <v>127.11</v>
      </c>
    </row>
    <row r="3052" spans="1:4" x14ac:dyDescent="0.2">
      <c r="A3052">
        <v>97293</v>
      </c>
      <c r="B3052" t="s">
        <v>10725</v>
      </c>
      <c r="C3052" t="s">
        <v>52</v>
      </c>
      <c r="D3052">
        <v>137.66</v>
      </c>
    </row>
    <row r="3053" spans="1:4" x14ac:dyDescent="0.2">
      <c r="A3053">
        <v>97294</v>
      </c>
      <c r="B3053" t="s">
        <v>10726</v>
      </c>
      <c r="C3053" t="s">
        <v>52</v>
      </c>
      <c r="D3053">
        <v>150.85</v>
      </c>
    </row>
    <row r="3054" spans="1:4" x14ac:dyDescent="0.2">
      <c r="A3054">
        <v>97299</v>
      </c>
      <c r="B3054" t="s">
        <v>10727</v>
      </c>
      <c r="C3054" t="s">
        <v>52</v>
      </c>
      <c r="D3054">
        <v>174.76</v>
      </c>
    </row>
    <row r="3055" spans="1:4" x14ac:dyDescent="0.2">
      <c r="A3055">
        <v>97300</v>
      </c>
      <c r="B3055" t="s">
        <v>10728</v>
      </c>
      <c r="C3055" t="s">
        <v>52</v>
      </c>
      <c r="D3055">
        <v>209.92</v>
      </c>
    </row>
    <row r="3056" spans="1:4" x14ac:dyDescent="0.2">
      <c r="A3056">
        <v>97305</v>
      </c>
      <c r="B3056" t="s">
        <v>10729</v>
      </c>
      <c r="C3056" t="s">
        <v>52</v>
      </c>
      <c r="D3056">
        <v>250.3</v>
      </c>
    </row>
    <row r="3057" spans="1:4" x14ac:dyDescent="0.2">
      <c r="A3057">
        <v>97306</v>
      </c>
      <c r="B3057" t="s">
        <v>10730</v>
      </c>
      <c r="C3057" t="s">
        <v>52</v>
      </c>
      <c r="D3057">
        <v>325.37</v>
      </c>
    </row>
    <row r="3058" spans="1:4" x14ac:dyDescent="0.2">
      <c r="A3058">
        <v>97311</v>
      </c>
      <c r="B3058" t="s">
        <v>10731</v>
      </c>
      <c r="C3058" t="s">
        <v>52</v>
      </c>
      <c r="D3058">
        <v>392.49</v>
      </c>
    </row>
    <row r="3059" spans="1:4" x14ac:dyDescent="0.2">
      <c r="A3059">
        <v>97312</v>
      </c>
      <c r="B3059" t="s">
        <v>10732</v>
      </c>
      <c r="C3059" t="s">
        <v>52</v>
      </c>
      <c r="D3059">
        <v>509.89</v>
      </c>
    </row>
    <row r="3060" spans="1:4" x14ac:dyDescent="0.2">
      <c r="A3060">
        <v>97278</v>
      </c>
      <c r="B3060" t="s">
        <v>10733</v>
      </c>
      <c r="C3060" t="s">
        <v>52</v>
      </c>
      <c r="D3060">
        <v>117.83</v>
      </c>
    </row>
    <row r="3061" spans="1:4" x14ac:dyDescent="0.2">
      <c r="A3061">
        <v>97274</v>
      </c>
      <c r="B3061" t="s">
        <v>10734</v>
      </c>
      <c r="C3061" t="s">
        <v>52</v>
      </c>
      <c r="D3061">
        <v>105.27</v>
      </c>
    </row>
    <row r="3062" spans="1:4" x14ac:dyDescent="0.2">
      <c r="A3062">
        <v>97283</v>
      </c>
      <c r="B3062" t="s">
        <v>10735</v>
      </c>
      <c r="C3062" t="s">
        <v>52</v>
      </c>
      <c r="D3062">
        <v>120.89</v>
      </c>
    </row>
    <row r="3063" spans="1:4" x14ac:dyDescent="0.2">
      <c r="A3063">
        <v>97284</v>
      </c>
      <c r="B3063" t="s">
        <v>10736</v>
      </c>
      <c r="C3063" t="s">
        <v>52</v>
      </c>
      <c r="D3063">
        <v>135.08000000000001</v>
      </c>
    </row>
    <row r="3064" spans="1:4" x14ac:dyDescent="0.2">
      <c r="A3064">
        <v>97289</v>
      </c>
      <c r="B3064" t="s">
        <v>10737</v>
      </c>
      <c r="C3064" t="s">
        <v>52</v>
      </c>
      <c r="D3064">
        <v>151.44999999999999</v>
      </c>
    </row>
    <row r="3065" spans="1:4" x14ac:dyDescent="0.2">
      <c r="A3065">
        <v>97290</v>
      </c>
      <c r="B3065" t="s">
        <v>10738</v>
      </c>
      <c r="C3065" t="s">
        <v>52</v>
      </c>
      <c r="D3065">
        <v>155.97999999999999</v>
      </c>
    </row>
    <row r="3066" spans="1:4" x14ac:dyDescent="0.2">
      <c r="A3066">
        <v>97295</v>
      </c>
      <c r="B3066" t="s">
        <v>10739</v>
      </c>
      <c r="C3066" t="s">
        <v>52</v>
      </c>
      <c r="D3066">
        <v>189.3</v>
      </c>
    </row>
    <row r="3067" spans="1:4" x14ac:dyDescent="0.2">
      <c r="A3067">
        <v>97296</v>
      </c>
      <c r="B3067" t="s">
        <v>10740</v>
      </c>
      <c r="C3067" t="s">
        <v>52</v>
      </c>
      <c r="D3067">
        <v>228.15</v>
      </c>
    </row>
    <row r="3068" spans="1:4" x14ac:dyDescent="0.2">
      <c r="A3068">
        <v>97301</v>
      </c>
      <c r="B3068" t="s">
        <v>10741</v>
      </c>
      <c r="C3068" t="s">
        <v>52</v>
      </c>
      <c r="D3068">
        <v>289.64</v>
      </c>
    </row>
    <row r="3069" spans="1:4" x14ac:dyDescent="0.2">
      <c r="A3069">
        <v>97302</v>
      </c>
      <c r="B3069" t="s">
        <v>10742</v>
      </c>
      <c r="C3069" t="s">
        <v>52</v>
      </c>
      <c r="D3069">
        <v>339.35</v>
      </c>
    </row>
    <row r="3070" spans="1:4" x14ac:dyDescent="0.2">
      <c r="A3070">
        <v>97307</v>
      </c>
      <c r="B3070" t="s">
        <v>10743</v>
      </c>
      <c r="C3070" t="s">
        <v>52</v>
      </c>
      <c r="D3070">
        <v>431.08</v>
      </c>
    </row>
    <row r="3071" spans="1:4" x14ac:dyDescent="0.2">
      <c r="A3071">
        <v>97277</v>
      </c>
      <c r="B3071" t="s">
        <v>10744</v>
      </c>
      <c r="C3071" t="s">
        <v>52</v>
      </c>
      <c r="D3071">
        <v>111.33</v>
      </c>
    </row>
    <row r="3072" spans="1:4" x14ac:dyDescent="0.2">
      <c r="A3072">
        <v>97308</v>
      </c>
      <c r="B3072" t="s">
        <v>10745</v>
      </c>
      <c r="C3072" t="s">
        <v>52</v>
      </c>
      <c r="D3072">
        <v>488.63</v>
      </c>
    </row>
    <row r="3073" spans="1:4" x14ac:dyDescent="0.2">
      <c r="A3073">
        <v>97238</v>
      </c>
      <c r="B3073" t="s">
        <v>10746</v>
      </c>
      <c r="C3073" t="s">
        <v>83</v>
      </c>
      <c r="D3073">
        <v>116.56</v>
      </c>
    </row>
    <row r="3074" spans="1:4" x14ac:dyDescent="0.2">
      <c r="A3074">
        <v>97239</v>
      </c>
      <c r="B3074" t="s">
        <v>10749</v>
      </c>
      <c r="C3074" t="s">
        <v>83</v>
      </c>
      <c r="D3074">
        <v>121.11</v>
      </c>
    </row>
    <row r="3075" spans="1:4" x14ac:dyDescent="0.2">
      <c r="A3075">
        <v>97240</v>
      </c>
      <c r="B3075" t="s">
        <v>10751</v>
      </c>
      <c r="C3075" t="s">
        <v>83</v>
      </c>
      <c r="D3075">
        <v>124.35</v>
      </c>
    </row>
    <row r="3076" spans="1:4" x14ac:dyDescent="0.2">
      <c r="A3076">
        <v>97241</v>
      </c>
      <c r="B3076" t="s">
        <v>10753</v>
      </c>
      <c r="C3076" t="s">
        <v>83</v>
      </c>
      <c r="D3076">
        <v>131.68</v>
      </c>
    </row>
    <row r="3077" spans="1:4" x14ac:dyDescent="0.2">
      <c r="A3077">
        <v>97242</v>
      </c>
      <c r="B3077" t="s">
        <v>10755</v>
      </c>
      <c r="C3077" t="s">
        <v>83</v>
      </c>
      <c r="D3077">
        <v>139.66</v>
      </c>
    </row>
    <row r="3078" spans="1:4" x14ac:dyDescent="0.2">
      <c r="A3078">
        <v>97243</v>
      </c>
      <c r="B3078" t="s">
        <v>10757</v>
      </c>
      <c r="C3078" t="s">
        <v>83</v>
      </c>
      <c r="D3078">
        <v>164.25</v>
      </c>
    </row>
    <row r="3079" spans="1:4" x14ac:dyDescent="0.2">
      <c r="A3079">
        <v>97244</v>
      </c>
      <c r="B3079" t="s">
        <v>10759</v>
      </c>
      <c r="C3079" t="s">
        <v>83</v>
      </c>
      <c r="D3079">
        <v>183.71</v>
      </c>
    </row>
    <row r="3080" spans="1:4" x14ac:dyDescent="0.2">
      <c r="A3080">
        <v>97245</v>
      </c>
      <c r="B3080" t="s">
        <v>10761</v>
      </c>
      <c r="C3080" t="s">
        <v>83</v>
      </c>
      <c r="D3080">
        <v>216.99</v>
      </c>
    </row>
    <row r="3081" spans="1:4" x14ac:dyDescent="0.2">
      <c r="A3081">
        <v>97236</v>
      </c>
      <c r="B3081" t="s">
        <v>10764</v>
      </c>
      <c r="C3081" t="s">
        <v>83</v>
      </c>
      <c r="D3081">
        <v>108.86</v>
      </c>
    </row>
    <row r="3082" spans="1:4" x14ac:dyDescent="0.2">
      <c r="A3082">
        <v>97246</v>
      </c>
      <c r="B3082" t="s">
        <v>10766</v>
      </c>
      <c r="C3082" t="s">
        <v>83</v>
      </c>
      <c r="D3082">
        <v>237.89</v>
      </c>
    </row>
    <row r="3083" spans="1:4" x14ac:dyDescent="0.2">
      <c r="A3083">
        <v>97247</v>
      </c>
      <c r="B3083" t="s">
        <v>10768</v>
      </c>
      <c r="C3083" t="s">
        <v>83</v>
      </c>
      <c r="D3083">
        <v>278.22000000000003</v>
      </c>
    </row>
    <row r="3084" spans="1:4" x14ac:dyDescent="0.2">
      <c r="A3084">
        <v>97237</v>
      </c>
      <c r="B3084" t="s">
        <v>10770</v>
      </c>
      <c r="C3084" t="s">
        <v>83</v>
      </c>
      <c r="D3084">
        <v>112.66</v>
      </c>
    </row>
    <row r="3085" spans="1:4" x14ac:dyDescent="0.2">
      <c r="A3085">
        <v>97248</v>
      </c>
      <c r="B3085" t="s">
        <v>10772</v>
      </c>
      <c r="C3085" t="s">
        <v>83</v>
      </c>
      <c r="D3085">
        <v>308.69</v>
      </c>
    </row>
    <row r="3086" spans="1:4" x14ac:dyDescent="0.2">
      <c r="A3086">
        <v>97251</v>
      </c>
      <c r="B3086" t="s">
        <v>10747</v>
      </c>
      <c r="C3086" t="s">
        <v>52</v>
      </c>
      <c r="D3086">
        <v>95.96</v>
      </c>
    </row>
    <row r="3087" spans="1:4" x14ac:dyDescent="0.2">
      <c r="A3087">
        <v>97254</v>
      </c>
      <c r="B3087" t="s">
        <v>10750</v>
      </c>
      <c r="C3087" t="s">
        <v>52</v>
      </c>
      <c r="D3087">
        <v>99.15</v>
      </c>
    </row>
    <row r="3088" spans="1:4" x14ac:dyDescent="0.2">
      <c r="A3088">
        <v>97255</v>
      </c>
      <c r="B3088" t="s">
        <v>10752</v>
      </c>
      <c r="C3088" t="s">
        <v>52</v>
      </c>
      <c r="D3088">
        <v>101.54</v>
      </c>
    </row>
    <row r="3089" spans="1:4" x14ac:dyDescent="0.2">
      <c r="A3089">
        <v>97249</v>
      </c>
      <c r="B3089" t="s">
        <v>10765</v>
      </c>
      <c r="C3089" t="s">
        <v>52</v>
      </c>
      <c r="D3089">
        <v>90.86</v>
      </c>
    </row>
    <row r="3090" spans="1:4" x14ac:dyDescent="0.2">
      <c r="A3090">
        <v>97250</v>
      </c>
      <c r="B3090" t="s">
        <v>10771</v>
      </c>
      <c r="C3090" t="s">
        <v>52</v>
      </c>
      <c r="D3090">
        <v>93.47</v>
      </c>
    </row>
    <row r="3091" spans="1:4" x14ac:dyDescent="0.2">
      <c r="A3091">
        <v>97258</v>
      </c>
      <c r="B3091" t="s">
        <v>10754</v>
      </c>
      <c r="C3091" t="s">
        <v>52</v>
      </c>
      <c r="D3091">
        <v>106.54</v>
      </c>
    </row>
    <row r="3092" spans="1:4" x14ac:dyDescent="0.2">
      <c r="A3092">
        <v>97259</v>
      </c>
      <c r="B3092" t="s">
        <v>10756</v>
      </c>
      <c r="C3092" t="s">
        <v>52</v>
      </c>
      <c r="D3092">
        <v>112.41</v>
      </c>
    </row>
    <row r="3093" spans="1:4" x14ac:dyDescent="0.2">
      <c r="A3093">
        <v>97262</v>
      </c>
      <c r="B3093" t="s">
        <v>10758</v>
      </c>
      <c r="C3093" t="s">
        <v>52</v>
      </c>
      <c r="D3093">
        <v>121.03</v>
      </c>
    </row>
    <row r="3094" spans="1:4" x14ac:dyDescent="0.2">
      <c r="A3094">
        <v>97263</v>
      </c>
      <c r="B3094" t="s">
        <v>10760</v>
      </c>
      <c r="C3094" t="s">
        <v>52</v>
      </c>
      <c r="D3094">
        <v>132.13999999999999</v>
      </c>
    </row>
    <row r="3095" spans="1:4" x14ac:dyDescent="0.2">
      <c r="A3095">
        <v>97266</v>
      </c>
      <c r="B3095" t="s">
        <v>10762</v>
      </c>
      <c r="C3095" t="s">
        <v>52</v>
      </c>
      <c r="D3095">
        <v>146.88999999999999</v>
      </c>
    </row>
    <row r="3096" spans="1:4" x14ac:dyDescent="0.2">
      <c r="A3096">
        <v>97267</v>
      </c>
      <c r="B3096" t="s">
        <v>10767</v>
      </c>
      <c r="C3096" t="s">
        <v>52</v>
      </c>
      <c r="D3096">
        <v>158.94</v>
      </c>
    </row>
    <row r="3097" spans="1:4" x14ac:dyDescent="0.2">
      <c r="A3097">
        <v>97270</v>
      </c>
      <c r="B3097" t="s">
        <v>10769</v>
      </c>
      <c r="C3097" t="s">
        <v>52</v>
      </c>
      <c r="D3097">
        <v>172.55</v>
      </c>
    </row>
    <row r="3098" spans="1:4" x14ac:dyDescent="0.2">
      <c r="A3098">
        <v>97271</v>
      </c>
      <c r="B3098" t="s">
        <v>10773</v>
      </c>
      <c r="C3098" t="s">
        <v>52</v>
      </c>
      <c r="D3098">
        <v>183.99</v>
      </c>
    </row>
    <row r="3099" spans="1:4" x14ac:dyDescent="0.2">
      <c r="A3099">
        <v>97252</v>
      </c>
      <c r="B3099" t="s">
        <v>10774</v>
      </c>
      <c r="C3099" t="s">
        <v>52</v>
      </c>
      <c r="D3099">
        <v>101.35</v>
      </c>
    </row>
    <row r="3100" spans="1:4" x14ac:dyDescent="0.2">
      <c r="A3100">
        <v>97257</v>
      </c>
      <c r="B3100" t="s">
        <v>10775</v>
      </c>
      <c r="C3100" t="s">
        <v>52</v>
      </c>
      <c r="D3100">
        <v>105.31</v>
      </c>
    </row>
    <row r="3101" spans="1:4" x14ac:dyDescent="0.2">
      <c r="A3101">
        <v>97256</v>
      </c>
      <c r="B3101" t="s">
        <v>10776</v>
      </c>
      <c r="C3101" t="s">
        <v>52</v>
      </c>
      <c r="D3101">
        <v>109</v>
      </c>
    </row>
    <row r="3102" spans="1:4" x14ac:dyDescent="0.2">
      <c r="A3102">
        <v>97253</v>
      </c>
      <c r="B3102" t="s">
        <v>10777</v>
      </c>
      <c r="C3102" t="s">
        <v>52</v>
      </c>
      <c r="D3102">
        <v>97.86</v>
      </c>
    </row>
    <row r="3103" spans="1:4" x14ac:dyDescent="0.2">
      <c r="A3103">
        <v>97261</v>
      </c>
      <c r="B3103" t="s">
        <v>10778</v>
      </c>
      <c r="C3103" t="s">
        <v>52</v>
      </c>
      <c r="D3103">
        <v>114.8</v>
      </c>
    </row>
    <row r="3104" spans="1:4" x14ac:dyDescent="0.2">
      <c r="A3104">
        <v>97260</v>
      </c>
      <c r="B3104" t="s">
        <v>10779</v>
      </c>
      <c r="C3104" t="s">
        <v>52</v>
      </c>
      <c r="D3104">
        <v>121.75</v>
      </c>
    </row>
    <row r="3105" spans="1:4" x14ac:dyDescent="0.2">
      <c r="A3105">
        <v>97265</v>
      </c>
      <c r="B3105" t="s">
        <v>10780</v>
      </c>
      <c r="C3105" t="s">
        <v>52</v>
      </c>
      <c r="D3105">
        <v>138.21</v>
      </c>
    </row>
    <row r="3106" spans="1:4" x14ac:dyDescent="0.2">
      <c r="A3106">
        <v>97264</v>
      </c>
      <c r="B3106" t="s">
        <v>10781</v>
      </c>
      <c r="C3106" t="s">
        <v>52</v>
      </c>
      <c r="D3106">
        <v>155.47999999999999</v>
      </c>
    </row>
    <row r="3107" spans="1:4" x14ac:dyDescent="0.2">
      <c r="A3107">
        <v>97269</v>
      </c>
      <c r="B3107" t="s">
        <v>10782</v>
      </c>
      <c r="C3107" t="s">
        <v>52</v>
      </c>
      <c r="D3107">
        <v>174.36</v>
      </c>
    </row>
    <row r="3108" spans="1:4" x14ac:dyDescent="0.2">
      <c r="A3108">
        <v>97268</v>
      </c>
      <c r="B3108" t="s">
        <v>10783</v>
      </c>
      <c r="C3108" t="s">
        <v>52</v>
      </c>
      <c r="D3108">
        <v>191.87</v>
      </c>
    </row>
    <row r="3109" spans="1:4" x14ac:dyDescent="0.2">
      <c r="A3109">
        <v>97273</v>
      </c>
      <c r="B3109" t="s">
        <v>10784</v>
      </c>
      <c r="C3109" t="s">
        <v>52</v>
      </c>
      <c r="D3109">
        <v>225.76</v>
      </c>
    </row>
    <row r="3110" spans="1:4" x14ac:dyDescent="0.2">
      <c r="A3110">
        <v>97272</v>
      </c>
      <c r="B3110" t="s">
        <v>10785</v>
      </c>
      <c r="C3110" t="s">
        <v>52</v>
      </c>
      <c r="D3110">
        <v>254.73</v>
      </c>
    </row>
    <row r="3111" spans="1:4" x14ac:dyDescent="0.2">
      <c r="A3111">
        <v>97315</v>
      </c>
      <c r="B3111" t="s">
        <v>10786</v>
      </c>
      <c r="C3111" t="s">
        <v>52</v>
      </c>
      <c r="D3111">
        <v>170.42</v>
      </c>
    </row>
    <row r="3112" spans="1:4" x14ac:dyDescent="0.2">
      <c r="A3112">
        <v>97316</v>
      </c>
      <c r="B3112" t="s">
        <v>10787</v>
      </c>
      <c r="C3112" t="s">
        <v>52</v>
      </c>
      <c r="D3112">
        <v>176.6</v>
      </c>
    </row>
    <row r="3113" spans="1:4" x14ac:dyDescent="0.2">
      <c r="A3113">
        <v>97317</v>
      </c>
      <c r="B3113" t="s">
        <v>10788</v>
      </c>
      <c r="C3113" t="s">
        <v>52</v>
      </c>
      <c r="D3113">
        <v>186.09</v>
      </c>
    </row>
    <row r="3114" spans="1:4" x14ac:dyDescent="0.2">
      <c r="A3114">
        <v>97318</v>
      </c>
      <c r="B3114" t="s">
        <v>10789</v>
      </c>
      <c r="C3114" t="s">
        <v>52</v>
      </c>
      <c r="D3114">
        <v>202.06</v>
      </c>
    </row>
    <row r="3115" spans="1:4" x14ac:dyDescent="0.2">
      <c r="A3115">
        <v>97319</v>
      </c>
      <c r="B3115" t="s">
        <v>10790</v>
      </c>
      <c r="C3115" t="s">
        <v>52</v>
      </c>
      <c r="D3115">
        <v>216.29</v>
      </c>
    </row>
    <row r="3116" spans="1:4" x14ac:dyDescent="0.2">
      <c r="A3116">
        <v>97320</v>
      </c>
      <c r="B3116" t="s">
        <v>10791</v>
      </c>
      <c r="C3116" t="s">
        <v>52</v>
      </c>
      <c r="D3116">
        <v>241.55</v>
      </c>
    </row>
    <row r="3117" spans="1:4" x14ac:dyDescent="0.2">
      <c r="A3117">
        <v>97321</v>
      </c>
      <c r="B3117" t="s">
        <v>10792</v>
      </c>
      <c r="C3117" t="s">
        <v>52</v>
      </c>
      <c r="D3117">
        <v>281.23</v>
      </c>
    </row>
    <row r="3118" spans="1:4" x14ac:dyDescent="0.2">
      <c r="A3118">
        <v>97322</v>
      </c>
      <c r="B3118" t="s">
        <v>10793</v>
      </c>
      <c r="C3118" t="s">
        <v>52</v>
      </c>
      <c r="D3118">
        <v>363.59</v>
      </c>
    </row>
    <row r="3119" spans="1:4" x14ac:dyDescent="0.2">
      <c r="A3119">
        <v>97313</v>
      </c>
      <c r="B3119" t="s">
        <v>10794</v>
      </c>
      <c r="C3119" t="s">
        <v>52</v>
      </c>
      <c r="D3119">
        <v>155</v>
      </c>
    </row>
    <row r="3120" spans="1:4" x14ac:dyDescent="0.2">
      <c r="A3120">
        <v>97323</v>
      </c>
      <c r="B3120" t="s">
        <v>10795</v>
      </c>
      <c r="C3120" t="s">
        <v>52</v>
      </c>
      <c r="D3120">
        <v>420.47</v>
      </c>
    </row>
    <row r="3121" spans="1:4" x14ac:dyDescent="0.2">
      <c r="A3121">
        <v>97324</v>
      </c>
      <c r="B3121" t="s">
        <v>10796</v>
      </c>
      <c r="C3121" t="s">
        <v>52</v>
      </c>
      <c r="D3121">
        <v>496.19</v>
      </c>
    </row>
    <row r="3122" spans="1:4" x14ac:dyDescent="0.2">
      <c r="A3122">
        <v>97314</v>
      </c>
      <c r="B3122" t="s">
        <v>10797</v>
      </c>
      <c r="C3122" t="s">
        <v>52</v>
      </c>
      <c r="D3122">
        <v>163.29</v>
      </c>
    </row>
    <row r="3123" spans="1:4" x14ac:dyDescent="0.2">
      <c r="A3123">
        <v>97325</v>
      </c>
      <c r="B3123" t="s">
        <v>10798</v>
      </c>
      <c r="C3123" t="s">
        <v>52</v>
      </c>
      <c r="D3123">
        <v>579.57000000000005</v>
      </c>
    </row>
    <row r="3124" spans="1:4" x14ac:dyDescent="0.2">
      <c r="A3124">
        <v>103518</v>
      </c>
      <c r="B3124" t="s">
        <v>10799</v>
      </c>
      <c r="C3124" t="s">
        <v>52</v>
      </c>
      <c r="D3124" t="s">
        <v>17527</v>
      </c>
    </row>
    <row r="3125" spans="1:4" x14ac:dyDescent="0.2">
      <c r="A3125">
        <v>103517</v>
      </c>
      <c r="B3125" t="s">
        <v>10800</v>
      </c>
      <c r="C3125" t="s">
        <v>52</v>
      </c>
      <c r="D3125" s="335">
        <v>3348.28</v>
      </c>
    </row>
    <row r="3126" spans="1:4" x14ac:dyDescent="0.2">
      <c r="A3126">
        <v>103519</v>
      </c>
      <c r="B3126" t="s">
        <v>10801</v>
      </c>
      <c r="C3126" t="s">
        <v>52</v>
      </c>
      <c r="D3126">
        <v>13.28</v>
      </c>
    </row>
    <row r="3127" spans="1:4" x14ac:dyDescent="0.2">
      <c r="A3127">
        <v>103515</v>
      </c>
      <c r="B3127" t="s">
        <v>10803</v>
      </c>
      <c r="C3127" t="s">
        <v>52</v>
      </c>
      <c r="D3127" t="s">
        <v>17527</v>
      </c>
    </row>
    <row r="3128" spans="1:4" x14ac:dyDescent="0.2">
      <c r="A3128">
        <v>103502</v>
      </c>
      <c r="B3128" t="s">
        <v>10804</v>
      </c>
      <c r="C3128" t="s">
        <v>83</v>
      </c>
      <c r="D3128" t="s">
        <v>17527</v>
      </c>
    </row>
    <row r="3129" spans="1:4" x14ac:dyDescent="0.2">
      <c r="A3129">
        <v>103503</v>
      </c>
      <c r="B3129" t="s">
        <v>10805</v>
      </c>
      <c r="C3129" t="s">
        <v>83</v>
      </c>
      <c r="D3129" t="s">
        <v>17527</v>
      </c>
    </row>
    <row r="3130" spans="1:4" x14ac:dyDescent="0.2">
      <c r="A3130">
        <v>103499</v>
      </c>
      <c r="B3130" t="s">
        <v>10806</v>
      </c>
      <c r="C3130" t="s">
        <v>52</v>
      </c>
      <c r="D3130" t="s">
        <v>17527</v>
      </c>
    </row>
    <row r="3131" spans="1:4" x14ac:dyDescent="0.2">
      <c r="A3131">
        <v>103501</v>
      </c>
      <c r="B3131" t="s">
        <v>10807</v>
      </c>
      <c r="C3131" t="s">
        <v>52</v>
      </c>
      <c r="D3131" t="s">
        <v>17527</v>
      </c>
    </row>
    <row r="3132" spans="1:4" x14ac:dyDescent="0.2">
      <c r="A3132">
        <v>103500</v>
      </c>
      <c r="B3132" t="s">
        <v>10808</v>
      </c>
      <c r="C3132" t="s">
        <v>52</v>
      </c>
      <c r="D3132" t="s">
        <v>17527</v>
      </c>
    </row>
    <row r="3133" spans="1:4" x14ac:dyDescent="0.2">
      <c r="A3133">
        <v>106678</v>
      </c>
      <c r="B3133" t="s">
        <v>10809</v>
      </c>
      <c r="C3133" t="s">
        <v>52</v>
      </c>
      <c r="D3133" t="s">
        <v>17527</v>
      </c>
    </row>
    <row r="3134" spans="1:4" x14ac:dyDescent="0.2">
      <c r="A3134">
        <v>106680</v>
      </c>
      <c r="B3134" t="s">
        <v>10811</v>
      </c>
      <c r="C3134" t="s">
        <v>52</v>
      </c>
      <c r="D3134" t="s">
        <v>17527</v>
      </c>
    </row>
    <row r="3135" spans="1:4" x14ac:dyDescent="0.2">
      <c r="A3135">
        <v>106679</v>
      </c>
      <c r="B3135" t="s">
        <v>10813</v>
      </c>
      <c r="C3135" t="s">
        <v>52</v>
      </c>
      <c r="D3135" t="s">
        <v>17527</v>
      </c>
    </row>
    <row r="3136" spans="1:4" x14ac:dyDescent="0.2">
      <c r="A3136">
        <v>103496</v>
      </c>
      <c r="B3136" t="s">
        <v>10815</v>
      </c>
      <c r="C3136" t="s">
        <v>52</v>
      </c>
      <c r="D3136" t="s">
        <v>17527</v>
      </c>
    </row>
    <row r="3137" spans="1:4" x14ac:dyDescent="0.2">
      <c r="A3137">
        <v>103498</v>
      </c>
      <c r="B3137" t="s">
        <v>10816</v>
      </c>
      <c r="C3137" t="s">
        <v>52</v>
      </c>
      <c r="D3137" t="s">
        <v>17527</v>
      </c>
    </row>
    <row r="3138" spans="1:4" x14ac:dyDescent="0.2">
      <c r="A3138">
        <v>103497</v>
      </c>
      <c r="B3138" t="s">
        <v>10817</v>
      </c>
      <c r="C3138" t="s">
        <v>52</v>
      </c>
      <c r="D3138" t="s">
        <v>17527</v>
      </c>
    </row>
    <row r="3139" spans="1:4" x14ac:dyDescent="0.2">
      <c r="A3139">
        <v>103516</v>
      </c>
      <c r="B3139" t="s">
        <v>10818</v>
      </c>
      <c r="C3139" t="s">
        <v>52</v>
      </c>
      <c r="D3139" t="s">
        <v>17527</v>
      </c>
    </row>
    <row r="3140" spans="1:4" x14ac:dyDescent="0.2">
      <c r="A3140">
        <v>103506</v>
      </c>
      <c r="B3140" t="s">
        <v>10819</v>
      </c>
      <c r="C3140" t="s">
        <v>52</v>
      </c>
      <c r="D3140" t="s">
        <v>17527</v>
      </c>
    </row>
    <row r="3141" spans="1:4" x14ac:dyDescent="0.2">
      <c r="A3141">
        <v>106681</v>
      </c>
      <c r="B3141" t="s">
        <v>10820</v>
      </c>
      <c r="C3141" t="s">
        <v>52</v>
      </c>
      <c r="D3141" t="s">
        <v>17527</v>
      </c>
    </row>
    <row r="3142" spans="1:4" x14ac:dyDescent="0.2">
      <c r="A3142">
        <v>103507</v>
      </c>
      <c r="B3142" t="s">
        <v>10821</v>
      </c>
      <c r="C3142" t="s">
        <v>52</v>
      </c>
      <c r="D3142" t="s">
        <v>17527</v>
      </c>
    </row>
    <row r="3143" spans="1:4" x14ac:dyDescent="0.2">
      <c r="A3143">
        <v>103493</v>
      </c>
      <c r="B3143" t="s">
        <v>10822</v>
      </c>
      <c r="C3143" t="s">
        <v>52</v>
      </c>
      <c r="D3143" t="s">
        <v>17527</v>
      </c>
    </row>
    <row r="3144" spans="1:4" x14ac:dyDescent="0.2">
      <c r="A3144">
        <v>103495</v>
      </c>
      <c r="B3144" t="s">
        <v>10823</v>
      </c>
      <c r="C3144" t="s">
        <v>52</v>
      </c>
      <c r="D3144" t="s">
        <v>17527</v>
      </c>
    </row>
    <row r="3145" spans="1:4" x14ac:dyDescent="0.2">
      <c r="A3145">
        <v>103494</v>
      </c>
      <c r="B3145" t="s">
        <v>10824</v>
      </c>
      <c r="C3145" t="s">
        <v>52</v>
      </c>
      <c r="D3145" t="s">
        <v>17527</v>
      </c>
    </row>
    <row r="3146" spans="1:4" x14ac:dyDescent="0.2">
      <c r="A3146">
        <v>103513</v>
      </c>
      <c r="B3146" t="s">
        <v>10825</v>
      </c>
      <c r="C3146" t="s">
        <v>52</v>
      </c>
      <c r="D3146" t="s">
        <v>17527</v>
      </c>
    </row>
    <row r="3147" spans="1:4" x14ac:dyDescent="0.2">
      <c r="A3147">
        <v>103523</v>
      </c>
      <c r="B3147" t="s">
        <v>10826</v>
      </c>
      <c r="C3147" t="s">
        <v>52</v>
      </c>
      <c r="D3147" s="335">
        <v>11213.98</v>
      </c>
    </row>
    <row r="3148" spans="1:4" x14ac:dyDescent="0.2">
      <c r="A3148">
        <v>103509</v>
      </c>
      <c r="B3148" t="s">
        <v>10827</v>
      </c>
      <c r="C3148" t="s">
        <v>52</v>
      </c>
      <c r="D3148" t="s">
        <v>17527</v>
      </c>
    </row>
    <row r="3149" spans="1:4" x14ac:dyDescent="0.2">
      <c r="A3149">
        <v>103514</v>
      </c>
      <c r="B3149" t="s">
        <v>10828</v>
      </c>
      <c r="C3149" t="s">
        <v>52</v>
      </c>
      <c r="D3149" t="s">
        <v>17527</v>
      </c>
    </row>
    <row r="3150" spans="1:4" x14ac:dyDescent="0.2">
      <c r="A3150">
        <v>103510</v>
      </c>
      <c r="B3150" t="s">
        <v>10829</v>
      </c>
      <c r="C3150" t="s">
        <v>52</v>
      </c>
      <c r="D3150" t="s">
        <v>17527</v>
      </c>
    </row>
    <row r="3151" spans="1:4" x14ac:dyDescent="0.2">
      <c r="A3151">
        <v>103520</v>
      </c>
      <c r="B3151" t="s">
        <v>10830</v>
      </c>
      <c r="C3151" t="s">
        <v>52</v>
      </c>
      <c r="D3151" s="335">
        <v>5520.58</v>
      </c>
    </row>
    <row r="3152" spans="1:4" x14ac:dyDescent="0.2">
      <c r="A3152">
        <v>103511</v>
      </c>
      <c r="B3152" t="s">
        <v>10831</v>
      </c>
      <c r="C3152" t="s">
        <v>52</v>
      </c>
      <c r="D3152" t="s">
        <v>17527</v>
      </c>
    </row>
    <row r="3153" spans="1:4" x14ac:dyDescent="0.2">
      <c r="A3153">
        <v>103521</v>
      </c>
      <c r="B3153" t="s">
        <v>10832</v>
      </c>
      <c r="C3153" t="s">
        <v>52</v>
      </c>
      <c r="D3153" s="335">
        <v>7329.18</v>
      </c>
    </row>
    <row r="3154" spans="1:4" x14ac:dyDescent="0.2">
      <c r="A3154">
        <v>103512</v>
      </c>
      <c r="B3154" t="s">
        <v>10833</v>
      </c>
      <c r="C3154" t="s">
        <v>52</v>
      </c>
      <c r="D3154" t="s">
        <v>17527</v>
      </c>
    </row>
    <row r="3155" spans="1:4" x14ac:dyDescent="0.2">
      <c r="A3155">
        <v>103522</v>
      </c>
      <c r="B3155" t="s">
        <v>10834</v>
      </c>
      <c r="C3155" t="s">
        <v>52</v>
      </c>
      <c r="D3155" s="335">
        <v>7482.4</v>
      </c>
    </row>
    <row r="3156" spans="1:4" x14ac:dyDescent="0.2">
      <c r="A3156">
        <v>103508</v>
      </c>
      <c r="B3156" t="s">
        <v>10835</v>
      </c>
      <c r="C3156" t="s">
        <v>52</v>
      </c>
      <c r="D3156" t="s">
        <v>17527</v>
      </c>
    </row>
    <row r="3157" spans="1:4" x14ac:dyDescent="0.2">
      <c r="A3157">
        <v>103524</v>
      </c>
      <c r="B3157" t="s">
        <v>10810</v>
      </c>
      <c r="C3157" t="s">
        <v>52</v>
      </c>
      <c r="D3157" t="s">
        <v>17527</v>
      </c>
    </row>
    <row r="3158" spans="1:4" x14ac:dyDescent="0.2">
      <c r="A3158">
        <v>103526</v>
      </c>
      <c r="B3158" t="s">
        <v>10812</v>
      </c>
      <c r="C3158" t="s">
        <v>52</v>
      </c>
      <c r="D3158" t="s">
        <v>17527</v>
      </c>
    </row>
    <row r="3159" spans="1:4" x14ac:dyDescent="0.2">
      <c r="A3159">
        <v>103525</v>
      </c>
      <c r="B3159" t="s">
        <v>10814</v>
      </c>
      <c r="C3159" t="s">
        <v>52</v>
      </c>
      <c r="D3159" t="s">
        <v>17527</v>
      </c>
    </row>
    <row r="3160" spans="1:4" x14ac:dyDescent="0.2">
      <c r="A3160">
        <v>97062</v>
      </c>
      <c r="B3160" t="s">
        <v>10836</v>
      </c>
      <c r="C3160" t="s">
        <v>3211</v>
      </c>
      <c r="D3160">
        <v>8.01</v>
      </c>
    </row>
    <row r="3161" spans="1:4" x14ac:dyDescent="0.2">
      <c r="A3161">
        <v>97061</v>
      </c>
      <c r="B3161" t="s">
        <v>10837</v>
      </c>
      <c r="C3161" t="s">
        <v>3211</v>
      </c>
      <c r="D3161" t="s">
        <v>17527</v>
      </c>
    </row>
    <row r="3162" spans="1:4" x14ac:dyDescent="0.2">
      <c r="A3162">
        <v>104988</v>
      </c>
      <c r="B3162" t="s">
        <v>10838</v>
      </c>
      <c r="C3162" t="s">
        <v>3211</v>
      </c>
      <c r="D3162" t="s">
        <v>17527</v>
      </c>
    </row>
    <row r="3163" spans="1:4" x14ac:dyDescent="0.2">
      <c r="A3163">
        <v>104979</v>
      </c>
      <c r="B3163" t="s">
        <v>10839</v>
      </c>
      <c r="C3163" t="s">
        <v>3211</v>
      </c>
      <c r="D3163" t="s">
        <v>17527</v>
      </c>
    </row>
    <row r="3164" spans="1:4" x14ac:dyDescent="0.2">
      <c r="A3164">
        <v>97040</v>
      </c>
      <c r="B3164" t="s">
        <v>10840</v>
      </c>
      <c r="C3164" t="s">
        <v>3211</v>
      </c>
      <c r="D3164">
        <v>23.05</v>
      </c>
    </row>
    <row r="3165" spans="1:4" x14ac:dyDescent="0.2">
      <c r="A3165">
        <v>97041</v>
      </c>
      <c r="B3165" t="s">
        <v>10841</v>
      </c>
      <c r="C3165" t="s">
        <v>3211</v>
      </c>
      <c r="D3165">
        <v>160.85</v>
      </c>
    </row>
    <row r="3166" spans="1:4" x14ac:dyDescent="0.2">
      <c r="A3166">
        <v>97039</v>
      </c>
      <c r="B3166" t="s">
        <v>10842</v>
      </c>
      <c r="C3166" t="s">
        <v>3211</v>
      </c>
      <c r="D3166">
        <v>85.87</v>
      </c>
    </row>
    <row r="3167" spans="1:4" x14ac:dyDescent="0.2">
      <c r="A3167">
        <v>102655</v>
      </c>
      <c r="B3167" t="s">
        <v>10843</v>
      </c>
      <c r="C3167" t="s">
        <v>83</v>
      </c>
      <c r="D3167" t="s">
        <v>17527</v>
      </c>
    </row>
    <row r="3168" spans="1:4" x14ac:dyDescent="0.2">
      <c r="A3168">
        <v>104987</v>
      </c>
      <c r="B3168" t="s">
        <v>10844</v>
      </c>
      <c r="C3168" t="s">
        <v>83</v>
      </c>
      <c r="D3168" t="s">
        <v>17527</v>
      </c>
    </row>
    <row r="3169" spans="1:4" x14ac:dyDescent="0.2">
      <c r="A3169">
        <v>104986</v>
      </c>
      <c r="B3169" t="s">
        <v>10845</v>
      </c>
      <c r="C3169" t="s">
        <v>83</v>
      </c>
      <c r="D3169" t="s">
        <v>17527</v>
      </c>
    </row>
    <row r="3170" spans="1:4" x14ac:dyDescent="0.2">
      <c r="A3170">
        <v>104984</v>
      </c>
      <c r="B3170" t="s">
        <v>10846</v>
      </c>
      <c r="C3170" t="s">
        <v>83</v>
      </c>
      <c r="D3170" t="s">
        <v>17527</v>
      </c>
    </row>
    <row r="3171" spans="1:4" x14ac:dyDescent="0.2">
      <c r="A3171">
        <v>104985</v>
      </c>
      <c r="B3171" t="s">
        <v>10847</v>
      </c>
      <c r="C3171" t="s">
        <v>83</v>
      </c>
      <c r="D3171" t="s">
        <v>17527</v>
      </c>
    </row>
    <row r="3172" spans="1:4" x14ac:dyDescent="0.2">
      <c r="A3172">
        <v>97026</v>
      </c>
      <c r="B3172" t="s">
        <v>10848</v>
      </c>
      <c r="C3172" t="s">
        <v>83</v>
      </c>
      <c r="D3172" t="s">
        <v>17527</v>
      </c>
    </row>
    <row r="3173" spans="1:4" x14ac:dyDescent="0.2">
      <c r="A3173">
        <v>97025</v>
      </c>
      <c r="B3173" t="s">
        <v>10849</v>
      </c>
      <c r="C3173" t="s">
        <v>83</v>
      </c>
      <c r="D3173" t="s">
        <v>17527</v>
      </c>
    </row>
    <row r="3174" spans="1:4" x14ac:dyDescent="0.2">
      <c r="A3174">
        <v>97032</v>
      </c>
      <c r="B3174" t="s">
        <v>10850</v>
      </c>
      <c r="C3174" t="s">
        <v>83</v>
      </c>
      <c r="D3174">
        <v>69.08</v>
      </c>
    </row>
    <row r="3175" spans="1:4" x14ac:dyDescent="0.2">
      <c r="A3175">
        <v>97031</v>
      </c>
      <c r="B3175" t="s">
        <v>10851</v>
      </c>
      <c r="C3175" t="s">
        <v>83</v>
      </c>
      <c r="D3175">
        <v>110.68</v>
      </c>
    </row>
    <row r="3176" spans="1:4" x14ac:dyDescent="0.2">
      <c r="A3176">
        <v>97036</v>
      </c>
      <c r="B3176" t="s">
        <v>10852</v>
      </c>
      <c r="C3176" t="s">
        <v>83</v>
      </c>
      <c r="D3176" t="s">
        <v>17527</v>
      </c>
    </row>
    <row r="3177" spans="1:4" x14ac:dyDescent="0.2">
      <c r="A3177">
        <v>97035</v>
      </c>
      <c r="B3177" t="s">
        <v>10853</v>
      </c>
      <c r="C3177" t="s">
        <v>83</v>
      </c>
      <c r="D3177" t="s">
        <v>17527</v>
      </c>
    </row>
    <row r="3178" spans="1:4" x14ac:dyDescent="0.2">
      <c r="A3178">
        <v>97034</v>
      </c>
      <c r="B3178" t="s">
        <v>10854</v>
      </c>
      <c r="C3178" t="s">
        <v>83</v>
      </c>
      <c r="D3178">
        <v>71.099999999999994</v>
      </c>
    </row>
    <row r="3179" spans="1:4" x14ac:dyDescent="0.2">
      <c r="A3179">
        <v>97033</v>
      </c>
      <c r="B3179" t="s">
        <v>10855</v>
      </c>
      <c r="C3179" t="s">
        <v>83</v>
      </c>
      <c r="D3179">
        <v>107.08</v>
      </c>
    </row>
    <row r="3180" spans="1:4" x14ac:dyDescent="0.2">
      <c r="A3180">
        <v>97030</v>
      </c>
      <c r="B3180" t="s">
        <v>10856</v>
      </c>
      <c r="C3180" t="s">
        <v>83</v>
      </c>
      <c r="D3180" t="s">
        <v>17527</v>
      </c>
    </row>
    <row r="3181" spans="1:4" x14ac:dyDescent="0.2">
      <c r="A3181">
        <v>97029</v>
      </c>
      <c r="B3181" t="s">
        <v>10857</v>
      </c>
      <c r="C3181" t="s">
        <v>83</v>
      </c>
      <c r="D3181" t="s">
        <v>17527</v>
      </c>
    </row>
    <row r="3182" spans="1:4" x14ac:dyDescent="0.2">
      <c r="A3182">
        <v>97028</v>
      </c>
      <c r="B3182" t="s">
        <v>10858</v>
      </c>
      <c r="C3182" t="s">
        <v>83</v>
      </c>
      <c r="D3182" t="s">
        <v>17527</v>
      </c>
    </row>
    <row r="3183" spans="1:4" x14ac:dyDescent="0.2">
      <c r="A3183">
        <v>97027</v>
      </c>
      <c r="B3183" t="s">
        <v>10859</v>
      </c>
      <c r="C3183" t="s">
        <v>83</v>
      </c>
      <c r="D3183" t="s">
        <v>17527</v>
      </c>
    </row>
    <row r="3184" spans="1:4" x14ac:dyDescent="0.2">
      <c r="A3184">
        <v>97038</v>
      </c>
      <c r="B3184" t="s">
        <v>10860</v>
      </c>
      <c r="C3184" t="s">
        <v>83</v>
      </c>
      <c r="D3184" t="s">
        <v>17527</v>
      </c>
    </row>
    <row r="3185" spans="1:4" x14ac:dyDescent="0.2">
      <c r="A3185">
        <v>97037</v>
      </c>
      <c r="B3185" t="s">
        <v>10861</v>
      </c>
      <c r="C3185" t="s">
        <v>83</v>
      </c>
      <c r="D3185" t="s">
        <v>17527</v>
      </c>
    </row>
    <row r="3186" spans="1:4" x14ac:dyDescent="0.2">
      <c r="A3186">
        <v>97014</v>
      </c>
      <c r="B3186" t="s">
        <v>10862</v>
      </c>
      <c r="C3186" t="s">
        <v>83</v>
      </c>
      <c r="D3186">
        <v>72.27</v>
      </c>
    </row>
    <row r="3187" spans="1:4" x14ac:dyDescent="0.2">
      <c r="A3187">
        <v>97015</v>
      </c>
      <c r="B3187" t="s">
        <v>10863</v>
      </c>
      <c r="C3187" t="s">
        <v>83</v>
      </c>
      <c r="D3187">
        <v>60.7</v>
      </c>
    </row>
    <row r="3188" spans="1:4" x14ac:dyDescent="0.2">
      <c r="A3188">
        <v>97013</v>
      </c>
      <c r="B3188" t="s">
        <v>10864</v>
      </c>
      <c r="C3188" t="s">
        <v>83</v>
      </c>
      <c r="D3188">
        <v>95.45</v>
      </c>
    </row>
    <row r="3189" spans="1:4" x14ac:dyDescent="0.2">
      <c r="A3189">
        <v>97017</v>
      </c>
      <c r="B3189" t="s">
        <v>10865</v>
      </c>
      <c r="C3189" t="s">
        <v>83</v>
      </c>
      <c r="D3189">
        <v>56.82</v>
      </c>
    </row>
    <row r="3190" spans="1:4" x14ac:dyDescent="0.2">
      <c r="A3190">
        <v>97018</v>
      </c>
      <c r="B3190" t="s">
        <v>10866</v>
      </c>
      <c r="C3190" t="s">
        <v>83</v>
      </c>
      <c r="D3190">
        <v>47.69</v>
      </c>
    </row>
    <row r="3191" spans="1:4" x14ac:dyDescent="0.2">
      <c r="A3191">
        <v>97016</v>
      </c>
      <c r="B3191" t="s">
        <v>10867</v>
      </c>
      <c r="C3191" t="s">
        <v>83</v>
      </c>
      <c r="D3191">
        <v>75.239999999999995</v>
      </c>
    </row>
    <row r="3192" spans="1:4" x14ac:dyDescent="0.2">
      <c r="A3192">
        <v>97024</v>
      </c>
      <c r="B3192" t="s">
        <v>10868</v>
      </c>
      <c r="C3192" t="s">
        <v>83</v>
      </c>
      <c r="D3192" t="s">
        <v>17527</v>
      </c>
    </row>
    <row r="3193" spans="1:4" x14ac:dyDescent="0.2">
      <c r="A3193">
        <v>97023</v>
      </c>
      <c r="B3193" t="s">
        <v>10869</v>
      </c>
      <c r="C3193" t="s">
        <v>83</v>
      </c>
      <c r="D3193" t="s">
        <v>17527</v>
      </c>
    </row>
    <row r="3194" spans="1:4" x14ac:dyDescent="0.2">
      <c r="A3194">
        <v>105804</v>
      </c>
      <c r="B3194" t="s">
        <v>10870</v>
      </c>
      <c r="C3194" t="s">
        <v>83</v>
      </c>
      <c r="D3194" t="s">
        <v>17527</v>
      </c>
    </row>
    <row r="3195" spans="1:4" x14ac:dyDescent="0.2">
      <c r="A3195">
        <v>104990</v>
      </c>
      <c r="B3195" t="s">
        <v>10871</v>
      </c>
      <c r="C3195" t="s">
        <v>83</v>
      </c>
      <c r="D3195">
        <v>14</v>
      </c>
    </row>
    <row r="3196" spans="1:4" x14ac:dyDescent="0.2">
      <c r="A3196">
        <v>97052</v>
      </c>
      <c r="B3196" t="s">
        <v>10872</v>
      </c>
      <c r="C3196" t="s">
        <v>52</v>
      </c>
      <c r="D3196" t="s">
        <v>17527</v>
      </c>
    </row>
    <row r="3197" spans="1:4" x14ac:dyDescent="0.2">
      <c r="A3197">
        <v>97054</v>
      </c>
      <c r="B3197" t="s">
        <v>10873</v>
      </c>
      <c r="C3197" t="s">
        <v>52</v>
      </c>
      <c r="D3197">
        <v>30.12</v>
      </c>
    </row>
    <row r="3198" spans="1:4" x14ac:dyDescent="0.2">
      <c r="A3198">
        <v>104981</v>
      </c>
      <c r="B3198" t="s">
        <v>10874</v>
      </c>
      <c r="C3198" t="s">
        <v>83</v>
      </c>
      <c r="D3198" t="s">
        <v>17527</v>
      </c>
    </row>
    <row r="3199" spans="1:4" x14ac:dyDescent="0.2">
      <c r="A3199">
        <v>104980</v>
      </c>
      <c r="B3199" t="s">
        <v>10875</v>
      </c>
      <c r="C3199" t="s">
        <v>83</v>
      </c>
      <c r="D3199" t="s">
        <v>17527</v>
      </c>
    </row>
    <row r="3200" spans="1:4" x14ac:dyDescent="0.2">
      <c r="A3200">
        <v>97042</v>
      </c>
      <c r="B3200" t="s">
        <v>10876</v>
      </c>
      <c r="C3200" t="s">
        <v>83</v>
      </c>
      <c r="D3200" t="s">
        <v>17527</v>
      </c>
    </row>
    <row r="3201" spans="1:4" x14ac:dyDescent="0.2">
      <c r="A3201">
        <v>97045</v>
      </c>
      <c r="B3201" t="s">
        <v>10877</v>
      </c>
      <c r="C3201" t="s">
        <v>83</v>
      </c>
      <c r="D3201" t="s">
        <v>17527</v>
      </c>
    </row>
    <row r="3202" spans="1:4" x14ac:dyDescent="0.2">
      <c r="A3202">
        <v>97044</v>
      </c>
      <c r="B3202" t="s">
        <v>10878</v>
      </c>
      <c r="C3202" t="s">
        <v>83</v>
      </c>
      <c r="D3202" t="s">
        <v>17527</v>
      </c>
    </row>
    <row r="3203" spans="1:4" x14ac:dyDescent="0.2">
      <c r="A3203">
        <v>97043</v>
      </c>
      <c r="B3203" t="s">
        <v>10879</v>
      </c>
      <c r="C3203" t="s">
        <v>83</v>
      </c>
      <c r="D3203" t="s">
        <v>17527</v>
      </c>
    </row>
    <row r="3204" spans="1:4" x14ac:dyDescent="0.2">
      <c r="A3204">
        <v>97063</v>
      </c>
      <c r="B3204" t="s">
        <v>553</v>
      </c>
      <c r="C3204" t="s">
        <v>3211</v>
      </c>
      <c r="D3204">
        <v>29.29</v>
      </c>
    </row>
    <row r="3205" spans="1:4" x14ac:dyDescent="0.2">
      <c r="A3205">
        <v>97065</v>
      </c>
      <c r="B3205" t="s">
        <v>10882</v>
      </c>
      <c r="C3205" t="s">
        <v>2968</v>
      </c>
      <c r="D3205">
        <v>19.260000000000002</v>
      </c>
    </row>
    <row r="3206" spans="1:4" x14ac:dyDescent="0.2">
      <c r="A3206">
        <v>97064</v>
      </c>
      <c r="B3206" t="s">
        <v>10883</v>
      </c>
      <c r="C3206" t="s">
        <v>83</v>
      </c>
      <c r="D3206">
        <v>40.43</v>
      </c>
    </row>
    <row r="3207" spans="1:4" x14ac:dyDescent="0.2">
      <c r="A3207">
        <v>97049</v>
      </c>
      <c r="B3207" t="s">
        <v>10884</v>
      </c>
      <c r="C3207" t="s">
        <v>3211</v>
      </c>
      <c r="D3207" t="s">
        <v>17527</v>
      </c>
    </row>
    <row r="3208" spans="1:4" x14ac:dyDescent="0.2">
      <c r="A3208">
        <v>96997</v>
      </c>
      <c r="B3208" t="s">
        <v>10885</v>
      </c>
      <c r="C3208" t="s">
        <v>83</v>
      </c>
      <c r="D3208" t="s">
        <v>17527</v>
      </c>
    </row>
    <row r="3209" spans="1:4" x14ac:dyDescent="0.2">
      <c r="A3209">
        <v>96999</v>
      </c>
      <c r="B3209" t="s">
        <v>10886</v>
      </c>
      <c r="C3209" t="s">
        <v>83</v>
      </c>
      <c r="D3209" t="s">
        <v>17527</v>
      </c>
    </row>
    <row r="3210" spans="1:4" x14ac:dyDescent="0.2">
      <c r="A3210">
        <v>96996</v>
      </c>
      <c r="B3210" t="s">
        <v>10887</v>
      </c>
      <c r="C3210" t="s">
        <v>83</v>
      </c>
      <c r="D3210" t="s">
        <v>17527</v>
      </c>
    </row>
    <row r="3211" spans="1:4" x14ac:dyDescent="0.2">
      <c r="A3211">
        <v>96998</v>
      </c>
      <c r="B3211" t="s">
        <v>10888</v>
      </c>
      <c r="C3211" t="s">
        <v>83</v>
      </c>
      <c r="D3211" t="s">
        <v>17527</v>
      </c>
    </row>
    <row r="3212" spans="1:4" x14ac:dyDescent="0.2">
      <c r="A3212">
        <v>97067</v>
      </c>
      <c r="B3212" t="s">
        <v>10889</v>
      </c>
      <c r="C3212" t="s">
        <v>83</v>
      </c>
      <c r="D3212">
        <v>791.94</v>
      </c>
    </row>
    <row r="3213" spans="1:4" x14ac:dyDescent="0.2">
      <c r="A3213">
        <v>97001</v>
      </c>
      <c r="B3213" t="s">
        <v>10890</v>
      </c>
      <c r="C3213" t="s">
        <v>83</v>
      </c>
      <c r="D3213" t="s">
        <v>17527</v>
      </c>
    </row>
    <row r="3214" spans="1:4" x14ac:dyDescent="0.2">
      <c r="A3214">
        <v>97003</v>
      </c>
      <c r="B3214" t="s">
        <v>10891</v>
      </c>
      <c r="C3214" t="s">
        <v>83</v>
      </c>
      <c r="D3214" t="s">
        <v>17527</v>
      </c>
    </row>
    <row r="3215" spans="1:4" x14ac:dyDescent="0.2">
      <c r="A3215">
        <v>97005</v>
      </c>
      <c r="B3215" t="s">
        <v>10892</v>
      </c>
      <c r="C3215" t="s">
        <v>83</v>
      </c>
      <c r="D3215" t="s">
        <v>17527</v>
      </c>
    </row>
    <row r="3216" spans="1:4" x14ac:dyDescent="0.2">
      <c r="A3216">
        <v>97000</v>
      </c>
      <c r="B3216" t="s">
        <v>10893</v>
      </c>
      <c r="C3216" t="s">
        <v>83</v>
      </c>
      <c r="D3216" t="s">
        <v>17527</v>
      </c>
    </row>
    <row r="3217" spans="1:4" x14ac:dyDescent="0.2">
      <c r="A3217">
        <v>97002</v>
      </c>
      <c r="B3217" t="s">
        <v>10894</v>
      </c>
      <c r="C3217" t="s">
        <v>83</v>
      </c>
      <c r="D3217" t="s">
        <v>17527</v>
      </c>
    </row>
    <row r="3218" spans="1:4" x14ac:dyDescent="0.2">
      <c r="A3218">
        <v>97004</v>
      </c>
      <c r="B3218" t="s">
        <v>10895</v>
      </c>
      <c r="C3218" t="s">
        <v>83</v>
      </c>
      <c r="D3218" t="s">
        <v>17527</v>
      </c>
    </row>
    <row r="3219" spans="1:4" x14ac:dyDescent="0.2">
      <c r="A3219">
        <v>97007</v>
      </c>
      <c r="B3219" t="s">
        <v>10896</v>
      </c>
      <c r="C3219" t="s">
        <v>83</v>
      </c>
      <c r="D3219" t="s">
        <v>17527</v>
      </c>
    </row>
    <row r="3220" spans="1:4" x14ac:dyDescent="0.2">
      <c r="A3220">
        <v>97009</v>
      </c>
      <c r="B3220" t="s">
        <v>10897</v>
      </c>
      <c r="C3220" t="s">
        <v>83</v>
      </c>
      <c r="D3220" t="s">
        <v>17527</v>
      </c>
    </row>
    <row r="3221" spans="1:4" x14ac:dyDescent="0.2">
      <c r="A3221">
        <v>97006</v>
      </c>
      <c r="B3221" t="s">
        <v>10898</v>
      </c>
      <c r="C3221" t="s">
        <v>83</v>
      </c>
      <c r="D3221" t="s">
        <v>17527</v>
      </c>
    </row>
    <row r="3222" spans="1:4" x14ac:dyDescent="0.2">
      <c r="A3222">
        <v>97008</v>
      </c>
      <c r="B3222" t="s">
        <v>10899</v>
      </c>
      <c r="C3222" t="s">
        <v>83</v>
      </c>
      <c r="D3222" t="s">
        <v>17527</v>
      </c>
    </row>
    <row r="3223" spans="1:4" x14ac:dyDescent="0.2">
      <c r="A3223">
        <v>97048</v>
      </c>
      <c r="B3223" t="s">
        <v>10900</v>
      </c>
      <c r="C3223" t="s">
        <v>3211</v>
      </c>
      <c r="D3223">
        <v>0.1</v>
      </c>
    </row>
    <row r="3224" spans="1:4" x14ac:dyDescent="0.2">
      <c r="A3224">
        <v>97047</v>
      </c>
      <c r="B3224" t="s">
        <v>10901</v>
      </c>
      <c r="C3224" t="s">
        <v>3211</v>
      </c>
      <c r="D3224">
        <v>0.14000000000000001</v>
      </c>
    </row>
    <row r="3225" spans="1:4" x14ac:dyDescent="0.2">
      <c r="A3225">
        <v>97046</v>
      </c>
      <c r="B3225" t="s">
        <v>10902</v>
      </c>
      <c r="C3225" t="s">
        <v>3211</v>
      </c>
      <c r="D3225">
        <v>0.36</v>
      </c>
    </row>
    <row r="3226" spans="1:4" x14ac:dyDescent="0.2">
      <c r="A3226">
        <v>104989</v>
      </c>
      <c r="B3226" t="s">
        <v>10903</v>
      </c>
      <c r="C3226" t="s">
        <v>52</v>
      </c>
      <c r="D3226">
        <v>51.54</v>
      </c>
    </row>
    <row r="3227" spans="1:4" x14ac:dyDescent="0.2">
      <c r="A3227">
        <v>97066</v>
      </c>
      <c r="B3227" t="s">
        <v>10904</v>
      </c>
      <c r="C3227" t="s">
        <v>3211</v>
      </c>
      <c r="D3227">
        <v>379.97</v>
      </c>
    </row>
    <row r="3228" spans="1:4" x14ac:dyDescent="0.2">
      <c r="A3228">
        <v>104982</v>
      </c>
      <c r="B3228" t="s">
        <v>10905</v>
      </c>
      <c r="C3228" t="s">
        <v>83</v>
      </c>
      <c r="D3228" t="s">
        <v>17527</v>
      </c>
    </row>
    <row r="3229" spans="1:4" x14ac:dyDescent="0.2">
      <c r="A3229">
        <v>97060</v>
      </c>
      <c r="B3229" t="s">
        <v>10906</v>
      </c>
      <c r="C3229" t="s">
        <v>83</v>
      </c>
      <c r="D3229" t="s">
        <v>17527</v>
      </c>
    </row>
    <row r="3230" spans="1:4" x14ac:dyDescent="0.2">
      <c r="A3230">
        <v>97059</v>
      </c>
      <c r="B3230" t="s">
        <v>10907</v>
      </c>
      <c r="C3230" t="s">
        <v>83</v>
      </c>
      <c r="D3230" t="s">
        <v>17527</v>
      </c>
    </row>
    <row r="3231" spans="1:4" x14ac:dyDescent="0.2">
      <c r="A3231">
        <v>97058</v>
      </c>
      <c r="B3231" t="s">
        <v>10908</v>
      </c>
      <c r="C3231" t="s">
        <v>83</v>
      </c>
      <c r="D3231" t="s">
        <v>17527</v>
      </c>
    </row>
    <row r="3232" spans="1:4" x14ac:dyDescent="0.2">
      <c r="A3232">
        <v>97056</v>
      </c>
      <c r="B3232" t="s">
        <v>10909</v>
      </c>
      <c r="C3232" t="s">
        <v>83</v>
      </c>
      <c r="D3232" t="s">
        <v>17527</v>
      </c>
    </row>
    <row r="3233" spans="1:4" x14ac:dyDescent="0.2">
      <c r="A3233">
        <v>97057</v>
      </c>
      <c r="B3233" t="s">
        <v>10910</v>
      </c>
      <c r="C3233" t="s">
        <v>83</v>
      </c>
      <c r="D3233" t="s">
        <v>17527</v>
      </c>
    </row>
    <row r="3234" spans="1:4" x14ac:dyDescent="0.2">
      <c r="A3234">
        <v>97055</v>
      </c>
      <c r="B3234" t="s">
        <v>10911</v>
      </c>
      <c r="C3234" t="s">
        <v>83</v>
      </c>
      <c r="D3234" t="s">
        <v>17527</v>
      </c>
    </row>
    <row r="3235" spans="1:4" x14ac:dyDescent="0.2">
      <c r="A3235">
        <v>102656</v>
      </c>
      <c r="B3235" t="s">
        <v>10912</v>
      </c>
      <c r="C3235" t="s">
        <v>83</v>
      </c>
      <c r="D3235" t="s">
        <v>17527</v>
      </c>
    </row>
    <row r="3236" spans="1:4" x14ac:dyDescent="0.2">
      <c r="A3236">
        <v>104983</v>
      </c>
      <c r="B3236" t="s">
        <v>10913</v>
      </c>
      <c r="C3236" t="s">
        <v>52</v>
      </c>
      <c r="D3236" t="s">
        <v>17527</v>
      </c>
    </row>
    <row r="3237" spans="1:4" x14ac:dyDescent="0.2">
      <c r="A3237">
        <v>97050</v>
      </c>
      <c r="B3237" t="s">
        <v>10914</v>
      </c>
      <c r="C3237" t="s">
        <v>3211</v>
      </c>
      <c r="D3237" t="s">
        <v>17527</v>
      </c>
    </row>
    <row r="3238" spans="1:4" x14ac:dyDescent="0.2">
      <c r="A3238">
        <v>95946</v>
      </c>
      <c r="B3238" t="s">
        <v>10915</v>
      </c>
      <c r="C3238" t="s">
        <v>94</v>
      </c>
      <c r="D3238">
        <v>13.31</v>
      </c>
    </row>
    <row r="3239" spans="1:4" x14ac:dyDescent="0.2">
      <c r="A3239">
        <v>95947</v>
      </c>
      <c r="B3239" t="s">
        <v>10916</v>
      </c>
      <c r="C3239" t="s">
        <v>94</v>
      </c>
      <c r="D3239">
        <v>9.77</v>
      </c>
    </row>
    <row r="3240" spans="1:4" x14ac:dyDescent="0.2">
      <c r="A3240">
        <v>95948</v>
      </c>
      <c r="B3240" t="s">
        <v>10917</v>
      </c>
      <c r="C3240" t="s">
        <v>94</v>
      </c>
      <c r="D3240">
        <v>8.1300000000000008</v>
      </c>
    </row>
    <row r="3241" spans="1:4" x14ac:dyDescent="0.2">
      <c r="A3241">
        <v>95944</v>
      </c>
      <c r="B3241" t="s">
        <v>10918</v>
      </c>
      <c r="C3241" t="s">
        <v>94</v>
      </c>
      <c r="D3241">
        <v>23.17</v>
      </c>
    </row>
    <row r="3242" spans="1:4" x14ac:dyDescent="0.2">
      <c r="A3242">
        <v>95945</v>
      </c>
      <c r="B3242" t="s">
        <v>10919</v>
      </c>
      <c r="C3242" t="s">
        <v>94</v>
      </c>
      <c r="D3242">
        <v>17.63</v>
      </c>
    </row>
    <row r="3243" spans="1:4" x14ac:dyDescent="0.2">
      <c r="A3243">
        <v>95943</v>
      </c>
      <c r="B3243" t="s">
        <v>10920</v>
      </c>
      <c r="C3243" t="s">
        <v>94</v>
      </c>
      <c r="D3243">
        <v>26.45</v>
      </c>
    </row>
    <row r="3244" spans="1:4" x14ac:dyDescent="0.2">
      <c r="A3244">
        <v>102077</v>
      </c>
      <c r="B3244" t="s">
        <v>10921</v>
      </c>
      <c r="C3244" t="s">
        <v>2968</v>
      </c>
      <c r="D3244" s="335">
        <v>5825.67</v>
      </c>
    </row>
    <row r="3245" spans="1:4" x14ac:dyDescent="0.2">
      <c r="A3245">
        <v>102073</v>
      </c>
      <c r="B3245" t="s">
        <v>10923</v>
      </c>
      <c r="C3245" t="s">
        <v>2968</v>
      </c>
      <c r="D3245" s="335">
        <v>4253.34</v>
      </c>
    </row>
    <row r="3246" spans="1:4" x14ac:dyDescent="0.2">
      <c r="A3246">
        <v>102079</v>
      </c>
      <c r="B3246" t="s">
        <v>10925</v>
      </c>
      <c r="C3246" t="s">
        <v>2968</v>
      </c>
      <c r="D3246" s="335">
        <v>5713.28</v>
      </c>
    </row>
    <row r="3247" spans="1:4" x14ac:dyDescent="0.2">
      <c r="A3247">
        <v>102075</v>
      </c>
      <c r="B3247" t="s">
        <v>10927</v>
      </c>
      <c r="C3247" t="s">
        <v>2968</v>
      </c>
      <c r="D3247" s="335">
        <v>5182.53</v>
      </c>
    </row>
    <row r="3248" spans="1:4" x14ac:dyDescent="0.2">
      <c r="A3248">
        <v>102078</v>
      </c>
      <c r="B3248" t="s">
        <v>10929</v>
      </c>
      <c r="C3248" t="s">
        <v>2968</v>
      </c>
      <c r="D3248" s="335">
        <v>5986.39</v>
      </c>
    </row>
    <row r="3249" spans="1:4" x14ac:dyDescent="0.2">
      <c r="A3249">
        <v>102074</v>
      </c>
      <c r="B3249" t="s">
        <v>10931</v>
      </c>
      <c r="C3249" t="s">
        <v>2968</v>
      </c>
      <c r="D3249" s="335">
        <v>5020.51</v>
      </c>
    </row>
    <row r="3250" spans="1:4" x14ac:dyDescent="0.2">
      <c r="A3250">
        <v>102080</v>
      </c>
      <c r="B3250" t="s">
        <v>10933</v>
      </c>
      <c r="C3250" t="s">
        <v>2968</v>
      </c>
      <c r="D3250" s="335">
        <v>4932.32</v>
      </c>
    </row>
    <row r="3251" spans="1:4" x14ac:dyDescent="0.2">
      <c r="A3251">
        <v>102076</v>
      </c>
      <c r="B3251" t="s">
        <v>10935</v>
      </c>
      <c r="C3251" t="s">
        <v>2968</v>
      </c>
      <c r="D3251" s="335">
        <v>5299.83</v>
      </c>
    </row>
    <row r="3252" spans="1:4" x14ac:dyDescent="0.2">
      <c r="A3252">
        <v>102084</v>
      </c>
      <c r="B3252" t="s">
        <v>10937</v>
      </c>
      <c r="C3252" t="s">
        <v>83</v>
      </c>
      <c r="D3252" t="s">
        <v>17527</v>
      </c>
    </row>
    <row r="3253" spans="1:4" x14ac:dyDescent="0.2">
      <c r="A3253">
        <v>102082</v>
      </c>
      <c r="B3253" t="s">
        <v>10938</v>
      </c>
      <c r="C3253" t="s">
        <v>83</v>
      </c>
      <c r="D3253" t="s">
        <v>17527</v>
      </c>
    </row>
    <row r="3254" spans="1:4" x14ac:dyDescent="0.2">
      <c r="A3254">
        <v>102081</v>
      </c>
      <c r="B3254" t="s">
        <v>10939</v>
      </c>
      <c r="C3254" t="s">
        <v>83</v>
      </c>
      <c r="D3254" t="s">
        <v>17527</v>
      </c>
    </row>
    <row r="3255" spans="1:4" x14ac:dyDescent="0.2">
      <c r="A3255">
        <v>102092</v>
      </c>
      <c r="B3255" t="s">
        <v>10940</v>
      </c>
      <c r="C3255" t="s">
        <v>83</v>
      </c>
      <c r="D3255" t="s">
        <v>17527</v>
      </c>
    </row>
    <row r="3256" spans="1:4" x14ac:dyDescent="0.2">
      <c r="A3256">
        <v>102089</v>
      </c>
      <c r="B3256" t="s">
        <v>10941</v>
      </c>
      <c r="C3256" t="s">
        <v>3211</v>
      </c>
      <c r="D3256">
        <v>195.16</v>
      </c>
    </row>
    <row r="3257" spans="1:4" x14ac:dyDescent="0.2">
      <c r="A3257">
        <v>102090</v>
      </c>
      <c r="B3257" t="s">
        <v>10942</v>
      </c>
      <c r="C3257" t="s">
        <v>3211</v>
      </c>
      <c r="D3257">
        <v>150.31</v>
      </c>
    </row>
    <row r="3258" spans="1:4" x14ac:dyDescent="0.2">
      <c r="A3258">
        <v>102086</v>
      </c>
      <c r="B3258" t="s">
        <v>10943</v>
      </c>
      <c r="C3258" t="s">
        <v>3211</v>
      </c>
      <c r="D3258">
        <v>208.57</v>
      </c>
    </row>
    <row r="3259" spans="1:4" x14ac:dyDescent="0.2">
      <c r="A3259">
        <v>102087</v>
      </c>
      <c r="B3259" t="s">
        <v>10944</v>
      </c>
      <c r="C3259" t="s">
        <v>3211</v>
      </c>
      <c r="D3259">
        <v>169.03</v>
      </c>
    </row>
    <row r="3260" spans="1:4" x14ac:dyDescent="0.2">
      <c r="A3260">
        <v>102091</v>
      </c>
      <c r="B3260" t="s">
        <v>10945</v>
      </c>
      <c r="C3260" t="s">
        <v>3211</v>
      </c>
      <c r="D3260">
        <v>313.23</v>
      </c>
    </row>
    <row r="3261" spans="1:4" x14ac:dyDescent="0.2">
      <c r="A3261">
        <v>102088</v>
      </c>
      <c r="B3261" t="s">
        <v>10946</v>
      </c>
      <c r="C3261" t="s">
        <v>3211</v>
      </c>
      <c r="D3261">
        <v>269.45999999999998</v>
      </c>
    </row>
    <row r="3262" spans="1:4" x14ac:dyDescent="0.2">
      <c r="A3262">
        <v>101997</v>
      </c>
      <c r="B3262" t="s">
        <v>10947</v>
      </c>
      <c r="C3262" t="s">
        <v>3211</v>
      </c>
      <c r="D3262">
        <v>206.13</v>
      </c>
    </row>
    <row r="3263" spans="1:4" x14ac:dyDescent="0.2">
      <c r="A3263">
        <v>101998</v>
      </c>
      <c r="B3263" t="s">
        <v>10948</v>
      </c>
      <c r="C3263" t="s">
        <v>3211</v>
      </c>
      <c r="D3263">
        <v>158.74</v>
      </c>
    </row>
    <row r="3264" spans="1:4" x14ac:dyDescent="0.2">
      <c r="A3264">
        <v>101999</v>
      </c>
      <c r="B3264" t="s">
        <v>10949</v>
      </c>
      <c r="C3264" t="s">
        <v>3211</v>
      </c>
      <c r="D3264">
        <v>368.9</v>
      </c>
    </row>
    <row r="3265" spans="1:4" x14ac:dyDescent="0.2">
      <c r="A3265">
        <v>101994</v>
      </c>
      <c r="B3265" t="s">
        <v>10950</v>
      </c>
      <c r="C3265" t="s">
        <v>3211</v>
      </c>
      <c r="D3265">
        <v>216.53</v>
      </c>
    </row>
    <row r="3266" spans="1:4" x14ac:dyDescent="0.2">
      <c r="A3266">
        <v>101995</v>
      </c>
      <c r="B3266" t="s">
        <v>10951</v>
      </c>
      <c r="C3266" t="s">
        <v>3211</v>
      </c>
      <c r="D3266">
        <v>174.26</v>
      </c>
    </row>
    <row r="3267" spans="1:4" x14ac:dyDescent="0.2">
      <c r="A3267">
        <v>101996</v>
      </c>
      <c r="B3267" t="s">
        <v>10952</v>
      </c>
      <c r="C3267" t="s">
        <v>3211</v>
      </c>
      <c r="D3267">
        <v>288.83999999999997</v>
      </c>
    </row>
    <row r="3268" spans="1:4" x14ac:dyDescent="0.2">
      <c r="A3268">
        <v>101991</v>
      </c>
      <c r="B3268" t="s">
        <v>10953</v>
      </c>
      <c r="C3268" t="s">
        <v>3211</v>
      </c>
      <c r="D3268">
        <v>206.93</v>
      </c>
    </row>
    <row r="3269" spans="1:4" x14ac:dyDescent="0.2">
      <c r="A3269">
        <v>101992</v>
      </c>
      <c r="B3269" t="s">
        <v>10954</v>
      </c>
      <c r="C3269" t="s">
        <v>3211</v>
      </c>
      <c r="D3269">
        <v>160.59</v>
      </c>
    </row>
    <row r="3270" spans="1:4" x14ac:dyDescent="0.2">
      <c r="A3270">
        <v>101993</v>
      </c>
      <c r="B3270" t="s">
        <v>10955</v>
      </c>
      <c r="C3270" t="s">
        <v>3211</v>
      </c>
      <c r="D3270">
        <v>344.65</v>
      </c>
    </row>
    <row r="3271" spans="1:4" x14ac:dyDescent="0.2">
      <c r="A3271">
        <v>101988</v>
      </c>
      <c r="B3271" t="s">
        <v>10956</v>
      </c>
      <c r="C3271" t="s">
        <v>3211</v>
      </c>
      <c r="D3271">
        <v>206.53</v>
      </c>
    </row>
    <row r="3272" spans="1:4" x14ac:dyDescent="0.2">
      <c r="A3272">
        <v>101989</v>
      </c>
      <c r="B3272" t="s">
        <v>10957</v>
      </c>
      <c r="C3272" t="s">
        <v>3211</v>
      </c>
      <c r="D3272">
        <v>168.87</v>
      </c>
    </row>
    <row r="3273" spans="1:4" x14ac:dyDescent="0.2">
      <c r="A3273">
        <v>101990</v>
      </c>
      <c r="B3273" t="s">
        <v>10958</v>
      </c>
      <c r="C3273" t="s">
        <v>3211</v>
      </c>
      <c r="D3273">
        <v>269.37</v>
      </c>
    </row>
    <row r="3274" spans="1:4" x14ac:dyDescent="0.2">
      <c r="A3274">
        <v>101985</v>
      </c>
      <c r="B3274" t="s">
        <v>10959</v>
      </c>
      <c r="C3274" t="s">
        <v>3211</v>
      </c>
      <c r="D3274">
        <v>203.92</v>
      </c>
    </row>
    <row r="3275" spans="1:4" x14ac:dyDescent="0.2">
      <c r="A3275">
        <v>101986</v>
      </c>
      <c r="B3275" t="s">
        <v>10960</v>
      </c>
      <c r="C3275" t="s">
        <v>3211</v>
      </c>
      <c r="D3275">
        <v>155.44</v>
      </c>
    </row>
    <row r="3276" spans="1:4" x14ac:dyDescent="0.2">
      <c r="A3276">
        <v>101987</v>
      </c>
      <c r="B3276" t="s">
        <v>10961</v>
      </c>
      <c r="C3276" t="s">
        <v>3211</v>
      </c>
      <c r="D3276">
        <v>294.19</v>
      </c>
    </row>
    <row r="3277" spans="1:4" x14ac:dyDescent="0.2">
      <c r="A3277">
        <v>101969</v>
      </c>
      <c r="B3277" t="s">
        <v>10962</v>
      </c>
      <c r="C3277" t="s">
        <v>3211</v>
      </c>
      <c r="D3277">
        <v>196.37</v>
      </c>
    </row>
    <row r="3278" spans="1:4" x14ac:dyDescent="0.2">
      <c r="A3278">
        <v>101971</v>
      </c>
      <c r="B3278" t="s">
        <v>10963</v>
      </c>
      <c r="C3278" t="s">
        <v>3211</v>
      </c>
      <c r="D3278">
        <v>158.22999999999999</v>
      </c>
    </row>
    <row r="3279" spans="1:4" x14ac:dyDescent="0.2">
      <c r="A3279">
        <v>101973</v>
      </c>
      <c r="B3279" t="s">
        <v>10964</v>
      </c>
      <c r="C3279" t="s">
        <v>3211</v>
      </c>
      <c r="D3279">
        <v>250.16</v>
      </c>
    </row>
    <row r="3280" spans="1:4" x14ac:dyDescent="0.2">
      <c r="A3280">
        <v>102072</v>
      </c>
      <c r="B3280" t="s">
        <v>10965</v>
      </c>
      <c r="C3280" t="s">
        <v>3211</v>
      </c>
      <c r="D3280">
        <v>220.35</v>
      </c>
    </row>
    <row r="3281" spans="1:4" x14ac:dyDescent="0.2">
      <c r="A3281">
        <v>102070</v>
      </c>
      <c r="B3281" t="s">
        <v>10966</v>
      </c>
      <c r="C3281" t="s">
        <v>3211</v>
      </c>
      <c r="D3281">
        <v>258.91000000000003</v>
      </c>
    </row>
    <row r="3282" spans="1:4" x14ac:dyDescent="0.2">
      <c r="A3282">
        <v>102071</v>
      </c>
      <c r="B3282" t="s">
        <v>10967</v>
      </c>
      <c r="C3282" t="s">
        <v>3211</v>
      </c>
      <c r="D3282">
        <v>231.02</v>
      </c>
    </row>
    <row r="3283" spans="1:4" x14ac:dyDescent="0.2">
      <c r="A3283">
        <v>102068</v>
      </c>
      <c r="B3283" t="s">
        <v>10968</v>
      </c>
      <c r="C3283" t="s">
        <v>3211</v>
      </c>
      <c r="D3283">
        <v>327.86</v>
      </c>
    </row>
    <row r="3284" spans="1:4" x14ac:dyDescent="0.2">
      <c r="A3284">
        <v>102069</v>
      </c>
      <c r="B3284" t="s">
        <v>10934</v>
      </c>
      <c r="C3284" t="s">
        <v>3211</v>
      </c>
      <c r="D3284">
        <v>299.25</v>
      </c>
    </row>
    <row r="3285" spans="1:4" x14ac:dyDescent="0.2">
      <c r="A3285">
        <v>102066</v>
      </c>
      <c r="B3285" t="s">
        <v>10969</v>
      </c>
      <c r="C3285" t="s">
        <v>3211</v>
      </c>
      <c r="D3285">
        <v>614.98</v>
      </c>
    </row>
    <row r="3286" spans="1:4" x14ac:dyDescent="0.2">
      <c r="A3286">
        <v>102067</v>
      </c>
      <c r="B3286" t="s">
        <v>10971</v>
      </c>
      <c r="C3286" t="s">
        <v>3211</v>
      </c>
      <c r="D3286">
        <v>523.04999999999995</v>
      </c>
    </row>
    <row r="3287" spans="1:4" x14ac:dyDescent="0.2">
      <c r="A3287">
        <v>102065</v>
      </c>
      <c r="B3287" t="s">
        <v>10972</v>
      </c>
      <c r="C3287" t="s">
        <v>3211</v>
      </c>
      <c r="D3287">
        <v>232.3</v>
      </c>
    </row>
    <row r="3288" spans="1:4" x14ac:dyDescent="0.2">
      <c r="A3288">
        <v>102063</v>
      </c>
      <c r="B3288" t="s">
        <v>10973</v>
      </c>
      <c r="C3288" t="s">
        <v>3211</v>
      </c>
      <c r="D3288">
        <v>278.02999999999997</v>
      </c>
    </row>
    <row r="3289" spans="1:4" x14ac:dyDescent="0.2">
      <c r="A3289">
        <v>102064</v>
      </c>
      <c r="B3289" t="s">
        <v>10974</v>
      </c>
      <c r="C3289" t="s">
        <v>3211</v>
      </c>
      <c r="D3289">
        <v>248.66</v>
      </c>
    </row>
    <row r="3290" spans="1:4" x14ac:dyDescent="0.2">
      <c r="A3290">
        <v>102061</v>
      </c>
      <c r="B3290" t="s">
        <v>10975</v>
      </c>
      <c r="C3290" t="s">
        <v>3211</v>
      </c>
      <c r="D3290">
        <v>352.49</v>
      </c>
    </row>
    <row r="3291" spans="1:4" x14ac:dyDescent="0.2">
      <c r="A3291">
        <v>102062</v>
      </c>
      <c r="B3291" t="s">
        <v>10936</v>
      </c>
      <c r="C3291" t="s">
        <v>3211</v>
      </c>
      <c r="D3291">
        <v>325.3</v>
      </c>
    </row>
    <row r="3292" spans="1:4" x14ac:dyDescent="0.2">
      <c r="A3292">
        <v>102059</v>
      </c>
      <c r="B3292" t="s">
        <v>10976</v>
      </c>
      <c r="C3292" t="s">
        <v>3211</v>
      </c>
      <c r="D3292">
        <v>588.36</v>
      </c>
    </row>
    <row r="3293" spans="1:4" x14ac:dyDescent="0.2">
      <c r="A3293">
        <v>102060</v>
      </c>
      <c r="B3293" t="s">
        <v>10977</v>
      </c>
      <c r="C3293" t="s">
        <v>3211</v>
      </c>
      <c r="D3293">
        <v>491.05</v>
      </c>
    </row>
    <row r="3294" spans="1:4" x14ac:dyDescent="0.2">
      <c r="A3294">
        <v>102052</v>
      </c>
      <c r="B3294" t="s">
        <v>10978</v>
      </c>
      <c r="C3294" t="s">
        <v>3211</v>
      </c>
      <c r="D3294">
        <v>227.61</v>
      </c>
    </row>
    <row r="3295" spans="1:4" x14ac:dyDescent="0.2">
      <c r="A3295">
        <v>102050</v>
      </c>
      <c r="B3295" t="s">
        <v>10979</v>
      </c>
      <c r="C3295" t="s">
        <v>3211</v>
      </c>
      <c r="D3295">
        <v>274.91000000000003</v>
      </c>
    </row>
    <row r="3296" spans="1:4" x14ac:dyDescent="0.2">
      <c r="A3296">
        <v>102051</v>
      </c>
      <c r="B3296" t="s">
        <v>10980</v>
      </c>
      <c r="C3296" t="s">
        <v>3211</v>
      </c>
      <c r="D3296">
        <v>244.58</v>
      </c>
    </row>
    <row r="3297" spans="1:4" x14ac:dyDescent="0.2">
      <c r="A3297">
        <v>102048</v>
      </c>
      <c r="B3297" t="s">
        <v>10981</v>
      </c>
      <c r="C3297" t="s">
        <v>3211</v>
      </c>
      <c r="D3297">
        <v>358.99</v>
      </c>
    </row>
    <row r="3298" spans="1:4" x14ac:dyDescent="0.2">
      <c r="A3298">
        <v>102049</v>
      </c>
      <c r="B3298" t="s">
        <v>10922</v>
      </c>
      <c r="C3298" t="s">
        <v>3211</v>
      </c>
      <c r="D3298">
        <v>318.16000000000003</v>
      </c>
    </row>
    <row r="3299" spans="1:4" x14ac:dyDescent="0.2">
      <c r="A3299">
        <v>102046</v>
      </c>
      <c r="B3299" t="s">
        <v>10982</v>
      </c>
      <c r="C3299" t="s">
        <v>3211</v>
      </c>
      <c r="D3299">
        <v>691.74</v>
      </c>
    </row>
    <row r="3300" spans="1:4" x14ac:dyDescent="0.2">
      <c r="A3300">
        <v>102047</v>
      </c>
      <c r="B3300" t="s">
        <v>10983</v>
      </c>
      <c r="C3300" t="s">
        <v>3211</v>
      </c>
      <c r="D3300">
        <v>585.35</v>
      </c>
    </row>
    <row r="3301" spans="1:4" x14ac:dyDescent="0.2">
      <c r="A3301">
        <v>102045</v>
      </c>
      <c r="B3301" t="s">
        <v>10984</v>
      </c>
      <c r="C3301" t="s">
        <v>3211</v>
      </c>
      <c r="D3301">
        <v>248.04</v>
      </c>
    </row>
    <row r="3302" spans="1:4" x14ac:dyDescent="0.2">
      <c r="A3302">
        <v>102043</v>
      </c>
      <c r="B3302" t="s">
        <v>10985</v>
      </c>
      <c r="C3302" t="s">
        <v>3211</v>
      </c>
      <c r="D3302">
        <v>294.93</v>
      </c>
    </row>
    <row r="3303" spans="1:4" x14ac:dyDescent="0.2">
      <c r="A3303">
        <v>102044</v>
      </c>
      <c r="B3303" t="s">
        <v>10986</v>
      </c>
      <c r="C3303" t="s">
        <v>3211</v>
      </c>
      <c r="D3303">
        <v>265.63</v>
      </c>
    </row>
    <row r="3304" spans="1:4" x14ac:dyDescent="0.2">
      <c r="A3304">
        <v>102041</v>
      </c>
      <c r="B3304" t="s">
        <v>10987</v>
      </c>
      <c r="C3304" t="s">
        <v>3211</v>
      </c>
      <c r="D3304">
        <v>382.2</v>
      </c>
    </row>
    <row r="3305" spans="1:4" x14ac:dyDescent="0.2">
      <c r="A3305">
        <v>102042</v>
      </c>
      <c r="B3305" t="s">
        <v>10924</v>
      </c>
      <c r="C3305" t="s">
        <v>3211</v>
      </c>
      <c r="D3305">
        <v>344.06</v>
      </c>
    </row>
    <row r="3306" spans="1:4" x14ac:dyDescent="0.2">
      <c r="A3306">
        <v>102039</v>
      </c>
      <c r="B3306" t="s">
        <v>10988</v>
      </c>
      <c r="C3306" t="s">
        <v>3211</v>
      </c>
      <c r="D3306">
        <v>634.62</v>
      </c>
    </row>
    <row r="3307" spans="1:4" x14ac:dyDescent="0.2">
      <c r="A3307">
        <v>102040</v>
      </c>
      <c r="B3307" t="s">
        <v>10989</v>
      </c>
      <c r="C3307" t="s">
        <v>3211</v>
      </c>
      <c r="D3307">
        <v>525.21</v>
      </c>
    </row>
    <row r="3308" spans="1:4" x14ac:dyDescent="0.2">
      <c r="A3308">
        <v>102038</v>
      </c>
      <c r="B3308" t="s">
        <v>10990</v>
      </c>
      <c r="C3308" t="s">
        <v>3211</v>
      </c>
      <c r="D3308">
        <v>240.21</v>
      </c>
    </row>
    <row r="3309" spans="1:4" x14ac:dyDescent="0.2">
      <c r="A3309">
        <v>102036</v>
      </c>
      <c r="B3309" t="s">
        <v>10991</v>
      </c>
      <c r="C3309" t="s">
        <v>3211</v>
      </c>
      <c r="D3309">
        <v>287.64</v>
      </c>
    </row>
    <row r="3310" spans="1:4" x14ac:dyDescent="0.2">
      <c r="A3310">
        <v>102037</v>
      </c>
      <c r="B3310" t="s">
        <v>10992</v>
      </c>
      <c r="C3310" t="s">
        <v>3211</v>
      </c>
      <c r="D3310">
        <v>257.22000000000003</v>
      </c>
    </row>
    <row r="3311" spans="1:4" x14ac:dyDescent="0.2">
      <c r="A3311">
        <v>102016</v>
      </c>
      <c r="B3311" t="s">
        <v>10993</v>
      </c>
      <c r="C3311" t="s">
        <v>3211</v>
      </c>
      <c r="D3311">
        <v>369.31</v>
      </c>
    </row>
    <row r="3312" spans="1:4" x14ac:dyDescent="0.2">
      <c r="A3312">
        <v>102017</v>
      </c>
      <c r="B3312" t="s">
        <v>10926</v>
      </c>
      <c r="C3312" t="s">
        <v>3211</v>
      </c>
      <c r="D3312">
        <v>333.24</v>
      </c>
    </row>
    <row r="3313" spans="1:4" x14ac:dyDescent="0.2">
      <c r="A3313">
        <v>102014</v>
      </c>
      <c r="B3313" t="s">
        <v>10994</v>
      </c>
      <c r="C3313" t="s">
        <v>3211</v>
      </c>
      <c r="D3313">
        <v>679.24</v>
      </c>
    </row>
    <row r="3314" spans="1:4" x14ac:dyDescent="0.2">
      <c r="A3314">
        <v>102015</v>
      </c>
      <c r="B3314" t="s">
        <v>10995</v>
      </c>
      <c r="C3314" t="s">
        <v>3211</v>
      </c>
      <c r="D3314">
        <v>565.89</v>
      </c>
    </row>
    <row r="3315" spans="1:4" x14ac:dyDescent="0.2">
      <c r="A3315">
        <v>102013</v>
      </c>
      <c r="B3315" t="s">
        <v>10996</v>
      </c>
      <c r="C3315" t="s">
        <v>3211</v>
      </c>
      <c r="D3315">
        <v>251.67</v>
      </c>
    </row>
    <row r="3316" spans="1:4" x14ac:dyDescent="0.2">
      <c r="A3316">
        <v>102011</v>
      </c>
      <c r="B3316" t="s">
        <v>10997</v>
      </c>
      <c r="C3316" t="s">
        <v>3211</v>
      </c>
      <c r="D3316">
        <v>299.02999999999997</v>
      </c>
    </row>
    <row r="3317" spans="1:4" x14ac:dyDescent="0.2">
      <c r="A3317">
        <v>102012</v>
      </c>
      <c r="B3317" t="s">
        <v>10998</v>
      </c>
      <c r="C3317" t="s">
        <v>3211</v>
      </c>
      <c r="D3317">
        <v>268.66000000000003</v>
      </c>
    </row>
    <row r="3318" spans="1:4" x14ac:dyDescent="0.2">
      <c r="A3318">
        <v>102009</v>
      </c>
      <c r="B3318" t="s">
        <v>10999</v>
      </c>
      <c r="C3318" t="s">
        <v>3211</v>
      </c>
      <c r="D3318">
        <v>384.42</v>
      </c>
    </row>
    <row r="3319" spans="1:4" x14ac:dyDescent="0.2">
      <c r="A3319">
        <v>102010</v>
      </c>
      <c r="B3319" t="s">
        <v>10928</v>
      </c>
      <c r="C3319" t="s">
        <v>3211</v>
      </c>
      <c r="D3319">
        <v>349.77</v>
      </c>
    </row>
    <row r="3320" spans="1:4" x14ac:dyDescent="0.2">
      <c r="A3320">
        <v>102007</v>
      </c>
      <c r="B3320" t="s">
        <v>11000</v>
      </c>
      <c r="C3320" t="s">
        <v>3211</v>
      </c>
      <c r="D3320">
        <v>608.80999999999995</v>
      </c>
    </row>
    <row r="3321" spans="1:4" x14ac:dyDescent="0.2">
      <c r="A3321">
        <v>102008</v>
      </c>
      <c r="B3321" t="s">
        <v>11001</v>
      </c>
      <c r="C3321" t="s">
        <v>3211</v>
      </c>
      <c r="D3321">
        <v>505.15</v>
      </c>
    </row>
    <row r="3322" spans="1:4" x14ac:dyDescent="0.2">
      <c r="A3322">
        <v>102006</v>
      </c>
      <c r="B3322" t="s">
        <v>11002</v>
      </c>
      <c r="C3322" t="s">
        <v>3211</v>
      </c>
      <c r="D3322">
        <v>244.02</v>
      </c>
    </row>
    <row r="3323" spans="1:4" x14ac:dyDescent="0.2">
      <c r="A3323">
        <v>102004</v>
      </c>
      <c r="B3323" t="s">
        <v>11003</v>
      </c>
      <c r="C3323" t="s">
        <v>3211</v>
      </c>
      <c r="D3323">
        <v>292.98</v>
      </c>
    </row>
    <row r="3324" spans="1:4" x14ac:dyDescent="0.2">
      <c r="A3324">
        <v>102005</v>
      </c>
      <c r="B3324" t="s">
        <v>11004</v>
      </c>
      <c r="C3324" t="s">
        <v>3211</v>
      </c>
      <c r="D3324">
        <v>262.89999999999998</v>
      </c>
    </row>
    <row r="3325" spans="1:4" x14ac:dyDescent="0.2">
      <c r="A3325">
        <v>102002</v>
      </c>
      <c r="B3325" t="s">
        <v>11005</v>
      </c>
      <c r="C3325" t="s">
        <v>3211</v>
      </c>
      <c r="D3325">
        <v>369.74</v>
      </c>
    </row>
    <row r="3326" spans="1:4" x14ac:dyDescent="0.2">
      <c r="A3326">
        <v>102003</v>
      </c>
      <c r="B3326" t="s">
        <v>10930</v>
      </c>
      <c r="C3326" t="s">
        <v>3211</v>
      </c>
      <c r="D3326">
        <v>336.17</v>
      </c>
    </row>
    <row r="3327" spans="1:4" x14ac:dyDescent="0.2">
      <c r="A3327">
        <v>102000</v>
      </c>
      <c r="B3327" t="s">
        <v>11006</v>
      </c>
      <c r="C3327" t="s">
        <v>3211</v>
      </c>
      <c r="D3327">
        <v>628.78</v>
      </c>
    </row>
    <row r="3328" spans="1:4" x14ac:dyDescent="0.2">
      <c r="A3328">
        <v>102001</v>
      </c>
      <c r="B3328" t="s">
        <v>11007</v>
      </c>
      <c r="C3328" t="s">
        <v>3211</v>
      </c>
      <c r="D3328">
        <v>537.09</v>
      </c>
    </row>
    <row r="3329" spans="1:4" x14ac:dyDescent="0.2">
      <c r="A3329">
        <v>101983</v>
      </c>
      <c r="B3329" t="s">
        <v>11008</v>
      </c>
      <c r="C3329" t="s">
        <v>3211</v>
      </c>
      <c r="D3329">
        <v>255.32</v>
      </c>
    </row>
    <row r="3330" spans="1:4" x14ac:dyDescent="0.2">
      <c r="A3330">
        <v>101981</v>
      </c>
      <c r="B3330" t="s">
        <v>11009</v>
      </c>
      <c r="C3330" t="s">
        <v>3211</v>
      </c>
      <c r="D3330">
        <v>302.91000000000003</v>
      </c>
    </row>
    <row r="3331" spans="1:4" x14ac:dyDescent="0.2">
      <c r="A3331">
        <v>101982</v>
      </c>
      <c r="B3331" t="s">
        <v>11010</v>
      </c>
      <c r="C3331" t="s">
        <v>3211</v>
      </c>
      <c r="D3331">
        <v>273.66000000000003</v>
      </c>
    </row>
    <row r="3332" spans="1:4" x14ac:dyDescent="0.2">
      <c r="A3332">
        <v>101977</v>
      </c>
      <c r="B3332" t="s">
        <v>11011</v>
      </c>
      <c r="C3332" t="s">
        <v>3211</v>
      </c>
      <c r="D3332">
        <v>381.86</v>
      </c>
    </row>
    <row r="3333" spans="1:4" x14ac:dyDescent="0.2">
      <c r="A3333">
        <v>101980</v>
      </c>
      <c r="B3333" t="s">
        <v>10932</v>
      </c>
      <c r="C3333" t="s">
        <v>3211</v>
      </c>
      <c r="D3333">
        <v>350.7</v>
      </c>
    </row>
    <row r="3334" spans="1:4" x14ac:dyDescent="0.2">
      <c r="A3334">
        <v>101974</v>
      </c>
      <c r="B3334" t="s">
        <v>11012</v>
      </c>
      <c r="C3334" t="s">
        <v>3211</v>
      </c>
      <c r="D3334">
        <v>614.35</v>
      </c>
    </row>
    <row r="3335" spans="1:4" x14ac:dyDescent="0.2">
      <c r="A3335">
        <v>101975</v>
      </c>
      <c r="B3335" t="s">
        <v>11013</v>
      </c>
      <c r="C3335" t="s">
        <v>3211</v>
      </c>
      <c r="D3335">
        <v>518.37</v>
      </c>
    </row>
    <row r="3336" spans="1:4" x14ac:dyDescent="0.2">
      <c r="A3336">
        <v>101114</v>
      </c>
      <c r="B3336" t="s">
        <v>11014</v>
      </c>
      <c r="C3336" t="s">
        <v>2968</v>
      </c>
      <c r="D3336">
        <v>4.9800000000000004</v>
      </c>
    </row>
    <row r="3337" spans="1:4" x14ac:dyDescent="0.2">
      <c r="A3337">
        <v>101118</v>
      </c>
      <c r="B3337" t="s">
        <v>11015</v>
      </c>
      <c r="C3337" t="s">
        <v>2968</v>
      </c>
      <c r="D3337">
        <v>4.25</v>
      </c>
    </row>
    <row r="3338" spans="1:4" x14ac:dyDescent="0.2">
      <c r="A3338">
        <v>101115</v>
      </c>
      <c r="B3338" t="s">
        <v>11016</v>
      </c>
      <c r="C3338" t="s">
        <v>2968</v>
      </c>
      <c r="D3338">
        <v>4.07</v>
      </c>
    </row>
    <row r="3339" spans="1:4" x14ac:dyDescent="0.2">
      <c r="A3339">
        <v>101116</v>
      </c>
      <c r="B3339" t="s">
        <v>11017</v>
      </c>
      <c r="C3339" t="s">
        <v>2968</v>
      </c>
      <c r="D3339">
        <v>2.5299999999999998</v>
      </c>
    </row>
    <row r="3340" spans="1:4" x14ac:dyDescent="0.2">
      <c r="A3340">
        <v>101117</v>
      </c>
      <c r="B3340" t="s">
        <v>11018</v>
      </c>
      <c r="C3340" t="s">
        <v>2968</v>
      </c>
      <c r="D3340">
        <v>3.33</v>
      </c>
    </row>
    <row r="3341" spans="1:4" x14ac:dyDescent="0.2">
      <c r="A3341">
        <v>101124</v>
      </c>
      <c r="B3341" t="s">
        <v>11019</v>
      </c>
      <c r="C3341" t="s">
        <v>2968</v>
      </c>
      <c r="D3341">
        <v>17.54</v>
      </c>
    </row>
    <row r="3342" spans="1:4" x14ac:dyDescent="0.2">
      <c r="A3342">
        <v>101128</v>
      </c>
      <c r="B3342" t="s">
        <v>11021</v>
      </c>
      <c r="C3342" t="s">
        <v>2968</v>
      </c>
      <c r="D3342">
        <v>16.809999999999999</v>
      </c>
    </row>
    <row r="3343" spans="1:4" x14ac:dyDescent="0.2">
      <c r="A3343">
        <v>101125</v>
      </c>
      <c r="B3343" t="s">
        <v>11022</v>
      </c>
      <c r="C3343" t="s">
        <v>2968</v>
      </c>
      <c r="D3343">
        <v>16.63</v>
      </c>
    </row>
    <row r="3344" spans="1:4" x14ac:dyDescent="0.2">
      <c r="A3344">
        <v>101126</v>
      </c>
      <c r="B3344" t="s">
        <v>11023</v>
      </c>
      <c r="C3344" t="s">
        <v>2968</v>
      </c>
      <c r="D3344">
        <v>15.09</v>
      </c>
    </row>
    <row r="3345" spans="1:4" x14ac:dyDescent="0.2">
      <c r="A3345">
        <v>101127</v>
      </c>
      <c r="B3345" t="s">
        <v>11024</v>
      </c>
      <c r="C3345" t="s">
        <v>2968</v>
      </c>
      <c r="D3345">
        <v>15.89</v>
      </c>
    </row>
    <row r="3346" spans="1:4" x14ac:dyDescent="0.2">
      <c r="A3346">
        <v>101134</v>
      </c>
      <c r="B3346" t="s">
        <v>11025</v>
      </c>
      <c r="C3346" t="s">
        <v>2968</v>
      </c>
      <c r="D3346">
        <v>18.309999999999999</v>
      </c>
    </row>
    <row r="3347" spans="1:4" x14ac:dyDescent="0.2">
      <c r="A3347">
        <v>101144</v>
      </c>
      <c r="B3347" t="s">
        <v>11027</v>
      </c>
      <c r="C3347" t="s">
        <v>2968</v>
      </c>
      <c r="D3347">
        <v>18.13</v>
      </c>
    </row>
    <row r="3348" spans="1:4" x14ac:dyDescent="0.2">
      <c r="A3348">
        <v>101138</v>
      </c>
      <c r="B3348" t="s">
        <v>11030</v>
      </c>
      <c r="C3348" t="s">
        <v>2968</v>
      </c>
      <c r="D3348">
        <v>17.579999999999998</v>
      </c>
    </row>
    <row r="3349" spans="1:4" x14ac:dyDescent="0.2">
      <c r="A3349">
        <v>101148</v>
      </c>
      <c r="B3349" t="s">
        <v>11031</v>
      </c>
      <c r="C3349" t="s">
        <v>2968</v>
      </c>
      <c r="D3349">
        <v>17.399999999999999</v>
      </c>
    </row>
    <row r="3350" spans="1:4" x14ac:dyDescent="0.2">
      <c r="A3350">
        <v>101135</v>
      </c>
      <c r="B3350" t="s">
        <v>11032</v>
      </c>
      <c r="C3350" t="s">
        <v>2968</v>
      </c>
      <c r="D3350">
        <v>17.399999999999999</v>
      </c>
    </row>
    <row r="3351" spans="1:4" x14ac:dyDescent="0.2">
      <c r="A3351">
        <v>101145</v>
      </c>
      <c r="B3351" t="s">
        <v>11033</v>
      </c>
      <c r="C3351" t="s">
        <v>2968</v>
      </c>
      <c r="D3351">
        <v>17.22</v>
      </c>
    </row>
    <row r="3352" spans="1:4" x14ac:dyDescent="0.2">
      <c r="A3352">
        <v>101136</v>
      </c>
      <c r="B3352" t="s">
        <v>11034</v>
      </c>
      <c r="C3352" t="s">
        <v>2968</v>
      </c>
      <c r="D3352">
        <v>15.86</v>
      </c>
    </row>
    <row r="3353" spans="1:4" x14ac:dyDescent="0.2">
      <c r="A3353">
        <v>101146</v>
      </c>
      <c r="B3353" t="s">
        <v>11035</v>
      </c>
      <c r="C3353" t="s">
        <v>2968</v>
      </c>
      <c r="D3353">
        <v>15.68</v>
      </c>
    </row>
    <row r="3354" spans="1:4" x14ac:dyDescent="0.2">
      <c r="A3354">
        <v>101137</v>
      </c>
      <c r="B3354" t="s">
        <v>11036</v>
      </c>
      <c r="C3354" t="s">
        <v>2968</v>
      </c>
      <c r="D3354">
        <v>16.66</v>
      </c>
    </row>
    <row r="3355" spans="1:4" x14ac:dyDescent="0.2">
      <c r="A3355">
        <v>101147</v>
      </c>
      <c r="B3355" t="s">
        <v>11037</v>
      </c>
      <c r="C3355" t="s">
        <v>2968</v>
      </c>
      <c r="D3355">
        <v>16.48</v>
      </c>
    </row>
    <row r="3356" spans="1:4" x14ac:dyDescent="0.2">
      <c r="A3356">
        <v>101119</v>
      </c>
      <c r="B3356" t="s">
        <v>11038</v>
      </c>
      <c r="C3356" t="s">
        <v>2968</v>
      </c>
      <c r="D3356">
        <v>9.49</v>
      </c>
    </row>
    <row r="3357" spans="1:4" x14ac:dyDescent="0.2">
      <c r="A3357">
        <v>101123</v>
      </c>
      <c r="B3357" t="s">
        <v>11039</v>
      </c>
      <c r="C3357" t="s">
        <v>2968</v>
      </c>
      <c r="D3357">
        <v>8.1199999999999992</v>
      </c>
    </row>
    <row r="3358" spans="1:4" x14ac:dyDescent="0.2">
      <c r="A3358">
        <v>101120</v>
      </c>
      <c r="B3358" t="s">
        <v>11040</v>
      </c>
      <c r="C3358" t="s">
        <v>2968</v>
      </c>
      <c r="D3358">
        <v>7.8</v>
      </c>
    </row>
    <row r="3359" spans="1:4" x14ac:dyDescent="0.2">
      <c r="A3359">
        <v>101121</v>
      </c>
      <c r="B3359" t="s">
        <v>11041</v>
      </c>
      <c r="C3359" t="s">
        <v>2968</v>
      </c>
      <c r="D3359">
        <v>4.8600000000000003</v>
      </c>
    </row>
    <row r="3360" spans="1:4" x14ac:dyDescent="0.2">
      <c r="A3360">
        <v>101122</v>
      </c>
      <c r="B3360" t="s">
        <v>11042</v>
      </c>
      <c r="C3360" t="s">
        <v>2968</v>
      </c>
      <c r="D3360">
        <v>6.38</v>
      </c>
    </row>
    <row r="3361" spans="1:4" x14ac:dyDescent="0.2">
      <c r="A3361">
        <v>101129</v>
      </c>
      <c r="B3361" t="s">
        <v>11043</v>
      </c>
      <c r="C3361" t="s">
        <v>2968</v>
      </c>
      <c r="D3361">
        <v>22.55</v>
      </c>
    </row>
    <row r="3362" spans="1:4" x14ac:dyDescent="0.2">
      <c r="A3362">
        <v>101133</v>
      </c>
      <c r="B3362" t="s">
        <v>11044</v>
      </c>
      <c r="C3362" t="s">
        <v>2968</v>
      </c>
      <c r="D3362">
        <v>21.18</v>
      </c>
    </row>
    <row r="3363" spans="1:4" x14ac:dyDescent="0.2">
      <c r="A3363">
        <v>101130</v>
      </c>
      <c r="B3363" t="s">
        <v>11045</v>
      </c>
      <c r="C3363" t="s">
        <v>2968</v>
      </c>
      <c r="D3363">
        <v>20.86</v>
      </c>
    </row>
    <row r="3364" spans="1:4" x14ac:dyDescent="0.2">
      <c r="A3364">
        <v>101131</v>
      </c>
      <c r="B3364" t="s">
        <v>11046</v>
      </c>
      <c r="C3364" t="s">
        <v>2968</v>
      </c>
      <c r="D3364">
        <v>17.920000000000002</v>
      </c>
    </row>
    <row r="3365" spans="1:4" x14ac:dyDescent="0.2">
      <c r="A3365">
        <v>101132</v>
      </c>
      <c r="B3365" t="s">
        <v>11047</v>
      </c>
      <c r="C3365" t="s">
        <v>2968</v>
      </c>
      <c r="D3365">
        <v>19.440000000000001</v>
      </c>
    </row>
    <row r="3366" spans="1:4" x14ac:dyDescent="0.2">
      <c r="A3366">
        <v>101139</v>
      </c>
      <c r="B3366" t="s">
        <v>11048</v>
      </c>
      <c r="C3366" t="s">
        <v>2968</v>
      </c>
      <c r="D3366">
        <v>23.35</v>
      </c>
    </row>
    <row r="3367" spans="1:4" x14ac:dyDescent="0.2">
      <c r="A3367">
        <v>101149</v>
      </c>
      <c r="B3367" t="s">
        <v>11049</v>
      </c>
      <c r="C3367" t="s">
        <v>2968</v>
      </c>
      <c r="D3367">
        <v>23.17</v>
      </c>
    </row>
    <row r="3368" spans="1:4" x14ac:dyDescent="0.2">
      <c r="A3368">
        <v>101143</v>
      </c>
      <c r="B3368" t="s">
        <v>11050</v>
      </c>
      <c r="C3368" t="s">
        <v>2968</v>
      </c>
      <c r="D3368">
        <v>21.98</v>
      </c>
    </row>
    <row r="3369" spans="1:4" x14ac:dyDescent="0.2">
      <c r="A3369">
        <v>101153</v>
      </c>
      <c r="B3369" t="s">
        <v>11051</v>
      </c>
      <c r="C3369" t="s">
        <v>2968</v>
      </c>
      <c r="D3369">
        <v>21.8</v>
      </c>
    </row>
    <row r="3370" spans="1:4" x14ac:dyDescent="0.2">
      <c r="A3370">
        <v>101140</v>
      </c>
      <c r="B3370" t="s">
        <v>11052</v>
      </c>
      <c r="C3370" t="s">
        <v>2968</v>
      </c>
      <c r="D3370">
        <v>21.66</v>
      </c>
    </row>
    <row r="3371" spans="1:4" x14ac:dyDescent="0.2">
      <c r="A3371">
        <v>101150</v>
      </c>
      <c r="B3371" t="s">
        <v>11053</v>
      </c>
      <c r="C3371" t="s">
        <v>2968</v>
      </c>
      <c r="D3371">
        <v>21.48</v>
      </c>
    </row>
    <row r="3372" spans="1:4" x14ac:dyDescent="0.2">
      <c r="A3372">
        <v>101141</v>
      </c>
      <c r="B3372" t="s">
        <v>11054</v>
      </c>
      <c r="C3372" t="s">
        <v>2968</v>
      </c>
      <c r="D3372">
        <v>18.72</v>
      </c>
    </row>
    <row r="3373" spans="1:4" x14ac:dyDescent="0.2">
      <c r="A3373">
        <v>101151</v>
      </c>
      <c r="B3373" t="s">
        <v>11055</v>
      </c>
      <c r="C3373" t="s">
        <v>2968</v>
      </c>
      <c r="D3373">
        <v>18.54</v>
      </c>
    </row>
    <row r="3374" spans="1:4" x14ac:dyDescent="0.2">
      <c r="A3374">
        <v>101142</v>
      </c>
      <c r="B3374" t="s">
        <v>11056</v>
      </c>
      <c r="C3374" t="s">
        <v>2968</v>
      </c>
      <c r="D3374">
        <v>20.239999999999998</v>
      </c>
    </row>
    <row r="3375" spans="1:4" x14ac:dyDescent="0.2">
      <c r="A3375">
        <v>101152</v>
      </c>
      <c r="B3375" t="s">
        <v>11057</v>
      </c>
      <c r="C3375" t="s">
        <v>2968</v>
      </c>
      <c r="D3375">
        <v>20.059999999999999</v>
      </c>
    </row>
    <row r="3376" spans="1:4" x14ac:dyDescent="0.2">
      <c r="A3376">
        <v>101207</v>
      </c>
      <c r="B3376" t="s">
        <v>11058</v>
      </c>
      <c r="C3376" t="s">
        <v>2968</v>
      </c>
      <c r="D3376">
        <v>12.32</v>
      </c>
    </row>
    <row r="3377" spans="1:4" x14ac:dyDescent="0.2">
      <c r="A3377">
        <v>101206</v>
      </c>
      <c r="B3377" t="s">
        <v>11059</v>
      </c>
      <c r="C3377" t="s">
        <v>2968</v>
      </c>
      <c r="D3377">
        <v>14.58</v>
      </c>
    </row>
    <row r="3378" spans="1:4" x14ac:dyDescent="0.2">
      <c r="A3378">
        <v>101210</v>
      </c>
      <c r="B3378" t="s">
        <v>11060</v>
      </c>
      <c r="C3378" t="s">
        <v>2968</v>
      </c>
      <c r="D3378">
        <v>20.059999999999999</v>
      </c>
    </row>
    <row r="3379" spans="1:4" x14ac:dyDescent="0.2">
      <c r="A3379">
        <v>101211</v>
      </c>
      <c r="B3379" t="s">
        <v>11061</v>
      </c>
      <c r="C3379" t="s">
        <v>2968</v>
      </c>
      <c r="D3379">
        <v>21.51</v>
      </c>
    </row>
    <row r="3380" spans="1:4" x14ac:dyDescent="0.2">
      <c r="A3380">
        <v>101215</v>
      </c>
      <c r="B3380" t="s">
        <v>11062</v>
      </c>
      <c r="C3380" t="s">
        <v>2968</v>
      </c>
      <c r="D3380">
        <v>19.32</v>
      </c>
    </row>
    <row r="3381" spans="1:4" x14ac:dyDescent="0.2">
      <c r="A3381">
        <v>101216</v>
      </c>
      <c r="B3381" t="s">
        <v>11063</v>
      </c>
      <c r="C3381" t="s">
        <v>2968</v>
      </c>
      <c r="D3381">
        <v>20.18</v>
      </c>
    </row>
    <row r="3382" spans="1:4" x14ac:dyDescent="0.2">
      <c r="A3382">
        <v>101212</v>
      </c>
      <c r="B3382" t="s">
        <v>11064</v>
      </c>
      <c r="C3382" t="s">
        <v>2968</v>
      </c>
      <c r="D3382">
        <v>25.18</v>
      </c>
    </row>
    <row r="3383" spans="1:4" x14ac:dyDescent="0.2">
      <c r="A3383">
        <v>101217</v>
      </c>
      <c r="B3383" t="s">
        <v>11065</v>
      </c>
      <c r="C3383" t="s">
        <v>2968</v>
      </c>
      <c r="D3383">
        <v>23.57</v>
      </c>
    </row>
    <row r="3384" spans="1:4" x14ac:dyDescent="0.2">
      <c r="A3384">
        <v>101218</v>
      </c>
      <c r="B3384" t="s">
        <v>11066</v>
      </c>
      <c r="C3384" t="s">
        <v>2968</v>
      </c>
      <c r="D3384">
        <v>24.82</v>
      </c>
    </row>
    <row r="3385" spans="1:4" x14ac:dyDescent="0.2">
      <c r="A3385">
        <v>101213</v>
      </c>
      <c r="B3385" t="s">
        <v>11067</v>
      </c>
      <c r="C3385" t="s">
        <v>2968</v>
      </c>
      <c r="D3385">
        <v>28.29</v>
      </c>
    </row>
    <row r="3386" spans="1:4" x14ac:dyDescent="0.2">
      <c r="A3386">
        <v>101219</v>
      </c>
      <c r="B3386" t="s">
        <v>11068</v>
      </c>
      <c r="C3386" t="s">
        <v>2968</v>
      </c>
      <c r="D3386">
        <v>30.01</v>
      </c>
    </row>
    <row r="3387" spans="1:4" x14ac:dyDescent="0.2">
      <c r="A3387">
        <v>101214</v>
      </c>
      <c r="B3387" t="s">
        <v>11069</v>
      </c>
      <c r="C3387" t="s">
        <v>2968</v>
      </c>
      <c r="D3387">
        <v>34.020000000000003</v>
      </c>
    </row>
    <row r="3388" spans="1:4" x14ac:dyDescent="0.2">
      <c r="A3388">
        <v>101254</v>
      </c>
      <c r="B3388" t="s">
        <v>11070</v>
      </c>
      <c r="C3388" t="s">
        <v>2968</v>
      </c>
      <c r="D3388">
        <v>14.85</v>
      </c>
    </row>
    <row r="3389" spans="1:4" x14ac:dyDescent="0.2">
      <c r="A3389">
        <v>101256</v>
      </c>
      <c r="B3389" t="s">
        <v>11071</v>
      </c>
      <c r="C3389" t="s">
        <v>2968</v>
      </c>
      <c r="D3389">
        <v>22.87</v>
      </c>
    </row>
    <row r="3390" spans="1:4" x14ac:dyDescent="0.2">
      <c r="A3390">
        <v>101257</v>
      </c>
      <c r="B3390" t="s">
        <v>11072</v>
      </c>
      <c r="C3390" t="s">
        <v>2968</v>
      </c>
      <c r="D3390">
        <v>23.97</v>
      </c>
    </row>
    <row r="3391" spans="1:4" x14ac:dyDescent="0.2">
      <c r="A3391">
        <v>101258</v>
      </c>
      <c r="B3391" t="s">
        <v>11073</v>
      </c>
      <c r="C3391" t="s">
        <v>2968</v>
      </c>
      <c r="D3391">
        <v>27.84</v>
      </c>
    </row>
    <row r="3392" spans="1:4" x14ac:dyDescent="0.2">
      <c r="A3392">
        <v>101259</v>
      </c>
      <c r="B3392" t="s">
        <v>11074</v>
      </c>
      <c r="C3392" t="s">
        <v>2968</v>
      </c>
      <c r="D3392">
        <v>31.02</v>
      </c>
    </row>
    <row r="3393" spans="1:4" x14ac:dyDescent="0.2">
      <c r="A3393">
        <v>101260</v>
      </c>
      <c r="B3393" t="s">
        <v>11075</v>
      </c>
      <c r="C3393" t="s">
        <v>2968</v>
      </c>
      <c r="D3393">
        <v>38.799999999999997</v>
      </c>
    </row>
    <row r="3394" spans="1:4" x14ac:dyDescent="0.2">
      <c r="A3394">
        <v>101208</v>
      </c>
      <c r="B3394" t="s">
        <v>11076</v>
      </c>
      <c r="C3394" t="s">
        <v>2968</v>
      </c>
      <c r="D3394">
        <v>12.2</v>
      </c>
    </row>
    <row r="3395" spans="1:4" x14ac:dyDescent="0.2">
      <c r="A3395">
        <v>101209</v>
      </c>
      <c r="B3395" t="s">
        <v>11077</v>
      </c>
      <c r="C3395" t="s">
        <v>2968</v>
      </c>
      <c r="D3395">
        <v>11.28</v>
      </c>
    </row>
    <row r="3396" spans="1:4" x14ac:dyDescent="0.2">
      <c r="A3396">
        <v>101220</v>
      </c>
      <c r="B3396" t="s">
        <v>11078</v>
      </c>
      <c r="C3396" t="s">
        <v>2968</v>
      </c>
      <c r="D3396">
        <v>18.989999999999998</v>
      </c>
    </row>
    <row r="3397" spans="1:4" x14ac:dyDescent="0.2">
      <c r="A3397">
        <v>101221</v>
      </c>
      <c r="B3397" t="s">
        <v>11079</v>
      </c>
      <c r="C3397" t="s">
        <v>2968</v>
      </c>
      <c r="D3397">
        <v>19.97</v>
      </c>
    </row>
    <row r="3398" spans="1:4" x14ac:dyDescent="0.2">
      <c r="A3398">
        <v>101225</v>
      </c>
      <c r="B3398" t="s">
        <v>11080</v>
      </c>
      <c r="C3398" t="s">
        <v>2968</v>
      </c>
      <c r="D3398">
        <v>17.39</v>
      </c>
    </row>
    <row r="3399" spans="1:4" x14ac:dyDescent="0.2">
      <c r="A3399">
        <v>101226</v>
      </c>
      <c r="B3399" t="s">
        <v>11081</v>
      </c>
      <c r="C3399" t="s">
        <v>2968</v>
      </c>
      <c r="D3399">
        <v>18.239999999999998</v>
      </c>
    </row>
    <row r="3400" spans="1:4" x14ac:dyDescent="0.2">
      <c r="A3400">
        <v>101222</v>
      </c>
      <c r="B3400" t="s">
        <v>11082</v>
      </c>
      <c r="C3400" t="s">
        <v>2968</v>
      </c>
      <c r="D3400">
        <v>23.24</v>
      </c>
    </row>
    <row r="3401" spans="1:4" x14ac:dyDescent="0.2">
      <c r="A3401">
        <v>101227</v>
      </c>
      <c r="B3401" t="s">
        <v>11083</v>
      </c>
      <c r="C3401" t="s">
        <v>2968</v>
      </c>
      <c r="D3401">
        <v>21.17</v>
      </c>
    </row>
    <row r="3402" spans="1:4" x14ac:dyDescent="0.2">
      <c r="A3402">
        <v>101228</v>
      </c>
      <c r="B3402" t="s">
        <v>11084</v>
      </c>
      <c r="C3402" t="s">
        <v>2968</v>
      </c>
      <c r="D3402">
        <v>22.46</v>
      </c>
    </row>
    <row r="3403" spans="1:4" x14ac:dyDescent="0.2">
      <c r="A3403">
        <v>101223</v>
      </c>
      <c r="B3403" t="s">
        <v>11085</v>
      </c>
      <c r="C3403" t="s">
        <v>2968</v>
      </c>
      <c r="D3403">
        <v>25.93</v>
      </c>
    </row>
    <row r="3404" spans="1:4" x14ac:dyDescent="0.2">
      <c r="A3404">
        <v>101229</v>
      </c>
      <c r="B3404" t="s">
        <v>11086</v>
      </c>
      <c r="C3404" t="s">
        <v>2968</v>
      </c>
      <c r="D3404">
        <v>28.38</v>
      </c>
    </row>
    <row r="3405" spans="1:4" x14ac:dyDescent="0.2">
      <c r="A3405">
        <v>101224</v>
      </c>
      <c r="B3405" t="s">
        <v>11087</v>
      </c>
      <c r="C3405" t="s">
        <v>2968</v>
      </c>
      <c r="D3405">
        <v>32.520000000000003</v>
      </c>
    </row>
    <row r="3406" spans="1:4" x14ac:dyDescent="0.2">
      <c r="A3406">
        <v>101265</v>
      </c>
      <c r="B3406" t="s">
        <v>11088</v>
      </c>
      <c r="C3406" t="s">
        <v>2968</v>
      </c>
      <c r="D3406">
        <v>36.22</v>
      </c>
    </row>
    <row r="3407" spans="1:4" x14ac:dyDescent="0.2">
      <c r="A3407">
        <v>101255</v>
      </c>
      <c r="B3407" t="s">
        <v>11089</v>
      </c>
      <c r="C3407" t="s">
        <v>2968</v>
      </c>
      <c r="D3407">
        <v>13</v>
      </c>
    </row>
    <row r="3408" spans="1:4" x14ac:dyDescent="0.2">
      <c r="A3408">
        <v>101261</v>
      </c>
      <c r="B3408" t="s">
        <v>11090</v>
      </c>
      <c r="C3408" t="s">
        <v>2968</v>
      </c>
      <c r="D3408">
        <v>21.64</v>
      </c>
    </row>
    <row r="3409" spans="1:4" x14ac:dyDescent="0.2">
      <c r="A3409">
        <v>101262</v>
      </c>
      <c r="B3409" t="s">
        <v>11091</v>
      </c>
      <c r="C3409" t="s">
        <v>2968</v>
      </c>
      <c r="D3409">
        <v>22.71</v>
      </c>
    </row>
    <row r="3410" spans="1:4" x14ac:dyDescent="0.2">
      <c r="A3410">
        <v>101263</v>
      </c>
      <c r="B3410" t="s">
        <v>11092</v>
      </c>
      <c r="C3410" t="s">
        <v>2968</v>
      </c>
      <c r="D3410">
        <v>26.23</v>
      </c>
    </row>
    <row r="3411" spans="1:4" x14ac:dyDescent="0.2">
      <c r="A3411">
        <v>101264</v>
      </c>
      <c r="B3411" t="s">
        <v>11093</v>
      </c>
      <c r="C3411" t="s">
        <v>2968</v>
      </c>
      <c r="D3411">
        <v>29.13</v>
      </c>
    </row>
    <row r="3412" spans="1:4" x14ac:dyDescent="0.2">
      <c r="A3412">
        <v>101230</v>
      </c>
      <c r="B3412" t="s">
        <v>11094</v>
      </c>
      <c r="C3412" t="s">
        <v>2968</v>
      </c>
      <c r="D3412">
        <v>12.8</v>
      </c>
    </row>
    <row r="3413" spans="1:4" x14ac:dyDescent="0.2">
      <c r="A3413">
        <v>101231</v>
      </c>
      <c r="B3413" t="s">
        <v>11095</v>
      </c>
      <c r="C3413" t="s">
        <v>2968</v>
      </c>
      <c r="D3413">
        <v>12.13</v>
      </c>
    </row>
    <row r="3414" spans="1:4" x14ac:dyDescent="0.2">
      <c r="A3414">
        <v>101272</v>
      </c>
      <c r="B3414" t="s">
        <v>11096</v>
      </c>
      <c r="C3414" t="s">
        <v>2968</v>
      </c>
      <c r="D3414">
        <v>36.950000000000003</v>
      </c>
    </row>
    <row r="3415" spans="1:4" x14ac:dyDescent="0.2">
      <c r="A3415">
        <v>101266</v>
      </c>
      <c r="B3415" t="s">
        <v>11097</v>
      </c>
      <c r="C3415" t="s">
        <v>2968</v>
      </c>
      <c r="D3415">
        <v>13.12</v>
      </c>
    </row>
    <row r="3416" spans="1:4" x14ac:dyDescent="0.2">
      <c r="A3416">
        <v>101239</v>
      </c>
      <c r="B3416" t="s">
        <v>11098</v>
      </c>
      <c r="C3416" t="s">
        <v>2968</v>
      </c>
      <c r="D3416">
        <v>17.22</v>
      </c>
    </row>
    <row r="3417" spans="1:4" x14ac:dyDescent="0.2">
      <c r="A3417">
        <v>101240</v>
      </c>
      <c r="B3417" t="s">
        <v>11099</v>
      </c>
      <c r="C3417" t="s">
        <v>2968</v>
      </c>
      <c r="D3417">
        <v>18.079999999999998</v>
      </c>
    </row>
    <row r="3418" spans="1:4" x14ac:dyDescent="0.2">
      <c r="A3418">
        <v>101268</v>
      </c>
      <c r="B3418" t="s">
        <v>11100</v>
      </c>
      <c r="C3418" t="s">
        <v>2968</v>
      </c>
      <c r="D3418">
        <v>20.62</v>
      </c>
    </row>
    <row r="3419" spans="1:4" x14ac:dyDescent="0.2">
      <c r="A3419">
        <v>101234</v>
      </c>
      <c r="B3419" t="s">
        <v>11101</v>
      </c>
      <c r="C3419" t="s">
        <v>2968</v>
      </c>
      <c r="D3419">
        <v>19.86</v>
      </c>
    </row>
    <row r="3420" spans="1:4" x14ac:dyDescent="0.2">
      <c r="A3420">
        <v>101235</v>
      </c>
      <c r="B3420" t="s">
        <v>11102</v>
      </c>
      <c r="C3420" t="s">
        <v>2968</v>
      </c>
      <c r="D3420">
        <v>20.81</v>
      </c>
    </row>
    <row r="3421" spans="1:4" x14ac:dyDescent="0.2">
      <c r="A3421">
        <v>101241</v>
      </c>
      <c r="B3421" t="s">
        <v>11103</v>
      </c>
      <c r="C3421" t="s">
        <v>2968</v>
      </c>
      <c r="D3421">
        <v>21.2</v>
      </c>
    </row>
    <row r="3422" spans="1:4" x14ac:dyDescent="0.2">
      <c r="A3422">
        <v>101269</v>
      </c>
      <c r="B3422" t="s">
        <v>11104</v>
      </c>
      <c r="C3422" t="s">
        <v>2968</v>
      </c>
      <c r="D3422">
        <v>23.07</v>
      </c>
    </row>
    <row r="3423" spans="1:4" x14ac:dyDescent="0.2">
      <c r="A3423">
        <v>101236</v>
      </c>
      <c r="B3423" t="s">
        <v>11105</v>
      </c>
      <c r="C3423" t="s">
        <v>2968</v>
      </c>
      <c r="D3423">
        <v>24.26</v>
      </c>
    </row>
    <row r="3424" spans="1:4" x14ac:dyDescent="0.2">
      <c r="A3424">
        <v>101237</v>
      </c>
      <c r="B3424" t="s">
        <v>11106</v>
      </c>
      <c r="C3424" t="s">
        <v>2968</v>
      </c>
      <c r="D3424">
        <v>25.7</v>
      </c>
    </row>
    <row r="3425" spans="1:4" x14ac:dyDescent="0.2">
      <c r="A3425">
        <v>101242</v>
      </c>
      <c r="B3425" t="s">
        <v>11107</v>
      </c>
      <c r="C3425" t="s">
        <v>2968</v>
      </c>
      <c r="D3425">
        <v>23.79</v>
      </c>
    </row>
    <row r="3426" spans="1:4" x14ac:dyDescent="0.2">
      <c r="A3426">
        <v>101270</v>
      </c>
      <c r="B3426" t="s">
        <v>11108</v>
      </c>
      <c r="C3426" t="s">
        <v>2968</v>
      </c>
      <c r="D3426">
        <v>26.7</v>
      </c>
    </row>
    <row r="3427" spans="1:4" x14ac:dyDescent="0.2">
      <c r="A3427">
        <v>101243</v>
      </c>
      <c r="B3427" t="s">
        <v>11109</v>
      </c>
      <c r="C3427" t="s">
        <v>2968</v>
      </c>
      <c r="D3427">
        <v>28.7</v>
      </c>
    </row>
    <row r="3428" spans="1:4" x14ac:dyDescent="0.2">
      <c r="A3428">
        <v>101271</v>
      </c>
      <c r="B3428" t="s">
        <v>11110</v>
      </c>
      <c r="C3428" t="s">
        <v>2968</v>
      </c>
      <c r="D3428">
        <v>29.67</v>
      </c>
    </row>
    <row r="3429" spans="1:4" x14ac:dyDescent="0.2">
      <c r="A3429">
        <v>101238</v>
      </c>
      <c r="B3429" t="s">
        <v>11111</v>
      </c>
      <c r="C3429" t="s">
        <v>2968</v>
      </c>
      <c r="D3429">
        <v>32.58</v>
      </c>
    </row>
    <row r="3430" spans="1:4" x14ac:dyDescent="0.2">
      <c r="A3430">
        <v>101232</v>
      </c>
      <c r="B3430" t="s">
        <v>11112</v>
      </c>
      <c r="C3430" t="s">
        <v>2968</v>
      </c>
      <c r="D3430">
        <v>10.84</v>
      </c>
    </row>
    <row r="3431" spans="1:4" x14ac:dyDescent="0.2">
      <c r="A3431">
        <v>101233</v>
      </c>
      <c r="B3431" t="s">
        <v>11113</v>
      </c>
      <c r="C3431" t="s">
        <v>2968</v>
      </c>
      <c r="D3431">
        <v>9.9700000000000006</v>
      </c>
    </row>
    <row r="3432" spans="1:4" x14ac:dyDescent="0.2">
      <c r="A3432">
        <v>101248</v>
      </c>
      <c r="B3432" t="s">
        <v>11114</v>
      </c>
      <c r="C3432" t="s">
        <v>2968</v>
      </c>
      <c r="D3432">
        <v>31.07</v>
      </c>
    </row>
    <row r="3433" spans="1:4" x14ac:dyDescent="0.2">
      <c r="A3433">
        <v>101277</v>
      </c>
      <c r="B3433" t="s">
        <v>11115</v>
      </c>
      <c r="C3433" t="s">
        <v>2968</v>
      </c>
      <c r="D3433">
        <v>35.72</v>
      </c>
    </row>
    <row r="3434" spans="1:4" x14ac:dyDescent="0.2">
      <c r="A3434">
        <v>101267</v>
      </c>
      <c r="B3434" t="s">
        <v>11116</v>
      </c>
      <c r="C3434" t="s">
        <v>2968</v>
      </c>
      <c r="D3434">
        <v>12.71</v>
      </c>
    </row>
    <row r="3435" spans="1:4" x14ac:dyDescent="0.2">
      <c r="A3435">
        <v>101249</v>
      </c>
      <c r="B3435" t="s">
        <v>11117</v>
      </c>
      <c r="C3435" t="s">
        <v>2968</v>
      </c>
      <c r="D3435">
        <v>15.74</v>
      </c>
    </row>
    <row r="3436" spans="1:4" x14ac:dyDescent="0.2">
      <c r="A3436">
        <v>101273</v>
      </c>
      <c r="B3436" t="s">
        <v>11118</v>
      </c>
      <c r="C3436" t="s">
        <v>2968</v>
      </c>
      <c r="D3436">
        <v>19.690000000000001</v>
      </c>
    </row>
    <row r="3437" spans="1:4" x14ac:dyDescent="0.2">
      <c r="A3437">
        <v>101245</v>
      </c>
      <c r="B3437" t="s">
        <v>11119</v>
      </c>
      <c r="C3437" t="s">
        <v>2968</v>
      </c>
      <c r="D3437">
        <v>19.260000000000002</v>
      </c>
    </row>
    <row r="3438" spans="1:4" x14ac:dyDescent="0.2">
      <c r="A3438">
        <v>101250</v>
      </c>
      <c r="B3438" t="s">
        <v>11120</v>
      </c>
      <c r="C3438" t="s">
        <v>2968</v>
      </c>
      <c r="D3438">
        <v>17.55</v>
      </c>
    </row>
    <row r="3439" spans="1:4" x14ac:dyDescent="0.2">
      <c r="A3439">
        <v>101251</v>
      </c>
      <c r="B3439" t="s">
        <v>11121</v>
      </c>
      <c r="C3439" t="s">
        <v>2968</v>
      </c>
      <c r="D3439">
        <v>19.82</v>
      </c>
    </row>
    <row r="3440" spans="1:4" x14ac:dyDescent="0.2">
      <c r="A3440">
        <v>101274</v>
      </c>
      <c r="B3440" t="s">
        <v>11122</v>
      </c>
      <c r="C3440" t="s">
        <v>2968</v>
      </c>
      <c r="D3440">
        <v>21.85</v>
      </c>
    </row>
    <row r="3441" spans="1:4" x14ac:dyDescent="0.2">
      <c r="A3441">
        <v>101246</v>
      </c>
      <c r="B3441" t="s">
        <v>11123</v>
      </c>
      <c r="C3441" t="s">
        <v>2968</v>
      </c>
      <c r="D3441">
        <v>22.37</v>
      </c>
    </row>
    <row r="3442" spans="1:4" x14ac:dyDescent="0.2">
      <c r="A3442">
        <v>101252</v>
      </c>
      <c r="B3442" t="s">
        <v>11124</v>
      </c>
      <c r="C3442" t="s">
        <v>2968</v>
      </c>
      <c r="D3442">
        <v>21.56</v>
      </c>
    </row>
    <row r="3443" spans="1:4" x14ac:dyDescent="0.2">
      <c r="A3443">
        <v>101275</v>
      </c>
      <c r="B3443" t="s">
        <v>11125</v>
      </c>
      <c r="C3443" t="s">
        <v>2968</v>
      </c>
      <c r="D3443">
        <v>25.23</v>
      </c>
    </row>
    <row r="3444" spans="1:4" x14ac:dyDescent="0.2">
      <c r="A3444">
        <v>101247</v>
      </c>
      <c r="B3444" t="s">
        <v>11126</v>
      </c>
      <c r="C3444" t="s">
        <v>2968</v>
      </c>
      <c r="D3444">
        <v>24.86</v>
      </c>
    </row>
    <row r="3445" spans="1:4" x14ac:dyDescent="0.2">
      <c r="A3445">
        <v>101276</v>
      </c>
      <c r="B3445" t="s">
        <v>11127</v>
      </c>
      <c r="C3445" t="s">
        <v>2968</v>
      </c>
      <c r="D3445">
        <v>27.89</v>
      </c>
    </row>
    <row r="3446" spans="1:4" x14ac:dyDescent="0.2">
      <c r="A3446">
        <v>101253</v>
      </c>
      <c r="B3446" t="s">
        <v>11128</v>
      </c>
      <c r="C3446" t="s">
        <v>2968</v>
      </c>
      <c r="D3446">
        <v>27.14</v>
      </c>
    </row>
    <row r="3447" spans="1:4" x14ac:dyDescent="0.2">
      <c r="A3447">
        <v>101244</v>
      </c>
      <c r="B3447" t="s">
        <v>11129</v>
      </c>
      <c r="C3447" t="s">
        <v>2968</v>
      </c>
      <c r="D3447">
        <v>18.3</v>
      </c>
    </row>
    <row r="3448" spans="1:4" x14ac:dyDescent="0.2">
      <c r="A3448">
        <v>93358</v>
      </c>
      <c r="B3448" t="s">
        <v>1244</v>
      </c>
      <c r="C3448" t="s">
        <v>2968</v>
      </c>
      <c r="D3448">
        <v>120.69</v>
      </c>
    </row>
    <row r="3449" spans="1:4" x14ac:dyDescent="0.2">
      <c r="A3449">
        <v>90082</v>
      </c>
      <c r="B3449" t="s">
        <v>11130</v>
      </c>
      <c r="C3449" t="s">
        <v>2968</v>
      </c>
      <c r="D3449">
        <v>11</v>
      </c>
    </row>
    <row r="3450" spans="1:4" x14ac:dyDescent="0.2">
      <c r="A3450">
        <v>90091</v>
      </c>
      <c r="B3450" t="s">
        <v>11131</v>
      </c>
      <c r="C3450" t="s">
        <v>2968</v>
      </c>
      <c r="D3450">
        <v>6.93</v>
      </c>
    </row>
    <row r="3451" spans="1:4" x14ac:dyDescent="0.2">
      <c r="A3451">
        <v>102307</v>
      </c>
      <c r="B3451" t="s">
        <v>11132</v>
      </c>
      <c r="C3451" t="s">
        <v>2968</v>
      </c>
      <c r="D3451">
        <v>13.74</v>
      </c>
    </row>
    <row r="3452" spans="1:4" x14ac:dyDescent="0.2">
      <c r="A3452">
        <v>102315</v>
      </c>
      <c r="B3452" t="s">
        <v>11133</v>
      </c>
      <c r="C3452" t="s">
        <v>2968</v>
      </c>
      <c r="D3452">
        <v>8.65</v>
      </c>
    </row>
    <row r="3453" spans="1:4" x14ac:dyDescent="0.2">
      <c r="A3453">
        <v>102283</v>
      </c>
      <c r="B3453" t="s">
        <v>11134</v>
      </c>
      <c r="C3453" t="s">
        <v>2968</v>
      </c>
      <c r="D3453">
        <v>14.38</v>
      </c>
    </row>
    <row r="3454" spans="1:4" x14ac:dyDescent="0.2">
      <c r="A3454">
        <v>102291</v>
      </c>
      <c r="B3454" t="s">
        <v>11135</v>
      </c>
      <c r="C3454" t="s">
        <v>2968</v>
      </c>
      <c r="D3454">
        <v>9.0500000000000007</v>
      </c>
    </row>
    <row r="3455" spans="1:4" x14ac:dyDescent="0.2">
      <c r="A3455">
        <v>102276</v>
      </c>
      <c r="B3455" t="s">
        <v>11136</v>
      </c>
      <c r="C3455" t="s">
        <v>2968</v>
      </c>
      <c r="D3455">
        <v>12.37</v>
      </c>
    </row>
    <row r="3456" spans="1:4" x14ac:dyDescent="0.2">
      <c r="A3456">
        <v>102306</v>
      </c>
      <c r="B3456" t="s">
        <v>11137</v>
      </c>
      <c r="C3456" t="s">
        <v>2968</v>
      </c>
      <c r="D3456">
        <v>15.47</v>
      </c>
    </row>
    <row r="3457" spans="1:4" x14ac:dyDescent="0.2">
      <c r="A3457">
        <v>102279</v>
      </c>
      <c r="B3457" t="s">
        <v>11138</v>
      </c>
      <c r="C3457" t="s">
        <v>2968</v>
      </c>
      <c r="D3457">
        <v>7.79</v>
      </c>
    </row>
    <row r="3458" spans="1:4" x14ac:dyDescent="0.2">
      <c r="A3458">
        <v>102282</v>
      </c>
      <c r="B3458" t="s">
        <v>11139</v>
      </c>
      <c r="C3458" t="s">
        <v>2968</v>
      </c>
      <c r="D3458">
        <v>16.2</v>
      </c>
    </row>
    <row r="3459" spans="1:4" x14ac:dyDescent="0.2">
      <c r="A3459">
        <v>102290</v>
      </c>
      <c r="B3459" t="s">
        <v>11140</v>
      </c>
      <c r="C3459" t="s">
        <v>2968</v>
      </c>
      <c r="D3459">
        <v>10.199999999999999</v>
      </c>
    </row>
    <row r="3460" spans="1:4" x14ac:dyDescent="0.2">
      <c r="A3460">
        <v>90100</v>
      </c>
      <c r="B3460" t="s">
        <v>1245</v>
      </c>
      <c r="C3460" t="s">
        <v>2968</v>
      </c>
      <c r="D3460">
        <v>15.19</v>
      </c>
    </row>
    <row r="3461" spans="1:4" x14ac:dyDescent="0.2">
      <c r="A3461">
        <v>102323</v>
      </c>
      <c r="B3461" t="s">
        <v>11141</v>
      </c>
      <c r="C3461" t="s">
        <v>2968</v>
      </c>
      <c r="D3461">
        <v>19</v>
      </c>
    </row>
    <row r="3462" spans="1:4" x14ac:dyDescent="0.2">
      <c r="A3462">
        <v>102327</v>
      </c>
      <c r="B3462" t="s">
        <v>11142</v>
      </c>
      <c r="C3462" t="s">
        <v>2968</v>
      </c>
      <c r="D3462">
        <v>11.97</v>
      </c>
    </row>
    <row r="3463" spans="1:4" x14ac:dyDescent="0.2">
      <c r="A3463">
        <v>102299</v>
      </c>
      <c r="B3463" t="s">
        <v>11143</v>
      </c>
      <c r="C3463" t="s">
        <v>2968</v>
      </c>
      <c r="D3463">
        <v>19.87</v>
      </c>
    </row>
    <row r="3464" spans="1:4" x14ac:dyDescent="0.2">
      <c r="A3464">
        <v>102303</v>
      </c>
      <c r="B3464" t="s">
        <v>11144</v>
      </c>
      <c r="C3464" t="s">
        <v>2968</v>
      </c>
      <c r="D3464">
        <v>12.52</v>
      </c>
    </row>
    <row r="3465" spans="1:4" x14ac:dyDescent="0.2">
      <c r="A3465">
        <v>90099</v>
      </c>
      <c r="B3465" t="s">
        <v>11145</v>
      </c>
      <c r="C3465" t="s">
        <v>2968</v>
      </c>
      <c r="D3465">
        <v>17.72</v>
      </c>
    </row>
    <row r="3466" spans="1:4" x14ac:dyDescent="0.2">
      <c r="A3466">
        <v>102322</v>
      </c>
      <c r="B3466" t="s">
        <v>11146</v>
      </c>
      <c r="C3466" t="s">
        <v>2968</v>
      </c>
      <c r="D3466">
        <v>22.17</v>
      </c>
    </row>
    <row r="3467" spans="1:4" x14ac:dyDescent="0.2">
      <c r="A3467">
        <v>102298</v>
      </c>
      <c r="B3467" t="s">
        <v>11147</v>
      </c>
      <c r="C3467" t="s">
        <v>2968</v>
      </c>
      <c r="D3467">
        <v>23.19</v>
      </c>
    </row>
    <row r="3468" spans="1:4" x14ac:dyDescent="0.2">
      <c r="A3468">
        <v>102302</v>
      </c>
      <c r="B3468" t="s">
        <v>11148</v>
      </c>
      <c r="C3468" t="s">
        <v>2968</v>
      </c>
      <c r="D3468">
        <v>14.62</v>
      </c>
    </row>
    <row r="3469" spans="1:4" x14ac:dyDescent="0.2">
      <c r="A3469">
        <v>102326</v>
      </c>
      <c r="B3469" t="s">
        <v>11149</v>
      </c>
      <c r="C3469" t="s">
        <v>2968</v>
      </c>
      <c r="D3469">
        <v>13.96</v>
      </c>
    </row>
    <row r="3470" spans="1:4" x14ac:dyDescent="0.2">
      <c r="A3470">
        <v>102314</v>
      </c>
      <c r="B3470" t="s">
        <v>11150</v>
      </c>
      <c r="C3470" t="s">
        <v>2968</v>
      </c>
      <c r="D3470">
        <v>9.74</v>
      </c>
    </row>
    <row r="3471" spans="1:4" x14ac:dyDescent="0.2">
      <c r="A3471">
        <v>102312</v>
      </c>
      <c r="B3471" t="s">
        <v>11151</v>
      </c>
      <c r="C3471" t="s">
        <v>2968</v>
      </c>
      <c r="D3471">
        <v>12.26</v>
      </c>
    </row>
    <row r="3472" spans="1:4" x14ac:dyDescent="0.2">
      <c r="A3472">
        <v>102288</v>
      </c>
      <c r="B3472" t="s">
        <v>11152</v>
      </c>
      <c r="C3472" t="s">
        <v>2968</v>
      </c>
      <c r="D3472">
        <v>12.84</v>
      </c>
    </row>
    <row r="3473" spans="1:4" x14ac:dyDescent="0.2">
      <c r="A3473">
        <v>90087</v>
      </c>
      <c r="B3473" t="s">
        <v>11153</v>
      </c>
      <c r="C3473" t="s">
        <v>2968</v>
      </c>
      <c r="D3473">
        <v>9.81</v>
      </c>
    </row>
    <row r="3474" spans="1:4" x14ac:dyDescent="0.2">
      <c r="A3474">
        <v>102308</v>
      </c>
      <c r="B3474" t="s">
        <v>11154</v>
      </c>
      <c r="C3474" t="s">
        <v>2968</v>
      </c>
      <c r="D3474">
        <v>13.3</v>
      </c>
    </row>
    <row r="3475" spans="1:4" x14ac:dyDescent="0.2">
      <c r="A3475">
        <v>90084</v>
      </c>
      <c r="B3475" t="s">
        <v>11155</v>
      </c>
      <c r="C3475" t="s">
        <v>2968</v>
      </c>
      <c r="D3475">
        <v>10.64</v>
      </c>
    </row>
    <row r="3476" spans="1:4" x14ac:dyDescent="0.2">
      <c r="A3476">
        <v>102284</v>
      </c>
      <c r="B3476" t="s">
        <v>11156</v>
      </c>
      <c r="C3476" t="s">
        <v>2968</v>
      </c>
      <c r="D3476">
        <v>13.93</v>
      </c>
    </row>
    <row r="3477" spans="1:4" x14ac:dyDescent="0.2">
      <c r="A3477">
        <v>102325</v>
      </c>
      <c r="B3477" t="s">
        <v>11157</v>
      </c>
      <c r="C3477" t="s">
        <v>2968</v>
      </c>
      <c r="D3477">
        <v>17.18</v>
      </c>
    </row>
    <row r="3478" spans="1:4" x14ac:dyDescent="0.2">
      <c r="A3478">
        <v>102329</v>
      </c>
      <c r="B3478" t="s">
        <v>11158</v>
      </c>
      <c r="C3478" t="s">
        <v>2968</v>
      </c>
      <c r="D3478">
        <v>10.83</v>
      </c>
    </row>
    <row r="3479" spans="1:4" x14ac:dyDescent="0.2">
      <c r="A3479">
        <v>102301</v>
      </c>
      <c r="B3479" t="s">
        <v>11159</v>
      </c>
      <c r="C3479" t="s">
        <v>2968</v>
      </c>
      <c r="D3479">
        <v>17.98</v>
      </c>
    </row>
    <row r="3480" spans="1:4" x14ac:dyDescent="0.2">
      <c r="A3480">
        <v>102305</v>
      </c>
      <c r="B3480" t="s">
        <v>11160</v>
      </c>
      <c r="C3480" t="s">
        <v>2968</v>
      </c>
      <c r="D3480">
        <v>11.33</v>
      </c>
    </row>
    <row r="3481" spans="1:4" x14ac:dyDescent="0.2">
      <c r="A3481">
        <v>90101</v>
      </c>
      <c r="B3481" t="s">
        <v>11161</v>
      </c>
      <c r="C3481" t="s">
        <v>2968</v>
      </c>
      <c r="D3481">
        <v>15</v>
      </c>
    </row>
    <row r="3482" spans="1:4" x14ac:dyDescent="0.2">
      <c r="A3482">
        <v>102324</v>
      </c>
      <c r="B3482" t="s">
        <v>11162</v>
      </c>
      <c r="C3482" t="s">
        <v>2968</v>
      </c>
      <c r="D3482">
        <v>18.760000000000002</v>
      </c>
    </row>
    <row r="3483" spans="1:4" x14ac:dyDescent="0.2">
      <c r="A3483">
        <v>102300</v>
      </c>
      <c r="B3483" t="s">
        <v>11163</v>
      </c>
      <c r="C3483" t="s">
        <v>2968</v>
      </c>
      <c r="D3483">
        <v>19.63</v>
      </c>
    </row>
    <row r="3484" spans="1:4" x14ac:dyDescent="0.2">
      <c r="A3484">
        <v>90102</v>
      </c>
      <c r="B3484" t="s">
        <v>11164</v>
      </c>
      <c r="C3484" t="s">
        <v>2968</v>
      </c>
      <c r="D3484">
        <v>13.75</v>
      </c>
    </row>
    <row r="3485" spans="1:4" x14ac:dyDescent="0.2">
      <c r="A3485">
        <v>102328</v>
      </c>
      <c r="B3485" t="s">
        <v>11165</v>
      </c>
      <c r="C3485" t="s">
        <v>2968</v>
      </c>
      <c r="D3485">
        <v>11.82</v>
      </c>
    </row>
    <row r="3486" spans="1:4" x14ac:dyDescent="0.2">
      <c r="A3486">
        <v>102304</v>
      </c>
      <c r="B3486" t="s">
        <v>11166</v>
      </c>
      <c r="C3486" t="s">
        <v>2968</v>
      </c>
      <c r="D3486">
        <v>12.37</v>
      </c>
    </row>
    <row r="3487" spans="1:4" x14ac:dyDescent="0.2">
      <c r="A3487">
        <v>102295</v>
      </c>
      <c r="B3487" t="s">
        <v>11167</v>
      </c>
      <c r="C3487" t="s">
        <v>2968</v>
      </c>
      <c r="D3487">
        <v>8.4</v>
      </c>
    </row>
    <row r="3488" spans="1:4" x14ac:dyDescent="0.2">
      <c r="A3488">
        <v>102281</v>
      </c>
      <c r="B3488" t="s">
        <v>11168</v>
      </c>
      <c r="C3488" t="s">
        <v>2968</v>
      </c>
      <c r="D3488">
        <v>6.43</v>
      </c>
    </row>
    <row r="3489" spans="1:4" x14ac:dyDescent="0.2">
      <c r="A3489">
        <v>102311</v>
      </c>
      <c r="B3489" t="s">
        <v>11169</v>
      </c>
      <c r="C3489" t="s">
        <v>2968</v>
      </c>
      <c r="D3489">
        <v>12.74</v>
      </c>
    </row>
    <row r="3490" spans="1:4" x14ac:dyDescent="0.2">
      <c r="A3490">
        <v>102319</v>
      </c>
      <c r="B3490" t="s">
        <v>11170</v>
      </c>
      <c r="C3490" t="s">
        <v>2968</v>
      </c>
      <c r="D3490">
        <v>8.0299999999999994</v>
      </c>
    </row>
    <row r="3491" spans="1:4" x14ac:dyDescent="0.2">
      <c r="A3491">
        <v>102287</v>
      </c>
      <c r="B3491" t="s">
        <v>11171</v>
      </c>
      <c r="C3491" t="s">
        <v>2968</v>
      </c>
      <c r="D3491">
        <v>13.34</v>
      </c>
    </row>
    <row r="3492" spans="1:4" x14ac:dyDescent="0.2">
      <c r="A3492">
        <v>102316</v>
      </c>
      <c r="B3492" t="s">
        <v>11172</v>
      </c>
      <c r="C3492" t="s">
        <v>2968</v>
      </c>
      <c r="D3492">
        <v>8.3800000000000008</v>
      </c>
    </row>
    <row r="3493" spans="1:4" x14ac:dyDescent="0.2">
      <c r="A3493">
        <v>102292</v>
      </c>
      <c r="B3493" t="s">
        <v>11173</v>
      </c>
      <c r="C3493" t="s">
        <v>2968</v>
      </c>
      <c r="D3493">
        <v>8.77</v>
      </c>
    </row>
    <row r="3494" spans="1:4" x14ac:dyDescent="0.2">
      <c r="A3494">
        <v>90092</v>
      </c>
      <c r="B3494" t="s">
        <v>11174</v>
      </c>
      <c r="C3494" t="s">
        <v>2968</v>
      </c>
      <c r="D3494">
        <v>6.71</v>
      </c>
    </row>
    <row r="3495" spans="1:4" x14ac:dyDescent="0.2">
      <c r="A3495">
        <v>102278</v>
      </c>
      <c r="B3495" t="s">
        <v>11175</v>
      </c>
      <c r="C3495" t="s">
        <v>2968</v>
      </c>
      <c r="D3495">
        <v>10.19</v>
      </c>
    </row>
    <row r="3496" spans="1:4" x14ac:dyDescent="0.2">
      <c r="A3496">
        <v>90094</v>
      </c>
      <c r="B3496" t="s">
        <v>11176</v>
      </c>
      <c r="C3496" t="s">
        <v>2968</v>
      </c>
      <c r="D3496">
        <v>6.34</v>
      </c>
    </row>
    <row r="3497" spans="1:4" x14ac:dyDescent="0.2">
      <c r="A3497">
        <v>102309</v>
      </c>
      <c r="B3497" t="s">
        <v>11177</v>
      </c>
      <c r="C3497" t="s">
        <v>2968</v>
      </c>
      <c r="D3497">
        <v>12.58</v>
      </c>
    </row>
    <row r="3498" spans="1:4" x14ac:dyDescent="0.2">
      <c r="A3498">
        <v>102285</v>
      </c>
      <c r="B3498" t="s">
        <v>11178</v>
      </c>
      <c r="C3498" t="s">
        <v>2968</v>
      </c>
      <c r="D3498">
        <v>13.17</v>
      </c>
    </row>
    <row r="3499" spans="1:4" x14ac:dyDescent="0.2">
      <c r="A3499">
        <v>90095</v>
      </c>
      <c r="B3499" t="s">
        <v>11179</v>
      </c>
      <c r="C3499" t="s">
        <v>2968</v>
      </c>
      <c r="D3499">
        <v>6.17</v>
      </c>
    </row>
    <row r="3500" spans="1:4" x14ac:dyDescent="0.2">
      <c r="A3500">
        <v>102320</v>
      </c>
      <c r="B3500" t="s">
        <v>11180</v>
      </c>
      <c r="C3500" t="s">
        <v>2968</v>
      </c>
      <c r="D3500">
        <v>7.71</v>
      </c>
    </row>
    <row r="3501" spans="1:4" x14ac:dyDescent="0.2">
      <c r="A3501">
        <v>102296</v>
      </c>
      <c r="B3501" t="s">
        <v>11181</v>
      </c>
      <c r="C3501" t="s">
        <v>2968</v>
      </c>
      <c r="D3501">
        <v>8.08</v>
      </c>
    </row>
    <row r="3502" spans="1:4" x14ac:dyDescent="0.2">
      <c r="A3502">
        <v>90086</v>
      </c>
      <c r="B3502" t="s">
        <v>11182</v>
      </c>
      <c r="C3502" t="s">
        <v>2968</v>
      </c>
      <c r="D3502">
        <v>10.07</v>
      </c>
    </row>
    <row r="3503" spans="1:4" x14ac:dyDescent="0.2">
      <c r="A3503">
        <v>102277</v>
      </c>
      <c r="B3503" t="s">
        <v>11183</v>
      </c>
      <c r="C3503" t="s">
        <v>2968</v>
      </c>
      <c r="D3503">
        <v>9.7799999999999994</v>
      </c>
    </row>
    <row r="3504" spans="1:4" x14ac:dyDescent="0.2">
      <c r="A3504">
        <v>102286</v>
      </c>
      <c r="B3504" t="s">
        <v>11184</v>
      </c>
      <c r="C3504" t="s">
        <v>2968</v>
      </c>
      <c r="D3504">
        <v>12.8</v>
      </c>
    </row>
    <row r="3505" spans="1:4" x14ac:dyDescent="0.2">
      <c r="A3505">
        <v>90098</v>
      </c>
      <c r="B3505" t="s">
        <v>11185</v>
      </c>
      <c r="C3505" t="s">
        <v>2968</v>
      </c>
      <c r="D3505">
        <v>6.06</v>
      </c>
    </row>
    <row r="3506" spans="1:4" x14ac:dyDescent="0.2">
      <c r="A3506">
        <v>102313</v>
      </c>
      <c r="B3506" t="s">
        <v>11186</v>
      </c>
      <c r="C3506" t="s">
        <v>2968</v>
      </c>
      <c r="D3506">
        <v>12.02</v>
      </c>
    </row>
    <row r="3507" spans="1:4" x14ac:dyDescent="0.2">
      <c r="A3507">
        <v>102321</v>
      </c>
      <c r="B3507" t="s">
        <v>11187</v>
      </c>
      <c r="C3507" t="s">
        <v>2968</v>
      </c>
      <c r="D3507">
        <v>7.56</v>
      </c>
    </row>
    <row r="3508" spans="1:4" x14ac:dyDescent="0.2">
      <c r="A3508">
        <v>102289</v>
      </c>
      <c r="B3508" t="s">
        <v>11188</v>
      </c>
      <c r="C3508" t="s">
        <v>2968</v>
      </c>
      <c r="D3508">
        <v>12.58</v>
      </c>
    </row>
    <row r="3509" spans="1:4" x14ac:dyDescent="0.2">
      <c r="A3509">
        <v>102297</v>
      </c>
      <c r="B3509" t="s">
        <v>11189</v>
      </c>
      <c r="C3509" t="s">
        <v>2968</v>
      </c>
      <c r="D3509">
        <v>7.93</v>
      </c>
    </row>
    <row r="3510" spans="1:4" x14ac:dyDescent="0.2">
      <c r="A3510">
        <v>102280</v>
      </c>
      <c r="B3510" t="s">
        <v>11190</v>
      </c>
      <c r="C3510" t="s">
        <v>2968</v>
      </c>
      <c r="D3510">
        <v>6.15</v>
      </c>
    </row>
    <row r="3511" spans="1:4" x14ac:dyDescent="0.2">
      <c r="A3511">
        <v>102294</v>
      </c>
      <c r="B3511" t="s">
        <v>11191</v>
      </c>
      <c r="C3511" t="s">
        <v>2968</v>
      </c>
      <c r="D3511">
        <v>8.06</v>
      </c>
    </row>
    <row r="3512" spans="1:4" x14ac:dyDescent="0.2">
      <c r="A3512">
        <v>90090</v>
      </c>
      <c r="B3512" t="s">
        <v>11192</v>
      </c>
      <c r="C3512" t="s">
        <v>2968</v>
      </c>
      <c r="D3512">
        <v>9.6199999999999992</v>
      </c>
    </row>
    <row r="3513" spans="1:4" x14ac:dyDescent="0.2">
      <c r="A3513">
        <v>102317</v>
      </c>
      <c r="B3513" t="s">
        <v>11193</v>
      </c>
      <c r="C3513" t="s">
        <v>2968</v>
      </c>
      <c r="D3513">
        <v>7.93</v>
      </c>
    </row>
    <row r="3514" spans="1:4" x14ac:dyDescent="0.2">
      <c r="A3514">
        <v>102293</v>
      </c>
      <c r="B3514" t="s">
        <v>11194</v>
      </c>
      <c r="C3514" t="s">
        <v>2968</v>
      </c>
      <c r="D3514">
        <v>8.2899999999999991</v>
      </c>
    </row>
    <row r="3515" spans="1:4" x14ac:dyDescent="0.2">
      <c r="A3515">
        <v>102310</v>
      </c>
      <c r="B3515" t="s">
        <v>11195</v>
      </c>
      <c r="C3515" t="s">
        <v>2968</v>
      </c>
      <c r="D3515">
        <v>12.23</v>
      </c>
    </row>
    <row r="3516" spans="1:4" x14ac:dyDescent="0.2">
      <c r="A3516">
        <v>102318</v>
      </c>
      <c r="B3516" t="s">
        <v>11196</v>
      </c>
      <c r="C3516" t="s">
        <v>2968</v>
      </c>
      <c r="D3516">
        <v>7.7</v>
      </c>
    </row>
    <row r="3517" spans="1:4" x14ac:dyDescent="0.2">
      <c r="A3517">
        <v>90106</v>
      </c>
      <c r="B3517" t="s">
        <v>10608</v>
      </c>
      <c r="C3517" t="s">
        <v>2968</v>
      </c>
      <c r="D3517">
        <v>9.57</v>
      </c>
    </row>
    <row r="3518" spans="1:4" x14ac:dyDescent="0.2">
      <c r="A3518">
        <v>90105</v>
      </c>
      <c r="B3518" t="s">
        <v>11197</v>
      </c>
      <c r="C3518" t="s">
        <v>2968</v>
      </c>
      <c r="D3518">
        <v>10.53</v>
      </c>
    </row>
    <row r="3519" spans="1:4" x14ac:dyDescent="0.2">
      <c r="A3519">
        <v>90108</v>
      </c>
      <c r="B3519" t="s">
        <v>11198</v>
      </c>
      <c r="C3519" t="s">
        <v>2968</v>
      </c>
      <c r="D3519">
        <v>8.65</v>
      </c>
    </row>
    <row r="3520" spans="1:4" x14ac:dyDescent="0.2">
      <c r="A3520">
        <v>90107</v>
      </c>
      <c r="B3520" t="s">
        <v>11199</v>
      </c>
      <c r="C3520" t="s">
        <v>2968</v>
      </c>
      <c r="D3520">
        <v>9.4499999999999993</v>
      </c>
    </row>
    <row r="3521" spans="1:4" x14ac:dyDescent="0.2">
      <c r="A3521">
        <v>102354</v>
      </c>
      <c r="B3521" t="s">
        <v>11200</v>
      </c>
      <c r="C3521" t="s">
        <v>2968</v>
      </c>
      <c r="D3521">
        <v>190.56</v>
      </c>
    </row>
    <row r="3522" spans="1:4" x14ac:dyDescent="0.2">
      <c r="A3522">
        <v>102355</v>
      </c>
      <c r="B3522" t="s">
        <v>11201</v>
      </c>
      <c r="C3522" t="s">
        <v>2968</v>
      </c>
      <c r="D3522">
        <v>229.39</v>
      </c>
    </row>
    <row r="3523" spans="1:4" x14ac:dyDescent="0.2">
      <c r="A3523">
        <v>102356</v>
      </c>
      <c r="B3523" t="s">
        <v>11202</v>
      </c>
      <c r="C3523" t="s">
        <v>2968</v>
      </c>
      <c r="D3523" t="s">
        <v>17527</v>
      </c>
    </row>
    <row r="3524" spans="1:4" x14ac:dyDescent="0.2">
      <c r="A3524">
        <v>102357</v>
      </c>
      <c r="B3524" t="s">
        <v>11203</v>
      </c>
      <c r="C3524" t="s">
        <v>2968</v>
      </c>
      <c r="D3524" t="s">
        <v>17527</v>
      </c>
    </row>
    <row r="3525" spans="1:4" x14ac:dyDescent="0.2">
      <c r="A3525">
        <v>102358</v>
      </c>
      <c r="B3525" t="s">
        <v>11204</v>
      </c>
      <c r="C3525" t="s">
        <v>2968</v>
      </c>
      <c r="D3525" t="s">
        <v>17527</v>
      </c>
    </row>
    <row r="3526" spans="1:4" x14ac:dyDescent="0.2">
      <c r="A3526">
        <v>102359</v>
      </c>
      <c r="B3526" t="s">
        <v>11206</v>
      </c>
      <c r="C3526" t="s">
        <v>2968</v>
      </c>
      <c r="D3526" t="s">
        <v>17527</v>
      </c>
    </row>
    <row r="3527" spans="1:4" x14ac:dyDescent="0.2">
      <c r="A3527">
        <v>102348</v>
      </c>
      <c r="B3527" t="s">
        <v>11207</v>
      </c>
      <c r="C3527" t="s">
        <v>2968</v>
      </c>
      <c r="D3527" t="s">
        <v>17527</v>
      </c>
    </row>
    <row r="3528" spans="1:4" x14ac:dyDescent="0.2">
      <c r="A3528">
        <v>102346</v>
      </c>
      <c r="B3528" t="s">
        <v>11208</v>
      </c>
      <c r="C3528" t="s">
        <v>2968</v>
      </c>
      <c r="D3528" t="s">
        <v>17527</v>
      </c>
    </row>
    <row r="3529" spans="1:4" x14ac:dyDescent="0.2">
      <c r="A3529">
        <v>102347</v>
      </c>
      <c r="B3529" t="s">
        <v>11209</v>
      </c>
      <c r="C3529" t="s">
        <v>2968</v>
      </c>
      <c r="D3529" t="s">
        <v>17527</v>
      </c>
    </row>
    <row r="3530" spans="1:4" x14ac:dyDescent="0.2">
      <c r="A3530">
        <v>102350</v>
      </c>
      <c r="B3530" t="s">
        <v>11210</v>
      </c>
      <c r="C3530" t="s">
        <v>2968</v>
      </c>
      <c r="D3530" t="s">
        <v>17527</v>
      </c>
    </row>
    <row r="3531" spans="1:4" x14ac:dyDescent="0.2">
      <c r="A3531">
        <v>102351</v>
      </c>
      <c r="B3531" t="s">
        <v>11211</v>
      </c>
      <c r="C3531" t="s">
        <v>2968</v>
      </c>
      <c r="D3531" t="s">
        <v>17527</v>
      </c>
    </row>
    <row r="3532" spans="1:4" x14ac:dyDescent="0.2">
      <c r="A3532">
        <v>102352</v>
      </c>
      <c r="B3532" t="s">
        <v>11212</v>
      </c>
      <c r="C3532" t="s">
        <v>2968</v>
      </c>
      <c r="D3532" t="s">
        <v>17527</v>
      </c>
    </row>
    <row r="3533" spans="1:4" x14ac:dyDescent="0.2">
      <c r="A3533">
        <v>102353</v>
      </c>
      <c r="B3533" t="s">
        <v>11213</v>
      </c>
      <c r="C3533" t="s">
        <v>2968</v>
      </c>
      <c r="D3533" t="s">
        <v>17527</v>
      </c>
    </row>
    <row r="3534" spans="1:4" x14ac:dyDescent="0.2">
      <c r="A3534">
        <v>102349</v>
      </c>
      <c r="B3534" t="s">
        <v>11214</v>
      </c>
      <c r="C3534" t="s">
        <v>2968</v>
      </c>
      <c r="D3534" t="s">
        <v>17527</v>
      </c>
    </row>
    <row r="3535" spans="1:4" x14ac:dyDescent="0.2">
      <c r="A3535">
        <v>102360</v>
      </c>
      <c r="B3535" t="s">
        <v>11215</v>
      </c>
      <c r="C3535" t="s">
        <v>2968</v>
      </c>
      <c r="D3535">
        <v>28.55</v>
      </c>
    </row>
    <row r="3536" spans="1:4" x14ac:dyDescent="0.2">
      <c r="A3536">
        <v>102361</v>
      </c>
      <c r="B3536" t="s">
        <v>11216</v>
      </c>
      <c r="C3536" t="s">
        <v>2968</v>
      </c>
      <c r="D3536">
        <v>43.32</v>
      </c>
    </row>
    <row r="3537" spans="1:4" x14ac:dyDescent="0.2">
      <c r="A3537">
        <v>101595</v>
      </c>
      <c r="B3537" t="s">
        <v>11217</v>
      </c>
      <c r="C3537" t="s">
        <v>3211</v>
      </c>
      <c r="D3537" t="s">
        <v>17527</v>
      </c>
    </row>
    <row r="3538" spans="1:4" x14ac:dyDescent="0.2">
      <c r="A3538">
        <v>101601</v>
      </c>
      <c r="B3538" t="s">
        <v>11218</v>
      </c>
      <c r="C3538" t="s">
        <v>3211</v>
      </c>
      <c r="D3538">
        <v>27.82</v>
      </c>
    </row>
    <row r="3539" spans="1:4" x14ac:dyDescent="0.2">
      <c r="A3539">
        <v>101594</v>
      </c>
      <c r="B3539" t="s">
        <v>11219</v>
      </c>
      <c r="C3539" t="s">
        <v>3211</v>
      </c>
      <c r="D3539" t="s">
        <v>17527</v>
      </c>
    </row>
    <row r="3540" spans="1:4" x14ac:dyDescent="0.2">
      <c r="A3540">
        <v>101600</v>
      </c>
      <c r="B3540" t="s">
        <v>11220</v>
      </c>
      <c r="C3540" t="s">
        <v>3211</v>
      </c>
      <c r="D3540">
        <v>19.62</v>
      </c>
    </row>
    <row r="3541" spans="1:4" x14ac:dyDescent="0.2">
      <c r="A3541">
        <v>101597</v>
      </c>
      <c r="B3541" t="s">
        <v>11221</v>
      </c>
      <c r="C3541" t="s">
        <v>3211</v>
      </c>
      <c r="D3541" t="s">
        <v>17527</v>
      </c>
    </row>
    <row r="3542" spans="1:4" x14ac:dyDescent="0.2">
      <c r="A3542">
        <v>101603</v>
      </c>
      <c r="B3542" t="s">
        <v>11222</v>
      </c>
      <c r="C3542" t="s">
        <v>3211</v>
      </c>
      <c r="D3542">
        <v>23.22</v>
      </c>
    </row>
    <row r="3543" spans="1:4" x14ac:dyDescent="0.2">
      <c r="A3543">
        <v>101596</v>
      </c>
      <c r="B3543" t="s">
        <v>11223</v>
      </c>
      <c r="C3543" t="s">
        <v>3211</v>
      </c>
      <c r="D3543" t="s">
        <v>17527</v>
      </c>
    </row>
    <row r="3544" spans="1:4" x14ac:dyDescent="0.2">
      <c r="A3544">
        <v>101602</v>
      </c>
      <c r="B3544" t="s">
        <v>11224</v>
      </c>
      <c r="C3544" t="s">
        <v>3211</v>
      </c>
      <c r="D3544">
        <v>15.02</v>
      </c>
    </row>
    <row r="3545" spans="1:4" x14ac:dyDescent="0.2">
      <c r="A3545">
        <v>101599</v>
      </c>
      <c r="B3545" t="s">
        <v>11225</v>
      </c>
      <c r="C3545" t="s">
        <v>3211</v>
      </c>
      <c r="D3545" t="s">
        <v>17527</v>
      </c>
    </row>
    <row r="3546" spans="1:4" x14ac:dyDescent="0.2">
      <c r="A3546">
        <v>101605</v>
      </c>
      <c r="B3546" t="s">
        <v>11226</v>
      </c>
      <c r="C3546" t="s">
        <v>3211</v>
      </c>
      <c r="D3546">
        <v>18.64</v>
      </c>
    </row>
    <row r="3547" spans="1:4" x14ac:dyDescent="0.2">
      <c r="A3547">
        <v>101598</v>
      </c>
      <c r="B3547" t="s">
        <v>11227</v>
      </c>
      <c r="C3547" t="s">
        <v>3211</v>
      </c>
      <c r="D3547" t="s">
        <v>17527</v>
      </c>
    </row>
    <row r="3548" spans="1:4" x14ac:dyDescent="0.2">
      <c r="A3548">
        <v>101604</v>
      </c>
      <c r="B3548" t="s">
        <v>11228</v>
      </c>
      <c r="C3548" t="s">
        <v>3211</v>
      </c>
      <c r="D3548">
        <v>10.44</v>
      </c>
    </row>
    <row r="3549" spans="1:4" x14ac:dyDescent="0.2">
      <c r="A3549">
        <v>101588</v>
      </c>
      <c r="B3549" t="s">
        <v>11229</v>
      </c>
      <c r="C3549" t="s">
        <v>3211</v>
      </c>
      <c r="D3549">
        <v>125.93</v>
      </c>
    </row>
    <row r="3550" spans="1:4" x14ac:dyDescent="0.2">
      <c r="A3550">
        <v>101591</v>
      </c>
      <c r="B3550" t="s">
        <v>11230</v>
      </c>
      <c r="C3550" t="s">
        <v>3211</v>
      </c>
      <c r="D3550">
        <v>148.43</v>
      </c>
    </row>
    <row r="3551" spans="1:4" x14ac:dyDescent="0.2">
      <c r="A3551">
        <v>101590</v>
      </c>
      <c r="B3551" t="s">
        <v>11231</v>
      </c>
      <c r="C3551" t="s">
        <v>3211</v>
      </c>
      <c r="D3551">
        <v>98.11</v>
      </c>
    </row>
    <row r="3552" spans="1:4" x14ac:dyDescent="0.2">
      <c r="A3552">
        <v>101593</v>
      </c>
      <c r="B3552" t="s">
        <v>11232</v>
      </c>
      <c r="C3552" t="s">
        <v>3211</v>
      </c>
      <c r="D3552">
        <v>123.22</v>
      </c>
    </row>
    <row r="3553" spans="1:4" x14ac:dyDescent="0.2">
      <c r="A3553">
        <v>101592</v>
      </c>
      <c r="B3553" t="s">
        <v>11233</v>
      </c>
      <c r="C3553" t="s">
        <v>3211</v>
      </c>
      <c r="D3553">
        <v>72.650000000000006</v>
      </c>
    </row>
    <row r="3554" spans="1:4" x14ac:dyDescent="0.2">
      <c r="A3554">
        <v>101583</v>
      </c>
      <c r="B3554" t="s">
        <v>11234</v>
      </c>
      <c r="C3554" t="s">
        <v>3211</v>
      </c>
      <c r="D3554">
        <v>109.21</v>
      </c>
    </row>
    <row r="3555" spans="1:4" x14ac:dyDescent="0.2">
      <c r="A3555">
        <v>101582</v>
      </c>
      <c r="B3555" t="s">
        <v>11235</v>
      </c>
      <c r="C3555" t="s">
        <v>3211</v>
      </c>
      <c r="D3555">
        <v>88.16</v>
      </c>
    </row>
    <row r="3556" spans="1:4" x14ac:dyDescent="0.2">
      <c r="A3556">
        <v>101585</v>
      </c>
      <c r="B3556" t="s">
        <v>11236</v>
      </c>
      <c r="C3556" t="s">
        <v>3211</v>
      </c>
      <c r="D3556">
        <v>93.83</v>
      </c>
    </row>
    <row r="3557" spans="1:4" x14ac:dyDescent="0.2">
      <c r="A3557">
        <v>101584</v>
      </c>
      <c r="B3557" t="s">
        <v>11237</v>
      </c>
      <c r="C3557" t="s">
        <v>3211</v>
      </c>
      <c r="D3557">
        <v>72.790000000000006</v>
      </c>
    </row>
    <row r="3558" spans="1:4" x14ac:dyDescent="0.2">
      <c r="A3558">
        <v>101587</v>
      </c>
      <c r="B3558" t="s">
        <v>11238</v>
      </c>
      <c r="C3558" t="s">
        <v>3211</v>
      </c>
      <c r="D3558">
        <v>83.91</v>
      </c>
    </row>
    <row r="3559" spans="1:4" x14ac:dyDescent="0.2">
      <c r="A3559">
        <v>101586</v>
      </c>
      <c r="B3559" t="s">
        <v>11239</v>
      </c>
      <c r="C3559" t="s">
        <v>3211</v>
      </c>
      <c r="D3559">
        <v>62.62</v>
      </c>
    </row>
    <row r="3560" spans="1:4" x14ac:dyDescent="0.2">
      <c r="A3560">
        <v>101577</v>
      </c>
      <c r="B3560" t="s">
        <v>11240</v>
      </c>
      <c r="C3560" t="s">
        <v>3211</v>
      </c>
      <c r="D3560">
        <v>67.540000000000006</v>
      </c>
    </row>
    <row r="3561" spans="1:4" x14ac:dyDescent="0.2">
      <c r="A3561">
        <v>101576</v>
      </c>
      <c r="B3561" t="s">
        <v>11241</v>
      </c>
      <c r="C3561" t="s">
        <v>3211</v>
      </c>
      <c r="D3561">
        <v>53.99</v>
      </c>
    </row>
    <row r="3562" spans="1:4" x14ac:dyDescent="0.2">
      <c r="A3562">
        <v>101579</v>
      </c>
      <c r="B3562" t="s">
        <v>11242</v>
      </c>
      <c r="C3562" t="s">
        <v>3211</v>
      </c>
      <c r="D3562">
        <v>58.36</v>
      </c>
    </row>
    <row r="3563" spans="1:4" x14ac:dyDescent="0.2">
      <c r="A3563">
        <v>101578</v>
      </c>
      <c r="B3563" t="s">
        <v>11243</v>
      </c>
      <c r="C3563" t="s">
        <v>3211</v>
      </c>
      <c r="D3563">
        <v>44.8</v>
      </c>
    </row>
    <row r="3564" spans="1:4" x14ac:dyDescent="0.2">
      <c r="A3564">
        <v>101581</v>
      </c>
      <c r="B3564" t="s">
        <v>11244</v>
      </c>
      <c r="C3564" t="s">
        <v>3211</v>
      </c>
      <c r="D3564">
        <v>53.18</v>
      </c>
    </row>
    <row r="3565" spans="1:4" x14ac:dyDescent="0.2">
      <c r="A3565">
        <v>101580</v>
      </c>
      <c r="B3565" t="s">
        <v>11245</v>
      </c>
      <c r="C3565" t="s">
        <v>3211</v>
      </c>
      <c r="D3565">
        <v>39.380000000000003</v>
      </c>
    </row>
    <row r="3566" spans="1:4" x14ac:dyDescent="0.2">
      <c r="A3566">
        <v>101606</v>
      </c>
      <c r="B3566" t="s">
        <v>11246</v>
      </c>
      <c r="C3566" t="s">
        <v>3211</v>
      </c>
      <c r="D3566" t="s">
        <v>17527</v>
      </c>
    </row>
    <row r="3567" spans="1:4" x14ac:dyDescent="0.2">
      <c r="A3567">
        <v>101607</v>
      </c>
      <c r="B3567" t="s">
        <v>11247</v>
      </c>
      <c r="C3567" t="s">
        <v>3211</v>
      </c>
      <c r="D3567" t="s">
        <v>17527</v>
      </c>
    </row>
    <row r="3568" spans="1:4" x14ac:dyDescent="0.2">
      <c r="A3568">
        <v>101608</v>
      </c>
      <c r="B3568" t="s">
        <v>11248</v>
      </c>
      <c r="C3568" t="s">
        <v>3211</v>
      </c>
      <c r="D3568" t="s">
        <v>17527</v>
      </c>
    </row>
    <row r="3569" spans="1:4" x14ac:dyDescent="0.2">
      <c r="A3569">
        <v>101571</v>
      </c>
      <c r="B3569" t="s">
        <v>11249</v>
      </c>
      <c r="C3569" t="s">
        <v>3211</v>
      </c>
      <c r="D3569">
        <v>41.07</v>
      </c>
    </row>
    <row r="3570" spans="1:4" x14ac:dyDescent="0.2">
      <c r="A3570">
        <v>101570</v>
      </c>
      <c r="B3570" t="s">
        <v>11250</v>
      </c>
      <c r="C3570" t="s">
        <v>3211</v>
      </c>
      <c r="D3570">
        <v>30.81</v>
      </c>
    </row>
    <row r="3571" spans="1:4" x14ac:dyDescent="0.2">
      <c r="A3571">
        <v>101573</v>
      </c>
      <c r="B3571" t="s">
        <v>11251</v>
      </c>
      <c r="C3571" t="s">
        <v>3211</v>
      </c>
      <c r="D3571">
        <v>34.840000000000003</v>
      </c>
    </row>
    <row r="3572" spans="1:4" x14ac:dyDescent="0.2">
      <c r="A3572">
        <v>101572</v>
      </c>
      <c r="B3572" t="s">
        <v>11252</v>
      </c>
      <c r="C3572" t="s">
        <v>3211</v>
      </c>
      <c r="D3572">
        <v>24.58</v>
      </c>
    </row>
    <row r="3573" spans="1:4" x14ac:dyDescent="0.2">
      <c r="A3573">
        <v>101575</v>
      </c>
      <c r="B3573" t="s">
        <v>11253</v>
      </c>
      <c r="C3573" t="s">
        <v>3211</v>
      </c>
      <c r="D3573">
        <v>29.73</v>
      </c>
    </row>
    <row r="3574" spans="1:4" x14ac:dyDescent="0.2">
      <c r="A3574">
        <v>101574</v>
      </c>
      <c r="B3574" t="s">
        <v>11254</v>
      </c>
      <c r="C3574" t="s">
        <v>3211</v>
      </c>
      <c r="D3574">
        <v>19.23</v>
      </c>
    </row>
    <row r="3575" spans="1:4" x14ac:dyDescent="0.2">
      <c r="A3575">
        <v>101589</v>
      </c>
      <c r="B3575" t="s">
        <v>11255</v>
      </c>
      <c r="C3575" t="s">
        <v>3211</v>
      </c>
      <c r="D3575">
        <v>176.25</v>
      </c>
    </row>
    <row r="3576" spans="1:4" x14ac:dyDescent="0.2">
      <c r="A3576">
        <v>106673</v>
      </c>
      <c r="B3576" t="s">
        <v>11256</v>
      </c>
      <c r="C3576" t="s">
        <v>3211</v>
      </c>
      <c r="D3576">
        <v>8.23</v>
      </c>
    </row>
    <row r="3577" spans="1:4" x14ac:dyDescent="0.2">
      <c r="A3577">
        <v>101617</v>
      </c>
      <c r="B3577" t="s">
        <v>8804</v>
      </c>
      <c r="C3577" t="s">
        <v>3211</v>
      </c>
      <c r="D3577">
        <v>4.76</v>
      </c>
    </row>
    <row r="3578" spans="1:4" x14ac:dyDescent="0.2">
      <c r="A3578">
        <v>101620</v>
      </c>
      <c r="B3578" t="s">
        <v>11257</v>
      </c>
      <c r="C3578" t="s">
        <v>2968</v>
      </c>
      <c r="D3578">
        <v>251.11</v>
      </c>
    </row>
    <row r="3579" spans="1:4" x14ac:dyDescent="0.2">
      <c r="A3579">
        <v>101625</v>
      </c>
      <c r="B3579" t="s">
        <v>11258</v>
      </c>
      <c r="C3579" t="s">
        <v>2968</v>
      </c>
      <c r="D3579">
        <v>221.98</v>
      </c>
    </row>
    <row r="3580" spans="1:4" x14ac:dyDescent="0.2">
      <c r="A3580">
        <v>101621</v>
      </c>
      <c r="B3580" t="s">
        <v>11259</v>
      </c>
      <c r="C3580" t="s">
        <v>2968</v>
      </c>
      <c r="D3580">
        <v>301.44</v>
      </c>
    </row>
    <row r="3581" spans="1:4" x14ac:dyDescent="0.2">
      <c r="A3581">
        <v>101624</v>
      </c>
      <c r="B3581" t="s">
        <v>11260</v>
      </c>
      <c r="C3581" t="s">
        <v>2968</v>
      </c>
      <c r="D3581">
        <v>267.27999999999997</v>
      </c>
    </row>
    <row r="3582" spans="1:4" x14ac:dyDescent="0.2">
      <c r="A3582">
        <v>106672</v>
      </c>
      <c r="B3582" t="s">
        <v>11261</v>
      </c>
      <c r="C3582" t="s">
        <v>3211</v>
      </c>
      <c r="D3582">
        <v>13.96</v>
      </c>
    </row>
    <row r="3583" spans="1:4" x14ac:dyDescent="0.2">
      <c r="A3583">
        <v>101616</v>
      </c>
      <c r="B3583" t="s">
        <v>8794</v>
      </c>
      <c r="C3583" t="s">
        <v>3211</v>
      </c>
      <c r="D3583">
        <v>10.49</v>
      </c>
    </row>
    <row r="3584" spans="1:4" x14ac:dyDescent="0.2">
      <c r="A3584">
        <v>101618</v>
      </c>
      <c r="B3584" t="s">
        <v>8807</v>
      </c>
      <c r="C3584" t="s">
        <v>2968</v>
      </c>
      <c r="D3584">
        <v>285.76</v>
      </c>
    </row>
    <row r="3585" spans="1:4" x14ac:dyDescent="0.2">
      <c r="A3585">
        <v>101622</v>
      </c>
      <c r="B3585" t="s">
        <v>8850</v>
      </c>
      <c r="C3585" t="s">
        <v>2968</v>
      </c>
      <c r="D3585">
        <v>287.39999999999998</v>
      </c>
    </row>
    <row r="3586" spans="1:4" x14ac:dyDescent="0.2">
      <c r="A3586">
        <v>101619</v>
      </c>
      <c r="B3586" t="s">
        <v>8813</v>
      </c>
      <c r="C3586" t="s">
        <v>2968</v>
      </c>
      <c r="D3586">
        <v>336.09</v>
      </c>
    </row>
    <row r="3587" spans="1:4" x14ac:dyDescent="0.2">
      <c r="A3587">
        <v>101623</v>
      </c>
      <c r="B3587" t="s">
        <v>8818</v>
      </c>
      <c r="C3587" t="s">
        <v>2968</v>
      </c>
      <c r="D3587">
        <v>337.97</v>
      </c>
    </row>
    <row r="3588" spans="1:4" x14ac:dyDescent="0.2">
      <c r="A3588">
        <v>104482</v>
      </c>
      <c r="B3588" t="s">
        <v>11262</v>
      </c>
      <c r="C3588" t="s">
        <v>533</v>
      </c>
      <c r="D3588">
        <v>39.65</v>
      </c>
    </row>
    <row r="3589" spans="1:4" x14ac:dyDescent="0.2">
      <c r="A3589">
        <v>104189</v>
      </c>
      <c r="B3589" t="s">
        <v>11263</v>
      </c>
      <c r="C3589" t="s">
        <v>2968</v>
      </c>
      <c r="D3589">
        <v>172.23</v>
      </c>
    </row>
    <row r="3590" spans="1:4" x14ac:dyDescent="0.2">
      <c r="A3590">
        <v>104465</v>
      </c>
      <c r="B3590" t="s">
        <v>11264</v>
      </c>
      <c r="C3590" t="s">
        <v>83</v>
      </c>
      <c r="D3590" t="s">
        <v>17527</v>
      </c>
    </row>
    <row r="3591" spans="1:4" x14ac:dyDescent="0.2">
      <c r="A3591">
        <v>104188</v>
      </c>
      <c r="B3591" t="s">
        <v>11266</v>
      </c>
      <c r="C3591" t="s">
        <v>83</v>
      </c>
      <c r="D3591" t="s">
        <v>17527</v>
      </c>
    </row>
    <row r="3592" spans="1:4" x14ac:dyDescent="0.2">
      <c r="A3592">
        <v>104185</v>
      </c>
      <c r="B3592" t="s">
        <v>11269</v>
      </c>
      <c r="C3592" t="s">
        <v>52</v>
      </c>
      <c r="D3592">
        <v>33.82</v>
      </c>
    </row>
    <row r="3593" spans="1:4" x14ac:dyDescent="0.2">
      <c r="A3593">
        <v>104182</v>
      </c>
      <c r="B3593" t="s">
        <v>11270</v>
      </c>
      <c r="C3593" t="s">
        <v>83</v>
      </c>
      <c r="D3593" t="s">
        <v>17527</v>
      </c>
    </row>
    <row r="3594" spans="1:4" x14ac:dyDescent="0.2">
      <c r="A3594">
        <v>104184</v>
      </c>
      <c r="B3594" t="s">
        <v>11271</v>
      </c>
      <c r="C3594" t="s">
        <v>52</v>
      </c>
      <c r="D3594">
        <v>46.92</v>
      </c>
    </row>
    <row r="3595" spans="1:4" x14ac:dyDescent="0.2">
      <c r="A3595">
        <v>104190</v>
      </c>
      <c r="B3595" t="s">
        <v>11265</v>
      </c>
      <c r="C3595" t="s">
        <v>52</v>
      </c>
      <c r="D3595">
        <v>909.54</v>
      </c>
    </row>
    <row r="3596" spans="1:4" x14ac:dyDescent="0.2">
      <c r="A3596">
        <v>104463</v>
      </c>
      <c r="B3596" t="s">
        <v>11272</v>
      </c>
      <c r="C3596" t="s">
        <v>52</v>
      </c>
      <c r="D3596" t="s">
        <v>17527</v>
      </c>
    </row>
    <row r="3597" spans="1:4" x14ac:dyDescent="0.2">
      <c r="A3597">
        <v>104464</v>
      </c>
      <c r="B3597" t="s">
        <v>11275</v>
      </c>
      <c r="C3597" t="s">
        <v>52</v>
      </c>
      <c r="D3597" t="s">
        <v>17527</v>
      </c>
    </row>
    <row r="3598" spans="1:4" x14ac:dyDescent="0.2">
      <c r="A3598">
        <v>104183</v>
      </c>
      <c r="B3598" t="s">
        <v>11273</v>
      </c>
      <c r="C3598" t="s">
        <v>83</v>
      </c>
      <c r="D3598">
        <v>247.17</v>
      </c>
    </row>
    <row r="3599" spans="1:4" x14ac:dyDescent="0.2">
      <c r="A3599">
        <v>104187</v>
      </c>
      <c r="B3599" t="s">
        <v>11267</v>
      </c>
      <c r="C3599" t="s">
        <v>83</v>
      </c>
      <c r="D3599" s="335">
        <v>1615.02</v>
      </c>
    </row>
    <row r="3600" spans="1:4" x14ac:dyDescent="0.2">
      <c r="A3600">
        <v>104186</v>
      </c>
      <c r="B3600" t="s">
        <v>11268</v>
      </c>
      <c r="C3600" t="s">
        <v>83</v>
      </c>
      <c r="D3600">
        <v>311.74</v>
      </c>
    </row>
    <row r="3601" spans="1:4" x14ac:dyDescent="0.2">
      <c r="A3601">
        <v>104180</v>
      </c>
      <c r="B3601" t="s">
        <v>11274</v>
      </c>
      <c r="C3601" t="s">
        <v>83</v>
      </c>
      <c r="D3601" t="s">
        <v>17527</v>
      </c>
    </row>
    <row r="3602" spans="1:4" x14ac:dyDescent="0.2">
      <c r="A3602">
        <v>104181</v>
      </c>
      <c r="B3602" t="s">
        <v>11276</v>
      </c>
      <c r="C3602" t="s">
        <v>83</v>
      </c>
      <c r="D3602" t="s">
        <v>17527</v>
      </c>
    </row>
    <row r="3603" spans="1:4" x14ac:dyDescent="0.2">
      <c r="A3603">
        <v>100674</v>
      </c>
      <c r="B3603" t="s">
        <v>1395</v>
      </c>
      <c r="C3603" t="s">
        <v>3211</v>
      </c>
      <c r="D3603" s="335">
        <v>1530.15</v>
      </c>
    </row>
    <row r="3604" spans="1:4" x14ac:dyDescent="0.2">
      <c r="A3604">
        <v>100664</v>
      </c>
      <c r="B3604" t="s">
        <v>11277</v>
      </c>
      <c r="C3604" t="s">
        <v>3211</v>
      </c>
      <c r="D3604" t="s">
        <v>17527</v>
      </c>
    </row>
    <row r="3605" spans="1:4" x14ac:dyDescent="0.2">
      <c r="A3605">
        <v>94589</v>
      </c>
      <c r="B3605" t="s">
        <v>11278</v>
      </c>
      <c r="C3605" t="s">
        <v>83</v>
      </c>
      <c r="D3605">
        <v>33.020000000000003</v>
      </c>
    </row>
    <row r="3606" spans="1:4" x14ac:dyDescent="0.2">
      <c r="A3606">
        <v>94590</v>
      </c>
      <c r="B3606" t="s">
        <v>11279</v>
      </c>
      <c r="C3606" t="s">
        <v>83</v>
      </c>
      <c r="D3606">
        <v>40.46</v>
      </c>
    </row>
    <row r="3607" spans="1:4" x14ac:dyDescent="0.2">
      <c r="A3607">
        <v>94587</v>
      </c>
      <c r="B3607" t="s">
        <v>11280</v>
      </c>
      <c r="C3607" t="s">
        <v>83</v>
      </c>
      <c r="D3607">
        <v>75.349999999999994</v>
      </c>
    </row>
    <row r="3608" spans="1:4" x14ac:dyDescent="0.2">
      <c r="A3608">
        <v>94588</v>
      </c>
      <c r="B3608" t="s">
        <v>11281</v>
      </c>
      <c r="C3608" t="s">
        <v>83</v>
      </c>
      <c r="D3608">
        <v>88.73</v>
      </c>
    </row>
    <row r="3609" spans="1:4" x14ac:dyDescent="0.2">
      <c r="A3609">
        <v>105812</v>
      </c>
      <c r="B3609" t="s">
        <v>11282</v>
      </c>
      <c r="C3609" t="s">
        <v>83</v>
      </c>
      <c r="D3609">
        <v>62.36</v>
      </c>
    </row>
    <row r="3610" spans="1:4" x14ac:dyDescent="0.2">
      <c r="A3610">
        <v>94571</v>
      </c>
      <c r="B3610" t="s">
        <v>11283</v>
      </c>
      <c r="C3610" t="s">
        <v>3211</v>
      </c>
      <c r="D3610" t="s">
        <v>17527</v>
      </c>
    </row>
    <row r="3611" spans="1:4" x14ac:dyDescent="0.2">
      <c r="A3611">
        <v>94570</v>
      </c>
      <c r="B3611" t="s">
        <v>1397</v>
      </c>
      <c r="C3611" t="s">
        <v>3211</v>
      </c>
      <c r="D3611">
        <v>700.47</v>
      </c>
    </row>
    <row r="3612" spans="1:4" x14ac:dyDescent="0.2">
      <c r="A3612">
        <v>105811</v>
      </c>
      <c r="B3612" t="s">
        <v>11284</v>
      </c>
      <c r="C3612" t="s">
        <v>3211</v>
      </c>
      <c r="D3612" t="s">
        <v>17527</v>
      </c>
    </row>
    <row r="3613" spans="1:4" x14ac:dyDescent="0.2">
      <c r="A3613">
        <v>94572</v>
      </c>
      <c r="B3613" t="s">
        <v>11285</v>
      </c>
      <c r="C3613" t="s">
        <v>3211</v>
      </c>
      <c r="D3613" s="335">
        <v>1010.65</v>
      </c>
    </row>
    <row r="3614" spans="1:4" x14ac:dyDescent="0.2">
      <c r="A3614">
        <v>94573</v>
      </c>
      <c r="B3614" t="s">
        <v>11286</v>
      </c>
      <c r="C3614" t="s">
        <v>3211</v>
      </c>
      <c r="D3614">
        <v>785.97</v>
      </c>
    </row>
    <row r="3615" spans="1:4" x14ac:dyDescent="0.2">
      <c r="A3615">
        <v>105809</v>
      </c>
      <c r="B3615" t="s">
        <v>11287</v>
      </c>
      <c r="C3615" t="s">
        <v>3211</v>
      </c>
      <c r="D3615" t="s">
        <v>17527</v>
      </c>
    </row>
    <row r="3616" spans="1:4" x14ac:dyDescent="0.2">
      <c r="A3616">
        <v>94569</v>
      </c>
      <c r="B3616" t="s">
        <v>1393</v>
      </c>
      <c r="C3616" t="s">
        <v>3211</v>
      </c>
      <c r="D3616" s="335">
        <v>1313.64</v>
      </c>
    </row>
    <row r="3617" spans="1:4" x14ac:dyDescent="0.2">
      <c r="A3617">
        <v>105810</v>
      </c>
      <c r="B3617" t="s">
        <v>11288</v>
      </c>
      <c r="C3617" t="s">
        <v>3211</v>
      </c>
      <c r="D3617" t="s">
        <v>17527</v>
      </c>
    </row>
    <row r="3618" spans="1:4" x14ac:dyDescent="0.2">
      <c r="A3618">
        <v>94561</v>
      </c>
      <c r="B3618" t="s">
        <v>11289</v>
      </c>
      <c r="C3618" t="s">
        <v>3211</v>
      </c>
      <c r="D3618" t="s">
        <v>17527</v>
      </c>
    </row>
    <row r="3619" spans="1:4" x14ac:dyDescent="0.2">
      <c r="A3619">
        <v>94562</v>
      </c>
      <c r="B3619" t="s">
        <v>11290</v>
      </c>
      <c r="C3619" t="s">
        <v>3211</v>
      </c>
      <c r="D3619">
        <v>606.96</v>
      </c>
    </row>
    <row r="3620" spans="1:4" x14ac:dyDescent="0.2">
      <c r="A3620">
        <v>105813</v>
      </c>
      <c r="B3620" t="s">
        <v>11291</v>
      </c>
      <c r="C3620" t="s">
        <v>3211</v>
      </c>
      <c r="D3620" s="335">
        <v>1067.68</v>
      </c>
    </row>
    <row r="3621" spans="1:4" x14ac:dyDescent="0.2">
      <c r="A3621">
        <v>94559</v>
      </c>
      <c r="B3621" t="s">
        <v>11292</v>
      </c>
      <c r="C3621" t="s">
        <v>3211</v>
      </c>
      <c r="D3621">
        <v>767.53</v>
      </c>
    </row>
    <row r="3622" spans="1:4" x14ac:dyDescent="0.2">
      <c r="A3622">
        <v>100668</v>
      </c>
      <c r="B3622" t="s">
        <v>11293</v>
      </c>
      <c r="C3622" t="s">
        <v>3211</v>
      </c>
      <c r="D3622" s="335">
        <v>1274.19</v>
      </c>
    </row>
    <row r="3623" spans="1:4" x14ac:dyDescent="0.2">
      <c r="A3623">
        <v>100670</v>
      </c>
      <c r="B3623" t="s">
        <v>11294</v>
      </c>
      <c r="C3623" t="s">
        <v>3211</v>
      </c>
      <c r="D3623">
        <v>922.55</v>
      </c>
    </row>
    <row r="3624" spans="1:4" x14ac:dyDescent="0.2">
      <c r="A3624">
        <v>100665</v>
      </c>
      <c r="B3624" t="s">
        <v>11295</v>
      </c>
      <c r="C3624" t="s">
        <v>3211</v>
      </c>
      <c r="D3624">
        <v>782.53</v>
      </c>
    </row>
    <row r="3625" spans="1:4" x14ac:dyDescent="0.2">
      <c r="A3625">
        <v>100924</v>
      </c>
      <c r="B3625" t="s">
        <v>11296</v>
      </c>
      <c r="C3625" t="s">
        <v>3211</v>
      </c>
      <c r="D3625" t="s">
        <v>17527</v>
      </c>
    </row>
    <row r="3626" spans="1:4" x14ac:dyDescent="0.2">
      <c r="A3626">
        <v>100671</v>
      </c>
      <c r="B3626" t="s">
        <v>11297</v>
      </c>
      <c r="C3626" t="s">
        <v>3211</v>
      </c>
      <c r="D3626" s="335">
        <v>1128.18</v>
      </c>
    </row>
    <row r="3627" spans="1:4" x14ac:dyDescent="0.2">
      <c r="A3627">
        <v>100667</v>
      </c>
      <c r="B3627" t="s">
        <v>11298</v>
      </c>
      <c r="C3627" t="s">
        <v>3211</v>
      </c>
      <c r="D3627">
        <v>984.97</v>
      </c>
    </row>
    <row r="3628" spans="1:4" x14ac:dyDescent="0.2">
      <c r="A3628">
        <v>100669</v>
      </c>
      <c r="B3628" t="s">
        <v>11299</v>
      </c>
      <c r="C3628" t="s">
        <v>3211</v>
      </c>
      <c r="D3628">
        <v>966.16</v>
      </c>
    </row>
    <row r="3629" spans="1:4" x14ac:dyDescent="0.2">
      <c r="A3629">
        <v>100672</v>
      </c>
      <c r="B3629" t="s">
        <v>11300</v>
      </c>
      <c r="C3629" t="s">
        <v>3211</v>
      </c>
      <c r="D3629">
        <v>752.75</v>
      </c>
    </row>
    <row r="3630" spans="1:4" x14ac:dyDescent="0.2">
      <c r="A3630">
        <v>100666</v>
      </c>
      <c r="B3630" t="s">
        <v>11301</v>
      </c>
      <c r="C3630" t="s">
        <v>3211</v>
      </c>
      <c r="D3630">
        <v>639.34</v>
      </c>
    </row>
    <row r="3631" spans="1:4" x14ac:dyDescent="0.2">
      <c r="A3631">
        <v>100663</v>
      </c>
      <c r="B3631" t="s">
        <v>11302</v>
      </c>
      <c r="C3631" t="s">
        <v>3211</v>
      </c>
      <c r="D3631" t="s">
        <v>17527</v>
      </c>
    </row>
    <row r="3632" spans="1:4" x14ac:dyDescent="0.2">
      <c r="A3632">
        <v>100662</v>
      </c>
      <c r="B3632" t="s">
        <v>11303</v>
      </c>
      <c r="C3632" t="s">
        <v>3211</v>
      </c>
      <c r="D3632" t="s">
        <v>17527</v>
      </c>
    </row>
    <row r="3633" spans="1:4" x14ac:dyDescent="0.2">
      <c r="A3633">
        <v>100661</v>
      </c>
      <c r="B3633" t="s">
        <v>11304</v>
      </c>
      <c r="C3633" t="s">
        <v>3211</v>
      </c>
      <c r="D3633" t="s">
        <v>17527</v>
      </c>
    </row>
    <row r="3634" spans="1:4" x14ac:dyDescent="0.2">
      <c r="A3634">
        <v>105925</v>
      </c>
      <c r="B3634" t="s">
        <v>11305</v>
      </c>
      <c r="C3634" t="s">
        <v>83</v>
      </c>
      <c r="D3634">
        <v>3.59</v>
      </c>
    </row>
    <row r="3635" spans="1:4" x14ac:dyDescent="0.2">
      <c r="A3635">
        <v>100659</v>
      </c>
      <c r="B3635" t="s">
        <v>11306</v>
      </c>
      <c r="C3635" t="s">
        <v>83</v>
      </c>
      <c r="D3635">
        <v>12.6</v>
      </c>
    </row>
    <row r="3636" spans="1:4" x14ac:dyDescent="0.2">
      <c r="A3636">
        <v>100660</v>
      </c>
      <c r="B3636" t="s">
        <v>11307</v>
      </c>
      <c r="C3636" t="s">
        <v>83</v>
      </c>
      <c r="D3636">
        <v>8.9600000000000009</v>
      </c>
    </row>
    <row r="3637" spans="1:4" x14ac:dyDescent="0.2">
      <c r="A3637">
        <v>100711</v>
      </c>
      <c r="B3637" t="s">
        <v>11308</v>
      </c>
      <c r="C3637" t="s">
        <v>83</v>
      </c>
      <c r="D3637" t="s">
        <v>17527</v>
      </c>
    </row>
    <row r="3638" spans="1:4" x14ac:dyDescent="0.2">
      <c r="A3638">
        <v>100676</v>
      </c>
      <c r="B3638" t="s">
        <v>11309</v>
      </c>
      <c r="C3638" t="s">
        <v>52</v>
      </c>
      <c r="D3638">
        <v>269.82</v>
      </c>
    </row>
    <row r="3639" spans="1:4" x14ac:dyDescent="0.2">
      <c r="A3639">
        <v>90806</v>
      </c>
      <c r="B3639" t="s">
        <v>11310</v>
      </c>
      <c r="C3639" t="s">
        <v>52</v>
      </c>
      <c r="D3639">
        <v>551.45000000000005</v>
      </c>
    </row>
    <row r="3640" spans="1:4" x14ac:dyDescent="0.2">
      <c r="A3640">
        <v>91292</v>
      </c>
      <c r="B3640" t="s">
        <v>11312</v>
      </c>
      <c r="C3640" t="s">
        <v>52</v>
      </c>
      <c r="D3640">
        <v>470.3</v>
      </c>
    </row>
    <row r="3641" spans="1:4" x14ac:dyDescent="0.2">
      <c r="A3641">
        <v>90801</v>
      </c>
      <c r="B3641" t="s">
        <v>11311</v>
      </c>
      <c r="C3641" t="s">
        <v>52</v>
      </c>
      <c r="D3641">
        <v>407.97</v>
      </c>
    </row>
    <row r="3642" spans="1:4" x14ac:dyDescent="0.2">
      <c r="A3642">
        <v>91287</v>
      </c>
      <c r="B3642" t="s">
        <v>11313</v>
      </c>
      <c r="C3642" t="s">
        <v>52</v>
      </c>
      <c r="D3642">
        <v>326.82</v>
      </c>
    </row>
    <row r="3643" spans="1:4" x14ac:dyDescent="0.2">
      <c r="A3643">
        <v>100706</v>
      </c>
      <c r="B3643" t="s">
        <v>11314</v>
      </c>
      <c r="C3643" t="s">
        <v>52</v>
      </c>
      <c r="D3643">
        <v>114.86</v>
      </c>
    </row>
    <row r="3644" spans="1:4" x14ac:dyDescent="0.2">
      <c r="A3644">
        <v>100709</v>
      </c>
      <c r="B3644" t="s">
        <v>11315</v>
      </c>
      <c r="C3644" t="s">
        <v>52</v>
      </c>
      <c r="D3644">
        <v>83.24</v>
      </c>
    </row>
    <row r="3645" spans="1:4" x14ac:dyDescent="0.2">
      <c r="A3645">
        <v>100710</v>
      </c>
      <c r="B3645" t="s">
        <v>11316</v>
      </c>
      <c r="C3645" t="s">
        <v>52</v>
      </c>
      <c r="D3645">
        <v>181.35</v>
      </c>
    </row>
    <row r="3646" spans="1:4" x14ac:dyDescent="0.2">
      <c r="A3646">
        <v>90830</v>
      </c>
      <c r="B3646" t="s">
        <v>11317</v>
      </c>
      <c r="C3646" t="s">
        <v>52</v>
      </c>
      <c r="D3646">
        <v>239.57</v>
      </c>
    </row>
    <row r="3647" spans="1:4" x14ac:dyDescent="0.2">
      <c r="A3647">
        <v>91304</v>
      </c>
      <c r="B3647" t="s">
        <v>11318</v>
      </c>
      <c r="C3647" t="s">
        <v>52</v>
      </c>
      <c r="D3647">
        <v>156.5</v>
      </c>
    </row>
    <row r="3648" spans="1:4" x14ac:dyDescent="0.2">
      <c r="A3648">
        <v>90831</v>
      </c>
      <c r="B3648" t="s">
        <v>11319</v>
      </c>
      <c r="C3648" t="s">
        <v>52</v>
      </c>
      <c r="D3648">
        <v>207.05</v>
      </c>
    </row>
    <row r="3649" spans="1:4" x14ac:dyDescent="0.2">
      <c r="A3649">
        <v>91305</v>
      </c>
      <c r="B3649" t="s">
        <v>11320</v>
      </c>
      <c r="C3649" t="s">
        <v>52</v>
      </c>
      <c r="D3649">
        <v>149.9</v>
      </c>
    </row>
    <row r="3650" spans="1:4" x14ac:dyDescent="0.2">
      <c r="A3650">
        <v>91306</v>
      </c>
      <c r="B3650" t="s">
        <v>11321</v>
      </c>
      <c r="C3650" t="s">
        <v>52</v>
      </c>
      <c r="D3650">
        <v>207.05</v>
      </c>
    </row>
    <row r="3651" spans="1:4" x14ac:dyDescent="0.2">
      <c r="A3651">
        <v>91307</v>
      </c>
      <c r="B3651" t="s">
        <v>11322</v>
      </c>
      <c r="C3651" t="s">
        <v>52</v>
      </c>
      <c r="D3651">
        <v>130.62</v>
      </c>
    </row>
    <row r="3652" spans="1:4" x14ac:dyDescent="0.2">
      <c r="A3652">
        <v>100707</v>
      </c>
      <c r="B3652" t="s">
        <v>11323</v>
      </c>
      <c r="C3652" t="s">
        <v>52</v>
      </c>
      <c r="D3652">
        <v>194.42</v>
      </c>
    </row>
    <row r="3653" spans="1:4" x14ac:dyDescent="0.2">
      <c r="A3653">
        <v>100708</v>
      </c>
      <c r="B3653" t="s">
        <v>11324</v>
      </c>
      <c r="C3653" t="s">
        <v>52</v>
      </c>
      <c r="D3653">
        <v>238.25</v>
      </c>
    </row>
    <row r="3654" spans="1:4" x14ac:dyDescent="0.2">
      <c r="A3654">
        <v>91328</v>
      </c>
      <c r="B3654" t="s">
        <v>11325</v>
      </c>
      <c r="C3654" t="s">
        <v>52</v>
      </c>
      <c r="D3654" s="335">
        <v>1117.8800000000001</v>
      </c>
    </row>
    <row r="3655" spans="1:4" x14ac:dyDescent="0.2">
      <c r="A3655">
        <v>100687</v>
      </c>
      <c r="B3655" t="s">
        <v>11327</v>
      </c>
      <c r="C3655" t="s">
        <v>52</v>
      </c>
      <c r="D3655" s="335">
        <v>1324.93</v>
      </c>
    </row>
    <row r="3656" spans="1:4" x14ac:dyDescent="0.2">
      <c r="A3656">
        <v>100681</v>
      </c>
      <c r="B3656" t="s">
        <v>11328</v>
      </c>
      <c r="C3656" t="s">
        <v>52</v>
      </c>
      <c r="D3656" s="335">
        <v>1359.46</v>
      </c>
    </row>
    <row r="3657" spans="1:4" x14ac:dyDescent="0.2">
      <c r="A3657">
        <v>91330</v>
      </c>
      <c r="B3657" t="s">
        <v>11330</v>
      </c>
      <c r="C3657" t="s">
        <v>52</v>
      </c>
      <c r="D3657" s="335">
        <v>1152.4100000000001</v>
      </c>
    </row>
    <row r="3658" spans="1:4" x14ac:dyDescent="0.2">
      <c r="A3658">
        <v>100689</v>
      </c>
      <c r="B3658" t="s">
        <v>11331</v>
      </c>
      <c r="C3658" t="s">
        <v>52</v>
      </c>
      <c r="D3658" s="335">
        <v>1440.43</v>
      </c>
    </row>
    <row r="3659" spans="1:4" x14ac:dyDescent="0.2">
      <c r="A3659">
        <v>91332</v>
      </c>
      <c r="B3659" t="s">
        <v>11333</v>
      </c>
      <c r="C3659" t="s">
        <v>52</v>
      </c>
      <c r="D3659" s="335">
        <v>1200.8599999999999</v>
      </c>
    </row>
    <row r="3660" spans="1:4" x14ac:dyDescent="0.2">
      <c r="A3660">
        <v>100688</v>
      </c>
      <c r="B3660" t="s">
        <v>11334</v>
      </c>
      <c r="C3660" t="s">
        <v>52</v>
      </c>
      <c r="D3660" s="335">
        <v>1151.68</v>
      </c>
    </row>
    <row r="3661" spans="1:4" x14ac:dyDescent="0.2">
      <c r="A3661">
        <v>91329</v>
      </c>
      <c r="B3661" t="s">
        <v>11335</v>
      </c>
      <c r="C3661" t="s">
        <v>52</v>
      </c>
      <c r="D3661" s="335">
        <v>1001.78</v>
      </c>
    </row>
    <row r="3662" spans="1:4" x14ac:dyDescent="0.2">
      <c r="A3662">
        <v>100682</v>
      </c>
      <c r="B3662" t="s">
        <v>11336</v>
      </c>
      <c r="C3662" t="s">
        <v>52</v>
      </c>
      <c r="D3662" s="335">
        <v>1166.2</v>
      </c>
    </row>
    <row r="3663" spans="1:4" x14ac:dyDescent="0.2">
      <c r="A3663">
        <v>91331</v>
      </c>
      <c r="B3663" t="s">
        <v>11337</v>
      </c>
      <c r="C3663" t="s">
        <v>52</v>
      </c>
      <c r="D3663" s="335">
        <v>1035.58</v>
      </c>
    </row>
    <row r="3664" spans="1:4" x14ac:dyDescent="0.2">
      <c r="A3664">
        <v>100690</v>
      </c>
      <c r="B3664" t="s">
        <v>11338</v>
      </c>
      <c r="C3664" t="s">
        <v>52</v>
      </c>
      <c r="D3664" s="335">
        <v>1239.81</v>
      </c>
    </row>
    <row r="3665" spans="1:4" x14ac:dyDescent="0.2">
      <c r="A3665">
        <v>91333</v>
      </c>
      <c r="B3665" t="s">
        <v>11339</v>
      </c>
      <c r="C3665" t="s">
        <v>52</v>
      </c>
      <c r="D3665" s="335">
        <v>1083.31</v>
      </c>
    </row>
    <row r="3666" spans="1:4" x14ac:dyDescent="0.2">
      <c r="A3666">
        <v>90841</v>
      </c>
      <c r="B3666" t="s">
        <v>11340</v>
      </c>
      <c r="C3666" t="s">
        <v>52</v>
      </c>
      <c r="D3666" s="335">
        <v>1301.07</v>
      </c>
    </row>
    <row r="3667" spans="1:4" x14ac:dyDescent="0.2">
      <c r="A3667">
        <v>90847</v>
      </c>
      <c r="B3667" t="s">
        <v>11342</v>
      </c>
      <c r="C3667" t="s">
        <v>52</v>
      </c>
      <c r="D3667" s="335">
        <v>1094.02</v>
      </c>
    </row>
    <row r="3668" spans="1:4" x14ac:dyDescent="0.2">
      <c r="A3668">
        <v>90842</v>
      </c>
      <c r="B3668" t="s">
        <v>11343</v>
      </c>
      <c r="C3668" t="s">
        <v>52</v>
      </c>
      <c r="D3668" s="335">
        <v>1315.12</v>
      </c>
    </row>
    <row r="3669" spans="1:4" x14ac:dyDescent="0.2">
      <c r="A3669">
        <v>90848</v>
      </c>
      <c r="B3669" t="s">
        <v>11345</v>
      </c>
      <c r="C3669" t="s">
        <v>52</v>
      </c>
      <c r="D3669" s="335">
        <v>1108.07</v>
      </c>
    </row>
    <row r="3670" spans="1:4" x14ac:dyDescent="0.2">
      <c r="A3670">
        <v>90843</v>
      </c>
      <c r="B3670" t="s">
        <v>11346</v>
      </c>
      <c r="C3670" t="s">
        <v>52</v>
      </c>
      <c r="D3670" s="335">
        <v>1381.11</v>
      </c>
    </row>
    <row r="3671" spans="1:4" x14ac:dyDescent="0.2">
      <c r="A3671">
        <v>90849</v>
      </c>
      <c r="B3671" t="s">
        <v>11348</v>
      </c>
      <c r="C3671" t="s">
        <v>52</v>
      </c>
      <c r="D3671" s="335">
        <v>1141.54</v>
      </c>
    </row>
    <row r="3672" spans="1:4" x14ac:dyDescent="0.2">
      <c r="A3672">
        <v>90844</v>
      </c>
      <c r="B3672" t="s">
        <v>11349</v>
      </c>
      <c r="C3672" t="s">
        <v>52</v>
      </c>
      <c r="D3672" s="335">
        <v>1478.47</v>
      </c>
    </row>
    <row r="3673" spans="1:4" x14ac:dyDescent="0.2">
      <c r="A3673">
        <v>90850</v>
      </c>
      <c r="B3673" t="s">
        <v>11351</v>
      </c>
      <c r="C3673" t="s">
        <v>52</v>
      </c>
      <c r="D3673" s="335">
        <v>1238.9000000000001</v>
      </c>
    </row>
    <row r="3674" spans="1:4" x14ac:dyDescent="0.2">
      <c r="A3674">
        <v>91312</v>
      </c>
      <c r="B3674" t="s">
        <v>11352</v>
      </c>
      <c r="C3674" t="s">
        <v>52</v>
      </c>
      <c r="D3674" s="335">
        <v>1127.82</v>
      </c>
    </row>
    <row r="3675" spans="1:4" x14ac:dyDescent="0.2">
      <c r="A3675">
        <v>91318</v>
      </c>
      <c r="B3675" t="s">
        <v>11353</v>
      </c>
      <c r="C3675" t="s">
        <v>52</v>
      </c>
      <c r="D3675">
        <v>977.92</v>
      </c>
    </row>
    <row r="3676" spans="1:4" x14ac:dyDescent="0.2">
      <c r="A3676">
        <v>91313</v>
      </c>
      <c r="B3676" t="s">
        <v>11354</v>
      </c>
      <c r="C3676" t="s">
        <v>52</v>
      </c>
      <c r="D3676" s="335">
        <v>1121.8599999999999</v>
      </c>
    </row>
    <row r="3677" spans="1:4" x14ac:dyDescent="0.2">
      <c r="A3677">
        <v>91319</v>
      </c>
      <c r="B3677" t="s">
        <v>11355</v>
      </c>
      <c r="C3677" t="s">
        <v>52</v>
      </c>
      <c r="D3677">
        <v>991.24</v>
      </c>
    </row>
    <row r="3678" spans="1:4" x14ac:dyDescent="0.2">
      <c r="A3678">
        <v>91314</v>
      </c>
      <c r="B3678" t="s">
        <v>11356</v>
      </c>
      <c r="C3678" t="s">
        <v>52</v>
      </c>
      <c r="D3678" s="335">
        <v>1180.49</v>
      </c>
    </row>
    <row r="3679" spans="1:4" x14ac:dyDescent="0.2">
      <c r="A3679">
        <v>91320</v>
      </c>
      <c r="B3679" t="s">
        <v>11357</v>
      </c>
      <c r="C3679" t="s">
        <v>52</v>
      </c>
      <c r="D3679" s="335">
        <v>1023.99</v>
      </c>
    </row>
    <row r="3680" spans="1:4" x14ac:dyDescent="0.2">
      <c r="A3680">
        <v>91315</v>
      </c>
      <c r="B3680" t="s">
        <v>11358</v>
      </c>
      <c r="C3680" t="s">
        <v>52</v>
      </c>
      <c r="D3680" s="335">
        <v>1277.1199999999999</v>
      </c>
    </row>
    <row r="3681" spans="1:4" x14ac:dyDescent="0.2">
      <c r="A3681">
        <v>91321</v>
      </c>
      <c r="B3681" t="s">
        <v>11359</v>
      </c>
      <c r="C3681" t="s">
        <v>52</v>
      </c>
      <c r="D3681" s="335">
        <v>1120.6199999999999</v>
      </c>
    </row>
    <row r="3682" spans="1:4" x14ac:dyDescent="0.2">
      <c r="A3682">
        <v>90845</v>
      </c>
      <c r="B3682" t="s">
        <v>11360</v>
      </c>
      <c r="C3682" t="s">
        <v>52</v>
      </c>
      <c r="D3682" s="335">
        <v>1699.84</v>
      </c>
    </row>
    <row r="3683" spans="1:4" x14ac:dyDescent="0.2">
      <c r="A3683">
        <v>90851</v>
      </c>
      <c r="B3683" t="s">
        <v>11362</v>
      </c>
      <c r="C3683" t="s">
        <v>52</v>
      </c>
      <c r="D3683" s="335">
        <v>1460.27</v>
      </c>
    </row>
    <row r="3684" spans="1:4" x14ac:dyDescent="0.2">
      <c r="A3684">
        <v>90846</v>
      </c>
      <c r="B3684" t="s">
        <v>11363</v>
      </c>
      <c r="C3684" t="s">
        <v>52</v>
      </c>
      <c r="D3684" s="335">
        <v>1787.23</v>
      </c>
    </row>
    <row r="3685" spans="1:4" x14ac:dyDescent="0.2">
      <c r="A3685">
        <v>90852</v>
      </c>
      <c r="B3685" t="s">
        <v>11365</v>
      </c>
      <c r="C3685" t="s">
        <v>52</v>
      </c>
      <c r="D3685" s="335">
        <v>1547.66</v>
      </c>
    </row>
    <row r="3686" spans="1:4" x14ac:dyDescent="0.2">
      <c r="A3686">
        <v>91316</v>
      </c>
      <c r="B3686" t="s">
        <v>11366</v>
      </c>
      <c r="C3686" t="s">
        <v>52</v>
      </c>
      <c r="D3686" s="335">
        <v>1499.22</v>
      </c>
    </row>
    <row r="3687" spans="1:4" x14ac:dyDescent="0.2">
      <c r="A3687">
        <v>91322</v>
      </c>
      <c r="B3687" t="s">
        <v>11367</v>
      </c>
      <c r="C3687" t="s">
        <v>52</v>
      </c>
      <c r="D3687" s="335">
        <v>1342.72</v>
      </c>
    </row>
    <row r="3688" spans="1:4" x14ac:dyDescent="0.2">
      <c r="A3688">
        <v>91317</v>
      </c>
      <c r="B3688" t="s">
        <v>11368</v>
      </c>
      <c r="C3688" t="s">
        <v>52</v>
      </c>
      <c r="D3688" s="335">
        <v>1585.88</v>
      </c>
    </row>
    <row r="3689" spans="1:4" x14ac:dyDescent="0.2">
      <c r="A3689">
        <v>91323</v>
      </c>
      <c r="B3689" t="s">
        <v>11369</v>
      </c>
      <c r="C3689" t="s">
        <v>52</v>
      </c>
      <c r="D3689" s="335">
        <v>1429.38</v>
      </c>
    </row>
    <row r="3690" spans="1:4" x14ac:dyDescent="0.2">
      <c r="A3690">
        <v>100678</v>
      </c>
      <c r="B3690" t="s">
        <v>11370</v>
      </c>
      <c r="C3690" t="s">
        <v>52</v>
      </c>
      <c r="D3690" s="335">
        <v>1313.86</v>
      </c>
    </row>
    <row r="3691" spans="1:4" x14ac:dyDescent="0.2">
      <c r="A3691">
        <v>91013</v>
      </c>
      <c r="B3691" t="s">
        <v>11372</v>
      </c>
      <c r="C3691" t="s">
        <v>52</v>
      </c>
      <c r="D3691" s="335">
        <v>1106.81</v>
      </c>
    </row>
    <row r="3692" spans="1:4" x14ac:dyDescent="0.2">
      <c r="A3692">
        <v>100680</v>
      </c>
      <c r="B3692" t="s">
        <v>11373</v>
      </c>
      <c r="C3692" t="s">
        <v>52</v>
      </c>
      <c r="D3692" s="335">
        <v>1328.52</v>
      </c>
    </row>
    <row r="3693" spans="1:4" x14ac:dyDescent="0.2">
      <c r="A3693">
        <v>91014</v>
      </c>
      <c r="B3693" t="s">
        <v>11375</v>
      </c>
      <c r="C3693" t="s">
        <v>52</v>
      </c>
      <c r="D3693" s="335">
        <v>1121.47</v>
      </c>
    </row>
    <row r="3694" spans="1:4" x14ac:dyDescent="0.2">
      <c r="A3694">
        <v>100683</v>
      </c>
      <c r="B3694" t="s">
        <v>11376</v>
      </c>
      <c r="C3694" t="s">
        <v>52</v>
      </c>
      <c r="D3694" s="335">
        <v>1433.05</v>
      </c>
    </row>
    <row r="3695" spans="1:4" x14ac:dyDescent="0.2">
      <c r="A3695">
        <v>91015</v>
      </c>
      <c r="B3695" t="s">
        <v>11378</v>
      </c>
      <c r="C3695" t="s">
        <v>52</v>
      </c>
      <c r="D3695" s="335">
        <v>1193.48</v>
      </c>
    </row>
    <row r="3696" spans="1:4" x14ac:dyDescent="0.2">
      <c r="A3696">
        <v>100685</v>
      </c>
      <c r="B3696" t="s">
        <v>11379</v>
      </c>
      <c r="C3696" t="s">
        <v>52</v>
      </c>
      <c r="D3696" s="335">
        <v>1489.81</v>
      </c>
    </row>
    <row r="3697" spans="1:4" x14ac:dyDescent="0.2">
      <c r="A3697">
        <v>91016</v>
      </c>
      <c r="B3697" t="s">
        <v>11381</v>
      </c>
      <c r="C3697" t="s">
        <v>52</v>
      </c>
      <c r="D3697" s="335">
        <v>1250.24</v>
      </c>
    </row>
    <row r="3698" spans="1:4" x14ac:dyDescent="0.2">
      <c r="A3698">
        <v>100679</v>
      </c>
      <c r="B3698" t="s">
        <v>11382</v>
      </c>
      <c r="C3698" t="s">
        <v>52</v>
      </c>
      <c r="D3698" s="335">
        <v>1140.6099999999999</v>
      </c>
    </row>
    <row r="3699" spans="1:4" x14ac:dyDescent="0.2">
      <c r="A3699">
        <v>91324</v>
      </c>
      <c r="B3699" t="s">
        <v>11383</v>
      </c>
      <c r="C3699" t="s">
        <v>52</v>
      </c>
      <c r="D3699">
        <v>990.71</v>
      </c>
    </row>
    <row r="3700" spans="1:4" x14ac:dyDescent="0.2">
      <c r="A3700">
        <v>100712</v>
      </c>
      <c r="B3700" t="s">
        <v>11384</v>
      </c>
      <c r="C3700" t="s">
        <v>52</v>
      </c>
      <c r="D3700" s="335">
        <v>1135.26</v>
      </c>
    </row>
    <row r="3701" spans="1:4" x14ac:dyDescent="0.2">
      <c r="A3701">
        <v>91325</v>
      </c>
      <c r="B3701" t="s">
        <v>11385</v>
      </c>
      <c r="C3701" t="s">
        <v>52</v>
      </c>
      <c r="D3701" s="335">
        <v>1004.64</v>
      </c>
    </row>
    <row r="3702" spans="1:4" x14ac:dyDescent="0.2">
      <c r="A3702">
        <v>100684</v>
      </c>
      <c r="B3702" t="s">
        <v>11386</v>
      </c>
      <c r="C3702" t="s">
        <v>52</v>
      </c>
      <c r="D3702" s="335">
        <v>1232.43</v>
      </c>
    </row>
    <row r="3703" spans="1:4" x14ac:dyDescent="0.2">
      <c r="A3703">
        <v>91326</v>
      </c>
      <c r="B3703" t="s">
        <v>11387</v>
      </c>
      <c r="C3703" t="s">
        <v>52</v>
      </c>
      <c r="D3703" s="335">
        <v>1075.93</v>
      </c>
    </row>
    <row r="3704" spans="1:4" x14ac:dyDescent="0.2">
      <c r="A3704">
        <v>91327</v>
      </c>
      <c r="B3704" t="s">
        <v>11388</v>
      </c>
      <c r="C3704" t="s">
        <v>52</v>
      </c>
      <c r="D3704" s="335">
        <v>1131.96</v>
      </c>
    </row>
    <row r="3705" spans="1:4" x14ac:dyDescent="0.2">
      <c r="A3705">
        <v>100686</v>
      </c>
      <c r="B3705" t="s">
        <v>11389</v>
      </c>
      <c r="C3705" t="s">
        <v>52</v>
      </c>
      <c r="D3705" s="335">
        <v>1288.46</v>
      </c>
    </row>
    <row r="3706" spans="1:4" x14ac:dyDescent="0.2">
      <c r="A3706">
        <v>100693</v>
      </c>
      <c r="B3706" t="s">
        <v>11390</v>
      </c>
      <c r="C3706" t="s">
        <v>52</v>
      </c>
      <c r="D3706" s="335">
        <v>2428.83</v>
      </c>
    </row>
    <row r="3707" spans="1:4" x14ac:dyDescent="0.2">
      <c r="A3707">
        <v>91336</v>
      </c>
      <c r="B3707" t="s">
        <v>11392</v>
      </c>
      <c r="C3707" t="s">
        <v>52</v>
      </c>
      <c r="D3707" s="335">
        <v>2189.2600000000002</v>
      </c>
    </row>
    <row r="3708" spans="1:4" x14ac:dyDescent="0.2">
      <c r="A3708">
        <v>100694</v>
      </c>
      <c r="B3708" t="s">
        <v>11393</v>
      </c>
      <c r="C3708" t="s">
        <v>52</v>
      </c>
      <c r="D3708" s="335">
        <v>2228.21</v>
      </c>
    </row>
    <row r="3709" spans="1:4" x14ac:dyDescent="0.2">
      <c r="A3709">
        <v>91337</v>
      </c>
      <c r="B3709" t="s">
        <v>11394</v>
      </c>
      <c r="C3709" t="s">
        <v>52</v>
      </c>
      <c r="D3709" s="335">
        <v>2071.71</v>
      </c>
    </row>
    <row r="3710" spans="1:4" x14ac:dyDescent="0.2">
      <c r="A3710">
        <v>100691</v>
      </c>
      <c r="B3710" t="s">
        <v>11395</v>
      </c>
      <c r="C3710" t="s">
        <v>52</v>
      </c>
      <c r="D3710" s="335">
        <v>2001.68</v>
      </c>
    </row>
    <row r="3711" spans="1:4" x14ac:dyDescent="0.2">
      <c r="A3711">
        <v>100692</v>
      </c>
      <c r="B3711" t="s">
        <v>11397</v>
      </c>
      <c r="C3711" t="s">
        <v>52</v>
      </c>
      <c r="D3711" s="335">
        <v>1801.06</v>
      </c>
    </row>
    <row r="3712" spans="1:4" x14ac:dyDescent="0.2">
      <c r="A3712">
        <v>91334</v>
      </c>
      <c r="B3712" t="s">
        <v>11398</v>
      </c>
      <c r="C3712" t="s">
        <v>52</v>
      </c>
      <c r="D3712" s="335">
        <v>1762.11</v>
      </c>
    </row>
    <row r="3713" spans="1:4" x14ac:dyDescent="0.2">
      <c r="A3713">
        <v>91335</v>
      </c>
      <c r="B3713" t="s">
        <v>11399</v>
      </c>
      <c r="C3713" t="s">
        <v>52</v>
      </c>
      <c r="D3713" s="335">
        <v>1644.56</v>
      </c>
    </row>
    <row r="3714" spans="1:4" x14ac:dyDescent="0.2">
      <c r="A3714">
        <v>90788</v>
      </c>
      <c r="B3714" t="s">
        <v>11400</v>
      </c>
      <c r="C3714" t="s">
        <v>52</v>
      </c>
      <c r="D3714">
        <v>953.71</v>
      </c>
    </row>
    <row r="3715" spans="1:4" x14ac:dyDescent="0.2">
      <c r="A3715">
        <v>90789</v>
      </c>
      <c r="B3715" t="s">
        <v>11401</v>
      </c>
      <c r="C3715" t="s">
        <v>52</v>
      </c>
      <c r="D3715">
        <v>955.54</v>
      </c>
    </row>
    <row r="3716" spans="1:4" x14ac:dyDescent="0.2">
      <c r="A3716">
        <v>90790</v>
      </c>
      <c r="B3716" t="s">
        <v>11402</v>
      </c>
      <c r="C3716" t="s">
        <v>52</v>
      </c>
      <c r="D3716">
        <v>985.02</v>
      </c>
    </row>
    <row r="3717" spans="1:4" x14ac:dyDescent="0.2">
      <c r="A3717">
        <v>100675</v>
      </c>
      <c r="B3717" t="s">
        <v>11403</v>
      </c>
      <c r="C3717" t="s">
        <v>52</v>
      </c>
      <c r="D3717" s="335">
        <v>1065.8499999999999</v>
      </c>
    </row>
    <row r="3718" spans="1:4" x14ac:dyDescent="0.2">
      <c r="A3718">
        <v>90794</v>
      </c>
      <c r="B3718" t="s">
        <v>11404</v>
      </c>
      <c r="C3718" t="s">
        <v>52</v>
      </c>
      <c r="D3718">
        <v>849.88</v>
      </c>
    </row>
    <row r="3719" spans="1:4" x14ac:dyDescent="0.2">
      <c r="A3719">
        <v>90796</v>
      </c>
      <c r="B3719" t="s">
        <v>11405</v>
      </c>
      <c r="C3719" t="s">
        <v>52</v>
      </c>
      <c r="D3719">
        <v>862.63</v>
      </c>
    </row>
    <row r="3720" spans="1:4" x14ac:dyDescent="0.2">
      <c r="A3720">
        <v>90797</v>
      </c>
      <c r="B3720" t="s">
        <v>11406</v>
      </c>
      <c r="C3720" t="s">
        <v>52</v>
      </c>
      <c r="D3720">
        <v>868.99</v>
      </c>
    </row>
    <row r="3721" spans="1:4" x14ac:dyDescent="0.2">
      <c r="A3721">
        <v>90791</v>
      </c>
      <c r="B3721" t="s">
        <v>11407</v>
      </c>
      <c r="C3721" t="s">
        <v>52</v>
      </c>
      <c r="D3721" s="335">
        <v>1158.78</v>
      </c>
    </row>
    <row r="3722" spans="1:4" x14ac:dyDescent="0.2">
      <c r="A3722">
        <v>90793</v>
      </c>
      <c r="B3722" t="s">
        <v>11408</v>
      </c>
      <c r="C3722" t="s">
        <v>52</v>
      </c>
      <c r="D3722" s="335">
        <v>1213.67</v>
      </c>
    </row>
    <row r="3723" spans="1:4" x14ac:dyDescent="0.2">
      <c r="A3723">
        <v>90798</v>
      </c>
      <c r="B3723" t="s">
        <v>11409</v>
      </c>
      <c r="C3723" t="s">
        <v>52</v>
      </c>
      <c r="D3723" s="335">
        <v>1253.05</v>
      </c>
    </row>
    <row r="3724" spans="1:4" x14ac:dyDescent="0.2">
      <c r="A3724">
        <v>90799</v>
      </c>
      <c r="B3724" t="s">
        <v>11410</v>
      </c>
      <c r="C3724" t="s">
        <v>52</v>
      </c>
      <c r="D3724" s="335">
        <v>1289.8800000000001</v>
      </c>
    </row>
    <row r="3725" spans="1:4" x14ac:dyDescent="0.2">
      <c r="A3725">
        <v>100704</v>
      </c>
      <c r="B3725" t="s">
        <v>11411</v>
      </c>
      <c r="C3725" t="s">
        <v>52</v>
      </c>
      <c r="D3725">
        <v>91.85</v>
      </c>
    </row>
    <row r="3726" spans="1:4" x14ac:dyDescent="0.2">
      <c r="A3726">
        <v>106141</v>
      </c>
      <c r="B3726" t="s">
        <v>11412</v>
      </c>
      <c r="C3726" t="s">
        <v>52</v>
      </c>
      <c r="D3726" t="s">
        <v>17527</v>
      </c>
    </row>
    <row r="3727" spans="1:4" x14ac:dyDescent="0.2">
      <c r="A3727">
        <v>106139</v>
      </c>
      <c r="B3727" t="s">
        <v>11413</v>
      </c>
      <c r="C3727" t="s">
        <v>52</v>
      </c>
      <c r="D3727" t="s">
        <v>17527</v>
      </c>
    </row>
    <row r="3728" spans="1:4" x14ac:dyDescent="0.2">
      <c r="A3728">
        <v>106140</v>
      </c>
      <c r="B3728" t="s">
        <v>11414</v>
      </c>
      <c r="C3728" t="s">
        <v>52</v>
      </c>
      <c r="D3728" t="s">
        <v>17527</v>
      </c>
    </row>
    <row r="3729" spans="1:4" x14ac:dyDescent="0.2">
      <c r="A3729">
        <v>90838</v>
      </c>
      <c r="B3729" t="s">
        <v>11415</v>
      </c>
      <c r="C3729" t="s">
        <v>52</v>
      </c>
      <c r="D3729" s="335">
        <v>1916.7</v>
      </c>
    </row>
    <row r="3730" spans="1:4" x14ac:dyDescent="0.2">
      <c r="A3730">
        <v>94805</v>
      </c>
      <c r="B3730" t="s">
        <v>11416</v>
      </c>
      <c r="C3730" t="s">
        <v>52</v>
      </c>
      <c r="D3730">
        <v>906.04</v>
      </c>
    </row>
    <row r="3731" spans="1:4" x14ac:dyDescent="0.2">
      <c r="A3731">
        <v>106145</v>
      </c>
      <c r="B3731" t="s">
        <v>11417</v>
      </c>
      <c r="C3731" t="s">
        <v>52</v>
      </c>
      <c r="D3731">
        <v>925.31</v>
      </c>
    </row>
    <row r="3732" spans="1:4" x14ac:dyDescent="0.2">
      <c r="A3732">
        <v>106146</v>
      </c>
      <c r="B3732" t="s">
        <v>11418</v>
      </c>
      <c r="C3732" t="s">
        <v>52</v>
      </c>
      <c r="D3732">
        <v>884.89</v>
      </c>
    </row>
    <row r="3733" spans="1:4" x14ac:dyDescent="0.2">
      <c r="A3733">
        <v>106148</v>
      </c>
      <c r="B3733" t="s">
        <v>11419</v>
      </c>
      <c r="C3733" t="s">
        <v>52</v>
      </c>
      <c r="D3733" t="s">
        <v>17527</v>
      </c>
    </row>
    <row r="3734" spans="1:4" x14ac:dyDescent="0.2">
      <c r="A3734">
        <v>100702</v>
      </c>
      <c r="B3734" t="s">
        <v>11420</v>
      </c>
      <c r="C3734" t="s">
        <v>3211</v>
      </c>
      <c r="D3734">
        <v>574.70000000000005</v>
      </c>
    </row>
    <row r="3735" spans="1:4" x14ac:dyDescent="0.2">
      <c r="A3735">
        <v>100701</v>
      </c>
      <c r="B3735" t="s">
        <v>11421</v>
      </c>
      <c r="C3735" t="s">
        <v>3211</v>
      </c>
      <c r="D3735">
        <v>782.88</v>
      </c>
    </row>
    <row r="3736" spans="1:4" x14ac:dyDescent="0.2">
      <c r="A3736">
        <v>100700</v>
      </c>
      <c r="B3736" t="s">
        <v>11422</v>
      </c>
      <c r="C3736" t="s">
        <v>52</v>
      </c>
      <c r="D3736" s="335">
        <v>1059.2</v>
      </c>
    </row>
    <row r="3737" spans="1:4" x14ac:dyDescent="0.2">
      <c r="A3737">
        <v>91295</v>
      </c>
      <c r="B3737" t="s">
        <v>11326</v>
      </c>
      <c r="C3737" t="s">
        <v>52</v>
      </c>
      <c r="D3737">
        <v>445.47</v>
      </c>
    </row>
    <row r="3738" spans="1:4" x14ac:dyDescent="0.2">
      <c r="A3738">
        <v>91296</v>
      </c>
      <c r="B3738" t="s">
        <v>11329</v>
      </c>
      <c r="C3738" t="s">
        <v>52</v>
      </c>
      <c r="D3738">
        <v>477.48</v>
      </c>
    </row>
    <row r="3739" spans="1:4" x14ac:dyDescent="0.2">
      <c r="A3739">
        <v>91297</v>
      </c>
      <c r="B3739" t="s">
        <v>11332</v>
      </c>
      <c r="C3739" t="s">
        <v>52</v>
      </c>
      <c r="D3739">
        <v>523.41</v>
      </c>
    </row>
    <row r="3740" spans="1:4" x14ac:dyDescent="0.2">
      <c r="A3740">
        <v>90820</v>
      </c>
      <c r="B3740" t="s">
        <v>11341</v>
      </c>
      <c r="C3740" t="s">
        <v>52</v>
      </c>
      <c r="D3740">
        <v>421.61</v>
      </c>
    </row>
    <row r="3741" spans="1:4" x14ac:dyDescent="0.2">
      <c r="A3741">
        <v>90821</v>
      </c>
      <c r="B3741" t="s">
        <v>11344</v>
      </c>
      <c r="C3741" t="s">
        <v>52</v>
      </c>
      <c r="D3741">
        <v>433.14</v>
      </c>
    </row>
    <row r="3742" spans="1:4" x14ac:dyDescent="0.2">
      <c r="A3742">
        <v>90822</v>
      </c>
      <c r="B3742" t="s">
        <v>11347</v>
      </c>
      <c r="C3742" t="s">
        <v>52</v>
      </c>
      <c r="D3742">
        <v>464.09</v>
      </c>
    </row>
    <row r="3743" spans="1:4" x14ac:dyDescent="0.2">
      <c r="A3743">
        <v>90823</v>
      </c>
      <c r="B3743" t="s">
        <v>11350</v>
      </c>
      <c r="C3743" t="s">
        <v>52</v>
      </c>
      <c r="D3743">
        <v>558.92999999999995</v>
      </c>
    </row>
    <row r="3744" spans="1:4" x14ac:dyDescent="0.2">
      <c r="A3744">
        <v>90824</v>
      </c>
      <c r="B3744" t="s">
        <v>11361</v>
      </c>
      <c r="C3744" t="s">
        <v>52</v>
      </c>
      <c r="D3744">
        <v>782.82</v>
      </c>
    </row>
    <row r="3745" spans="1:4" x14ac:dyDescent="0.2">
      <c r="A3745">
        <v>91009</v>
      </c>
      <c r="B3745" t="s">
        <v>11371</v>
      </c>
      <c r="C3745" t="s">
        <v>52</v>
      </c>
      <c r="D3745">
        <v>434.4</v>
      </c>
    </row>
    <row r="3746" spans="1:4" x14ac:dyDescent="0.2">
      <c r="A3746">
        <v>91010</v>
      </c>
      <c r="B3746" t="s">
        <v>11374</v>
      </c>
      <c r="C3746" t="s">
        <v>52</v>
      </c>
      <c r="D3746">
        <v>446.54</v>
      </c>
    </row>
    <row r="3747" spans="1:4" x14ac:dyDescent="0.2">
      <c r="A3747">
        <v>91011</v>
      </c>
      <c r="B3747" t="s">
        <v>11377</v>
      </c>
      <c r="C3747" t="s">
        <v>52</v>
      </c>
      <c r="D3747">
        <v>516.03</v>
      </c>
    </row>
    <row r="3748" spans="1:4" x14ac:dyDescent="0.2">
      <c r="A3748">
        <v>91012</v>
      </c>
      <c r="B3748" t="s">
        <v>11380</v>
      </c>
      <c r="C3748" t="s">
        <v>52</v>
      </c>
      <c r="D3748">
        <v>570.27</v>
      </c>
    </row>
    <row r="3749" spans="1:4" x14ac:dyDescent="0.2">
      <c r="A3749">
        <v>91298</v>
      </c>
      <c r="B3749" t="s">
        <v>11396</v>
      </c>
      <c r="C3749" t="s">
        <v>52</v>
      </c>
      <c r="D3749" s="335">
        <v>1084.6600000000001</v>
      </c>
    </row>
    <row r="3750" spans="1:4" x14ac:dyDescent="0.2">
      <c r="A3750">
        <v>90825</v>
      </c>
      <c r="B3750" t="s">
        <v>11364</v>
      </c>
      <c r="C3750" t="s">
        <v>52</v>
      </c>
      <c r="D3750">
        <v>867.69</v>
      </c>
    </row>
    <row r="3751" spans="1:4" x14ac:dyDescent="0.2">
      <c r="A3751">
        <v>91299</v>
      </c>
      <c r="B3751" t="s">
        <v>11391</v>
      </c>
      <c r="C3751" t="s">
        <v>52</v>
      </c>
      <c r="D3751" s="335">
        <v>1511.81</v>
      </c>
    </row>
    <row r="3752" spans="1:4" x14ac:dyDescent="0.2">
      <c r="A3752">
        <v>91341</v>
      </c>
      <c r="B3752" t="s">
        <v>11423</v>
      </c>
      <c r="C3752" t="s">
        <v>3211</v>
      </c>
      <c r="D3752">
        <v>912.31</v>
      </c>
    </row>
    <row r="3753" spans="1:4" x14ac:dyDescent="0.2">
      <c r="A3753">
        <v>94806</v>
      </c>
      <c r="B3753" t="s">
        <v>11424</v>
      </c>
      <c r="C3753" t="s">
        <v>52</v>
      </c>
      <c r="D3753">
        <v>873.15</v>
      </c>
    </row>
    <row r="3754" spans="1:4" x14ac:dyDescent="0.2">
      <c r="A3754">
        <v>94807</v>
      </c>
      <c r="B3754" t="s">
        <v>11425</v>
      </c>
      <c r="C3754" t="s">
        <v>52</v>
      </c>
      <c r="D3754">
        <v>797.34</v>
      </c>
    </row>
    <row r="3755" spans="1:4" x14ac:dyDescent="0.2">
      <c r="A3755">
        <v>106142</v>
      </c>
      <c r="B3755" t="s">
        <v>11426</v>
      </c>
      <c r="C3755" t="s">
        <v>52</v>
      </c>
      <c r="D3755">
        <v>974.38</v>
      </c>
    </row>
    <row r="3756" spans="1:4" x14ac:dyDescent="0.2">
      <c r="A3756">
        <v>106143</v>
      </c>
      <c r="B3756" t="s">
        <v>11427</v>
      </c>
      <c r="C3756" t="s">
        <v>52</v>
      </c>
      <c r="D3756" s="335">
        <v>1004.24</v>
      </c>
    </row>
    <row r="3757" spans="1:4" x14ac:dyDescent="0.2">
      <c r="A3757">
        <v>106144</v>
      </c>
      <c r="B3757" t="s">
        <v>11428</v>
      </c>
      <c r="C3757" t="s">
        <v>52</v>
      </c>
      <c r="D3757" s="335">
        <v>1181.02</v>
      </c>
    </row>
    <row r="3758" spans="1:4" x14ac:dyDescent="0.2">
      <c r="A3758">
        <v>100703</v>
      </c>
      <c r="B3758" t="s">
        <v>11429</v>
      </c>
      <c r="C3758" t="s">
        <v>52</v>
      </c>
      <c r="D3758">
        <v>39.24</v>
      </c>
    </row>
    <row r="3759" spans="1:4" x14ac:dyDescent="0.2">
      <c r="A3759">
        <v>106147</v>
      </c>
      <c r="B3759" t="s">
        <v>11430</v>
      </c>
      <c r="C3759" t="s">
        <v>52</v>
      </c>
      <c r="D3759">
        <v>157.71</v>
      </c>
    </row>
    <row r="3760" spans="1:4" x14ac:dyDescent="0.2">
      <c r="A3760">
        <v>100695</v>
      </c>
      <c r="B3760" t="s">
        <v>11431</v>
      </c>
      <c r="C3760" t="s">
        <v>52</v>
      </c>
      <c r="D3760">
        <v>111.72</v>
      </c>
    </row>
    <row r="3761" spans="1:4" x14ac:dyDescent="0.2">
      <c r="A3761">
        <v>100696</v>
      </c>
      <c r="B3761" t="s">
        <v>11432</v>
      </c>
      <c r="C3761" t="s">
        <v>52</v>
      </c>
      <c r="D3761">
        <v>124.03</v>
      </c>
    </row>
    <row r="3762" spans="1:4" x14ac:dyDescent="0.2">
      <c r="A3762">
        <v>100697</v>
      </c>
      <c r="B3762" t="s">
        <v>11433</v>
      </c>
      <c r="C3762" t="s">
        <v>52</v>
      </c>
      <c r="D3762">
        <v>136.33000000000001</v>
      </c>
    </row>
    <row r="3763" spans="1:4" x14ac:dyDescent="0.2">
      <c r="A3763">
        <v>100698</v>
      </c>
      <c r="B3763" t="s">
        <v>11434</v>
      </c>
      <c r="C3763" t="s">
        <v>52</v>
      </c>
      <c r="D3763">
        <v>148.61000000000001</v>
      </c>
    </row>
    <row r="3764" spans="1:4" x14ac:dyDescent="0.2">
      <c r="A3764">
        <v>100699</v>
      </c>
      <c r="B3764" t="s">
        <v>11435</v>
      </c>
      <c r="C3764" t="s">
        <v>52</v>
      </c>
      <c r="D3764">
        <v>179.18</v>
      </c>
    </row>
    <row r="3765" spans="1:4" x14ac:dyDescent="0.2">
      <c r="A3765">
        <v>100705</v>
      </c>
      <c r="B3765" t="s">
        <v>11436</v>
      </c>
      <c r="C3765" t="s">
        <v>52</v>
      </c>
      <c r="D3765">
        <v>88.08</v>
      </c>
    </row>
    <row r="3766" spans="1:4" x14ac:dyDescent="0.2">
      <c r="A3766">
        <v>101173</v>
      </c>
      <c r="B3766" t="s">
        <v>11437</v>
      </c>
      <c r="C3766" t="s">
        <v>83</v>
      </c>
      <c r="D3766">
        <v>71.2</v>
      </c>
    </row>
    <row r="3767" spans="1:4" x14ac:dyDescent="0.2">
      <c r="A3767">
        <v>101174</v>
      </c>
      <c r="B3767" t="s">
        <v>11438</v>
      </c>
      <c r="C3767" t="s">
        <v>83</v>
      </c>
      <c r="D3767">
        <v>102.33</v>
      </c>
    </row>
    <row r="3768" spans="1:4" x14ac:dyDescent="0.2">
      <c r="A3768">
        <v>101175</v>
      </c>
      <c r="B3768" t="s">
        <v>11439</v>
      </c>
      <c r="C3768" t="s">
        <v>83</v>
      </c>
      <c r="D3768">
        <v>139.63</v>
      </c>
    </row>
    <row r="3769" spans="1:4" x14ac:dyDescent="0.2">
      <c r="A3769">
        <v>101176</v>
      </c>
      <c r="B3769" t="s">
        <v>11440</v>
      </c>
      <c r="C3769" t="s">
        <v>83</v>
      </c>
      <c r="D3769">
        <v>168.58</v>
      </c>
    </row>
    <row r="3770" spans="1:4" x14ac:dyDescent="0.2">
      <c r="A3770">
        <v>101183</v>
      </c>
      <c r="B3770" t="s">
        <v>11441</v>
      </c>
      <c r="C3770" t="s">
        <v>83</v>
      </c>
      <c r="D3770" t="s">
        <v>17527</v>
      </c>
    </row>
    <row r="3771" spans="1:4" x14ac:dyDescent="0.2">
      <c r="A3771">
        <v>101184</v>
      </c>
      <c r="B3771" t="s">
        <v>11444</v>
      </c>
      <c r="C3771" t="s">
        <v>83</v>
      </c>
      <c r="D3771" t="s">
        <v>17527</v>
      </c>
    </row>
    <row r="3772" spans="1:4" x14ac:dyDescent="0.2">
      <c r="A3772">
        <v>101182</v>
      </c>
      <c r="B3772" t="s">
        <v>11445</v>
      </c>
      <c r="C3772" t="s">
        <v>83</v>
      </c>
      <c r="D3772" t="s">
        <v>17527</v>
      </c>
    </row>
    <row r="3773" spans="1:4" x14ac:dyDescent="0.2">
      <c r="A3773">
        <v>101185</v>
      </c>
      <c r="B3773" t="s">
        <v>11446</v>
      </c>
      <c r="C3773" t="s">
        <v>83</v>
      </c>
      <c r="D3773" t="s">
        <v>17527</v>
      </c>
    </row>
    <row r="3774" spans="1:4" x14ac:dyDescent="0.2">
      <c r="A3774">
        <v>101186</v>
      </c>
      <c r="B3774" t="s">
        <v>11448</v>
      </c>
      <c r="C3774" t="s">
        <v>83</v>
      </c>
      <c r="D3774" t="s">
        <v>17527</v>
      </c>
    </row>
    <row r="3775" spans="1:4" x14ac:dyDescent="0.2">
      <c r="A3775">
        <v>101187</v>
      </c>
      <c r="B3775" t="s">
        <v>11449</v>
      </c>
      <c r="C3775" t="s">
        <v>83</v>
      </c>
      <c r="D3775" t="s">
        <v>17527</v>
      </c>
    </row>
    <row r="3776" spans="1:4" x14ac:dyDescent="0.2">
      <c r="A3776">
        <v>101177</v>
      </c>
      <c r="B3776" t="s">
        <v>11450</v>
      </c>
      <c r="C3776" t="s">
        <v>83</v>
      </c>
      <c r="D3776" t="s">
        <v>17527</v>
      </c>
    </row>
    <row r="3777" spans="1:4" x14ac:dyDescent="0.2">
      <c r="A3777">
        <v>101178</v>
      </c>
      <c r="B3777" t="s">
        <v>11451</v>
      </c>
      <c r="C3777" t="s">
        <v>83</v>
      </c>
      <c r="D3777" t="s">
        <v>17527</v>
      </c>
    </row>
    <row r="3778" spans="1:4" x14ac:dyDescent="0.2">
      <c r="A3778">
        <v>101180</v>
      </c>
      <c r="B3778" t="s">
        <v>11452</v>
      </c>
      <c r="C3778" t="s">
        <v>83</v>
      </c>
      <c r="D3778" t="s">
        <v>17527</v>
      </c>
    </row>
    <row r="3779" spans="1:4" x14ac:dyDescent="0.2">
      <c r="A3779">
        <v>101179</v>
      </c>
      <c r="B3779" t="s">
        <v>11453</v>
      </c>
      <c r="C3779" t="s">
        <v>83</v>
      </c>
      <c r="D3779" t="s">
        <v>17527</v>
      </c>
    </row>
    <row r="3780" spans="1:4" x14ac:dyDescent="0.2">
      <c r="A3780">
        <v>101181</v>
      </c>
      <c r="B3780" t="s">
        <v>11454</v>
      </c>
      <c r="C3780" t="s">
        <v>83</v>
      </c>
      <c r="D3780" t="s">
        <v>17527</v>
      </c>
    </row>
    <row r="3781" spans="1:4" x14ac:dyDescent="0.2">
      <c r="A3781">
        <v>100899</v>
      </c>
      <c r="B3781" t="s">
        <v>11455</v>
      </c>
      <c r="C3781" t="s">
        <v>83</v>
      </c>
      <c r="D3781">
        <v>100.34</v>
      </c>
    </row>
    <row r="3782" spans="1:4" x14ac:dyDescent="0.2">
      <c r="A3782">
        <v>100896</v>
      </c>
      <c r="B3782" t="s">
        <v>11456</v>
      </c>
      <c r="C3782" t="s">
        <v>83</v>
      </c>
      <c r="D3782">
        <v>65.48</v>
      </c>
    </row>
    <row r="3783" spans="1:4" x14ac:dyDescent="0.2">
      <c r="A3783">
        <v>100897</v>
      </c>
      <c r="B3783" t="s">
        <v>11457</v>
      </c>
      <c r="C3783" t="s">
        <v>83</v>
      </c>
      <c r="D3783">
        <v>125.37</v>
      </c>
    </row>
    <row r="3784" spans="1:4" x14ac:dyDescent="0.2">
      <c r="A3784">
        <v>100900</v>
      </c>
      <c r="B3784" t="s">
        <v>11458</v>
      </c>
      <c r="C3784" t="s">
        <v>83</v>
      </c>
      <c r="D3784">
        <v>275.57</v>
      </c>
    </row>
    <row r="3785" spans="1:4" x14ac:dyDescent="0.2">
      <c r="A3785">
        <v>100898</v>
      </c>
      <c r="B3785" t="s">
        <v>11459</v>
      </c>
      <c r="C3785" t="s">
        <v>83</v>
      </c>
      <c r="D3785">
        <v>238.66</v>
      </c>
    </row>
    <row r="3786" spans="1:4" x14ac:dyDescent="0.2">
      <c r="A3786">
        <v>100892</v>
      </c>
      <c r="B3786" t="s">
        <v>11460</v>
      </c>
      <c r="C3786" t="s">
        <v>94</v>
      </c>
      <c r="D3786">
        <v>12.88</v>
      </c>
    </row>
    <row r="3787" spans="1:4" x14ac:dyDescent="0.2">
      <c r="A3787">
        <v>100893</v>
      </c>
      <c r="B3787" t="s">
        <v>11461</v>
      </c>
      <c r="C3787" t="s">
        <v>94</v>
      </c>
      <c r="D3787">
        <v>12.63</v>
      </c>
    </row>
    <row r="3788" spans="1:4" x14ac:dyDescent="0.2">
      <c r="A3788">
        <v>100894</v>
      </c>
      <c r="B3788" t="s">
        <v>11462</v>
      </c>
      <c r="C3788" t="s">
        <v>94</v>
      </c>
      <c r="D3788">
        <v>12.46</v>
      </c>
    </row>
    <row r="3789" spans="1:4" x14ac:dyDescent="0.2">
      <c r="A3789">
        <v>100889</v>
      </c>
      <c r="B3789" t="s">
        <v>11463</v>
      </c>
      <c r="C3789" t="s">
        <v>94</v>
      </c>
      <c r="D3789">
        <v>12.25</v>
      </c>
    </row>
    <row r="3790" spans="1:4" x14ac:dyDescent="0.2">
      <c r="A3790">
        <v>100891</v>
      </c>
      <c r="B3790" t="s">
        <v>11464</v>
      </c>
      <c r="C3790" t="s">
        <v>94</v>
      </c>
      <c r="D3790" t="s">
        <v>17527</v>
      </c>
    </row>
    <row r="3791" spans="1:4" x14ac:dyDescent="0.2">
      <c r="A3791">
        <v>100890</v>
      </c>
      <c r="B3791" t="s">
        <v>11465</v>
      </c>
      <c r="C3791" t="s">
        <v>94</v>
      </c>
      <c r="D3791">
        <v>12.02</v>
      </c>
    </row>
    <row r="3792" spans="1:4" x14ac:dyDescent="0.2">
      <c r="A3792">
        <v>100658</v>
      </c>
      <c r="B3792" t="s">
        <v>11466</v>
      </c>
      <c r="C3792" t="s">
        <v>83</v>
      </c>
      <c r="D3792">
        <v>379.71</v>
      </c>
    </row>
    <row r="3793" spans="1:4" x14ac:dyDescent="0.2">
      <c r="A3793">
        <v>100657</v>
      </c>
      <c r="B3793" t="s">
        <v>11467</v>
      </c>
      <c r="C3793" t="s">
        <v>83</v>
      </c>
      <c r="D3793">
        <v>167.18</v>
      </c>
    </row>
    <row r="3794" spans="1:4" x14ac:dyDescent="0.2">
      <c r="A3794">
        <v>100656</v>
      </c>
      <c r="B3794" t="s">
        <v>11468</v>
      </c>
      <c r="C3794" t="s">
        <v>83</v>
      </c>
      <c r="D3794">
        <v>130.56</v>
      </c>
    </row>
    <row r="3795" spans="1:4" x14ac:dyDescent="0.2">
      <c r="A3795">
        <v>102649</v>
      </c>
      <c r="B3795" t="s">
        <v>11469</v>
      </c>
      <c r="C3795" t="s">
        <v>83</v>
      </c>
      <c r="D3795">
        <v>397.52</v>
      </c>
    </row>
    <row r="3796" spans="1:4" x14ac:dyDescent="0.2">
      <c r="A3796">
        <v>102645</v>
      </c>
      <c r="B3796" t="s">
        <v>11470</v>
      </c>
      <c r="C3796" t="s">
        <v>83</v>
      </c>
      <c r="D3796">
        <v>268.04000000000002</v>
      </c>
    </row>
    <row r="3797" spans="1:4" x14ac:dyDescent="0.2">
      <c r="A3797">
        <v>102650</v>
      </c>
      <c r="B3797" t="s">
        <v>11471</v>
      </c>
      <c r="C3797" t="s">
        <v>83</v>
      </c>
      <c r="D3797">
        <v>558.71</v>
      </c>
    </row>
    <row r="3798" spans="1:4" x14ac:dyDescent="0.2">
      <c r="A3798">
        <v>102646</v>
      </c>
      <c r="B3798" t="s">
        <v>11472</v>
      </c>
      <c r="C3798" t="s">
        <v>83</v>
      </c>
      <c r="D3798">
        <v>396.76</v>
      </c>
    </row>
    <row r="3799" spans="1:4" x14ac:dyDescent="0.2">
      <c r="A3799">
        <v>102651</v>
      </c>
      <c r="B3799" t="s">
        <v>11473</v>
      </c>
      <c r="C3799" t="s">
        <v>83</v>
      </c>
      <c r="D3799">
        <v>718.07</v>
      </c>
    </row>
    <row r="3800" spans="1:4" x14ac:dyDescent="0.2">
      <c r="A3800">
        <v>102647</v>
      </c>
      <c r="B3800" t="s">
        <v>11474</v>
      </c>
      <c r="C3800" t="s">
        <v>83</v>
      </c>
      <c r="D3800">
        <v>514.41</v>
      </c>
    </row>
    <row r="3801" spans="1:4" x14ac:dyDescent="0.2">
      <c r="A3801">
        <v>102652</v>
      </c>
      <c r="B3801" t="s">
        <v>11475</v>
      </c>
      <c r="C3801" t="s">
        <v>83</v>
      </c>
      <c r="D3801">
        <v>916.8</v>
      </c>
    </row>
    <row r="3802" spans="1:4" x14ac:dyDescent="0.2">
      <c r="A3802">
        <v>102648</v>
      </c>
      <c r="B3802" t="s">
        <v>11476</v>
      </c>
      <c r="C3802" t="s">
        <v>83</v>
      </c>
      <c r="D3802">
        <v>678.18</v>
      </c>
    </row>
    <row r="3803" spans="1:4" x14ac:dyDescent="0.2">
      <c r="A3803">
        <v>100651</v>
      </c>
      <c r="B3803" t="s">
        <v>11477</v>
      </c>
      <c r="C3803" t="s">
        <v>83</v>
      </c>
      <c r="D3803">
        <v>149.46</v>
      </c>
    </row>
    <row r="3804" spans="1:4" x14ac:dyDescent="0.2">
      <c r="A3804">
        <v>100652</v>
      </c>
      <c r="B3804" t="s">
        <v>11478</v>
      </c>
      <c r="C3804" t="s">
        <v>83</v>
      </c>
      <c r="D3804">
        <v>279.2</v>
      </c>
    </row>
    <row r="3805" spans="1:4" x14ac:dyDescent="0.2">
      <c r="A3805">
        <v>100653</v>
      </c>
      <c r="B3805" t="s">
        <v>11479</v>
      </c>
      <c r="C3805" t="s">
        <v>83</v>
      </c>
      <c r="D3805">
        <v>457.77</v>
      </c>
    </row>
    <row r="3806" spans="1:4" x14ac:dyDescent="0.2">
      <c r="A3806">
        <v>100654</v>
      </c>
      <c r="B3806" t="s">
        <v>11480</v>
      </c>
      <c r="C3806" t="s">
        <v>83</v>
      </c>
      <c r="D3806">
        <v>605.52</v>
      </c>
    </row>
    <row r="3807" spans="1:4" x14ac:dyDescent="0.2">
      <c r="A3807">
        <v>100655</v>
      </c>
      <c r="B3807" t="s">
        <v>11481</v>
      </c>
      <c r="C3807" t="s">
        <v>83</v>
      </c>
      <c r="D3807">
        <v>701.09</v>
      </c>
    </row>
    <row r="3808" spans="1:4" x14ac:dyDescent="0.2">
      <c r="A3808">
        <v>100364</v>
      </c>
      <c r="B3808" t="s">
        <v>11482</v>
      </c>
      <c r="C3808" t="s">
        <v>52</v>
      </c>
      <c r="D3808" s="335">
        <v>3993.45</v>
      </c>
    </row>
    <row r="3809" spans="1:4" x14ac:dyDescent="0.2">
      <c r="A3809">
        <v>100374</v>
      </c>
      <c r="B3809" t="s">
        <v>11484</v>
      </c>
      <c r="C3809" t="s">
        <v>52</v>
      </c>
      <c r="D3809" s="335">
        <v>3736.64</v>
      </c>
    </row>
    <row r="3810" spans="1:4" x14ac:dyDescent="0.2">
      <c r="A3810">
        <v>100365</v>
      </c>
      <c r="B3810" t="s">
        <v>11485</v>
      </c>
      <c r="C3810" t="s">
        <v>52</v>
      </c>
      <c r="D3810" s="335">
        <v>4645.84</v>
      </c>
    </row>
    <row r="3811" spans="1:4" x14ac:dyDescent="0.2">
      <c r="A3811">
        <v>100375</v>
      </c>
      <c r="B3811" t="s">
        <v>11486</v>
      </c>
      <c r="C3811" t="s">
        <v>52</v>
      </c>
      <c r="D3811" s="335">
        <v>4274.3999999999996</v>
      </c>
    </row>
    <row r="3812" spans="1:4" x14ac:dyDescent="0.2">
      <c r="A3812">
        <v>100366</v>
      </c>
      <c r="B3812" t="s">
        <v>11487</v>
      </c>
      <c r="C3812" t="s">
        <v>52</v>
      </c>
      <c r="D3812" s="335">
        <v>4927.2700000000004</v>
      </c>
    </row>
    <row r="3813" spans="1:4" x14ac:dyDescent="0.2">
      <c r="A3813">
        <v>100376</v>
      </c>
      <c r="B3813" t="s">
        <v>11488</v>
      </c>
      <c r="C3813" t="s">
        <v>52</v>
      </c>
      <c r="D3813" s="335">
        <v>4387.03</v>
      </c>
    </row>
    <row r="3814" spans="1:4" x14ac:dyDescent="0.2">
      <c r="A3814">
        <v>100357</v>
      </c>
      <c r="B3814" t="s">
        <v>11489</v>
      </c>
      <c r="C3814" t="s">
        <v>52</v>
      </c>
      <c r="D3814" s="335">
        <v>1362.06</v>
      </c>
    </row>
    <row r="3815" spans="1:4" x14ac:dyDescent="0.2">
      <c r="A3815">
        <v>100367</v>
      </c>
      <c r="B3815" t="s">
        <v>11491</v>
      </c>
      <c r="C3815" t="s">
        <v>52</v>
      </c>
      <c r="D3815" s="335">
        <v>1325.71</v>
      </c>
    </row>
    <row r="3816" spans="1:4" x14ac:dyDescent="0.2">
      <c r="A3816">
        <v>100358</v>
      </c>
      <c r="B3816" t="s">
        <v>11492</v>
      </c>
      <c r="C3816" t="s">
        <v>52</v>
      </c>
      <c r="D3816" s="335">
        <v>1911.12</v>
      </c>
    </row>
    <row r="3817" spans="1:4" x14ac:dyDescent="0.2">
      <c r="A3817">
        <v>100368</v>
      </c>
      <c r="B3817" t="s">
        <v>11493</v>
      </c>
      <c r="C3817" t="s">
        <v>52</v>
      </c>
      <c r="D3817" s="335">
        <v>1865.99</v>
      </c>
    </row>
    <row r="3818" spans="1:4" x14ac:dyDescent="0.2">
      <c r="A3818">
        <v>100359</v>
      </c>
      <c r="B3818" t="s">
        <v>11494</v>
      </c>
      <c r="C3818" t="s">
        <v>52</v>
      </c>
      <c r="D3818" s="335">
        <v>1998.88</v>
      </c>
    </row>
    <row r="3819" spans="1:4" x14ac:dyDescent="0.2">
      <c r="A3819">
        <v>100369</v>
      </c>
      <c r="B3819" t="s">
        <v>11495</v>
      </c>
      <c r="C3819" t="s">
        <v>52</v>
      </c>
      <c r="D3819" s="335">
        <v>1952.78</v>
      </c>
    </row>
    <row r="3820" spans="1:4" x14ac:dyDescent="0.2">
      <c r="A3820">
        <v>100360</v>
      </c>
      <c r="B3820" t="s">
        <v>11496</v>
      </c>
      <c r="C3820" t="s">
        <v>52</v>
      </c>
      <c r="D3820" s="335">
        <v>2226.59</v>
      </c>
    </row>
    <row r="3821" spans="1:4" x14ac:dyDescent="0.2">
      <c r="A3821">
        <v>100370</v>
      </c>
      <c r="B3821" t="s">
        <v>11498</v>
      </c>
      <c r="C3821" t="s">
        <v>52</v>
      </c>
      <c r="D3821" s="335">
        <v>2307.2199999999998</v>
      </c>
    </row>
    <row r="3822" spans="1:4" x14ac:dyDescent="0.2">
      <c r="A3822">
        <v>100361</v>
      </c>
      <c r="B3822" t="s">
        <v>11499</v>
      </c>
      <c r="C3822" t="s">
        <v>52</v>
      </c>
      <c r="D3822" s="335">
        <v>2812.74</v>
      </c>
    </row>
    <row r="3823" spans="1:4" x14ac:dyDescent="0.2">
      <c r="A3823">
        <v>100371</v>
      </c>
      <c r="B3823" t="s">
        <v>11500</v>
      </c>
      <c r="C3823" t="s">
        <v>52</v>
      </c>
      <c r="D3823" s="335">
        <v>2695.97</v>
      </c>
    </row>
    <row r="3824" spans="1:4" x14ac:dyDescent="0.2">
      <c r="A3824">
        <v>100362</v>
      </c>
      <c r="B3824" t="s">
        <v>11501</v>
      </c>
      <c r="C3824" t="s">
        <v>52</v>
      </c>
      <c r="D3824" s="335">
        <v>3548.39</v>
      </c>
    </row>
    <row r="3825" spans="1:4" x14ac:dyDescent="0.2">
      <c r="A3825">
        <v>100372</v>
      </c>
      <c r="B3825" t="s">
        <v>11503</v>
      </c>
      <c r="C3825" t="s">
        <v>52</v>
      </c>
      <c r="D3825" s="335">
        <v>3352.24</v>
      </c>
    </row>
    <row r="3826" spans="1:4" x14ac:dyDescent="0.2">
      <c r="A3826">
        <v>100363</v>
      </c>
      <c r="B3826" t="s">
        <v>11504</v>
      </c>
      <c r="C3826" t="s">
        <v>52</v>
      </c>
      <c r="D3826" s="335">
        <v>3658.04</v>
      </c>
    </row>
    <row r="3827" spans="1:4" x14ac:dyDescent="0.2">
      <c r="A3827">
        <v>100373</v>
      </c>
      <c r="B3827" t="s">
        <v>11505</v>
      </c>
      <c r="C3827" t="s">
        <v>52</v>
      </c>
      <c r="D3827" s="335">
        <v>3457.43</v>
      </c>
    </row>
    <row r="3828" spans="1:4" x14ac:dyDescent="0.2">
      <c r="A3828">
        <v>106154</v>
      </c>
      <c r="B3828" t="s">
        <v>11506</v>
      </c>
      <c r="C3828" t="s">
        <v>3211</v>
      </c>
      <c r="D3828" t="s">
        <v>17527</v>
      </c>
    </row>
    <row r="3829" spans="1:4" x14ac:dyDescent="0.2">
      <c r="A3829">
        <v>106153</v>
      </c>
      <c r="B3829" t="s">
        <v>11508</v>
      </c>
      <c r="C3829" t="s">
        <v>3211</v>
      </c>
      <c r="D3829" t="s">
        <v>17527</v>
      </c>
    </row>
    <row r="3830" spans="1:4" x14ac:dyDescent="0.2">
      <c r="A3830">
        <v>106152</v>
      </c>
      <c r="B3830" t="s">
        <v>11509</v>
      </c>
      <c r="C3830" t="s">
        <v>3211</v>
      </c>
      <c r="D3830" t="s">
        <v>17527</v>
      </c>
    </row>
    <row r="3831" spans="1:4" x14ac:dyDescent="0.2">
      <c r="A3831">
        <v>106157</v>
      </c>
      <c r="B3831" t="s">
        <v>11510</v>
      </c>
      <c r="C3831" t="s">
        <v>3211</v>
      </c>
      <c r="D3831" t="s">
        <v>17527</v>
      </c>
    </row>
    <row r="3832" spans="1:4" x14ac:dyDescent="0.2">
      <c r="A3832">
        <v>106156</v>
      </c>
      <c r="B3832" t="s">
        <v>11511</v>
      </c>
      <c r="C3832" t="s">
        <v>3211</v>
      </c>
      <c r="D3832" t="s">
        <v>17527</v>
      </c>
    </row>
    <row r="3833" spans="1:4" x14ac:dyDescent="0.2">
      <c r="A3833">
        <v>106155</v>
      </c>
      <c r="B3833" t="s">
        <v>11512</v>
      </c>
      <c r="C3833" t="s">
        <v>3211</v>
      </c>
      <c r="D3833" t="s">
        <v>17527</v>
      </c>
    </row>
    <row r="3834" spans="1:4" x14ac:dyDescent="0.2">
      <c r="A3834">
        <v>106160</v>
      </c>
      <c r="B3834" t="s">
        <v>11513</v>
      </c>
      <c r="C3834" t="s">
        <v>3211</v>
      </c>
      <c r="D3834" t="s">
        <v>17527</v>
      </c>
    </row>
    <row r="3835" spans="1:4" x14ac:dyDescent="0.2">
      <c r="A3835">
        <v>106159</v>
      </c>
      <c r="B3835" t="s">
        <v>11514</v>
      </c>
      <c r="C3835" t="s">
        <v>3211</v>
      </c>
      <c r="D3835" t="s">
        <v>17527</v>
      </c>
    </row>
    <row r="3836" spans="1:4" x14ac:dyDescent="0.2">
      <c r="A3836">
        <v>106158</v>
      </c>
      <c r="B3836" t="s">
        <v>11515</v>
      </c>
      <c r="C3836" t="s">
        <v>3211</v>
      </c>
      <c r="D3836" t="s">
        <v>17527</v>
      </c>
    </row>
    <row r="3837" spans="1:4" x14ac:dyDescent="0.2">
      <c r="A3837">
        <v>106163</v>
      </c>
      <c r="B3837" t="s">
        <v>11516</v>
      </c>
      <c r="C3837" t="s">
        <v>3211</v>
      </c>
      <c r="D3837" t="s">
        <v>17527</v>
      </c>
    </row>
    <row r="3838" spans="1:4" x14ac:dyDescent="0.2">
      <c r="A3838">
        <v>106162</v>
      </c>
      <c r="B3838" t="s">
        <v>11517</v>
      </c>
      <c r="C3838" t="s">
        <v>3211</v>
      </c>
      <c r="D3838" t="s">
        <v>17527</v>
      </c>
    </row>
    <row r="3839" spans="1:4" x14ac:dyDescent="0.2">
      <c r="A3839">
        <v>106161</v>
      </c>
      <c r="B3839" t="s">
        <v>11518</v>
      </c>
      <c r="C3839" t="s">
        <v>3211</v>
      </c>
      <c r="D3839" t="s">
        <v>17527</v>
      </c>
    </row>
    <row r="3840" spans="1:4" x14ac:dyDescent="0.2">
      <c r="A3840">
        <v>100381</v>
      </c>
      <c r="B3840" t="s">
        <v>11519</v>
      </c>
      <c r="C3840" t="s">
        <v>3211</v>
      </c>
      <c r="D3840">
        <v>78.930000000000007</v>
      </c>
    </row>
    <row r="3841" spans="1:4" x14ac:dyDescent="0.2">
      <c r="A3841">
        <v>100380</v>
      </c>
      <c r="B3841" t="s">
        <v>11520</v>
      </c>
      <c r="C3841" t="s">
        <v>3211</v>
      </c>
      <c r="D3841">
        <v>68.430000000000007</v>
      </c>
    </row>
    <row r="3842" spans="1:4" x14ac:dyDescent="0.2">
      <c r="A3842">
        <v>100379</v>
      </c>
      <c r="B3842" t="s">
        <v>11521</v>
      </c>
      <c r="C3842" t="s">
        <v>3211</v>
      </c>
      <c r="D3842">
        <v>50.82</v>
      </c>
    </row>
    <row r="3843" spans="1:4" x14ac:dyDescent="0.2">
      <c r="A3843">
        <v>100384</v>
      </c>
      <c r="B3843" t="s">
        <v>11522</v>
      </c>
      <c r="C3843" t="s">
        <v>3211</v>
      </c>
      <c r="D3843">
        <v>35.619999999999997</v>
      </c>
    </row>
    <row r="3844" spans="1:4" x14ac:dyDescent="0.2">
      <c r="A3844">
        <v>100383</v>
      </c>
      <c r="B3844" t="s">
        <v>11523</v>
      </c>
      <c r="C3844" t="s">
        <v>3211</v>
      </c>
      <c r="D3844">
        <v>32.74</v>
      </c>
    </row>
    <row r="3845" spans="1:4" x14ac:dyDescent="0.2">
      <c r="A3845">
        <v>100382</v>
      </c>
      <c r="B3845" t="s">
        <v>11524</v>
      </c>
      <c r="C3845" t="s">
        <v>3211</v>
      </c>
      <c r="D3845">
        <v>30.34</v>
      </c>
    </row>
    <row r="3846" spans="1:4" x14ac:dyDescent="0.2">
      <c r="A3846">
        <v>100387</v>
      </c>
      <c r="B3846" t="s">
        <v>11525</v>
      </c>
      <c r="C3846" t="s">
        <v>3211</v>
      </c>
      <c r="D3846">
        <v>72.930000000000007</v>
      </c>
    </row>
    <row r="3847" spans="1:4" x14ac:dyDescent="0.2">
      <c r="A3847">
        <v>100386</v>
      </c>
      <c r="B3847" t="s">
        <v>11526</v>
      </c>
      <c r="C3847" t="s">
        <v>3211</v>
      </c>
      <c r="D3847">
        <v>58.29</v>
      </c>
    </row>
    <row r="3848" spans="1:4" x14ac:dyDescent="0.2">
      <c r="A3848">
        <v>100385</v>
      </c>
      <c r="B3848" t="s">
        <v>11527</v>
      </c>
      <c r="C3848" t="s">
        <v>3211</v>
      </c>
      <c r="D3848">
        <v>44.84</v>
      </c>
    </row>
    <row r="3849" spans="1:4" x14ac:dyDescent="0.2">
      <c r="A3849">
        <v>100377</v>
      </c>
      <c r="B3849" t="s">
        <v>11528</v>
      </c>
      <c r="C3849" t="s">
        <v>94</v>
      </c>
      <c r="D3849">
        <v>15.09</v>
      </c>
    </row>
    <row r="3850" spans="1:4" x14ac:dyDescent="0.2">
      <c r="A3850">
        <v>100378</v>
      </c>
      <c r="B3850" t="s">
        <v>11530</v>
      </c>
      <c r="C3850" t="s">
        <v>94</v>
      </c>
      <c r="D3850">
        <v>13.47</v>
      </c>
    </row>
    <row r="3851" spans="1:4" x14ac:dyDescent="0.2">
      <c r="A3851">
        <v>92596</v>
      </c>
      <c r="B3851" t="s">
        <v>11532</v>
      </c>
      <c r="C3851" t="s">
        <v>52</v>
      </c>
      <c r="D3851" s="335">
        <v>2335.11</v>
      </c>
    </row>
    <row r="3852" spans="1:4" x14ac:dyDescent="0.2">
      <c r="A3852">
        <v>92616</v>
      </c>
      <c r="B3852" t="s">
        <v>11534</v>
      </c>
      <c r="C3852" t="s">
        <v>52</v>
      </c>
      <c r="D3852" s="335">
        <v>2170.84</v>
      </c>
    </row>
    <row r="3853" spans="1:4" x14ac:dyDescent="0.2">
      <c r="A3853">
        <v>92598</v>
      </c>
      <c r="B3853" t="s">
        <v>11535</v>
      </c>
      <c r="C3853" t="s">
        <v>52</v>
      </c>
      <c r="D3853" s="335">
        <v>2477.1799999999998</v>
      </c>
    </row>
    <row r="3854" spans="1:4" x14ac:dyDescent="0.2">
      <c r="A3854">
        <v>92618</v>
      </c>
      <c r="B3854" t="s">
        <v>11536</v>
      </c>
      <c r="C3854" t="s">
        <v>52</v>
      </c>
      <c r="D3854" s="335">
        <v>2350.2800000000002</v>
      </c>
    </row>
    <row r="3855" spans="1:4" x14ac:dyDescent="0.2">
      <c r="A3855">
        <v>92600</v>
      </c>
      <c r="B3855" t="s">
        <v>11537</v>
      </c>
      <c r="C3855" t="s">
        <v>52</v>
      </c>
      <c r="D3855" s="335">
        <v>2621.81</v>
      </c>
    </row>
    <row r="3856" spans="1:4" x14ac:dyDescent="0.2">
      <c r="A3856">
        <v>92620</v>
      </c>
      <c r="B3856" t="s">
        <v>11538</v>
      </c>
      <c r="C3856" t="s">
        <v>52</v>
      </c>
      <c r="D3856" s="335">
        <v>2430.4299999999998</v>
      </c>
    </row>
    <row r="3857" spans="1:4" x14ac:dyDescent="0.2">
      <c r="A3857">
        <v>92582</v>
      </c>
      <c r="B3857" t="s">
        <v>11539</v>
      </c>
      <c r="C3857" t="s">
        <v>52</v>
      </c>
      <c r="D3857">
        <v>746.23</v>
      </c>
    </row>
    <row r="3858" spans="1:4" x14ac:dyDescent="0.2">
      <c r="A3858">
        <v>92602</v>
      </c>
      <c r="B3858" t="s">
        <v>11540</v>
      </c>
      <c r="C3858" t="s">
        <v>52</v>
      </c>
      <c r="D3858">
        <v>724.64</v>
      </c>
    </row>
    <row r="3859" spans="1:4" x14ac:dyDescent="0.2">
      <c r="A3859">
        <v>92584</v>
      </c>
      <c r="B3859" t="s">
        <v>11541</v>
      </c>
      <c r="C3859" t="s">
        <v>52</v>
      </c>
      <c r="D3859">
        <v>869.46</v>
      </c>
    </row>
    <row r="3860" spans="1:4" x14ac:dyDescent="0.2">
      <c r="A3860">
        <v>92604</v>
      </c>
      <c r="B3860" t="s">
        <v>11542</v>
      </c>
      <c r="C3860" t="s">
        <v>52</v>
      </c>
      <c r="D3860">
        <v>839.25</v>
      </c>
    </row>
    <row r="3861" spans="1:4" x14ac:dyDescent="0.2">
      <c r="A3861">
        <v>92586</v>
      </c>
      <c r="B3861" t="s">
        <v>11543</v>
      </c>
      <c r="C3861" t="s">
        <v>52</v>
      </c>
      <c r="D3861">
        <v>989.18</v>
      </c>
    </row>
    <row r="3862" spans="1:4" x14ac:dyDescent="0.2">
      <c r="A3862">
        <v>92606</v>
      </c>
      <c r="B3862" t="s">
        <v>11544</v>
      </c>
      <c r="C3862" t="s">
        <v>52</v>
      </c>
      <c r="D3862">
        <v>954.48</v>
      </c>
    </row>
    <row r="3863" spans="1:4" x14ac:dyDescent="0.2">
      <c r="A3863">
        <v>92588</v>
      </c>
      <c r="B3863" t="s">
        <v>11545</v>
      </c>
      <c r="C3863" t="s">
        <v>52</v>
      </c>
      <c r="D3863" s="335">
        <v>1343.21</v>
      </c>
    </row>
    <row r="3864" spans="1:4" x14ac:dyDescent="0.2">
      <c r="A3864">
        <v>92608</v>
      </c>
      <c r="B3864" t="s">
        <v>11547</v>
      </c>
      <c r="C3864" t="s">
        <v>52</v>
      </c>
      <c r="D3864" s="335">
        <v>1279.0999999999999</v>
      </c>
    </row>
    <row r="3865" spans="1:4" x14ac:dyDescent="0.2">
      <c r="A3865">
        <v>92590</v>
      </c>
      <c r="B3865" t="s">
        <v>11548</v>
      </c>
      <c r="C3865" t="s">
        <v>52</v>
      </c>
      <c r="D3865" s="335">
        <v>1474.75</v>
      </c>
    </row>
    <row r="3866" spans="1:4" x14ac:dyDescent="0.2">
      <c r="A3866">
        <v>92610</v>
      </c>
      <c r="B3866" t="s">
        <v>11549</v>
      </c>
      <c r="C3866" t="s">
        <v>52</v>
      </c>
      <c r="D3866" s="335">
        <v>1402.02</v>
      </c>
    </row>
    <row r="3867" spans="1:4" x14ac:dyDescent="0.2">
      <c r="A3867">
        <v>92592</v>
      </c>
      <c r="B3867" t="s">
        <v>11550</v>
      </c>
      <c r="C3867" t="s">
        <v>52</v>
      </c>
      <c r="D3867" s="335">
        <v>1718.55</v>
      </c>
    </row>
    <row r="3868" spans="1:4" x14ac:dyDescent="0.2">
      <c r="A3868">
        <v>92612</v>
      </c>
      <c r="B3868" t="s">
        <v>11551</v>
      </c>
      <c r="C3868" t="s">
        <v>52</v>
      </c>
      <c r="D3868" s="335">
        <v>1674.17</v>
      </c>
    </row>
    <row r="3869" spans="1:4" x14ac:dyDescent="0.2">
      <c r="A3869">
        <v>92594</v>
      </c>
      <c r="B3869" t="s">
        <v>11552</v>
      </c>
      <c r="C3869" t="s">
        <v>52</v>
      </c>
      <c r="D3869" s="335">
        <v>1991.06</v>
      </c>
    </row>
    <row r="3870" spans="1:4" x14ac:dyDescent="0.2">
      <c r="A3870">
        <v>92614</v>
      </c>
      <c r="B3870" t="s">
        <v>11553</v>
      </c>
      <c r="C3870" t="s">
        <v>52</v>
      </c>
      <c r="D3870" s="335">
        <v>1856.31</v>
      </c>
    </row>
    <row r="3871" spans="1:4" x14ac:dyDescent="0.2">
      <c r="A3871">
        <v>92552</v>
      </c>
      <c r="B3871" t="s">
        <v>11554</v>
      </c>
      <c r="C3871" t="s">
        <v>52</v>
      </c>
      <c r="D3871" s="335">
        <v>3356.02</v>
      </c>
    </row>
    <row r="3872" spans="1:4" x14ac:dyDescent="0.2">
      <c r="A3872">
        <v>92562</v>
      </c>
      <c r="B3872" t="s">
        <v>11555</v>
      </c>
      <c r="C3872" t="s">
        <v>52</v>
      </c>
      <c r="D3872" s="335">
        <v>3275.75</v>
      </c>
    </row>
    <row r="3873" spans="1:4" x14ac:dyDescent="0.2">
      <c r="A3873">
        <v>92553</v>
      </c>
      <c r="B3873" t="s">
        <v>11556</v>
      </c>
      <c r="C3873" t="s">
        <v>52</v>
      </c>
      <c r="D3873" s="335">
        <v>3908.53</v>
      </c>
    </row>
    <row r="3874" spans="1:4" x14ac:dyDescent="0.2">
      <c r="A3874">
        <v>92563</v>
      </c>
      <c r="B3874" t="s">
        <v>11557</v>
      </c>
      <c r="C3874" t="s">
        <v>52</v>
      </c>
      <c r="D3874" s="335">
        <v>3826.09</v>
      </c>
    </row>
    <row r="3875" spans="1:4" x14ac:dyDescent="0.2">
      <c r="A3875">
        <v>92554</v>
      </c>
      <c r="B3875" t="s">
        <v>11558</v>
      </c>
      <c r="C3875" t="s">
        <v>52</v>
      </c>
      <c r="D3875" s="335">
        <v>4033.73</v>
      </c>
    </row>
    <row r="3876" spans="1:4" x14ac:dyDescent="0.2">
      <c r="A3876">
        <v>92564</v>
      </c>
      <c r="B3876" t="s">
        <v>11559</v>
      </c>
      <c r="C3876" t="s">
        <v>52</v>
      </c>
      <c r="D3876" s="335">
        <v>3932.75</v>
      </c>
    </row>
    <row r="3877" spans="1:4" x14ac:dyDescent="0.2">
      <c r="A3877">
        <v>92545</v>
      </c>
      <c r="B3877" t="s">
        <v>11560</v>
      </c>
      <c r="C3877" t="s">
        <v>52</v>
      </c>
      <c r="D3877" s="335">
        <v>1295.07</v>
      </c>
    </row>
    <row r="3878" spans="1:4" x14ac:dyDescent="0.2">
      <c r="A3878">
        <v>92555</v>
      </c>
      <c r="B3878" t="s">
        <v>11561</v>
      </c>
      <c r="C3878" t="s">
        <v>52</v>
      </c>
      <c r="D3878" s="335">
        <v>1292.1400000000001</v>
      </c>
    </row>
    <row r="3879" spans="1:4" x14ac:dyDescent="0.2">
      <c r="A3879">
        <v>92546</v>
      </c>
      <c r="B3879" t="s">
        <v>11562</v>
      </c>
      <c r="C3879" t="s">
        <v>52</v>
      </c>
      <c r="D3879" s="335">
        <v>1639.83</v>
      </c>
    </row>
    <row r="3880" spans="1:4" x14ac:dyDescent="0.2">
      <c r="A3880">
        <v>92556</v>
      </c>
      <c r="B3880" t="s">
        <v>11563</v>
      </c>
      <c r="C3880" t="s">
        <v>52</v>
      </c>
      <c r="D3880" s="335">
        <v>1606.64</v>
      </c>
    </row>
    <row r="3881" spans="1:4" x14ac:dyDescent="0.2">
      <c r="A3881">
        <v>92547</v>
      </c>
      <c r="B3881" t="s">
        <v>11564</v>
      </c>
      <c r="C3881" t="s">
        <v>52</v>
      </c>
      <c r="D3881" s="335">
        <v>1724.61</v>
      </c>
    </row>
    <row r="3882" spans="1:4" x14ac:dyDescent="0.2">
      <c r="A3882">
        <v>92557</v>
      </c>
      <c r="B3882" t="s">
        <v>11565</v>
      </c>
      <c r="C3882" t="s">
        <v>52</v>
      </c>
      <c r="D3882" s="335">
        <v>1690.45</v>
      </c>
    </row>
    <row r="3883" spans="1:4" x14ac:dyDescent="0.2">
      <c r="A3883">
        <v>92548</v>
      </c>
      <c r="B3883" t="s">
        <v>11566</v>
      </c>
      <c r="C3883" t="s">
        <v>52</v>
      </c>
      <c r="D3883" s="335">
        <v>1933.78</v>
      </c>
    </row>
    <row r="3884" spans="1:4" x14ac:dyDescent="0.2">
      <c r="A3884">
        <v>92558</v>
      </c>
      <c r="B3884" t="s">
        <v>11567</v>
      </c>
      <c r="C3884" t="s">
        <v>52</v>
      </c>
      <c r="D3884" s="335">
        <v>1911.21</v>
      </c>
    </row>
    <row r="3885" spans="1:4" x14ac:dyDescent="0.2">
      <c r="A3885">
        <v>92549</v>
      </c>
      <c r="B3885" t="s">
        <v>11568</v>
      </c>
      <c r="C3885" t="s">
        <v>52</v>
      </c>
      <c r="D3885" s="335">
        <v>2475.71</v>
      </c>
    </row>
    <row r="3886" spans="1:4" x14ac:dyDescent="0.2">
      <c r="A3886">
        <v>92559</v>
      </c>
      <c r="B3886" t="s">
        <v>11569</v>
      </c>
      <c r="C3886" t="s">
        <v>52</v>
      </c>
      <c r="D3886" s="335">
        <v>2437.7600000000002</v>
      </c>
    </row>
    <row r="3887" spans="1:4" x14ac:dyDescent="0.2">
      <c r="A3887">
        <v>92550</v>
      </c>
      <c r="B3887" t="s">
        <v>11570</v>
      </c>
      <c r="C3887" t="s">
        <v>52</v>
      </c>
      <c r="D3887" s="335">
        <v>2952.95</v>
      </c>
    </row>
    <row r="3888" spans="1:4" x14ac:dyDescent="0.2">
      <c r="A3888">
        <v>92560</v>
      </c>
      <c r="B3888" t="s">
        <v>11571</v>
      </c>
      <c r="C3888" t="s">
        <v>52</v>
      </c>
      <c r="D3888" s="335">
        <v>2902.76</v>
      </c>
    </row>
    <row r="3889" spans="1:4" x14ac:dyDescent="0.2">
      <c r="A3889">
        <v>92551</v>
      </c>
      <c r="B3889" t="s">
        <v>11572</v>
      </c>
      <c r="C3889" t="s">
        <v>52</v>
      </c>
      <c r="D3889" s="335">
        <v>3062.1</v>
      </c>
    </row>
    <row r="3890" spans="1:4" x14ac:dyDescent="0.2">
      <c r="A3890">
        <v>92561</v>
      </c>
      <c r="B3890" t="s">
        <v>11573</v>
      </c>
      <c r="C3890" t="s">
        <v>52</v>
      </c>
      <c r="D3890" s="335">
        <v>3012.09</v>
      </c>
    </row>
    <row r="3891" spans="1:4" x14ac:dyDescent="0.2">
      <c r="A3891">
        <v>92262</v>
      </c>
      <c r="B3891" t="s">
        <v>11483</v>
      </c>
      <c r="C3891" t="s">
        <v>52</v>
      </c>
      <c r="D3891">
        <v>932.12</v>
      </c>
    </row>
    <row r="3892" spans="1:4" x14ac:dyDescent="0.2">
      <c r="A3892">
        <v>106149</v>
      </c>
      <c r="B3892" t="s">
        <v>11574</v>
      </c>
      <c r="C3892" t="s">
        <v>52</v>
      </c>
      <c r="D3892" s="335">
        <v>1095.27</v>
      </c>
    </row>
    <row r="3893" spans="1:4" x14ac:dyDescent="0.2">
      <c r="A3893">
        <v>106150</v>
      </c>
      <c r="B3893" t="s">
        <v>11575</v>
      </c>
      <c r="C3893" t="s">
        <v>52</v>
      </c>
      <c r="D3893" s="335">
        <v>1284.51</v>
      </c>
    </row>
    <row r="3894" spans="1:4" x14ac:dyDescent="0.2">
      <c r="A3894">
        <v>106151</v>
      </c>
      <c r="B3894" t="s">
        <v>11576</v>
      </c>
      <c r="C3894" t="s">
        <v>52</v>
      </c>
      <c r="D3894" s="335">
        <v>1499.87</v>
      </c>
    </row>
    <row r="3895" spans="1:4" x14ac:dyDescent="0.2">
      <c r="A3895">
        <v>92259</v>
      </c>
      <c r="B3895" t="s">
        <v>11490</v>
      </c>
      <c r="C3895" t="s">
        <v>52</v>
      </c>
      <c r="D3895">
        <v>551.98</v>
      </c>
    </row>
    <row r="3896" spans="1:4" x14ac:dyDescent="0.2">
      <c r="A3896">
        <v>92260</v>
      </c>
      <c r="B3896" t="s">
        <v>11497</v>
      </c>
      <c r="C3896" t="s">
        <v>52</v>
      </c>
      <c r="D3896">
        <v>659.66</v>
      </c>
    </row>
    <row r="3897" spans="1:4" x14ac:dyDescent="0.2">
      <c r="A3897">
        <v>92261</v>
      </c>
      <c r="B3897" t="s">
        <v>11502</v>
      </c>
      <c r="C3897" t="s">
        <v>52</v>
      </c>
      <c r="D3897">
        <v>764.07</v>
      </c>
    </row>
    <row r="3898" spans="1:4" x14ac:dyDescent="0.2">
      <c r="A3898">
        <v>92258</v>
      </c>
      <c r="B3898" t="s">
        <v>11533</v>
      </c>
      <c r="C3898" t="s">
        <v>52</v>
      </c>
      <c r="D3898">
        <v>673.73</v>
      </c>
    </row>
    <row r="3899" spans="1:4" x14ac:dyDescent="0.2">
      <c r="A3899">
        <v>92255</v>
      </c>
      <c r="B3899" t="s">
        <v>11529</v>
      </c>
      <c r="C3899" t="s">
        <v>52</v>
      </c>
      <c r="D3899">
        <v>270.7</v>
      </c>
    </row>
    <row r="3900" spans="1:4" x14ac:dyDescent="0.2">
      <c r="A3900">
        <v>92256</v>
      </c>
      <c r="B3900" t="s">
        <v>11546</v>
      </c>
      <c r="C3900" t="s">
        <v>52</v>
      </c>
      <c r="D3900">
        <v>384.87</v>
      </c>
    </row>
    <row r="3901" spans="1:4" x14ac:dyDescent="0.2">
      <c r="A3901">
        <v>92257</v>
      </c>
      <c r="B3901" t="s">
        <v>11531</v>
      </c>
      <c r="C3901" t="s">
        <v>52</v>
      </c>
      <c r="D3901">
        <v>495.56</v>
      </c>
    </row>
    <row r="3902" spans="1:4" x14ac:dyDescent="0.2">
      <c r="A3902">
        <v>100393</v>
      </c>
      <c r="B3902" t="s">
        <v>11577</v>
      </c>
      <c r="C3902" t="s">
        <v>3211</v>
      </c>
      <c r="D3902">
        <v>26.26</v>
      </c>
    </row>
    <row r="3903" spans="1:4" x14ac:dyDescent="0.2">
      <c r="A3903">
        <v>100389</v>
      </c>
      <c r="B3903" t="s">
        <v>11578</v>
      </c>
      <c r="C3903" t="s">
        <v>3211</v>
      </c>
      <c r="D3903">
        <v>21.87</v>
      </c>
    </row>
    <row r="3904" spans="1:4" x14ac:dyDescent="0.2">
      <c r="A3904">
        <v>100395</v>
      </c>
      <c r="B3904" t="s">
        <v>11579</v>
      </c>
      <c r="C3904" t="s">
        <v>3211</v>
      </c>
      <c r="D3904">
        <v>29.06</v>
      </c>
    </row>
    <row r="3905" spans="1:4" x14ac:dyDescent="0.2">
      <c r="A3905">
        <v>100391</v>
      </c>
      <c r="B3905" t="s">
        <v>11580</v>
      </c>
      <c r="C3905" t="s">
        <v>3211</v>
      </c>
      <c r="D3905">
        <v>24.26</v>
      </c>
    </row>
    <row r="3906" spans="1:4" x14ac:dyDescent="0.2">
      <c r="A3906">
        <v>100392</v>
      </c>
      <c r="B3906" t="s">
        <v>11581</v>
      </c>
      <c r="C3906" t="s">
        <v>3211</v>
      </c>
      <c r="D3906">
        <v>20.92</v>
      </c>
    </row>
    <row r="3907" spans="1:4" x14ac:dyDescent="0.2">
      <c r="A3907">
        <v>100388</v>
      </c>
      <c r="B3907" t="s">
        <v>11582</v>
      </c>
      <c r="C3907" t="s">
        <v>3211</v>
      </c>
      <c r="D3907">
        <v>26.59</v>
      </c>
    </row>
    <row r="3908" spans="1:4" x14ac:dyDescent="0.2">
      <c r="A3908">
        <v>100394</v>
      </c>
      <c r="B3908" t="s">
        <v>11583</v>
      </c>
      <c r="C3908" t="s">
        <v>3211</v>
      </c>
      <c r="D3908">
        <v>24.88</v>
      </c>
    </row>
    <row r="3909" spans="1:4" x14ac:dyDescent="0.2">
      <c r="A3909">
        <v>100390</v>
      </c>
      <c r="B3909" t="s">
        <v>11584</v>
      </c>
      <c r="C3909" t="s">
        <v>3211</v>
      </c>
      <c r="D3909">
        <v>31.67</v>
      </c>
    </row>
    <row r="3910" spans="1:4" x14ac:dyDescent="0.2">
      <c r="A3910">
        <v>92575</v>
      </c>
      <c r="B3910" t="s">
        <v>11585</v>
      </c>
      <c r="C3910" t="s">
        <v>3211</v>
      </c>
      <c r="D3910">
        <v>68.010000000000005</v>
      </c>
    </row>
    <row r="3911" spans="1:4" x14ac:dyDescent="0.2">
      <c r="A3911">
        <v>92569</v>
      </c>
      <c r="B3911" t="s">
        <v>11586</v>
      </c>
      <c r="C3911" t="s">
        <v>3211</v>
      </c>
      <c r="D3911">
        <v>73.88</v>
      </c>
    </row>
    <row r="3912" spans="1:4" x14ac:dyDescent="0.2">
      <c r="A3912">
        <v>92578</v>
      </c>
      <c r="B3912" t="s">
        <v>11587</v>
      </c>
      <c r="C3912" t="s">
        <v>3211</v>
      </c>
      <c r="D3912">
        <v>72.010000000000005</v>
      </c>
    </row>
    <row r="3913" spans="1:4" x14ac:dyDescent="0.2">
      <c r="A3913">
        <v>92572</v>
      </c>
      <c r="B3913" t="s">
        <v>11588</v>
      </c>
      <c r="C3913" t="s">
        <v>3211</v>
      </c>
      <c r="D3913">
        <v>77.989999999999995</v>
      </c>
    </row>
    <row r="3914" spans="1:4" x14ac:dyDescent="0.2">
      <c r="A3914">
        <v>92576</v>
      </c>
      <c r="B3914" t="s">
        <v>11589</v>
      </c>
      <c r="C3914" t="s">
        <v>3211</v>
      </c>
      <c r="D3914">
        <v>36.57</v>
      </c>
    </row>
    <row r="3915" spans="1:4" x14ac:dyDescent="0.2">
      <c r="A3915">
        <v>92570</v>
      </c>
      <c r="B3915" t="s">
        <v>11590</v>
      </c>
      <c r="C3915" t="s">
        <v>3211</v>
      </c>
      <c r="D3915">
        <v>46.16</v>
      </c>
    </row>
    <row r="3916" spans="1:4" x14ac:dyDescent="0.2">
      <c r="A3916">
        <v>92579</v>
      </c>
      <c r="B3916" t="s">
        <v>11591</v>
      </c>
      <c r="C3916" t="s">
        <v>3211</v>
      </c>
      <c r="D3916">
        <v>38.99</v>
      </c>
    </row>
    <row r="3917" spans="1:4" x14ac:dyDescent="0.2">
      <c r="A3917">
        <v>92573</v>
      </c>
      <c r="B3917" t="s">
        <v>11592</v>
      </c>
      <c r="C3917" t="s">
        <v>3211</v>
      </c>
      <c r="D3917">
        <v>49.2</v>
      </c>
    </row>
    <row r="3918" spans="1:4" x14ac:dyDescent="0.2">
      <c r="A3918">
        <v>92574</v>
      </c>
      <c r="B3918" t="s">
        <v>11593</v>
      </c>
      <c r="C3918" t="s">
        <v>3211</v>
      </c>
      <c r="D3918">
        <v>138.61000000000001</v>
      </c>
    </row>
    <row r="3919" spans="1:4" x14ac:dyDescent="0.2">
      <c r="A3919">
        <v>92568</v>
      </c>
      <c r="B3919" t="s">
        <v>11594</v>
      </c>
      <c r="C3919" t="s">
        <v>3211</v>
      </c>
      <c r="D3919">
        <v>146.65</v>
      </c>
    </row>
    <row r="3920" spans="1:4" x14ac:dyDescent="0.2">
      <c r="A3920">
        <v>92577</v>
      </c>
      <c r="B3920" t="s">
        <v>11595</v>
      </c>
      <c r="C3920" t="s">
        <v>3211</v>
      </c>
      <c r="D3920">
        <v>156.13999999999999</v>
      </c>
    </row>
    <row r="3921" spans="1:4" x14ac:dyDescent="0.2">
      <c r="A3921">
        <v>92571</v>
      </c>
      <c r="B3921" t="s">
        <v>11596</v>
      </c>
      <c r="C3921" t="s">
        <v>3211</v>
      </c>
      <c r="D3921">
        <v>152.74</v>
      </c>
    </row>
    <row r="3922" spans="1:4" x14ac:dyDescent="0.2">
      <c r="A3922">
        <v>92581</v>
      </c>
      <c r="B3922" t="s">
        <v>11597</v>
      </c>
      <c r="C3922" t="s">
        <v>3211</v>
      </c>
      <c r="D3922">
        <v>55.63</v>
      </c>
    </row>
    <row r="3923" spans="1:4" x14ac:dyDescent="0.2">
      <c r="A3923">
        <v>104314</v>
      </c>
      <c r="B3923" t="s">
        <v>11598</v>
      </c>
      <c r="C3923" t="s">
        <v>94</v>
      </c>
      <c r="D3923">
        <v>12.52</v>
      </c>
    </row>
    <row r="3924" spans="1:4" x14ac:dyDescent="0.2">
      <c r="A3924">
        <v>92580</v>
      </c>
      <c r="B3924" t="s">
        <v>11599</v>
      </c>
      <c r="C3924" t="s">
        <v>3211</v>
      </c>
      <c r="D3924">
        <v>54.34</v>
      </c>
    </row>
    <row r="3925" spans="1:4" x14ac:dyDescent="0.2">
      <c r="A3925">
        <v>92539</v>
      </c>
      <c r="B3925" t="s">
        <v>11600</v>
      </c>
      <c r="C3925" t="s">
        <v>3211</v>
      </c>
      <c r="D3925">
        <v>107.51</v>
      </c>
    </row>
    <row r="3926" spans="1:4" x14ac:dyDescent="0.2">
      <c r="A3926">
        <v>92540</v>
      </c>
      <c r="B3926" t="s">
        <v>11601</v>
      </c>
      <c r="C3926" t="s">
        <v>3211</v>
      </c>
      <c r="D3926">
        <v>121.08</v>
      </c>
    </row>
    <row r="3927" spans="1:4" x14ac:dyDescent="0.2">
      <c r="A3927">
        <v>92544</v>
      </c>
      <c r="B3927" t="s">
        <v>11602</v>
      </c>
      <c r="C3927" t="s">
        <v>3211</v>
      </c>
      <c r="D3927">
        <v>26.26</v>
      </c>
    </row>
    <row r="3928" spans="1:4" x14ac:dyDescent="0.2">
      <c r="A3928">
        <v>92543</v>
      </c>
      <c r="B3928" t="s">
        <v>11603</v>
      </c>
      <c r="C3928" t="s">
        <v>3211</v>
      </c>
      <c r="D3928">
        <v>32.81</v>
      </c>
    </row>
    <row r="3929" spans="1:4" x14ac:dyDescent="0.2">
      <c r="A3929">
        <v>97725</v>
      </c>
      <c r="B3929" t="s">
        <v>11604</v>
      </c>
      <c r="C3929" t="s">
        <v>2968</v>
      </c>
      <c r="D3929" t="s">
        <v>17527</v>
      </c>
    </row>
    <row r="3930" spans="1:4" x14ac:dyDescent="0.2">
      <c r="A3930">
        <v>97721</v>
      </c>
      <c r="B3930" t="s">
        <v>11605</v>
      </c>
      <c r="C3930" t="s">
        <v>2968</v>
      </c>
      <c r="D3930" t="s">
        <v>17527</v>
      </c>
    </row>
    <row r="3931" spans="1:4" x14ac:dyDescent="0.2">
      <c r="A3931">
        <v>97722</v>
      </c>
      <c r="B3931" t="s">
        <v>11606</v>
      </c>
      <c r="C3931" t="s">
        <v>2968</v>
      </c>
      <c r="D3931" t="s">
        <v>17527</v>
      </c>
    </row>
    <row r="3932" spans="1:4" x14ac:dyDescent="0.2">
      <c r="A3932">
        <v>97724</v>
      </c>
      <c r="B3932" t="s">
        <v>11607</v>
      </c>
      <c r="C3932" t="s">
        <v>2968</v>
      </c>
      <c r="D3932" t="s">
        <v>17527</v>
      </c>
    </row>
    <row r="3933" spans="1:4" x14ac:dyDescent="0.2">
      <c r="A3933">
        <v>97719</v>
      </c>
      <c r="B3933" t="s">
        <v>11610</v>
      </c>
      <c r="C3933" t="s">
        <v>2968</v>
      </c>
      <c r="D3933" t="s">
        <v>17527</v>
      </c>
    </row>
    <row r="3934" spans="1:4" x14ac:dyDescent="0.2">
      <c r="A3934">
        <v>97723</v>
      </c>
      <c r="B3934" t="s">
        <v>11611</v>
      </c>
      <c r="C3934" t="s">
        <v>2968</v>
      </c>
      <c r="D3934" t="s">
        <v>17527</v>
      </c>
    </row>
    <row r="3935" spans="1:4" x14ac:dyDescent="0.2">
      <c r="A3935">
        <v>104946</v>
      </c>
      <c r="B3935" t="s">
        <v>11612</v>
      </c>
      <c r="C3935" t="s">
        <v>2968</v>
      </c>
      <c r="D3935" t="s">
        <v>17527</v>
      </c>
    </row>
    <row r="3936" spans="1:4" x14ac:dyDescent="0.2">
      <c r="A3936">
        <v>104944</v>
      </c>
      <c r="B3936" t="s">
        <v>11613</v>
      </c>
      <c r="C3936" t="s">
        <v>2968</v>
      </c>
      <c r="D3936" t="s">
        <v>17527</v>
      </c>
    </row>
    <row r="3937" spans="1:4" x14ac:dyDescent="0.2">
      <c r="A3937">
        <v>104945</v>
      </c>
      <c r="B3937" t="s">
        <v>11614</v>
      </c>
      <c r="C3937" t="s">
        <v>2968</v>
      </c>
      <c r="D3937" t="s">
        <v>17527</v>
      </c>
    </row>
    <row r="3938" spans="1:4" x14ac:dyDescent="0.2">
      <c r="A3938">
        <v>97720</v>
      </c>
      <c r="B3938" t="s">
        <v>11615</v>
      </c>
      <c r="C3938" t="s">
        <v>2968</v>
      </c>
      <c r="D3938" t="s">
        <v>17527</v>
      </c>
    </row>
    <row r="3939" spans="1:4" x14ac:dyDescent="0.2">
      <c r="A3939">
        <v>97740</v>
      </c>
      <c r="B3939" t="s">
        <v>11616</v>
      </c>
      <c r="C3939" t="s">
        <v>2968</v>
      </c>
      <c r="D3939" s="335">
        <v>2278.85</v>
      </c>
    </row>
    <row r="3940" spans="1:4" x14ac:dyDescent="0.2">
      <c r="A3940">
        <v>97738</v>
      </c>
      <c r="B3940" t="s">
        <v>11618</v>
      </c>
      <c r="C3940" t="s">
        <v>2968</v>
      </c>
      <c r="D3940" s="335">
        <v>4864.43</v>
      </c>
    </row>
    <row r="3941" spans="1:4" x14ac:dyDescent="0.2">
      <c r="A3941">
        <v>97739</v>
      </c>
      <c r="B3941" t="s">
        <v>11620</v>
      </c>
      <c r="C3941" t="s">
        <v>2968</v>
      </c>
      <c r="D3941" s="335">
        <v>3424.25</v>
      </c>
    </row>
    <row r="3942" spans="1:4" x14ac:dyDescent="0.2">
      <c r="A3942">
        <v>97736</v>
      </c>
      <c r="B3942" t="s">
        <v>8819</v>
      </c>
      <c r="C3942" t="s">
        <v>2968</v>
      </c>
      <c r="D3942" s="335">
        <v>1658.42</v>
      </c>
    </row>
    <row r="3943" spans="1:4" x14ac:dyDescent="0.2">
      <c r="A3943">
        <v>97734</v>
      </c>
      <c r="B3943" t="s">
        <v>8800</v>
      </c>
      <c r="C3943" t="s">
        <v>2968</v>
      </c>
      <c r="D3943" s="335">
        <v>3712.17</v>
      </c>
    </row>
    <row r="3944" spans="1:4" x14ac:dyDescent="0.2">
      <c r="A3944">
        <v>97735</v>
      </c>
      <c r="B3944" t="s">
        <v>8815</v>
      </c>
      <c r="C3944" t="s">
        <v>2968</v>
      </c>
      <c r="D3944" s="335">
        <v>2964.49</v>
      </c>
    </row>
    <row r="3945" spans="1:4" x14ac:dyDescent="0.2">
      <c r="A3945">
        <v>97737</v>
      </c>
      <c r="B3945" t="s">
        <v>11621</v>
      </c>
      <c r="C3945" t="s">
        <v>2968</v>
      </c>
      <c r="D3945" s="335">
        <v>3805.56</v>
      </c>
    </row>
    <row r="3946" spans="1:4" x14ac:dyDescent="0.2">
      <c r="A3946">
        <v>97733</v>
      </c>
      <c r="B3946" t="s">
        <v>8801</v>
      </c>
      <c r="C3946" t="s">
        <v>2968</v>
      </c>
      <c r="D3946" s="335">
        <v>4218.79</v>
      </c>
    </row>
    <row r="3947" spans="1:4" x14ac:dyDescent="0.2">
      <c r="A3947">
        <v>98616</v>
      </c>
      <c r="B3947" t="s">
        <v>11622</v>
      </c>
      <c r="C3947" t="s">
        <v>3211</v>
      </c>
      <c r="D3947">
        <v>270.62</v>
      </c>
    </row>
    <row r="3948" spans="1:4" x14ac:dyDescent="0.2">
      <c r="A3948">
        <v>98619</v>
      </c>
      <c r="B3948" t="s">
        <v>11623</v>
      </c>
      <c r="C3948" t="s">
        <v>3211</v>
      </c>
      <c r="D3948">
        <v>291.73</v>
      </c>
    </row>
    <row r="3949" spans="1:4" x14ac:dyDescent="0.2">
      <c r="A3949">
        <v>98622</v>
      </c>
      <c r="B3949" t="s">
        <v>11624</v>
      </c>
      <c r="C3949" t="s">
        <v>3211</v>
      </c>
      <c r="D3949">
        <v>449.48</v>
      </c>
    </row>
    <row r="3950" spans="1:4" x14ac:dyDescent="0.2">
      <c r="A3950">
        <v>98625</v>
      </c>
      <c r="B3950" t="s">
        <v>11625</v>
      </c>
      <c r="C3950" t="s">
        <v>3211</v>
      </c>
      <c r="D3950">
        <v>467.63</v>
      </c>
    </row>
    <row r="3951" spans="1:4" x14ac:dyDescent="0.2">
      <c r="A3951">
        <v>105918</v>
      </c>
      <c r="B3951" t="s">
        <v>11626</v>
      </c>
      <c r="C3951" t="s">
        <v>3211</v>
      </c>
      <c r="D3951" t="s">
        <v>17527</v>
      </c>
    </row>
    <row r="3952" spans="1:4" x14ac:dyDescent="0.2">
      <c r="A3952">
        <v>98631</v>
      </c>
      <c r="B3952" t="s">
        <v>11627</v>
      </c>
      <c r="C3952" t="s">
        <v>3211</v>
      </c>
      <c r="D3952" t="s">
        <v>17527</v>
      </c>
    </row>
    <row r="3953" spans="1:4" x14ac:dyDescent="0.2">
      <c r="A3953">
        <v>98637</v>
      </c>
      <c r="B3953" t="s">
        <v>11628</v>
      </c>
      <c r="C3953" t="s">
        <v>2968</v>
      </c>
      <c r="D3953" t="s">
        <v>17527</v>
      </c>
    </row>
    <row r="3954" spans="1:4" x14ac:dyDescent="0.2">
      <c r="A3954">
        <v>98641</v>
      </c>
      <c r="B3954" t="s">
        <v>11629</v>
      </c>
      <c r="C3954" t="s">
        <v>2968</v>
      </c>
      <c r="D3954" t="s">
        <v>17527</v>
      </c>
    </row>
    <row r="3955" spans="1:4" x14ac:dyDescent="0.2">
      <c r="A3955">
        <v>98645</v>
      </c>
      <c r="B3955" t="s">
        <v>11630</v>
      </c>
      <c r="C3955" t="s">
        <v>2968</v>
      </c>
      <c r="D3955" t="s">
        <v>17527</v>
      </c>
    </row>
    <row r="3956" spans="1:4" x14ac:dyDescent="0.2">
      <c r="A3956">
        <v>98649</v>
      </c>
      <c r="B3956" t="s">
        <v>11631</v>
      </c>
      <c r="C3956" t="s">
        <v>2968</v>
      </c>
      <c r="D3956" t="s">
        <v>17527</v>
      </c>
    </row>
    <row r="3957" spans="1:4" x14ac:dyDescent="0.2">
      <c r="A3957">
        <v>98653</v>
      </c>
      <c r="B3957" t="s">
        <v>11632</v>
      </c>
      <c r="C3957" t="s">
        <v>2968</v>
      </c>
      <c r="D3957" t="s">
        <v>17527</v>
      </c>
    </row>
    <row r="3958" spans="1:4" x14ac:dyDescent="0.2">
      <c r="A3958">
        <v>98657</v>
      </c>
      <c r="B3958" t="s">
        <v>11447</v>
      </c>
      <c r="C3958" t="s">
        <v>83</v>
      </c>
      <c r="D3958">
        <v>767.85</v>
      </c>
    </row>
    <row r="3959" spans="1:4" x14ac:dyDescent="0.2">
      <c r="A3959">
        <v>100344</v>
      </c>
      <c r="B3959" t="s">
        <v>11634</v>
      </c>
      <c r="C3959" t="s">
        <v>94</v>
      </c>
      <c r="D3959">
        <v>12.82</v>
      </c>
    </row>
    <row r="3960" spans="1:4" x14ac:dyDescent="0.2">
      <c r="A3960">
        <v>100345</v>
      </c>
      <c r="B3960" t="s">
        <v>11635</v>
      </c>
      <c r="C3960" t="s">
        <v>94</v>
      </c>
      <c r="D3960">
        <v>9.68</v>
      </c>
    </row>
    <row r="3961" spans="1:4" x14ac:dyDescent="0.2">
      <c r="A3961">
        <v>100346</v>
      </c>
      <c r="B3961" t="s">
        <v>11636</v>
      </c>
      <c r="C3961" t="s">
        <v>94</v>
      </c>
      <c r="D3961">
        <v>9.1199999999999992</v>
      </c>
    </row>
    <row r="3962" spans="1:4" x14ac:dyDescent="0.2">
      <c r="A3962">
        <v>100347</v>
      </c>
      <c r="B3962" t="s">
        <v>11637</v>
      </c>
      <c r="C3962" t="s">
        <v>94</v>
      </c>
      <c r="D3962">
        <v>10.09</v>
      </c>
    </row>
    <row r="3963" spans="1:4" x14ac:dyDescent="0.2">
      <c r="A3963">
        <v>100348</v>
      </c>
      <c r="B3963" t="s">
        <v>11638</v>
      </c>
      <c r="C3963" t="s">
        <v>94</v>
      </c>
      <c r="D3963">
        <v>9.8699999999999992</v>
      </c>
    </row>
    <row r="3964" spans="1:4" x14ac:dyDescent="0.2">
      <c r="A3964">
        <v>100342</v>
      </c>
      <c r="B3964" t="s">
        <v>11639</v>
      </c>
      <c r="C3964" t="s">
        <v>94</v>
      </c>
      <c r="D3964">
        <v>18.899999999999999</v>
      </c>
    </row>
    <row r="3965" spans="1:4" x14ac:dyDescent="0.2">
      <c r="A3965">
        <v>100343</v>
      </c>
      <c r="B3965" t="s">
        <v>11640</v>
      </c>
      <c r="C3965" t="s">
        <v>94</v>
      </c>
      <c r="D3965">
        <v>16.149999999999999</v>
      </c>
    </row>
    <row r="3966" spans="1:4" x14ac:dyDescent="0.2">
      <c r="A3966">
        <v>100349</v>
      </c>
      <c r="B3966" t="s">
        <v>11641</v>
      </c>
      <c r="C3966" t="s">
        <v>2968</v>
      </c>
      <c r="D3966">
        <v>674.73</v>
      </c>
    </row>
    <row r="3967" spans="1:4" x14ac:dyDescent="0.2">
      <c r="A3967">
        <v>100336</v>
      </c>
      <c r="B3967" t="s">
        <v>11642</v>
      </c>
      <c r="C3967" t="s">
        <v>3211</v>
      </c>
      <c r="D3967" t="s">
        <v>17527</v>
      </c>
    </row>
    <row r="3968" spans="1:4" x14ac:dyDescent="0.2">
      <c r="A3968">
        <v>100337</v>
      </c>
      <c r="B3968" t="s">
        <v>11644</v>
      </c>
      <c r="C3968" t="s">
        <v>3211</v>
      </c>
      <c r="D3968" t="s">
        <v>17527</v>
      </c>
    </row>
    <row r="3969" spans="1:4" x14ac:dyDescent="0.2">
      <c r="A3969">
        <v>100339</v>
      </c>
      <c r="B3969" t="s">
        <v>11645</v>
      </c>
      <c r="C3969" t="s">
        <v>3211</v>
      </c>
      <c r="D3969" t="s">
        <v>17527</v>
      </c>
    </row>
    <row r="3970" spans="1:4" x14ac:dyDescent="0.2">
      <c r="A3970">
        <v>100340</v>
      </c>
      <c r="B3970" t="s">
        <v>11646</v>
      </c>
      <c r="C3970" t="s">
        <v>3211</v>
      </c>
      <c r="D3970" t="s">
        <v>17527</v>
      </c>
    </row>
    <row r="3971" spans="1:4" x14ac:dyDescent="0.2">
      <c r="A3971">
        <v>105805</v>
      </c>
      <c r="B3971" t="s">
        <v>11647</v>
      </c>
      <c r="C3971" t="s">
        <v>3211</v>
      </c>
      <c r="D3971">
        <v>895.54</v>
      </c>
    </row>
    <row r="3972" spans="1:4" x14ac:dyDescent="0.2">
      <c r="A3972">
        <v>105806</v>
      </c>
      <c r="B3972" t="s">
        <v>11648</v>
      </c>
      <c r="C3972" t="s">
        <v>3211</v>
      </c>
      <c r="D3972">
        <v>567.95000000000005</v>
      </c>
    </row>
    <row r="3973" spans="1:4" x14ac:dyDescent="0.2">
      <c r="A3973">
        <v>105807</v>
      </c>
      <c r="B3973" t="s">
        <v>11649</v>
      </c>
      <c r="C3973" t="s">
        <v>3211</v>
      </c>
      <c r="D3973">
        <v>715.17</v>
      </c>
    </row>
    <row r="3974" spans="1:4" x14ac:dyDescent="0.2">
      <c r="A3974">
        <v>105808</v>
      </c>
      <c r="B3974" t="s">
        <v>11650</v>
      </c>
      <c r="C3974" t="s">
        <v>3211</v>
      </c>
      <c r="D3974">
        <v>469.48</v>
      </c>
    </row>
    <row r="3975" spans="1:4" x14ac:dyDescent="0.2">
      <c r="A3975">
        <v>100341</v>
      </c>
      <c r="B3975" t="s">
        <v>11651</v>
      </c>
      <c r="C3975" t="s">
        <v>3211</v>
      </c>
      <c r="D3975">
        <v>49.56</v>
      </c>
    </row>
    <row r="3976" spans="1:4" x14ac:dyDescent="0.2">
      <c r="A3976">
        <v>100351</v>
      </c>
      <c r="B3976" t="s">
        <v>11652</v>
      </c>
      <c r="C3976" t="s">
        <v>3211</v>
      </c>
      <c r="D3976" t="s">
        <v>17527</v>
      </c>
    </row>
    <row r="3977" spans="1:4" x14ac:dyDescent="0.2">
      <c r="A3977">
        <v>100353</v>
      </c>
      <c r="B3977" t="s">
        <v>11658</v>
      </c>
      <c r="C3977" t="s">
        <v>3211</v>
      </c>
      <c r="D3977" t="s">
        <v>17527</v>
      </c>
    </row>
    <row r="3978" spans="1:4" x14ac:dyDescent="0.2">
      <c r="A3978">
        <v>100350</v>
      </c>
      <c r="B3978" t="s">
        <v>11660</v>
      </c>
      <c r="C3978" t="s">
        <v>3211</v>
      </c>
      <c r="D3978" t="s">
        <v>17527</v>
      </c>
    </row>
    <row r="3979" spans="1:4" x14ac:dyDescent="0.2">
      <c r="A3979">
        <v>105043</v>
      </c>
      <c r="B3979" t="s">
        <v>11663</v>
      </c>
      <c r="C3979" t="s">
        <v>83</v>
      </c>
      <c r="D3979" t="s">
        <v>17527</v>
      </c>
    </row>
    <row r="3980" spans="1:4" x14ac:dyDescent="0.2">
      <c r="A3980">
        <v>105047</v>
      </c>
      <c r="B3980" t="s">
        <v>11664</v>
      </c>
      <c r="C3980" t="s">
        <v>83</v>
      </c>
      <c r="D3980" t="s">
        <v>17527</v>
      </c>
    </row>
    <row r="3981" spans="1:4" x14ac:dyDescent="0.2">
      <c r="A3981">
        <v>105044</v>
      </c>
      <c r="B3981" t="s">
        <v>11665</v>
      </c>
      <c r="C3981" t="s">
        <v>83</v>
      </c>
      <c r="D3981" t="s">
        <v>17527</v>
      </c>
    </row>
    <row r="3982" spans="1:4" x14ac:dyDescent="0.2">
      <c r="A3982">
        <v>105094</v>
      </c>
      <c r="B3982" t="s">
        <v>11666</v>
      </c>
      <c r="C3982" t="s">
        <v>83</v>
      </c>
      <c r="D3982" t="s">
        <v>17527</v>
      </c>
    </row>
    <row r="3983" spans="1:4" x14ac:dyDescent="0.2">
      <c r="A3983">
        <v>105096</v>
      </c>
      <c r="B3983" t="s">
        <v>11667</v>
      </c>
      <c r="C3983" t="s">
        <v>83</v>
      </c>
      <c r="D3983" t="s">
        <v>17527</v>
      </c>
    </row>
    <row r="3984" spans="1:4" x14ac:dyDescent="0.2">
      <c r="A3984">
        <v>105048</v>
      </c>
      <c r="B3984" t="s">
        <v>11668</v>
      </c>
      <c r="C3984" t="s">
        <v>83</v>
      </c>
      <c r="D3984" t="s">
        <v>17527</v>
      </c>
    </row>
    <row r="3985" spans="1:4" x14ac:dyDescent="0.2">
      <c r="A3985">
        <v>105097</v>
      </c>
      <c r="B3985" t="s">
        <v>11669</v>
      </c>
      <c r="C3985" t="s">
        <v>83</v>
      </c>
      <c r="D3985" t="s">
        <v>17527</v>
      </c>
    </row>
    <row r="3986" spans="1:4" x14ac:dyDescent="0.2">
      <c r="A3986">
        <v>105049</v>
      </c>
      <c r="B3986" t="s">
        <v>11670</v>
      </c>
      <c r="C3986" t="s">
        <v>83</v>
      </c>
      <c r="D3986" t="s">
        <v>17527</v>
      </c>
    </row>
    <row r="3987" spans="1:4" x14ac:dyDescent="0.2">
      <c r="A3987">
        <v>105051</v>
      </c>
      <c r="B3987" t="s">
        <v>11671</v>
      </c>
      <c r="C3987" t="s">
        <v>83</v>
      </c>
      <c r="D3987" t="s">
        <v>17527</v>
      </c>
    </row>
    <row r="3988" spans="1:4" x14ac:dyDescent="0.2">
      <c r="A3988">
        <v>105054</v>
      </c>
      <c r="B3988" t="s">
        <v>11672</v>
      </c>
      <c r="C3988" t="s">
        <v>83</v>
      </c>
      <c r="D3988" t="s">
        <v>17527</v>
      </c>
    </row>
    <row r="3989" spans="1:4" x14ac:dyDescent="0.2">
      <c r="A3989">
        <v>105052</v>
      </c>
      <c r="B3989" t="s">
        <v>11673</v>
      </c>
      <c r="C3989" t="s">
        <v>83</v>
      </c>
      <c r="D3989" t="s">
        <v>17527</v>
      </c>
    </row>
    <row r="3990" spans="1:4" x14ac:dyDescent="0.2">
      <c r="A3990">
        <v>105055</v>
      </c>
      <c r="B3990" t="s">
        <v>11674</v>
      </c>
      <c r="C3990" t="s">
        <v>83</v>
      </c>
      <c r="D3990" t="s">
        <v>17527</v>
      </c>
    </row>
    <row r="3991" spans="1:4" x14ac:dyDescent="0.2">
      <c r="A3991">
        <v>105065</v>
      </c>
      <c r="B3991" t="s">
        <v>11675</v>
      </c>
      <c r="C3991" t="s">
        <v>83</v>
      </c>
      <c r="D3991" t="s">
        <v>17527</v>
      </c>
    </row>
    <row r="3992" spans="1:4" x14ac:dyDescent="0.2">
      <c r="A3992">
        <v>105059</v>
      </c>
      <c r="B3992" t="s">
        <v>11676</v>
      </c>
      <c r="C3992" t="s">
        <v>83</v>
      </c>
      <c r="D3992" t="s">
        <v>17527</v>
      </c>
    </row>
    <row r="3993" spans="1:4" x14ac:dyDescent="0.2">
      <c r="A3993">
        <v>105057</v>
      </c>
      <c r="B3993" t="s">
        <v>11677</v>
      </c>
      <c r="C3993" t="s">
        <v>83</v>
      </c>
      <c r="D3993" t="s">
        <v>17527</v>
      </c>
    </row>
    <row r="3994" spans="1:4" x14ac:dyDescent="0.2">
      <c r="A3994">
        <v>105060</v>
      </c>
      <c r="B3994" t="s">
        <v>11678</v>
      </c>
      <c r="C3994" t="s">
        <v>83</v>
      </c>
      <c r="D3994" t="s">
        <v>17527</v>
      </c>
    </row>
    <row r="3995" spans="1:4" x14ac:dyDescent="0.2">
      <c r="A3995">
        <v>105042</v>
      </c>
      <c r="B3995" t="s">
        <v>11679</v>
      </c>
      <c r="C3995" t="s">
        <v>83</v>
      </c>
      <c r="D3995">
        <v>83.33</v>
      </c>
    </row>
    <row r="3996" spans="1:4" x14ac:dyDescent="0.2">
      <c r="A3996">
        <v>105046</v>
      </c>
      <c r="B3996" t="s">
        <v>11680</v>
      </c>
      <c r="C3996" t="s">
        <v>83</v>
      </c>
      <c r="D3996">
        <v>69.87</v>
      </c>
    </row>
    <row r="3997" spans="1:4" x14ac:dyDescent="0.2">
      <c r="A3997">
        <v>105095</v>
      </c>
      <c r="B3997" t="s">
        <v>11681</v>
      </c>
      <c r="C3997" t="s">
        <v>83</v>
      </c>
      <c r="D3997">
        <v>123.94</v>
      </c>
    </row>
    <row r="3998" spans="1:4" x14ac:dyDescent="0.2">
      <c r="A3998">
        <v>105098</v>
      </c>
      <c r="B3998" t="s">
        <v>11682</v>
      </c>
      <c r="C3998" t="s">
        <v>83</v>
      </c>
      <c r="D3998">
        <v>110.51</v>
      </c>
    </row>
    <row r="3999" spans="1:4" x14ac:dyDescent="0.2">
      <c r="A3999">
        <v>105050</v>
      </c>
      <c r="B3999" t="s">
        <v>11683</v>
      </c>
      <c r="C3999" t="s">
        <v>83</v>
      </c>
      <c r="D3999">
        <v>256.83</v>
      </c>
    </row>
    <row r="4000" spans="1:4" x14ac:dyDescent="0.2">
      <c r="A4000">
        <v>105053</v>
      </c>
      <c r="B4000" t="s">
        <v>11684</v>
      </c>
      <c r="C4000" t="s">
        <v>83</v>
      </c>
      <c r="D4000">
        <v>243.56</v>
      </c>
    </row>
    <row r="4001" spans="1:4" x14ac:dyDescent="0.2">
      <c r="A4001">
        <v>105056</v>
      </c>
      <c r="B4001" t="s">
        <v>11685</v>
      </c>
      <c r="C4001" t="s">
        <v>83</v>
      </c>
      <c r="D4001">
        <v>354.59</v>
      </c>
    </row>
    <row r="4002" spans="1:4" x14ac:dyDescent="0.2">
      <c r="A4002">
        <v>105058</v>
      </c>
      <c r="B4002" t="s">
        <v>11686</v>
      </c>
      <c r="C4002" t="s">
        <v>83</v>
      </c>
      <c r="D4002">
        <v>342.28</v>
      </c>
    </row>
    <row r="4003" spans="1:4" x14ac:dyDescent="0.2">
      <c r="A4003">
        <v>105062</v>
      </c>
      <c r="B4003" t="s">
        <v>11687</v>
      </c>
      <c r="C4003" t="s">
        <v>83</v>
      </c>
      <c r="D4003" t="s">
        <v>17527</v>
      </c>
    </row>
    <row r="4004" spans="1:4" x14ac:dyDescent="0.2">
      <c r="A4004">
        <v>105066</v>
      </c>
      <c r="B4004" t="s">
        <v>11688</v>
      </c>
      <c r="C4004" t="s">
        <v>83</v>
      </c>
      <c r="D4004" t="s">
        <v>17527</v>
      </c>
    </row>
    <row r="4005" spans="1:4" x14ac:dyDescent="0.2">
      <c r="A4005">
        <v>105063</v>
      </c>
      <c r="B4005" t="s">
        <v>11689</v>
      </c>
      <c r="C4005" t="s">
        <v>83</v>
      </c>
      <c r="D4005" t="s">
        <v>17527</v>
      </c>
    </row>
    <row r="4006" spans="1:4" x14ac:dyDescent="0.2">
      <c r="A4006">
        <v>105067</v>
      </c>
      <c r="B4006" t="s">
        <v>11690</v>
      </c>
      <c r="C4006" t="s">
        <v>83</v>
      </c>
      <c r="D4006" t="s">
        <v>17527</v>
      </c>
    </row>
    <row r="4007" spans="1:4" x14ac:dyDescent="0.2">
      <c r="A4007">
        <v>105069</v>
      </c>
      <c r="B4007" t="s">
        <v>11691</v>
      </c>
      <c r="C4007" t="s">
        <v>83</v>
      </c>
      <c r="D4007" t="s">
        <v>17527</v>
      </c>
    </row>
    <row r="4008" spans="1:4" x14ac:dyDescent="0.2">
      <c r="A4008">
        <v>105072</v>
      </c>
      <c r="B4008" t="s">
        <v>11692</v>
      </c>
      <c r="C4008" t="s">
        <v>83</v>
      </c>
      <c r="D4008" t="s">
        <v>17527</v>
      </c>
    </row>
    <row r="4009" spans="1:4" x14ac:dyDescent="0.2">
      <c r="A4009">
        <v>105070</v>
      </c>
      <c r="B4009" t="s">
        <v>11693</v>
      </c>
      <c r="C4009" t="s">
        <v>83</v>
      </c>
      <c r="D4009" t="s">
        <v>17527</v>
      </c>
    </row>
    <row r="4010" spans="1:4" x14ac:dyDescent="0.2">
      <c r="A4010">
        <v>105073</v>
      </c>
      <c r="B4010" t="s">
        <v>11694</v>
      </c>
      <c r="C4010" t="s">
        <v>83</v>
      </c>
      <c r="D4010" t="s">
        <v>17527</v>
      </c>
    </row>
    <row r="4011" spans="1:4" x14ac:dyDescent="0.2">
      <c r="A4011">
        <v>105075</v>
      </c>
      <c r="B4011" t="s">
        <v>11695</v>
      </c>
      <c r="C4011" t="s">
        <v>83</v>
      </c>
      <c r="D4011" t="s">
        <v>17527</v>
      </c>
    </row>
    <row r="4012" spans="1:4" x14ac:dyDescent="0.2">
      <c r="A4012">
        <v>105078</v>
      </c>
      <c r="B4012" t="s">
        <v>11696</v>
      </c>
      <c r="C4012" t="s">
        <v>83</v>
      </c>
      <c r="D4012" t="s">
        <v>17527</v>
      </c>
    </row>
    <row r="4013" spans="1:4" x14ac:dyDescent="0.2">
      <c r="A4013">
        <v>105076</v>
      </c>
      <c r="B4013" t="s">
        <v>11697</v>
      </c>
      <c r="C4013" t="s">
        <v>83</v>
      </c>
      <c r="D4013" t="s">
        <v>17527</v>
      </c>
    </row>
    <row r="4014" spans="1:4" x14ac:dyDescent="0.2">
      <c r="A4014">
        <v>105079</v>
      </c>
      <c r="B4014" t="s">
        <v>11698</v>
      </c>
      <c r="C4014" t="s">
        <v>83</v>
      </c>
      <c r="D4014" t="s">
        <v>17527</v>
      </c>
    </row>
    <row r="4015" spans="1:4" x14ac:dyDescent="0.2">
      <c r="A4015">
        <v>105061</v>
      </c>
      <c r="B4015" t="s">
        <v>11699</v>
      </c>
      <c r="C4015" t="s">
        <v>83</v>
      </c>
      <c r="D4015">
        <v>116.94</v>
      </c>
    </row>
    <row r="4016" spans="1:4" x14ac:dyDescent="0.2">
      <c r="A4016">
        <v>105064</v>
      </c>
      <c r="B4016" t="s">
        <v>11700</v>
      </c>
      <c r="C4016" t="s">
        <v>83</v>
      </c>
      <c r="D4016">
        <v>99.61</v>
      </c>
    </row>
    <row r="4017" spans="1:4" x14ac:dyDescent="0.2">
      <c r="A4017">
        <v>105068</v>
      </c>
      <c r="B4017" t="s">
        <v>11701</v>
      </c>
      <c r="C4017" t="s">
        <v>83</v>
      </c>
      <c r="D4017">
        <v>190.77</v>
      </c>
    </row>
    <row r="4018" spans="1:4" x14ac:dyDescent="0.2">
      <c r="A4018">
        <v>105071</v>
      </c>
      <c r="B4018" t="s">
        <v>11702</v>
      </c>
      <c r="C4018" t="s">
        <v>83</v>
      </c>
      <c r="D4018">
        <v>173.46</v>
      </c>
    </row>
    <row r="4019" spans="1:4" x14ac:dyDescent="0.2">
      <c r="A4019">
        <v>105074</v>
      </c>
      <c r="B4019" t="s">
        <v>11703</v>
      </c>
      <c r="C4019" t="s">
        <v>83</v>
      </c>
      <c r="D4019">
        <v>294.11</v>
      </c>
    </row>
    <row r="4020" spans="1:4" x14ac:dyDescent="0.2">
      <c r="A4020">
        <v>105077</v>
      </c>
      <c r="B4020" t="s">
        <v>11704</v>
      </c>
      <c r="C4020" t="s">
        <v>83</v>
      </c>
      <c r="D4020">
        <v>276.89</v>
      </c>
    </row>
    <row r="4021" spans="1:4" x14ac:dyDescent="0.2">
      <c r="A4021">
        <v>105090</v>
      </c>
      <c r="B4021" t="s">
        <v>11705</v>
      </c>
      <c r="C4021" t="s">
        <v>3211</v>
      </c>
      <c r="D4021">
        <v>409.17</v>
      </c>
    </row>
    <row r="4022" spans="1:4" x14ac:dyDescent="0.2">
      <c r="A4022">
        <v>105099</v>
      </c>
      <c r="B4022" t="s">
        <v>11706</v>
      </c>
      <c r="C4022" t="s">
        <v>83</v>
      </c>
      <c r="D4022">
        <v>101.71</v>
      </c>
    </row>
    <row r="4023" spans="1:4" x14ac:dyDescent="0.2">
      <c r="A4023">
        <v>105100</v>
      </c>
      <c r="B4023" t="s">
        <v>11707</v>
      </c>
      <c r="C4023" t="s">
        <v>83</v>
      </c>
      <c r="D4023">
        <v>146.07</v>
      </c>
    </row>
    <row r="4024" spans="1:4" x14ac:dyDescent="0.2">
      <c r="A4024">
        <v>105101</v>
      </c>
      <c r="B4024" t="s">
        <v>11708</v>
      </c>
      <c r="C4024" t="s">
        <v>83</v>
      </c>
      <c r="D4024">
        <v>286.77999999999997</v>
      </c>
    </row>
    <row r="4025" spans="1:4" x14ac:dyDescent="0.2">
      <c r="A4025">
        <v>105102</v>
      </c>
      <c r="B4025" t="s">
        <v>11709</v>
      </c>
      <c r="C4025" t="s">
        <v>83</v>
      </c>
      <c r="D4025">
        <v>394.72</v>
      </c>
    </row>
    <row r="4026" spans="1:4" x14ac:dyDescent="0.2">
      <c r="A4026">
        <v>105080</v>
      </c>
      <c r="B4026" t="s">
        <v>11710</v>
      </c>
      <c r="C4026" t="s">
        <v>83</v>
      </c>
      <c r="D4026">
        <v>77.3</v>
      </c>
    </row>
    <row r="4027" spans="1:4" x14ac:dyDescent="0.2">
      <c r="A4027">
        <v>105081</v>
      </c>
      <c r="B4027" t="s">
        <v>11711</v>
      </c>
      <c r="C4027" t="s">
        <v>83</v>
      </c>
      <c r="D4027">
        <v>89.11</v>
      </c>
    </row>
    <row r="4028" spans="1:4" x14ac:dyDescent="0.2">
      <c r="A4028">
        <v>105091</v>
      </c>
      <c r="B4028" t="s">
        <v>11712</v>
      </c>
      <c r="C4028" t="s">
        <v>83</v>
      </c>
      <c r="D4028">
        <v>153.5</v>
      </c>
    </row>
    <row r="4029" spans="1:4" x14ac:dyDescent="0.2">
      <c r="A4029">
        <v>105089</v>
      </c>
      <c r="B4029" t="s">
        <v>11713</v>
      </c>
      <c r="C4029" t="s">
        <v>83</v>
      </c>
      <c r="D4029">
        <v>193.11</v>
      </c>
    </row>
    <row r="4030" spans="1:4" x14ac:dyDescent="0.2">
      <c r="A4030">
        <v>105082</v>
      </c>
      <c r="B4030" t="s">
        <v>11714</v>
      </c>
      <c r="C4030" t="s">
        <v>83</v>
      </c>
      <c r="D4030">
        <v>80.459999999999994</v>
      </c>
    </row>
    <row r="4031" spans="1:4" x14ac:dyDescent="0.2">
      <c r="A4031">
        <v>105083</v>
      </c>
      <c r="B4031" t="s">
        <v>11715</v>
      </c>
      <c r="C4031" t="s">
        <v>83</v>
      </c>
      <c r="D4031">
        <v>90.55</v>
      </c>
    </row>
    <row r="4032" spans="1:4" x14ac:dyDescent="0.2">
      <c r="A4032">
        <v>105084</v>
      </c>
      <c r="B4032" t="s">
        <v>11716</v>
      </c>
      <c r="C4032" t="s">
        <v>83</v>
      </c>
      <c r="D4032">
        <v>111.84</v>
      </c>
    </row>
    <row r="4033" spans="1:4" x14ac:dyDescent="0.2">
      <c r="A4033">
        <v>105086</v>
      </c>
      <c r="B4033" t="s">
        <v>11717</v>
      </c>
      <c r="C4033" t="s">
        <v>83</v>
      </c>
      <c r="D4033">
        <v>104.31</v>
      </c>
    </row>
    <row r="4034" spans="1:4" x14ac:dyDescent="0.2">
      <c r="A4034">
        <v>105087</v>
      </c>
      <c r="B4034" t="s">
        <v>11718</v>
      </c>
      <c r="C4034" t="s">
        <v>83</v>
      </c>
      <c r="D4034">
        <v>116.91</v>
      </c>
    </row>
    <row r="4035" spans="1:4" x14ac:dyDescent="0.2">
      <c r="A4035">
        <v>105088</v>
      </c>
      <c r="B4035" t="s">
        <v>11719</v>
      </c>
      <c r="C4035" t="s">
        <v>83</v>
      </c>
      <c r="D4035">
        <v>208.93</v>
      </c>
    </row>
    <row r="4036" spans="1:4" x14ac:dyDescent="0.2">
      <c r="A4036">
        <v>105092</v>
      </c>
      <c r="B4036" t="s">
        <v>11720</v>
      </c>
      <c r="C4036" t="s">
        <v>83</v>
      </c>
      <c r="D4036">
        <v>166.67</v>
      </c>
    </row>
    <row r="4037" spans="1:4" x14ac:dyDescent="0.2">
      <c r="A4037">
        <v>105085</v>
      </c>
      <c r="B4037" t="s">
        <v>11721</v>
      </c>
      <c r="C4037" t="s">
        <v>83</v>
      </c>
      <c r="D4037">
        <v>116.8</v>
      </c>
    </row>
    <row r="4038" spans="1:4" x14ac:dyDescent="0.2">
      <c r="A4038">
        <v>105093</v>
      </c>
      <c r="B4038" t="s">
        <v>11722</v>
      </c>
      <c r="C4038" t="s">
        <v>83</v>
      </c>
      <c r="D4038">
        <v>169.4</v>
      </c>
    </row>
    <row r="4039" spans="1:4" x14ac:dyDescent="0.2">
      <c r="A4039">
        <v>105041</v>
      </c>
      <c r="B4039" t="s">
        <v>11723</v>
      </c>
      <c r="C4039" t="s">
        <v>83</v>
      </c>
      <c r="D4039">
        <v>61.99</v>
      </c>
    </row>
    <row r="4040" spans="1:4" x14ac:dyDescent="0.2">
      <c r="A4040">
        <v>105045</v>
      </c>
      <c r="B4040" t="s">
        <v>11724</v>
      </c>
      <c r="C4040" t="s">
        <v>83</v>
      </c>
      <c r="D4040">
        <v>70.239999999999995</v>
      </c>
    </row>
    <row r="4041" spans="1:4" x14ac:dyDescent="0.2">
      <c r="A4041">
        <v>93961</v>
      </c>
      <c r="B4041" t="s">
        <v>11725</v>
      </c>
      <c r="C4041" t="s">
        <v>83</v>
      </c>
      <c r="D4041">
        <v>262.38</v>
      </c>
    </row>
    <row r="4042" spans="1:4" x14ac:dyDescent="0.2">
      <c r="A4042">
        <v>93971</v>
      </c>
      <c r="B4042" t="s">
        <v>11728</v>
      </c>
      <c r="C4042" t="s">
        <v>83</v>
      </c>
      <c r="D4042">
        <v>220.13</v>
      </c>
    </row>
    <row r="4043" spans="1:4" x14ac:dyDescent="0.2">
      <c r="A4043">
        <v>93959</v>
      </c>
      <c r="B4043" t="s">
        <v>11729</v>
      </c>
      <c r="C4043" t="s">
        <v>83</v>
      </c>
      <c r="D4043">
        <v>293.45999999999998</v>
      </c>
    </row>
    <row r="4044" spans="1:4" x14ac:dyDescent="0.2">
      <c r="A4044">
        <v>93969</v>
      </c>
      <c r="B4044" t="s">
        <v>11730</v>
      </c>
      <c r="C4044" t="s">
        <v>83</v>
      </c>
      <c r="D4044">
        <v>245.09</v>
      </c>
    </row>
    <row r="4045" spans="1:4" x14ac:dyDescent="0.2">
      <c r="A4045">
        <v>93957</v>
      </c>
      <c r="B4045" t="s">
        <v>11731</v>
      </c>
      <c r="C4045" t="s">
        <v>83</v>
      </c>
      <c r="D4045">
        <v>367.13</v>
      </c>
    </row>
    <row r="4046" spans="1:4" x14ac:dyDescent="0.2">
      <c r="A4046">
        <v>93967</v>
      </c>
      <c r="B4046" t="s">
        <v>11732</v>
      </c>
      <c r="C4046" t="s">
        <v>83</v>
      </c>
      <c r="D4046">
        <v>306.27999999999997</v>
      </c>
    </row>
    <row r="4047" spans="1:4" x14ac:dyDescent="0.2">
      <c r="A4047">
        <v>104878</v>
      </c>
      <c r="B4047" t="s">
        <v>11733</v>
      </c>
      <c r="C4047" t="s">
        <v>52</v>
      </c>
      <c r="D4047" s="335">
        <v>2380.5500000000002</v>
      </c>
    </row>
    <row r="4048" spans="1:4" x14ac:dyDescent="0.2">
      <c r="A4048">
        <v>104877</v>
      </c>
      <c r="B4048" t="s">
        <v>11734</v>
      </c>
      <c r="C4048" t="s">
        <v>52</v>
      </c>
      <c r="D4048">
        <v>678.15</v>
      </c>
    </row>
    <row r="4049" spans="1:4" x14ac:dyDescent="0.2">
      <c r="A4049">
        <v>104841</v>
      </c>
      <c r="B4049" t="s">
        <v>11735</v>
      </c>
      <c r="C4049" t="s">
        <v>83</v>
      </c>
      <c r="D4049">
        <v>103.41</v>
      </c>
    </row>
    <row r="4050" spans="1:4" x14ac:dyDescent="0.2">
      <c r="A4050">
        <v>104849</v>
      </c>
      <c r="B4050" t="s">
        <v>11736</v>
      </c>
      <c r="C4050" t="s">
        <v>83</v>
      </c>
      <c r="D4050">
        <v>71.77</v>
      </c>
    </row>
    <row r="4051" spans="1:4" x14ac:dyDescent="0.2">
      <c r="A4051">
        <v>104887</v>
      </c>
      <c r="B4051" t="s">
        <v>11737</v>
      </c>
      <c r="C4051" t="s">
        <v>83</v>
      </c>
      <c r="D4051">
        <v>55.16</v>
      </c>
    </row>
    <row r="4052" spans="1:4" x14ac:dyDescent="0.2">
      <c r="A4052">
        <v>104844</v>
      </c>
      <c r="B4052" t="s">
        <v>11738</v>
      </c>
      <c r="C4052" t="s">
        <v>83</v>
      </c>
      <c r="D4052">
        <v>114.09</v>
      </c>
    </row>
    <row r="4053" spans="1:4" x14ac:dyDescent="0.2">
      <c r="A4053">
        <v>104852</v>
      </c>
      <c r="B4053" t="s">
        <v>11739</v>
      </c>
      <c r="C4053" t="s">
        <v>83</v>
      </c>
      <c r="D4053">
        <v>79.02</v>
      </c>
    </row>
    <row r="4054" spans="1:4" x14ac:dyDescent="0.2">
      <c r="A4054">
        <v>104846</v>
      </c>
      <c r="B4054" t="s">
        <v>11740</v>
      </c>
      <c r="C4054" t="s">
        <v>83</v>
      </c>
      <c r="D4054">
        <v>129.99</v>
      </c>
    </row>
    <row r="4055" spans="1:4" x14ac:dyDescent="0.2">
      <c r="A4055">
        <v>104854</v>
      </c>
      <c r="B4055" t="s">
        <v>11741</v>
      </c>
      <c r="C4055" t="s">
        <v>83</v>
      </c>
      <c r="D4055">
        <v>89.78</v>
      </c>
    </row>
    <row r="4056" spans="1:4" x14ac:dyDescent="0.2">
      <c r="A4056">
        <v>104890</v>
      </c>
      <c r="B4056" t="s">
        <v>11742</v>
      </c>
      <c r="C4056" t="s">
        <v>83</v>
      </c>
      <c r="D4056">
        <v>63.21</v>
      </c>
    </row>
    <row r="4057" spans="1:4" x14ac:dyDescent="0.2">
      <c r="A4057">
        <v>104842</v>
      </c>
      <c r="B4057" t="s">
        <v>11743</v>
      </c>
      <c r="C4057" t="s">
        <v>83</v>
      </c>
      <c r="D4057">
        <v>88.41</v>
      </c>
    </row>
    <row r="4058" spans="1:4" x14ac:dyDescent="0.2">
      <c r="A4058">
        <v>104850</v>
      </c>
      <c r="B4058" t="s">
        <v>11744</v>
      </c>
      <c r="C4058" t="s">
        <v>83</v>
      </c>
      <c r="D4058">
        <v>63.93</v>
      </c>
    </row>
    <row r="4059" spans="1:4" x14ac:dyDescent="0.2">
      <c r="A4059">
        <v>104888</v>
      </c>
      <c r="B4059" t="s">
        <v>11745</v>
      </c>
      <c r="C4059" t="s">
        <v>83</v>
      </c>
      <c r="D4059">
        <v>50.13</v>
      </c>
    </row>
    <row r="4060" spans="1:4" x14ac:dyDescent="0.2">
      <c r="A4060">
        <v>104879</v>
      </c>
      <c r="B4060" t="s">
        <v>11746</v>
      </c>
      <c r="C4060" t="s">
        <v>83</v>
      </c>
      <c r="D4060">
        <v>97.34</v>
      </c>
    </row>
    <row r="4061" spans="1:4" x14ac:dyDescent="0.2">
      <c r="A4061">
        <v>104853</v>
      </c>
      <c r="B4061" t="s">
        <v>11747</v>
      </c>
      <c r="C4061" t="s">
        <v>83</v>
      </c>
      <c r="D4061">
        <v>69.989999999999995</v>
      </c>
    </row>
    <row r="4062" spans="1:4" x14ac:dyDescent="0.2">
      <c r="A4062">
        <v>104847</v>
      </c>
      <c r="B4062" t="s">
        <v>11748</v>
      </c>
      <c r="C4062" t="s">
        <v>83</v>
      </c>
      <c r="D4062">
        <v>110.57</v>
      </c>
    </row>
    <row r="4063" spans="1:4" x14ac:dyDescent="0.2">
      <c r="A4063">
        <v>104855</v>
      </c>
      <c r="B4063" t="s">
        <v>11749</v>
      </c>
      <c r="C4063" t="s">
        <v>83</v>
      </c>
      <c r="D4063">
        <v>78.95</v>
      </c>
    </row>
    <row r="4064" spans="1:4" x14ac:dyDescent="0.2">
      <c r="A4064">
        <v>104891</v>
      </c>
      <c r="B4064" t="s">
        <v>11750</v>
      </c>
      <c r="C4064" t="s">
        <v>83</v>
      </c>
      <c r="D4064">
        <v>56.89</v>
      </c>
    </row>
    <row r="4065" spans="1:4" x14ac:dyDescent="0.2">
      <c r="A4065">
        <v>104892</v>
      </c>
      <c r="B4065" t="s">
        <v>11751</v>
      </c>
      <c r="C4065" t="s">
        <v>83</v>
      </c>
      <c r="D4065">
        <v>128.41999999999999</v>
      </c>
    </row>
    <row r="4066" spans="1:4" x14ac:dyDescent="0.2">
      <c r="A4066">
        <v>104848</v>
      </c>
      <c r="B4066" t="s">
        <v>11752</v>
      </c>
      <c r="C4066" t="s">
        <v>83</v>
      </c>
      <c r="D4066">
        <v>83.45</v>
      </c>
    </row>
    <row r="4067" spans="1:4" x14ac:dyDescent="0.2">
      <c r="A4067">
        <v>104886</v>
      </c>
      <c r="B4067" t="s">
        <v>11753</v>
      </c>
      <c r="C4067" t="s">
        <v>83</v>
      </c>
      <c r="D4067">
        <v>62.66</v>
      </c>
    </row>
    <row r="4068" spans="1:4" x14ac:dyDescent="0.2">
      <c r="A4068">
        <v>104843</v>
      </c>
      <c r="B4068" t="s">
        <v>11754</v>
      </c>
      <c r="C4068" t="s">
        <v>83</v>
      </c>
      <c r="D4068">
        <v>141.76</v>
      </c>
    </row>
    <row r="4069" spans="1:4" x14ac:dyDescent="0.2">
      <c r="A4069">
        <v>104851</v>
      </c>
      <c r="B4069" t="s">
        <v>11755</v>
      </c>
      <c r="C4069" t="s">
        <v>83</v>
      </c>
      <c r="D4069">
        <v>92.49</v>
      </c>
    </row>
    <row r="4070" spans="1:4" x14ac:dyDescent="0.2">
      <c r="A4070">
        <v>104845</v>
      </c>
      <c r="B4070" t="s">
        <v>11756</v>
      </c>
      <c r="C4070" t="s">
        <v>83</v>
      </c>
      <c r="D4070">
        <v>161.54</v>
      </c>
    </row>
    <row r="4071" spans="1:4" x14ac:dyDescent="0.2">
      <c r="A4071">
        <v>104880</v>
      </c>
      <c r="B4071" t="s">
        <v>11757</v>
      </c>
      <c r="C4071" t="s">
        <v>83</v>
      </c>
      <c r="D4071">
        <v>105.92</v>
      </c>
    </row>
    <row r="4072" spans="1:4" x14ac:dyDescent="0.2">
      <c r="A4072">
        <v>104889</v>
      </c>
      <c r="B4072" t="s">
        <v>11758</v>
      </c>
      <c r="C4072" t="s">
        <v>83</v>
      </c>
      <c r="D4072">
        <v>72.63</v>
      </c>
    </row>
    <row r="4073" spans="1:4" x14ac:dyDescent="0.2">
      <c r="A4073">
        <v>95108</v>
      </c>
      <c r="B4073" t="s">
        <v>11759</v>
      </c>
      <c r="C4073" t="s">
        <v>52</v>
      </c>
      <c r="D4073">
        <v>48.49</v>
      </c>
    </row>
    <row r="4074" spans="1:4" x14ac:dyDescent="0.2">
      <c r="A4074">
        <v>104857</v>
      </c>
      <c r="B4074" t="s">
        <v>11761</v>
      </c>
      <c r="C4074" t="s">
        <v>83</v>
      </c>
      <c r="D4074" t="s">
        <v>17527</v>
      </c>
    </row>
    <row r="4075" spans="1:4" x14ac:dyDescent="0.2">
      <c r="A4075">
        <v>104859</v>
      </c>
      <c r="B4075" t="s">
        <v>11762</v>
      </c>
      <c r="C4075" t="s">
        <v>83</v>
      </c>
      <c r="D4075" t="s">
        <v>17527</v>
      </c>
    </row>
    <row r="4076" spans="1:4" x14ac:dyDescent="0.2">
      <c r="A4076">
        <v>104861</v>
      </c>
      <c r="B4076" t="s">
        <v>11763</v>
      </c>
      <c r="C4076" t="s">
        <v>83</v>
      </c>
      <c r="D4076" t="s">
        <v>17527</v>
      </c>
    </row>
    <row r="4077" spans="1:4" x14ac:dyDescent="0.2">
      <c r="A4077">
        <v>104856</v>
      </c>
      <c r="B4077" t="s">
        <v>11764</v>
      </c>
      <c r="C4077" t="s">
        <v>83</v>
      </c>
      <c r="D4077" t="s">
        <v>17527</v>
      </c>
    </row>
    <row r="4078" spans="1:4" x14ac:dyDescent="0.2">
      <c r="A4078">
        <v>104858</v>
      </c>
      <c r="B4078" t="s">
        <v>11765</v>
      </c>
      <c r="C4078" t="s">
        <v>83</v>
      </c>
      <c r="D4078" t="s">
        <v>17527</v>
      </c>
    </row>
    <row r="4079" spans="1:4" x14ac:dyDescent="0.2">
      <c r="A4079">
        <v>104860</v>
      </c>
      <c r="B4079" t="s">
        <v>11766</v>
      </c>
      <c r="C4079" t="s">
        <v>83</v>
      </c>
      <c r="D4079" t="s">
        <v>17527</v>
      </c>
    </row>
    <row r="4080" spans="1:4" x14ac:dyDescent="0.2">
      <c r="A4080">
        <v>104871</v>
      </c>
      <c r="B4080" t="s">
        <v>11767</v>
      </c>
      <c r="C4080" t="s">
        <v>83</v>
      </c>
      <c r="D4080" t="s">
        <v>17527</v>
      </c>
    </row>
    <row r="4081" spans="1:4" x14ac:dyDescent="0.2">
      <c r="A4081">
        <v>104883</v>
      </c>
      <c r="B4081" t="s">
        <v>11769</v>
      </c>
      <c r="C4081" t="s">
        <v>83</v>
      </c>
      <c r="D4081" t="s">
        <v>17527</v>
      </c>
    </row>
    <row r="4082" spans="1:4" x14ac:dyDescent="0.2">
      <c r="A4082">
        <v>104865</v>
      </c>
      <c r="B4082" t="s">
        <v>11770</v>
      </c>
      <c r="C4082" t="s">
        <v>83</v>
      </c>
      <c r="D4082" t="s">
        <v>17527</v>
      </c>
    </row>
    <row r="4083" spans="1:4" x14ac:dyDescent="0.2">
      <c r="A4083">
        <v>104872</v>
      </c>
      <c r="B4083" t="s">
        <v>11771</v>
      </c>
      <c r="C4083" t="s">
        <v>83</v>
      </c>
      <c r="D4083" t="s">
        <v>17527</v>
      </c>
    </row>
    <row r="4084" spans="1:4" x14ac:dyDescent="0.2">
      <c r="A4084">
        <v>104884</v>
      </c>
      <c r="B4084" t="s">
        <v>11772</v>
      </c>
      <c r="C4084" t="s">
        <v>83</v>
      </c>
      <c r="D4084" t="s">
        <v>17527</v>
      </c>
    </row>
    <row r="4085" spans="1:4" x14ac:dyDescent="0.2">
      <c r="A4085">
        <v>104866</v>
      </c>
      <c r="B4085" t="s">
        <v>11773</v>
      </c>
      <c r="C4085" t="s">
        <v>83</v>
      </c>
      <c r="D4085" t="s">
        <v>17527</v>
      </c>
    </row>
    <row r="4086" spans="1:4" x14ac:dyDescent="0.2">
      <c r="A4086">
        <v>104873</v>
      </c>
      <c r="B4086" t="s">
        <v>11774</v>
      </c>
      <c r="C4086" t="s">
        <v>83</v>
      </c>
      <c r="D4086" t="s">
        <v>17527</v>
      </c>
    </row>
    <row r="4087" spans="1:4" x14ac:dyDescent="0.2">
      <c r="A4087">
        <v>104885</v>
      </c>
      <c r="B4087" t="s">
        <v>11775</v>
      </c>
      <c r="C4087" t="s">
        <v>83</v>
      </c>
      <c r="D4087" t="s">
        <v>17527</v>
      </c>
    </row>
    <row r="4088" spans="1:4" x14ac:dyDescent="0.2">
      <c r="A4088">
        <v>104867</v>
      </c>
      <c r="B4088" t="s">
        <v>11776</v>
      </c>
      <c r="C4088" t="s">
        <v>83</v>
      </c>
      <c r="D4088" t="s">
        <v>17527</v>
      </c>
    </row>
    <row r="4089" spans="1:4" x14ac:dyDescent="0.2">
      <c r="A4089">
        <v>104868</v>
      </c>
      <c r="B4089" t="s">
        <v>11777</v>
      </c>
      <c r="C4089" t="s">
        <v>83</v>
      </c>
      <c r="D4089" t="s">
        <v>17527</v>
      </c>
    </row>
    <row r="4090" spans="1:4" x14ac:dyDescent="0.2">
      <c r="A4090">
        <v>104874</v>
      </c>
      <c r="B4090" t="s">
        <v>11778</v>
      </c>
      <c r="C4090" t="s">
        <v>83</v>
      </c>
      <c r="D4090" t="s">
        <v>17527</v>
      </c>
    </row>
    <row r="4091" spans="1:4" x14ac:dyDescent="0.2">
      <c r="A4091">
        <v>104862</v>
      </c>
      <c r="B4091" t="s">
        <v>11779</v>
      </c>
      <c r="C4091" t="s">
        <v>83</v>
      </c>
      <c r="D4091" t="s">
        <v>17527</v>
      </c>
    </row>
    <row r="4092" spans="1:4" x14ac:dyDescent="0.2">
      <c r="A4092">
        <v>104869</v>
      </c>
      <c r="B4092" t="s">
        <v>11780</v>
      </c>
      <c r="C4092" t="s">
        <v>83</v>
      </c>
      <c r="D4092" t="s">
        <v>17527</v>
      </c>
    </row>
    <row r="4093" spans="1:4" x14ac:dyDescent="0.2">
      <c r="A4093">
        <v>104881</v>
      </c>
      <c r="B4093" t="s">
        <v>11781</v>
      </c>
      <c r="C4093" t="s">
        <v>83</v>
      </c>
      <c r="D4093" t="s">
        <v>17527</v>
      </c>
    </row>
    <row r="4094" spans="1:4" x14ac:dyDescent="0.2">
      <c r="A4094">
        <v>104863</v>
      </c>
      <c r="B4094" t="s">
        <v>11782</v>
      </c>
      <c r="C4094" t="s">
        <v>83</v>
      </c>
      <c r="D4094" t="s">
        <v>17527</v>
      </c>
    </row>
    <row r="4095" spans="1:4" x14ac:dyDescent="0.2">
      <c r="A4095">
        <v>104870</v>
      </c>
      <c r="B4095" t="s">
        <v>11783</v>
      </c>
      <c r="C4095" t="s">
        <v>83</v>
      </c>
      <c r="D4095" t="s">
        <v>17527</v>
      </c>
    </row>
    <row r="4096" spans="1:4" x14ac:dyDescent="0.2">
      <c r="A4096">
        <v>104882</v>
      </c>
      <c r="B4096" t="s">
        <v>11784</v>
      </c>
      <c r="C4096" t="s">
        <v>83</v>
      </c>
      <c r="D4096" t="s">
        <v>17527</v>
      </c>
    </row>
    <row r="4097" spans="1:4" x14ac:dyDescent="0.2">
      <c r="A4097">
        <v>104864</v>
      </c>
      <c r="B4097" t="s">
        <v>11785</v>
      </c>
      <c r="C4097" t="s">
        <v>83</v>
      </c>
      <c r="D4097" t="s">
        <v>17527</v>
      </c>
    </row>
    <row r="4098" spans="1:4" x14ac:dyDescent="0.2">
      <c r="A4098">
        <v>104876</v>
      </c>
      <c r="B4098" t="s">
        <v>11786</v>
      </c>
      <c r="C4098" t="s">
        <v>52</v>
      </c>
      <c r="D4098">
        <v>34.380000000000003</v>
      </c>
    </row>
    <row r="4099" spans="1:4" x14ac:dyDescent="0.2">
      <c r="A4099">
        <v>104875</v>
      </c>
      <c r="B4099" t="s">
        <v>11787</v>
      </c>
      <c r="C4099" t="s">
        <v>83</v>
      </c>
      <c r="D4099">
        <v>174.8</v>
      </c>
    </row>
    <row r="4100" spans="1:4" x14ac:dyDescent="0.2">
      <c r="A4100">
        <v>105942</v>
      </c>
      <c r="B4100" t="s">
        <v>11788</v>
      </c>
      <c r="C4100" t="s">
        <v>83</v>
      </c>
      <c r="D4100" t="s">
        <v>17527</v>
      </c>
    </row>
    <row r="4101" spans="1:4" x14ac:dyDescent="0.2">
      <c r="A4101">
        <v>105943</v>
      </c>
      <c r="B4101" t="s">
        <v>11789</v>
      </c>
      <c r="C4101" t="s">
        <v>83</v>
      </c>
      <c r="D4101" t="s">
        <v>17527</v>
      </c>
    </row>
    <row r="4102" spans="1:4" x14ac:dyDescent="0.2">
      <c r="A4102">
        <v>105941</v>
      </c>
      <c r="B4102" t="s">
        <v>11790</v>
      </c>
      <c r="C4102" t="s">
        <v>3211</v>
      </c>
      <c r="D4102" t="s">
        <v>17527</v>
      </c>
    </row>
    <row r="4103" spans="1:4" x14ac:dyDescent="0.2">
      <c r="A4103">
        <v>105940</v>
      </c>
      <c r="B4103" t="s">
        <v>11791</v>
      </c>
      <c r="C4103" t="s">
        <v>3211</v>
      </c>
      <c r="D4103" t="s">
        <v>17527</v>
      </c>
    </row>
    <row r="4104" spans="1:4" x14ac:dyDescent="0.2">
      <c r="A4104">
        <v>105938</v>
      </c>
      <c r="B4104" t="s">
        <v>11792</v>
      </c>
      <c r="C4104" t="s">
        <v>3211</v>
      </c>
      <c r="D4104" t="s">
        <v>17527</v>
      </c>
    </row>
    <row r="4105" spans="1:4" x14ac:dyDescent="0.2">
      <c r="A4105">
        <v>105939</v>
      </c>
      <c r="B4105" t="s">
        <v>11793</v>
      </c>
      <c r="C4105" t="s">
        <v>3211</v>
      </c>
      <c r="D4105" t="s">
        <v>17527</v>
      </c>
    </row>
    <row r="4106" spans="1:4" x14ac:dyDescent="0.2">
      <c r="A4106">
        <v>96120</v>
      </c>
      <c r="B4106" t="s">
        <v>11794</v>
      </c>
      <c r="C4106" t="s">
        <v>83</v>
      </c>
      <c r="D4106">
        <v>3.66</v>
      </c>
    </row>
    <row r="4107" spans="1:4" x14ac:dyDescent="0.2">
      <c r="A4107">
        <v>96123</v>
      </c>
      <c r="B4107" t="s">
        <v>11795</v>
      </c>
      <c r="C4107" t="s">
        <v>83</v>
      </c>
      <c r="D4107">
        <v>32.5</v>
      </c>
    </row>
    <row r="4108" spans="1:4" x14ac:dyDescent="0.2">
      <c r="A4108">
        <v>96122</v>
      </c>
      <c r="B4108" t="s">
        <v>11797</v>
      </c>
      <c r="C4108" t="s">
        <v>83</v>
      </c>
      <c r="D4108">
        <v>56.37</v>
      </c>
    </row>
    <row r="4109" spans="1:4" x14ac:dyDescent="0.2">
      <c r="A4109">
        <v>96121</v>
      </c>
      <c r="B4109" t="s">
        <v>11798</v>
      </c>
      <c r="C4109" t="s">
        <v>83</v>
      </c>
      <c r="D4109">
        <v>17.5</v>
      </c>
    </row>
    <row r="4110" spans="1:4" x14ac:dyDescent="0.2">
      <c r="A4110">
        <v>99054</v>
      </c>
      <c r="B4110" t="s">
        <v>11799</v>
      </c>
      <c r="C4110" t="s">
        <v>3211</v>
      </c>
      <c r="D4110">
        <v>75.5</v>
      </c>
    </row>
    <row r="4111" spans="1:4" x14ac:dyDescent="0.2">
      <c r="A4111">
        <v>96110</v>
      </c>
      <c r="B4111" t="s">
        <v>11800</v>
      </c>
      <c r="C4111" t="s">
        <v>3211</v>
      </c>
      <c r="D4111">
        <v>84.4</v>
      </c>
    </row>
    <row r="4112" spans="1:4" x14ac:dyDescent="0.2">
      <c r="A4112">
        <v>96114</v>
      </c>
      <c r="B4112" t="s">
        <v>274</v>
      </c>
      <c r="C4112" t="s">
        <v>3211</v>
      </c>
      <c r="D4112">
        <v>82.96</v>
      </c>
    </row>
    <row r="4113" spans="1:4" x14ac:dyDescent="0.2">
      <c r="A4113">
        <v>104757</v>
      </c>
      <c r="B4113" t="s">
        <v>11801</v>
      </c>
      <c r="C4113" t="s">
        <v>3211</v>
      </c>
      <c r="D4113">
        <v>130.72999999999999</v>
      </c>
    </row>
    <row r="4114" spans="1:4" x14ac:dyDescent="0.2">
      <c r="A4114">
        <v>104756</v>
      </c>
      <c r="B4114" t="s">
        <v>11802</v>
      </c>
      <c r="C4114" t="s">
        <v>3211</v>
      </c>
      <c r="D4114">
        <v>240.9</v>
      </c>
    </row>
    <row r="4115" spans="1:4" x14ac:dyDescent="0.2">
      <c r="A4115">
        <v>96112</v>
      </c>
      <c r="B4115" t="s">
        <v>11803</v>
      </c>
      <c r="C4115" t="s">
        <v>3211</v>
      </c>
      <c r="D4115">
        <v>185.47</v>
      </c>
    </row>
    <row r="4116" spans="1:4" x14ac:dyDescent="0.2">
      <c r="A4116">
        <v>96113</v>
      </c>
      <c r="B4116" t="s">
        <v>11804</v>
      </c>
      <c r="C4116" t="s">
        <v>3211</v>
      </c>
      <c r="D4116">
        <v>58.31</v>
      </c>
    </row>
    <row r="4117" spans="1:4" x14ac:dyDescent="0.2">
      <c r="A4117">
        <v>96109</v>
      </c>
      <c r="B4117" t="s">
        <v>11805</v>
      </c>
      <c r="C4117" t="s">
        <v>3211</v>
      </c>
      <c r="D4117">
        <v>65.260000000000005</v>
      </c>
    </row>
    <row r="4118" spans="1:4" x14ac:dyDescent="0.2">
      <c r="A4118">
        <v>96116</v>
      </c>
      <c r="B4118" t="s">
        <v>11806</v>
      </c>
      <c r="C4118" t="s">
        <v>3211</v>
      </c>
      <c r="D4118">
        <v>82.82</v>
      </c>
    </row>
    <row r="4119" spans="1:4" x14ac:dyDescent="0.2">
      <c r="A4119">
        <v>96111</v>
      </c>
      <c r="B4119" t="s">
        <v>11807</v>
      </c>
      <c r="C4119" t="s">
        <v>3211</v>
      </c>
      <c r="D4119">
        <v>82.57</v>
      </c>
    </row>
    <row r="4120" spans="1:4" x14ac:dyDescent="0.2">
      <c r="A4120">
        <v>96486</v>
      </c>
      <c r="B4120" t="s">
        <v>11808</v>
      </c>
      <c r="C4120" t="s">
        <v>3211</v>
      </c>
      <c r="D4120">
        <v>97.11</v>
      </c>
    </row>
    <row r="4121" spans="1:4" x14ac:dyDescent="0.2">
      <c r="A4121">
        <v>96485</v>
      </c>
      <c r="B4121" t="s">
        <v>11809</v>
      </c>
      <c r="C4121" t="s">
        <v>3211</v>
      </c>
      <c r="D4121">
        <v>96.86</v>
      </c>
    </row>
    <row r="4122" spans="1:4" x14ac:dyDescent="0.2">
      <c r="A4122">
        <v>97557</v>
      </c>
      <c r="B4122" t="s">
        <v>11810</v>
      </c>
      <c r="C4122" t="s">
        <v>3211</v>
      </c>
      <c r="D4122" t="s">
        <v>17527</v>
      </c>
    </row>
    <row r="4123" spans="1:4" x14ac:dyDescent="0.2">
      <c r="A4123">
        <v>101807</v>
      </c>
      <c r="B4123" t="s">
        <v>11811</v>
      </c>
      <c r="C4123" t="s">
        <v>52</v>
      </c>
      <c r="D4123">
        <v>601.83000000000004</v>
      </c>
    </row>
    <row r="4124" spans="1:4" x14ac:dyDescent="0.2">
      <c r="A4124">
        <v>101806</v>
      </c>
      <c r="B4124" t="s">
        <v>11812</v>
      </c>
      <c r="C4124" t="s">
        <v>52</v>
      </c>
      <c r="D4124">
        <v>663.23</v>
      </c>
    </row>
    <row r="4125" spans="1:4" x14ac:dyDescent="0.2">
      <c r="A4125">
        <v>101808</v>
      </c>
      <c r="B4125" t="s">
        <v>11813</v>
      </c>
      <c r="C4125" t="s">
        <v>52</v>
      </c>
      <c r="D4125">
        <v>668.91</v>
      </c>
    </row>
    <row r="4126" spans="1:4" x14ac:dyDescent="0.2">
      <c r="A4126">
        <v>98058</v>
      </c>
      <c r="B4126" t="s">
        <v>11814</v>
      </c>
      <c r="C4126" t="s">
        <v>52</v>
      </c>
      <c r="D4126" s="335">
        <v>2119.69</v>
      </c>
    </row>
    <row r="4127" spans="1:4" x14ac:dyDescent="0.2">
      <c r="A4127">
        <v>98059</v>
      </c>
      <c r="B4127" t="s">
        <v>11815</v>
      </c>
      <c r="C4127" t="s">
        <v>52</v>
      </c>
      <c r="D4127" s="335">
        <v>4500.04</v>
      </c>
    </row>
    <row r="4128" spans="1:4" x14ac:dyDescent="0.2">
      <c r="A4128">
        <v>98060</v>
      </c>
      <c r="B4128" t="s">
        <v>11816</v>
      </c>
      <c r="C4128" t="s">
        <v>52</v>
      </c>
      <c r="D4128" s="335">
        <v>6260.01</v>
      </c>
    </row>
    <row r="4129" spans="1:4" x14ac:dyDescent="0.2">
      <c r="A4129">
        <v>98061</v>
      </c>
      <c r="B4129" t="s">
        <v>11817</v>
      </c>
      <c r="C4129" t="s">
        <v>52</v>
      </c>
      <c r="D4129" s="335">
        <v>8722.7000000000007</v>
      </c>
    </row>
    <row r="4130" spans="1:4" x14ac:dyDescent="0.2">
      <c r="A4130">
        <v>98088</v>
      </c>
      <c r="B4130" t="s">
        <v>11818</v>
      </c>
      <c r="C4130" t="s">
        <v>52</v>
      </c>
      <c r="D4130" s="335">
        <v>3613.27</v>
      </c>
    </row>
    <row r="4131" spans="1:4" x14ac:dyDescent="0.2">
      <c r="A4131">
        <v>98089</v>
      </c>
      <c r="B4131" t="s">
        <v>11820</v>
      </c>
      <c r="C4131" t="s">
        <v>52</v>
      </c>
      <c r="D4131" s="335">
        <v>5745.85</v>
      </c>
    </row>
    <row r="4132" spans="1:4" x14ac:dyDescent="0.2">
      <c r="A4132">
        <v>98090</v>
      </c>
      <c r="B4132" t="s">
        <v>11821</v>
      </c>
      <c r="C4132" t="s">
        <v>52</v>
      </c>
      <c r="D4132" s="335">
        <v>9067.39</v>
      </c>
    </row>
    <row r="4133" spans="1:4" x14ac:dyDescent="0.2">
      <c r="A4133">
        <v>98091</v>
      </c>
      <c r="B4133" t="s">
        <v>11822</v>
      </c>
      <c r="C4133" t="s">
        <v>52</v>
      </c>
      <c r="D4133" s="335">
        <v>11865.37</v>
      </c>
    </row>
    <row r="4134" spans="1:4" x14ac:dyDescent="0.2">
      <c r="A4134">
        <v>98092</v>
      </c>
      <c r="B4134" t="s">
        <v>11823</v>
      </c>
      <c r="C4134" t="s">
        <v>52</v>
      </c>
      <c r="D4134" s="335">
        <v>13805.08</v>
      </c>
    </row>
    <row r="4135" spans="1:4" x14ac:dyDescent="0.2">
      <c r="A4135">
        <v>98093</v>
      </c>
      <c r="B4135" t="s">
        <v>11824</v>
      </c>
      <c r="C4135" t="s">
        <v>52</v>
      </c>
      <c r="D4135" s="335">
        <v>16309.82</v>
      </c>
    </row>
    <row r="4136" spans="1:4" x14ac:dyDescent="0.2">
      <c r="A4136">
        <v>98072</v>
      </c>
      <c r="B4136" t="s">
        <v>11825</v>
      </c>
      <c r="C4136" t="s">
        <v>52</v>
      </c>
      <c r="D4136" s="335">
        <v>4479.1499999999996</v>
      </c>
    </row>
    <row r="4137" spans="1:4" x14ac:dyDescent="0.2">
      <c r="A4137">
        <v>98073</v>
      </c>
      <c r="B4137" t="s">
        <v>11826</v>
      </c>
      <c r="C4137" t="s">
        <v>52</v>
      </c>
      <c r="D4137" s="335">
        <v>7054.27</v>
      </c>
    </row>
    <row r="4138" spans="1:4" x14ac:dyDescent="0.2">
      <c r="A4138">
        <v>98074</v>
      </c>
      <c r="B4138" t="s">
        <v>11827</v>
      </c>
      <c r="C4138" t="s">
        <v>52</v>
      </c>
      <c r="D4138" s="335">
        <v>11015.23</v>
      </c>
    </row>
    <row r="4139" spans="1:4" x14ac:dyDescent="0.2">
      <c r="A4139">
        <v>98075</v>
      </c>
      <c r="B4139" t="s">
        <v>11828</v>
      </c>
      <c r="C4139" t="s">
        <v>52</v>
      </c>
      <c r="D4139" s="335">
        <v>14354.52</v>
      </c>
    </row>
    <row r="4140" spans="1:4" x14ac:dyDescent="0.2">
      <c r="A4140">
        <v>98076</v>
      </c>
      <c r="B4140" t="s">
        <v>11829</v>
      </c>
      <c r="C4140" t="s">
        <v>52</v>
      </c>
      <c r="D4140" s="335">
        <v>16580.47</v>
      </c>
    </row>
    <row r="4141" spans="1:4" x14ac:dyDescent="0.2">
      <c r="A4141">
        <v>98077</v>
      </c>
      <c r="B4141" t="s">
        <v>11830</v>
      </c>
      <c r="C4141" t="s">
        <v>52</v>
      </c>
      <c r="D4141" s="335">
        <v>19541.53</v>
      </c>
    </row>
    <row r="4142" spans="1:4" x14ac:dyDescent="0.2">
      <c r="A4142">
        <v>98062</v>
      </c>
      <c r="B4142" t="s">
        <v>11831</v>
      </c>
      <c r="C4142" t="s">
        <v>52</v>
      </c>
      <c r="D4142" s="335">
        <v>3657.96</v>
      </c>
    </row>
    <row r="4143" spans="1:4" x14ac:dyDescent="0.2">
      <c r="A4143">
        <v>98063</v>
      </c>
      <c r="B4143" t="s">
        <v>11832</v>
      </c>
      <c r="C4143" t="s">
        <v>52</v>
      </c>
      <c r="D4143" s="335">
        <v>5587.45</v>
      </c>
    </row>
    <row r="4144" spans="1:4" x14ac:dyDescent="0.2">
      <c r="A4144">
        <v>98064</v>
      </c>
      <c r="B4144" t="s">
        <v>11833</v>
      </c>
      <c r="C4144" t="s">
        <v>52</v>
      </c>
      <c r="D4144" s="335">
        <v>6483.92</v>
      </c>
    </row>
    <row r="4145" spans="1:4" x14ac:dyDescent="0.2">
      <c r="A4145">
        <v>98065</v>
      </c>
      <c r="B4145" t="s">
        <v>11834</v>
      </c>
      <c r="C4145" t="s">
        <v>52</v>
      </c>
      <c r="D4145" s="335">
        <v>9009.59</v>
      </c>
    </row>
    <row r="4146" spans="1:4" x14ac:dyDescent="0.2">
      <c r="A4146">
        <v>98094</v>
      </c>
      <c r="B4146" t="s">
        <v>11835</v>
      </c>
      <c r="C4146" t="s">
        <v>52</v>
      </c>
      <c r="D4146" s="335">
        <v>2967.21</v>
      </c>
    </row>
    <row r="4147" spans="1:4" x14ac:dyDescent="0.2">
      <c r="A4147">
        <v>98099</v>
      </c>
      <c r="B4147" t="s">
        <v>11836</v>
      </c>
      <c r="C4147" t="s">
        <v>52</v>
      </c>
      <c r="D4147" s="335">
        <v>5084.58</v>
      </c>
    </row>
    <row r="4148" spans="1:4" x14ac:dyDescent="0.2">
      <c r="A4148">
        <v>98100</v>
      </c>
      <c r="B4148" t="s">
        <v>11837</v>
      </c>
      <c r="C4148" t="s">
        <v>52</v>
      </c>
      <c r="D4148" s="335">
        <v>6692.56</v>
      </c>
    </row>
    <row r="4149" spans="1:4" x14ac:dyDescent="0.2">
      <c r="A4149">
        <v>98101</v>
      </c>
      <c r="B4149" t="s">
        <v>11838</v>
      </c>
      <c r="C4149" t="s">
        <v>52</v>
      </c>
      <c r="D4149" s="335">
        <v>9919.66</v>
      </c>
    </row>
    <row r="4150" spans="1:4" x14ac:dyDescent="0.2">
      <c r="A4150">
        <v>98078</v>
      </c>
      <c r="B4150" t="s">
        <v>11839</v>
      </c>
      <c r="C4150" t="s">
        <v>52</v>
      </c>
      <c r="D4150" s="335">
        <v>4823.5600000000004</v>
      </c>
    </row>
    <row r="4151" spans="1:4" x14ac:dyDescent="0.2">
      <c r="A4151">
        <v>98079</v>
      </c>
      <c r="B4151" t="s">
        <v>11840</v>
      </c>
      <c r="C4151" t="s">
        <v>52</v>
      </c>
      <c r="D4151" s="335">
        <v>8467.32</v>
      </c>
    </row>
    <row r="4152" spans="1:4" x14ac:dyDescent="0.2">
      <c r="A4152">
        <v>98080</v>
      </c>
      <c r="B4152" t="s">
        <v>11841</v>
      </c>
      <c r="C4152" t="s">
        <v>52</v>
      </c>
      <c r="D4152" s="335">
        <v>10923.37</v>
      </c>
    </row>
    <row r="4153" spans="1:4" x14ac:dyDescent="0.2">
      <c r="A4153">
        <v>98081</v>
      </c>
      <c r="B4153" t="s">
        <v>11842</v>
      </c>
      <c r="C4153" t="s">
        <v>52</v>
      </c>
      <c r="D4153" s="335">
        <v>16210.02</v>
      </c>
    </row>
    <row r="4154" spans="1:4" x14ac:dyDescent="0.2">
      <c r="A4154">
        <v>98052</v>
      </c>
      <c r="B4154" t="s">
        <v>11843</v>
      </c>
      <c r="C4154" t="s">
        <v>52</v>
      </c>
      <c r="D4154" s="335">
        <v>2499.11</v>
      </c>
    </row>
    <row r="4155" spans="1:4" x14ac:dyDescent="0.2">
      <c r="A4155">
        <v>98053</v>
      </c>
      <c r="B4155" t="s">
        <v>11844</v>
      </c>
      <c r="C4155" t="s">
        <v>52</v>
      </c>
      <c r="D4155" s="335">
        <v>3436.5</v>
      </c>
    </row>
    <row r="4156" spans="1:4" x14ac:dyDescent="0.2">
      <c r="A4156">
        <v>98054</v>
      </c>
      <c r="B4156" t="s">
        <v>11845</v>
      </c>
      <c r="C4156" t="s">
        <v>52</v>
      </c>
      <c r="D4156" s="335">
        <v>5557.11</v>
      </c>
    </row>
    <row r="4157" spans="1:4" x14ac:dyDescent="0.2">
      <c r="A4157">
        <v>98055</v>
      </c>
      <c r="B4157" t="s">
        <v>11846</v>
      </c>
      <c r="C4157" t="s">
        <v>52</v>
      </c>
      <c r="D4157" s="335">
        <v>7542.88</v>
      </c>
    </row>
    <row r="4158" spans="1:4" x14ac:dyDescent="0.2">
      <c r="A4158">
        <v>98056</v>
      </c>
      <c r="B4158" t="s">
        <v>11847</v>
      </c>
      <c r="C4158" t="s">
        <v>52</v>
      </c>
      <c r="D4158" s="335">
        <v>8829.2199999999993</v>
      </c>
    </row>
    <row r="4159" spans="1:4" x14ac:dyDescent="0.2">
      <c r="A4159">
        <v>98057</v>
      </c>
      <c r="B4159" t="s">
        <v>11848</v>
      </c>
      <c r="C4159" t="s">
        <v>52</v>
      </c>
      <c r="D4159" s="335">
        <v>10482.36</v>
      </c>
    </row>
    <row r="4160" spans="1:4" x14ac:dyDescent="0.2">
      <c r="A4160">
        <v>98082</v>
      </c>
      <c r="B4160" t="s">
        <v>11849</v>
      </c>
      <c r="C4160" t="s">
        <v>52</v>
      </c>
      <c r="D4160" s="335">
        <v>4174.3999999999996</v>
      </c>
    </row>
    <row r="4161" spans="1:4" x14ac:dyDescent="0.2">
      <c r="A4161">
        <v>98083</v>
      </c>
      <c r="B4161" t="s">
        <v>11850</v>
      </c>
      <c r="C4161" t="s">
        <v>52</v>
      </c>
      <c r="D4161" s="335">
        <v>5510.59</v>
      </c>
    </row>
    <row r="4162" spans="1:4" x14ac:dyDescent="0.2">
      <c r="A4162">
        <v>98084</v>
      </c>
      <c r="B4162" t="s">
        <v>11851</v>
      </c>
      <c r="C4162" t="s">
        <v>52</v>
      </c>
      <c r="D4162" s="335">
        <v>7737.14</v>
      </c>
    </row>
    <row r="4163" spans="1:4" x14ac:dyDescent="0.2">
      <c r="A4163">
        <v>98085</v>
      </c>
      <c r="B4163" t="s">
        <v>11852</v>
      </c>
      <c r="C4163" t="s">
        <v>52</v>
      </c>
      <c r="D4163" s="335">
        <v>10515.96</v>
      </c>
    </row>
    <row r="4164" spans="1:4" x14ac:dyDescent="0.2">
      <c r="A4164">
        <v>98087</v>
      </c>
      <c r="B4164" t="s">
        <v>11853</v>
      </c>
      <c r="C4164" t="s">
        <v>52</v>
      </c>
      <c r="D4164" s="335">
        <v>12636.34</v>
      </c>
    </row>
    <row r="4165" spans="1:4" x14ac:dyDescent="0.2">
      <c r="A4165">
        <v>98086</v>
      </c>
      <c r="B4165" t="s">
        <v>11854</v>
      </c>
      <c r="C4165" t="s">
        <v>52</v>
      </c>
      <c r="D4165" s="335">
        <v>11862.26</v>
      </c>
    </row>
    <row r="4166" spans="1:4" x14ac:dyDescent="0.2">
      <c r="A4166">
        <v>98066</v>
      </c>
      <c r="B4166" t="s">
        <v>11855</v>
      </c>
      <c r="C4166" t="s">
        <v>52</v>
      </c>
      <c r="D4166" s="335">
        <v>5305.32</v>
      </c>
    </row>
    <row r="4167" spans="1:4" x14ac:dyDescent="0.2">
      <c r="A4167">
        <v>98067</v>
      </c>
      <c r="B4167" t="s">
        <v>11856</v>
      </c>
      <c r="C4167" t="s">
        <v>52</v>
      </c>
      <c r="D4167" s="335">
        <v>7075.1</v>
      </c>
    </row>
    <row r="4168" spans="1:4" x14ac:dyDescent="0.2">
      <c r="A4168">
        <v>98068</v>
      </c>
      <c r="B4168" t="s">
        <v>11857</v>
      </c>
      <c r="C4168" t="s">
        <v>52</v>
      </c>
      <c r="D4168" s="335">
        <v>10002.07</v>
      </c>
    </row>
    <row r="4169" spans="1:4" x14ac:dyDescent="0.2">
      <c r="A4169">
        <v>98069</v>
      </c>
      <c r="B4169" t="s">
        <v>11858</v>
      </c>
      <c r="C4169" t="s">
        <v>52</v>
      </c>
      <c r="D4169" s="335">
        <v>13474.05</v>
      </c>
    </row>
    <row r="4170" spans="1:4" x14ac:dyDescent="0.2">
      <c r="A4170">
        <v>98071</v>
      </c>
      <c r="B4170" t="s">
        <v>11859</v>
      </c>
      <c r="C4170" t="s">
        <v>52</v>
      </c>
      <c r="D4170" s="335">
        <v>16753.97</v>
      </c>
    </row>
    <row r="4171" spans="1:4" x14ac:dyDescent="0.2">
      <c r="A4171">
        <v>98070</v>
      </c>
      <c r="B4171" t="s">
        <v>11860</v>
      </c>
      <c r="C4171" t="s">
        <v>52</v>
      </c>
      <c r="D4171" s="335">
        <v>15383.3</v>
      </c>
    </row>
    <row r="4172" spans="1:4" x14ac:dyDescent="0.2">
      <c r="A4172">
        <v>104915</v>
      </c>
      <c r="B4172" t="s">
        <v>11861</v>
      </c>
      <c r="C4172" t="s">
        <v>94</v>
      </c>
      <c r="D4172">
        <v>9.69</v>
      </c>
    </row>
    <row r="4173" spans="1:4" x14ac:dyDescent="0.2">
      <c r="A4173">
        <v>96546</v>
      </c>
      <c r="B4173" t="s">
        <v>98</v>
      </c>
      <c r="C4173" t="s">
        <v>94</v>
      </c>
      <c r="D4173">
        <v>15.06</v>
      </c>
    </row>
    <row r="4174" spans="1:4" x14ac:dyDescent="0.2">
      <c r="A4174">
        <v>96544</v>
      </c>
      <c r="B4174" t="s">
        <v>864</v>
      </c>
      <c r="C4174" t="s">
        <v>94</v>
      </c>
      <c r="D4174">
        <v>20.23</v>
      </c>
    </row>
    <row r="4175" spans="1:4" x14ac:dyDescent="0.2">
      <c r="A4175">
        <v>96545</v>
      </c>
      <c r="B4175" t="s">
        <v>96</v>
      </c>
      <c r="C4175" t="s">
        <v>94</v>
      </c>
      <c r="D4175">
        <v>17.600000000000001</v>
      </c>
    </row>
    <row r="4176" spans="1:4" x14ac:dyDescent="0.2">
      <c r="A4176">
        <v>96543</v>
      </c>
      <c r="B4176" t="s">
        <v>93</v>
      </c>
      <c r="C4176" t="s">
        <v>94</v>
      </c>
      <c r="D4176">
        <v>23.4</v>
      </c>
    </row>
    <row r="4177" spans="1:4" x14ac:dyDescent="0.2">
      <c r="A4177">
        <v>104922</v>
      </c>
      <c r="B4177" t="s">
        <v>1247</v>
      </c>
      <c r="C4177" t="s">
        <v>94</v>
      </c>
      <c r="D4177">
        <v>11.06</v>
      </c>
    </row>
    <row r="4178" spans="1:4" x14ac:dyDescent="0.2">
      <c r="A4178">
        <v>104920</v>
      </c>
      <c r="B4178" t="s">
        <v>100</v>
      </c>
      <c r="C4178" t="s">
        <v>94</v>
      </c>
      <c r="D4178">
        <v>11.18</v>
      </c>
    </row>
    <row r="4179" spans="1:4" x14ac:dyDescent="0.2">
      <c r="A4179">
        <v>104921</v>
      </c>
      <c r="B4179" t="s">
        <v>102</v>
      </c>
      <c r="C4179" t="s">
        <v>94</v>
      </c>
      <c r="D4179">
        <v>10.3</v>
      </c>
    </row>
    <row r="4180" spans="1:4" x14ac:dyDescent="0.2">
      <c r="A4180">
        <v>104919</v>
      </c>
      <c r="B4180" t="s">
        <v>11862</v>
      </c>
      <c r="C4180" t="s">
        <v>94</v>
      </c>
      <c r="D4180">
        <v>13.31</v>
      </c>
    </row>
    <row r="4181" spans="1:4" x14ac:dyDescent="0.2">
      <c r="A4181">
        <v>104917</v>
      </c>
      <c r="B4181" t="s">
        <v>11863</v>
      </c>
      <c r="C4181" t="s">
        <v>94</v>
      </c>
      <c r="D4181">
        <v>16.940000000000001</v>
      </c>
    </row>
    <row r="4182" spans="1:4" x14ac:dyDescent="0.2">
      <c r="A4182">
        <v>104918</v>
      </c>
      <c r="B4182" t="s">
        <v>11864</v>
      </c>
      <c r="C4182" t="s">
        <v>94</v>
      </c>
      <c r="D4182">
        <v>15.2</v>
      </c>
    </row>
    <row r="4183" spans="1:4" x14ac:dyDescent="0.2">
      <c r="A4183">
        <v>104916</v>
      </c>
      <c r="B4183" t="s">
        <v>11865</v>
      </c>
      <c r="C4183" t="s">
        <v>94</v>
      </c>
      <c r="D4183">
        <v>19.03</v>
      </c>
    </row>
    <row r="4184" spans="1:4" x14ac:dyDescent="0.2">
      <c r="A4184">
        <v>96557</v>
      </c>
      <c r="B4184" t="s">
        <v>11866</v>
      </c>
      <c r="C4184" t="s">
        <v>2968</v>
      </c>
      <c r="D4184">
        <v>734.52</v>
      </c>
    </row>
    <row r="4185" spans="1:4" x14ac:dyDescent="0.2">
      <c r="A4185">
        <v>96555</v>
      </c>
      <c r="B4185" t="s">
        <v>11867</v>
      </c>
      <c r="C4185" t="s">
        <v>2968</v>
      </c>
      <c r="D4185">
        <v>770.95</v>
      </c>
    </row>
    <row r="4186" spans="1:4" x14ac:dyDescent="0.2">
      <c r="A4186">
        <v>104924</v>
      </c>
      <c r="B4186" t="s">
        <v>11868</v>
      </c>
      <c r="C4186" t="s">
        <v>2968</v>
      </c>
      <c r="D4186">
        <v>760.78</v>
      </c>
    </row>
    <row r="4187" spans="1:4" x14ac:dyDescent="0.2">
      <c r="A4187">
        <v>104923</v>
      </c>
      <c r="B4187" t="s">
        <v>11869</v>
      </c>
      <c r="C4187" t="s">
        <v>2968</v>
      </c>
      <c r="D4187">
        <v>841.79</v>
      </c>
    </row>
    <row r="4188" spans="1:4" x14ac:dyDescent="0.2">
      <c r="A4188">
        <v>96558</v>
      </c>
      <c r="B4188" t="s">
        <v>11870</v>
      </c>
      <c r="C4188" t="s">
        <v>2968</v>
      </c>
      <c r="D4188">
        <v>773.31</v>
      </c>
    </row>
    <row r="4189" spans="1:4" x14ac:dyDescent="0.2">
      <c r="A4189">
        <v>96556</v>
      </c>
      <c r="B4189" t="s">
        <v>11871</v>
      </c>
      <c r="C4189" t="s">
        <v>2968</v>
      </c>
      <c r="D4189">
        <v>977.16</v>
      </c>
    </row>
    <row r="4190" spans="1:4" x14ac:dyDescent="0.2">
      <c r="A4190">
        <v>96523</v>
      </c>
      <c r="B4190" t="s">
        <v>11872</v>
      </c>
      <c r="C4190" t="s">
        <v>2968</v>
      </c>
      <c r="D4190">
        <v>132.93</v>
      </c>
    </row>
    <row r="4191" spans="1:4" x14ac:dyDescent="0.2">
      <c r="A4191">
        <v>96522</v>
      </c>
      <c r="B4191" t="s">
        <v>11873</v>
      </c>
      <c r="C4191" t="s">
        <v>2968</v>
      </c>
      <c r="D4191">
        <v>200.94</v>
      </c>
    </row>
    <row r="4192" spans="1:4" x14ac:dyDescent="0.2">
      <c r="A4192">
        <v>96527</v>
      </c>
      <c r="B4192" t="s">
        <v>11874</v>
      </c>
      <c r="C4192" t="s">
        <v>2968</v>
      </c>
      <c r="D4192">
        <v>146.28</v>
      </c>
    </row>
    <row r="4193" spans="1:4" x14ac:dyDescent="0.2">
      <c r="A4193">
        <v>96526</v>
      </c>
      <c r="B4193" t="s">
        <v>11875</v>
      </c>
      <c r="C4193" t="s">
        <v>2968</v>
      </c>
      <c r="D4193">
        <v>287.39999999999998</v>
      </c>
    </row>
    <row r="4194" spans="1:4" x14ac:dyDescent="0.2">
      <c r="A4194">
        <v>96521</v>
      </c>
      <c r="B4194" t="s">
        <v>11876</v>
      </c>
      <c r="C4194" t="s">
        <v>2968</v>
      </c>
      <c r="D4194">
        <v>47.45</v>
      </c>
    </row>
    <row r="4195" spans="1:4" x14ac:dyDescent="0.2">
      <c r="A4195">
        <v>96520</v>
      </c>
      <c r="B4195" t="s">
        <v>11877</v>
      </c>
      <c r="C4195" t="s">
        <v>2968</v>
      </c>
      <c r="D4195">
        <v>114.28</v>
      </c>
    </row>
    <row r="4196" spans="1:4" x14ac:dyDescent="0.2">
      <c r="A4196">
        <v>96525</v>
      </c>
      <c r="B4196" t="s">
        <v>11633</v>
      </c>
      <c r="C4196" t="s">
        <v>2968</v>
      </c>
      <c r="D4196">
        <v>66.069999999999993</v>
      </c>
    </row>
    <row r="4197" spans="1:4" x14ac:dyDescent="0.2">
      <c r="A4197">
        <v>96524</v>
      </c>
      <c r="B4197" t="s">
        <v>11878</v>
      </c>
      <c r="C4197" t="s">
        <v>2968</v>
      </c>
      <c r="D4197">
        <v>198.61</v>
      </c>
    </row>
    <row r="4198" spans="1:4" x14ac:dyDescent="0.2">
      <c r="A4198">
        <v>96537</v>
      </c>
      <c r="B4198" t="s">
        <v>11879</v>
      </c>
      <c r="C4198" t="s">
        <v>3211</v>
      </c>
      <c r="D4198">
        <v>217.37</v>
      </c>
    </row>
    <row r="4199" spans="1:4" x14ac:dyDescent="0.2">
      <c r="A4199">
        <v>96540</v>
      </c>
      <c r="B4199" t="s">
        <v>11880</v>
      </c>
      <c r="C4199" t="s">
        <v>3211</v>
      </c>
      <c r="D4199">
        <v>158.91</v>
      </c>
    </row>
    <row r="4200" spans="1:4" x14ac:dyDescent="0.2">
      <c r="A4200">
        <v>96528</v>
      </c>
      <c r="B4200" t="s">
        <v>11881</v>
      </c>
      <c r="C4200" t="s">
        <v>3211</v>
      </c>
      <c r="D4200">
        <v>183.85</v>
      </c>
    </row>
    <row r="4201" spans="1:4" x14ac:dyDescent="0.2">
      <c r="A4201">
        <v>96531</v>
      </c>
      <c r="B4201" t="s">
        <v>11882</v>
      </c>
      <c r="C4201" t="s">
        <v>3211</v>
      </c>
      <c r="D4201">
        <v>127.11</v>
      </c>
    </row>
    <row r="4202" spans="1:4" x14ac:dyDescent="0.2">
      <c r="A4202">
        <v>96534</v>
      </c>
      <c r="B4202" t="s">
        <v>91</v>
      </c>
      <c r="C4202" t="s">
        <v>3211</v>
      </c>
      <c r="D4202">
        <v>97.58</v>
      </c>
    </row>
    <row r="4203" spans="1:4" x14ac:dyDescent="0.2">
      <c r="A4203">
        <v>104928</v>
      </c>
      <c r="B4203" t="s">
        <v>11883</v>
      </c>
      <c r="C4203" t="s">
        <v>3211</v>
      </c>
      <c r="D4203">
        <v>178.29</v>
      </c>
    </row>
    <row r="4204" spans="1:4" x14ac:dyDescent="0.2">
      <c r="A4204">
        <v>104929</v>
      </c>
      <c r="B4204" t="s">
        <v>11884</v>
      </c>
      <c r="C4204" t="s">
        <v>3211</v>
      </c>
      <c r="D4204">
        <v>111.16</v>
      </c>
    </row>
    <row r="4205" spans="1:4" x14ac:dyDescent="0.2">
      <c r="A4205">
        <v>104925</v>
      </c>
      <c r="B4205" t="s">
        <v>11885</v>
      </c>
      <c r="C4205" t="s">
        <v>3211</v>
      </c>
      <c r="D4205">
        <v>187.11</v>
      </c>
    </row>
    <row r="4206" spans="1:4" x14ac:dyDescent="0.2">
      <c r="A4206">
        <v>104926</v>
      </c>
      <c r="B4206" t="s">
        <v>11886</v>
      </c>
      <c r="C4206" t="s">
        <v>3211</v>
      </c>
      <c r="D4206">
        <v>123.15</v>
      </c>
    </row>
    <row r="4207" spans="1:4" x14ac:dyDescent="0.2">
      <c r="A4207">
        <v>104927</v>
      </c>
      <c r="B4207" t="s">
        <v>11887</v>
      </c>
      <c r="C4207" t="s">
        <v>3211</v>
      </c>
      <c r="D4207">
        <v>89.89</v>
      </c>
    </row>
    <row r="4208" spans="1:4" x14ac:dyDescent="0.2">
      <c r="A4208">
        <v>96538</v>
      </c>
      <c r="B4208" t="s">
        <v>11888</v>
      </c>
      <c r="C4208" t="s">
        <v>3211</v>
      </c>
      <c r="D4208">
        <v>303.2</v>
      </c>
    </row>
    <row r="4209" spans="1:4" x14ac:dyDescent="0.2">
      <c r="A4209">
        <v>96541</v>
      </c>
      <c r="B4209" t="s">
        <v>11889</v>
      </c>
      <c r="C4209" t="s">
        <v>3211</v>
      </c>
      <c r="D4209">
        <v>228.39</v>
      </c>
    </row>
    <row r="4210" spans="1:4" x14ac:dyDescent="0.2">
      <c r="A4210">
        <v>96529</v>
      </c>
      <c r="B4210" t="s">
        <v>11890</v>
      </c>
      <c r="C4210" t="s">
        <v>3211</v>
      </c>
      <c r="D4210">
        <v>320.5</v>
      </c>
    </row>
    <row r="4211" spans="1:4" x14ac:dyDescent="0.2">
      <c r="A4211">
        <v>96532</v>
      </c>
      <c r="B4211" t="s">
        <v>11891</v>
      </c>
      <c r="C4211" t="s">
        <v>3211</v>
      </c>
      <c r="D4211">
        <v>221.79</v>
      </c>
    </row>
    <row r="4212" spans="1:4" x14ac:dyDescent="0.2">
      <c r="A4212">
        <v>96535</v>
      </c>
      <c r="B4212" t="s">
        <v>11892</v>
      </c>
      <c r="C4212" t="s">
        <v>3211</v>
      </c>
      <c r="D4212">
        <v>170.44</v>
      </c>
    </row>
    <row r="4213" spans="1:4" x14ac:dyDescent="0.2">
      <c r="A4213">
        <v>96539</v>
      </c>
      <c r="B4213" t="s">
        <v>11893</v>
      </c>
      <c r="C4213" t="s">
        <v>3211</v>
      </c>
      <c r="D4213">
        <v>154.69</v>
      </c>
    </row>
    <row r="4214" spans="1:4" x14ac:dyDescent="0.2">
      <c r="A4214">
        <v>96542</v>
      </c>
      <c r="B4214" t="s">
        <v>11894</v>
      </c>
      <c r="C4214" t="s">
        <v>3211</v>
      </c>
      <c r="D4214">
        <v>119.32</v>
      </c>
    </row>
    <row r="4215" spans="1:4" x14ac:dyDescent="0.2">
      <c r="A4215">
        <v>96530</v>
      </c>
      <c r="B4215" t="s">
        <v>11895</v>
      </c>
      <c r="C4215" t="s">
        <v>3211</v>
      </c>
      <c r="D4215">
        <v>167.32</v>
      </c>
    </row>
    <row r="4216" spans="1:4" x14ac:dyDescent="0.2">
      <c r="A4216">
        <v>96533</v>
      </c>
      <c r="B4216" t="s">
        <v>11896</v>
      </c>
      <c r="C4216" t="s">
        <v>3211</v>
      </c>
      <c r="D4216">
        <v>112.53</v>
      </c>
    </row>
    <row r="4217" spans="1:4" x14ac:dyDescent="0.2">
      <c r="A4217">
        <v>96536</v>
      </c>
      <c r="B4217" t="s">
        <v>1116</v>
      </c>
      <c r="C4217" t="s">
        <v>3211</v>
      </c>
      <c r="D4217">
        <v>83.99</v>
      </c>
    </row>
    <row r="4218" spans="1:4" x14ac:dyDescent="0.2">
      <c r="A4218">
        <v>105518</v>
      </c>
      <c r="B4218" t="s">
        <v>11897</v>
      </c>
      <c r="C4218" t="s">
        <v>3211</v>
      </c>
      <c r="D4218" t="s">
        <v>17527</v>
      </c>
    </row>
    <row r="4219" spans="1:4" x14ac:dyDescent="0.2">
      <c r="A4219">
        <v>105517</v>
      </c>
      <c r="B4219" t="s">
        <v>11898</v>
      </c>
      <c r="C4219" t="s">
        <v>3211</v>
      </c>
      <c r="D4219" t="s">
        <v>17527</v>
      </c>
    </row>
    <row r="4220" spans="1:4" x14ac:dyDescent="0.2">
      <c r="A4220">
        <v>105520</v>
      </c>
      <c r="B4220" t="s">
        <v>11899</v>
      </c>
      <c r="C4220" t="s">
        <v>3211</v>
      </c>
      <c r="D4220" t="s">
        <v>17527</v>
      </c>
    </row>
    <row r="4221" spans="1:4" x14ac:dyDescent="0.2">
      <c r="A4221">
        <v>105519</v>
      </c>
      <c r="B4221" t="s">
        <v>11900</v>
      </c>
      <c r="C4221" t="s">
        <v>3211</v>
      </c>
      <c r="D4221" t="s">
        <v>17527</v>
      </c>
    </row>
    <row r="4222" spans="1:4" x14ac:dyDescent="0.2">
      <c r="A4222">
        <v>101793</v>
      </c>
      <c r="B4222" t="s">
        <v>2441</v>
      </c>
      <c r="C4222" t="s">
        <v>2968</v>
      </c>
      <c r="D4222">
        <v>30.54</v>
      </c>
    </row>
    <row r="4223" spans="1:4" x14ac:dyDescent="0.2">
      <c r="A4223">
        <v>101792</v>
      </c>
      <c r="B4223" t="s">
        <v>11902</v>
      </c>
      <c r="C4223" t="s">
        <v>2968</v>
      </c>
      <c r="D4223">
        <v>20.52</v>
      </c>
    </row>
    <row r="4224" spans="1:4" x14ac:dyDescent="0.2">
      <c r="A4224">
        <v>92272</v>
      </c>
      <c r="B4224" t="s">
        <v>11903</v>
      </c>
      <c r="C4224" t="s">
        <v>83</v>
      </c>
      <c r="D4224">
        <v>39.53</v>
      </c>
    </row>
    <row r="4225" spans="1:4" x14ac:dyDescent="0.2">
      <c r="A4225">
        <v>101791</v>
      </c>
      <c r="B4225" t="s">
        <v>11901</v>
      </c>
      <c r="C4225" t="s">
        <v>83</v>
      </c>
      <c r="D4225">
        <v>27.77</v>
      </c>
    </row>
    <row r="4226" spans="1:4" x14ac:dyDescent="0.2">
      <c r="A4226">
        <v>92273</v>
      </c>
      <c r="B4226" t="s">
        <v>10970</v>
      </c>
      <c r="C4226" t="s">
        <v>83</v>
      </c>
      <c r="D4226">
        <v>17.27</v>
      </c>
    </row>
    <row r="4227" spans="1:4" x14ac:dyDescent="0.2">
      <c r="A4227">
        <v>92268</v>
      </c>
      <c r="B4227" t="s">
        <v>11904</v>
      </c>
      <c r="C4227" t="s">
        <v>3211</v>
      </c>
      <c r="D4227">
        <v>83.08</v>
      </c>
    </row>
    <row r="4228" spans="1:4" x14ac:dyDescent="0.2">
      <c r="A4228">
        <v>92267</v>
      </c>
      <c r="B4228" t="s">
        <v>11905</v>
      </c>
      <c r="C4228" t="s">
        <v>3211</v>
      </c>
      <c r="D4228">
        <v>49.66</v>
      </c>
    </row>
    <row r="4229" spans="1:4" x14ac:dyDescent="0.2">
      <c r="A4229">
        <v>92271</v>
      </c>
      <c r="B4229" t="s">
        <v>11906</v>
      </c>
      <c r="C4229" t="s">
        <v>3211</v>
      </c>
      <c r="D4229">
        <v>126.35</v>
      </c>
    </row>
    <row r="4230" spans="1:4" x14ac:dyDescent="0.2">
      <c r="A4230">
        <v>92264</v>
      </c>
      <c r="B4230" t="s">
        <v>11907</v>
      </c>
      <c r="C4230" t="s">
        <v>3211</v>
      </c>
      <c r="D4230">
        <v>221.51</v>
      </c>
    </row>
    <row r="4231" spans="1:4" x14ac:dyDescent="0.2">
      <c r="A4231">
        <v>92263</v>
      </c>
      <c r="B4231" t="s">
        <v>11908</v>
      </c>
      <c r="C4231" t="s">
        <v>3211</v>
      </c>
      <c r="D4231">
        <v>178.99</v>
      </c>
    </row>
    <row r="4232" spans="1:4" x14ac:dyDescent="0.2">
      <c r="A4232">
        <v>92269</v>
      </c>
      <c r="B4232" t="s">
        <v>11909</v>
      </c>
      <c r="C4232" t="s">
        <v>3211</v>
      </c>
      <c r="D4232">
        <v>145.28</v>
      </c>
    </row>
    <row r="4233" spans="1:4" x14ac:dyDescent="0.2">
      <c r="A4233">
        <v>92270</v>
      </c>
      <c r="B4233" t="s">
        <v>11910</v>
      </c>
      <c r="C4233" t="s">
        <v>3211</v>
      </c>
      <c r="D4233">
        <v>207.8</v>
      </c>
    </row>
    <row r="4234" spans="1:4" x14ac:dyDescent="0.2">
      <c r="A4234">
        <v>92266</v>
      </c>
      <c r="B4234" t="s">
        <v>11911</v>
      </c>
      <c r="C4234" t="s">
        <v>3211</v>
      </c>
      <c r="D4234">
        <v>167.64</v>
      </c>
    </row>
    <row r="4235" spans="1:4" x14ac:dyDescent="0.2">
      <c r="A4235">
        <v>92265</v>
      </c>
      <c r="B4235" t="s">
        <v>11912</v>
      </c>
      <c r="C4235" t="s">
        <v>3211</v>
      </c>
      <c r="D4235">
        <v>131.16999999999999</v>
      </c>
    </row>
    <row r="4236" spans="1:4" x14ac:dyDescent="0.2">
      <c r="A4236">
        <v>92524</v>
      </c>
      <c r="B4236" t="s">
        <v>11913</v>
      </c>
      <c r="C4236" t="s">
        <v>3211</v>
      </c>
      <c r="D4236">
        <v>95.87</v>
      </c>
    </row>
    <row r="4237" spans="1:4" x14ac:dyDescent="0.2">
      <c r="A4237">
        <v>92528</v>
      </c>
      <c r="B4237" t="s">
        <v>11914</v>
      </c>
      <c r="C4237" t="s">
        <v>3211</v>
      </c>
      <c r="D4237">
        <v>91.81</v>
      </c>
    </row>
    <row r="4238" spans="1:4" x14ac:dyDescent="0.2">
      <c r="A4238">
        <v>92532</v>
      </c>
      <c r="B4238" t="s">
        <v>11915</v>
      </c>
      <c r="C4238" t="s">
        <v>3211</v>
      </c>
      <c r="D4238">
        <v>88.26</v>
      </c>
    </row>
    <row r="4239" spans="1:4" x14ac:dyDescent="0.2">
      <c r="A4239">
        <v>92536</v>
      </c>
      <c r="B4239" t="s">
        <v>11916</v>
      </c>
      <c r="C4239" t="s">
        <v>3211</v>
      </c>
      <c r="D4239">
        <v>81.489999999999995</v>
      </c>
    </row>
    <row r="4240" spans="1:4" x14ac:dyDescent="0.2">
      <c r="A4240">
        <v>92508</v>
      </c>
      <c r="B4240" t="s">
        <v>11917</v>
      </c>
      <c r="C4240" t="s">
        <v>3211</v>
      </c>
      <c r="D4240">
        <v>127.39</v>
      </c>
    </row>
    <row r="4241" spans="1:4" x14ac:dyDescent="0.2">
      <c r="A4241">
        <v>92512</v>
      </c>
      <c r="B4241" t="s">
        <v>11918</v>
      </c>
      <c r="C4241" t="s">
        <v>3211</v>
      </c>
      <c r="D4241">
        <v>111.72</v>
      </c>
    </row>
    <row r="4242" spans="1:4" x14ac:dyDescent="0.2">
      <c r="A4242">
        <v>92515</v>
      </c>
      <c r="B4242" t="s">
        <v>11919</v>
      </c>
      <c r="C4242" t="s">
        <v>3211</v>
      </c>
      <c r="D4242">
        <v>103.3</v>
      </c>
    </row>
    <row r="4243" spans="1:4" x14ac:dyDescent="0.2">
      <c r="A4243">
        <v>92520</v>
      </c>
      <c r="B4243" t="s">
        <v>2439</v>
      </c>
      <c r="C4243" t="s">
        <v>3211</v>
      </c>
      <c r="D4243">
        <v>97.42</v>
      </c>
    </row>
    <row r="4244" spans="1:4" x14ac:dyDescent="0.2">
      <c r="A4244">
        <v>92526</v>
      </c>
      <c r="B4244" t="s">
        <v>11920</v>
      </c>
      <c r="C4244" t="s">
        <v>3211</v>
      </c>
      <c r="D4244">
        <v>50.11</v>
      </c>
    </row>
    <row r="4245" spans="1:4" x14ac:dyDescent="0.2">
      <c r="A4245">
        <v>92530</v>
      </c>
      <c r="B4245" t="s">
        <v>11921</v>
      </c>
      <c r="C4245" t="s">
        <v>3211</v>
      </c>
      <c r="D4245">
        <v>47.27</v>
      </c>
    </row>
    <row r="4246" spans="1:4" x14ac:dyDescent="0.2">
      <c r="A4246">
        <v>92534</v>
      </c>
      <c r="B4246" t="s">
        <v>11922</v>
      </c>
      <c r="C4246" t="s">
        <v>3211</v>
      </c>
      <c r="D4246">
        <v>44.83</v>
      </c>
    </row>
    <row r="4247" spans="1:4" x14ac:dyDescent="0.2">
      <c r="A4247">
        <v>92538</v>
      </c>
      <c r="B4247" t="s">
        <v>11923</v>
      </c>
      <c r="C4247" t="s">
        <v>3211</v>
      </c>
      <c r="D4247">
        <v>40.03</v>
      </c>
    </row>
    <row r="4248" spans="1:4" x14ac:dyDescent="0.2">
      <c r="A4248">
        <v>103760</v>
      </c>
      <c r="B4248" t="s">
        <v>11924</v>
      </c>
      <c r="C4248" t="s">
        <v>3211</v>
      </c>
      <c r="D4248">
        <v>135.80000000000001</v>
      </c>
    </row>
    <row r="4249" spans="1:4" x14ac:dyDescent="0.2">
      <c r="A4249">
        <v>103761</v>
      </c>
      <c r="B4249" t="s">
        <v>11925</v>
      </c>
      <c r="C4249" t="s">
        <v>3211</v>
      </c>
      <c r="D4249">
        <v>94.51</v>
      </c>
    </row>
    <row r="4250" spans="1:4" x14ac:dyDescent="0.2">
      <c r="A4250">
        <v>103762</v>
      </c>
      <c r="B4250" t="s">
        <v>11926</v>
      </c>
      <c r="C4250" t="s">
        <v>3211</v>
      </c>
      <c r="D4250">
        <v>81.7</v>
      </c>
    </row>
    <row r="4251" spans="1:4" x14ac:dyDescent="0.2">
      <c r="A4251">
        <v>103763</v>
      </c>
      <c r="B4251" t="s">
        <v>11927</v>
      </c>
      <c r="C4251" t="s">
        <v>3211</v>
      </c>
      <c r="D4251">
        <v>72.48</v>
      </c>
    </row>
    <row r="4252" spans="1:4" x14ac:dyDescent="0.2">
      <c r="A4252">
        <v>92510</v>
      </c>
      <c r="B4252" t="s">
        <v>11928</v>
      </c>
      <c r="C4252" t="s">
        <v>3211</v>
      </c>
      <c r="D4252">
        <v>75.66</v>
      </c>
    </row>
    <row r="4253" spans="1:4" x14ac:dyDescent="0.2">
      <c r="A4253">
        <v>92514</v>
      </c>
      <c r="B4253" t="s">
        <v>11929</v>
      </c>
      <c r="C4253" t="s">
        <v>3211</v>
      </c>
      <c r="D4253">
        <v>61.64</v>
      </c>
    </row>
    <row r="4254" spans="1:4" x14ac:dyDescent="0.2">
      <c r="A4254">
        <v>92518</v>
      </c>
      <c r="B4254" t="s">
        <v>11930</v>
      </c>
      <c r="C4254" t="s">
        <v>3211</v>
      </c>
      <c r="D4254">
        <v>54.77</v>
      </c>
    </row>
    <row r="4255" spans="1:4" x14ac:dyDescent="0.2">
      <c r="A4255">
        <v>92522</v>
      </c>
      <c r="B4255" t="s">
        <v>11931</v>
      </c>
      <c r="C4255" t="s">
        <v>3211</v>
      </c>
      <c r="D4255">
        <v>50.32</v>
      </c>
    </row>
    <row r="4256" spans="1:4" x14ac:dyDescent="0.2">
      <c r="A4256">
        <v>92482</v>
      </c>
      <c r="B4256" t="s">
        <v>11932</v>
      </c>
      <c r="C4256" t="s">
        <v>3211</v>
      </c>
      <c r="D4256">
        <v>415.09</v>
      </c>
    </row>
    <row r="4257" spans="1:4" x14ac:dyDescent="0.2">
      <c r="A4257">
        <v>92484</v>
      </c>
      <c r="B4257" t="s">
        <v>11933</v>
      </c>
      <c r="C4257" t="s">
        <v>3211</v>
      </c>
      <c r="D4257">
        <v>290.27</v>
      </c>
    </row>
    <row r="4258" spans="1:4" x14ac:dyDescent="0.2">
      <c r="A4258">
        <v>92486</v>
      </c>
      <c r="B4258" t="s">
        <v>11934</v>
      </c>
      <c r="C4258" t="s">
        <v>3211</v>
      </c>
      <c r="D4258">
        <v>209.69</v>
      </c>
    </row>
    <row r="4259" spans="1:4" x14ac:dyDescent="0.2">
      <c r="A4259">
        <v>92492</v>
      </c>
      <c r="B4259" t="s">
        <v>11935</v>
      </c>
      <c r="C4259" t="s">
        <v>3211</v>
      </c>
      <c r="D4259">
        <v>132.78</v>
      </c>
    </row>
    <row r="4260" spans="1:4" x14ac:dyDescent="0.2">
      <c r="A4260">
        <v>92496</v>
      </c>
      <c r="B4260" t="s">
        <v>11936</v>
      </c>
      <c r="C4260" t="s">
        <v>3211</v>
      </c>
      <c r="D4260">
        <v>126.83</v>
      </c>
    </row>
    <row r="4261" spans="1:4" x14ac:dyDescent="0.2">
      <c r="A4261">
        <v>92500</v>
      </c>
      <c r="B4261" t="s">
        <v>11937</v>
      </c>
      <c r="C4261" t="s">
        <v>3211</v>
      </c>
      <c r="D4261">
        <v>121.86</v>
      </c>
    </row>
    <row r="4262" spans="1:4" x14ac:dyDescent="0.2">
      <c r="A4262">
        <v>92504</v>
      </c>
      <c r="B4262" t="s">
        <v>11938</v>
      </c>
      <c r="C4262" t="s">
        <v>3211</v>
      </c>
      <c r="D4262">
        <v>112.87</v>
      </c>
    </row>
    <row r="4263" spans="1:4" x14ac:dyDescent="0.2">
      <c r="A4263">
        <v>92488</v>
      </c>
      <c r="B4263" t="s">
        <v>11939</v>
      </c>
      <c r="C4263" t="s">
        <v>3211</v>
      </c>
      <c r="D4263">
        <v>139.72999999999999</v>
      </c>
    </row>
    <row r="4264" spans="1:4" x14ac:dyDescent="0.2">
      <c r="A4264">
        <v>92494</v>
      </c>
      <c r="B4264" t="s">
        <v>11940</v>
      </c>
      <c r="C4264" t="s">
        <v>3211</v>
      </c>
      <c r="D4264">
        <v>85.22</v>
      </c>
    </row>
    <row r="4265" spans="1:4" x14ac:dyDescent="0.2">
      <c r="A4265">
        <v>92498</v>
      </c>
      <c r="B4265" t="s">
        <v>11941</v>
      </c>
      <c r="C4265" t="s">
        <v>3211</v>
      </c>
      <c r="D4265">
        <v>80.569999999999993</v>
      </c>
    </row>
    <row r="4266" spans="1:4" x14ac:dyDescent="0.2">
      <c r="A4266">
        <v>92502</v>
      </c>
      <c r="B4266" t="s">
        <v>11942</v>
      </c>
      <c r="C4266" t="s">
        <v>3211</v>
      </c>
      <c r="D4266">
        <v>76.87</v>
      </c>
    </row>
    <row r="4267" spans="1:4" x14ac:dyDescent="0.2">
      <c r="A4267">
        <v>92506</v>
      </c>
      <c r="B4267" t="s">
        <v>11943</v>
      </c>
      <c r="C4267" t="s">
        <v>3211</v>
      </c>
      <c r="D4267">
        <v>70.09</v>
      </c>
    </row>
    <row r="4268" spans="1:4" x14ac:dyDescent="0.2">
      <c r="A4268">
        <v>92490</v>
      </c>
      <c r="B4268" t="s">
        <v>11944</v>
      </c>
      <c r="C4268" t="s">
        <v>3211</v>
      </c>
      <c r="D4268">
        <v>90.65</v>
      </c>
    </row>
    <row r="4269" spans="1:4" x14ac:dyDescent="0.2">
      <c r="A4269">
        <v>92433</v>
      </c>
      <c r="B4269" t="s">
        <v>11945</v>
      </c>
      <c r="C4269" t="s">
        <v>3211</v>
      </c>
      <c r="D4269">
        <v>94.63</v>
      </c>
    </row>
    <row r="4270" spans="1:4" x14ac:dyDescent="0.2">
      <c r="A4270">
        <v>92437</v>
      </c>
      <c r="B4270" t="s">
        <v>11946</v>
      </c>
      <c r="C4270" t="s">
        <v>3211</v>
      </c>
      <c r="D4270">
        <v>90.56</v>
      </c>
    </row>
    <row r="4271" spans="1:4" x14ac:dyDescent="0.2">
      <c r="A4271">
        <v>92441</v>
      </c>
      <c r="B4271" t="s">
        <v>11947</v>
      </c>
      <c r="C4271" t="s">
        <v>3211</v>
      </c>
      <c r="D4271">
        <v>87.62</v>
      </c>
    </row>
    <row r="4272" spans="1:4" x14ac:dyDescent="0.2">
      <c r="A4272">
        <v>92445</v>
      </c>
      <c r="B4272" t="s">
        <v>11948</v>
      </c>
      <c r="C4272" t="s">
        <v>3211</v>
      </c>
      <c r="D4272">
        <v>81.81</v>
      </c>
    </row>
    <row r="4273" spans="1:4" x14ac:dyDescent="0.2">
      <c r="A4273">
        <v>92417</v>
      </c>
      <c r="B4273" t="s">
        <v>11949</v>
      </c>
      <c r="C4273" t="s">
        <v>3211</v>
      </c>
      <c r="D4273">
        <v>199.09</v>
      </c>
    </row>
    <row r="4274" spans="1:4" x14ac:dyDescent="0.2">
      <c r="A4274">
        <v>92421</v>
      </c>
      <c r="B4274" t="s">
        <v>11659</v>
      </c>
      <c r="C4274" t="s">
        <v>3211</v>
      </c>
      <c r="D4274">
        <v>133.31</v>
      </c>
    </row>
    <row r="4275" spans="1:4" x14ac:dyDescent="0.2">
      <c r="A4275">
        <v>92425</v>
      </c>
      <c r="B4275" t="s">
        <v>11950</v>
      </c>
      <c r="C4275" t="s">
        <v>3211</v>
      </c>
      <c r="D4275">
        <v>111.65</v>
      </c>
    </row>
    <row r="4276" spans="1:4" x14ac:dyDescent="0.2">
      <c r="A4276">
        <v>92429</v>
      </c>
      <c r="B4276" t="s">
        <v>2435</v>
      </c>
      <c r="C4276" t="s">
        <v>3211</v>
      </c>
      <c r="D4276">
        <v>100.74</v>
      </c>
    </row>
    <row r="4277" spans="1:4" x14ac:dyDescent="0.2">
      <c r="A4277">
        <v>92431</v>
      </c>
      <c r="B4277" t="s">
        <v>11951</v>
      </c>
      <c r="C4277" t="s">
        <v>3211</v>
      </c>
      <c r="D4277">
        <v>75.8</v>
      </c>
    </row>
    <row r="4278" spans="1:4" x14ac:dyDescent="0.2">
      <c r="A4278">
        <v>92435</v>
      </c>
      <c r="B4278" t="s">
        <v>11952</v>
      </c>
      <c r="C4278" t="s">
        <v>3211</v>
      </c>
      <c r="D4278">
        <v>72.37</v>
      </c>
    </row>
    <row r="4279" spans="1:4" x14ac:dyDescent="0.2">
      <c r="A4279">
        <v>92439</v>
      </c>
      <c r="B4279" t="s">
        <v>11953</v>
      </c>
      <c r="C4279" t="s">
        <v>3211</v>
      </c>
      <c r="D4279">
        <v>69.88</v>
      </c>
    </row>
    <row r="4280" spans="1:4" x14ac:dyDescent="0.2">
      <c r="A4280">
        <v>92443</v>
      </c>
      <c r="B4280" t="s">
        <v>10802</v>
      </c>
      <c r="C4280" t="s">
        <v>3211</v>
      </c>
      <c r="D4280">
        <v>64.709999999999994</v>
      </c>
    </row>
    <row r="4281" spans="1:4" x14ac:dyDescent="0.2">
      <c r="A4281">
        <v>92415</v>
      </c>
      <c r="B4281" t="s">
        <v>11954</v>
      </c>
      <c r="C4281" t="s">
        <v>3211</v>
      </c>
      <c r="D4281">
        <v>167.01</v>
      </c>
    </row>
    <row r="4282" spans="1:4" x14ac:dyDescent="0.2">
      <c r="A4282">
        <v>92419</v>
      </c>
      <c r="B4282" t="s">
        <v>11656</v>
      </c>
      <c r="C4282" t="s">
        <v>3211</v>
      </c>
      <c r="D4282">
        <v>108.71</v>
      </c>
    </row>
    <row r="4283" spans="1:4" x14ac:dyDescent="0.2">
      <c r="A4283">
        <v>92423</v>
      </c>
      <c r="B4283" t="s">
        <v>11955</v>
      </c>
      <c r="C4283" t="s">
        <v>3211</v>
      </c>
      <c r="D4283">
        <v>90.26</v>
      </c>
    </row>
    <row r="4284" spans="1:4" x14ac:dyDescent="0.2">
      <c r="A4284">
        <v>92427</v>
      </c>
      <c r="B4284" t="s">
        <v>11956</v>
      </c>
      <c r="C4284" t="s">
        <v>3211</v>
      </c>
      <c r="D4284">
        <v>80.92</v>
      </c>
    </row>
    <row r="4285" spans="1:4" x14ac:dyDescent="0.2">
      <c r="A4285">
        <v>92409</v>
      </c>
      <c r="B4285" t="s">
        <v>11957</v>
      </c>
      <c r="C4285" t="s">
        <v>3211</v>
      </c>
      <c r="D4285">
        <v>282.22000000000003</v>
      </c>
    </row>
    <row r="4286" spans="1:4" x14ac:dyDescent="0.2">
      <c r="A4286">
        <v>92411</v>
      </c>
      <c r="B4286" t="s">
        <v>8855</v>
      </c>
      <c r="C4286" t="s">
        <v>3211</v>
      </c>
      <c r="D4286">
        <v>195.37</v>
      </c>
    </row>
    <row r="4287" spans="1:4" x14ac:dyDescent="0.2">
      <c r="A4287">
        <v>92413</v>
      </c>
      <c r="B4287" t="s">
        <v>11608</v>
      </c>
      <c r="C4287" t="s">
        <v>3211</v>
      </c>
      <c r="D4287">
        <v>131.16999999999999</v>
      </c>
    </row>
    <row r="4288" spans="1:4" x14ac:dyDescent="0.2">
      <c r="A4288">
        <v>92465</v>
      </c>
      <c r="B4288" t="s">
        <v>2437</v>
      </c>
      <c r="C4288" t="s">
        <v>3211</v>
      </c>
      <c r="D4288">
        <v>175.03</v>
      </c>
    </row>
    <row r="4289" spans="1:4" x14ac:dyDescent="0.2">
      <c r="A4289">
        <v>92469</v>
      </c>
      <c r="B4289" t="s">
        <v>11958</v>
      </c>
      <c r="C4289" t="s">
        <v>3211</v>
      </c>
      <c r="D4289">
        <v>159.66</v>
      </c>
    </row>
    <row r="4290" spans="1:4" x14ac:dyDescent="0.2">
      <c r="A4290">
        <v>92473</v>
      </c>
      <c r="B4290" t="s">
        <v>11959</v>
      </c>
      <c r="C4290" t="s">
        <v>3211</v>
      </c>
      <c r="D4290">
        <v>147.11000000000001</v>
      </c>
    </row>
    <row r="4291" spans="1:4" x14ac:dyDescent="0.2">
      <c r="A4291">
        <v>92477</v>
      </c>
      <c r="B4291" t="s">
        <v>11960</v>
      </c>
      <c r="C4291" t="s">
        <v>3211</v>
      </c>
      <c r="D4291">
        <v>120.62</v>
      </c>
    </row>
    <row r="4292" spans="1:4" x14ac:dyDescent="0.2">
      <c r="A4292">
        <v>92449</v>
      </c>
      <c r="B4292" t="s">
        <v>11961</v>
      </c>
      <c r="C4292" t="s">
        <v>3211</v>
      </c>
      <c r="D4292">
        <v>315.55</v>
      </c>
    </row>
    <row r="4293" spans="1:4" x14ac:dyDescent="0.2">
      <c r="A4293">
        <v>92453</v>
      </c>
      <c r="B4293" t="s">
        <v>11962</v>
      </c>
      <c r="C4293" t="s">
        <v>3211</v>
      </c>
      <c r="D4293">
        <v>270.57</v>
      </c>
    </row>
    <row r="4294" spans="1:4" x14ac:dyDescent="0.2">
      <c r="A4294">
        <v>92457</v>
      </c>
      <c r="B4294" t="s">
        <v>11963</v>
      </c>
      <c r="C4294" t="s">
        <v>3211</v>
      </c>
      <c r="D4294">
        <v>236.01</v>
      </c>
    </row>
    <row r="4295" spans="1:4" x14ac:dyDescent="0.2">
      <c r="A4295">
        <v>92461</v>
      </c>
      <c r="B4295" t="s">
        <v>11964</v>
      </c>
      <c r="C4295" t="s">
        <v>3211</v>
      </c>
      <c r="D4295">
        <v>217.85</v>
      </c>
    </row>
    <row r="4296" spans="1:4" x14ac:dyDescent="0.2">
      <c r="A4296">
        <v>92467</v>
      </c>
      <c r="B4296" t="s">
        <v>11965</v>
      </c>
      <c r="C4296" t="s">
        <v>3211</v>
      </c>
      <c r="D4296">
        <v>113.24</v>
      </c>
    </row>
    <row r="4297" spans="1:4" x14ac:dyDescent="0.2">
      <c r="A4297">
        <v>92471</v>
      </c>
      <c r="B4297" t="s">
        <v>11966</v>
      </c>
      <c r="C4297" t="s">
        <v>3211</v>
      </c>
      <c r="D4297">
        <v>103.43</v>
      </c>
    </row>
    <row r="4298" spans="1:4" x14ac:dyDescent="0.2">
      <c r="A4298">
        <v>92475</v>
      </c>
      <c r="B4298" t="s">
        <v>11967</v>
      </c>
      <c r="C4298" t="s">
        <v>3211</v>
      </c>
      <c r="D4298">
        <v>95.41</v>
      </c>
    </row>
    <row r="4299" spans="1:4" x14ac:dyDescent="0.2">
      <c r="A4299">
        <v>92479</v>
      </c>
      <c r="B4299" t="s">
        <v>11968</v>
      </c>
      <c r="C4299" t="s">
        <v>3211</v>
      </c>
      <c r="D4299">
        <v>78.44</v>
      </c>
    </row>
    <row r="4300" spans="1:4" x14ac:dyDescent="0.2">
      <c r="A4300">
        <v>92451</v>
      </c>
      <c r="B4300" t="s">
        <v>11969</v>
      </c>
      <c r="C4300" t="s">
        <v>3211</v>
      </c>
      <c r="D4300">
        <v>215.07</v>
      </c>
    </row>
    <row r="4301" spans="1:4" x14ac:dyDescent="0.2">
      <c r="A4301">
        <v>92455</v>
      </c>
      <c r="B4301" t="s">
        <v>11970</v>
      </c>
      <c r="C4301" t="s">
        <v>3211</v>
      </c>
      <c r="D4301">
        <v>176.83</v>
      </c>
    </row>
    <row r="4302" spans="1:4" x14ac:dyDescent="0.2">
      <c r="A4302">
        <v>92459</v>
      </c>
      <c r="B4302" t="s">
        <v>11971</v>
      </c>
      <c r="C4302" t="s">
        <v>3211</v>
      </c>
      <c r="D4302">
        <v>150.99</v>
      </c>
    </row>
    <row r="4303" spans="1:4" x14ac:dyDescent="0.2">
      <c r="A4303">
        <v>92463</v>
      </c>
      <c r="B4303" t="s">
        <v>11972</v>
      </c>
      <c r="C4303" t="s">
        <v>3211</v>
      </c>
      <c r="D4303">
        <v>137.05000000000001</v>
      </c>
    </row>
    <row r="4304" spans="1:4" x14ac:dyDescent="0.2">
      <c r="A4304">
        <v>92446</v>
      </c>
      <c r="B4304" t="s">
        <v>11973</v>
      </c>
      <c r="C4304" t="s">
        <v>3211</v>
      </c>
      <c r="D4304">
        <v>372.47</v>
      </c>
    </row>
    <row r="4305" spans="1:4" x14ac:dyDescent="0.2">
      <c r="A4305">
        <v>92447</v>
      </c>
      <c r="B4305" t="s">
        <v>11974</v>
      </c>
      <c r="C4305" t="s">
        <v>3211</v>
      </c>
      <c r="D4305">
        <v>260.18</v>
      </c>
    </row>
    <row r="4306" spans="1:4" x14ac:dyDescent="0.2">
      <c r="A4306">
        <v>92448</v>
      </c>
      <c r="B4306" t="s">
        <v>11975</v>
      </c>
      <c r="C4306" t="s">
        <v>3211</v>
      </c>
      <c r="D4306">
        <v>202.85</v>
      </c>
    </row>
    <row r="4307" spans="1:4" x14ac:dyDescent="0.2">
      <c r="A4307">
        <v>92466</v>
      </c>
      <c r="B4307" t="s">
        <v>11976</v>
      </c>
      <c r="C4307" t="s">
        <v>3211</v>
      </c>
      <c r="D4307">
        <v>318.18</v>
      </c>
    </row>
    <row r="4308" spans="1:4" x14ac:dyDescent="0.2">
      <c r="A4308">
        <v>92470</v>
      </c>
      <c r="B4308" t="s">
        <v>11977</v>
      </c>
      <c r="C4308" t="s">
        <v>3211</v>
      </c>
      <c r="D4308">
        <v>309.60000000000002</v>
      </c>
    </row>
    <row r="4309" spans="1:4" x14ac:dyDescent="0.2">
      <c r="A4309">
        <v>92474</v>
      </c>
      <c r="B4309" t="s">
        <v>11978</v>
      </c>
      <c r="C4309" t="s">
        <v>3211</v>
      </c>
      <c r="D4309">
        <v>302.13</v>
      </c>
    </row>
    <row r="4310" spans="1:4" x14ac:dyDescent="0.2">
      <c r="A4310">
        <v>92478</v>
      </c>
      <c r="B4310" t="s">
        <v>11979</v>
      </c>
      <c r="C4310" t="s">
        <v>3211</v>
      </c>
      <c r="D4310">
        <v>287.58999999999997</v>
      </c>
    </row>
    <row r="4311" spans="1:4" x14ac:dyDescent="0.2">
      <c r="A4311">
        <v>92450</v>
      </c>
      <c r="B4311" t="s">
        <v>11980</v>
      </c>
      <c r="C4311" t="s">
        <v>3211</v>
      </c>
      <c r="D4311">
        <v>400.73</v>
      </c>
    </row>
    <row r="4312" spans="1:4" x14ac:dyDescent="0.2">
      <c r="A4312">
        <v>92454</v>
      </c>
      <c r="B4312" t="s">
        <v>11981</v>
      </c>
      <c r="C4312" t="s">
        <v>3211</v>
      </c>
      <c r="D4312">
        <v>365.09</v>
      </c>
    </row>
    <row r="4313" spans="1:4" x14ac:dyDescent="0.2">
      <c r="A4313">
        <v>92458</v>
      </c>
      <c r="B4313" t="s">
        <v>11982</v>
      </c>
      <c r="C4313" t="s">
        <v>3211</v>
      </c>
      <c r="D4313">
        <v>342.44</v>
      </c>
    </row>
    <row r="4314" spans="1:4" x14ac:dyDescent="0.2">
      <c r="A4314">
        <v>92462</v>
      </c>
      <c r="B4314" t="s">
        <v>11983</v>
      </c>
      <c r="C4314" t="s">
        <v>3211</v>
      </c>
      <c r="D4314">
        <v>327.7</v>
      </c>
    </row>
    <row r="4315" spans="1:4" x14ac:dyDescent="0.2">
      <c r="A4315">
        <v>92468</v>
      </c>
      <c r="B4315" t="s">
        <v>11984</v>
      </c>
      <c r="C4315" t="s">
        <v>3211</v>
      </c>
      <c r="D4315">
        <v>146.37</v>
      </c>
    </row>
    <row r="4316" spans="1:4" x14ac:dyDescent="0.2">
      <c r="A4316">
        <v>92472</v>
      </c>
      <c r="B4316" t="s">
        <v>11985</v>
      </c>
      <c r="C4316" t="s">
        <v>3211</v>
      </c>
      <c r="D4316">
        <v>139.02000000000001</v>
      </c>
    </row>
    <row r="4317" spans="1:4" x14ac:dyDescent="0.2">
      <c r="A4317">
        <v>92476</v>
      </c>
      <c r="B4317" t="s">
        <v>11986</v>
      </c>
      <c r="C4317" t="s">
        <v>3211</v>
      </c>
      <c r="D4317">
        <v>132.71</v>
      </c>
    </row>
    <row r="4318" spans="1:4" x14ac:dyDescent="0.2">
      <c r="A4318">
        <v>92480</v>
      </c>
      <c r="B4318" t="s">
        <v>11987</v>
      </c>
      <c r="C4318" t="s">
        <v>3211</v>
      </c>
      <c r="D4318">
        <v>120.28</v>
      </c>
    </row>
    <row r="4319" spans="1:4" x14ac:dyDescent="0.2">
      <c r="A4319">
        <v>92452</v>
      </c>
      <c r="B4319" t="s">
        <v>11988</v>
      </c>
      <c r="C4319" t="s">
        <v>3211</v>
      </c>
      <c r="D4319">
        <v>226.32</v>
      </c>
    </row>
    <row r="4320" spans="1:4" x14ac:dyDescent="0.2">
      <c r="A4320">
        <v>92456</v>
      </c>
      <c r="B4320" t="s">
        <v>11989</v>
      </c>
      <c r="C4320" t="s">
        <v>3211</v>
      </c>
      <c r="D4320">
        <v>190.87</v>
      </c>
    </row>
    <row r="4321" spans="1:4" x14ac:dyDescent="0.2">
      <c r="A4321">
        <v>92460</v>
      </c>
      <c r="B4321" t="s">
        <v>11990</v>
      </c>
      <c r="C4321" t="s">
        <v>3211</v>
      </c>
      <c r="D4321">
        <v>161.77000000000001</v>
      </c>
    </row>
    <row r="4322" spans="1:4" x14ac:dyDescent="0.2">
      <c r="A4322">
        <v>92464</v>
      </c>
      <c r="B4322" t="s">
        <v>11991</v>
      </c>
      <c r="C4322" t="s">
        <v>3211</v>
      </c>
      <c r="D4322">
        <v>155.1</v>
      </c>
    </row>
    <row r="4323" spans="1:4" x14ac:dyDescent="0.2">
      <c r="A4323">
        <v>105403</v>
      </c>
      <c r="B4323" t="s">
        <v>11992</v>
      </c>
      <c r="C4323" t="s">
        <v>3211</v>
      </c>
      <c r="D4323">
        <v>193.11</v>
      </c>
    </row>
    <row r="4324" spans="1:4" x14ac:dyDescent="0.2">
      <c r="A4324">
        <v>96252</v>
      </c>
      <c r="B4324" t="s">
        <v>11993</v>
      </c>
      <c r="C4324" t="s">
        <v>3211</v>
      </c>
      <c r="D4324">
        <v>160.81</v>
      </c>
    </row>
    <row r="4325" spans="1:4" x14ac:dyDescent="0.2">
      <c r="A4325">
        <v>96254</v>
      </c>
      <c r="B4325" t="s">
        <v>11994</v>
      </c>
      <c r="C4325" t="s">
        <v>83</v>
      </c>
      <c r="D4325" t="s">
        <v>17527</v>
      </c>
    </row>
    <row r="4326" spans="1:4" x14ac:dyDescent="0.2">
      <c r="A4326">
        <v>96253</v>
      </c>
      <c r="B4326" t="s">
        <v>11995</v>
      </c>
      <c r="C4326" t="s">
        <v>83</v>
      </c>
      <c r="D4326" t="s">
        <v>17527</v>
      </c>
    </row>
    <row r="4327" spans="1:4" x14ac:dyDescent="0.2">
      <c r="A4327">
        <v>105406</v>
      </c>
      <c r="B4327" t="s">
        <v>11996</v>
      </c>
      <c r="C4327" t="s">
        <v>3211</v>
      </c>
      <c r="D4327">
        <v>233.47</v>
      </c>
    </row>
    <row r="4328" spans="1:4" x14ac:dyDescent="0.2">
      <c r="A4328">
        <v>96264</v>
      </c>
      <c r="B4328" t="s">
        <v>11997</v>
      </c>
      <c r="C4328" t="s">
        <v>3211</v>
      </c>
      <c r="D4328" t="s">
        <v>17527</v>
      </c>
    </row>
    <row r="4329" spans="1:4" x14ac:dyDescent="0.2">
      <c r="A4329">
        <v>105405</v>
      </c>
      <c r="B4329" t="s">
        <v>11998</v>
      </c>
      <c r="C4329" t="s">
        <v>3211</v>
      </c>
      <c r="D4329" t="s">
        <v>17527</v>
      </c>
    </row>
    <row r="4330" spans="1:4" x14ac:dyDescent="0.2">
      <c r="A4330">
        <v>96258</v>
      </c>
      <c r="B4330" t="s">
        <v>11999</v>
      </c>
      <c r="C4330" t="s">
        <v>3211</v>
      </c>
      <c r="D4330">
        <v>168.05</v>
      </c>
    </row>
    <row r="4331" spans="1:4" x14ac:dyDescent="0.2">
      <c r="A4331">
        <v>96262</v>
      </c>
      <c r="B4331" t="s">
        <v>12000</v>
      </c>
      <c r="C4331" t="s">
        <v>3211</v>
      </c>
      <c r="D4331" t="s">
        <v>17527</v>
      </c>
    </row>
    <row r="4332" spans="1:4" x14ac:dyDescent="0.2">
      <c r="A4332">
        <v>105404</v>
      </c>
      <c r="B4332" t="s">
        <v>12001</v>
      </c>
      <c r="C4332" t="s">
        <v>3211</v>
      </c>
      <c r="D4332" t="s">
        <v>17527</v>
      </c>
    </row>
    <row r="4333" spans="1:4" x14ac:dyDescent="0.2">
      <c r="A4333">
        <v>92751</v>
      </c>
      <c r="B4333" t="s">
        <v>12002</v>
      </c>
      <c r="C4333" t="s">
        <v>2968</v>
      </c>
      <c r="D4333" s="335">
        <v>2090.9699999999998</v>
      </c>
    </row>
    <row r="4334" spans="1:4" x14ac:dyDescent="0.2">
      <c r="A4334">
        <v>92752</v>
      </c>
      <c r="B4334" t="s">
        <v>12003</v>
      </c>
      <c r="C4334" t="s">
        <v>2968</v>
      </c>
      <c r="D4334" s="335">
        <v>2473.4699999999998</v>
      </c>
    </row>
    <row r="4335" spans="1:4" x14ac:dyDescent="0.2">
      <c r="A4335">
        <v>92750</v>
      </c>
      <c r="B4335" t="s">
        <v>12004</v>
      </c>
      <c r="C4335" t="s">
        <v>2968</v>
      </c>
      <c r="D4335" s="335">
        <v>1705.31</v>
      </c>
    </row>
    <row r="4336" spans="1:4" x14ac:dyDescent="0.2">
      <c r="A4336">
        <v>92749</v>
      </c>
      <c r="B4336" t="s">
        <v>12005</v>
      </c>
      <c r="C4336" t="s">
        <v>2968</v>
      </c>
      <c r="D4336" s="335">
        <v>1045.1099999999999</v>
      </c>
    </row>
    <row r="4337" spans="1:4" x14ac:dyDescent="0.2">
      <c r="A4337">
        <v>92745</v>
      </c>
      <c r="B4337" t="s">
        <v>12006</v>
      </c>
      <c r="C4337" t="s">
        <v>2968</v>
      </c>
      <c r="D4337">
        <v>901.41</v>
      </c>
    </row>
    <row r="4338" spans="1:4" x14ac:dyDescent="0.2">
      <c r="A4338">
        <v>92747</v>
      </c>
      <c r="B4338" t="s">
        <v>12007</v>
      </c>
      <c r="C4338" t="s">
        <v>2968</v>
      </c>
      <c r="D4338">
        <v>997.14</v>
      </c>
    </row>
    <row r="4339" spans="1:4" x14ac:dyDescent="0.2">
      <c r="A4339">
        <v>92743</v>
      </c>
      <c r="B4339" t="s">
        <v>8695</v>
      </c>
      <c r="C4339" t="s">
        <v>2968</v>
      </c>
      <c r="D4339">
        <v>749.5</v>
      </c>
    </row>
    <row r="4340" spans="1:4" x14ac:dyDescent="0.2">
      <c r="A4340">
        <v>92746</v>
      </c>
      <c r="B4340" t="s">
        <v>12008</v>
      </c>
      <c r="C4340" t="s">
        <v>2968</v>
      </c>
      <c r="D4340">
        <v>800.66</v>
      </c>
    </row>
    <row r="4341" spans="1:4" x14ac:dyDescent="0.2">
      <c r="A4341">
        <v>92748</v>
      </c>
      <c r="B4341" t="s">
        <v>12009</v>
      </c>
      <c r="C4341" t="s">
        <v>2968</v>
      </c>
      <c r="D4341">
        <v>877.53</v>
      </c>
    </row>
    <row r="4342" spans="1:4" x14ac:dyDescent="0.2">
      <c r="A4342">
        <v>92744</v>
      </c>
      <c r="B4342" t="s">
        <v>8694</v>
      </c>
      <c r="C4342" t="s">
        <v>2968</v>
      </c>
      <c r="D4342">
        <v>673.81</v>
      </c>
    </row>
    <row r="4343" spans="1:4" x14ac:dyDescent="0.2">
      <c r="A4343">
        <v>92754</v>
      </c>
      <c r="B4343" t="s">
        <v>12010</v>
      </c>
      <c r="C4343" t="s">
        <v>2968</v>
      </c>
      <c r="D4343">
        <v>687.08</v>
      </c>
    </row>
    <row r="4344" spans="1:4" x14ac:dyDescent="0.2">
      <c r="A4344">
        <v>92753</v>
      </c>
      <c r="B4344" t="s">
        <v>12011</v>
      </c>
      <c r="C4344" t="s">
        <v>2968</v>
      </c>
      <c r="D4344">
        <v>698.04</v>
      </c>
    </row>
    <row r="4345" spans="1:4" x14ac:dyDescent="0.2">
      <c r="A4345">
        <v>92755</v>
      </c>
      <c r="B4345" t="s">
        <v>12012</v>
      </c>
      <c r="C4345" t="s">
        <v>3211</v>
      </c>
      <c r="D4345">
        <v>273.01</v>
      </c>
    </row>
    <row r="4346" spans="1:4" x14ac:dyDescent="0.2">
      <c r="A4346">
        <v>92756</v>
      </c>
      <c r="B4346" t="s">
        <v>8693</v>
      </c>
      <c r="C4346" t="s">
        <v>3211</v>
      </c>
      <c r="D4346">
        <v>314.5</v>
      </c>
    </row>
    <row r="4347" spans="1:4" x14ac:dyDescent="0.2">
      <c r="A4347">
        <v>92757</v>
      </c>
      <c r="B4347" t="s">
        <v>12013</v>
      </c>
      <c r="C4347" t="s">
        <v>3211</v>
      </c>
      <c r="D4347">
        <v>364.03</v>
      </c>
    </row>
    <row r="4348" spans="1:4" x14ac:dyDescent="0.2">
      <c r="A4348">
        <v>92758</v>
      </c>
      <c r="B4348" t="s">
        <v>12014</v>
      </c>
      <c r="C4348" t="s">
        <v>2968</v>
      </c>
      <c r="D4348">
        <v>728.13</v>
      </c>
    </row>
    <row r="4349" spans="1:4" x14ac:dyDescent="0.2">
      <c r="A4349">
        <v>104500</v>
      </c>
      <c r="B4349" t="s">
        <v>12015</v>
      </c>
      <c r="C4349" t="s">
        <v>83</v>
      </c>
      <c r="D4349" t="s">
        <v>17527</v>
      </c>
    </row>
    <row r="4350" spans="1:4" x14ac:dyDescent="0.2">
      <c r="A4350">
        <v>104503</v>
      </c>
      <c r="B4350" t="s">
        <v>12016</v>
      </c>
      <c r="C4350" t="s">
        <v>83</v>
      </c>
      <c r="D4350" t="s">
        <v>17527</v>
      </c>
    </row>
    <row r="4351" spans="1:4" x14ac:dyDescent="0.2">
      <c r="A4351">
        <v>104504</v>
      </c>
      <c r="B4351" t="s">
        <v>12017</v>
      </c>
      <c r="C4351" t="s">
        <v>83</v>
      </c>
      <c r="D4351" t="s">
        <v>17527</v>
      </c>
    </row>
    <row r="4352" spans="1:4" x14ac:dyDescent="0.2">
      <c r="A4352">
        <v>104507</v>
      </c>
      <c r="B4352" t="s">
        <v>12018</v>
      </c>
      <c r="C4352" t="s">
        <v>83</v>
      </c>
      <c r="D4352" t="s">
        <v>17527</v>
      </c>
    </row>
    <row r="4353" spans="1:4" x14ac:dyDescent="0.2">
      <c r="A4353">
        <v>104508</v>
      </c>
      <c r="B4353" t="s">
        <v>12019</v>
      </c>
      <c r="C4353" t="s">
        <v>83</v>
      </c>
      <c r="D4353" t="s">
        <v>17527</v>
      </c>
    </row>
    <row r="4354" spans="1:4" x14ac:dyDescent="0.2">
      <c r="A4354">
        <v>104509</v>
      </c>
      <c r="B4354" t="s">
        <v>12020</v>
      </c>
      <c r="C4354" t="s">
        <v>83</v>
      </c>
      <c r="D4354" t="s">
        <v>17527</v>
      </c>
    </row>
    <row r="4355" spans="1:4" x14ac:dyDescent="0.2">
      <c r="A4355">
        <v>104512</v>
      </c>
      <c r="B4355" t="s">
        <v>12021</v>
      </c>
      <c r="C4355" t="s">
        <v>83</v>
      </c>
      <c r="D4355" t="s">
        <v>17527</v>
      </c>
    </row>
    <row r="4356" spans="1:4" x14ac:dyDescent="0.2">
      <c r="A4356">
        <v>104513</v>
      </c>
      <c r="B4356" t="s">
        <v>12022</v>
      </c>
      <c r="C4356" t="s">
        <v>83</v>
      </c>
      <c r="D4356" t="s">
        <v>17527</v>
      </c>
    </row>
    <row r="4357" spans="1:4" x14ac:dyDescent="0.2">
      <c r="A4357">
        <v>104514</v>
      </c>
      <c r="B4357" t="s">
        <v>12023</v>
      </c>
      <c r="C4357" t="s">
        <v>83</v>
      </c>
      <c r="D4357" t="s">
        <v>17527</v>
      </c>
    </row>
    <row r="4358" spans="1:4" x14ac:dyDescent="0.2">
      <c r="A4358">
        <v>104501</v>
      </c>
      <c r="B4358" t="s">
        <v>12024</v>
      </c>
      <c r="C4358" t="s">
        <v>83</v>
      </c>
      <c r="D4358" t="s">
        <v>17527</v>
      </c>
    </row>
    <row r="4359" spans="1:4" x14ac:dyDescent="0.2">
      <c r="A4359">
        <v>104502</v>
      </c>
      <c r="B4359" t="s">
        <v>12025</v>
      </c>
      <c r="C4359" t="s">
        <v>83</v>
      </c>
      <c r="D4359" t="s">
        <v>17527</v>
      </c>
    </row>
    <row r="4360" spans="1:4" x14ac:dyDescent="0.2">
      <c r="A4360">
        <v>104505</v>
      </c>
      <c r="B4360" t="s">
        <v>12026</v>
      </c>
      <c r="C4360" t="s">
        <v>83</v>
      </c>
      <c r="D4360" t="s">
        <v>17527</v>
      </c>
    </row>
    <row r="4361" spans="1:4" x14ac:dyDescent="0.2">
      <c r="A4361">
        <v>104506</v>
      </c>
      <c r="B4361" t="s">
        <v>12027</v>
      </c>
      <c r="C4361" t="s">
        <v>83</v>
      </c>
      <c r="D4361" t="s">
        <v>17527</v>
      </c>
    </row>
    <row r="4362" spans="1:4" x14ac:dyDescent="0.2">
      <c r="A4362">
        <v>104510</v>
      </c>
      <c r="B4362" t="s">
        <v>12028</v>
      </c>
      <c r="C4362" t="s">
        <v>83</v>
      </c>
      <c r="D4362" t="s">
        <v>17527</v>
      </c>
    </row>
    <row r="4363" spans="1:4" x14ac:dyDescent="0.2">
      <c r="A4363">
        <v>104511</v>
      </c>
      <c r="B4363" t="s">
        <v>12029</v>
      </c>
      <c r="C4363" t="s">
        <v>83</v>
      </c>
      <c r="D4363" t="s">
        <v>17527</v>
      </c>
    </row>
    <row r="4364" spans="1:4" x14ac:dyDescent="0.2">
      <c r="A4364">
        <v>104491</v>
      </c>
      <c r="B4364" t="s">
        <v>12030</v>
      </c>
      <c r="C4364" t="s">
        <v>83</v>
      </c>
      <c r="D4364" s="335">
        <v>4910.59</v>
      </c>
    </row>
    <row r="4365" spans="1:4" x14ac:dyDescent="0.2">
      <c r="A4365">
        <v>104492</v>
      </c>
      <c r="B4365" t="s">
        <v>12031</v>
      </c>
      <c r="C4365" t="s">
        <v>83</v>
      </c>
      <c r="D4365" s="335">
        <v>6140.67</v>
      </c>
    </row>
    <row r="4366" spans="1:4" x14ac:dyDescent="0.2">
      <c r="A4366">
        <v>104493</v>
      </c>
      <c r="B4366" t="s">
        <v>12032</v>
      </c>
      <c r="C4366" t="s">
        <v>83</v>
      </c>
      <c r="D4366" t="s">
        <v>17527</v>
      </c>
    </row>
    <row r="4367" spans="1:4" x14ac:dyDescent="0.2">
      <c r="A4367">
        <v>104494</v>
      </c>
      <c r="B4367" t="s">
        <v>12033</v>
      </c>
      <c r="C4367" t="s">
        <v>83</v>
      </c>
      <c r="D4367" s="335">
        <v>8294.02</v>
      </c>
    </row>
    <row r="4368" spans="1:4" x14ac:dyDescent="0.2">
      <c r="A4368">
        <v>104495</v>
      </c>
      <c r="B4368" t="s">
        <v>12034</v>
      </c>
      <c r="C4368" t="s">
        <v>83</v>
      </c>
      <c r="D4368" t="s">
        <v>17527</v>
      </c>
    </row>
    <row r="4369" spans="1:4" x14ac:dyDescent="0.2">
      <c r="A4369">
        <v>104496</v>
      </c>
      <c r="B4369" t="s">
        <v>12035</v>
      </c>
      <c r="C4369" t="s">
        <v>83</v>
      </c>
      <c r="D4369" t="s">
        <v>17527</v>
      </c>
    </row>
    <row r="4370" spans="1:4" x14ac:dyDescent="0.2">
      <c r="A4370">
        <v>104497</v>
      </c>
      <c r="B4370" t="s">
        <v>12036</v>
      </c>
      <c r="C4370" t="s">
        <v>83</v>
      </c>
      <c r="D4370" s="335">
        <v>9928.27</v>
      </c>
    </row>
    <row r="4371" spans="1:4" x14ac:dyDescent="0.2">
      <c r="A4371">
        <v>104498</v>
      </c>
      <c r="B4371" t="s">
        <v>12037</v>
      </c>
      <c r="C4371" t="s">
        <v>83</v>
      </c>
      <c r="D4371" t="s">
        <v>17527</v>
      </c>
    </row>
    <row r="4372" spans="1:4" x14ac:dyDescent="0.2">
      <c r="A4372">
        <v>104499</v>
      </c>
      <c r="B4372" t="s">
        <v>12038</v>
      </c>
      <c r="C4372" t="s">
        <v>83</v>
      </c>
      <c r="D4372" t="s">
        <v>17527</v>
      </c>
    </row>
    <row r="4373" spans="1:4" x14ac:dyDescent="0.2">
      <c r="A4373">
        <v>104515</v>
      </c>
      <c r="B4373" t="s">
        <v>12039</v>
      </c>
      <c r="C4373" t="s">
        <v>3211</v>
      </c>
      <c r="D4373">
        <v>34.57</v>
      </c>
    </row>
    <row r="4374" spans="1:4" x14ac:dyDescent="0.2">
      <c r="A4374">
        <v>106549</v>
      </c>
      <c r="B4374" t="s">
        <v>12040</v>
      </c>
      <c r="C4374" t="s">
        <v>83</v>
      </c>
      <c r="D4374" t="s">
        <v>17527</v>
      </c>
    </row>
    <row r="4375" spans="1:4" x14ac:dyDescent="0.2">
      <c r="A4375">
        <v>106548</v>
      </c>
      <c r="B4375" t="s">
        <v>12043</v>
      </c>
      <c r="C4375" t="s">
        <v>83</v>
      </c>
      <c r="D4375" t="s">
        <v>17527</v>
      </c>
    </row>
    <row r="4376" spans="1:4" x14ac:dyDescent="0.2">
      <c r="A4376">
        <v>106550</v>
      </c>
      <c r="B4376" t="s">
        <v>12044</v>
      </c>
      <c r="C4376" t="s">
        <v>83</v>
      </c>
      <c r="D4376">
        <v>5.18</v>
      </c>
    </row>
    <row r="4377" spans="1:4" x14ac:dyDescent="0.2">
      <c r="A4377">
        <v>87430</v>
      </c>
      <c r="B4377" t="s">
        <v>12045</v>
      </c>
      <c r="C4377" t="s">
        <v>3211</v>
      </c>
      <c r="D4377">
        <v>23.53</v>
      </c>
    </row>
    <row r="4378" spans="1:4" x14ac:dyDescent="0.2">
      <c r="A4378">
        <v>87433</v>
      </c>
      <c r="B4378" t="s">
        <v>12046</v>
      </c>
      <c r="C4378" t="s">
        <v>3211</v>
      </c>
      <c r="D4378">
        <v>33.229999999999997</v>
      </c>
    </row>
    <row r="4379" spans="1:4" x14ac:dyDescent="0.2">
      <c r="A4379">
        <v>87436</v>
      </c>
      <c r="B4379" t="s">
        <v>12047</v>
      </c>
      <c r="C4379" t="s">
        <v>3211</v>
      </c>
      <c r="D4379">
        <v>38.39</v>
      </c>
    </row>
    <row r="4380" spans="1:4" x14ac:dyDescent="0.2">
      <c r="A4380">
        <v>87439</v>
      </c>
      <c r="B4380" t="s">
        <v>12048</v>
      </c>
      <c r="C4380" t="s">
        <v>3211</v>
      </c>
      <c r="D4380">
        <v>46.69</v>
      </c>
    </row>
    <row r="4381" spans="1:4" x14ac:dyDescent="0.2">
      <c r="A4381">
        <v>104633</v>
      </c>
      <c r="B4381" t="s">
        <v>12049</v>
      </c>
      <c r="C4381" t="s">
        <v>3211</v>
      </c>
      <c r="D4381">
        <v>33.21</v>
      </c>
    </row>
    <row r="4382" spans="1:4" x14ac:dyDescent="0.2">
      <c r="A4382">
        <v>104634</v>
      </c>
      <c r="B4382" t="s">
        <v>12050</v>
      </c>
      <c r="C4382" t="s">
        <v>3211</v>
      </c>
      <c r="D4382">
        <v>48.1</v>
      </c>
    </row>
    <row r="4383" spans="1:4" x14ac:dyDescent="0.2">
      <c r="A4383">
        <v>87418</v>
      </c>
      <c r="B4383" t="s">
        <v>12051</v>
      </c>
      <c r="C4383" t="s">
        <v>3211</v>
      </c>
      <c r="D4383">
        <v>23.3</v>
      </c>
    </row>
    <row r="4384" spans="1:4" x14ac:dyDescent="0.2">
      <c r="A4384">
        <v>87421</v>
      </c>
      <c r="B4384" t="s">
        <v>12052</v>
      </c>
      <c r="C4384" t="s">
        <v>3211</v>
      </c>
      <c r="D4384">
        <v>34.909999999999997</v>
      </c>
    </row>
    <row r="4385" spans="1:4" x14ac:dyDescent="0.2">
      <c r="A4385">
        <v>104628</v>
      </c>
      <c r="B4385" t="s">
        <v>12053</v>
      </c>
      <c r="C4385" t="s">
        <v>3211</v>
      </c>
      <c r="D4385">
        <v>38.06</v>
      </c>
    </row>
    <row r="4386" spans="1:4" x14ac:dyDescent="0.2">
      <c r="A4386">
        <v>104631</v>
      </c>
      <c r="B4386" t="s">
        <v>12054</v>
      </c>
      <c r="C4386" t="s">
        <v>3211</v>
      </c>
      <c r="D4386">
        <v>50.71</v>
      </c>
    </row>
    <row r="4387" spans="1:4" x14ac:dyDescent="0.2">
      <c r="A4387">
        <v>104627</v>
      </c>
      <c r="B4387" t="s">
        <v>12055</v>
      </c>
      <c r="C4387" t="s">
        <v>3211</v>
      </c>
      <c r="D4387">
        <v>23.28</v>
      </c>
    </row>
    <row r="4388" spans="1:4" x14ac:dyDescent="0.2">
      <c r="A4388">
        <v>104630</v>
      </c>
      <c r="B4388" t="s">
        <v>12056</v>
      </c>
      <c r="C4388" t="s">
        <v>3211</v>
      </c>
      <c r="D4388">
        <v>35.93</v>
      </c>
    </row>
    <row r="4389" spans="1:4" x14ac:dyDescent="0.2">
      <c r="A4389">
        <v>104629</v>
      </c>
      <c r="B4389" t="s">
        <v>12057</v>
      </c>
      <c r="C4389" t="s">
        <v>3211</v>
      </c>
      <c r="D4389">
        <v>46.56</v>
      </c>
    </row>
    <row r="4390" spans="1:4" x14ac:dyDescent="0.2">
      <c r="A4390">
        <v>104632</v>
      </c>
      <c r="B4390" t="s">
        <v>12058</v>
      </c>
      <c r="C4390" t="s">
        <v>3211</v>
      </c>
      <c r="D4390">
        <v>59.21</v>
      </c>
    </row>
    <row r="4391" spans="1:4" x14ac:dyDescent="0.2">
      <c r="A4391">
        <v>87412</v>
      </c>
      <c r="B4391" t="s">
        <v>12059</v>
      </c>
      <c r="C4391" t="s">
        <v>3211</v>
      </c>
      <c r="D4391">
        <v>31.08</v>
      </c>
    </row>
    <row r="4392" spans="1:4" x14ac:dyDescent="0.2">
      <c r="A4392">
        <v>87415</v>
      </c>
      <c r="B4392" t="s">
        <v>12060</v>
      </c>
      <c r="C4392" t="s">
        <v>3211</v>
      </c>
      <c r="D4392">
        <v>42.17</v>
      </c>
    </row>
    <row r="4393" spans="1:4" x14ac:dyDescent="0.2">
      <c r="A4393">
        <v>87411</v>
      </c>
      <c r="B4393" t="s">
        <v>12061</v>
      </c>
      <c r="C4393" t="s">
        <v>3211</v>
      </c>
      <c r="D4393">
        <v>19.690000000000001</v>
      </c>
    </row>
    <row r="4394" spans="1:4" x14ac:dyDescent="0.2">
      <c r="A4394">
        <v>87414</v>
      </c>
      <c r="B4394" t="s">
        <v>12062</v>
      </c>
      <c r="C4394" t="s">
        <v>3211</v>
      </c>
      <c r="D4394">
        <v>30.78</v>
      </c>
    </row>
    <row r="4395" spans="1:4" x14ac:dyDescent="0.2">
      <c r="A4395">
        <v>87413</v>
      </c>
      <c r="B4395" t="s">
        <v>12063</v>
      </c>
      <c r="C4395" t="s">
        <v>3211</v>
      </c>
      <c r="D4395">
        <v>37.619999999999997</v>
      </c>
    </row>
    <row r="4396" spans="1:4" x14ac:dyDescent="0.2">
      <c r="A4396">
        <v>87416</v>
      </c>
      <c r="B4396" t="s">
        <v>12064</v>
      </c>
      <c r="C4396" t="s">
        <v>3211</v>
      </c>
      <c r="D4396">
        <v>48.72</v>
      </c>
    </row>
    <row r="4397" spans="1:4" x14ac:dyDescent="0.2">
      <c r="A4397">
        <v>104635</v>
      </c>
      <c r="B4397" t="s">
        <v>12065</v>
      </c>
      <c r="C4397" t="s">
        <v>3211</v>
      </c>
      <c r="D4397">
        <v>68.69</v>
      </c>
    </row>
    <row r="4398" spans="1:4" x14ac:dyDescent="0.2">
      <c r="A4398">
        <v>104636</v>
      </c>
      <c r="B4398" t="s">
        <v>12066</v>
      </c>
      <c r="C4398" t="s">
        <v>3211</v>
      </c>
      <c r="D4398">
        <v>79.069999999999993</v>
      </c>
    </row>
    <row r="4399" spans="1:4" x14ac:dyDescent="0.2">
      <c r="A4399">
        <v>87424</v>
      </c>
      <c r="B4399" t="s">
        <v>12067</v>
      </c>
      <c r="C4399" t="s">
        <v>3211</v>
      </c>
      <c r="D4399">
        <v>47.64</v>
      </c>
    </row>
    <row r="4400" spans="1:4" x14ac:dyDescent="0.2">
      <c r="A4400">
        <v>87427</v>
      </c>
      <c r="B4400" t="s">
        <v>12068</v>
      </c>
      <c r="C4400" t="s">
        <v>3211</v>
      </c>
      <c r="D4400">
        <v>55.72</v>
      </c>
    </row>
    <row r="4401" spans="1:4" x14ac:dyDescent="0.2">
      <c r="A4401">
        <v>89998</v>
      </c>
      <c r="B4401" t="s">
        <v>8796</v>
      </c>
      <c r="C4401" t="s">
        <v>94</v>
      </c>
      <c r="D4401">
        <v>10.31</v>
      </c>
    </row>
    <row r="4402" spans="1:4" x14ac:dyDescent="0.2">
      <c r="A4402">
        <v>102920</v>
      </c>
      <c r="B4402" t="s">
        <v>11661</v>
      </c>
      <c r="C4402" t="s">
        <v>94</v>
      </c>
      <c r="D4402">
        <v>8.2899999999999991</v>
      </c>
    </row>
    <row r="4403" spans="1:4" x14ac:dyDescent="0.2">
      <c r="A4403">
        <v>102923</v>
      </c>
      <c r="B4403" t="s">
        <v>11653</v>
      </c>
      <c r="C4403" t="s">
        <v>94</v>
      </c>
      <c r="D4403">
        <v>7.57</v>
      </c>
    </row>
    <row r="4404" spans="1:4" x14ac:dyDescent="0.2">
      <c r="A4404">
        <v>90000</v>
      </c>
      <c r="B4404" t="s">
        <v>12069</v>
      </c>
      <c r="C4404" t="s">
        <v>94</v>
      </c>
      <c r="D4404">
        <v>14.18</v>
      </c>
    </row>
    <row r="4405" spans="1:4" x14ac:dyDescent="0.2">
      <c r="A4405">
        <v>103088</v>
      </c>
      <c r="B4405" t="s">
        <v>12070</v>
      </c>
      <c r="C4405" t="s">
        <v>94</v>
      </c>
      <c r="D4405">
        <v>10.76</v>
      </c>
    </row>
    <row r="4406" spans="1:4" x14ac:dyDescent="0.2">
      <c r="A4406">
        <v>102922</v>
      </c>
      <c r="B4406" t="s">
        <v>11654</v>
      </c>
      <c r="C4406" t="s">
        <v>94</v>
      </c>
      <c r="D4406">
        <v>9.08</v>
      </c>
    </row>
    <row r="4407" spans="1:4" x14ac:dyDescent="0.2">
      <c r="A4407">
        <v>89999</v>
      </c>
      <c r="B4407" t="s">
        <v>12071</v>
      </c>
      <c r="C4407" t="s">
        <v>94</v>
      </c>
      <c r="D4407">
        <v>18.420000000000002</v>
      </c>
    </row>
    <row r="4408" spans="1:4" x14ac:dyDescent="0.2">
      <c r="A4408">
        <v>89996</v>
      </c>
      <c r="B4408" t="s">
        <v>11819</v>
      </c>
      <c r="C4408" t="s">
        <v>94</v>
      </c>
      <c r="D4408">
        <v>11.06</v>
      </c>
    </row>
    <row r="4409" spans="1:4" x14ac:dyDescent="0.2">
      <c r="A4409">
        <v>89997</v>
      </c>
      <c r="B4409" t="s">
        <v>11662</v>
      </c>
      <c r="C4409" t="s">
        <v>94</v>
      </c>
      <c r="D4409">
        <v>8.77</v>
      </c>
    </row>
    <row r="4410" spans="1:4" x14ac:dyDescent="0.2">
      <c r="A4410">
        <v>102921</v>
      </c>
      <c r="B4410" t="s">
        <v>11655</v>
      </c>
      <c r="C4410" t="s">
        <v>94</v>
      </c>
      <c r="D4410">
        <v>7.87</v>
      </c>
    </row>
    <row r="4411" spans="1:4" x14ac:dyDescent="0.2">
      <c r="A4411">
        <v>90278</v>
      </c>
      <c r="B4411" t="s">
        <v>12072</v>
      </c>
      <c r="C4411" t="s">
        <v>2968</v>
      </c>
      <c r="D4411">
        <v>527.05999999999995</v>
      </c>
    </row>
    <row r="4412" spans="1:4" x14ac:dyDescent="0.2">
      <c r="A4412">
        <v>90282</v>
      </c>
      <c r="B4412" t="s">
        <v>12073</v>
      </c>
      <c r="C4412" t="s">
        <v>2968</v>
      </c>
      <c r="D4412">
        <v>508.63</v>
      </c>
    </row>
    <row r="4413" spans="1:4" x14ac:dyDescent="0.2">
      <c r="A4413">
        <v>90279</v>
      </c>
      <c r="B4413" t="s">
        <v>12074</v>
      </c>
      <c r="C4413" t="s">
        <v>2968</v>
      </c>
      <c r="D4413">
        <v>578.54</v>
      </c>
    </row>
    <row r="4414" spans="1:4" x14ac:dyDescent="0.2">
      <c r="A4414">
        <v>90283</v>
      </c>
      <c r="B4414" t="s">
        <v>12075</v>
      </c>
      <c r="C4414" t="s">
        <v>2968</v>
      </c>
      <c r="D4414">
        <v>558.49</v>
      </c>
    </row>
    <row r="4415" spans="1:4" x14ac:dyDescent="0.2">
      <c r="A4415">
        <v>90280</v>
      </c>
      <c r="B4415" t="s">
        <v>12076</v>
      </c>
      <c r="C4415" t="s">
        <v>2968</v>
      </c>
      <c r="D4415">
        <v>629.17999999999995</v>
      </c>
    </row>
    <row r="4416" spans="1:4" x14ac:dyDescent="0.2">
      <c r="A4416">
        <v>90284</v>
      </c>
      <c r="B4416" t="s">
        <v>12077</v>
      </c>
      <c r="C4416" t="s">
        <v>2968</v>
      </c>
      <c r="D4416">
        <v>614.20000000000005</v>
      </c>
    </row>
    <row r="4417" spans="1:4" x14ac:dyDescent="0.2">
      <c r="A4417">
        <v>90281</v>
      </c>
      <c r="B4417" t="s">
        <v>12078</v>
      </c>
      <c r="C4417" t="s">
        <v>2968</v>
      </c>
      <c r="D4417">
        <v>716.62</v>
      </c>
    </row>
    <row r="4418" spans="1:4" x14ac:dyDescent="0.2">
      <c r="A4418">
        <v>90285</v>
      </c>
      <c r="B4418" t="s">
        <v>12079</v>
      </c>
      <c r="C4418" t="s">
        <v>2968</v>
      </c>
      <c r="D4418">
        <v>704.93</v>
      </c>
    </row>
    <row r="4419" spans="1:4" x14ac:dyDescent="0.2">
      <c r="A4419">
        <v>89994</v>
      </c>
      <c r="B4419" t="s">
        <v>11609</v>
      </c>
      <c r="C4419" t="s">
        <v>2968</v>
      </c>
      <c r="D4419">
        <v>983.05</v>
      </c>
    </row>
    <row r="4420" spans="1:4" x14ac:dyDescent="0.2">
      <c r="A4420">
        <v>89995</v>
      </c>
      <c r="B4420" t="s">
        <v>8797</v>
      </c>
      <c r="C4420" t="s">
        <v>2968</v>
      </c>
      <c r="D4420" s="335">
        <v>1135.1500000000001</v>
      </c>
    </row>
    <row r="4421" spans="1:4" x14ac:dyDescent="0.2">
      <c r="A4421">
        <v>89993</v>
      </c>
      <c r="B4421" t="s">
        <v>11657</v>
      </c>
      <c r="C4421" t="s">
        <v>2968</v>
      </c>
      <c r="D4421" s="335">
        <v>1187.42</v>
      </c>
    </row>
    <row r="4422" spans="1:4" x14ac:dyDescent="0.2">
      <c r="A4422">
        <v>106212</v>
      </c>
      <c r="B4422" t="s">
        <v>12080</v>
      </c>
      <c r="C4422" t="s">
        <v>83</v>
      </c>
      <c r="D4422" t="s">
        <v>17527</v>
      </c>
    </row>
    <row r="4423" spans="1:4" x14ac:dyDescent="0.2">
      <c r="A4423">
        <v>106216</v>
      </c>
      <c r="B4423" t="s">
        <v>12081</v>
      </c>
      <c r="C4423" t="s">
        <v>83</v>
      </c>
      <c r="D4423" t="s">
        <v>17527</v>
      </c>
    </row>
    <row r="4424" spans="1:4" x14ac:dyDescent="0.2">
      <c r="A4424">
        <v>99860</v>
      </c>
      <c r="B4424" t="s">
        <v>12082</v>
      </c>
      <c r="C4424" t="s">
        <v>83</v>
      </c>
      <c r="D4424" t="s">
        <v>17527</v>
      </c>
    </row>
    <row r="4425" spans="1:4" x14ac:dyDescent="0.2">
      <c r="A4425">
        <v>99858</v>
      </c>
      <c r="B4425" t="s">
        <v>12083</v>
      </c>
      <c r="C4425" t="s">
        <v>83</v>
      </c>
      <c r="D4425" t="s">
        <v>17527</v>
      </c>
    </row>
    <row r="4426" spans="1:4" x14ac:dyDescent="0.2">
      <c r="A4426">
        <v>99859</v>
      </c>
      <c r="B4426" t="s">
        <v>12084</v>
      </c>
      <c r="C4426" t="s">
        <v>83</v>
      </c>
      <c r="D4426" t="s">
        <v>17527</v>
      </c>
    </row>
    <row r="4427" spans="1:4" x14ac:dyDescent="0.2">
      <c r="A4427">
        <v>106211</v>
      </c>
      <c r="B4427" t="s">
        <v>12085</v>
      </c>
      <c r="C4427" t="s">
        <v>83</v>
      </c>
      <c r="D4427" t="s">
        <v>17527</v>
      </c>
    </row>
    <row r="4428" spans="1:4" x14ac:dyDescent="0.2">
      <c r="A4428">
        <v>106215</v>
      </c>
      <c r="B4428" t="s">
        <v>12086</v>
      </c>
      <c r="C4428" t="s">
        <v>83</v>
      </c>
      <c r="D4428" t="s">
        <v>17527</v>
      </c>
    </row>
    <row r="4429" spans="1:4" x14ac:dyDescent="0.2">
      <c r="A4429">
        <v>99857</v>
      </c>
      <c r="B4429" t="s">
        <v>12087</v>
      </c>
      <c r="C4429" t="s">
        <v>83</v>
      </c>
      <c r="D4429">
        <v>72.19</v>
      </c>
    </row>
    <row r="4430" spans="1:4" x14ac:dyDescent="0.2">
      <c r="A4430">
        <v>99855</v>
      </c>
      <c r="B4430" t="s">
        <v>12088</v>
      </c>
      <c r="C4430" t="s">
        <v>83</v>
      </c>
      <c r="D4430">
        <v>98.73</v>
      </c>
    </row>
    <row r="4431" spans="1:4" x14ac:dyDescent="0.2">
      <c r="A4431">
        <v>99856</v>
      </c>
      <c r="B4431" t="s">
        <v>12089</v>
      </c>
      <c r="C4431" t="s">
        <v>83</v>
      </c>
      <c r="D4431" t="s">
        <v>17527</v>
      </c>
    </row>
    <row r="4432" spans="1:4" x14ac:dyDescent="0.2">
      <c r="A4432">
        <v>106210</v>
      </c>
      <c r="B4432" t="s">
        <v>12090</v>
      </c>
      <c r="C4432" t="s">
        <v>83</v>
      </c>
      <c r="D4432" t="s">
        <v>17527</v>
      </c>
    </row>
    <row r="4433" spans="1:4" x14ac:dyDescent="0.2">
      <c r="A4433">
        <v>106214</v>
      </c>
      <c r="B4433" t="s">
        <v>12091</v>
      </c>
      <c r="C4433" t="s">
        <v>83</v>
      </c>
      <c r="D4433" t="s">
        <v>17527</v>
      </c>
    </row>
    <row r="4434" spans="1:4" x14ac:dyDescent="0.2">
      <c r="A4434">
        <v>99862</v>
      </c>
      <c r="B4434" t="s">
        <v>12092</v>
      </c>
      <c r="C4434" t="s">
        <v>3211</v>
      </c>
      <c r="D4434">
        <v>524.5</v>
      </c>
    </row>
    <row r="4435" spans="1:4" x14ac:dyDescent="0.2">
      <c r="A4435">
        <v>99861</v>
      </c>
      <c r="B4435" t="s">
        <v>12093</v>
      </c>
      <c r="C4435" t="s">
        <v>3211</v>
      </c>
      <c r="D4435">
        <v>614.12</v>
      </c>
    </row>
    <row r="4436" spans="1:4" x14ac:dyDescent="0.2">
      <c r="A4436">
        <v>106213</v>
      </c>
      <c r="B4436" t="s">
        <v>12094</v>
      </c>
      <c r="C4436" t="s">
        <v>83</v>
      </c>
      <c r="D4436" t="s">
        <v>17527</v>
      </c>
    </row>
    <row r="4437" spans="1:4" x14ac:dyDescent="0.2">
      <c r="A4437">
        <v>106220</v>
      </c>
      <c r="B4437" t="s">
        <v>12095</v>
      </c>
      <c r="C4437" t="s">
        <v>83</v>
      </c>
      <c r="D4437" t="s">
        <v>17527</v>
      </c>
    </row>
    <row r="4438" spans="1:4" x14ac:dyDescent="0.2">
      <c r="A4438">
        <v>106221</v>
      </c>
      <c r="B4438" t="s">
        <v>12096</v>
      </c>
      <c r="C4438" t="s">
        <v>83</v>
      </c>
      <c r="D4438" t="s">
        <v>17527</v>
      </c>
    </row>
    <row r="4439" spans="1:4" x14ac:dyDescent="0.2">
      <c r="A4439">
        <v>99853</v>
      </c>
      <c r="B4439" t="s">
        <v>12097</v>
      </c>
      <c r="C4439" t="s">
        <v>83</v>
      </c>
      <c r="D4439" t="s">
        <v>17527</v>
      </c>
    </row>
    <row r="4440" spans="1:4" x14ac:dyDescent="0.2">
      <c r="A4440">
        <v>99851</v>
      </c>
      <c r="B4440" t="s">
        <v>12098</v>
      </c>
      <c r="C4440" t="s">
        <v>83</v>
      </c>
      <c r="D4440" t="s">
        <v>17527</v>
      </c>
    </row>
    <row r="4441" spans="1:4" x14ac:dyDescent="0.2">
      <c r="A4441">
        <v>99854</v>
      </c>
      <c r="B4441" t="s">
        <v>12099</v>
      </c>
      <c r="C4441" t="s">
        <v>83</v>
      </c>
      <c r="D4441" t="s">
        <v>17527</v>
      </c>
    </row>
    <row r="4442" spans="1:4" x14ac:dyDescent="0.2">
      <c r="A4442">
        <v>99852</v>
      </c>
      <c r="B4442" t="s">
        <v>12100</v>
      </c>
      <c r="C4442" t="s">
        <v>83</v>
      </c>
      <c r="D4442" t="s">
        <v>17527</v>
      </c>
    </row>
    <row r="4443" spans="1:4" x14ac:dyDescent="0.2">
      <c r="A4443">
        <v>99844</v>
      </c>
      <c r="B4443" t="s">
        <v>12101</v>
      </c>
      <c r="C4443" t="s">
        <v>83</v>
      </c>
      <c r="D4443" t="s">
        <v>17527</v>
      </c>
    </row>
    <row r="4444" spans="1:4" x14ac:dyDescent="0.2">
      <c r="A4444">
        <v>99842</v>
      </c>
      <c r="B4444" t="s">
        <v>7633</v>
      </c>
      <c r="C4444" t="s">
        <v>83</v>
      </c>
      <c r="D4444">
        <v>561.86</v>
      </c>
    </row>
    <row r="4445" spans="1:4" x14ac:dyDescent="0.2">
      <c r="A4445">
        <v>99845</v>
      </c>
      <c r="B4445" t="s">
        <v>12102</v>
      </c>
      <c r="C4445" t="s">
        <v>83</v>
      </c>
      <c r="D4445" t="s">
        <v>17527</v>
      </c>
    </row>
    <row r="4446" spans="1:4" x14ac:dyDescent="0.2">
      <c r="A4446">
        <v>99843</v>
      </c>
      <c r="B4446" t="s">
        <v>12103</v>
      </c>
      <c r="C4446" t="s">
        <v>83</v>
      </c>
      <c r="D4446" t="s">
        <v>17527</v>
      </c>
    </row>
    <row r="4447" spans="1:4" x14ac:dyDescent="0.2">
      <c r="A4447">
        <v>106217</v>
      </c>
      <c r="B4447" t="s">
        <v>12104</v>
      </c>
      <c r="C4447" t="s">
        <v>83</v>
      </c>
      <c r="D4447" t="s">
        <v>17527</v>
      </c>
    </row>
    <row r="4448" spans="1:4" x14ac:dyDescent="0.2">
      <c r="A4448">
        <v>106218</v>
      </c>
      <c r="B4448" t="s">
        <v>12105</v>
      </c>
      <c r="C4448" t="s">
        <v>83</v>
      </c>
      <c r="D4448" t="s">
        <v>17527</v>
      </c>
    </row>
    <row r="4449" spans="1:4" x14ac:dyDescent="0.2">
      <c r="A4449">
        <v>106219</v>
      </c>
      <c r="B4449" t="s">
        <v>12106</v>
      </c>
      <c r="C4449" t="s">
        <v>83</v>
      </c>
      <c r="D4449" t="s">
        <v>17527</v>
      </c>
    </row>
    <row r="4450" spans="1:4" x14ac:dyDescent="0.2">
      <c r="A4450">
        <v>99846</v>
      </c>
      <c r="B4450" t="s">
        <v>12107</v>
      </c>
      <c r="C4450" t="s">
        <v>83</v>
      </c>
      <c r="D4450" t="s">
        <v>17527</v>
      </c>
    </row>
    <row r="4451" spans="1:4" x14ac:dyDescent="0.2">
      <c r="A4451">
        <v>94276</v>
      </c>
      <c r="B4451" t="s">
        <v>12108</v>
      </c>
      <c r="C4451" t="s">
        <v>83</v>
      </c>
      <c r="D4451">
        <v>56.77</v>
      </c>
    </row>
    <row r="4452" spans="1:4" x14ac:dyDescent="0.2">
      <c r="A4452">
        <v>94274</v>
      </c>
      <c r="B4452" t="s">
        <v>12109</v>
      </c>
      <c r="C4452" t="s">
        <v>83</v>
      </c>
      <c r="D4452">
        <v>61.99</v>
      </c>
    </row>
    <row r="4453" spans="1:4" x14ac:dyDescent="0.2">
      <c r="A4453">
        <v>94280</v>
      </c>
      <c r="B4453" t="s">
        <v>12110</v>
      </c>
      <c r="C4453" t="s">
        <v>83</v>
      </c>
      <c r="D4453">
        <v>59.67</v>
      </c>
    </row>
    <row r="4454" spans="1:4" x14ac:dyDescent="0.2">
      <c r="A4454">
        <v>94278</v>
      </c>
      <c r="B4454" t="s">
        <v>12111</v>
      </c>
      <c r="C4454" t="s">
        <v>83</v>
      </c>
      <c r="D4454">
        <v>50.57</v>
      </c>
    </row>
    <row r="4455" spans="1:4" x14ac:dyDescent="0.2">
      <c r="A4455">
        <v>94275</v>
      </c>
      <c r="B4455" t="s">
        <v>12112</v>
      </c>
      <c r="C4455" t="s">
        <v>83</v>
      </c>
      <c r="D4455">
        <v>52.86</v>
      </c>
    </row>
    <row r="4456" spans="1:4" x14ac:dyDescent="0.2">
      <c r="A4456">
        <v>94273</v>
      </c>
      <c r="B4456" t="s">
        <v>12113</v>
      </c>
      <c r="C4456" t="s">
        <v>83</v>
      </c>
      <c r="D4456">
        <v>58.07</v>
      </c>
    </row>
    <row r="4457" spans="1:4" x14ac:dyDescent="0.2">
      <c r="A4457">
        <v>94279</v>
      </c>
      <c r="B4457" t="s">
        <v>12114</v>
      </c>
      <c r="C4457" t="s">
        <v>83</v>
      </c>
      <c r="D4457">
        <v>55.76</v>
      </c>
    </row>
    <row r="4458" spans="1:4" x14ac:dyDescent="0.2">
      <c r="A4458">
        <v>94277</v>
      </c>
      <c r="B4458" t="s">
        <v>12115</v>
      </c>
      <c r="C4458" t="s">
        <v>83</v>
      </c>
      <c r="D4458">
        <v>46.66</v>
      </c>
    </row>
    <row r="4459" spans="1:4" x14ac:dyDescent="0.2">
      <c r="A4459">
        <v>104930</v>
      </c>
      <c r="B4459" t="s">
        <v>12116</v>
      </c>
      <c r="C4459" t="s">
        <v>83</v>
      </c>
      <c r="D4459" t="s">
        <v>17527</v>
      </c>
    </row>
    <row r="4460" spans="1:4" x14ac:dyDescent="0.2">
      <c r="A4460">
        <v>104931</v>
      </c>
      <c r="B4460" t="s">
        <v>12117</v>
      </c>
      <c r="C4460" t="s">
        <v>83</v>
      </c>
      <c r="D4460" t="s">
        <v>17527</v>
      </c>
    </row>
    <row r="4461" spans="1:4" x14ac:dyDescent="0.2">
      <c r="A4461">
        <v>94294</v>
      </c>
      <c r="B4461" t="s">
        <v>12118</v>
      </c>
      <c r="C4461" t="s">
        <v>83</v>
      </c>
      <c r="D4461">
        <v>8.65</v>
      </c>
    </row>
    <row r="4462" spans="1:4" x14ac:dyDescent="0.2">
      <c r="A4462">
        <v>94288</v>
      </c>
      <c r="B4462" t="s">
        <v>12120</v>
      </c>
      <c r="C4462" t="s">
        <v>83</v>
      </c>
      <c r="D4462">
        <v>46.91</v>
      </c>
    </row>
    <row r="4463" spans="1:4" x14ac:dyDescent="0.2">
      <c r="A4463">
        <v>94282</v>
      </c>
      <c r="B4463" t="s">
        <v>12121</v>
      </c>
      <c r="C4463" t="s">
        <v>83</v>
      </c>
      <c r="D4463">
        <v>59.22</v>
      </c>
    </row>
    <row r="4464" spans="1:4" x14ac:dyDescent="0.2">
      <c r="A4464">
        <v>94290</v>
      </c>
      <c r="B4464" t="s">
        <v>12122</v>
      </c>
      <c r="C4464" t="s">
        <v>83</v>
      </c>
      <c r="D4464">
        <v>57.17</v>
      </c>
    </row>
    <row r="4465" spans="1:4" x14ac:dyDescent="0.2">
      <c r="A4465">
        <v>94284</v>
      </c>
      <c r="B4465" t="s">
        <v>12123</v>
      </c>
      <c r="C4465" t="s">
        <v>83</v>
      </c>
      <c r="D4465">
        <v>75.760000000000005</v>
      </c>
    </row>
    <row r="4466" spans="1:4" x14ac:dyDescent="0.2">
      <c r="A4466">
        <v>94292</v>
      </c>
      <c r="B4466" t="s">
        <v>12124</v>
      </c>
      <c r="C4466" t="s">
        <v>83</v>
      </c>
      <c r="D4466">
        <v>68.09</v>
      </c>
    </row>
    <row r="4467" spans="1:4" x14ac:dyDescent="0.2">
      <c r="A4467">
        <v>94286</v>
      </c>
      <c r="B4467" t="s">
        <v>12125</v>
      </c>
      <c r="C4467" t="s">
        <v>83</v>
      </c>
      <c r="D4467">
        <v>95.5</v>
      </c>
    </row>
    <row r="4468" spans="1:4" x14ac:dyDescent="0.2">
      <c r="A4468">
        <v>94287</v>
      </c>
      <c r="B4468" t="s">
        <v>12126</v>
      </c>
      <c r="C4468" t="s">
        <v>83</v>
      </c>
      <c r="D4468">
        <v>37.72</v>
      </c>
    </row>
    <row r="4469" spans="1:4" x14ac:dyDescent="0.2">
      <c r="A4469">
        <v>94281</v>
      </c>
      <c r="B4469" t="s">
        <v>12127</v>
      </c>
      <c r="C4469" t="s">
        <v>83</v>
      </c>
      <c r="D4469">
        <v>48.89</v>
      </c>
    </row>
    <row r="4470" spans="1:4" x14ac:dyDescent="0.2">
      <c r="A4470">
        <v>94289</v>
      </c>
      <c r="B4470" t="s">
        <v>12128</v>
      </c>
      <c r="C4470" t="s">
        <v>83</v>
      </c>
      <c r="D4470">
        <v>47.98</v>
      </c>
    </row>
    <row r="4471" spans="1:4" x14ac:dyDescent="0.2">
      <c r="A4471">
        <v>94283</v>
      </c>
      <c r="B4471" t="s">
        <v>12129</v>
      </c>
      <c r="C4471" t="s">
        <v>83</v>
      </c>
      <c r="D4471">
        <v>65.41</v>
      </c>
    </row>
    <row r="4472" spans="1:4" x14ac:dyDescent="0.2">
      <c r="A4472">
        <v>94291</v>
      </c>
      <c r="B4472" t="s">
        <v>12130</v>
      </c>
      <c r="C4472" t="s">
        <v>83</v>
      </c>
      <c r="D4472">
        <v>58.9</v>
      </c>
    </row>
    <row r="4473" spans="1:4" x14ac:dyDescent="0.2">
      <c r="A4473">
        <v>94285</v>
      </c>
      <c r="B4473" t="s">
        <v>12131</v>
      </c>
      <c r="C4473" t="s">
        <v>83</v>
      </c>
      <c r="D4473">
        <v>85.15</v>
      </c>
    </row>
    <row r="4474" spans="1:4" x14ac:dyDescent="0.2">
      <c r="A4474">
        <v>94293</v>
      </c>
      <c r="B4474" t="s">
        <v>12132</v>
      </c>
      <c r="C4474" t="s">
        <v>83</v>
      </c>
      <c r="D4474">
        <v>190.59</v>
      </c>
    </row>
    <row r="4475" spans="1:4" x14ac:dyDescent="0.2">
      <c r="A4475">
        <v>94264</v>
      </c>
      <c r="B4475" t="s">
        <v>12133</v>
      </c>
      <c r="C4475" t="s">
        <v>83</v>
      </c>
      <c r="D4475">
        <v>47.4</v>
      </c>
    </row>
    <row r="4476" spans="1:4" x14ac:dyDescent="0.2">
      <c r="A4476">
        <v>94266</v>
      </c>
      <c r="B4476" t="s">
        <v>12134</v>
      </c>
      <c r="C4476" t="s">
        <v>83</v>
      </c>
      <c r="D4476">
        <v>61.38</v>
      </c>
    </row>
    <row r="4477" spans="1:4" x14ac:dyDescent="0.2">
      <c r="A4477">
        <v>94263</v>
      </c>
      <c r="B4477" t="s">
        <v>12135</v>
      </c>
      <c r="C4477" t="s">
        <v>83</v>
      </c>
      <c r="D4477">
        <v>41.14</v>
      </c>
    </row>
    <row r="4478" spans="1:4" x14ac:dyDescent="0.2">
      <c r="A4478">
        <v>94265</v>
      </c>
      <c r="B4478" t="s">
        <v>12136</v>
      </c>
      <c r="C4478" t="s">
        <v>83</v>
      </c>
      <c r="D4478">
        <v>54.21</v>
      </c>
    </row>
    <row r="4479" spans="1:4" x14ac:dyDescent="0.2">
      <c r="A4479">
        <v>94268</v>
      </c>
      <c r="B4479" t="s">
        <v>12137</v>
      </c>
      <c r="C4479" t="s">
        <v>83</v>
      </c>
      <c r="D4479">
        <v>72.09</v>
      </c>
    </row>
    <row r="4480" spans="1:4" x14ac:dyDescent="0.2">
      <c r="A4480">
        <v>94270</v>
      </c>
      <c r="B4480" t="s">
        <v>12138</v>
      </c>
      <c r="C4480" t="s">
        <v>83</v>
      </c>
      <c r="D4480">
        <v>101.63</v>
      </c>
    </row>
    <row r="4481" spans="1:4" x14ac:dyDescent="0.2">
      <c r="A4481">
        <v>94272</v>
      </c>
      <c r="B4481" t="s">
        <v>12139</v>
      </c>
      <c r="C4481" t="s">
        <v>83</v>
      </c>
      <c r="D4481">
        <v>125.31</v>
      </c>
    </row>
    <row r="4482" spans="1:4" x14ac:dyDescent="0.2">
      <c r="A4482">
        <v>94267</v>
      </c>
      <c r="B4482" t="s">
        <v>12140</v>
      </c>
      <c r="C4482" t="s">
        <v>83</v>
      </c>
      <c r="D4482">
        <v>64.19</v>
      </c>
    </row>
    <row r="4483" spans="1:4" x14ac:dyDescent="0.2">
      <c r="A4483">
        <v>94269</v>
      </c>
      <c r="B4483" t="s">
        <v>12141</v>
      </c>
      <c r="C4483" t="s">
        <v>83</v>
      </c>
      <c r="D4483">
        <v>90.66</v>
      </c>
    </row>
    <row r="4484" spans="1:4" x14ac:dyDescent="0.2">
      <c r="A4484">
        <v>94271</v>
      </c>
      <c r="B4484" t="s">
        <v>12142</v>
      </c>
      <c r="C4484" t="s">
        <v>83</v>
      </c>
      <c r="D4484">
        <v>110.64</v>
      </c>
    </row>
    <row r="4485" spans="1:4" x14ac:dyDescent="0.2">
      <c r="A4485">
        <v>105555</v>
      </c>
      <c r="B4485" t="s">
        <v>12143</v>
      </c>
      <c r="C4485" t="s">
        <v>52</v>
      </c>
      <c r="D4485" t="s">
        <v>17527</v>
      </c>
    </row>
    <row r="4486" spans="1:4" x14ac:dyDescent="0.2">
      <c r="A4486">
        <v>97603</v>
      </c>
      <c r="B4486" t="s">
        <v>12144</v>
      </c>
      <c r="C4486" t="s">
        <v>52</v>
      </c>
      <c r="D4486" t="s">
        <v>17527</v>
      </c>
    </row>
    <row r="4487" spans="1:4" x14ac:dyDescent="0.2">
      <c r="A4487">
        <v>97602</v>
      </c>
      <c r="B4487" t="s">
        <v>12145</v>
      </c>
      <c r="C4487" t="s">
        <v>52</v>
      </c>
      <c r="D4487" t="s">
        <v>17527</v>
      </c>
    </row>
    <row r="4488" spans="1:4" x14ac:dyDescent="0.2">
      <c r="A4488">
        <v>97604</v>
      </c>
      <c r="B4488" t="s">
        <v>12146</v>
      </c>
      <c r="C4488" t="s">
        <v>52</v>
      </c>
      <c r="D4488" t="s">
        <v>17527</v>
      </c>
    </row>
    <row r="4489" spans="1:4" x14ac:dyDescent="0.2">
      <c r="A4489">
        <v>105553</v>
      </c>
      <c r="B4489" t="s">
        <v>12147</v>
      </c>
      <c r="C4489" t="s">
        <v>52</v>
      </c>
      <c r="D4489" t="s">
        <v>17527</v>
      </c>
    </row>
    <row r="4490" spans="1:4" x14ac:dyDescent="0.2">
      <c r="A4490">
        <v>105552</v>
      </c>
      <c r="B4490" t="s">
        <v>12148</v>
      </c>
      <c r="C4490" t="s">
        <v>52</v>
      </c>
      <c r="D4490" t="s">
        <v>17527</v>
      </c>
    </row>
    <row r="4491" spans="1:4" x14ac:dyDescent="0.2">
      <c r="A4491">
        <v>105550</v>
      </c>
      <c r="B4491" t="s">
        <v>12149</v>
      </c>
      <c r="C4491" t="s">
        <v>52</v>
      </c>
      <c r="D4491" t="s">
        <v>17527</v>
      </c>
    </row>
    <row r="4492" spans="1:4" x14ac:dyDescent="0.2">
      <c r="A4492">
        <v>105551</v>
      </c>
      <c r="B4492" t="s">
        <v>12150</v>
      </c>
      <c r="C4492" t="s">
        <v>52</v>
      </c>
      <c r="D4492" t="s">
        <v>17527</v>
      </c>
    </row>
    <row r="4493" spans="1:4" x14ac:dyDescent="0.2">
      <c r="A4493">
        <v>105549</v>
      </c>
      <c r="B4493" t="s">
        <v>12151</v>
      </c>
      <c r="C4493" t="s">
        <v>52</v>
      </c>
      <c r="D4493" t="s">
        <v>17527</v>
      </c>
    </row>
    <row r="4494" spans="1:4" x14ac:dyDescent="0.2">
      <c r="A4494">
        <v>105547</v>
      </c>
      <c r="B4494" t="s">
        <v>12152</v>
      </c>
      <c r="C4494" t="s">
        <v>83</v>
      </c>
      <c r="D4494" t="s">
        <v>17527</v>
      </c>
    </row>
    <row r="4495" spans="1:4" x14ac:dyDescent="0.2">
      <c r="A4495">
        <v>97605</v>
      </c>
      <c r="B4495" t="s">
        <v>12153</v>
      </c>
      <c r="C4495" t="s">
        <v>52</v>
      </c>
      <c r="D4495">
        <v>63.28</v>
      </c>
    </row>
    <row r="4496" spans="1:4" x14ac:dyDescent="0.2">
      <c r="A4496">
        <v>97607</v>
      </c>
      <c r="B4496" t="s">
        <v>1681</v>
      </c>
      <c r="C4496" t="s">
        <v>52</v>
      </c>
      <c r="D4496">
        <v>82.49</v>
      </c>
    </row>
    <row r="4497" spans="1:4" x14ac:dyDescent="0.2">
      <c r="A4497">
        <v>97599</v>
      </c>
      <c r="B4497" t="s">
        <v>2611</v>
      </c>
      <c r="C4497" t="s">
        <v>52</v>
      </c>
      <c r="D4497">
        <v>18.38</v>
      </c>
    </row>
    <row r="4498" spans="1:4" x14ac:dyDescent="0.2">
      <c r="A4498">
        <v>105542</v>
      </c>
      <c r="B4498" t="s">
        <v>12154</v>
      </c>
      <c r="C4498" t="s">
        <v>52</v>
      </c>
      <c r="D4498" t="s">
        <v>17527</v>
      </c>
    </row>
    <row r="4499" spans="1:4" x14ac:dyDescent="0.2">
      <c r="A4499">
        <v>105543</v>
      </c>
      <c r="B4499" t="s">
        <v>12155</v>
      </c>
      <c r="C4499" t="s">
        <v>52</v>
      </c>
      <c r="D4499" t="s">
        <v>17527</v>
      </c>
    </row>
    <row r="4500" spans="1:4" x14ac:dyDescent="0.2">
      <c r="A4500">
        <v>105544</v>
      </c>
      <c r="B4500" t="s">
        <v>12156</v>
      </c>
      <c r="C4500" t="s">
        <v>52</v>
      </c>
      <c r="D4500" t="s">
        <v>17527</v>
      </c>
    </row>
    <row r="4501" spans="1:4" x14ac:dyDescent="0.2">
      <c r="A4501">
        <v>100913</v>
      </c>
      <c r="B4501" t="s">
        <v>12157</v>
      </c>
      <c r="C4501" t="s">
        <v>52</v>
      </c>
      <c r="D4501" t="s">
        <v>17527</v>
      </c>
    </row>
    <row r="4502" spans="1:4" x14ac:dyDescent="0.2">
      <c r="A4502">
        <v>100916</v>
      </c>
      <c r="B4502" t="s">
        <v>12158</v>
      </c>
      <c r="C4502" t="s">
        <v>52</v>
      </c>
      <c r="D4502" t="s">
        <v>17527</v>
      </c>
    </row>
    <row r="4503" spans="1:4" x14ac:dyDescent="0.2">
      <c r="A4503">
        <v>100918</v>
      </c>
      <c r="B4503" t="s">
        <v>12159</v>
      </c>
      <c r="C4503" t="s">
        <v>52</v>
      </c>
      <c r="D4503" t="s">
        <v>17527</v>
      </c>
    </row>
    <row r="4504" spans="1:4" x14ac:dyDescent="0.2">
      <c r="A4504">
        <v>100914</v>
      </c>
      <c r="B4504" t="s">
        <v>12160</v>
      </c>
      <c r="C4504" t="s">
        <v>52</v>
      </c>
      <c r="D4504" t="s">
        <v>17527</v>
      </c>
    </row>
    <row r="4505" spans="1:4" x14ac:dyDescent="0.2">
      <c r="A4505">
        <v>100917</v>
      </c>
      <c r="B4505" t="s">
        <v>12161</v>
      </c>
      <c r="C4505" t="s">
        <v>52</v>
      </c>
      <c r="D4505" t="s">
        <v>17527</v>
      </c>
    </row>
    <row r="4506" spans="1:4" x14ac:dyDescent="0.2">
      <c r="A4506">
        <v>100907</v>
      </c>
      <c r="B4506" t="s">
        <v>12162</v>
      </c>
      <c r="C4506" t="s">
        <v>52</v>
      </c>
      <c r="D4506" t="s">
        <v>17527</v>
      </c>
    </row>
    <row r="4507" spans="1:4" x14ac:dyDescent="0.2">
      <c r="A4507">
        <v>102467</v>
      </c>
      <c r="B4507" t="s">
        <v>12163</v>
      </c>
      <c r="C4507" t="s">
        <v>52</v>
      </c>
      <c r="D4507" t="s">
        <v>17527</v>
      </c>
    </row>
    <row r="4508" spans="1:4" x14ac:dyDescent="0.2">
      <c r="A4508">
        <v>100910</v>
      </c>
      <c r="B4508" t="s">
        <v>12164</v>
      </c>
      <c r="C4508" t="s">
        <v>52</v>
      </c>
      <c r="D4508" t="s">
        <v>17527</v>
      </c>
    </row>
    <row r="4509" spans="1:4" x14ac:dyDescent="0.2">
      <c r="A4509">
        <v>105541</v>
      </c>
      <c r="B4509" t="s">
        <v>12165</v>
      </c>
      <c r="C4509" t="s">
        <v>52</v>
      </c>
      <c r="D4509" t="s">
        <v>17527</v>
      </c>
    </row>
    <row r="4510" spans="1:4" x14ac:dyDescent="0.2">
      <c r="A4510">
        <v>100908</v>
      </c>
      <c r="B4510" t="s">
        <v>12166</v>
      </c>
      <c r="C4510" t="s">
        <v>52</v>
      </c>
      <c r="D4510" t="s">
        <v>17527</v>
      </c>
    </row>
    <row r="4511" spans="1:4" x14ac:dyDescent="0.2">
      <c r="A4511">
        <v>100911</v>
      </c>
      <c r="B4511" t="s">
        <v>12167</v>
      </c>
      <c r="C4511" t="s">
        <v>52</v>
      </c>
      <c r="D4511" t="s">
        <v>17527</v>
      </c>
    </row>
    <row r="4512" spans="1:4" x14ac:dyDescent="0.2">
      <c r="A4512">
        <v>103782</v>
      </c>
      <c r="B4512" t="s">
        <v>12168</v>
      </c>
      <c r="C4512" t="s">
        <v>52</v>
      </c>
      <c r="D4512">
        <v>32.479999999999997</v>
      </c>
    </row>
    <row r="4513" spans="1:4" x14ac:dyDescent="0.2">
      <c r="A4513">
        <v>103786</v>
      </c>
      <c r="B4513" t="s">
        <v>12169</v>
      </c>
      <c r="C4513" t="s">
        <v>52</v>
      </c>
      <c r="D4513" t="s">
        <v>17527</v>
      </c>
    </row>
    <row r="4514" spans="1:4" x14ac:dyDescent="0.2">
      <c r="A4514">
        <v>103787</v>
      </c>
      <c r="B4514" t="s">
        <v>12170</v>
      </c>
      <c r="C4514" t="s">
        <v>52</v>
      </c>
      <c r="D4514" t="s">
        <v>17527</v>
      </c>
    </row>
    <row r="4515" spans="1:4" x14ac:dyDescent="0.2">
      <c r="A4515">
        <v>103788</v>
      </c>
      <c r="B4515" t="s">
        <v>12171</v>
      </c>
      <c r="C4515" t="s">
        <v>52</v>
      </c>
      <c r="D4515" t="s">
        <v>17527</v>
      </c>
    </row>
    <row r="4516" spans="1:4" x14ac:dyDescent="0.2">
      <c r="A4516">
        <v>103783</v>
      </c>
      <c r="B4516" t="s">
        <v>12172</v>
      </c>
      <c r="C4516" t="s">
        <v>52</v>
      </c>
      <c r="D4516" t="s">
        <v>17527</v>
      </c>
    </row>
    <row r="4517" spans="1:4" x14ac:dyDescent="0.2">
      <c r="A4517">
        <v>103784</v>
      </c>
      <c r="B4517" t="s">
        <v>12173</v>
      </c>
      <c r="C4517" t="s">
        <v>52</v>
      </c>
      <c r="D4517" t="s">
        <v>17527</v>
      </c>
    </row>
    <row r="4518" spans="1:4" x14ac:dyDescent="0.2">
      <c r="A4518">
        <v>103785</v>
      </c>
      <c r="B4518" t="s">
        <v>12174</v>
      </c>
      <c r="C4518" t="s">
        <v>52</v>
      </c>
      <c r="D4518" t="s">
        <v>17527</v>
      </c>
    </row>
    <row r="4519" spans="1:4" x14ac:dyDescent="0.2">
      <c r="A4519">
        <v>105546</v>
      </c>
      <c r="B4519" t="s">
        <v>12175</v>
      </c>
      <c r="C4519" t="s">
        <v>52</v>
      </c>
      <c r="D4519" t="s">
        <v>17527</v>
      </c>
    </row>
    <row r="4520" spans="1:4" x14ac:dyDescent="0.2">
      <c r="A4520">
        <v>105545</v>
      </c>
      <c r="B4520" t="s">
        <v>12176</v>
      </c>
      <c r="C4520" t="s">
        <v>52</v>
      </c>
      <c r="D4520" t="s">
        <v>17527</v>
      </c>
    </row>
    <row r="4521" spans="1:4" x14ac:dyDescent="0.2">
      <c r="A4521">
        <v>97610</v>
      </c>
      <c r="B4521" t="s">
        <v>12177</v>
      </c>
      <c r="C4521" t="s">
        <v>52</v>
      </c>
      <c r="D4521">
        <v>14.2</v>
      </c>
    </row>
    <row r="4522" spans="1:4" x14ac:dyDescent="0.2">
      <c r="A4522">
        <v>97609</v>
      </c>
      <c r="B4522" t="s">
        <v>12178</v>
      </c>
      <c r="C4522" t="s">
        <v>52</v>
      </c>
      <c r="D4522">
        <v>13.69</v>
      </c>
    </row>
    <row r="4523" spans="1:4" x14ac:dyDescent="0.2">
      <c r="A4523">
        <v>105554</v>
      </c>
      <c r="B4523" t="s">
        <v>12179</v>
      </c>
      <c r="C4523" t="s">
        <v>52</v>
      </c>
      <c r="D4523">
        <v>16.86</v>
      </c>
    </row>
    <row r="4524" spans="1:4" x14ac:dyDescent="0.2">
      <c r="A4524">
        <v>100903</v>
      </c>
      <c r="B4524" t="s">
        <v>12180</v>
      </c>
      <c r="C4524" t="s">
        <v>52</v>
      </c>
      <c r="D4524">
        <v>31.71</v>
      </c>
    </row>
    <row r="4525" spans="1:4" x14ac:dyDescent="0.2">
      <c r="A4525">
        <v>100902</v>
      </c>
      <c r="B4525" t="s">
        <v>12181</v>
      </c>
      <c r="C4525" t="s">
        <v>52</v>
      </c>
      <c r="D4525">
        <v>29.45</v>
      </c>
    </row>
    <row r="4526" spans="1:4" x14ac:dyDescent="0.2">
      <c r="A4526">
        <v>105548</v>
      </c>
      <c r="B4526" t="s">
        <v>12182</v>
      </c>
      <c r="C4526" t="s">
        <v>83</v>
      </c>
      <c r="D4526" t="s">
        <v>17527</v>
      </c>
    </row>
    <row r="4527" spans="1:4" x14ac:dyDescent="0.2">
      <c r="A4527">
        <v>97595</v>
      </c>
      <c r="B4527" t="s">
        <v>12183</v>
      </c>
      <c r="C4527" t="s">
        <v>52</v>
      </c>
      <c r="D4527">
        <v>80.06</v>
      </c>
    </row>
    <row r="4528" spans="1:4" x14ac:dyDescent="0.2">
      <c r="A4528">
        <v>97597</v>
      </c>
      <c r="B4528" t="s">
        <v>12184</v>
      </c>
      <c r="C4528" t="s">
        <v>52</v>
      </c>
      <c r="D4528">
        <v>56.89</v>
      </c>
    </row>
    <row r="4529" spans="1:4" x14ac:dyDescent="0.2">
      <c r="A4529">
        <v>97596</v>
      </c>
      <c r="B4529" t="s">
        <v>12185</v>
      </c>
      <c r="C4529" t="s">
        <v>52</v>
      </c>
      <c r="D4529">
        <v>61.18</v>
      </c>
    </row>
    <row r="4530" spans="1:4" x14ac:dyDescent="0.2">
      <c r="A4530">
        <v>97598</v>
      </c>
      <c r="B4530" t="s">
        <v>12186</v>
      </c>
      <c r="C4530" t="s">
        <v>52</v>
      </c>
      <c r="D4530">
        <v>54.48</v>
      </c>
    </row>
    <row r="4531" spans="1:4" x14ac:dyDescent="0.2">
      <c r="A4531">
        <v>98549</v>
      </c>
      <c r="B4531" t="s">
        <v>12187</v>
      </c>
      <c r="C4531" t="s">
        <v>3211</v>
      </c>
      <c r="D4531" t="s">
        <v>17527</v>
      </c>
    </row>
    <row r="4532" spans="1:4" x14ac:dyDescent="0.2">
      <c r="A4532">
        <v>98562</v>
      </c>
      <c r="B4532" t="s">
        <v>12189</v>
      </c>
      <c r="C4532" t="s">
        <v>3211</v>
      </c>
      <c r="D4532">
        <v>61.16</v>
      </c>
    </row>
    <row r="4533" spans="1:4" x14ac:dyDescent="0.2">
      <c r="A4533">
        <v>98555</v>
      </c>
      <c r="B4533" t="s">
        <v>195</v>
      </c>
      <c r="C4533" t="s">
        <v>3211</v>
      </c>
      <c r="D4533">
        <v>37.18</v>
      </c>
    </row>
    <row r="4534" spans="1:4" x14ac:dyDescent="0.2">
      <c r="A4534">
        <v>98556</v>
      </c>
      <c r="B4534" t="s">
        <v>838</v>
      </c>
      <c r="C4534" t="s">
        <v>3211</v>
      </c>
      <c r="D4534">
        <v>71.56</v>
      </c>
    </row>
    <row r="4535" spans="1:4" x14ac:dyDescent="0.2">
      <c r="A4535">
        <v>98557</v>
      </c>
      <c r="B4535" t="s">
        <v>107</v>
      </c>
      <c r="C4535" t="s">
        <v>3211</v>
      </c>
      <c r="D4535">
        <v>57.4</v>
      </c>
    </row>
    <row r="4536" spans="1:4" x14ac:dyDescent="0.2">
      <c r="A4536">
        <v>98548</v>
      </c>
      <c r="B4536" t="s">
        <v>12190</v>
      </c>
      <c r="C4536" t="s">
        <v>3211</v>
      </c>
      <c r="D4536" t="s">
        <v>17527</v>
      </c>
    </row>
    <row r="4537" spans="1:4" x14ac:dyDescent="0.2">
      <c r="A4537">
        <v>98547</v>
      </c>
      <c r="B4537" t="s">
        <v>12191</v>
      </c>
      <c r="C4537" t="s">
        <v>3211</v>
      </c>
      <c r="D4537">
        <v>279.19</v>
      </c>
    </row>
    <row r="4538" spans="1:4" x14ac:dyDescent="0.2">
      <c r="A4538">
        <v>98546</v>
      </c>
      <c r="B4538" t="s">
        <v>1380</v>
      </c>
      <c r="C4538" t="s">
        <v>3211</v>
      </c>
      <c r="D4538">
        <v>165.03</v>
      </c>
    </row>
    <row r="4539" spans="1:4" x14ac:dyDescent="0.2">
      <c r="A4539">
        <v>98552</v>
      </c>
      <c r="B4539" t="s">
        <v>12192</v>
      </c>
      <c r="C4539" t="s">
        <v>3211</v>
      </c>
      <c r="D4539" t="s">
        <v>17527</v>
      </c>
    </row>
    <row r="4540" spans="1:4" x14ac:dyDescent="0.2">
      <c r="A4540">
        <v>98553</v>
      </c>
      <c r="B4540" t="s">
        <v>12193</v>
      </c>
      <c r="C4540" t="s">
        <v>3211</v>
      </c>
      <c r="D4540">
        <v>167.2</v>
      </c>
    </row>
    <row r="4541" spans="1:4" x14ac:dyDescent="0.2">
      <c r="A4541">
        <v>98554</v>
      </c>
      <c r="B4541" t="s">
        <v>12194</v>
      </c>
      <c r="C4541" t="s">
        <v>3211</v>
      </c>
      <c r="D4541">
        <v>49.01</v>
      </c>
    </row>
    <row r="4542" spans="1:4" x14ac:dyDescent="0.2">
      <c r="A4542">
        <v>98565</v>
      </c>
      <c r="B4542" t="s">
        <v>782</v>
      </c>
      <c r="C4542" t="s">
        <v>3211</v>
      </c>
      <c r="D4542">
        <v>64.75</v>
      </c>
    </row>
    <row r="4543" spans="1:4" x14ac:dyDescent="0.2">
      <c r="A4543">
        <v>98567</v>
      </c>
      <c r="B4543" t="s">
        <v>12195</v>
      </c>
      <c r="C4543" t="s">
        <v>3211</v>
      </c>
      <c r="D4543">
        <v>83.32</v>
      </c>
    </row>
    <row r="4544" spans="1:4" x14ac:dyDescent="0.2">
      <c r="A4544">
        <v>98569</v>
      </c>
      <c r="B4544" t="s">
        <v>12196</v>
      </c>
      <c r="C4544" t="s">
        <v>3211</v>
      </c>
      <c r="D4544">
        <v>102.75</v>
      </c>
    </row>
    <row r="4545" spans="1:4" x14ac:dyDescent="0.2">
      <c r="A4545">
        <v>98571</v>
      </c>
      <c r="B4545" t="s">
        <v>12197</v>
      </c>
      <c r="C4545" t="s">
        <v>3211</v>
      </c>
      <c r="D4545">
        <v>54.66</v>
      </c>
    </row>
    <row r="4546" spans="1:4" x14ac:dyDescent="0.2">
      <c r="A4546">
        <v>98572</v>
      </c>
      <c r="B4546" t="s">
        <v>12198</v>
      </c>
      <c r="C4546" t="s">
        <v>3211</v>
      </c>
      <c r="D4546">
        <v>67.06</v>
      </c>
    </row>
    <row r="4547" spans="1:4" x14ac:dyDescent="0.2">
      <c r="A4547">
        <v>98563</v>
      </c>
      <c r="B4547" t="s">
        <v>12199</v>
      </c>
      <c r="C4547" t="s">
        <v>3211</v>
      </c>
      <c r="D4547">
        <v>45.3</v>
      </c>
    </row>
    <row r="4548" spans="1:4" x14ac:dyDescent="0.2">
      <c r="A4548">
        <v>98564</v>
      </c>
      <c r="B4548" t="s">
        <v>12200</v>
      </c>
      <c r="C4548" t="s">
        <v>3211</v>
      </c>
      <c r="D4548">
        <v>59.02</v>
      </c>
    </row>
    <row r="4549" spans="1:4" x14ac:dyDescent="0.2">
      <c r="A4549">
        <v>98566</v>
      </c>
      <c r="B4549" t="s">
        <v>12201</v>
      </c>
      <c r="C4549" t="s">
        <v>3211</v>
      </c>
      <c r="D4549">
        <v>78.459999999999994</v>
      </c>
    </row>
    <row r="4550" spans="1:4" x14ac:dyDescent="0.2">
      <c r="A4550">
        <v>98568</v>
      </c>
      <c r="B4550" t="s">
        <v>12202</v>
      </c>
      <c r="C4550" t="s">
        <v>3211</v>
      </c>
      <c r="D4550">
        <v>97.04</v>
      </c>
    </row>
    <row r="4551" spans="1:4" x14ac:dyDescent="0.2">
      <c r="A4551">
        <v>98570</v>
      </c>
      <c r="B4551" t="s">
        <v>12203</v>
      </c>
      <c r="C4551" t="s">
        <v>3211</v>
      </c>
      <c r="D4551">
        <v>116.47</v>
      </c>
    </row>
    <row r="4552" spans="1:4" x14ac:dyDescent="0.2">
      <c r="A4552">
        <v>98573</v>
      </c>
      <c r="B4552" t="s">
        <v>12204</v>
      </c>
      <c r="C4552" t="s">
        <v>3211</v>
      </c>
      <c r="D4552">
        <v>79.98</v>
      </c>
    </row>
    <row r="4553" spans="1:4" x14ac:dyDescent="0.2">
      <c r="A4553">
        <v>98576</v>
      </c>
      <c r="B4553" t="s">
        <v>10560</v>
      </c>
      <c r="C4553" t="s">
        <v>83</v>
      </c>
      <c r="D4553">
        <v>31.1</v>
      </c>
    </row>
    <row r="4554" spans="1:4" x14ac:dyDescent="0.2">
      <c r="A4554">
        <v>98575</v>
      </c>
      <c r="B4554" t="s">
        <v>12205</v>
      </c>
      <c r="C4554" t="s">
        <v>83</v>
      </c>
      <c r="D4554">
        <v>81.41</v>
      </c>
    </row>
    <row r="4555" spans="1:4" x14ac:dyDescent="0.2">
      <c r="A4555">
        <v>98577</v>
      </c>
      <c r="B4555" t="s">
        <v>12206</v>
      </c>
      <c r="C4555" t="s">
        <v>83</v>
      </c>
      <c r="D4555">
        <v>60.11</v>
      </c>
    </row>
    <row r="4556" spans="1:4" x14ac:dyDescent="0.2">
      <c r="A4556">
        <v>98558</v>
      </c>
      <c r="B4556" t="s">
        <v>12207</v>
      </c>
      <c r="C4556" t="s">
        <v>52</v>
      </c>
      <c r="D4556">
        <v>11.83</v>
      </c>
    </row>
    <row r="4557" spans="1:4" x14ac:dyDescent="0.2">
      <c r="A4557">
        <v>106110</v>
      </c>
      <c r="B4557" t="s">
        <v>12208</v>
      </c>
      <c r="C4557" t="s">
        <v>52</v>
      </c>
      <c r="D4557" t="s">
        <v>17527</v>
      </c>
    </row>
    <row r="4558" spans="1:4" x14ac:dyDescent="0.2">
      <c r="A4558">
        <v>98551</v>
      </c>
      <c r="B4558" t="s">
        <v>12209</v>
      </c>
      <c r="C4558" t="s">
        <v>83</v>
      </c>
      <c r="D4558" t="s">
        <v>17527</v>
      </c>
    </row>
    <row r="4559" spans="1:4" x14ac:dyDescent="0.2">
      <c r="A4559">
        <v>98559</v>
      </c>
      <c r="B4559" t="s">
        <v>12210</v>
      </c>
      <c r="C4559" t="s">
        <v>83</v>
      </c>
      <c r="D4559">
        <v>6.84</v>
      </c>
    </row>
    <row r="4560" spans="1:4" x14ac:dyDescent="0.2">
      <c r="A4560">
        <v>91925</v>
      </c>
      <c r="B4560" t="s">
        <v>12211</v>
      </c>
      <c r="C4560" t="s">
        <v>83</v>
      </c>
      <c r="D4560">
        <v>4.18</v>
      </c>
    </row>
    <row r="4561" spans="1:4" x14ac:dyDescent="0.2">
      <c r="A4561">
        <v>91924</v>
      </c>
      <c r="B4561" t="s">
        <v>428</v>
      </c>
      <c r="C4561" t="s">
        <v>83</v>
      </c>
      <c r="D4561">
        <v>3.53</v>
      </c>
    </row>
    <row r="4562" spans="1:4" x14ac:dyDescent="0.2">
      <c r="A4562">
        <v>91933</v>
      </c>
      <c r="B4562" t="s">
        <v>12212</v>
      </c>
      <c r="C4562" t="s">
        <v>83</v>
      </c>
      <c r="D4562">
        <v>18</v>
      </c>
    </row>
    <row r="4563" spans="1:4" x14ac:dyDescent="0.2">
      <c r="A4563">
        <v>91932</v>
      </c>
      <c r="B4563" t="s">
        <v>1620</v>
      </c>
      <c r="C4563" t="s">
        <v>83</v>
      </c>
      <c r="D4563">
        <v>18.62</v>
      </c>
    </row>
    <row r="4564" spans="1:4" x14ac:dyDescent="0.2">
      <c r="A4564">
        <v>91935</v>
      </c>
      <c r="B4564" t="s">
        <v>1611</v>
      </c>
      <c r="C4564" t="s">
        <v>83</v>
      </c>
      <c r="D4564">
        <v>28.12</v>
      </c>
    </row>
    <row r="4565" spans="1:4" x14ac:dyDescent="0.2">
      <c r="A4565">
        <v>91934</v>
      </c>
      <c r="B4565" t="s">
        <v>12213</v>
      </c>
      <c r="C4565" t="s">
        <v>83</v>
      </c>
      <c r="D4565">
        <v>26.94</v>
      </c>
    </row>
    <row r="4566" spans="1:4" x14ac:dyDescent="0.2">
      <c r="A4566">
        <v>91927</v>
      </c>
      <c r="B4566" t="s">
        <v>12214</v>
      </c>
      <c r="C4566" t="s">
        <v>83</v>
      </c>
      <c r="D4566">
        <v>5.57</v>
      </c>
    </row>
    <row r="4567" spans="1:4" x14ac:dyDescent="0.2">
      <c r="A4567">
        <v>91926</v>
      </c>
      <c r="B4567" t="s">
        <v>430</v>
      </c>
      <c r="C4567" t="s">
        <v>83</v>
      </c>
      <c r="D4567">
        <v>5.0199999999999996</v>
      </c>
    </row>
    <row r="4568" spans="1:4" x14ac:dyDescent="0.2">
      <c r="A4568">
        <v>91929</v>
      </c>
      <c r="B4568" t="s">
        <v>12215</v>
      </c>
      <c r="C4568" t="s">
        <v>83</v>
      </c>
      <c r="D4568">
        <v>8.09</v>
      </c>
    </row>
    <row r="4569" spans="1:4" x14ac:dyDescent="0.2">
      <c r="A4569">
        <v>91928</v>
      </c>
      <c r="B4569" t="s">
        <v>432</v>
      </c>
      <c r="C4569" t="s">
        <v>83</v>
      </c>
      <c r="D4569">
        <v>7.62</v>
      </c>
    </row>
    <row r="4570" spans="1:4" x14ac:dyDescent="0.2">
      <c r="A4570">
        <v>91931</v>
      </c>
      <c r="B4570" t="s">
        <v>1709</v>
      </c>
      <c r="C4570" t="s">
        <v>83</v>
      </c>
      <c r="D4570">
        <v>11.34</v>
      </c>
    </row>
    <row r="4571" spans="1:4" x14ac:dyDescent="0.2">
      <c r="A4571">
        <v>91930</v>
      </c>
      <c r="B4571" t="s">
        <v>434</v>
      </c>
      <c r="C4571" t="s">
        <v>83</v>
      </c>
      <c r="D4571">
        <v>10.57</v>
      </c>
    </row>
    <row r="4572" spans="1:4" x14ac:dyDescent="0.2">
      <c r="A4572">
        <v>104620</v>
      </c>
      <c r="B4572" t="s">
        <v>12216</v>
      </c>
      <c r="C4572" t="s">
        <v>52</v>
      </c>
      <c r="D4572" t="s">
        <v>17527</v>
      </c>
    </row>
    <row r="4573" spans="1:4" x14ac:dyDescent="0.2">
      <c r="A4573">
        <v>104624</v>
      </c>
      <c r="B4573" t="s">
        <v>12217</v>
      </c>
      <c r="C4573" t="s">
        <v>52</v>
      </c>
      <c r="D4573" t="s">
        <v>17527</v>
      </c>
    </row>
    <row r="4574" spans="1:4" x14ac:dyDescent="0.2">
      <c r="A4574">
        <v>104622</v>
      </c>
      <c r="B4574" t="s">
        <v>12218</v>
      </c>
      <c r="C4574" t="s">
        <v>52</v>
      </c>
      <c r="D4574" t="s">
        <v>17527</v>
      </c>
    </row>
    <row r="4575" spans="1:4" x14ac:dyDescent="0.2">
      <c r="A4575">
        <v>104621</v>
      </c>
      <c r="B4575" t="s">
        <v>12219</v>
      </c>
      <c r="C4575" t="s">
        <v>52</v>
      </c>
      <c r="D4575" t="s">
        <v>17527</v>
      </c>
    </row>
    <row r="4576" spans="1:4" x14ac:dyDescent="0.2">
      <c r="A4576">
        <v>104625</v>
      </c>
      <c r="B4576" t="s">
        <v>12220</v>
      </c>
      <c r="C4576" t="s">
        <v>52</v>
      </c>
      <c r="D4576" t="s">
        <v>17527</v>
      </c>
    </row>
    <row r="4577" spans="1:4" x14ac:dyDescent="0.2">
      <c r="A4577">
        <v>104623</v>
      </c>
      <c r="B4577" t="s">
        <v>12221</v>
      </c>
      <c r="C4577" t="s">
        <v>52</v>
      </c>
      <c r="D4577" t="s">
        <v>17527</v>
      </c>
    </row>
    <row r="4578" spans="1:4" x14ac:dyDescent="0.2">
      <c r="A4578">
        <v>91937</v>
      </c>
      <c r="B4578" t="s">
        <v>416</v>
      </c>
      <c r="C4578" t="s">
        <v>52</v>
      </c>
      <c r="D4578">
        <v>21.1</v>
      </c>
    </row>
    <row r="4579" spans="1:4" x14ac:dyDescent="0.2">
      <c r="A4579">
        <v>92865</v>
      </c>
      <c r="B4579" t="s">
        <v>12222</v>
      </c>
      <c r="C4579" t="s">
        <v>52</v>
      </c>
      <c r="D4579">
        <v>18.46</v>
      </c>
    </row>
    <row r="4580" spans="1:4" x14ac:dyDescent="0.2">
      <c r="A4580">
        <v>91936</v>
      </c>
      <c r="B4580" t="s">
        <v>12223</v>
      </c>
      <c r="C4580" t="s">
        <v>52</v>
      </c>
      <c r="D4580">
        <v>23.51</v>
      </c>
    </row>
    <row r="4581" spans="1:4" x14ac:dyDescent="0.2">
      <c r="A4581">
        <v>92867</v>
      </c>
      <c r="B4581" t="s">
        <v>12224</v>
      </c>
      <c r="C4581" t="s">
        <v>52</v>
      </c>
      <c r="D4581">
        <v>40.82</v>
      </c>
    </row>
    <row r="4582" spans="1:4" x14ac:dyDescent="0.2">
      <c r="A4582">
        <v>91939</v>
      </c>
      <c r="B4582" t="s">
        <v>12225</v>
      </c>
      <c r="C4582" t="s">
        <v>52</v>
      </c>
      <c r="D4582">
        <v>42.53</v>
      </c>
    </row>
    <row r="4583" spans="1:4" x14ac:dyDescent="0.2">
      <c r="A4583">
        <v>92869</v>
      </c>
      <c r="B4583" t="s">
        <v>12226</v>
      </c>
      <c r="C4583" t="s">
        <v>52</v>
      </c>
      <c r="D4583">
        <v>13.52</v>
      </c>
    </row>
    <row r="4584" spans="1:4" x14ac:dyDescent="0.2">
      <c r="A4584">
        <v>91941</v>
      </c>
      <c r="B4584" t="s">
        <v>12227</v>
      </c>
      <c r="C4584" t="s">
        <v>52</v>
      </c>
      <c r="D4584">
        <v>15.23</v>
      </c>
    </row>
    <row r="4585" spans="1:4" x14ac:dyDescent="0.2">
      <c r="A4585">
        <v>92868</v>
      </c>
      <c r="B4585" t="s">
        <v>918</v>
      </c>
      <c r="C4585" t="s">
        <v>52</v>
      </c>
      <c r="D4585">
        <v>22.5</v>
      </c>
    </row>
    <row r="4586" spans="1:4" x14ac:dyDescent="0.2">
      <c r="A4586">
        <v>91940</v>
      </c>
      <c r="B4586" t="s">
        <v>413</v>
      </c>
      <c r="C4586" t="s">
        <v>52</v>
      </c>
      <c r="D4586">
        <v>24.21</v>
      </c>
    </row>
    <row r="4587" spans="1:4" x14ac:dyDescent="0.2">
      <c r="A4587">
        <v>92870</v>
      </c>
      <c r="B4587" t="s">
        <v>12228</v>
      </c>
      <c r="C4587" t="s">
        <v>52</v>
      </c>
      <c r="D4587">
        <v>43.83</v>
      </c>
    </row>
    <row r="4588" spans="1:4" x14ac:dyDescent="0.2">
      <c r="A4588">
        <v>91942</v>
      </c>
      <c r="B4588" t="s">
        <v>12229</v>
      </c>
      <c r="C4588" t="s">
        <v>52</v>
      </c>
      <c r="D4588">
        <v>47.07</v>
      </c>
    </row>
    <row r="4589" spans="1:4" x14ac:dyDescent="0.2">
      <c r="A4589">
        <v>92872</v>
      </c>
      <c r="B4589" t="s">
        <v>12230</v>
      </c>
      <c r="C4589" t="s">
        <v>52</v>
      </c>
      <c r="D4589">
        <v>15.55</v>
      </c>
    </row>
    <row r="4590" spans="1:4" x14ac:dyDescent="0.2">
      <c r="A4590">
        <v>91944</v>
      </c>
      <c r="B4590" t="s">
        <v>12231</v>
      </c>
      <c r="C4590" t="s">
        <v>52</v>
      </c>
      <c r="D4590">
        <v>18.79</v>
      </c>
    </row>
    <row r="4591" spans="1:4" x14ac:dyDescent="0.2">
      <c r="A4591">
        <v>92871</v>
      </c>
      <c r="B4591" t="s">
        <v>12232</v>
      </c>
      <c r="C4591" t="s">
        <v>52</v>
      </c>
      <c r="D4591">
        <v>24.87</v>
      </c>
    </row>
    <row r="4592" spans="1:4" x14ac:dyDescent="0.2">
      <c r="A4592">
        <v>91943</v>
      </c>
      <c r="B4592" t="s">
        <v>12233</v>
      </c>
      <c r="C4592" t="s">
        <v>52</v>
      </c>
      <c r="D4592">
        <v>28.11</v>
      </c>
    </row>
    <row r="4593" spans="1:4" x14ac:dyDescent="0.2">
      <c r="A4593">
        <v>92866</v>
      </c>
      <c r="B4593" t="s">
        <v>12234</v>
      </c>
      <c r="C4593" t="s">
        <v>52</v>
      </c>
      <c r="D4593">
        <v>16.96</v>
      </c>
    </row>
    <row r="4594" spans="1:4" x14ac:dyDescent="0.2">
      <c r="A4594">
        <v>91987</v>
      </c>
      <c r="B4594" t="s">
        <v>1628</v>
      </c>
      <c r="C4594" t="s">
        <v>52</v>
      </c>
      <c r="D4594">
        <v>53.39</v>
      </c>
    </row>
    <row r="4595" spans="1:4" x14ac:dyDescent="0.2">
      <c r="A4595">
        <v>91986</v>
      </c>
      <c r="B4595" t="s">
        <v>12235</v>
      </c>
      <c r="C4595" t="s">
        <v>52</v>
      </c>
      <c r="D4595">
        <v>40.71</v>
      </c>
    </row>
    <row r="4596" spans="1:4" x14ac:dyDescent="0.2">
      <c r="A4596">
        <v>97559</v>
      </c>
      <c r="B4596" t="s">
        <v>12237</v>
      </c>
      <c r="C4596" t="s">
        <v>52</v>
      </c>
      <c r="D4596">
        <v>17.78</v>
      </c>
    </row>
    <row r="4597" spans="1:4" x14ac:dyDescent="0.2">
      <c r="A4597">
        <v>97562</v>
      </c>
      <c r="B4597" t="s">
        <v>12238</v>
      </c>
      <c r="C4597" t="s">
        <v>52</v>
      </c>
      <c r="D4597">
        <v>14.66</v>
      </c>
    </row>
    <row r="4598" spans="1:4" x14ac:dyDescent="0.2">
      <c r="A4598">
        <v>97564</v>
      </c>
      <c r="B4598" t="s">
        <v>12239</v>
      </c>
      <c r="C4598" t="s">
        <v>52</v>
      </c>
      <c r="D4598">
        <v>24.07</v>
      </c>
    </row>
    <row r="4599" spans="1:4" x14ac:dyDescent="0.2">
      <c r="A4599">
        <v>91889</v>
      </c>
      <c r="B4599" t="s">
        <v>12240</v>
      </c>
      <c r="C4599" t="s">
        <v>52</v>
      </c>
      <c r="D4599">
        <v>15.94</v>
      </c>
    </row>
    <row r="4600" spans="1:4" x14ac:dyDescent="0.2">
      <c r="A4600">
        <v>91901</v>
      </c>
      <c r="B4600" t="s">
        <v>12241</v>
      </c>
      <c r="C4600" t="s">
        <v>52</v>
      </c>
      <c r="D4600">
        <v>12.83</v>
      </c>
    </row>
    <row r="4601" spans="1:4" x14ac:dyDescent="0.2">
      <c r="A4601">
        <v>91913</v>
      </c>
      <c r="B4601" t="s">
        <v>12242</v>
      </c>
      <c r="C4601" t="s">
        <v>52</v>
      </c>
      <c r="D4601">
        <v>22.3</v>
      </c>
    </row>
    <row r="4602" spans="1:4" x14ac:dyDescent="0.2">
      <c r="A4602">
        <v>91892</v>
      </c>
      <c r="B4602" t="s">
        <v>12243</v>
      </c>
      <c r="C4602" t="s">
        <v>52</v>
      </c>
      <c r="D4602">
        <v>20.57</v>
      </c>
    </row>
    <row r="4603" spans="1:4" x14ac:dyDescent="0.2">
      <c r="A4603">
        <v>91904</v>
      </c>
      <c r="B4603" t="s">
        <v>12244</v>
      </c>
      <c r="C4603" t="s">
        <v>52</v>
      </c>
      <c r="D4603">
        <v>17.45</v>
      </c>
    </row>
    <row r="4604" spans="1:4" x14ac:dyDescent="0.2">
      <c r="A4604">
        <v>91916</v>
      </c>
      <c r="B4604" t="s">
        <v>12245</v>
      </c>
      <c r="C4604" t="s">
        <v>52</v>
      </c>
      <c r="D4604">
        <v>26.86</v>
      </c>
    </row>
    <row r="4605" spans="1:4" x14ac:dyDescent="0.2">
      <c r="A4605">
        <v>91895</v>
      </c>
      <c r="B4605" t="s">
        <v>12246</v>
      </c>
      <c r="C4605" t="s">
        <v>52</v>
      </c>
      <c r="D4605">
        <v>24.82</v>
      </c>
    </row>
    <row r="4606" spans="1:4" x14ac:dyDescent="0.2">
      <c r="A4606">
        <v>91907</v>
      </c>
      <c r="B4606" t="s">
        <v>12247</v>
      </c>
      <c r="C4606" t="s">
        <v>52</v>
      </c>
      <c r="D4606">
        <v>21.71</v>
      </c>
    </row>
    <row r="4607" spans="1:4" x14ac:dyDescent="0.2">
      <c r="A4607">
        <v>91919</v>
      </c>
      <c r="B4607" t="s">
        <v>12248</v>
      </c>
      <c r="C4607" t="s">
        <v>52</v>
      </c>
      <c r="D4607">
        <v>31.05</v>
      </c>
    </row>
    <row r="4608" spans="1:4" x14ac:dyDescent="0.2">
      <c r="A4608">
        <v>91898</v>
      </c>
      <c r="B4608" t="s">
        <v>12249</v>
      </c>
      <c r="C4608" t="s">
        <v>52</v>
      </c>
      <c r="D4608">
        <v>28.37</v>
      </c>
    </row>
    <row r="4609" spans="1:4" x14ac:dyDescent="0.2">
      <c r="A4609">
        <v>91910</v>
      </c>
      <c r="B4609" t="s">
        <v>12250</v>
      </c>
      <c r="C4609" t="s">
        <v>52</v>
      </c>
      <c r="D4609">
        <v>25.33</v>
      </c>
    </row>
    <row r="4610" spans="1:4" x14ac:dyDescent="0.2">
      <c r="A4610">
        <v>91922</v>
      </c>
      <c r="B4610" t="s">
        <v>12251</v>
      </c>
      <c r="C4610" t="s">
        <v>52</v>
      </c>
      <c r="D4610">
        <v>34.520000000000003</v>
      </c>
    </row>
    <row r="4611" spans="1:4" x14ac:dyDescent="0.2">
      <c r="A4611">
        <v>91887</v>
      </c>
      <c r="B4611" t="s">
        <v>12252</v>
      </c>
      <c r="C4611" t="s">
        <v>52</v>
      </c>
      <c r="D4611">
        <v>16.32</v>
      </c>
    </row>
    <row r="4612" spans="1:4" x14ac:dyDescent="0.2">
      <c r="A4612">
        <v>91899</v>
      </c>
      <c r="B4612" t="s">
        <v>12253</v>
      </c>
      <c r="C4612" t="s">
        <v>52</v>
      </c>
      <c r="D4612">
        <v>13.21</v>
      </c>
    </row>
    <row r="4613" spans="1:4" x14ac:dyDescent="0.2">
      <c r="A4613">
        <v>91911</v>
      </c>
      <c r="B4613" t="s">
        <v>12254</v>
      </c>
      <c r="C4613" t="s">
        <v>52</v>
      </c>
      <c r="D4613">
        <v>22.68</v>
      </c>
    </row>
    <row r="4614" spans="1:4" x14ac:dyDescent="0.2">
      <c r="A4614">
        <v>91890</v>
      </c>
      <c r="B4614" t="s">
        <v>12255</v>
      </c>
      <c r="C4614" t="s">
        <v>52</v>
      </c>
      <c r="D4614">
        <v>18.07</v>
      </c>
    </row>
    <row r="4615" spans="1:4" x14ac:dyDescent="0.2">
      <c r="A4615">
        <v>91902</v>
      </c>
      <c r="B4615" t="s">
        <v>12256</v>
      </c>
      <c r="C4615" t="s">
        <v>52</v>
      </c>
      <c r="D4615">
        <v>14.95</v>
      </c>
    </row>
    <row r="4616" spans="1:4" x14ac:dyDescent="0.2">
      <c r="A4616">
        <v>91914</v>
      </c>
      <c r="B4616" t="s">
        <v>12257</v>
      </c>
      <c r="C4616" t="s">
        <v>52</v>
      </c>
      <c r="D4616">
        <v>24.36</v>
      </c>
    </row>
    <row r="4617" spans="1:4" x14ac:dyDescent="0.2">
      <c r="A4617">
        <v>91893</v>
      </c>
      <c r="B4617" t="s">
        <v>12258</v>
      </c>
      <c r="C4617" t="s">
        <v>52</v>
      </c>
      <c r="D4617">
        <v>22.27</v>
      </c>
    </row>
    <row r="4618" spans="1:4" x14ac:dyDescent="0.2">
      <c r="A4618">
        <v>91905</v>
      </c>
      <c r="B4618" t="s">
        <v>12259</v>
      </c>
      <c r="C4618" t="s">
        <v>52</v>
      </c>
      <c r="D4618">
        <v>19.16</v>
      </c>
    </row>
    <row r="4619" spans="1:4" x14ac:dyDescent="0.2">
      <c r="A4619">
        <v>91917</v>
      </c>
      <c r="B4619" t="s">
        <v>12260</v>
      </c>
      <c r="C4619" t="s">
        <v>52</v>
      </c>
      <c r="D4619">
        <v>28.5</v>
      </c>
    </row>
    <row r="4620" spans="1:4" x14ac:dyDescent="0.2">
      <c r="A4620">
        <v>91896</v>
      </c>
      <c r="B4620" t="s">
        <v>12261</v>
      </c>
      <c r="C4620" t="s">
        <v>52</v>
      </c>
      <c r="D4620">
        <v>25.64</v>
      </c>
    </row>
    <row r="4621" spans="1:4" x14ac:dyDescent="0.2">
      <c r="A4621">
        <v>91908</v>
      </c>
      <c r="B4621" t="s">
        <v>12262</v>
      </c>
      <c r="C4621" t="s">
        <v>52</v>
      </c>
      <c r="D4621">
        <v>22.6</v>
      </c>
    </row>
    <row r="4622" spans="1:4" x14ac:dyDescent="0.2">
      <c r="A4622">
        <v>91920</v>
      </c>
      <c r="B4622" t="s">
        <v>418</v>
      </c>
      <c r="C4622" t="s">
        <v>52</v>
      </c>
      <c r="D4622">
        <v>31.79</v>
      </c>
    </row>
    <row r="4623" spans="1:4" x14ac:dyDescent="0.2">
      <c r="A4623">
        <v>91983</v>
      </c>
      <c r="B4623" t="s">
        <v>12263</v>
      </c>
      <c r="C4623" t="s">
        <v>52</v>
      </c>
      <c r="D4623">
        <v>92.16</v>
      </c>
    </row>
    <row r="4624" spans="1:4" x14ac:dyDescent="0.2">
      <c r="A4624">
        <v>91982</v>
      </c>
      <c r="B4624" t="s">
        <v>12264</v>
      </c>
      <c r="C4624" t="s">
        <v>52</v>
      </c>
      <c r="D4624">
        <v>79.48</v>
      </c>
    </row>
    <row r="4625" spans="1:4" x14ac:dyDescent="0.2">
      <c r="A4625">
        <v>91833</v>
      </c>
      <c r="B4625" t="s">
        <v>12265</v>
      </c>
      <c r="C4625" t="s">
        <v>83</v>
      </c>
      <c r="D4625">
        <v>21.85</v>
      </c>
    </row>
    <row r="4626" spans="1:4" x14ac:dyDescent="0.2">
      <c r="A4626">
        <v>91843</v>
      </c>
      <c r="B4626" t="s">
        <v>12267</v>
      </c>
      <c r="C4626" t="s">
        <v>83</v>
      </c>
      <c r="D4626">
        <v>7.36</v>
      </c>
    </row>
    <row r="4627" spans="1:4" x14ac:dyDescent="0.2">
      <c r="A4627">
        <v>91853</v>
      </c>
      <c r="B4627" t="s">
        <v>12268</v>
      </c>
      <c r="C4627" t="s">
        <v>83</v>
      </c>
      <c r="D4627">
        <v>11.55</v>
      </c>
    </row>
    <row r="4628" spans="1:4" x14ac:dyDescent="0.2">
      <c r="A4628">
        <v>91835</v>
      </c>
      <c r="B4628" t="s">
        <v>1669</v>
      </c>
      <c r="C4628" t="s">
        <v>83</v>
      </c>
      <c r="D4628">
        <v>23.7</v>
      </c>
    </row>
    <row r="4629" spans="1:4" x14ac:dyDescent="0.2">
      <c r="A4629">
        <v>91845</v>
      </c>
      <c r="B4629" t="s">
        <v>12269</v>
      </c>
      <c r="C4629" t="s">
        <v>83</v>
      </c>
      <c r="D4629">
        <v>9.1300000000000008</v>
      </c>
    </row>
    <row r="4630" spans="1:4" x14ac:dyDescent="0.2">
      <c r="A4630">
        <v>91855</v>
      </c>
      <c r="B4630" t="s">
        <v>12270</v>
      </c>
      <c r="C4630" t="s">
        <v>83</v>
      </c>
      <c r="D4630">
        <v>13.25</v>
      </c>
    </row>
    <row r="4631" spans="1:4" x14ac:dyDescent="0.2">
      <c r="A4631">
        <v>91837</v>
      </c>
      <c r="B4631" t="s">
        <v>1668</v>
      </c>
      <c r="C4631" t="s">
        <v>83</v>
      </c>
      <c r="D4631">
        <v>28.47</v>
      </c>
    </row>
    <row r="4632" spans="1:4" x14ac:dyDescent="0.2">
      <c r="A4632">
        <v>91847</v>
      </c>
      <c r="B4632" t="s">
        <v>12271</v>
      </c>
      <c r="C4632" t="s">
        <v>83</v>
      </c>
      <c r="D4632">
        <v>13.98</v>
      </c>
    </row>
    <row r="4633" spans="1:4" x14ac:dyDescent="0.2">
      <c r="A4633">
        <v>91857</v>
      </c>
      <c r="B4633" t="s">
        <v>12272</v>
      </c>
      <c r="C4633" t="s">
        <v>83</v>
      </c>
      <c r="D4633">
        <v>17.809999999999999</v>
      </c>
    </row>
    <row r="4634" spans="1:4" x14ac:dyDescent="0.2">
      <c r="A4634">
        <v>91838</v>
      </c>
      <c r="B4634" t="s">
        <v>12273</v>
      </c>
      <c r="C4634" t="s">
        <v>83</v>
      </c>
      <c r="D4634" t="s">
        <v>17527</v>
      </c>
    </row>
    <row r="4635" spans="1:4" x14ac:dyDescent="0.2">
      <c r="A4635">
        <v>91848</v>
      </c>
      <c r="B4635" t="s">
        <v>12274</v>
      </c>
      <c r="C4635" t="s">
        <v>83</v>
      </c>
      <c r="D4635" t="s">
        <v>17527</v>
      </c>
    </row>
    <row r="4636" spans="1:4" x14ac:dyDescent="0.2">
      <c r="A4636">
        <v>91858</v>
      </c>
      <c r="B4636" t="s">
        <v>12275</v>
      </c>
      <c r="C4636" t="s">
        <v>83</v>
      </c>
      <c r="D4636" t="s">
        <v>17527</v>
      </c>
    </row>
    <row r="4637" spans="1:4" x14ac:dyDescent="0.2">
      <c r="A4637">
        <v>91840</v>
      </c>
      <c r="B4637" t="s">
        <v>12276</v>
      </c>
      <c r="C4637" t="s">
        <v>83</v>
      </c>
      <c r="D4637">
        <v>26.31</v>
      </c>
    </row>
    <row r="4638" spans="1:4" x14ac:dyDescent="0.2">
      <c r="A4638">
        <v>91850</v>
      </c>
      <c r="B4638" t="s">
        <v>12277</v>
      </c>
      <c r="C4638" t="s">
        <v>83</v>
      </c>
      <c r="D4638">
        <v>11.76</v>
      </c>
    </row>
    <row r="4639" spans="1:4" x14ac:dyDescent="0.2">
      <c r="A4639">
        <v>91860</v>
      </c>
      <c r="B4639" t="s">
        <v>12278</v>
      </c>
      <c r="C4639" t="s">
        <v>83</v>
      </c>
      <c r="D4639">
        <v>15.83</v>
      </c>
    </row>
    <row r="4640" spans="1:4" x14ac:dyDescent="0.2">
      <c r="A4640">
        <v>91831</v>
      </c>
      <c r="B4640" t="s">
        <v>12279</v>
      </c>
      <c r="C4640" t="s">
        <v>83</v>
      </c>
      <c r="D4640">
        <v>21.3</v>
      </c>
    </row>
    <row r="4641" spans="1:4" x14ac:dyDescent="0.2">
      <c r="A4641">
        <v>91852</v>
      </c>
      <c r="B4641" t="s">
        <v>12280</v>
      </c>
      <c r="C4641" t="s">
        <v>83</v>
      </c>
      <c r="D4641">
        <v>11.04</v>
      </c>
    </row>
    <row r="4642" spans="1:4" x14ac:dyDescent="0.2">
      <c r="A4642">
        <v>91834</v>
      </c>
      <c r="B4642" t="s">
        <v>12281</v>
      </c>
      <c r="C4642" t="s">
        <v>83</v>
      </c>
      <c r="D4642">
        <v>22.29</v>
      </c>
    </row>
    <row r="4643" spans="1:4" x14ac:dyDescent="0.2">
      <c r="A4643">
        <v>91854</v>
      </c>
      <c r="B4643" t="s">
        <v>12282</v>
      </c>
      <c r="C4643" t="s">
        <v>83</v>
      </c>
      <c r="D4643">
        <v>11.95</v>
      </c>
    </row>
    <row r="4644" spans="1:4" x14ac:dyDescent="0.2">
      <c r="A4644">
        <v>91836</v>
      </c>
      <c r="B4644" t="s">
        <v>12283</v>
      </c>
      <c r="C4644" t="s">
        <v>83</v>
      </c>
      <c r="D4644">
        <v>25.19</v>
      </c>
    </row>
    <row r="4645" spans="1:4" x14ac:dyDescent="0.2">
      <c r="A4645">
        <v>91856</v>
      </c>
      <c r="B4645" t="s">
        <v>12284</v>
      </c>
      <c r="C4645" t="s">
        <v>83</v>
      </c>
      <c r="D4645">
        <v>14.78</v>
      </c>
    </row>
    <row r="4646" spans="1:4" x14ac:dyDescent="0.2">
      <c r="A4646">
        <v>91839</v>
      </c>
      <c r="B4646" t="s">
        <v>12285</v>
      </c>
      <c r="C4646" t="s">
        <v>83</v>
      </c>
      <c r="D4646">
        <v>23.52</v>
      </c>
    </row>
    <row r="4647" spans="1:4" x14ac:dyDescent="0.2">
      <c r="A4647">
        <v>91849</v>
      </c>
      <c r="B4647" t="s">
        <v>12286</v>
      </c>
      <c r="C4647" t="s">
        <v>83</v>
      </c>
      <c r="D4647">
        <v>9.0299999999999994</v>
      </c>
    </row>
    <row r="4648" spans="1:4" x14ac:dyDescent="0.2">
      <c r="A4648">
        <v>91859</v>
      </c>
      <c r="B4648" t="s">
        <v>12287</v>
      </c>
      <c r="C4648" t="s">
        <v>83</v>
      </c>
      <c r="D4648">
        <v>13.23</v>
      </c>
    </row>
    <row r="4649" spans="1:4" x14ac:dyDescent="0.2">
      <c r="A4649">
        <v>91841</v>
      </c>
      <c r="B4649" t="s">
        <v>12288</v>
      </c>
      <c r="C4649" t="s">
        <v>83</v>
      </c>
      <c r="D4649">
        <v>25.63</v>
      </c>
    </row>
    <row r="4650" spans="1:4" x14ac:dyDescent="0.2">
      <c r="A4650">
        <v>91851</v>
      </c>
      <c r="B4650" t="s">
        <v>12289</v>
      </c>
      <c r="C4650" t="s">
        <v>83</v>
      </c>
      <c r="D4650">
        <v>11.08</v>
      </c>
    </row>
    <row r="4651" spans="1:4" x14ac:dyDescent="0.2">
      <c r="A4651">
        <v>91861</v>
      </c>
      <c r="B4651" t="s">
        <v>12290</v>
      </c>
      <c r="C4651" t="s">
        <v>83</v>
      </c>
      <c r="D4651">
        <v>15.2</v>
      </c>
    </row>
    <row r="4652" spans="1:4" x14ac:dyDescent="0.2">
      <c r="A4652">
        <v>91862</v>
      </c>
      <c r="B4652" t="s">
        <v>12291</v>
      </c>
      <c r="C4652" t="s">
        <v>83</v>
      </c>
      <c r="D4652">
        <v>11.21</v>
      </c>
    </row>
    <row r="4653" spans="1:4" x14ac:dyDescent="0.2">
      <c r="A4653">
        <v>91866</v>
      </c>
      <c r="B4653" t="s">
        <v>12292</v>
      </c>
      <c r="C4653" t="s">
        <v>83</v>
      </c>
      <c r="D4653">
        <v>9.4700000000000006</v>
      </c>
    </row>
    <row r="4654" spans="1:4" x14ac:dyDescent="0.2">
      <c r="A4654">
        <v>91870</v>
      </c>
      <c r="B4654" t="s">
        <v>12293</v>
      </c>
      <c r="C4654" t="s">
        <v>83</v>
      </c>
      <c r="D4654">
        <v>15.3</v>
      </c>
    </row>
    <row r="4655" spans="1:4" x14ac:dyDescent="0.2">
      <c r="A4655">
        <v>91863</v>
      </c>
      <c r="B4655" t="s">
        <v>12294</v>
      </c>
      <c r="C4655" t="s">
        <v>83</v>
      </c>
      <c r="D4655">
        <v>13.12</v>
      </c>
    </row>
    <row r="4656" spans="1:4" x14ac:dyDescent="0.2">
      <c r="A4656">
        <v>91867</v>
      </c>
      <c r="B4656" t="s">
        <v>12295</v>
      </c>
      <c r="C4656" t="s">
        <v>83</v>
      </c>
      <c r="D4656">
        <v>11.37</v>
      </c>
    </row>
    <row r="4657" spans="1:4" x14ac:dyDescent="0.2">
      <c r="A4657">
        <v>91871</v>
      </c>
      <c r="B4657" t="s">
        <v>12296</v>
      </c>
      <c r="C4657" t="s">
        <v>83</v>
      </c>
      <c r="D4657">
        <v>17.21</v>
      </c>
    </row>
    <row r="4658" spans="1:4" x14ac:dyDescent="0.2">
      <c r="A4658">
        <v>91864</v>
      </c>
      <c r="B4658" t="s">
        <v>12297</v>
      </c>
      <c r="C4658" t="s">
        <v>83</v>
      </c>
      <c r="D4658">
        <v>17.2</v>
      </c>
    </row>
    <row r="4659" spans="1:4" x14ac:dyDescent="0.2">
      <c r="A4659">
        <v>91868</v>
      </c>
      <c r="B4659" t="s">
        <v>12298</v>
      </c>
      <c r="C4659" t="s">
        <v>83</v>
      </c>
      <c r="D4659">
        <v>15.48</v>
      </c>
    </row>
    <row r="4660" spans="1:4" x14ac:dyDescent="0.2">
      <c r="A4660">
        <v>91872</v>
      </c>
      <c r="B4660" t="s">
        <v>12299</v>
      </c>
      <c r="C4660" t="s">
        <v>83</v>
      </c>
      <c r="D4660">
        <v>21.3</v>
      </c>
    </row>
    <row r="4661" spans="1:4" x14ac:dyDescent="0.2">
      <c r="A4661">
        <v>91865</v>
      </c>
      <c r="B4661" t="s">
        <v>466</v>
      </c>
      <c r="C4661" t="s">
        <v>83</v>
      </c>
      <c r="D4661">
        <v>21.26</v>
      </c>
    </row>
    <row r="4662" spans="1:4" x14ac:dyDescent="0.2">
      <c r="A4662">
        <v>91869</v>
      </c>
      <c r="B4662" t="s">
        <v>12300</v>
      </c>
      <c r="C4662" t="s">
        <v>83</v>
      </c>
      <c r="D4662">
        <v>19.48</v>
      </c>
    </row>
    <row r="4663" spans="1:4" x14ac:dyDescent="0.2">
      <c r="A4663">
        <v>91873</v>
      </c>
      <c r="B4663" t="s">
        <v>12301</v>
      </c>
      <c r="C4663" t="s">
        <v>83</v>
      </c>
      <c r="D4663">
        <v>25.3</v>
      </c>
    </row>
    <row r="4664" spans="1:4" x14ac:dyDescent="0.2">
      <c r="A4664">
        <v>91981</v>
      </c>
      <c r="B4664" t="s">
        <v>12302</v>
      </c>
      <c r="C4664" t="s">
        <v>52</v>
      </c>
      <c r="D4664">
        <v>55.78</v>
      </c>
    </row>
    <row r="4665" spans="1:4" x14ac:dyDescent="0.2">
      <c r="A4665">
        <v>91980</v>
      </c>
      <c r="B4665" t="s">
        <v>12303</v>
      </c>
      <c r="C4665" t="s">
        <v>52</v>
      </c>
      <c r="D4665">
        <v>43.1</v>
      </c>
    </row>
    <row r="4666" spans="1:4" x14ac:dyDescent="0.2">
      <c r="A4666">
        <v>91979</v>
      </c>
      <c r="B4666" t="s">
        <v>815</v>
      </c>
      <c r="C4666" t="s">
        <v>52</v>
      </c>
      <c r="D4666">
        <v>56.78</v>
      </c>
    </row>
    <row r="4667" spans="1:4" x14ac:dyDescent="0.2">
      <c r="A4667">
        <v>91978</v>
      </c>
      <c r="B4667" t="s">
        <v>12304</v>
      </c>
      <c r="C4667" t="s">
        <v>52</v>
      </c>
      <c r="D4667">
        <v>44.1</v>
      </c>
    </row>
    <row r="4668" spans="1:4" x14ac:dyDescent="0.2">
      <c r="A4668">
        <v>92029</v>
      </c>
      <c r="B4668" t="s">
        <v>12305</v>
      </c>
      <c r="C4668" t="s">
        <v>52</v>
      </c>
      <c r="D4668">
        <v>66.95</v>
      </c>
    </row>
    <row r="4669" spans="1:4" x14ac:dyDescent="0.2">
      <c r="A4669">
        <v>92028</v>
      </c>
      <c r="B4669" t="s">
        <v>12306</v>
      </c>
      <c r="C4669" t="s">
        <v>52</v>
      </c>
      <c r="D4669">
        <v>54.27</v>
      </c>
    </row>
    <row r="4670" spans="1:4" x14ac:dyDescent="0.2">
      <c r="A4670">
        <v>92031</v>
      </c>
      <c r="B4670" t="s">
        <v>12307</v>
      </c>
      <c r="C4670" t="s">
        <v>52</v>
      </c>
      <c r="D4670">
        <v>91.36</v>
      </c>
    </row>
    <row r="4671" spans="1:4" x14ac:dyDescent="0.2">
      <c r="A4671">
        <v>92030</v>
      </c>
      <c r="B4671" t="s">
        <v>12308</v>
      </c>
      <c r="C4671" t="s">
        <v>52</v>
      </c>
      <c r="D4671">
        <v>78.680000000000007</v>
      </c>
    </row>
    <row r="4672" spans="1:4" x14ac:dyDescent="0.2">
      <c r="A4672">
        <v>91955</v>
      </c>
      <c r="B4672" t="s">
        <v>438</v>
      </c>
      <c r="C4672" t="s">
        <v>52</v>
      </c>
      <c r="D4672">
        <v>42.47</v>
      </c>
    </row>
    <row r="4673" spans="1:4" x14ac:dyDescent="0.2">
      <c r="A4673">
        <v>91954</v>
      </c>
      <c r="B4673" t="s">
        <v>12309</v>
      </c>
      <c r="C4673" t="s">
        <v>52</v>
      </c>
      <c r="D4673">
        <v>29.79</v>
      </c>
    </row>
    <row r="4674" spans="1:4" x14ac:dyDescent="0.2">
      <c r="A4674">
        <v>92033</v>
      </c>
      <c r="B4674" t="s">
        <v>12310</v>
      </c>
      <c r="C4674" t="s">
        <v>52</v>
      </c>
      <c r="D4674">
        <v>92.29</v>
      </c>
    </row>
    <row r="4675" spans="1:4" x14ac:dyDescent="0.2">
      <c r="A4675">
        <v>92032</v>
      </c>
      <c r="B4675" t="s">
        <v>12311</v>
      </c>
      <c r="C4675" t="s">
        <v>52</v>
      </c>
      <c r="D4675">
        <v>79.61</v>
      </c>
    </row>
    <row r="4676" spans="1:4" x14ac:dyDescent="0.2">
      <c r="A4676">
        <v>91961</v>
      </c>
      <c r="B4676" t="s">
        <v>1636</v>
      </c>
      <c r="C4676" t="s">
        <v>52</v>
      </c>
      <c r="D4676">
        <v>67.88</v>
      </c>
    </row>
    <row r="4677" spans="1:4" x14ac:dyDescent="0.2">
      <c r="A4677">
        <v>91960</v>
      </c>
      <c r="B4677" t="s">
        <v>12312</v>
      </c>
      <c r="C4677" t="s">
        <v>52</v>
      </c>
      <c r="D4677">
        <v>55.2</v>
      </c>
    </row>
    <row r="4678" spans="1:4" x14ac:dyDescent="0.2">
      <c r="A4678">
        <v>91969</v>
      </c>
      <c r="B4678" t="s">
        <v>12313</v>
      </c>
      <c r="C4678" t="s">
        <v>52</v>
      </c>
      <c r="D4678">
        <v>93.22</v>
      </c>
    </row>
    <row r="4679" spans="1:4" x14ac:dyDescent="0.2">
      <c r="A4679">
        <v>91968</v>
      </c>
      <c r="B4679" t="s">
        <v>12314</v>
      </c>
      <c r="C4679" t="s">
        <v>52</v>
      </c>
      <c r="D4679">
        <v>80.540000000000006</v>
      </c>
    </row>
    <row r="4680" spans="1:4" x14ac:dyDescent="0.2">
      <c r="A4680">
        <v>91985</v>
      </c>
      <c r="B4680" t="s">
        <v>1638</v>
      </c>
      <c r="C4680" t="s">
        <v>52</v>
      </c>
      <c r="D4680">
        <v>33.82</v>
      </c>
    </row>
    <row r="4681" spans="1:4" x14ac:dyDescent="0.2">
      <c r="A4681">
        <v>91984</v>
      </c>
      <c r="B4681" t="s">
        <v>12315</v>
      </c>
      <c r="C4681" t="s">
        <v>52</v>
      </c>
      <c r="D4681">
        <v>21.14</v>
      </c>
    </row>
    <row r="4682" spans="1:4" x14ac:dyDescent="0.2">
      <c r="A4682">
        <v>91989</v>
      </c>
      <c r="B4682" t="s">
        <v>12316</v>
      </c>
      <c r="C4682" t="s">
        <v>52</v>
      </c>
      <c r="D4682">
        <v>37.15</v>
      </c>
    </row>
    <row r="4683" spans="1:4" x14ac:dyDescent="0.2">
      <c r="A4683">
        <v>91988</v>
      </c>
      <c r="B4683" t="s">
        <v>12317</v>
      </c>
      <c r="C4683" t="s">
        <v>52</v>
      </c>
      <c r="D4683">
        <v>24.47</v>
      </c>
    </row>
    <row r="4684" spans="1:4" x14ac:dyDescent="0.2">
      <c r="A4684">
        <v>92023</v>
      </c>
      <c r="B4684" t="s">
        <v>12318</v>
      </c>
      <c r="C4684" t="s">
        <v>52</v>
      </c>
      <c r="D4684">
        <v>59.16</v>
      </c>
    </row>
    <row r="4685" spans="1:4" x14ac:dyDescent="0.2">
      <c r="A4685">
        <v>92022</v>
      </c>
      <c r="B4685" t="s">
        <v>448</v>
      </c>
      <c r="C4685" t="s">
        <v>52</v>
      </c>
      <c r="D4685">
        <v>46.48</v>
      </c>
    </row>
    <row r="4686" spans="1:4" x14ac:dyDescent="0.2">
      <c r="A4686">
        <v>92025</v>
      </c>
      <c r="B4686" t="s">
        <v>12319</v>
      </c>
      <c r="C4686" t="s">
        <v>52</v>
      </c>
      <c r="D4686">
        <v>83.64</v>
      </c>
    </row>
    <row r="4687" spans="1:4" x14ac:dyDescent="0.2">
      <c r="A4687">
        <v>92024</v>
      </c>
      <c r="B4687" t="s">
        <v>12320</v>
      </c>
      <c r="C4687" t="s">
        <v>52</v>
      </c>
      <c r="D4687">
        <v>70.959999999999994</v>
      </c>
    </row>
    <row r="4688" spans="1:4" x14ac:dyDescent="0.2">
      <c r="A4688">
        <v>91957</v>
      </c>
      <c r="B4688" t="s">
        <v>440</v>
      </c>
      <c r="C4688" t="s">
        <v>52</v>
      </c>
      <c r="D4688">
        <v>60.09</v>
      </c>
    </row>
    <row r="4689" spans="1:4" x14ac:dyDescent="0.2">
      <c r="A4689">
        <v>91956</v>
      </c>
      <c r="B4689" t="s">
        <v>12321</v>
      </c>
      <c r="C4689" t="s">
        <v>52</v>
      </c>
      <c r="D4689">
        <v>47.41</v>
      </c>
    </row>
    <row r="4690" spans="1:4" x14ac:dyDescent="0.2">
      <c r="A4690">
        <v>91963</v>
      </c>
      <c r="B4690" t="s">
        <v>12322</v>
      </c>
      <c r="C4690" t="s">
        <v>52</v>
      </c>
      <c r="D4690">
        <v>85.5</v>
      </c>
    </row>
    <row r="4691" spans="1:4" x14ac:dyDescent="0.2">
      <c r="A4691">
        <v>91962</v>
      </c>
      <c r="B4691" t="s">
        <v>12323</v>
      </c>
      <c r="C4691" t="s">
        <v>52</v>
      </c>
      <c r="D4691">
        <v>72.819999999999993</v>
      </c>
    </row>
    <row r="4692" spans="1:4" x14ac:dyDescent="0.2">
      <c r="A4692">
        <v>91953</v>
      </c>
      <c r="B4692" t="s">
        <v>442</v>
      </c>
      <c r="C4692" t="s">
        <v>52</v>
      </c>
      <c r="D4692">
        <v>34.74</v>
      </c>
    </row>
    <row r="4693" spans="1:4" x14ac:dyDescent="0.2">
      <c r="A4693">
        <v>91952</v>
      </c>
      <c r="B4693" t="s">
        <v>12324</v>
      </c>
      <c r="C4693" t="s">
        <v>52</v>
      </c>
      <c r="D4693">
        <v>22.06</v>
      </c>
    </row>
    <row r="4694" spans="1:4" x14ac:dyDescent="0.2">
      <c r="A4694">
        <v>92035</v>
      </c>
      <c r="B4694" t="s">
        <v>12325</v>
      </c>
      <c r="C4694" t="s">
        <v>52</v>
      </c>
      <c r="D4694">
        <v>84.57</v>
      </c>
    </row>
    <row r="4695" spans="1:4" x14ac:dyDescent="0.2">
      <c r="A4695">
        <v>92034</v>
      </c>
      <c r="B4695" t="s">
        <v>12326</v>
      </c>
      <c r="C4695" t="s">
        <v>52</v>
      </c>
      <c r="D4695">
        <v>71.89</v>
      </c>
    </row>
    <row r="4696" spans="1:4" x14ac:dyDescent="0.2">
      <c r="A4696">
        <v>92027</v>
      </c>
      <c r="B4696" t="s">
        <v>12327</v>
      </c>
      <c r="C4696" t="s">
        <v>52</v>
      </c>
      <c r="D4696">
        <v>76.849999999999994</v>
      </c>
    </row>
    <row r="4697" spans="1:4" x14ac:dyDescent="0.2">
      <c r="A4697">
        <v>92026</v>
      </c>
      <c r="B4697" t="s">
        <v>12328</v>
      </c>
      <c r="C4697" t="s">
        <v>52</v>
      </c>
      <c r="D4697">
        <v>64.17</v>
      </c>
    </row>
    <row r="4698" spans="1:4" x14ac:dyDescent="0.2">
      <c r="A4698">
        <v>91965</v>
      </c>
      <c r="B4698" t="s">
        <v>12329</v>
      </c>
      <c r="C4698" t="s">
        <v>52</v>
      </c>
      <c r="D4698">
        <v>77.78</v>
      </c>
    </row>
    <row r="4699" spans="1:4" x14ac:dyDescent="0.2">
      <c r="A4699">
        <v>91964</v>
      </c>
      <c r="B4699" t="s">
        <v>12330</v>
      </c>
      <c r="C4699" t="s">
        <v>52</v>
      </c>
      <c r="D4699">
        <v>65.099999999999994</v>
      </c>
    </row>
    <row r="4700" spans="1:4" x14ac:dyDescent="0.2">
      <c r="A4700">
        <v>91973</v>
      </c>
      <c r="B4700" t="s">
        <v>12331</v>
      </c>
      <c r="C4700" t="s">
        <v>52</v>
      </c>
      <c r="D4700">
        <v>108.6</v>
      </c>
    </row>
    <row r="4701" spans="1:4" x14ac:dyDescent="0.2">
      <c r="A4701">
        <v>91972</v>
      </c>
      <c r="B4701" t="s">
        <v>12332</v>
      </c>
      <c r="C4701" t="s">
        <v>52</v>
      </c>
      <c r="D4701">
        <v>91.08</v>
      </c>
    </row>
    <row r="4702" spans="1:4" x14ac:dyDescent="0.2">
      <c r="A4702">
        <v>91959</v>
      </c>
      <c r="B4702" t="s">
        <v>12334</v>
      </c>
      <c r="C4702" t="s">
        <v>52</v>
      </c>
      <c r="D4702">
        <v>52.44</v>
      </c>
    </row>
    <row r="4703" spans="1:4" x14ac:dyDescent="0.2">
      <c r="A4703">
        <v>91958</v>
      </c>
      <c r="B4703" t="s">
        <v>12335</v>
      </c>
      <c r="C4703" t="s">
        <v>52</v>
      </c>
      <c r="D4703">
        <v>39.76</v>
      </c>
    </row>
    <row r="4704" spans="1:4" x14ac:dyDescent="0.2">
      <c r="A4704">
        <v>91971</v>
      </c>
      <c r="B4704" t="s">
        <v>12336</v>
      </c>
      <c r="C4704" t="s">
        <v>52</v>
      </c>
      <c r="D4704">
        <v>100.81</v>
      </c>
    </row>
    <row r="4705" spans="1:4" x14ac:dyDescent="0.2">
      <c r="A4705">
        <v>91970</v>
      </c>
      <c r="B4705" t="s">
        <v>12337</v>
      </c>
      <c r="C4705" t="s">
        <v>52</v>
      </c>
      <c r="D4705">
        <v>83.29</v>
      </c>
    </row>
    <row r="4706" spans="1:4" x14ac:dyDescent="0.2">
      <c r="A4706">
        <v>91967</v>
      </c>
      <c r="B4706" t="s">
        <v>12338</v>
      </c>
      <c r="C4706" t="s">
        <v>52</v>
      </c>
      <c r="D4706">
        <v>70.13</v>
      </c>
    </row>
    <row r="4707" spans="1:4" x14ac:dyDescent="0.2">
      <c r="A4707">
        <v>91966</v>
      </c>
      <c r="B4707" t="s">
        <v>12339</v>
      </c>
      <c r="C4707" t="s">
        <v>52</v>
      </c>
      <c r="D4707">
        <v>57.45</v>
      </c>
    </row>
    <row r="4708" spans="1:4" x14ac:dyDescent="0.2">
      <c r="A4708">
        <v>91975</v>
      </c>
      <c r="B4708" t="s">
        <v>12340</v>
      </c>
      <c r="C4708" t="s">
        <v>52</v>
      </c>
      <c r="D4708">
        <v>93.09</v>
      </c>
    </row>
    <row r="4709" spans="1:4" x14ac:dyDescent="0.2">
      <c r="A4709">
        <v>91974</v>
      </c>
      <c r="B4709" t="s">
        <v>12341</v>
      </c>
      <c r="C4709" t="s">
        <v>52</v>
      </c>
      <c r="D4709">
        <v>75.569999999999993</v>
      </c>
    </row>
    <row r="4710" spans="1:4" x14ac:dyDescent="0.2">
      <c r="A4710">
        <v>91977</v>
      </c>
      <c r="B4710" t="s">
        <v>12342</v>
      </c>
      <c r="C4710" t="s">
        <v>52</v>
      </c>
      <c r="D4710">
        <v>128.54</v>
      </c>
    </row>
    <row r="4711" spans="1:4" x14ac:dyDescent="0.2">
      <c r="A4711">
        <v>91976</v>
      </c>
      <c r="B4711" t="s">
        <v>12343</v>
      </c>
      <c r="C4711" t="s">
        <v>52</v>
      </c>
      <c r="D4711">
        <v>111.02</v>
      </c>
    </row>
    <row r="4712" spans="1:4" x14ac:dyDescent="0.2">
      <c r="A4712">
        <v>91874</v>
      </c>
      <c r="B4712" t="s">
        <v>12344</v>
      </c>
      <c r="C4712" t="s">
        <v>52</v>
      </c>
      <c r="D4712">
        <v>9.58</v>
      </c>
    </row>
    <row r="4713" spans="1:4" x14ac:dyDescent="0.2">
      <c r="A4713">
        <v>91878</v>
      </c>
      <c r="B4713" t="s">
        <v>12345</v>
      </c>
      <c r="C4713" t="s">
        <v>52</v>
      </c>
      <c r="D4713">
        <v>7.53</v>
      </c>
    </row>
    <row r="4714" spans="1:4" x14ac:dyDescent="0.2">
      <c r="A4714">
        <v>91882</v>
      </c>
      <c r="B4714" t="s">
        <v>12346</v>
      </c>
      <c r="C4714" t="s">
        <v>52</v>
      </c>
      <c r="D4714">
        <v>13.82</v>
      </c>
    </row>
    <row r="4715" spans="1:4" x14ac:dyDescent="0.2">
      <c r="A4715">
        <v>91875</v>
      </c>
      <c r="B4715" t="s">
        <v>12347</v>
      </c>
      <c r="C4715" t="s">
        <v>52</v>
      </c>
      <c r="D4715">
        <v>11.2</v>
      </c>
    </row>
    <row r="4716" spans="1:4" x14ac:dyDescent="0.2">
      <c r="A4716">
        <v>91879</v>
      </c>
      <c r="B4716" t="s">
        <v>12348</v>
      </c>
      <c r="C4716" t="s">
        <v>52</v>
      </c>
      <c r="D4716">
        <v>9.14</v>
      </c>
    </row>
    <row r="4717" spans="1:4" x14ac:dyDescent="0.2">
      <c r="A4717">
        <v>91884</v>
      </c>
      <c r="B4717" t="s">
        <v>12349</v>
      </c>
      <c r="C4717" t="s">
        <v>52</v>
      </c>
      <c r="D4717">
        <v>15.44</v>
      </c>
    </row>
    <row r="4718" spans="1:4" x14ac:dyDescent="0.2">
      <c r="A4718">
        <v>91876</v>
      </c>
      <c r="B4718" t="s">
        <v>12350</v>
      </c>
      <c r="C4718" t="s">
        <v>52</v>
      </c>
      <c r="D4718">
        <v>13.43</v>
      </c>
    </row>
    <row r="4719" spans="1:4" x14ac:dyDescent="0.2">
      <c r="A4719">
        <v>91880</v>
      </c>
      <c r="B4719" t="s">
        <v>12351</v>
      </c>
      <c r="C4719" t="s">
        <v>52</v>
      </c>
      <c r="D4719">
        <v>11.37</v>
      </c>
    </row>
    <row r="4720" spans="1:4" x14ac:dyDescent="0.2">
      <c r="A4720">
        <v>91885</v>
      </c>
      <c r="B4720" t="s">
        <v>12352</v>
      </c>
      <c r="C4720" t="s">
        <v>52</v>
      </c>
      <c r="D4720">
        <v>17.600000000000001</v>
      </c>
    </row>
    <row r="4721" spans="1:4" x14ac:dyDescent="0.2">
      <c r="A4721">
        <v>91877</v>
      </c>
      <c r="B4721" t="s">
        <v>12353</v>
      </c>
      <c r="C4721" t="s">
        <v>52</v>
      </c>
      <c r="D4721">
        <v>16.43</v>
      </c>
    </row>
    <row r="4722" spans="1:4" x14ac:dyDescent="0.2">
      <c r="A4722">
        <v>91881</v>
      </c>
      <c r="B4722" t="s">
        <v>12354</v>
      </c>
      <c r="C4722" t="s">
        <v>52</v>
      </c>
      <c r="D4722">
        <v>14.38</v>
      </c>
    </row>
    <row r="4723" spans="1:4" x14ac:dyDescent="0.2">
      <c r="A4723">
        <v>91886</v>
      </c>
      <c r="B4723" t="s">
        <v>12355</v>
      </c>
      <c r="C4723" t="s">
        <v>52</v>
      </c>
      <c r="D4723">
        <v>20.54</v>
      </c>
    </row>
    <row r="4724" spans="1:4" x14ac:dyDescent="0.2">
      <c r="A4724">
        <v>91945</v>
      </c>
      <c r="B4724" t="s">
        <v>12356</v>
      </c>
      <c r="C4724" t="s">
        <v>52</v>
      </c>
      <c r="D4724">
        <v>16.850000000000001</v>
      </c>
    </row>
    <row r="4725" spans="1:4" x14ac:dyDescent="0.2">
      <c r="A4725">
        <v>91947</v>
      </c>
      <c r="B4725" t="s">
        <v>12357</v>
      </c>
      <c r="C4725" t="s">
        <v>52</v>
      </c>
      <c r="D4725">
        <v>10.07</v>
      </c>
    </row>
    <row r="4726" spans="1:4" x14ac:dyDescent="0.2">
      <c r="A4726">
        <v>91946</v>
      </c>
      <c r="B4726" t="s">
        <v>12236</v>
      </c>
      <c r="C4726" t="s">
        <v>52</v>
      </c>
      <c r="D4726">
        <v>12.68</v>
      </c>
    </row>
    <row r="4727" spans="1:4" x14ac:dyDescent="0.2">
      <c r="A4727">
        <v>91949</v>
      </c>
      <c r="B4727" t="s">
        <v>12358</v>
      </c>
      <c r="C4727" t="s">
        <v>52</v>
      </c>
      <c r="D4727">
        <v>22.61</v>
      </c>
    </row>
    <row r="4728" spans="1:4" x14ac:dyDescent="0.2">
      <c r="A4728">
        <v>91951</v>
      </c>
      <c r="B4728" t="s">
        <v>12359</v>
      </c>
      <c r="C4728" t="s">
        <v>52</v>
      </c>
      <c r="D4728">
        <v>14.48</v>
      </c>
    </row>
    <row r="4729" spans="1:4" x14ac:dyDescent="0.2">
      <c r="A4729">
        <v>91950</v>
      </c>
      <c r="B4729" t="s">
        <v>12333</v>
      </c>
      <c r="C4729" t="s">
        <v>52</v>
      </c>
      <c r="D4729">
        <v>17.52</v>
      </c>
    </row>
    <row r="4730" spans="1:4" x14ac:dyDescent="0.2">
      <c r="A4730">
        <v>91992</v>
      </c>
      <c r="B4730" t="s">
        <v>12360</v>
      </c>
      <c r="C4730" t="s">
        <v>52</v>
      </c>
      <c r="D4730">
        <v>55.26</v>
      </c>
    </row>
    <row r="4731" spans="1:4" x14ac:dyDescent="0.2">
      <c r="A4731">
        <v>91990</v>
      </c>
      <c r="B4731" t="s">
        <v>12361</v>
      </c>
      <c r="C4731" t="s">
        <v>52</v>
      </c>
      <c r="D4731">
        <v>42.58</v>
      </c>
    </row>
    <row r="4732" spans="1:4" x14ac:dyDescent="0.2">
      <c r="A4732">
        <v>91993</v>
      </c>
      <c r="B4732" t="s">
        <v>12362</v>
      </c>
      <c r="C4732" t="s">
        <v>52</v>
      </c>
      <c r="D4732">
        <v>57.06</v>
      </c>
    </row>
    <row r="4733" spans="1:4" x14ac:dyDescent="0.2">
      <c r="A4733">
        <v>91991</v>
      </c>
      <c r="B4733" t="s">
        <v>12363</v>
      </c>
      <c r="C4733" t="s">
        <v>52</v>
      </c>
      <c r="D4733">
        <v>44.38</v>
      </c>
    </row>
    <row r="4734" spans="1:4" x14ac:dyDescent="0.2">
      <c r="A4734">
        <v>92000</v>
      </c>
      <c r="B4734" t="s">
        <v>12364</v>
      </c>
      <c r="C4734" t="s">
        <v>52</v>
      </c>
      <c r="D4734">
        <v>36.229999999999997</v>
      </c>
    </row>
    <row r="4735" spans="1:4" x14ac:dyDescent="0.2">
      <c r="A4735">
        <v>91998</v>
      </c>
      <c r="B4735" t="s">
        <v>12365</v>
      </c>
      <c r="C4735" t="s">
        <v>52</v>
      </c>
      <c r="D4735">
        <v>23.55</v>
      </c>
    </row>
    <row r="4736" spans="1:4" x14ac:dyDescent="0.2">
      <c r="A4736">
        <v>92001</v>
      </c>
      <c r="B4736" t="s">
        <v>12366</v>
      </c>
      <c r="C4736" t="s">
        <v>52</v>
      </c>
      <c r="D4736">
        <v>38.03</v>
      </c>
    </row>
    <row r="4737" spans="1:4" x14ac:dyDescent="0.2">
      <c r="A4737">
        <v>91999</v>
      </c>
      <c r="B4737" t="s">
        <v>12367</v>
      </c>
      <c r="C4737" t="s">
        <v>52</v>
      </c>
      <c r="D4737">
        <v>25.35</v>
      </c>
    </row>
    <row r="4738" spans="1:4" x14ac:dyDescent="0.2">
      <c r="A4738">
        <v>92008</v>
      </c>
      <c r="B4738" t="s">
        <v>12368</v>
      </c>
      <c r="C4738" t="s">
        <v>52</v>
      </c>
      <c r="D4738">
        <v>55.35</v>
      </c>
    </row>
    <row r="4739" spans="1:4" x14ac:dyDescent="0.2">
      <c r="A4739">
        <v>92006</v>
      </c>
      <c r="B4739" t="s">
        <v>12369</v>
      </c>
      <c r="C4739" t="s">
        <v>52</v>
      </c>
      <c r="D4739">
        <v>42.67</v>
      </c>
    </row>
    <row r="4740" spans="1:4" x14ac:dyDescent="0.2">
      <c r="A4740">
        <v>92009</v>
      </c>
      <c r="B4740" t="s">
        <v>12370</v>
      </c>
      <c r="C4740" t="s">
        <v>52</v>
      </c>
      <c r="D4740">
        <v>58.95</v>
      </c>
    </row>
    <row r="4741" spans="1:4" x14ac:dyDescent="0.2">
      <c r="A4741">
        <v>92007</v>
      </c>
      <c r="B4741" t="s">
        <v>12371</v>
      </c>
      <c r="C4741" t="s">
        <v>52</v>
      </c>
      <c r="D4741">
        <v>46.27</v>
      </c>
    </row>
    <row r="4742" spans="1:4" x14ac:dyDescent="0.2">
      <c r="A4742">
        <v>92016</v>
      </c>
      <c r="B4742" t="s">
        <v>12372</v>
      </c>
      <c r="C4742" t="s">
        <v>52</v>
      </c>
      <c r="D4742">
        <v>74.459999999999994</v>
      </c>
    </row>
    <row r="4743" spans="1:4" x14ac:dyDescent="0.2">
      <c r="A4743">
        <v>92014</v>
      </c>
      <c r="B4743" t="s">
        <v>12373</v>
      </c>
      <c r="C4743" t="s">
        <v>52</v>
      </c>
      <c r="D4743">
        <v>61.78</v>
      </c>
    </row>
    <row r="4744" spans="1:4" x14ac:dyDescent="0.2">
      <c r="A4744">
        <v>92017</v>
      </c>
      <c r="B4744" t="s">
        <v>12374</v>
      </c>
      <c r="C4744" t="s">
        <v>52</v>
      </c>
      <c r="D4744">
        <v>79.86</v>
      </c>
    </row>
    <row r="4745" spans="1:4" x14ac:dyDescent="0.2">
      <c r="A4745">
        <v>92015</v>
      </c>
      <c r="B4745" t="s">
        <v>12375</v>
      </c>
      <c r="C4745" t="s">
        <v>52</v>
      </c>
      <c r="D4745">
        <v>67.180000000000007</v>
      </c>
    </row>
    <row r="4746" spans="1:4" x14ac:dyDescent="0.2">
      <c r="A4746">
        <v>92019</v>
      </c>
      <c r="B4746" t="s">
        <v>12376</v>
      </c>
      <c r="C4746" t="s">
        <v>52</v>
      </c>
      <c r="D4746">
        <v>99.18</v>
      </c>
    </row>
    <row r="4747" spans="1:4" x14ac:dyDescent="0.2">
      <c r="A4747">
        <v>92018</v>
      </c>
      <c r="B4747" t="s">
        <v>12377</v>
      </c>
      <c r="C4747" t="s">
        <v>52</v>
      </c>
      <c r="D4747">
        <v>81.66</v>
      </c>
    </row>
    <row r="4748" spans="1:4" x14ac:dyDescent="0.2">
      <c r="A4748">
        <v>92021</v>
      </c>
      <c r="B4748" t="s">
        <v>12378</v>
      </c>
      <c r="C4748" t="s">
        <v>52</v>
      </c>
      <c r="D4748">
        <v>137.75</v>
      </c>
    </row>
    <row r="4749" spans="1:4" x14ac:dyDescent="0.2">
      <c r="A4749">
        <v>92020</v>
      </c>
      <c r="B4749" t="s">
        <v>12379</v>
      </c>
      <c r="C4749" t="s">
        <v>52</v>
      </c>
      <c r="D4749">
        <v>120.23</v>
      </c>
    </row>
    <row r="4750" spans="1:4" x14ac:dyDescent="0.2">
      <c r="A4750">
        <v>91996</v>
      </c>
      <c r="B4750" t="s">
        <v>446</v>
      </c>
      <c r="C4750" t="s">
        <v>52</v>
      </c>
      <c r="D4750">
        <v>41.54</v>
      </c>
    </row>
    <row r="4751" spans="1:4" x14ac:dyDescent="0.2">
      <c r="A4751">
        <v>91994</v>
      </c>
      <c r="B4751" t="s">
        <v>454</v>
      </c>
      <c r="C4751" t="s">
        <v>52</v>
      </c>
      <c r="D4751">
        <v>28.86</v>
      </c>
    </row>
    <row r="4752" spans="1:4" x14ac:dyDescent="0.2">
      <c r="A4752">
        <v>91997</v>
      </c>
      <c r="B4752" t="s">
        <v>12380</v>
      </c>
      <c r="C4752" t="s">
        <v>52</v>
      </c>
      <c r="D4752">
        <v>43.34</v>
      </c>
    </row>
    <row r="4753" spans="1:4" x14ac:dyDescent="0.2">
      <c r="A4753">
        <v>91995</v>
      </c>
      <c r="B4753" t="s">
        <v>456</v>
      </c>
      <c r="C4753" t="s">
        <v>52</v>
      </c>
      <c r="D4753">
        <v>30.66</v>
      </c>
    </row>
    <row r="4754" spans="1:4" x14ac:dyDescent="0.2">
      <c r="A4754">
        <v>92004</v>
      </c>
      <c r="B4754" t="s">
        <v>12381</v>
      </c>
      <c r="C4754" t="s">
        <v>52</v>
      </c>
      <c r="D4754">
        <v>66.02</v>
      </c>
    </row>
    <row r="4755" spans="1:4" x14ac:dyDescent="0.2">
      <c r="A4755">
        <v>92002</v>
      </c>
      <c r="B4755" t="s">
        <v>450</v>
      </c>
      <c r="C4755" t="s">
        <v>52</v>
      </c>
      <c r="D4755">
        <v>53.34</v>
      </c>
    </row>
    <row r="4756" spans="1:4" x14ac:dyDescent="0.2">
      <c r="A4756">
        <v>92005</v>
      </c>
      <c r="B4756" t="s">
        <v>12382</v>
      </c>
      <c r="C4756" t="s">
        <v>52</v>
      </c>
      <c r="D4756">
        <v>69.62</v>
      </c>
    </row>
    <row r="4757" spans="1:4" x14ac:dyDescent="0.2">
      <c r="A4757">
        <v>92003</v>
      </c>
      <c r="B4757" t="s">
        <v>452</v>
      </c>
      <c r="C4757" t="s">
        <v>52</v>
      </c>
      <c r="D4757">
        <v>56.94</v>
      </c>
    </row>
    <row r="4758" spans="1:4" x14ac:dyDescent="0.2">
      <c r="A4758">
        <v>92012</v>
      </c>
      <c r="B4758" t="s">
        <v>12383</v>
      </c>
      <c r="C4758" t="s">
        <v>52</v>
      </c>
      <c r="D4758">
        <v>90.43</v>
      </c>
    </row>
    <row r="4759" spans="1:4" x14ac:dyDescent="0.2">
      <c r="A4759">
        <v>92010</v>
      </c>
      <c r="B4759" t="s">
        <v>12384</v>
      </c>
      <c r="C4759" t="s">
        <v>52</v>
      </c>
      <c r="D4759">
        <v>77.75</v>
      </c>
    </row>
    <row r="4760" spans="1:4" x14ac:dyDescent="0.2">
      <c r="A4760">
        <v>92013</v>
      </c>
      <c r="B4760" t="s">
        <v>12385</v>
      </c>
      <c r="C4760" t="s">
        <v>52</v>
      </c>
      <c r="D4760">
        <v>95.83</v>
      </c>
    </row>
    <row r="4761" spans="1:4" x14ac:dyDescent="0.2">
      <c r="A4761">
        <v>92011</v>
      </c>
      <c r="B4761" t="s">
        <v>12386</v>
      </c>
      <c r="C4761" t="s">
        <v>52</v>
      </c>
      <c r="D4761">
        <v>83.15</v>
      </c>
    </row>
    <row r="4762" spans="1:4" x14ac:dyDescent="0.2">
      <c r="A4762">
        <v>95777</v>
      </c>
      <c r="B4762" t="s">
        <v>12387</v>
      </c>
      <c r="C4762" t="s">
        <v>52</v>
      </c>
      <c r="D4762">
        <v>28.01</v>
      </c>
    </row>
    <row r="4763" spans="1:4" x14ac:dyDescent="0.2">
      <c r="A4763">
        <v>95780</v>
      </c>
      <c r="B4763" t="s">
        <v>12388</v>
      </c>
      <c r="C4763" t="s">
        <v>52</v>
      </c>
      <c r="D4763">
        <v>31.98</v>
      </c>
    </row>
    <row r="4764" spans="1:4" x14ac:dyDescent="0.2">
      <c r="A4764">
        <v>95783</v>
      </c>
      <c r="B4764" t="s">
        <v>12389</v>
      </c>
      <c r="C4764" t="s">
        <v>52</v>
      </c>
      <c r="D4764" t="s">
        <v>17527</v>
      </c>
    </row>
    <row r="4765" spans="1:4" x14ac:dyDescent="0.2">
      <c r="A4765">
        <v>95778</v>
      </c>
      <c r="B4765" t="s">
        <v>12390</v>
      </c>
      <c r="C4765" t="s">
        <v>52</v>
      </c>
      <c r="D4765">
        <v>32.81</v>
      </c>
    </row>
    <row r="4766" spans="1:4" x14ac:dyDescent="0.2">
      <c r="A4766">
        <v>95781</v>
      </c>
      <c r="B4766" t="s">
        <v>12391</v>
      </c>
      <c r="C4766" t="s">
        <v>52</v>
      </c>
      <c r="D4766">
        <v>36.770000000000003</v>
      </c>
    </row>
    <row r="4767" spans="1:4" x14ac:dyDescent="0.2">
      <c r="A4767">
        <v>95784</v>
      </c>
      <c r="B4767" t="s">
        <v>12392</v>
      </c>
      <c r="C4767" t="s">
        <v>52</v>
      </c>
      <c r="D4767" t="s">
        <v>17527</v>
      </c>
    </row>
    <row r="4768" spans="1:4" x14ac:dyDescent="0.2">
      <c r="A4768">
        <v>95782</v>
      </c>
      <c r="B4768" t="s">
        <v>12393</v>
      </c>
      <c r="C4768" t="s">
        <v>52</v>
      </c>
      <c r="D4768">
        <v>34.15</v>
      </c>
    </row>
    <row r="4769" spans="1:4" x14ac:dyDescent="0.2">
      <c r="A4769">
        <v>95779</v>
      </c>
      <c r="B4769" t="s">
        <v>12394</v>
      </c>
      <c r="C4769" t="s">
        <v>52</v>
      </c>
      <c r="D4769">
        <v>26.11</v>
      </c>
    </row>
    <row r="4770" spans="1:4" x14ac:dyDescent="0.2">
      <c r="A4770">
        <v>95785</v>
      </c>
      <c r="B4770" t="s">
        <v>12395</v>
      </c>
      <c r="C4770" t="s">
        <v>52</v>
      </c>
      <c r="D4770">
        <v>38.799999999999997</v>
      </c>
    </row>
    <row r="4771" spans="1:4" x14ac:dyDescent="0.2">
      <c r="A4771">
        <v>95792</v>
      </c>
      <c r="B4771" t="s">
        <v>12396</v>
      </c>
      <c r="C4771" t="s">
        <v>52</v>
      </c>
      <c r="D4771" t="s">
        <v>17527</v>
      </c>
    </row>
    <row r="4772" spans="1:4" x14ac:dyDescent="0.2">
      <c r="A4772">
        <v>95793</v>
      </c>
      <c r="B4772" t="s">
        <v>12397</v>
      </c>
      <c r="C4772" t="s">
        <v>52</v>
      </c>
      <c r="D4772" t="s">
        <v>17527</v>
      </c>
    </row>
    <row r="4773" spans="1:4" x14ac:dyDescent="0.2">
      <c r="A4773">
        <v>95794</v>
      </c>
      <c r="B4773" t="s">
        <v>12398</v>
      </c>
      <c r="C4773" t="s">
        <v>52</v>
      </c>
      <c r="D4773" t="s">
        <v>17527</v>
      </c>
    </row>
    <row r="4774" spans="1:4" x14ac:dyDescent="0.2">
      <c r="A4774">
        <v>95786</v>
      </c>
      <c r="B4774" t="s">
        <v>12399</v>
      </c>
      <c r="C4774" t="s">
        <v>52</v>
      </c>
      <c r="D4774" t="s">
        <v>17527</v>
      </c>
    </row>
    <row r="4775" spans="1:4" x14ac:dyDescent="0.2">
      <c r="A4775">
        <v>95788</v>
      </c>
      <c r="B4775" t="s">
        <v>12400</v>
      </c>
      <c r="C4775" t="s">
        <v>52</v>
      </c>
      <c r="D4775" t="s">
        <v>17527</v>
      </c>
    </row>
    <row r="4776" spans="1:4" x14ac:dyDescent="0.2">
      <c r="A4776">
        <v>95790</v>
      </c>
      <c r="B4776" t="s">
        <v>12401</v>
      </c>
      <c r="C4776" t="s">
        <v>52</v>
      </c>
      <c r="D4776" t="s">
        <v>17527</v>
      </c>
    </row>
    <row r="4777" spans="1:4" x14ac:dyDescent="0.2">
      <c r="A4777">
        <v>95787</v>
      </c>
      <c r="B4777" t="s">
        <v>12402</v>
      </c>
      <c r="C4777" t="s">
        <v>52</v>
      </c>
      <c r="D4777">
        <v>34.479999999999997</v>
      </c>
    </row>
    <row r="4778" spans="1:4" x14ac:dyDescent="0.2">
      <c r="A4778">
        <v>95789</v>
      </c>
      <c r="B4778" t="s">
        <v>12403</v>
      </c>
      <c r="C4778" t="s">
        <v>52</v>
      </c>
      <c r="D4778">
        <v>41.89</v>
      </c>
    </row>
    <row r="4779" spans="1:4" x14ac:dyDescent="0.2">
      <c r="A4779">
        <v>95791</v>
      </c>
      <c r="B4779" t="s">
        <v>12404</v>
      </c>
      <c r="C4779" t="s">
        <v>52</v>
      </c>
      <c r="D4779">
        <v>52.99</v>
      </c>
    </row>
    <row r="4780" spans="1:4" x14ac:dyDescent="0.2">
      <c r="A4780">
        <v>95795</v>
      </c>
      <c r="B4780" t="s">
        <v>12405</v>
      </c>
      <c r="C4780" t="s">
        <v>52</v>
      </c>
      <c r="D4780">
        <v>40.29</v>
      </c>
    </row>
    <row r="4781" spans="1:4" x14ac:dyDescent="0.2">
      <c r="A4781">
        <v>95796</v>
      </c>
      <c r="B4781" t="s">
        <v>12406</v>
      </c>
      <c r="C4781" t="s">
        <v>52</v>
      </c>
      <c r="D4781">
        <v>49.47</v>
      </c>
    </row>
    <row r="4782" spans="1:4" x14ac:dyDescent="0.2">
      <c r="A4782">
        <v>95797</v>
      </c>
      <c r="B4782" t="s">
        <v>12407</v>
      </c>
      <c r="C4782" t="s">
        <v>52</v>
      </c>
      <c r="D4782">
        <v>61.34</v>
      </c>
    </row>
    <row r="4783" spans="1:4" x14ac:dyDescent="0.2">
      <c r="A4783">
        <v>95798</v>
      </c>
      <c r="B4783" t="s">
        <v>12408</v>
      </c>
      <c r="C4783" t="s">
        <v>52</v>
      </c>
      <c r="D4783" t="s">
        <v>17527</v>
      </c>
    </row>
    <row r="4784" spans="1:4" x14ac:dyDescent="0.2">
      <c r="A4784">
        <v>95799</v>
      </c>
      <c r="B4784" t="s">
        <v>12409</v>
      </c>
      <c r="C4784" t="s">
        <v>52</v>
      </c>
      <c r="D4784" t="s">
        <v>17527</v>
      </c>
    </row>
    <row r="4785" spans="1:4" x14ac:dyDescent="0.2">
      <c r="A4785">
        <v>95800</v>
      </c>
      <c r="B4785" t="s">
        <v>12410</v>
      </c>
      <c r="C4785" t="s">
        <v>52</v>
      </c>
      <c r="D4785" t="s">
        <v>17527</v>
      </c>
    </row>
    <row r="4786" spans="1:4" x14ac:dyDescent="0.2">
      <c r="A4786">
        <v>95801</v>
      </c>
      <c r="B4786" t="s">
        <v>12411</v>
      </c>
      <c r="C4786" t="s">
        <v>52</v>
      </c>
      <c r="D4786">
        <v>48.67</v>
      </c>
    </row>
    <row r="4787" spans="1:4" x14ac:dyDescent="0.2">
      <c r="A4787">
        <v>95802</v>
      </c>
      <c r="B4787" t="s">
        <v>12412</v>
      </c>
      <c r="C4787" t="s">
        <v>52</v>
      </c>
      <c r="D4787">
        <v>52.73</v>
      </c>
    </row>
    <row r="4788" spans="1:4" x14ac:dyDescent="0.2">
      <c r="A4788">
        <v>95803</v>
      </c>
      <c r="B4788" t="s">
        <v>12413</v>
      </c>
      <c r="C4788" t="s">
        <v>52</v>
      </c>
      <c r="D4788">
        <v>67.709999999999994</v>
      </c>
    </row>
    <row r="4789" spans="1:4" x14ac:dyDescent="0.2">
      <c r="A4789">
        <v>95804</v>
      </c>
      <c r="B4789" t="s">
        <v>12414</v>
      </c>
      <c r="C4789" t="s">
        <v>52</v>
      </c>
      <c r="D4789">
        <v>25.18</v>
      </c>
    </row>
    <row r="4790" spans="1:4" x14ac:dyDescent="0.2">
      <c r="A4790">
        <v>95805</v>
      </c>
      <c r="B4790" t="s">
        <v>12415</v>
      </c>
      <c r="C4790" t="s">
        <v>52</v>
      </c>
      <c r="D4790">
        <v>25.38</v>
      </c>
    </row>
    <row r="4791" spans="1:4" x14ac:dyDescent="0.2">
      <c r="A4791">
        <v>95806</v>
      </c>
      <c r="B4791" t="s">
        <v>12416</v>
      </c>
      <c r="C4791" t="s">
        <v>52</v>
      </c>
      <c r="D4791">
        <v>26.24</v>
      </c>
    </row>
    <row r="4792" spans="1:4" x14ac:dyDescent="0.2">
      <c r="A4792">
        <v>104401</v>
      </c>
      <c r="B4792" t="s">
        <v>12417</v>
      </c>
      <c r="C4792" t="s">
        <v>52</v>
      </c>
      <c r="D4792">
        <v>28.31</v>
      </c>
    </row>
    <row r="4793" spans="1:4" x14ac:dyDescent="0.2">
      <c r="A4793">
        <v>104402</v>
      </c>
      <c r="B4793" t="s">
        <v>12418</v>
      </c>
      <c r="C4793" t="s">
        <v>52</v>
      </c>
      <c r="D4793">
        <v>27.17</v>
      </c>
    </row>
    <row r="4794" spans="1:4" x14ac:dyDescent="0.2">
      <c r="A4794">
        <v>104403</v>
      </c>
      <c r="B4794" t="s">
        <v>12419</v>
      </c>
      <c r="C4794" t="s">
        <v>52</v>
      </c>
      <c r="D4794">
        <v>30.93</v>
      </c>
    </row>
    <row r="4795" spans="1:4" x14ac:dyDescent="0.2">
      <c r="A4795">
        <v>104395</v>
      </c>
      <c r="B4795" t="s">
        <v>12420</v>
      </c>
      <c r="C4795" t="s">
        <v>52</v>
      </c>
      <c r="D4795">
        <v>24.6</v>
      </c>
    </row>
    <row r="4796" spans="1:4" x14ac:dyDescent="0.2">
      <c r="A4796">
        <v>104396</v>
      </c>
      <c r="B4796" t="s">
        <v>12421</v>
      </c>
      <c r="C4796" t="s">
        <v>52</v>
      </c>
      <c r="D4796">
        <v>23.83</v>
      </c>
    </row>
    <row r="4797" spans="1:4" x14ac:dyDescent="0.2">
      <c r="A4797">
        <v>104397</v>
      </c>
      <c r="B4797" t="s">
        <v>12422</v>
      </c>
      <c r="C4797" t="s">
        <v>52</v>
      </c>
      <c r="D4797">
        <v>26.99</v>
      </c>
    </row>
    <row r="4798" spans="1:4" x14ac:dyDescent="0.2">
      <c r="A4798">
        <v>95810</v>
      </c>
      <c r="B4798" t="s">
        <v>12423</v>
      </c>
      <c r="C4798" t="s">
        <v>52</v>
      </c>
      <c r="D4798">
        <v>19.579999999999998</v>
      </c>
    </row>
    <row r="4799" spans="1:4" x14ac:dyDescent="0.2">
      <c r="A4799">
        <v>95811</v>
      </c>
      <c r="B4799" t="s">
        <v>12424</v>
      </c>
      <c r="C4799" t="s">
        <v>52</v>
      </c>
      <c r="D4799">
        <v>20.18</v>
      </c>
    </row>
    <row r="4800" spans="1:4" x14ac:dyDescent="0.2">
      <c r="A4800">
        <v>95812</v>
      </c>
      <c r="B4800" t="s">
        <v>12425</v>
      </c>
      <c r="C4800" t="s">
        <v>52</v>
      </c>
      <c r="D4800">
        <v>23.32</v>
      </c>
    </row>
    <row r="4801" spans="1:4" x14ac:dyDescent="0.2">
      <c r="A4801">
        <v>95807</v>
      </c>
      <c r="B4801" t="s">
        <v>12426</v>
      </c>
      <c r="C4801" t="s">
        <v>52</v>
      </c>
      <c r="D4801">
        <v>30.19</v>
      </c>
    </row>
    <row r="4802" spans="1:4" x14ac:dyDescent="0.2">
      <c r="A4802">
        <v>95808</v>
      </c>
      <c r="B4802" t="s">
        <v>12427</v>
      </c>
      <c r="C4802" t="s">
        <v>52</v>
      </c>
      <c r="D4802">
        <v>30.79</v>
      </c>
    </row>
    <row r="4803" spans="1:4" x14ac:dyDescent="0.2">
      <c r="A4803">
        <v>95809</v>
      </c>
      <c r="B4803" t="s">
        <v>12428</v>
      </c>
      <c r="C4803" t="s">
        <v>52</v>
      </c>
      <c r="D4803">
        <v>33.93</v>
      </c>
    </row>
    <row r="4804" spans="1:4" x14ac:dyDescent="0.2">
      <c r="A4804">
        <v>104398</v>
      </c>
      <c r="B4804" t="s">
        <v>12429</v>
      </c>
      <c r="C4804" t="s">
        <v>52</v>
      </c>
      <c r="D4804">
        <v>30.17</v>
      </c>
    </row>
    <row r="4805" spans="1:4" x14ac:dyDescent="0.2">
      <c r="A4805">
        <v>104399</v>
      </c>
      <c r="B4805" t="s">
        <v>12430</v>
      </c>
      <c r="C4805" t="s">
        <v>52</v>
      </c>
      <c r="D4805">
        <v>29.22</v>
      </c>
    </row>
    <row r="4806" spans="1:4" x14ac:dyDescent="0.2">
      <c r="A4806">
        <v>104400</v>
      </c>
      <c r="B4806" t="s">
        <v>12431</v>
      </c>
      <c r="C4806" t="s">
        <v>52</v>
      </c>
      <c r="D4806">
        <v>33.26</v>
      </c>
    </row>
    <row r="4807" spans="1:4" x14ac:dyDescent="0.2">
      <c r="A4807">
        <v>104404</v>
      </c>
      <c r="B4807" t="s">
        <v>12432</v>
      </c>
      <c r="C4807" t="s">
        <v>52</v>
      </c>
      <c r="D4807">
        <v>33.81</v>
      </c>
    </row>
    <row r="4808" spans="1:4" x14ac:dyDescent="0.2">
      <c r="A4808">
        <v>104405</v>
      </c>
      <c r="B4808" t="s">
        <v>12433</v>
      </c>
      <c r="C4808" t="s">
        <v>52</v>
      </c>
      <c r="D4808">
        <v>40.35</v>
      </c>
    </row>
    <row r="4809" spans="1:4" x14ac:dyDescent="0.2">
      <c r="A4809">
        <v>95813</v>
      </c>
      <c r="B4809" t="s">
        <v>12434</v>
      </c>
      <c r="C4809" t="s">
        <v>52</v>
      </c>
      <c r="D4809">
        <v>22.87</v>
      </c>
    </row>
    <row r="4810" spans="1:4" x14ac:dyDescent="0.2">
      <c r="A4810">
        <v>95814</v>
      </c>
      <c r="B4810" t="s">
        <v>12435</v>
      </c>
      <c r="C4810" t="s">
        <v>52</v>
      </c>
      <c r="D4810">
        <v>23.68</v>
      </c>
    </row>
    <row r="4811" spans="1:4" x14ac:dyDescent="0.2">
      <c r="A4811">
        <v>95815</v>
      </c>
      <c r="B4811" t="s">
        <v>12436</v>
      </c>
      <c r="C4811" t="s">
        <v>52</v>
      </c>
      <c r="D4811">
        <v>29.73</v>
      </c>
    </row>
    <row r="4812" spans="1:4" x14ac:dyDescent="0.2">
      <c r="A4812">
        <v>95816</v>
      </c>
      <c r="B4812" t="s">
        <v>12437</v>
      </c>
      <c r="C4812" t="s">
        <v>52</v>
      </c>
      <c r="D4812">
        <v>37.090000000000003</v>
      </c>
    </row>
    <row r="4813" spans="1:4" x14ac:dyDescent="0.2">
      <c r="A4813">
        <v>95817</v>
      </c>
      <c r="B4813" t="s">
        <v>12438</v>
      </c>
      <c r="C4813" t="s">
        <v>52</v>
      </c>
      <c r="D4813">
        <v>37.54</v>
      </c>
    </row>
    <row r="4814" spans="1:4" x14ac:dyDescent="0.2">
      <c r="A4814">
        <v>95818</v>
      </c>
      <c r="B4814" t="s">
        <v>12439</v>
      </c>
      <c r="C4814" t="s">
        <v>52</v>
      </c>
      <c r="D4814">
        <v>45.6</v>
      </c>
    </row>
    <row r="4815" spans="1:4" x14ac:dyDescent="0.2">
      <c r="A4815">
        <v>106668</v>
      </c>
      <c r="B4815" t="s">
        <v>12440</v>
      </c>
      <c r="C4815" t="s">
        <v>52</v>
      </c>
      <c r="D4815" t="s">
        <v>17527</v>
      </c>
    </row>
    <row r="4816" spans="1:4" x14ac:dyDescent="0.2">
      <c r="A4816">
        <v>106667</v>
      </c>
      <c r="B4816" t="s">
        <v>12441</v>
      </c>
      <c r="C4816" t="s">
        <v>52</v>
      </c>
      <c r="D4816" t="s">
        <v>17527</v>
      </c>
    </row>
    <row r="4817" spans="1:4" x14ac:dyDescent="0.2">
      <c r="A4817">
        <v>106666</v>
      </c>
      <c r="B4817" t="s">
        <v>12442</v>
      </c>
      <c r="C4817" t="s">
        <v>52</v>
      </c>
      <c r="D4817" t="s">
        <v>17527</v>
      </c>
    </row>
    <row r="4818" spans="1:4" x14ac:dyDescent="0.2">
      <c r="A4818">
        <v>104391</v>
      </c>
      <c r="B4818" t="s">
        <v>12443</v>
      </c>
      <c r="C4818" t="s">
        <v>52</v>
      </c>
      <c r="D4818">
        <v>20.97</v>
      </c>
    </row>
    <row r="4819" spans="1:4" x14ac:dyDescent="0.2">
      <c r="A4819">
        <v>104392</v>
      </c>
      <c r="B4819" t="s">
        <v>12444</v>
      </c>
      <c r="C4819" t="s">
        <v>52</v>
      </c>
      <c r="D4819">
        <v>25.47</v>
      </c>
    </row>
    <row r="4820" spans="1:4" x14ac:dyDescent="0.2">
      <c r="A4820">
        <v>104393</v>
      </c>
      <c r="B4820" t="s">
        <v>12445</v>
      </c>
      <c r="C4820" t="s">
        <v>52</v>
      </c>
      <c r="D4820">
        <v>39.36</v>
      </c>
    </row>
    <row r="4821" spans="1:4" x14ac:dyDescent="0.2">
      <c r="A4821">
        <v>104394</v>
      </c>
      <c r="B4821" t="s">
        <v>12446</v>
      </c>
      <c r="C4821" t="s">
        <v>52</v>
      </c>
      <c r="D4821">
        <v>52.26</v>
      </c>
    </row>
    <row r="4822" spans="1:4" x14ac:dyDescent="0.2">
      <c r="A4822">
        <v>95761</v>
      </c>
      <c r="B4822" t="s">
        <v>12447</v>
      </c>
      <c r="C4822" t="s">
        <v>52</v>
      </c>
      <c r="D4822">
        <v>19.73</v>
      </c>
    </row>
    <row r="4823" spans="1:4" x14ac:dyDescent="0.2">
      <c r="A4823">
        <v>95763</v>
      </c>
      <c r="B4823" t="s">
        <v>12448</v>
      </c>
      <c r="C4823" t="s">
        <v>52</v>
      </c>
      <c r="D4823">
        <v>22.28</v>
      </c>
    </row>
    <row r="4824" spans="1:4" x14ac:dyDescent="0.2">
      <c r="A4824">
        <v>95765</v>
      </c>
      <c r="B4824" t="s">
        <v>12449</v>
      </c>
      <c r="C4824" t="s">
        <v>52</v>
      </c>
      <c r="D4824" t="s">
        <v>17527</v>
      </c>
    </row>
    <row r="4825" spans="1:4" x14ac:dyDescent="0.2">
      <c r="A4825">
        <v>95767</v>
      </c>
      <c r="B4825" t="s">
        <v>12450</v>
      </c>
      <c r="C4825" t="s">
        <v>52</v>
      </c>
      <c r="D4825">
        <v>40.78</v>
      </c>
    </row>
    <row r="4826" spans="1:4" x14ac:dyDescent="0.2">
      <c r="A4826">
        <v>95762</v>
      </c>
      <c r="B4826" t="s">
        <v>12451</v>
      </c>
      <c r="C4826" t="s">
        <v>52</v>
      </c>
      <c r="D4826">
        <v>19.79</v>
      </c>
    </row>
    <row r="4827" spans="1:4" x14ac:dyDescent="0.2">
      <c r="A4827">
        <v>95764</v>
      </c>
      <c r="B4827" t="s">
        <v>12452</v>
      </c>
      <c r="C4827" t="s">
        <v>52</v>
      </c>
      <c r="D4827">
        <v>22.56</v>
      </c>
    </row>
    <row r="4828" spans="1:4" x14ac:dyDescent="0.2">
      <c r="A4828">
        <v>95766</v>
      </c>
      <c r="B4828" t="s">
        <v>12453</v>
      </c>
      <c r="C4828" t="s">
        <v>52</v>
      </c>
      <c r="D4828">
        <v>34.22</v>
      </c>
    </row>
    <row r="4829" spans="1:4" x14ac:dyDescent="0.2">
      <c r="A4829">
        <v>95768</v>
      </c>
      <c r="B4829" t="s">
        <v>12454</v>
      </c>
      <c r="C4829" t="s">
        <v>52</v>
      </c>
      <c r="D4829">
        <v>41.33</v>
      </c>
    </row>
    <row r="4830" spans="1:4" x14ac:dyDescent="0.2">
      <c r="A4830">
        <v>95739</v>
      </c>
      <c r="B4830" t="s">
        <v>12455</v>
      </c>
      <c r="C4830" t="s">
        <v>52</v>
      </c>
      <c r="D4830" t="s">
        <v>17527</v>
      </c>
    </row>
    <row r="4831" spans="1:4" x14ac:dyDescent="0.2">
      <c r="A4831">
        <v>95740</v>
      </c>
      <c r="B4831" t="s">
        <v>12456</v>
      </c>
      <c r="C4831" t="s">
        <v>52</v>
      </c>
      <c r="D4831" t="s">
        <v>17527</v>
      </c>
    </row>
    <row r="4832" spans="1:4" x14ac:dyDescent="0.2">
      <c r="A4832">
        <v>95741</v>
      </c>
      <c r="B4832" t="s">
        <v>12457</v>
      </c>
      <c r="C4832" t="s">
        <v>52</v>
      </c>
      <c r="D4832" t="s">
        <v>17527</v>
      </c>
    </row>
    <row r="4833" spans="1:4" x14ac:dyDescent="0.2">
      <c r="A4833">
        <v>106671</v>
      </c>
      <c r="B4833" t="s">
        <v>12458</v>
      </c>
      <c r="C4833" t="s">
        <v>83</v>
      </c>
      <c r="D4833">
        <v>22.89</v>
      </c>
    </row>
    <row r="4834" spans="1:4" x14ac:dyDescent="0.2">
      <c r="A4834">
        <v>106670</v>
      </c>
      <c r="B4834" t="s">
        <v>12459</v>
      </c>
      <c r="C4834" t="s">
        <v>83</v>
      </c>
      <c r="D4834">
        <v>15.7</v>
      </c>
    </row>
    <row r="4835" spans="1:4" x14ac:dyDescent="0.2">
      <c r="A4835">
        <v>106669</v>
      </c>
      <c r="B4835" t="s">
        <v>12460</v>
      </c>
      <c r="C4835" t="s">
        <v>83</v>
      </c>
      <c r="D4835">
        <v>12.27</v>
      </c>
    </row>
    <row r="4836" spans="1:4" x14ac:dyDescent="0.2">
      <c r="A4836">
        <v>95726</v>
      </c>
      <c r="B4836" t="s">
        <v>12461</v>
      </c>
      <c r="C4836" t="s">
        <v>83</v>
      </c>
      <c r="D4836">
        <v>20.41</v>
      </c>
    </row>
    <row r="4837" spans="1:4" x14ac:dyDescent="0.2">
      <c r="A4837">
        <v>95727</v>
      </c>
      <c r="B4837" t="s">
        <v>12462</v>
      </c>
      <c r="C4837" t="s">
        <v>83</v>
      </c>
      <c r="D4837">
        <v>21.52</v>
      </c>
    </row>
    <row r="4838" spans="1:4" x14ac:dyDescent="0.2">
      <c r="A4838">
        <v>95728</v>
      </c>
      <c r="B4838" t="s">
        <v>12463</v>
      </c>
      <c r="C4838" t="s">
        <v>83</v>
      </c>
      <c r="D4838">
        <v>23.83</v>
      </c>
    </row>
    <row r="4839" spans="1:4" x14ac:dyDescent="0.2">
      <c r="A4839">
        <v>104409</v>
      </c>
      <c r="B4839" t="s">
        <v>12464</v>
      </c>
      <c r="C4839" t="s">
        <v>83</v>
      </c>
      <c r="D4839" t="s">
        <v>17527</v>
      </c>
    </row>
    <row r="4840" spans="1:4" x14ac:dyDescent="0.2">
      <c r="A4840">
        <v>104408</v>
      </c>
      <c r="B4840" t="s">
        <v>12465</v>
      </c>
      <c r="C4840" t="s">
        <v>83</v>
      </c>
      <c r="D4840" t="s">
        <v>17527</v>
      </c>
    </row>
    <row r="4841" spans="1:4" x14ac:dyDescent="0.2">
      <c r="A4841">
        <v>104407</v>
      </c>
      <c r="B4841" t="s">
        <v>12466</v>
      </c>
      <c r="C4841" t="s">
        <v>83</v>
      </c>
      <c r="D4841" t="s">
        <v>17527</v>
      </c>
    </row>
    <row r="4842" spans="1:4" x14ac:dyDescent="0.2">
      <c r="A4842">
        <v>104406</v>
      </c>
      <c r="B4842" t="s">
        <v>12467</v>
      </c>
      <c r="C4842" t="s">
        <v>83</v>
      </c>
      <c r="D4842" t="s">
        <v>17527</v>
      </c>
    </row>
    <row r="4843" spans="1:4" x14ac:dyDescent="0.2">
      <c r="A4843">
        <v>104452</v>
      </c>
      <c r="B4843" t="s">
        <v>12468</v>
      </c>
      <c r="C4843" t="s">
        <v>52</v>
      </c>
      <c r="D4843">
        <v>9.65</v>
      </c>
    </row>
    <row r="4844" spans="1:4" x14ac:dyDescent="0.2">
      <c r="A4844">
        <v>104448</v>
      </c>
      <c r="B4844" t="s">
        <v>12469</v>
      </c>
      <c r="C4844" t="s">
        <v>52</v>
      </c>
      <c r="D4844">
        <v>10.33</v>
      </c>
    </row>
    <row r="4845" spans="1:4" x14ac:dyDescent="0.2">
      <c r="A4845">
        <v>104449</v>
      </c>
      <c r="B4845" t="s">
        <v>12470</v>
      </c>
      <c r="C4845" t="s">
        <v>52</v>
      </c>
      <c r="D4845">
        <v>12.41</v>
      </c>
    </row>
    <row r="4846" spans="1:4" x14ac:dyDescent="0.2">
      <c r="A4846">
        <v>104450</v>
      </c>
      <c r="B4846" t="s">
        <v>12471</v>
      </c>
      <c r="C4846" t="s">
        <v>52</v>
      </c>
      <c r="D4846">
        <v>14.61</v>
      </c>
    </row>
    <row r="4847" spans="1:4" x14ac:dyDescent="0.2">
      <c r="A4847">
        <v>104445</v>
      </c>
      <c r="B4847" t="s">
        <v>12472</v>
      </c>
      <c r="C4847" t="s">
        <v>52</v>
      </c>
      <c r="D4847" t="s">
        <v>17527</v>
      </c>
    </row>
    <row r="4848" spans="1:4" x14ac:dyDescent="0.2">
      <c r="A4848">
        <v>104446</v>
      </c>
      <c r="B4848" t="s">
        <v>12473</v>
      </c>
      <c r="C4848" t="s">
        <v>52</v>
      </c>
      <c r="D4848" t="s">
        <v>17527</v>
      </c>
    </row>
    <row r="4849" spans="1:4" x14ac:dyDescent="0.2">
      <c r="A4849">
        <v>104447</v>
      </c>
      <c r="B4849" t="s">
        <v>12474</v>
      </c>
      <c r="C4849" t="s">
        <v>52</v>
      </c>
      <c r="D4849" t="s">
        <v>17527</v>
      </c>
    </row>
    <row r="4850" spans="1:4" x14ac:dyDescent="0.2">
      <c r="A4850">
        <v>101884</v>
      </c>
      <c r="B4850" t="s">
        <v>12475</v>
      </c>
      <c r="C4850" t="s">
        <v>83</v>
      </c>
      <c r="D4850">
        <v>11.21</v>
      </c>
    </row>
    <row r="4851" spans="1:4" x14ac:dyDescent="0.2">
      <c r="A4851">
        <v>101886</v>
      </c>
      <c r="B4851" t="s">
        <v>12476</v>
      </c>
      <c r="C4851" t="s">
        <v>83</v>
      </c>
      <c r="D4851">
        <v>16.07</v>
      </c>
    </row>
    <row r="4852" spans="1:4" x14ac:dyDescent="0.2">
      <c r="A4852">
        <v>101888</v>
      </c>
      <c r="B4852" t="s">
        <v>12477</v>
      </c>
      <c r="C4852" t="s">
        <v>83</v>
      </c>
      <c r="D4852">
        <v>25.8</v>
      </c>
    </row>
    <row r="4853" spans="1:4" x14ac:dyDescent="0.2">
      <c r="A4853">
        <v>101938</v>
      </c>
      <c r="B4853" t="s">
        <v>12478</v>
      </c>
      <c r="C4853" t="s">
        <v>52</v>
      </c>
      <c r="D4853">
        <v>196.73</v>
      </c>
    </row>
    <row r="4854" spans="1:4" x14ac:dyDescent="0.2">
      <c r="A4854">
        <v>101904</v>
      </c>
      <c r="B4854" t="s">
        <v>12479</v>
      </c>
      <c r="C4854" t="s">
        <v>52</v>
      </c>
      <c r="D4854">
        <v>968.08</v>
      </c>
    </row>
    <row r="4855" spans="1:4" x14ac:dyDescent="0.2">
      <c r="A4855">
        <v>101901</v>
      </c>
      <c r="B4855" t="s">
        <v>12480</v>
      </c>
      <c r="C4855" t="s">
        <v>52</v>
      </c>
      <c r="D4855">
        <v>103.2</v>
      </c>
    </row>
    <row r="4856" spans="1:4" x14ac:dyDescent="0.2">
      <c r="A4856">
        <v>101902</v>
      </c>
      <c r="B4856" t="s">
        <v>12481</v>
      </c>
      <c r="C4856" t="s">
        <v>52</v>
      </c>
      <c r="D4856">
        <v>127.52</v>
      </c>
    </row>
    <row r="4857" spans="1:4" x14ac:dyDescent="0.2">
      <c r="A4857">
        <v>101903</v>
      </c>
      <c r="B4857" t="s">
        <v>12482</v>
      </c>
      <c r="C4857" t="s">
        <v>52</v>
      </c>
      <c r="D4857">
        <v>262.77</v>
      </c>
    </row>
    <row r="4858" spans="1:4" x14ac:dyDescent="0.2">
      <c r="A4858">
        <v>97414</v>
      </c>
      <c r="B4858" t="s">
        <v>12483</v>
      </c>
      <c r="C4858" t="s">
        <v>52</v>
      </c>
      <c r="D4858" t="s">
        <v>17527</v>
      </c>
    </row>
    <row r="4859" spans="1:4" x14ac:dyDescent="0.2">
      <c r="A4859">
        <v>97415</v>
      </c>
      <c r="B4859" t="s">
        <v>12484</v>
      </c>
      <c r="C4859" t="s">
        <v>52</v>
      </c>
      <c r="D4859" t="s">
        <v>17527</v>
      </c>
    </row>
    <row r="4860" spans="1:4" x14ac:dyDescent="0.2">
      <c r="A4860">
        <v>97416</v>
      </c>
      <c r="B4860" t="s">
        <v>12485</v>
      </c>
      <c r="C4860" t="s">
        <v>52</v>
      </c>
      <c r="D4860" t="s">
        <v>17527</v>
      </c>
    </row>
    <row r="4861" spans="1:4" x14ac:dyDescent="0.2">
      <c r="A4861">
        <v>97417</v>
      </c>
      <c r="B4861" t="s">
        <v>12486</v>
      </c>
      <c r="C4861" t="s">
        <v>52</v>
      </c>
      <c r="D4861" t="s">
        <v>17527</v>
      </c>
    </row>
    <row r="4862" spans="1:4" x14ac:dyDescent="0.2">
      <c r="A4862">
        <v>97418</v>
      </c>
      <c r="B4862" t="s">
        <v>12487</v>
      </c>
      <c r="C4862" t="s">
        <v>52</v>
      </c>
      <c r="D4862" t="s">
        <v>17527</v>
      </c>
    </row>
    <row r="4863" spans="1:4" x14ac:dyDescent="0.2">
      <c r="A4863">
        <v>97409</v>
      </c>
      <c r="B4863" t="s">
        <v>12488</v>
      </c>
      <c r="C4863" t="s">
        <v>52</v>
      </c>
      <c r="D4863" t="s">
        <v>17527</v>
      </c>
    </row>
    <row r="4864" spans="1:4" x14ac:dyDescent="0.2">
      <c r="A4864">
        <v>97410</v>
      </c>
      <c r="B4864" t="s">
        <v>12489</v>
      </c>
      <c r="C4864" t="s">
        <v>52</v>
      </c>
      <c r="D4864" t="s">
        <v>17527</v>
      </c>
    </row>
    <row r="4865" spans="1:4" x14ac:dyDescent="0.2">
      <c r="A4865">
        <v>97411</v>
      </c>
      <c r="B4865" t="s">
        <v>12490</v>
      </c>
      <c r="C4865" t="s">
        <v>52</v>
      </c>
      <c r="D4865" t="s">
        <v>17527</v>
      </c>
    </row>
    <row r="4866" spans="1:4" x14ac:dyDescent="0.2">
      <c r="A4866">
        <v>97412</v>
      </c>
      <c r="B4866" t="s">
        <v>12491</v>
      </c>
      <c r="C4866" t="s">
        <v>52</v>
      </c>
      <c r="D4866" t="s">
        <v>17527</v>
      </c>
    </row>
    <row r="4867" spans="1:4" x14ac:dyDescent="0.2">
      <c r="A4867">
        <v>97413</v>
      </c>
      <c r="B4867" t="s">
        <v>12492</v>
      </c>
      <c r="C4867" t="s">
        <v>52</v>
      </c>
      <c r="D4867" t="s">
        <v>17527</v>
      </c>
    </row>
    <row r="4868" spans="1:4" x14ac:dyDescent="0.2">
      <c r="A4868">
        <v>101900</v>
      </c>
      <c r="B4868" t="s">
        <v>12493</v>
      </c>
      <c r="C4868" t="s">
        <v>52</v>
      </c>
      <c r="D4868" s="335">
        <v>3901.2</v>
      </c>
    </row>
    <row r="4869" spans="1:4" x14ac:dyDescent="0.2">
      <c r="A4869">
        <v>106030</v>
      </c>
      <c r="B4869" t="s">
        <v>12494</v>
      </c>
      <c r="C4869" t="s">
        <v>52</v>
      </c>
      <c r="D4869">
        <v>157.47999999999999</v>
      </c>
    </row>
    <row r="4870" spans="1:4" x14ac:dyDescent="0.2">
      <c r="A4870">
        <v>93660</v>
      </c>
      <c r="B4870" t="s">
        <v>2588</v>
      </c>
      <c r="C4870" t="s">
        <v>52</v>
      </c>
      <c r="D4870">
        <v>51.03</v>
      </c>
    </row>
    <row r="4871" spans="1:4" x14ac:dyDescent="0.2">
      <c r="A4871">
        <v>93661</v>
      </c>
      <c r="B4871" t="s">
        <v>2589</v>
      </c>
      <c r="C4871" t="s">
        <v>52</v>
      </c>
      <c r="D4871">
        <v>51.03</v>
      </c>
    </row>
    <row r="4872" spans="1:4" x14ac:dyDescent="0.2">
      <c r="A4872">
        <v>93662</v>
      </c>
      <c r="B4872" t="s">
        <v>2591</v>
      </c>
      <c r="C4872" t="s">
        <v>52</v>
      </c>
      <c r="D4872">
        <v>53.32</v>
      </c>
    </row>
    <row r="4873" spans="1:4" x14ac:dyDescent="0.2">
      <c r="A4873">
        <v>93663</v>
      </c>
      <c r="B4873" t="s">
        <v>2592</v>
      </c>
      <c r="C4873" t="s">
        <v>52</v>
      </c>
      <c r="D4873">
        <v>55.75</v>
      </c>
    </row>
    <row r="4874" spans="1:4" x14ac:dyDescent="0.2">
      <c r="A4874">
        <v>93664</v>
      </c>
      <c r="B4874" t="s">
        <v>2590</v>
      </c>
      <c r="C4874" t="s">
        <v>52</v>
      </c>
      <c r="D4874">
        <v>59.51</v>
      </c>
    </row>
    <row r="4875" spans="1:4" x14ac:dyDescent="0.2">
      <c r="A4875">
        <v>93665</v>
      </c>
      <c r="B4875" t="s">
        <v>2593</v>
      </c>
      <c r="C4875" t="s">
        <v>52</v>
      </c>
      <c r="D4875">
        <v>64.84</v>
      </c>
    </row>
    <row r="4876" spans="1:4" x14ac:dyDescent="0.2">
      <c r="A4876">
        <v>93666</v>
      </c>
      <c r="B4876" t="s">
        <v>12495</v>
      </c>
      <c r="C4876" t="s">
        <v>52</v>
      </c>
      <c r="D4876">
        <v>72.52</v>
      </c>
    </row>
    <row r="4877" spans="1:4" x14ac:dyDescent="0.2">
      <c r="A4877">
        <v>93674</v>
      </c>
      <c r="B4877" t="s">
        <v>12496</v>
      </c>
      <c r="C4877" t="s">
        <v>52</v>
      </c>
      <c r="D4877">
        <v>129.63999999999999</v>
      </c>
    </row>
    <row r="4878" spans="1:4" x14ac:dyDescent="0.2">
      <c r="A4878">
        <v>93675</v>
      </c>
      <c r="B4878" t="s">
        <v>12497</v>
      </c>
      <c r="C4878" t="s">
        <v>52</v>
      </c>
      <c r="D4878">
        <v>141.49</v>
      </c>
    </row>
    <row r="4879" spans="1:4" x14ac:dyDescent="0.2">
      <c r="A4879">
        <v>101892</v>
      </c>
      <c r="B4879" t="s">
        <v>12498</v>
      </c>
      <c r="C4879" t="s">
        <v>52</v>
      </c>
      <c r="D4879">
        <v>65.22</v>
      </c>
    </row>
    <row r="4880" spans="1:4" x14ac:dyDescent="0.2">
      <c r="A4880">
        <v>93653</v>
      </c>
      <c r="B4880" t="s">
        <v>2585</v>
      </c>
      <c r="C4880" t="s">
        <v>52</v>
      </c>
      <c r="D4880">
        <v>11.25</v>
      </c>
    </row>
    <row r="4881" spans="1:4" x14ac:dyDescent="0.2">
      <c r="A4881">
        <v>93654</v>
      </c>
      <c r="B4881" t="s">
        <v>2586</v>
      </c>
      <c r="C4881" t="s">
        <v>52</v>
      </c>
      <c r="D4881">
        <v>11.25</v>
      </c>
    </row>
    <row r="4882" spans="1:4" x14ac:dyDescent="0.2">
      <c r="A4882">
        <v>93655</v>
      </c>
      <c r="B4882" t="s">
        <v>2587</v>
      </c>
      <c r="C4882" t="s">
        <v>52</v>
      </c>
      <c r="D4882">
        <v>12.39</v>
      </c>
    </row>
    <row r="4883" spans="1:4" x14ac:dyDescent="0.2">
      <c r="A4883">
        <v>93656</v>
      </c>
      <c r="B4883" t="s">
        <v>12499</v>
      </c>
      <c r="C4883" t="s">
        <v>52</v>
      </c>
      <c r="D4883">
        <v>13.6</v>
      </c>
    </row>
    <row r="4884" spans="1:4" x14ac:dyDescent="0.2">
      <c r="A4884">
        <v>93657</v>
      </c>
      <c r="B4884" t="s">
        <v>12500</v>
      </c>
      <c r="C4884" t="s">
        <v>52</v>
      </c>
      <c r="D4884">
        <v>15.56</v>
      </c>
    </row>
    <row r="4885" spans="1:4" x14ac:dyDescent="0.2">
      <c r="A4885">
        <v>93658</v>
      </c>
      <c r="B4885" t="s">
        <v>12501</v>
      </c>
      <c r="C4885" t="s">
        <v>52</v>
      </c>
      <c r="D4885">
        <v>22.18</v>
      </c>
    </row>
    <row r="4886" spans="1:4" x14ac:dyDescent="0.2">
      <c r="A4886">
        <v>93659</v>
      </c>
      <c r="B4886" t="s">
        <v>12502</v>
      </c>
      <c r="C4886" t="s">
        <v>52</v>
      </c>
      <c r="D4886">
        <v>26.02</v>
      </c>
    </row>
    <row r="4887" spans="1:4" x14ac:dyDescent="0.2">
      <c r="A4887">
        <v>101890</v>
      </c>
      <c r="B4887" t="s">
        <v>12503</v>
      </c>
      <c r="C4887" t="s">
        <v>52</v>
      </c>
      <c r="D4887">
        <v>14.65</v>
      </c>
    </row>
    <row r="4888" spans="1:4" x14ac:dyDescent="0.2">
      <c r="A4888">
        <v>101891</v>
      </c>
      <c r="B4888" t="s">
        <v>12504</v>
      </c>
      <c r="C4888" t="s">
        <v>52</v>
      </c>
      <c r="D4888">
        <v>27.45</v>
      </c>
    </row>
    <row r="4889" spans="1:4" x14ac:dyDescent="0.2">
      <c r="A4889">
        <v>101895</v>
      </c>
      <c r="B4889" t="s">
        <v>12505</v>
      </c>
      <c r="C4889" t="s">
        <v>52</v>
      </c>
      <c r="D4889">
        <v>397.23</v>
      </c>
    </row>
    <row r="4890" spans="1:4" x14ac:dyDescent="0.2">
      <c r="A4890">
        <v>101896</v>
      </c>
      <c r="B4890" t="s">
        <v>12506</v>
      </c>
      <c r="C4890" t="s">
        <v>52</v>
      </c>
      <c r="D4890">
        <v>580.24</v>
      </c>
    </row>
    <row r="4891" spans="1:4" x14ac:dyDescent="0.2">
      <c r="A4891">
        <v>101897</v>
      </c>
      <c r="B4891" t="s">
        <v>12507</v>
      </c>
      <c r="C4891" t="s">
        <v>52</v>
      </c>
      <c r="D4891">
        <v>905.97</v>
      </c>
    </row>
    <row r="4892" spans="1:4" x14ac:dyDescent="0.2">
      <c r="A4892">
        <v>101898</v>
      </c>
      <c r="B4892" t="s">
        <v>2594</v>
      </c>
      <c r="C4892" t="s">
        <v>52</v>
      </c>
      <c r="D4892" s="335">
        <v>1197.67</v>
      </c>
    </row>
    <row r="4893" spans="1:4" x14ac:dyDescent="0.2">
      <c r="A4893">
        <v>101899</v>
      </c>
      <c r="B4893" t="s">
        <v>12508</v>
      </c>
      <c r="C4893" t="s">
        <v>52</v>
      </c>
      <c r="D4893" s="335">
        <v>1891.52</v>
      </c>
    </row>
    <row r="4894" spans="1:4" x14ac:dyDescent="0.2">
      <c r="A4894">
        <v>93676</v>
      </c>
      <c r="B4894" t="s">
        <v>12509</v>
      </c>
      <c r="C4894" t="s">
        <v>52</v>
      </c>
      <c r="D4894">
        <v>157.99</v>
      </c>
    </row>
    <row r="4895" spans="1:4" x14ac:dyDescent="0.2">
      <c r="A4895">
        <v>97711</v>
      </c>
      <c r="B4895" t="s">
        <v>12510</v>
      </c>
      <c r="C4895" t="s">
        <v>52</v>
      </c>
      <c r="D4895">
        <v>177.6</v>
      </c>
    </row>
    <row r="4896" spans="1:4" x14ac:dyDescent="0.2">
      <c r="A4896">
        <v>106020</v>
      </c>
      <c r="B4896" t="s">
        <v>12511</v>
      </c>
      <c r="C4896" t="s">
        <v>52</v>
      </c>
      <c r="D4896">
        <v>108.2</v>
      </c>
    </row>
    <row r="4897" spans="1:4" x14ac:dyDescent="0.2">
      <c r="A4897">
        <v>106031</v>
      </c>
      <c r="B4897" t="s">
        <v>12512</v>
      </c>
      <c r="C4897" t="s">
        <v>52</v>
      </c>
      <c r="D4897" t="s">
        <v>17527</v>
      </c>
    </row>
    <row r="4898" spans="1:4" x14ac:dyDescent="0.2">
      <c r="A4898">
        <v>93667</v>
      </c>
      <c r="B4898" t="s">
        <v>2583</v>
      </c>
      <c r="C4898" t="s">
        <v>52</v>
      </c>
      <c r="D4898">
        <v>64.52</v>
      </c>
    </row>
    <row r="4899" spans="1:4" x14ac:dyDescent="0.2">
      <c r="A4899">
        <v>93668</v>
      </c>
      <c r="B4899" t="s">
        <v>12513</v>
      </c>
      <c r="C4899" t="s">
        <v>52</v>
      </c>
      <c r="D4899">
        <v>64.52</v>
      </c>
    </row>
    <row r="4900" spans="1:4" x14ac:dyDescent="0.2">
      <c r="A4900">
        <v>93669</v>
      </c>
      <c r="B4900" t="s">
        <v>12514</v>
      </c>
      <c r="C4900" t="s">
        <v>52</v>
      </c>
      <c r="D4900">
        <v>67.95</v>
      </c>
    </row>
    <row r="4901" spans="1:4" x14ac:dyDescent="0.2">
      <c r="A4901">
        <v>93670</v>
      </c>
      <c r="B4901" t="s">
        <v>12515</v>
      </c>
      <c r="C4901" t="s">
        <v>52</v>
      </c>
      <c r="D4901">
        <v>71.59</v>
      </c>
    </row>
    <row r="4902" spans="1:4" x14ac:dyDescent="0.2">
      <c r="A4902">
        <v>93671</v>
      </c>
      <c r="B4902" t="s">
        <v>12516</v>
      </c>
      <c r="C4902" t="s">
        <v>52</v>
      </c>
      <c r="D4902">
        <v>77.239999999999995</v>
      </c>
    </row>
    <row r="4903" spans="1:4" x14ac:dyDescent="0.2">
      <c r="A4903">
        <v>93672</v>
      </c>
      <c r="B4903" t="s">
        <v>12517</v>
      </c>
      <c r="C4903" t="s">
        <v>52</v>
      </c>
      <c r="D4903">
        <v>86.23</v>
      </c>
    </row>
    <row r="4904" spans="1:4" x14ac:dyDescent="0.2">
      <c r="A4904">
        <v>93673</v>
      </c>
      <c r="B4904" t="s">
        <v>12518</v>
      </c>
      <c r="C4904" t="s">
        <v>52</v>
      </c>
      <c r="D4904">
        <v>97.77</v>
      </c>
    </row>
    <row r="4905" spans="1:4" x14ac:dyDescent="0.2">
      <c r="A4905">
        <v>101893</v>
      </c>
      <c r="B4905" t="s">
        <v>12519</v>
      </c>
      <c r="C4905" t="s">
        <v>52</v>
      </c>
      <c r="D4905">
        <v>84.36</v>
      </c>
    </row>
    <row r="4906" spans="1:4" x14ac:dyDescent="0.2">
      <c r="A4906">
        <v>101894</v>
      </c>
      <c r="B4906" t="s">
        <v>2584</v>
      </c>
      <c r="C4906" t="s">
        <v>52</v>
      </c>
      <c r="D4906">
        <v>154.22999999999999</v>
      </c>
    </row>
    <row r="4907" spans="1:4" x14ac:dyDescent="0.2">
      <c r="A4907">
        <v>106027</v>
      </c>
      <c r="B4907" t="s">
        <v>12520</v>
      </c>
      <c r="C4907" t="s">
        <v>52</v>
      </c>
      <c r="D4907">
        <v>68.28</v>
      </c>
    </row>
    <row r="4908" spans="1:4" x14ac:dyDescent="0.2">
      <c r="A4908">
        <v>106028</v>
      </c>
      <c r="B4908" t="s">
        <v>12521</v>
      </c>
      <c r="C4908" t="s">
        <v>52</v>
      </c>
      <c r="D4908" t="s">
        <v>17527</v>
      </c>
    </row>
    <row r="4909" spans="1:4" x14ac:dyDescent="0.2">
      <c r="A4909">
        <v>106029</v>
      </c>
      <c r="B4909" t="s">
        <v>12522</v>
      </c>
      <c r="C4909" t="s">
        <v>52</v>
      </c>
      <c r="D4909" t="s">
        <v>17527</v>
      </c>
    </row>
    <row r="4910" spans="1:4" x14ac:dyDescent="0.2">
      <c r="A4910">
        <v>97421</v>
      </c>
      <c r="B4910" t="s">
        <v>12523</v>
      </c>
      <c r="C4910" t="s">
        <v>52</v>
      </c>
      <c r="D4910" t="s">
        <v>17527</v>
      </c>
    </row>
    <row r="4911" spans="1:4" x14ac:dyDescent="0.2">
      <c r="A4911">
        <v>97373</v>
      </c>
      <c r="B4911" t="s">
        <v>12524</v>
      </c>
      <c r="C4911" t="s">
        <v>83</v>
      </c>
      <c r="D4911" t="s">
        <v>17527</v>
      </c>
    </row>
    <row r="4912" spans="1:4" x14ac:dyDescent="0.2">
      <c r="A4912">
        <v>97374</v>
      </c>
      <c r="B4912" t="s">
        <v>12525</v>
      </c>
      <c r="C4912" t="s">
        <v>83</v>
      </c>
      <c r="D4912" t="s">
        <v>17527</v>
      </c>
    </row>
    <row r="4913" spans="1:4" x14ac:dyDescent="0.2">
      <c r="A4913">
        <v>97375</v>
      </c>
      <c r="B4913" t="s">
        <v>12526</v>
      </c>
      <c r="C4913" t="s">
        <v>83</v>
      </c>
      <c r="D4913" t="s">
        <v>17527</v>
      </c>
    </row>
    <row r="4914" spans="1:4" x14ac:dyDescent="0.2">
      <c r="A4914">
        <v>97376</v>
      </c>
      <c r="B4914" t="s">
        <v>12527</v>
      </c>
      <c r="C4914" t="s">
        <v>83</v>
      </c>
      <c r="D4914" t="s">
        <v>17527</v>
      </c>
    </row>
    <row r="4915" spans="1:4" x14ac:dyDescent="0.2">
      <c r="A4915">
        <v>97377</v>
      </c>
      <c r="B4915" t="s">
        <v>12528</v>
      </c>
      <c r="C4915" t="s">
        <v>83</v>
      </c>
      <c r="D4915" t="s">
        <v>17527</v>
      </c>
    </row>
    <row r="4916" spans="1:4" x14ac:dyDescent="0.2">
      <c r="A4916">
        <v>97368</v>
      </c>
      <c r="B4916" t="s">
        <v>12529</v>
      </c>
      <c r="C4916" t="s">
        <v>83</v>
      </c>
      <c r="D4916" t="s">
        <v>17527</v>
      </c>
    </row>
    <row r="4917" spans="1:4" x14ac:dyDescent="0.2">
      <c r="A4917">
        <v>97369</v>
      </c>
      <c r="B4917" t="s">
        <v>12530</v>
      </c>
      <c r="C4917" t="s">
        <v>83</v>
      </c>
      <c r="D4917" t="s">
        <v>17527</v>
      </c>
    </row>
    <row r="4918" spans="1:4" x14ac:dyDescent="0.2">
      <c r="A4918">
        <v>97370</v>
      </c>
      <c r="B4918" t="s">
        <v>12531</v>
      </c>
      <c r="C4918" t="s">
        <v>83</v>
      </c>
      <c r="D4918" t="s">
        <v>17527</v>
      </c>
    </row>
    <row r="4919" spans="1:4" x14ac:dyDescent="0.2">
      <c r="A4919">
        <v>97371</v>
      </c>
      <c r="B4919" t="s">
        <v>12532</v>
      </c>
      <c r="C4919" t="s">
        <v>83</v>
      </c>
      <c r="D4919" t="s">
        <v>17527</v>
      </c>
    </row>
    <row r="4920" spans="1:4" x14ac:dyDescent="0.2">
      <c r="A4920">
        <v>97372</v>
      </c>
      <c r="B4920" t="s">
        <v>12533</v>
      </c>
      <c r="C4920" t="s">
        <v>83</v>
      </c>
      <c r="D4920" t="s">
        <v>17527</v>
      </c>
    </row>
    <row r="4921" spans="1:4" x14ac:dyDescent="0.2">
      <c r="A4921">
        <v>101875</v>
      </c>
      <c r="B4921" t="s">
        <v>12534</v>
      </c>
      <c r="C4921" t="s">
        <v>52</v>
      </c>
      <c r="D4921">
        <v>409.33</v>
      </c>
    </row>
    <row r="4922" spans="1:4" x14ac:dyDescent="0.2">
      <c r="A4922">
        <v>101883</v>
      </c>
      <c r="B4922" t="s">
        <v>2597</v>
      </c>
      <c r="C4922" t="s">
        <v>52</v>
      </c>
      <c r="D4922">
        <v>544.26</v>
      </c>
    </row>
    <row r="4923" spans="1:4" x14ac:dyDescent="0.2">
      <c r="A4923">
        <v>101879</v>
      </c>
      <c r="B4923" t="s">
        <v>2598</v>
      </c>
      <c r="C4923" t="s">
        <v>52</v>
      </c>
      <c r="D4923">
        <v>566.55999999999995</v>
      </c>
    </row>
    <row r="4924" spans="1:4" x14ac:dyDescent="0.2">
      <c r="A4924">
        <v>106021</v>
      </c>
      <c r="B4924" t="s">
        <v>12535</v>
      </c>
      <c r="C4924" t="s">
        <v>52</v>
      </c>
      <c r="D4924" t="s">
        <v>17527</v>
      </c>
    </row>
    <row r="4925" spans="1:4" x14ac:dyDescent="0.2">
      <c r="A4925">
        <v>101880</v>
      </c>
      <c r="B4925" t="s">
        <v>12536</v>
      </c>
      <c r="C4925" t="s">
        <v>52</v>
      </c>
      <c r="D4925">
        <v>661.63</v>
      </c>
    </row>
    <row r="4926" spans="1:4" x14ac:dyDescent="0.2">
      <c r="A4926">
        <v>101882</v>
      </c>
      <c r="B4926" t="s">
        <v>12537</v>
      </c>
      <c r="C4926" t="s">
        <v>52</v>
      </c>
      <c r="D4926" s="335">
        <v>1219.8</v>
      </c>
    </row>
    <row r="4927" spans="1:4" x14ac:dyDescent="0.2">
      <c r="A4927">
        <v>106022</v>
      </c>
      <c r="B4927" t="s">
        <v>12538</v>
      </c>
      <c r="C4927" t="s">
        <v>52</v>
      </c>
      <c r="D4927" t="s">
        <v>17527</v>
      </c>
    </row>
    <row r="4928" spans="1:4" x14ac:dyDescent="0.2">
      <c r="A4928">
        <v>101881</v>
      </c>
      <c r="B4928" t="s">
        <v>2599</v>
      </c>
      <c r="C4928" t="s">
        <v>52</v>
      </c>
      <c r="D4928">
        <v>897.28</v>
      </c>
    </row>
    <row r="4929" spans="1:4" x14ac:dyDescent="0.2">
      <c r="A4929">
        <v>106023</v>
      </c>
      <c r="B4929" t="s">
        <v>12539</v>
      </c>
      <c r="C4929" t="s">
        <v>52</v>
      </c>
      <c r="D4929" t="s">
        <v>17527</v>
      </c>
    </row>
    <row r="4930" spans="1:4" x14ac:dyDescent="0.2">
      <c r="A4930">
        <v>101878</v>
      </c>
      <c r="B4930" t="s">
        <v>12540</v>
      </c>
      <c r="C4930" t="s">
        <v>52</v>
      </c>
      <c r="D4930">
        <v>407.9</v>
      </c>
    </row>
    <row r="4931" spans="1:4" x14ac:dyDescent="0.2">
      <c r="A4931">
        <v>106024</v>
      </c>
      <c r="B4931" t="s">
        <v>12541</v>
      </c>
      <c r="C4931" t="s">
        <v>52</v>
      </c>
      <c r="D4931" t="s">
        <v>17527</v>
      </c>
    </row>
    <row r="4932" spans="1:4" x14ac:dyDescent="0.2">
      <c r="A4932">
        <v>106025</v>
      </c>
      <c r="B4932" t="s">
        <v>12542</v>
      </c>
      <c r="C4932" t="s">
        <v>52</v>
      </c>
      <c r="D4932" t="s">
        <v>17527</v>
      </c>
    </row>
    <row r="4933" spans="1:4" x14ac:dyDescent="0.2">
      <c r="A4933">
        <v>106026</v>
      </c>
      <c r="B4933" t="s">
        <v>12543</v>
      </c>
      <c r="C4933" t="s">
        <v>52</v>
      </c>
      <c r="D4933" t="s">
        <v>17527</v>
      </c>
    </row>
    <row r="4934" spans="1:4" x14ac:dyDescent="0.2">
      <c r="A4934">
        <v>101877</v>
      </c>
      <c r="B4934" t="s">
        <v>12544</v>
      </c>
      <c r="C4934" t="s">
        <v>52</v>
      </c>
      <c r="D4934">
        <v>105.82</v>
      </c>
    </row>
    <row r="4935" spans="1:4" x14ac:dyDescent="0.2">
      <c r="A4935">
        <v>101876</v>
      </c>
      <c r="B4935" t="s">
        <v>12545</v>
      </c>
      <c r="C4935" t="s">
        <v>52</v>
      </c>
      <c r="D4935">
        <v>146.1</v>
      </c>
    </row>
    <row r="4936" spans="1:4" x14ac:dyDescent="0.2">
      <c r="A4936">
        <v>101873</v>
      </c>
      <c r="B4936" t="s">
        <v>12546</v>
      </c>
      <c r="C4936" t="s">
        <v>52</v>
      </c>
      <c r="D4936" t="s">
        <v>17527</v>
      </c>
    </row>
    <row r="4937" spans="1:4" x14ac:dyDescent="0.2">
      <c r="A4937">
        <v>101874</v>
      </c>
      <c r="B4937" t="s">
        <v>12547</v>
      </c>
      <c r="C4937" t="s">
        <v>52</v>
      </c>
      <c r="D4937" t="s">
        <v>17527</v>
      </c>
    </row>
    <row r="4938" spans="1:4" x14ac:dyDescent="0.2">
      <c r="A4938">
        <v>101871</v>
      </c>
      <c r="B4938" t="s">
        <v>12548</v>
      </c>
      <c r="C4938" t="s">
        <v>52</v>
      </c>
      <c r="D4938" t="s">
        <v>17527</v>
      </c>
    </row>
    <row r="4939" spans="1:4" x14ac:dyDescent="0.2">
      <c r="A4939">
        <v>101872</v>
      </c>
      <c r="B4939" t="s">
        <v>12549</v>
      </c>
      <c r="C4939" t="s">
        <v>52</v>
      </c>
      <c r="D4939" t="s">
        <v>17527</v>
      </c>
    </row>
    <row r="4940" spans="1:4" x14ac:dyDescent="0.2">
      <c r="A4940">
        <v>97360</v>
      </c>
      <c r="B4940" t="s">
        <v>12550</v>
      </c>
      <c r="C4940" t="s">
        <v>52</v>
      </c>
      <c r="D4940" s="335">
        <v>9216.2099999999991</v>
      </c>
    </row>
    <row r="4941" spans="1:4" x14ac:dyDescent="0.2">
      <c r="A4941">
        <v>97361</v>
      </c>
      <c r="B4941" t="s">
        <v>2596</v>
      </c>
      <c r="C4941" t="s">
        <v>52</v>
      </c>
      <c r="D4941" s="335">
        <v>12288.29</v>
      </c>
    </row>
    <row r="4942" spans="1:4" x14ac:dyDescent="0.2">
      <c r="A4942">
        <v>97359</v>
      </c>
      <c r="B4942" t="s">
        <v>12551</v>
      </c>
      <c r="C4942" t="s">
        <v>52</v>
      </c>
      <c r="D4942" s="335">
        <v>4783.08</v>
      </c>
    </row>
    <row r="4943" spans="1:4" x14ac:dyDescent="0.2">
      <c r="A4943">
        <v>101946</v>
      </c>
      <c r="B4943" t="s">
        <v>12552</v>
      </c>
      <c r="C4943" t="s">
        <v>52</v>
      </c>
      <c r="D4943">
        <v>148.27000000000001</v>
      </c>
    </row>
    <row r="4944" spans="1:4" x14ac:dyDescent="0.2">
      <c r="A4944">
        <v>97362</v>
      </c>
      <c r="B4944" t="s">
        <v>12553</v>
      </c>
      <c r="C4944" t="s">
        <v>52</v>
      </c>
      <c r="D4944" s="335">
        <v>1524.01</v>
      </c>
    </row>
    <row r="4945" spans="1:4" x14ac:dyDescent="0.2">
      <c r="A4945">
        <v>101553</v>
      </c>
      <c r="B4945" t="s">
        <v>12554</v>
      </c>
      <c r="C4945" t="s">
        <v>52</v>
      </c>
      <c r="D4945">
        <v>24.75</v>
      </c>
    </row>
    <row r="4946" spans="1:4" x14ac:dyDescent="0.2">
      <c r="A4946">
        <v>101554</v>
      </c>
      <c r="B4946" t="s">
        <v>12555</v>
      </c>
      <c r="C4946" t="s">
        <v>52</v>
      </c>
      <c r="D4946">
        <v>17.46</v>
      </c>
    </row>
    <row r="4947" spans="1:4" x14ac:dyDescent="0.2">
      <c r="A4947">
        <v>101555</v>
      </c>
      <c r="B4947" t="s">
        <v>12556</v>
      </c>
      <c r="C4947" t="s">
        <v>52</v>
      </c>
      <c r="D4947">
        <v>10.81</v>
      </c>
    </row>
    <row r="4948" spans="1:4" x14ac:dyDescent="0.2">
      <c r="A4948">
        <v>101556</v>
      </c>
      <c r="B4948" t="s">
        <v>12557</v>
      </c>
      <c r="C4948" t="s">
        <v>52</v>
      </c>
      <c r="D4948">
        <v>9.75</v>
      </c>
    </row>
    <row r="4949" spans="1:4" x14ac:dyDescent="0.2">
      <c r="A4949">
        <v>101537</v>
      </c>
      <c r="B4949" t="s">
        <v>12558</v>
      </c>
      <c r="C4949" t="s">
        <v>52</v>
      </c>
      <c r="D4949">
        <v>97.17</v>
      </c>
    </row>
    <row r="4950" spans="1:4" x14ac:dyDescent="0.2">
      <c r="A4950">
        <v>101538</v>
      </c>
      <c r="B4950" t="s">
        <v>12559</v>
      </c>
      <c r="C4950" t="s">
        <v>52</v>
      </c>
      <c r="D4950">
        <v>69.39</v>
      </c>
    </row>
    <row r="4951" spans="1:4" x14ac:dyDescent="0.2">
      <c r="A4951">
        <v>101542</v>
      </c>
      <c r="B4951" t="s">
        <v>12560</v>
      </c>
      <c r="C4951" t="s">
        <v>52</v>
      </c>
      <c r="D4951">
        <v>51.82</v>
      </c>
    </row>
    <row r="4952" spans="1:4" x14ac:dyDescent="0.2">
      <c r="A4952">
        <v>101539</v>
      </c>
      <c r="B4952" t="s">
        <v>12561</v>
      </c>
      <c r="C4952" t="s">
        <v>52</v>
      </c>
      <c r="D4952">
        <v>113.07</v>
      </c>
    </row>
    <row r="4953" spans="1:4" x14ac:dyDescent="0.2">
      <c r="A4953">
        <v>101543</v>
      </c>
      <c r="B4953" t="s">
        <v>12562</v>
      </c>
      <c r="C4953" t="s">
        <v>52</v>
      </c>
      <c r="D4953">
        <v>91.2</v>
      </c>
    </row>
    <row r="4954" spans="1:4" x14ac:dyDescent="0.2">
      <c r="A4954">
        <v>101540</v>
      </c>
      <c r="B4954" t="s">
        <v>12563</v>
      </c>
      <c r="C4954" t="s">
        <v>52</v>
      </c>
      <c r="D4954">
        <v>192.45</v>
      </c>
    </row>
    <row r="4955" spans="1:4" x14ac:dyDescent="0.2">
      <c r="A4955">
        <v>101544</v>
      </c>
      <c r="B4955" t="s">
        <v>12564</v>
      </c>
      <c r="C4955" t="s">
        <v>52</v>
      </c>
      <c r="D4955">
        <v>146.71</v>
      </c>
    </row>
    <row r="4956" spans="1:4" x14ac:dyDescent="0.2">
      <c r="A4956">
        <v>101541</v>
      </c>
      <c r="B4956" t="s">
        <v>12565</v>
      </c>
      <c r="C4956" t="s">
        <v>52</v>
      </c>
      <c r="D4956">
        <v>250.58</v>
      </c>
    </row>
    <row r="4957" spans="1:4" x14ac:dyDescent="0.2">
      <c r="A4957">
        <v>101545</v>
      </c>
      <c r="B4957" t="s">
        <v>12566</v>
      </c>
      <c r="C4957" t="s">
        <v>52</v>
      </c>
      <c r="D4957">
        <v>214.34</v>
      </c>
    </row>
    <row r="4958" spans="1:4" x14ac:dyDescent="0.2">
      <c r="A4958">
        <v>106502</v>
      </c>
      <c r="B4958" t="s">
        <v>12567</v>
      </c>
      <c r="C4958" t="s">
        <v>83</v>
      </c>
      <c r="D4958">
        <v>11.68</v>
      </c>
    </row>
    <row r="4959" spans="1:4" x14ac:dyDescent="0.2">
      <c r="A4959">
        <v>106503</v>
      </c>
      <c r="B4959" t="s">
        <v>12568</v>
      </c>
      <c r="C4959" t="s">
        <v>83</v>
      </c>
      <c r="D4959">
        <v>7.36</v>
      </c>
    </row>
    <row r="4960" spans="1:4" x14ac:dyDescent="0.2">
      <c r="A4960">
        <v>106504</v>
      </c>
      <c r="B4960" t="s">
        <v>12569</v>
      </c>
      <c r="C4960" t="s">
        <v>83</v>
      </c>
      <c r="D4960">
        <v>14.73</v>
      </c>
    </row>
    <row r="4961" spans="1:4" x14ac:dyDescent="0.2">
      <c r="A4961">
        <v>106505</v>
      </c>
      <c r="B4961" t="s">
        <v>12570</v>
      </c>
      <c r="C4961" t="s">
        <v>83</v>
      </c>
      <c r="D4961">
        <v>4.78</v>
      </c>
    </row>
    <row r="4962" spans="1:4" x14ac:dyDescent="0.2">
      <c r="A4962">
        <v>106526</v>
      </c>
      <c r="B4962" t="s">
        <v>12571</v>
      </c>
      <c r="C4962" t="s">
        <v>83</v>
      </c>
      <c r="D4962" t="s">
        <v>17527</v>
      </c>
    </row>
    <row r="4963" spans="1:4" x14ac:dyDescent="0.2">
      <c r="A4963">
        <v>106506</v>
      </c>
      <c r="B4963" t="s">
        <v>12572</v>
      </c>
      <c r="C4963" t="s">
        <v>83</v>
      </c>
      <c r="D4963">
        <v>9.02</v>
      </c>
    </row>
    <row r="4964" spans="1:4" x14ac:dyDescent="0.2">
      <c r="A4964">
        <v>106507</v>
      </c>
      <c r="B4964" t="s">
        <v>12573</v>
      </c>
      <c r="C4964" t="s">
        <v>83</v>
      </c>
      <c r="D4964">
        <v>5.78</v>
      </c>
    </row>
    <row r="4965" spans="1:4" x14ac:dyDescent="0.2">
      <c r="A4965">
        <v>106508</v>
      </c>
      <c r="B4965" t="s">
        <v>12574</v>
      </c>
      <c r="C4965" t="s">
        <v>83</v>
      </c>
      <c r="D4965">
        <v>11.39</v>
      </c>
    </row>
    <row r="4966" spans="1:4" x14ac:dyDescent="0.2">
      <c r="A4966">
        <v>106509</v>
      </c>
      <c r="B4966" t="s">
        <v>12575</v>
      </c>
      <c r="C4966" t="s">
        <v>83</v>
      </c>
      <c r="D4966">
        <v>3.77</v>
      </c>
    </row>
    <row r="4967" spans="1:4" x14ac:dyDescent="0.2">
      <c r="A4967">
        <v>106527</v>
      </c>
      <c r="B4967" t="s">
        <v>12576</v>
      </c>
      <c r="C4967" t="s">
        <v>83</v>
      </c>
      <c r="D4967" t="s">
        <v>17527</v>
      </c>
    </row>
    <row r="4968" spans="1:4" x14ac:dyDescent="0.2">
      <c r="A4968">
        <v>106499</v>
      </c>
      <c r="B4968" t="s">
        <v>12577</v>
      </c>
      <c r="C4968" t="s">
        <v>83</v>
      </c>
      <c r="D4968" t="s">
        <v>17527</v>
      </c>
    </row>
    <row r="4969" spans="1:4" x14ac:dyDescent="0.2">
      <c r="A4969">
        <v>106500</v>
      </c>
      <c r="B4969" t="s">
        <v>12578</v>
      </c>
      <c r="C4969" t="s">
        <v>83</v>
      </c>
      <c r="D4969" t="s">
        <v>17527</v>
      </c>
    </row>
    <row r="4970" spans="1:4" x14ac:dyDescent="0.2">
      <c r="A4970">
        <v>106501</v>
      </c>
      <c r="B4970" t="s">
        <v>12579</v>
      </c>
      <c r="C4970" t="s">
        <v>83</v>
      </c>
      <c r="D4970" t="s">
        <v>17527</v>
      </c>
    </row>
    <row r="4971" spans="1:4" x14ac:dyDescent="0.2">
      <c r="A4971">
        <v>101560</v>
      </c>
      <c r="B4971" t="s">
        <v>12580</v>
      </c>
      <c r="C4971" t="s">
        <v>83</v>
      </c>
      <c r="D4971">
        <v>10.59</v>
      </c>
    </row>
    <row r="4972" spans="1:4" x14ac:dyDescent="0.2">
      <c r="A4972">
        <v>101568</v>
      </c>
      <c r="B4972" t="s">
        <v>12581</v>
      </c>
      <c r="C4972" t="s">
        <v>83</v>
      </c>
      <c r="D4972">
        <v>128.66999999999999</v>
      </c>
    </row>
    <row r="4973" spans="1:4" x14ac:dyDescent="0.2">
      <c r="A4973">
        <v>101561</v>
      </c>
      <c r="B4973" t="s">
        <v>12582</v>
      </c>
      <c r="C4973" t="s">
        <v>83</v>
      </c>
      <c r="D4973">
        <v>16.809999999999999</v>
      </c>
    </row>
    <row r="4974" spans="1:4" x14ac:dyDescent="0.2">
      <c r="A4974">
        <v>101562</v>
      </c>
      <c r="B4974" t="s">
        <v>12583</v>
      </c>
      <c r="C4974" t="s">
        <v>83</v>
      </c>
      <c r="D4974">
        <v>26</v>
      </c>
    </row>
    <row r="4975" spans="1:4" x14ac:dyDescent="0.2">
      <c r="A4975">
        <v>101563</v>
      </c>
      <c r="B4975" t="s">
        <v>12584</v>
      </c>
      <c r="C4975" t="s">
        <v>83</v>
      </c>
      <c r="D4975">
        <v>36.71</v>
      </c>
    </row>
    <row r="4976" spans="1:4" x14ac:dyDescent="0.2">
      <c r="A4976">
        <v>101564</v>
      </c>
      <c r="B4976" t="s">
        <v>12585</v>
      </c>
      <c r="C4976" t="s">
        <v>83</v>
      </c>
      <c r="D4976">
        <v>54.22</v>
      </c>
    </row>
    <row r="4977" spans="1:4" x14ac:dyDescent="0.2">
      <c r="A4977">
        <v>101565</v>
      </c>
      <c r="B4977" t="s">
        <v>12586</v>
      </c>
      <c r="C4977" t="s">
        <v>83</v>
      </c>
      <c r="D4977">
        <v>75.81</v>
      </c>
    </row>
    <row r="4978" spans="1:4" x14ac:dyDescent="0.2">
      <c r="A4978">
        <v>101567</v>
      </c>
      <c r="B4978" t="s">
        <v>12587</v>
      </c>
      <c r="C4978" t="s">
        <v>83</v>
      </c>
      <c r="D4978">
        <v>98.41</v>
      </c>
    </row>
    <row r="4979" spans="1:4" x14ac:dyDescent="0.2">
      <c r="A4979">
        <v>106524</v>
      </c>
      <c r="B4979" t="s">
        <v>12588</v>
      </c>
      <c r="C4979" t="s">
        <v>83</v>
      </c>
      <c r="D4979" t="s">
        <v>17527</v>
      </c>
    </row>
    <row r="4980" spans="1:4" x14ac:dyDescent="0.2">
      <c r="A4980">
        <v>106525</v>
      </c>
      <c r="B4980" t="s">
        <v>12589</v>
      </c>
      <c r="C4980" t="s">
        <v>52</v>
      </c>
      <c r="D4980" t="s">
        <v>17527</v>
      </c>
    </row>
    <row r="4981" spans="1:4" x14ac:dyDescent="0.2">
      <c r="A4981">
        <v>101551</v>
      </c>
      <c r="B4981" t="s">
        <v>12590</v>
      </c>
      <c r="C4981" t="s">
        <v>52</v>
      </c>
      <c r="D4981" t="s">
        <v>17527</v>
      </c>
    </row>
    <row r="4982" spans="1:4" x14ac:dyDescent="0.2">
      <c r="A4982">
        <v>101552</v>
      </c>
      <c r="B4982" t="s">
        <v>12591</v>
      </c>
      <c r="C4982" t="s">
        <v>52</v>
      </c>
      <c r="D4982" t="s">
        <v>17527</v>
      </c>
    </row>
    <row r="4983" spans="1:4" x14ac:dyDescent="0.2">
      <c r="A4983">
        <v>101550</v>
      </c>
      <c r="B4983" t="s">
        <v>12592</v>
      </c>
      <c r="C4983" t="s">
        <v>52</v>
      </c>
      <c r="D4983" t="s">
        <v>17527</v>
      </c>
    </row>
    <row r="4984" spans="1:4" x14ac:dyDescent="0.2">
      <c r="A4984">
        <v>101501</v>
      </c>
      <c r="B4984" t="s">
        <v>12593</v>
      </c>
      <c r="C4984" t="s">
        <v>52</v>
      </c>
      <c r="D4984" s="335">
        <v>2028.85</v>
      </c>
    </row>
    <row r="4985" spans="1:4" x14ac:dyDescent="0.2">
      <c r="A4985">
        <v>101502</v>
      </c>
      <c r="B4985" t="s">
        <v>12597</v>
      </c>
      <c r="C4985" t="s">
        <v>52</v>
      </c>
      <c r="D4985" s="335">
        <v>2197.34</v>
      </c>
    </row>
    <row r="4986" spans="1:4" x14ac:dyDescent="0.2">
      <c r="A4986">
        <v>101503</v>
      </c>
      <c r="B4986" t="s">
        <v>12598</v>
      </c>
      <c r="C4986" t="s">
        <v>52</v>
      </c>
      <c r="D4986" s="335">
        <v>2222.8200000000002</v>
      </c>
    </row>
    <row r="4987" spans="1:4" x14ac:dyDescent="0.2">
      <c r="A4987">
        <v>101504</v>
      </c>
      <c r="B4987" t="s">
        <v>12599</v>
      </c>
      <c r="C4987" t="s">
        <v>52</v>
      </c>
      <c r="D4987" s="335">
        <v>2441.0300000000002</v>
      </c>
    </row>
    <row r="4988" spans="1:4" x14ac:dyDescent="0.2">
      <c r="A4988">
        <v>101497</v>
      </c>
      <c r="B4988" t="s">
        <v>12600</v>
      </c>
      <c r="C4988" t="s">
        <v>52</v>
      </c>
      <c r="D4988" s="335">
        <v>2040.43</v>
      </c>
    </row>
    <row r="4989" spans="1:4" x14ac:dyDescent="0.2">
      <c r="A4989">
        <v>101498</v>
      </c>
      <c r="B4989" t="s">
        <v>12601</v>
      </c>
      <c r="C4989" t="s">
        <v>52</v>
      </c>
      <c r="D4989" s="335">
        <v>2208.92</v>
      </c>
    </row>
    <row r="4990" spans="1:4" x14ac:dyDescent="0.2">
      <c r="A4990">
        <v>101499</v>
      </c>
      <c r="B4990" t="s">
        <v>12602</v>
      </c>
      <c r="C4990" t="s">
        <v>52</v>
      </c>
      <c r="D4990" s="335">
        <v>2234.4</v>
      </c>
    </row>
    <row r="4991" spans="1:4" x14ac:dyDescent="0.2">
      <c r="A4991">
        <v>101500</v>
      </c>
      <c r="B4991" t="s">
        <v>12603</v>
      </c>
      <c r="C4991" t="s">
        <v>52</v>
      </c>
      <c r="D4991" s="335">
        <v>2452.61</v>
      </c>
    </row>
    <row r="4992" spans="1:4" x14ac:dyDescent="0.2">
      <c r="A4992">
        <v>101493</v>
      </c>
      <c r="B4992" t="s">
        <v>12604</v>
      </c>
      <c r="C4992" t="s">
        <v>52</v>
      </c>
      <c r="D4992" s="335">
        <v>1719.37</v>
      </c>
    </row>
    <row r="4993" spans="1:4" x14ac:dyDescent="0.2">
      <c r="A4993">
        <v>101494</v>
      </c>
      <c r="B4993" t="s">
        <v>12605</v>
      </c>
      <c r="C4993" t="s">
        <v>52</v>
      </c>
      <c r="D4993" s="335">
        <v>1830.69</v>
      </c>
    </row>
    <row r="4994" spans="1:4" x14ac:dyDescent="0.2">
      <c r="A4994">
        <v>101495</v>
      </c>
      <c r="B4994" t="s">
        <v>12606</v>
      </c>
      <c r="C4994" t="s">
        <v>52</v>
      </c>
      <c r="D4994" s="335">
        <v>1847.52</v>
      </c>
    </row>
    <row r="4995" spans="1:4" x14ac:dyDescent="0.2">
      <c r="A4995">
        <v>101496</v>
      </c>
      <c r="B4995" t="s">
        <v>12607</v>
      </c>
      <c r="C4995" t="s">
        <v>52</v>
      </c>
      <c r="D4995" s="335">
        <v>2003.19</v>
      </c>
    </row>
    <row r="4996" spans="1:4" x14ac:dyDescent="0.2">
      <c r="A4996">
        <v>101489</v>
      </c>
      <c r="B4996" t="s">
        <v>12608</v>
      </c>
      <c r="C4996" t="s">
        <v>52</v>
      </c>
      <c r="D4996" s="335">
        <v>1740.53</v>
      </c>
    </row>
    <row r="4997" spans="1:4" x14ac:dyDescent="0.2">
      <c r="A4997">
        <v>101490</v>
      </c>
      <c r="B4997" t="s">
        <v>12609</v>
      </c>
      <c r="C4997" t="s">
        <v>52</v>
      </c>
      <c r="D4997" s="335">
        <v>1851.85</v>
      </c>
    </row>
    <row r="4998" spans="1:4" x14ac:dyDescent="0.2">
      <c r="A4998">
        <v>101491</v>
      </c>
      <c r="B4998" t="s">
        <v>12610</v>
      </c>
      <c r="C4998" t="s">
        <v>52</v>
      </c>
      <c r="D4998" s="335">
        <v>1868.68</v>
      </c>
    </row>
    <row r="4999" spans="1:4" x14ac:dyDescent="0.2">
      <c r="A4999">
        <v>101492</v>
      </c>
      <c r="B4999" t="s">
        <v>12611</v>
      </c>
      <c r="C4999" t="s">
        <v>52</v>
      </c>
      <c r="D4999" s="335">
        <v>2024.35</v>
      </c>
    </row>
    <row r="5000" spans="1:4" x14ac:dyDescent="0.2">
      <c r="A5000">
        <v>101509</v>
      </c>
      <c r="B5000" t="s">
        <v>12612</v>
      </c>
      <c r="C5000" t="s">
        <v>52</v>
      </c>
      <c r="D5000" s="335">
        <v>2116.4</v>
      </c>
    </row>
    <row r="5001" spans="1:4" x14ac:dyDescent="0.2">
      <c r="A5001">
        <v>101510</v>
      </c>
      <c r="B5001" t="s">
        <v>12613</v>
      </c>
      <c r="C5001" t="s">
        <v>52</v>
      </c>
      <c r="D5001" s="335">
        <v>2341.06</v>
      </c>
    </row>
    <row r="5002" spans="1:4" x14ac:dyDescent="0.2">
      <c r="A5002">
        <v>101511</v>
      </c>
      <c r="B5002" t="s">
        <v>12614</v>
      </c>
      <c r="C5002" t="s">
        <v>52</v>
      </c>
      <c r="D5002" s="335">
        <v>2375.0300000000002</v>
      </c>
    </row>
    <row r="5003" spans="1:4" x14ac:dyDescent="0.2">
      <c r="A5003">
        <v>101512</v>
      </c>
      <c r="B5003" t="s">
        <v>12615</v>
      </c>
      <c r="C5003" t="s">
        <v>52</v>
      </c>
      <c r="D5003" s="335">
        <v>2654.68</v>
      </c>
    </row>
    <row r="5004" spans="1:4" x14ac:dyDescent="0.2">
      <c r="A5004">
        <v>101505</v>
      </c>
      <c r="B5004" t="s">
        <v>12616</v>
      </c>
      <c r="C5004" t="s">
        <v>52</v>
      </c>
      <c r="D5004" s="335">
        <v>2165.58</v>
      </c>
    </row>
    <row r="5005" spans="1:4" x14ac:dyDescent="0.2">
      <c r="A5005">
        <v>101506</v>
      </c>
      <c r="B5005" t="s">
        <v>12617</v>
      </c>
      <c r="C5005" t="s">
        <v>52</v>
      </c>
      <c r="D5005" s="335">
        <v>2390.2399999999998</v>
      </c>
    </row>
    <row r="5006" spans="1:4" x14ac:dyDescent="0.2">
      <c r="A5006">
        <v>101507</v>
      </c>
      <c r="B5006" t="s">
        <v>12618</v>
      </c>
      <c r="C5006" t="s">
        <v>52</v>
      </c>
      <c r="D5006" s="335">
        <v>2424.21</v>
      </c>
    </row>
    <row r="5007" spans="1:4" x14ac:dyDescent="0.2">
      <c r="A5007">
        <v>101508</v>
      </c>
      <c r="B5007" t="s">
        <v>12619</v>
      </c>
      <c r="C5007" t="s">
        <v>52</v>
      </c>
      <c r="D5007" s="335">
        <v>2703.86</v>
      </c>
    </row>
    <row r="5008" spans="1:4" x14ac:dyDescent="0.2">
      <c r="A5008">
        <v>101525</v>
      </c>
      <c r="B5008" t="s">
        <v>12620</v>
      </c>
      <c r="C5008" t="s">
        <v>52</v>
      </c>
      <c r="D5008" s="335">
        <v>1187.3800000000001</v>
      </c>
    </row>
    <row r="5009" spans="1:4" x14ac:dyDescent="0.2">
      <c r="A5009">
        <v>101526</v>
      </c>
      <c r="B5009" t="s">
        <v>12622</v>
      </c>
      <c r="C5009" t="s">
        <v>52</v>
      </c>
      <c r="D5009" s="335">
        <v>1387.75</v>
      </c>
    </row>
    <row r="5010" spans="1:4" x14ac:dyDescent="0.2">
      <c r="A5010">
        <v>101527</v>
      </c>
      <c r="B5010" t="s">
        <v>12623</v>
      </c>
      <c r="C5010" t="s">
        <v>52</v>
      </c>
      <c r="D5010" s="335">
        <v>1418.05</v>
      </c>
    </row>
    <row r="5011" spans="1:4" x14ac:dyDescent="0.2">
      <c r="A5011">
        <v>101528</v>
      </c>
      <c r="B5011" t="s">
        <v>12624</v>
      </c>
      <c r="C5011" t="s">
        <v>52</v>
      </c>
      <c r="D5011" s="335">
        <v>1637.23</v>
      </c>
    </row>
    <row r="5012" spans="1:4" x14ac:dyDescent="0.2">
      <c r="A5012">
        <v>101521</v>
      </c>
      <c r="B5012" t="s">
        <v>12625</v>
      </c>
      <c r="C5012" t="s">
        <v>52</v>
      </c>
      <c r="D5012" s="335">
        <v>1198.96</v>
      </c>
    </row>
    <row r="5013" spans="1:4" x14ac:dyDescent="0.2">
      <c r="A5013">
        <v>101522</v>
      </c>
      <c r="B5013" t="s">
        <v>12626</v>
      </c>
      <c r="C5013" t="s">
        <v>52</v>
      </c>
      <c r="D5013" s="335">
        <v>1399.33</v>
      </c>
    </row>
    <row r="5014" spans="1:4" x14ac:dyDescent="0.2">
      <c r="A5014">
        <v>101523</v>
      </c>
      <c r="B5014" t="s">
        <v>12627</v>
      </c>
      <c r="C5014" t="s">
        <v>52</v>
      </c>
      <c r="D5014" s="335">
        <v>1429.63</v>
      </c>
    </row>
    <row r="5015" spans="1:4" x14ac:dyDescent="0.2">
      <c r="A5015">
        <v>101524</v>
      </c>
      <c r="B5015" t="s">
        <v>12628</v>
      </c>
      <c r="C5015" t="s">
        <v>52</v>
      </c>
      <c r="D5015" s="335">
        <v>1648.81</v>
      </c>
    </row>
    <row r="5016" spans="1:4" x14ac:dyDescent="0.2">
      <c r="A5016">
        <v>101517</v>
      </c>
      <c r="B5016" t="s">
        <v>12629</v>
      </c>
      <c r="C5016" t="s">
        <v>52</v>
      </c>
      <c r="D5016">
        <v>860.8</v>
      </c>
    </row>
    <row r="5017" spans="1:4" x14ac:dyDescent="0.2">
      <c r="A5017">
        <v>101518</v>
      </c>
      <c r="B5017" t="s">
        <v>12630</v>
      </c>
      <c r="C5017" t="s">
        <v>52</v>
      </c>
      <c r="D5017">
        <v>994.38</v>
      </c>
    </row>
    <row r="5018" spans="1:4" x14ac:dyDescent="0.2">
      <c r="A5018">
        <v>101519</v>
      </c>
      <c r="B5018" t="s">
        <v>12631</v>
      </c>
      <c r="C5018" t="s">
        <v>52</v>
      </c>
      <c r="D5018" s="335">
        <v>1014.58</v>
      </c>
    </row>
    <row r="5019" spans="1:4" x14ac:dyDescent="0.2">
      <c r="A5019">
        <v>101520</v>
      </c>
      <c r="B5019" t="s">
        <v>12632</v>
      </c>
      <c r="C5019" t="s">
        <v>52</v>
      </c>
      <c r="D5019" s="335">
        <v>1160.7</v>
      </c>
    </row>
    <row r="5020" spans="1:4" x14ac:dyDescent="0.2">
      <c r="A5020">
        <v>101513</v>
      </c>
      <c r="B5020" t="s">
        <v>12633</v>
      </c>
      <c r="C5020" t="s">
        <v>52</v>
      </c>
      <c r="D5020">
        <v>881.96</v>
      </c>
    </row>
    <row r="5021" spans="1:4" x14ac:dyDescent="0.2">
      <c r="A5021">
        <v>101514</v>
      </c>
      <c r="B5021" t="s">
        <v>12634</v>
      </c>
      <c r="C5021" t="s">
        <v>52</v>
      </c>
      <c r="D5021" s="335">
        <v>1015.54</v>
      </c>
    </row>
    <row r="5022" spans="1:4" x14ac:dyDescent="0.2">
      <c r="A5022">
        <v>101515</v>
      </c>
      <c r="B5022" t="s">
        <v>12635</v>
      </c>
      <c r="C5022" t="s">
        <v>52</v>
      </c>
      <c r="D5022" s="335">
        <v>1035.74</v>
      </c>
    </row>
    <row r="5023" spans="1:4" x14ac:dyDescent="0.2">
      <c r="A5023">
        <v>101516</v>
      </c>
      <c r="B5023" t="s">
        <v>12636</v>
      </c>
      <c r="C5023" t="s">
        <v>52</v>
      </c>
      <c r="D5023" s="335">
        <v>1181.8599999999999</v>
      </c>
    </row>
    <row r="5024" spans="1:4" x14ac:dyDescent="0.2">
      <c r="A5024">
        <v>101533</v>
      </c>
      <c r="B5024" t="s">
        <v>12637</v>
      </c>
      <c r="C5024" t="s">
        <v>52</v>
      </c>
      <c r="D5024" s="335">
        <v>1293.83</v>
      </c>
    </row>
    <row r="5025" spans="1:4" x14ac:dyDescent="0.2">
      <c r="A5025">
        <v>101534</v>
      </c>
      <c r="B5025" t="s">
        <v>12638</v>
      </c>
      <c r="C5025" t="s">
        <v>52</v>
      </c>
      <c r="D5025" s="335">
        <v>1560.99</v>
      </c>
    </row>
    <row r="5026" spans="1:4" x14ac:dyDescent="0.2">
      <c r="A5026">
        <v>101535</v>
      </c>
      <c r="B5026" t="s">
        <v>12639</v>
      </c>
      <c r="C5026" t="s">
        <v>52</v>
      </c>
      <c r="D5026" s="335">
        <v>1601.39</v>
      </c>
    </row>
    <row r="5027" spans="1:4" x14ac:dyDescent="0.2">
      <c r="A5027">
        <v>101536</v>
      </c>
      <c r="B5027" t="s">
        <v>12640</v>
      </c>
      <c r="C5027" t="s">
        <v>52</v>
      </c>
      <c r="D5027" s="335">
        <v>1893.63</v>
      </c>
    </row>
    <row r="5028" spans="1:4" x14ac:dyDescent="0.2">
      <c r="A5028">
        <v>101529</v>
      </c>
      <c r="B5028" t="s">
        <v>12641</v>
      </c>
      <c r="C5028" t="s">
        <v>52</v>
      </c>
      <c r="D5028" s="335">
        <v>1343.01</v>
      </c>
    </row>
    <row r="5029" spans="1:4" x14ac:dyDescent="0.2">
      <c r="A5029">
        <v>101530</v>
      </c>
      <c r="B5029" t="s">
        <v>12642</v>
      </c>
      <c r="C5029" t="s">
        <v>52</v>
      </c>
      <c r="D5029" s="335">
        <v>1610.17</v>
      </c>
    </row>
    <row r="5030" spans="1:4" x14ac:dyDescent="0.2">
      <c r="A5030">
        <v>101531</v>
      </c>
      <c r="B5030" t="s">
        <v>12643</v>
      </c>
      <c r="C5030" t="s">
        <v>52</v>
      </c>
      <c r="D5030" s="335">
        <v>1650.57</v>
      </c>
    </row>
    <row r="5031" spans="1:4" x14ac:dyDescent="0.2">
      <c r="A5031">
        <v>101532</v>
      </c>
      <c r="B5031" t="s">
        <v>12644</v>
      </c>
      <c r="C5031" t="s">
        <v>52</v>
      </c>
      <c r="D5031" s="335">
        <v>1942.81</v>
      </c>
    </row>
    <row r="5032" spans="1:4" x14ac:dyDescent="0.2">
      <c r="A5032">
        <v>106510</v>
      </c>
      <c r="B5032" t="s">
        <v>12645</v>
      </c>
      <c r="C5032" t="s">
        <v>52</v>
      </c>
      <c r="D5032" t="s">
        <v>17527</v>
      </c>
    </row>
    <row r="5033" spans="1:4" x14ac:dyDescent="0.2">
      <c r="A5033">
        <v>106514</v>
      </c>
      <c r="B5033" t="s">
        <v>12646</v>
      </c>
      <c r="C5033" t="s">
        <v>52</v>
      </c>
      <c r="D5033" t="s">
        <v>17527</v>
      </c>
    </row>
    <row r="5034" spans="1:4" x14ac:dyDescent="0.2">
      <c r="A5034">
        <v>106511</v>
      </c>
      <c r="B5034" t="s">
        <v>12647</v>
      </c>
      <c r="C5034" t="s">
        <v>52</v>
      </c>
      <c r="D5034" t="s">
        <v>17527</v>
      </c>
    </row>
    <row r="5035" spans="1:4" x14ac:dyDescent="0.2">
      <c r="A5035">
        <v>106515</v>
      </c>
      <c r="B5035" t="s">
        <v>12648</v>
      </c>
      <c r="C5035" t="s">
        <v>52</v>
      </c>
      <c r="D5035" t="s">
        <v>17527</v>
      </c>
    </row>
    <row r="5036" spans="1:4" x14ac:dyDescent="0.2">
      <c r="A5036">
        <v>106512</v>
      </c>
      <c r="B5036" t="s">
        <v>12649</v>
      </c>
      <c r="C5036" t="s">
        <v>52</v>
      </c>
      <c r="D5036" t="s">
        <v>17527</v>
      </c>
    </row>
    <row r="5037" spans="1:4" x14ac:dyDescent="0.2">
      <c r="A5037">
        <v>106516</v>
      </c>
      <c r="B5037" t="s">
        <v>12650</v>
      </c>
      <c r="C5037" t="s">
        <v>52</v>
      </c>
      <c r="D5037" t="s">
        <v>17527</v>
      </c>
    </row>
    <row r="5038" spans="1:4" x14ac:dyDescent="0.2">
      <c r="A5038">
        <v>106513</v>
      </c>
      <c r="B5038" t="s">
        <v>12651</v>
      </c>
      <c r="C5038" t="s">
        <v>52</v>
      </c>
      <c r="D5038" t="s">
        <v>17527</v>
      </c>
    </row>
    <row r="5039" spans="1:4" x14ac:dyDescent="0.2">
      <c r="A5039">
        <v>106517</v>
      </c>
      <c r="B5039" t="s">
        <v>12652</v>
      </c>
      <c r="C5039" t="s">
        <v>52</v>
      </c>
      <c r="D5039" t="s">
        <v>17527</v>
      </c>
    </row>
    <row r="5040" spans="1:4" x14ac:dyDescent="0.2">
      <c r="A5040">
        <v>106518</v>
      </c>
      <c r="B5040" t="s">
        <v>12653</v>
      </c>
      <c r="C5040" t="s">
        <v>52</v>
      </c>
      <c r="D5040" t="s">
        <v>17527</v>
      </c>
    </row>
    <row r="5041" spans="1:4" x14ac:dyDescent="0.2">
      <c r="A5041">
        <v>106519</v>
      </c>
      <c r="B5041" t="s">
        <v>12654</v>
      </c>
      <c r="C5041" t="s">
        <v>52</v>
      </c>
      <c r="D5041" t="s">
        <v>17527</v>
      </c>
    </row>
    <row r="5042" spans="1:4" x14ac:dyDescent="0.2">
      <c r="A5042">
        <v>106520</v>
      </c>
      <c r="B5042" t="s">
        <v>12655</v>
      </c>
      <c r="C5042" t="s">
        <v>52</v>
      </c>
      <c r="D5042" t="s">
        <v>17527</v>
      </c>
    </row>
    <row r="5043" spans="1:4" x14ac:dyDescent="0.2">
      <c r="A5043">
        <v>106521</v>
      </c>
      <c r="B5043" t="s">
        <v>12656</v>
      </c>
      <c r="C5043" t="s">
        <v>52</v>
      </c>
      <c r="D5043" t="s">
        <v>17527</v>
      </c>
    </row>
    <row r="5044" spans="1:4" x14ac:dyDescent="0.2">
      <c r="A5044">
        <v>106522</v>
      </c>
      <c r="B5044" t="s">
        <v>12657</v>
      </c>
      <c r="C5044" t="s">
        <v>52</v>
      </c>
      <c r="D5044" t="s">
        <v>17527</v>
      </c>
    </row>
    <row r="5045" spans="1:4" x14ac:dyDescent="0.2">
      <c r="A5045">
        <v>106523</v>
      </c>
      <c r="B5045" t="s">
        <v>12658</v>
      </c>
      <c r="C5045" t="s">
        <v>52</v>
      </c>
      <c r="D5045" t="s">
        <v>17527</v>
      </c>
    </row>
    <row r="5046" spans="1:4" x14ac:dyDescent="0.2">
      <c r="A5046">
        <v>101549</v>
      </c>
      <c r="B5046" t="s">
        <v>12659</v>
      </c>
      <c r="C5046" t="s">
        <v>52</v>
      </c>
      <c r="D5046">
        <v>19.62</v>
      </c>
    </row>
    <row r="5047" spans="1:4" x14ac:dyDescent="0.2">
      <c r="A5047">
        <v>101547</v>
      </c>
      <c r="B5047" t="s">
        <v>12660</v>
      </c>
      <c r="C5047" t="s">
        <v>52</v>
      </c>
      <c r="D5047">
        <v>91.36</v>
      </c>
    </row>
    <row r="5048" spans="1:4" x14ac:dyDescent="0.2">
      <c r="A5048">
        <v>101546</v>
      </c>
      <c r="B5048" t="s">
        <v>12661</v>
      </c>
      <c r="C5048" t="s">
        <v>52</v>
      </c>
      <c r="D5048">
        <v>29.7</v>
      </c>
    </row>
    <row r="5049" spans="1:4" x14ac:dyDescent="0.2">
      <c r="A5049">
        <v>101548</v>
      </c>
      <c r="B5049" t="s">
        <v>12662</v>
      </c>
      <c r="C5049" t="s">
        <v>52</v>
      </c>
      <c r="D5049">
        <v>7.95</v>
      </c>
    </row>
    <row r="5050" spans="1:4" x14ac:dyDescent="0.2">
      <c r="A5050">
        <v>106528</v>
      </c>
      <c r="B5050" t="s">
        <v>12663</v>
      </c>
      <c r="C5050" t="s">
        <v>52</v>
      </c>
      <c r="D5050" t="s">
        <v>17527</v>
      </c>
    </row>
    <row r="5051" spans="1:4" x14ac:dyDescent="0.2">
      <c r="A5051">
        <v>94764</v>
      </c>
      <c r="B5051" t="s">
        <v>12664</v>
      </c>
      <c r="C5051" t="s">
        <v>52</v>
      </c>
      <c r="D5051">
        <v>40.06</v>
      </c>
    </row>
    <row r="5052" spans="1:4" x14ac:dyDescent="0.2">
      <c r="A5052">
        <v>94765</v>
      </c>
      <c r="B5052" t="s">
        <v>12665</v>
      </c>
      <c r="C5052" t="s">
        <v>52</v>
      </c>
      <c r="D5052">
        <v>44.04</v>
      </c>
    </row>
    <row r="5053" spans="1:4" x14ac:dyDescent="0.2">
      <c r="A5053">
        <v>94766</v>
      </c>
      <c r="B5053" t="s">
        <v>12666</v>
      </c>
      <c r="C5053" t="s">
        <v>52</v>
      </c>
      <c r="D5053">
        <v>49.09</v>
      </c>
    </row>
    <row r="5054" spans="1:4" x14ac:dyDescent="0.2">
      <c r="A5054">
        <v>94767</v>
      </c>
      <c r="B5054" t="s">
        <v>12667</v>
      </c>
      <c r="C5054" t="s">
        <v>52</v>
      </c>
      <c r="D5054">
        <v>71.92</v>
      </c>
    </row>
    <row r="5055" spans="1:4" x14ac:dyDescent="0.2">
      <c r="A5055">
        <v>94768</v>
      </c>
      <c r="B5055" t="s">
        <v>12668</v>
      </c>
      <c r="C5055" t="s">
        <v>52</v>
      </c>
      <c r="D5055">
        <v>81.3</v>
      </c>
    </row>
    <row r="5056" spans="1:4" x14ac:dyDescent="0.2">
      <c r="A5056">
        <v>94769</v>
      </c>
      <c r="B5056" t="s">
        <v>12669</v>
      </c>
      <c r="C5056" t="s">
        <v>52</v>
      </c>
      <c r="D5056">
        <v>107.99</v>
      </c>
    </row>
    <row r="5057" spans="1:4" x14ac:dyDescent="0.2">
      <c r="A5057">
        <v>94783</v>
      </c>
      <c r="B5057" t="s">
        <v>12670</v>
      </c>
      <c r="C5057" t="s">
        <v>52</v>
      </c>
      <c r="D5057">
        <v>21.84</v>
      </c>
    </row>
    <row r="5058" spans="1:4" x14ac:dyDescent="0.2">
      <c r="A5058">
        <v>94703</v>
      </c>
      <c r="B5058" t="s">
        <v>8870</v>
      </c>
      <c r="C5058" t="s">
        <v>52</v>
      </c>
      <c r="D5058">
        <v>23.3</v>
      </c>
    </row>
    <row r="5059" spans="1:4" x14ac:dyDescent="0.2">
      <c r="A5059">
        <v>94704</v>
      </c>
      <c r="B5059" t="s">
        <v>8885</v>
      </c>
      <c r="C5059" t="s">
        <v>52</v>
      </c>
      <c r="D5059">
        <v>30.63</v>
      </c>
    </row>
    <row r="5060" spans="1:4" x14ac:dyDescent="0.2">
      <c r="A5060">
        <v>94705</v>
      </c>
      <c r="B5060" t="s">
        <v>8869</v>
      </c>
      <c r="C5060" t="s">
        <v>52</v>
      </c>
      <c r="D5060">
        <v>41.31</v>
      </c>
    </row>
    <row r="5061" spans="1:4" x14ac:dyDescent="0.2">
      <c r="A5061">
        <v>94706</v>
      </c>
      <c r="B5061" t="s">
        <v>12671</v>
      </c>
      <c r="C5061" t="s">
        <v>52</v>
      </c>
      <c r="D5061">
        <v>40.53</v>
      </c>
    </row>
    <row r="5062" spans="1:4" x14ac:dyDescent="0.2">
      <c r="A5062">
        <v>94707</v>
      </c>
      <c r="B5062" t="s">
        <v>12672</v>
      </c>
      <c r="C5062" t="s">
        <v>52</v>
      </c>
      <c r="D5062">
        <v>63.06</v>
      </c>
    </row>
    <row r="5063" spans="1:4" x14ac:dyDescent="0.2">
      <c r="A5063">
        <v>94715</v>
      </c>
      <c r="B5063" t="s">
        <v>12673</v>
      </c>
      <c r="C5063" t="s">
        <v>52</v>
      </c>
      <c r="D5063">
        <v>320.7</v>
      </c>
    </row>
    <row r="5064" spans="1:4" x14ac:dyDescent="0.2">
      <c r="A5064">
        <v>94713</v>
      </c>
      <c r="B5064" t="s">
        <v>12674</v>
      </c>
      <c r="C5064" t="s">
        <v>52</v>
      </c>
      <c r="D5064">
        <v>257.29000000000002</v>
      </c>
    </row>
    <row r="5065" spans="1:4" x14ac:dyDescent="0.2">
      <c r="A5065">
        <v>94714</v>
      </c>
      <c r="B5065" t="s">
        <v>12675</v>
      </c>
      <c r="C5065" t="s">
        <v>52</v>
      </c>
      <c r="D5065">
        <v>359.92</v>
      </c>
    </row>
    <row r="5066" spans="1:4" x14ac:dyDescent="0.2">
      <c r="A5066">
        <v>94670</v>
      </c>
      <c r="B5066" t="s">
        <v>12676</v>
      </c>
      <c r="C5066" t="s">
        <v>52</v>
      </c>
      <c r="D5066">
        <v>78.91</v>
      </c>
    </row>
    <row r="5067" spans="1:4" x14ac:dyDescent="0.2">
      <c r="A5067">
        <v>94656</v>
      </c>
      <c r="B5067" t="s">
        <v>1458</v>
      </c>
      <c r="C5067" t="s">
        <v>52</v>
      </c>
      <c r="D5067">
        <v>4.2699999999999996</v>
      </c>
    </row>
    <row r="5068" spans="1:4" x14ac:dyDescent="0.2">
      <c r="A5068">
        <v>94658</v>
      </c>
      <c r="B5068" t="s">
        <v>12677</v>
      </c>
      <c r="C5068" t="s">
        <v>52</v>
      </c>
      <c r="D5068">
        <v>6.3</v>
      </c>
    </row>
    <row r="5069" spans="1:4" x14ac:dyDescent="0.2">
      <c r="A5069">
        <v>94660</v>
      </c>
      <c r="B5069" t="s">
        <v>12678</v>
      </c>
      <c r="C5069" t="s">
        <v>52</v>
      </c>
      <c r="D5069">
        <v>9.81</v>
      </c>
    </row>
    <row r="5070" spans="1:4" x14ac:dyDescent="0.2">
      <c r="A5070">
        <v>94662</v>
      </c>
      <c r="B5070" t="s">
        <v>798</v>
      </c>
      <c r="C5070" t="s">
        <v>52</v>
      </c>
      <c r="D5070">
        <v>12.99</v>
      </c>
    </row>
    <row r="5071" spans="1:4" x14ac:dyDescent="0.2">
      <c r="A5071">
        <v>94664</v>
      </c>
      <c r="B5071" t="s">
        <v>12679</v>
      </c>
      <c r="C5071" t="s">
        <v>52</v>
      </c>
      <c r="D5071">
        <v>23.17</v>
      </c>
    </row>
    <row r="5072" spans="1:4" x14ac:dyDescent="0.2">
      <c r="A5072">
        <v>94666</v>
      </c>
      <c r="B5072" t="s">
        <v>12680</v>
      </c>
      <c r="C5072" t="s">
        <v>52</v>
      </c>
      <c r="D5072">
        <v>37.44</v>
      </c>
    </row>
    <row r="5073" spans="1:4" x14ac:dyDescent="0.2">
      <c r="A5073">
        <v>94668</v>
      </c>
      <c r="B5073" t="s">
        <v>12681</v>
      </c>
      <c r="C5073" t="s">
        <v>52</v>
      </c>
      <c r="D5073">
        <v>49.61</v>
      </c>
    </row>
    <row r="5074" spans="1:4" x14ac:dyDescent="0.2">
      <c r="A5074">
        <v>105215</v>
      </c>
      <c r="B5074" t="s">
        <v>12682</v>
      </c>
      <c r="C5074" t="s">
        <v>52</v>
      </c>
      <c r="D5074">
        <v>10.65</v>
      </c>
    </row>
    <row r="5075" spans="1:4" x14ac:dyDescent="0.2">
      <c r="A5075">
        <v>105216</v>
      </c>
      <c r="B5075" t="s">
        <v>12683</v>
      </c>
      <c r="C5075" t="s">
        <v>52</v>
      </c>
      <c r="D5075">
        <v>37.6</v>
      </c>
    </row>
    <row r="5076" spans="1:4" x14ac:dyDescent="0.2">
      <c r="A5076">
        <v>105217</v>
      </c>
      <c r="B5076" t="s">
        <v>12684</v>
      </c>
      <c r="C5076" t="s">
        <v>52</v>
      </c>
      <c r="D5076">
        <v>42.26</v>
      </c>
    </row>
    <row r="5077" spans="1:4" x14ac:dyDescent="0.2">
      <c r="A5077">
        <v>105214</v>
      </c>
      <c r="B5077" t="s">
        <v>12685</v>
      </c>
      <c r="C5077" t="s">
        <v>52</v>
      </c>
      <c r="D5077">
        <v>44.57</v>
      </c>
    </row>
    <row r="5078" spans="1:4" x14ac:dyDescent="0.2">
      <c r="A5078">
        <v>105218</v>
      </c>
      <c r="B5078" t="s">
        <v>12686</v>
      </c>
      <c r="C5078" t="s">
        <v>52</v>
      </c>
      <c r="D5078">
        <v>72.959999999999994</v>
      </c>
    </row>
    <row r="5079" spans="1:4" x14ac:dyDescent="0.2">
      <c r="A5079">
        <v>105213</v>
      </c>
      <c r="B5079" t="s">
        <v>12687</v>
      </c>
      <c r="C5079" t="s">
        <v>52</v>
      </c>
      <c r="D5079">
        <v>199.51</v>
      </c>
    </row>
    <row r="5080" spans="1:4" x14ac:dyDescent="0.2">
      <c r="A5080">
        <v>105233</v>
      </c>
      <c r="B5080" t="s">
        <v>12688</v>
      </c>
      <c r="C5080" t="s">
        <v>52</v>
      </c>
      <c r="D5080">
        <v>9.3000000000000007</v>
      </c>
    </row>
    <row r="5081" spans="1:4" x14ac:dyDescent="0.2">
      <c r="A5081">
        <v>105234</v>
      </c>
      <c r="B5081" t="s">
        <v>12689</v>
      </c>
      <c r="C5081" t="s">
        <v>52</v>
      </c>
      <c r="D5081">
        <v>11.41</v>
      </c>
    </row>
    <row r="5082" spans="1:4" x14ac:dyDescent="0.2">
      <c r="A5082">
        <v>105228</v>
      </c>
      <c r="B5082" t="s">
        <v>12690</v>
      </c>
      <c r="C5082" t="s">
        <v>52</v>
      </c>
      <c r="D5082">
        <v>13.66</v>
      </c>
    </row>
    <row r="5083" spans="1:4" x14ac:dyDescent="0.2">
      <c r="A5083">
        <v>105138</v>
      </c>
      <c r="B5083" t="s">
        <v>12691</v>
      </c>
      <c r="C5083" t="s">
        <v>52</v>
      </c>
      <c r="D5083">
        <v>19.579999999999998</v>
      </c>
    </row>
    <row r="5084" spans="1:4" x14ac:dyDescent="0.2">
      <c r="A5084">
        <v>105139</v>
      </c>
      <c r="B5084" t="s">
        <v>12692</v>
      </c>
      <c r="C5084" t="s">
        <v>52</v>
      </c>
      <c r="D5084">
        <v>22.91</v>
      </c>
    </row>
    <row r="5085" spans="1:4" x14ac:dyDescent="0.2">
      <c r="A5085">
        <v>105140</v>
      </c>
      <c r="B5085" t="s">
        <v>12693</v>
      </c>
      <c r="C5085" t="s">
        <v>52</v>
      </c>
      <c r="D5085">
        <v>29.41</v>
      </c>
    </row>
    <row r="5086" spans="1:4" x14ac:dyDescent="0.2">
      <c r="A5086">
        <v>105141</v>
      </c>
      <c r="B5086" t="s">
        <v>12694</v>
      </c>
      <c r="C5086" t="s">
        <v>52</v>
      </c>
      <c r="D5086">
        <v>35.119999999999997</v>
      </c>
    </row>
    <row r="5087" spans="1:4" x14ac:dyDescent="0.2">
      <c r="A5087">
        <v>105172</v>
      </c>
      <c r="B5087" t="s">
        <v>12695</v>
      </c>
      <c r="C5087" t="s">
        <v>52</v>
      </c>
      <c r="D5087">
        <v>94.79</v>
      </c>
    </row>
    <row r="5088" spans="1:4" x14ac:dyDescent="0.2">
      <c r="A5088">
        <v>105169</v>
      </c>
      <c r="B5088" t="s">
        <v>12696</v>
      </c>
      <c r="C5088" t="s">
        <v>52</v>
      </c>
      <c r="D5088">
        <v>95.08</v>
      </c>
    </row>
    <row r="5089" spans="1:4" x14ac:dyDescent="0.2">
      <c r="A5089">
        <v>105230</v>
      </c>
      <c r="B5089" t="s">
        <v>12697</v>
      </c>
      <c r="C5089" t="s">
        <v>52</v>
      </c>
      <c r="D5089">
        <v>9.4</v>
      </c>
    </row>
    <row r="5090" spans="1:4" x14ac:dyDescent="0.2">
      <c r="A5090">
        <v>105231</v>
      </c>
      <c r="B5090" t="s">
        <v>12698</v>
      </c>
      <c r="C5090" t="s">
        <v>52</v>
      </c>
      <c r="D5090">
        <v>11.02</v>
      </c>
    </row>
    <row r="5091" spans="1:4" x14ac:dyDescent="0.2">
      <c r="A5091">
        <v>105232</v>
      </c>
      <c r="B5091" t="s">
        <v>12699</v>
      </c>
      <c r="C5091" t="s">
        <v>52</v>
      </c>
      <c r="D5091">
        <v>20.49</v>
      </c>
    </row>
    <row r="5092" spans="1:4" x14ac:dyDescent="0.2">
      <c r="A5092">
        <v>105229</v>
      </c>
      <c r="B5092" t="s">
        <v>12700</v>
      </c>
      <c r="C5092" t="s">
        <v>52</v>
      </c>
      <c r="D5092">
        <v>32.15</v>
      </c>
    </row>
    <row r="5093" spans="1:4" x14ac:dyDescent="0.2">
      <c r="A5093">
        <v>105146</v>
      </c>
      <c r="B5093" t="s">
        <v>12701</v>
      </c>
      <c r="C5093" t="s">
        <v>52</v>
      </c>
      <c r="D5093">
        <v>26.19</v>
      </c>
    </row>
    <row r="5094" spans="1:4" x14ac:dyDescent="0.2">
      <c r="A5094">
        <v>94613</v>
      </c>
      <c r="B5094" t="s">
        <v>12702</v>
      </c>
      <c r="C5094" t="s">
        <v>52</v>
      </c>
      <c r="D5094" t="s">
        <v>17527</v>
      </c>
    </row>
    <row r="5095" spans="1:4" x14ac:dyDescent="0.2">
      <c r="A5095">
        <v>94607</v>
      </c>
      <c r="B5095" t="s">
        <v>12703</v>
      </c>
      <c r="C5095" t="s">
        <v>52</v>
      </c>
      <c r="D5095" t="s">
        <v>17527</v>
      </c>
    </row>
    <row r="5096" spans="1:4" x14ac:dyDescent="0.2">
      <c r="A5096">
        <v>94609</v>
      </c>
      <c r="B5096" t="s">
        <v>12704</v>
      </c>
      <c r="C5096" t="s">
        <v>52</v>
      </c>
      <c r="D5096" t="s">
        <v>17527</v>
      </c>
    </row>
    <row r="5097" spans="1:4" x14ac:dyDescent="0.2">
      <c r="A5097">
        <v>94611</v>
      </c>
      <c r="B5097" t="s">
        <v>12705</v>
      </c>
      <c r="C5097" t="s">
        <v>52</v>
      </c>
      <c r="D5097" t="s">
        <v>17527</v>
      </c>
    </row>
    <row r="5098" spans="1:4" x14ac:dyDescent="0.2">
      <c r="A5098">
        <v>96738</v>
      </c>
      <c r="B5098" t="s">
        <v>12706</v>
      </c>
      <c r="C5098" t="s">
        <v>52</v>
      </c>
      <c r="D5098">
        <v>26.8</v>
      </c>
    </row>
    <row r="5099" spans="1:4" x14ac:dyDescent="0.2">
      <c r="A5099">
        <v>96740</v>
      </c>
      <c r="B5099" t="s">
        <v>12707</v>
      </c>
      <c r="C5099" t="s">
        <v>52</v>
      </c>
      <c r="D5099">
        <v>36.96</v>
      </c>
    </row>
    <row r="5100" spans="1:4" x14ac:dyDescent="0.2">
      <c r="A5100">
        <v>94738</v>
      </c>
      <c r="B5100" t="s">
        <v>12708</v>
      </c>
      <c r="C5100" t="s">
        <v>52</v>
      </c>
      <c r="D5100" s="335">
        <v>1702.61</v>
      </c>
    </row>
    <row r="5101" spans="1:4" x14ac:dyDescent="0.2">
      <c r="A5101">
        <v>94724</v>
      </c>
      <c r="B5101" t="s">
        <v>12709</v>
      </c>
      <c r="C5101" t="s">
        <v>52</v>
      </c>
      <c r="D5101">
        <v>27.48</v>
      </c>
    </row>
    <row r="5102" spans="1:4" x14ac:dyDescent="0.2">
      <c r="A5102">
        <v>94726</v>
      </c>
      <c r="B5102" t="s">
        <v>12710</v>
      </c>
      <c r="C5102" t="s">
        <v>52</v>
      </c>
      <c r="D5102">
        <v>35.409999999999997</v>
      </c>
    </row>
    <row r="5103" spans="1:4" x14ac:dyDescent="0.2">
      <c r="A5103">
        <v>94728</v>
      </c>
      <c r="B5103" t="s">
        <v>12711</v>
      </c>
      <c r="C5103" t="s">
        <v>52</v>
      </c>
      <c r="D5103">
        <v>55.02</v>
      </c>
    </row>
    <row r="5104" spans="1:4" x14ac:dyDescent="0.2">
      <c r="A5104">
        <v>94730</v>
      </c>
      <c r="B5104" t="s">
        <v>12712</v>
      </c>
      <c r="C5104" t="s">
        <v>52</v>
      </c>
      <c r="D5104">
        <v>67.52</v>
      </c>
    </row>
    <row r="5105" spans="1:4" x14ac:dyDescent="0.2">
      <c r="A5105">
        <v>94732</v>
      </c>
      <c r="B5105" t="s">
        <v>12713</v>
      </c>
      <c r="C5105" t="s">
        <v>52</v>
      </c>
      <c r="D5105">
        <v>108.04</v>
      </c>
    </row>
    <row r="5106" spans="1:4" x14ac:dyDescent="0.2">
      <c r="A5106">
        <v>94734</v>
      </c>
      <c r="B5106" t="s">
        <v>12714</v>
      </c>
      <c r="C5106" t="s">
        <v>52</v>
      </c>
      <c r="D5106">
        <v>390.17</v>
      </c>
    </row>
    <row r="5107" spans="1:4" x14ac:dyDescent="0.2">
      <c r="A5107">
        <v>94736</v>
      </c>
      <c r="B5107" t="s">
        <v>12715</v>
      </c>
      <c r="C5107" t="s">
        <v>52</v>
      </c>
      <c r="D5107">
        <v>567.34</v>
      </c>
    </row>
    <row r="5108" spans="1:4" x14ac:dyDescent="0.2">
      <c r="A5108">
        <v>94483</v>
      </c>
      <c r="B5108" t="s">
        <v>12716</v>
      </c>
      <c r="C5108" t="s">
        <v>52</v>
      </c>
      <c r="D5108" s="335">
        <v>1477.55</v>
      </c>
    </row>
    <row r="5109" spans="1:4" x14ac:dyDescent="0.2">
      <c r="A5109">
        <v>94482</v>
      </c>
      <c r="B5109" t="s">
        <v>12717</v>
      </c>
      <c r="C5109" t="s">
        <v>52</v>
      </c>
      <c r="D5109" s="335">
        <v>1746.04</v>
      </c>
    </row>
    <row r="5110" spans="1:4" x14ac:dyDescent="0.2">
      <c r="A5110">
        <v>94481</v>
      </c>
      <c r="B5110" t="s">
        <v>12718</v>
      </c>
      <c r="C5110" t="s">
        <v>52</v>
      </c>
      <c r="D5110" s="335">
        <v>2202.67</v>
      </c>
    </row>
    <row r="5111" spans="1:4" x14ac:dyDescent="0.2">
      <c r="A5111">
        <v>94480</v>
      </c>
      <c r="B5111" t="s">
        <v>12719</v>
      </c>
      <c r="C5111" t="s">
        <v>52</v>
      </c>
      <c r="D5111" s="335">
        <v>3066.7</v>
      </c>
    </row>
    <row r="5112" spans="1:4" x14ac:dyDescent="0.2">
      <c r="A5112">
        <v>94472</v>
      </c>
      <c r="B5112" t="s">
        <v>12720</v>
      </c>
      <c r="C5112" t="s">
        <v>52</v>
      </c>
      <c r="D5112">
        <v>86.97</v>
      </c>
    </row>
    <row r="5113" spans="1:4" x14ac:dyDescent="0.2">
      <c r="A5113">
        <v>94474</v>
      </c>
      <c r="B5113" t="s">
        <v>12721</v>
      </c>
      <c r="C5113" t="s">
        <v>52</v>
      </c>
      <c r="D5113">
        <v>143.27000000000001</v>
      </c>
    </row>
    <row r="5114" spans="1:4" x14ac:dyDescent="0.2">
      <c r="A5114">
        <v>94476</v>
      </c>
      <c r="B5114" t="s">
        <v>12722</v>
      </c>
      <c r="C5114" t="s">
        <v>52</v>
      </c>
      <c r="D5114">
        <v>198.71</v>
      </c>
    </row>
    <row r="5115" spans="1:4" x14ac:dyDescent="0.2">
      <c r="A5115">
        <v>94471</v>
      </c>
      <c r="B5115" t="s">
        <v>12723</v>
      </c>
      <c r="C5115" t="s">
        <v>52</v>
      </c>
      <c r="D5115">
        <v>84.59</v>
      </c>
    </row>
    <row r="5116" spans="1:4" x14ac:dyDescent="0.2">
      <c r="A5116">
        <v>94473</v>
      </c>
      <c r="B5116" t="s">
        <v>12724</v>
      </c>
      <c r="C5116" t="s">
        <v>52</v>
      </c>
      <c r="D5116">
        <v>132.78</v>
      </c>
    </row>
    <row r="5117" spans="1:4" x14ac:dyDescent="0.2">
      <c r="A5117">
        <v>94475</v>
      </c>
      <c r="B5117" t="s">
        <v>12725</v>
      </c>
      <c r="C5117" t="s">
        <v>52</v>
      </c>
      <c r="D5117">
        <v>178.51</v>
      </c>
    </row>
    <row r="5118" spans="1:4" x14ac:dyDescent="0.2">
      <c r="A5118">
        <v>105194</v>
      </c>
      <c r="B5118" t="s">
        <v>12726</v>
      </c>
      <c r="C5118" t="s">
        <v>52</v>
      </c>
      <c r="D5118">
        <v>93.51</v>
      </c>
    </row>
    <row r="5119" spans="1:4" x14ac:dyDescent="0.2">
      <c r="A5119">
        <v>105195</v>
      </c>
      <c r="B5119" t="s">
        <v>12727</v>
      </c>
      <c r="C5119" t="s">
        <v>52</v>
      </c>
      <c r="D5119">
        <v>232.75</v>
      </c>
    </row>
    <row r="5120" spans="1:4" x14ac:dyDescent="0.2">
      <c r="A5120">
        <v>105178</v>
      </c>
      <c r="B5120" t="s">
        <v>12728</v>
      </c>
      <c r="C5120" t="s">
        <v>52</v>
      </c>
      <c r="D5120">
        <v>147.69999999999999</v>
      </c>
    </row>
    <row r="5121" spans="1:4" x14ac:dyDescent="0.2">
      <c r="A5121">
        <v>94620</v>
      </c>
      <c r="B5121" t="s">
        <v>12729</v>
      </c>
      <c r="C5121" t="s">
        <v>52</v>
      </c>
      <c r="D5121">
        <v>903.5</v>
      </c>
    </row>
    <row r="5122" spans="1:4" x14ac:dyDescent="0.2">
      <c r="A5122">
        <v>94614</v>
      </c>
      <c r="B5122" t="s">
        <v>12730</v>
      </c>
      <c r="C5122" t="s">
        <v>52</v>
      </c>
      <c r="D5122">
        <v>151.31</v>
      </c>
    </row>
    <row r="5123" spans="1:4" x14ac:dyDescent="0.2">
      <c r="A5123">
        <v>94616</v>
      </c>
      <c r="B5123" t="s">
        <v>12731</v>
      </c>
      <c r="C5123" t="s">
        <v>52</v>
      </c>
      <c r="D5123">
        <v>407.64</v>
      </c>
    </row>
    <row r="5124" spans="1:4" x14ac:dyDescent="0.2">
      <c r="A5124">
        <v>94618</v>
      </c>
      <c r="B5124" t="s">
        <v>12732</v>
      </c>
      <c r="C5124" t="s">
        <v>52</v>
      </c>
      <c r="D5124">
        <v>396.92</v>
      </c>
    </row>
    <row r="5125" spans="1:4" x14ac:dyDescent="0.2">
      <c r="A5125">
        <v>105193</v>
      </c>
      <c r="B5125" t="s">
        <v>12733</v>
      </c>
      <c r="C5125" t="s">
        <v>52</v>
      </c>
      <c r="D5125">
        <v>161.57</v>
      </c>
    </row>
    <row r="5126" spans="1:4" x14ac:dyDescent="0.2">
      <c r="A5126">
        <v>105197</v>
      </c>
      <c r="B5126" t="s">
        <v>12734</v>
      </c>
      <c r="C5126" t="s">
        <v>52</v>
      </c>
      <c r="D5126">
        <v>171.07</v>
      </c>
    </row>
    <row r="5127" spans="1:4" x14ac:dyDescent="0.2">
      <c r="A5127">
        <v>105196</v>
      </c>
      <c r="B5127" t="s">
        <v>12735</v>
      </c>
      <c r="C5127" t="s">
        <v>52</v>
      </c>
      <c r="D5127">
        <v>246.77</v>
      </c>
    </row>
    <row r="5128" spans="1:4" x14ac:dyDescent="0.2">
      <c r="A5128">
        <v>105198</v>
      </c>
      <c r="B5128" t="s">
        <v>12736</v>
      </c>
      <c r="C5128" t="s">
        <v>52</v>
      </c>
      <c r="D5128">
        <v>348.43</v>
      </c>
    </row>
    <row r="5129" spans="1:4" x14ac:dyDescent="0.2">
      <c r="A5129">
        <v>105200</v>
      </c>
      <c r="B5129" t="s">
        <v>12737</v>
      </c>
      <c r="C5129" t="s">
        <v>52</v>
      </c>
      <c r="D5129">
        <v>136.16999999999999</v>
      </c>
    </row>
    <row r="5130" spans="1:4" x14ac:dyDescent="0.2">
      <c r="A5130">
        <v>105199</v>
      </c>
      <c r="B5130" t="s">
        <v>12738</v>
      </c>
      <c r="C5130" t="s">
        <v>52</v>
      </c>
      <c r="D5130">
        <v>224.89</v>
      </c>
    </row>
    <row r="5131" spans="1:4" x14ac:dyDescent="0.2">
      <c r="A5131">
        <v>105201</v>
      </c>
      <c r="B5131" t="s">
        <v>12739</v>
      </c>
      <c r="C5131" t="s">
        <v>52</v>
      </c>
      <c r="D5131">
        <v>306.49</v>
      </c>
    </row>
    <row r="5132" spans="1:4" x14ac:dyDescent="0.2">
      <c r="A5132">
        <v>94755</v>
      </c>
      <c r="B5132" t="s">
        <v>12740</v>
      </c>
      <c r="C5132" t="s">
        <v>52</v>
      </c>
      <c r="D5132" t="s">
        <v>17527</v>
      </c>
    </row>
    <row r="5133" spans="1:4" x14ac:dyDescent="0.2">
      <c r="A5133">
        <v>94741</v>
      </c>
      <c r="B5133" t="s">
        <v>12741</v>
      </c>
      <c r="C5133" t="s">
        <v>52</v>
      </c>
      <c r="D5133">
        <v>14.29</v>
      </c>
    </row>
    <row r="5134" spans="1:4" x14ac:dyDescent="0.2">
      <c r="A5134">
        <v>94743</v>
      </c>
      <c r="B5134" t="s">
        <v>12742</v>
      </c>
      <c r="C5134" t="s">
        <v>52</v>
      </c>
      <c r="D5134">
        <v>22.95</v>
      </c>
    </row>
    <row r="5135" spans="1:4" x14ac:dyDescent="0.2">
      <c r="A5135">
        <v>94745</v>
      </c>
      <c r="B5135" t="s">
        <v>12743</v>
      </c>
      <c r="C5135" t="s">
        <v>52</v>
      </c>
      <c r="D5135" t="s">
        <v>17527</v>
      </c>
    </row>
    <row r="5136" spans="1:4" x14ac:dyDescent="0.2">
      <c r="A5136">
        <v>94747</v>
      </c>
      <c r="B5136" t="s">
        <v>12744</v>
      </c>
      <c r="C5136" t="s">
        <v>52</v>
      </c>
      <c r="D5136" t="s">
        <v>17527</v>
      </c>
    </row>
    <row r="5137" spans="1:4" x14ac:dyDescent="0.2">
      <c r="A5137">
        <v>94749</v>
      </c>
      <c r="B5137" t="s">
        <v>12745</v>
      </c>
      <c r="C5137" t="s">
        <v>52</v>
      </c>
      <c r="D5137" t="s">
        <v>17527</v>
      </c>
    </row>
    <row r="5138" spans="1:4" x14ac:dyDescent="0.2">
      <c r="A5138">
        <v>94751</v>
      </c>
      <c r="B5138" t="s">
        <v>12746</v>
      </c>
      <c r="C5138" t="s">
        <v>52</v>
      </c>
      <c r="D5138" t="s">
        <v>17527</v>
      </c>
    </row>
    <row r="5139" spans="1:4" x14ac:dyDescent="0.2">
      <c r="A5139">
        <v>94753</v>
      </c>
      <c r="B5139" t="s">
        <v>12747</v>
      </c>
      <c r="C5139" t="s">
        <v>52</v>
      </c>
      <c r="D5139" t="s">
        <v>17527</v>
      </c>
    </row>
    <row r="5140" spans="1:4" x14ac:dyDescent="0.2">
      <c r="A5140">
        <v>105209</v>
      </c>
      <c r="B5140" t="s">
        <v>12748</v>
      </c>
      <c r="C5140" t="s">
        <v>52</v>
      </c>
      <c r="D5140">
        <v>165.85</v>
      </c>
    </row>
    <row r="5141" spans="1:4" x14ac:dyDescent="0.2">
      <c r="A5141">
        <v>105208</v>
      </c>
      <c r="B5141" t="s">
        <v>12749</v>
      </c>
      <c r="C5141" t="s">
        <v>52</v>
      </c>
      <c r="D5141">
        <v>335.96</v>
      </c>
    </row>
    <row r="5142" spans="1:4" x14ac:dyDescent="0.2">
      <c r="A5142">
        <v>105210</v>
      </c>
      <c r="B5142" t="s">
        <v>12750</v>
      </c>
      <c r="C5142" t="s">
        <v>52</v>
      </c>
      <c r="D5142">
        <v>432.9</v>
      </c>
    </row>
    <row r="5143" spans="1:4" x14ac:dyDescent="0.2">
      <c r="A5143">
        <v>105203</v>
      </c>
      <c r="B5143" t="s">
        <v>12751</v>
      </c>
      <c r="C5143" t="s">
        <v>52</v>
      </c>
      <c r="D5143">
        <v>170.35</v>
      </c>
    </row>
    <row r="5144" spans="1:4" x14ac:dyDescent="0.2">
      <c r="A5144">
        <v>105202</v>
      </c>
      <c r="B5144" t="s">
        <v>12752</v>
      </c>
      <c r="C5144" t="s">
        <v>52</v>
      </c>
      <c r="D5144">
        <v>277.20999999999998</v>
      </c>
    </row>
    <row r="5145" spans="1:4" x14ac:dyDescent="0.2">
      <c r="A5145">
        <v>105204</v>
      </c>
      <c r="B5145" t="s">
        <v>12753</v>
      </c>
      <c r="C5145" t="s">
        <v>52</v>
      </c>
      <c r="D5145">
        <v>367.72</v>
      </c>
    </row>
    <row r="5146" spans="1:4" x14ac:dyDescent="0.2">
      <c r="A5146">
        <v>105206</v>
      </c>
      <c r="B5146" t="s">
        <v>12754</v>
      </c>
      <c r="C5146" t="s">
        <v>52</v>
      </c>
      <c r="D5146">
        <v>162.6</v>
      </c>
    </row>
    <row r="5147" spans="1:4" x14ac:dyDescent="0.2">
      <c r="A5147">
        <v>105205</v>
      </c>
      <c r="B5147" t="s">
        <v>12755</v>
      </c>
      <c r="C5147" t="s">
        <v>52</v>
      </c>
      <c r="D5147">
        <v>256.57</v>
      </c>
    </row>
    <row r="5148" spans="1:4" x14ac:dyDescent="0.2">
      <c r="A5148">
        <v>105207</v>
      </c>
      <c r="B5148" t="s">
        <v>12756</v>
      </c>
      <c r="C5148" t="s">
        <v>52</v>
      </c>
      <c r="D5148">
        <v>357.4</v>
      </c>
    </row>
    <row r="5149" spans="1:4" x14ac:dyDescent="0.2">
      <c r="A5149">
        <v>94687</v>
      </c>
      <c r="B5149" t="s">
        <v>12757</v>
      </c>
      <c r="C5149" t="s">
        <v>52</v>
      </c>
      <c r="D5149">
        <v>251.57</v>
      </c>
    </row>
    <row r="5150" spans="1:4" x14ac:dyDescent="0.2">
      <c r="A5150">
        <v>94673</v>
      </c>
      <c r="B5150" t="s">
        <v>12758</v>
      </c>
      <c r="C5150" t="s">
        <v>52</v>
      </c>
      <c r="D5150">
        <v>8.4600000000000009</v>
      </c>
    </row>
    <row r="5151" spans="1:4" x14ac:dyDescent="0.2">
      <c r="A5151">
        <v>94675</v>
      </c>
      <c r="B5151" t="s">
        <v>12759</v>
      </c>
      <c r="C5151" t="s">
        <v>52</v>
      </c>
      <c r="D5151">
        <v>13.92</v>
      </c>
    </row>
    <row r="5152" spans="1:4" x14ac:dyDescent="0.2">
      <c r="A5152">
        <v>94677</v>
      </c>
      <c r="B5152" t="s">
        <v>12760</v>
      </c>
      <c r="C5152" t="s">
        <v>52</v>
      </c>
      <c r="D5152">
        <v>22.25</v>
      </c>
    </row>
    <row r="5153" spans="1:4" x14ac:dyDescent="0.2">
      <c r="A5153">
        <v>94679</v>
      </c>
      <c r="B5153" t="s">
        <v>12761</v>
      </c>
      <c r="C5153" t="s">
        <v>52</v>
      </c>
      <c r="D5153">
        <v>27.15</v>
      </c>
    </row>
    <row r="5154" spans="1:4" x14ac:dyDescent="0.2">
      <c r="A5154">
        <v>94681</v>
      </c>
      <c r="B5154" t="s">
        <v>2338</v>
      </c>
      <c r="C5154" t="s">
        <v>52</v>
      </c>
      <c r="D5154">
        <v>54.74</v>
      </c>
    </row>
    <row r="5155" spans="1:4" x14ac:dyDescent="0.2">
      <c r="A5155">
        <v>94683</v>
      </c>
      <c r="B5155" t="s">
        <v>12762</v>
      </c>
      <c r="C5155" t="s">
        <v>52</v>
      </c>
      <c r="D5155">
        <v>83.09</v>
      </c>
    </row>
    <row r="5156" spans="1:4" x14ac:dyDescent="0.2">
      <c r="A5156">
        <v>94685</v>
      </c>
      <c r="B5156" t="s">
        <v>12763</v>
      </c>
      <c r="C5156" t="s">
        <v>52</v>
      </c>
      <c r="D5156">
        <v>105.74</v>
      </c>
    </row>
    <row r="5157" spans="1:4" x14ac:dyDescent="0.2">
      <c r="A5157">
        <v>94621</v>
      </c>
      <c r="B5157" t="s">
        <v>12764</v>
      </c>
      <c r="C5157" t="s">
        <v>52</v>
      </c>
      <c r="D5157" t="s">
        <v>17527</v>
      </c>
    </row>
    <row r="5158" spans="1:4" x14ac:dyDescent="0.2">
      <c r="A5158">
        <v>94615</v>
      </c>
      <c r="B5158" t="s">
        <v>12765</v>
      </c>
      <c r="C5158" t="s">
        <v>52</v>
      </c>
      <c r="D5158">
        <v>170.53</v>
      </c>
    </row>
    <row r="5159" spans="1:4" x14ac:dyDescent="0.2">
      <c r="A5159">
        <v>94617</v>
      </c>
      <c r="B5159" t="s">
        <v>12766</v>
      </c>
      <c r="C5159" t="s">
        <v>52</v>
      </c>
      <c r="D5159">
        <v>340.81</v>
      </c>
    </row>
    <row r="5160" spans="1:4" x14ac:dyDescent="0.2">
      <c r="A5160">
        <v>94619</v>
      </c>
      <c r="B5160" t="s">
        <v>12767</v>
      </c>
      <c r="C5160" t="s">
        <v>52</v>
      </c>
      <c r="D5160" t="s">
        <v>17527</v>
      </c>
    </row>
    <row r="5161" spans="1:4" x14ac:dyDescent="0.2">
      <c r="A5161">
        <v>105147</v>
      </c>
      <c r="B5161" t="s">
        <v>12768</v>
      </c>
      <c r="C5161" t="s">
        <v>52</v>
      </c>
      <c r="D5161">
        <v>18.45</v>
      </c>
    </row>
    <row r="5162" spans="1:4" x14ac:dyDescent="0.2">
      <c r="A5162">
        <v>105148</v>
      </c>
      <c r="B5162" t="s">
        <v>12769</v>
      </c>
      <c r="C5162" t="s">
        <v>52</v>
      </c>
      <c r="D5162">
        <v>26.14</v>
      </c>
    </row>
    <row r="5163" spans="1:4" x14ac:dyDescent="0.2">
      <c r="A5163">
        <v>105154</v>
      </c>
      <c r="B5163" t="s">
        <v>12770</v>
      </c>
      <c r="C5163" t="s">
        <v>52</v>
      </c>
      <c r="D5163">
        <v>7.87</v>
      </c>
    </row>
    <row r="5164" spans="1:4" x14ac:dyDescent="0.2">
      <c r="A5164">
        <v>105155</v>
      </c>
      <c r="B5164" t="s">
        <v>12771</v>
      </c>
      <c r="C5164" t="s">
        <v>52</v>
      </c>
      <c r="D5164">
        <v>11.73</v>
      </c>
    </row>
    <row r="5165" spans="1:4" x14ac:dyDescent="0.2">
      <c r="A5165">
        <v>105156</v>
      </c>
      <c r="B5165" t="s">
        <v>12772</v>
      </c>
      <c r="C5165" t="s">
        <v>52</v>
      </c>
      <c r="D5165">
        <v>14.97</v>
      </c>
    </row>
    <row r="5166" spans="1:4" x14ac:dyDescent="0.2">
      <c r="A5166">
        <v>105157</v>
      </c>
      <c r="B5166" t="s">
        <v>12773</v>
      </c>
      <c r="C5166" t="s">
        <v>52</v>
      </c>
      <c r="D5166">
        <v>23</v>
      </c>
    </row>
    <row r="5167" spans="1:4" x14ac:dyDescent="0.2">
      <c r="A5167">
        <v>105158</v>
      </c>
      <c r="B5167" t="s">
        <v>12774</v>
      </c>
      <c r="C5167" t="s">
        <v>52</v>
      </c>
      <c r="D5167">
        <v>33.65</v>
      </c>
    </row>
    <row r="5168" spans="1:4" x14ac:dyDescent="0.2">
      <c r="A5168">
        <v>105159</v>
      </c>
      <c r="B5168" t="s">
        <v>12775</v>
      </c>
      <c r="C5168" t="s">
        <v>52</v>
      </c>
      <c r="D5168">
        <v>59.5</v>
      </c>
    </row>
    <row r="5169" spans="1:4" x14ac:dyDescent="0.2">
      <c r="A5169">
        <v>105160</v>
      </c>
      <c r="B5169" t="s">
        <v>12776</v>
      </c>
      <c r="C5169" t="s">
        <v>52</v>
      </c>
      <c r="D5169">
        <v>73.45</v>
      </c>
    </row>
    <row r="5170" spans="1:4" x14ac:dyDescent="0.2">
      <c r="A5170">
        <v>94634</v>
      </c>
      <c r="B5170" t="s">
        <v>12777</v>
      </c>
      <c r="C5170" t="s">
        <v>52</v>
      </c>
      <c r="D5170" t="s">
        <v>17527</v>
      </c>
    </row>
    <row r="5171" spans="1:4" x14ac:dyDescent="0.2">
      <c r="A5171">
        <v>94631</v>
      </c>
      <c r="B5171" t="s">
        <v>12778</v>
      </c>
      <c r="C5171" t="s">
        <v>52</v>
      </c>
      <c r="D5171" t="s">
        <v>17527</v>
      </c>
    </row>
    <row r="5172" spans="1:4" x14ac:dyDescent="0.2">
      <c r="A5172">
        <v>94632</v>
      </c>
      <c r="B5172" t="s">
        <v>12779</v>
      </c>
      <c r="C5172" t="s">
        <v>52</v>
      </c>
      <c r="D5172" t="s">
        <v>17527</v>
      </c>
    </row>
    <row r="5173" spans="1:4" x14ac:dyDescent="0.2">
      <c r="A5173">
        <v>94633</v>
      </c>
      <c r="B5173" t="s">
        <v>12780</v>
      </c>
      <c r="C5173" t="s">
        <v>52</v>
      </c>
      <c r="D5173" t="s">
        <v>17527</v>
      </c>
    </row>
    <row r="5174" spans="1:4" x14ac:dyDescent="0.2">
      <c r="A5174">
        <v>94672</v>
      </c>
      <c r="B5174" t="s">
        <v>8874</v>
      </c>
      <c r="C5174" t="s">
        <v>52</v>
      </c>
      <c r="D5174">
        <v>7.27</v>
      </c>
    </row>
    <row r="5175" spans="1:4" x14ac:dyDescent="0.2">
      <c r="A5175">
        <v>94754</v>
      </c>
      <c r="B5175" t="s">
        <v>12781</v>
      </c>
      <c r="C5175" t="s">
        <v>52</v>
      </c>
      <c r="D5175">
        <v>306.75</v>
      </c>
    </row>
    <row r="5176" spans="1:4" x14ac:dyDescent="0.2">
      <c r="A5176">
        <v>94740</v>
      </c>
      <c r="B5176" t="s">
        <v>12782</v>
      </c>
      <c r="C5176" t="s">
        <v>52</v>
      </c>
      <c r="D5176">
        <v>11.25</v>
      </c>
    </row>
    <row r="5177" spans="1:4" x14ac:dyDescent="0.2">
      <c r="A5177">
        <v>94742</v>
      </c>
      <c r="B5177" t="s">
        <v>12783</v>
      </c>
      <c r="C5177" t="s">
        <v>52</v>
      </c>
      <c r="D5177">
        <v>18.38</v>
      </c>
    </row>
    <row r="5178" spans="1:4" x14ac:dyDescent="0.2">
      <c r="A5178">
        <v>94744</v>
      </c>
      <c r="B5178" t="s">
        <v>12784</v>
      </c>
      <c r="C5178" t="s">
        <v>52</v>
      </c>
      <c r="D5178">
        <v>28.63</v>
      </c>
    </row>
    <row r="5179" spans="1:4" x14ac:dyDescent="0.2">
      <c r="A5179">
        <v>94746</v>
      </c>
      <c r="B5179" t="s">
        <v>12785</v>
      </c>
      <c r="C5179" t="s">
        <v>52</v>
      </c>
      <c r="D5179">
        <v>40.799999999999997</v>
      </c>
    </row>
    <row r="5180" spans="1:4" x14ac:dyDescent="0.2">
      <c r="A5180">
        <v>94748</v>
      </c>
      <c r="B5180" t="s">
        <v>12786</v>
      </c>
      <c r="C5180" t="s">
        <v>52</v>
      </c>
      <c r="D5180">
        <v>88.01</v>
      </c>
    </row>
    <row r="5181" spans="1:4" x14ac:dyDescent="0.2">
      <c r="A5181">
        <v>94750</v>
      </c>
      <c r="B5181" t="s">
        <v>12787</v>
      </c>
      <c r="C5181" t="s">
        <v>52</v>
      </c>
      <c r="D5181">
        <v>176.41</v>
      </c>
    </row>
    <row r="5182" spans="1:4" x14ac:dyDescent="0.2">
      <c r="A5182">
        <v>94752</v>
      </c>
      <c r="B5182" t="s">
        <v>12788</v>
      </c>
      <c r="C5182" t="s">
        <v>52</v>
      </c>
      <c r="D5182">
        <v>213.31</v>
      </c>
    </row>
    <row r="5183" spans="1:4" x14ac:dyDescent="0.2">
      <c r="A5183">
        <v>96755</v>
      </c>
      <c r="B5183" t="s">
        <v>12789</v>
      </c>
      <c r="C5183" t="s">
        <v>52</v>
      </c>
      <c r="D5183">
        <v>382.46</v>
      </c>
    </row>
    <row r="5184" spans="1:4" x14ac:dyDescent="0.2">
      <c r="A5184">
        <v>96747</v>
      </c>
      <c r="B5184" t="s">
        <v>12790</v>
      </c>
      <c r="C5184" t="s">
        <v>52</v>
      </c>
      <c r="D5184">
        <v>9.0299999999999994</v>
      </c>
    </row>
    <row r="5185" spans="1:4" x14ac:dyDescent="0.2">
      <c r="A5185">
        <v>96748</v>
      </c>
      <c r="B5185" t="s">
        <v>12791</v>
      </c>
      <c r="C5185" t="s">
        <v>52</v>
      </c>
      <c r="D5185">
        <v>10.44</v>
      </c>
    </row>
    <row r="5186" spans="1:4" x14ac:dyDescent="0.2">
      <c r="A5186">
        <v>96749</v>
      </c>
      <c r="B5186" t="s">
        <v>12792</v>
      </c>
      <c r="C5186" t="s">
        <v>52</v>
      </c>
      <c r="D5186">
        <v>13.14</v>
      </c>
    </row>
    <row r="5187" spans="1:4" x14ac:dyDescent="0.2">
      <c r="A5187">
        <v>96750</v>
      </c>
      <c r="B5187" t="s">
        <v>12793</v>
      </c>
      <c r="C5187" t="s">
        <v>52</v>
      </c>
      <c r="D5187">
        <v>20.32</v>
      </c>
    </row>
    <row r="5188" spans="1:4" x14ac:dyDescent="0.2">
      <c r="A5188">
        <v>96751</v>
      </c>
      <c r="B5188" t="s">
        <v>12794</v>
      </c>
      <c r="C5188" t="s">
        <v>52</v>
      </c>
      <c r="D5188">
        <v>29.47</v>
      </c>
    </row>
    <row r="5189" spans="1:4" x14ac:dyDescent="0.2">
      <c r="A5189">
        <v>96752</v>
      </c>
      <c r="B5189" t="s">
        <v>12795</v>
      </c>
      <c r="C5189" t="s">
        <v>52</v>
      </c>
      <c r="D5189">
        <v>44</v>
      </c>
    </row>
    <row r="5190" spans="1:4" x14ac:dyDescent="0.2">
      <c r="A5190">
        <v>96753</v>
      </c>
      <c r="B5190" t="s">
        <v>12796</v>
      </c>
      <c r="C5190" t="s">
        <v>52</v>
      </c>
      <c r="D5190">
        <v>99.06</v>
      </c>
    </row>
    <row r="5191" spans="1:4" x14ac:dyDescent="0.2">
      <c r="A5191">
        <v>96754</v>
      </c>
      <c r="B5191" t="s">
        <v>12797</v>
      </c>
      <c r="C5191" t="s">
        <v>52</v>
      </c>
      <c r="D5191">
        <v>127.22</v>
      </c>
    </row>
    <row r="5192" spans="1:4" x14ac:dyDescent="0.2">
      <c r="A5192">
        <v>94686</v>
      </c>
      <c r="B5192" t="s">
        <v>12798</v>
      </c>
      <c r="C5192" t="s">
        <v>52</v>
      </c>
      <c r="D5192">
        <v>277.19</v>
      </c>
    </row>
    <row r="5193" spans="1:4" x14ac:dyDescent="0.2">
      <c r="A5193">
        <v>94674</v>
      </c>
      <c r="B5193" t="s">
        <v>8886</v>
      </c>
      <c r="C5193" t="s">
        <v>52</v>
      </c>
      <c r="D5193">
        <v>9.4700000000000006</v>
      </c>
    </row>
    <row r="5194" spans="1:4" x14ac:dyDescent="0.2">
      <c r="A5194">
        <v>94676</v>
      </c>
      <c r="B5194" t="s">
        <v>8873</v>
      </c>
      <c r="C5194" t="s">
        <v>52</v>
      </c>
      <c r="D5194">
        <v>15.5</v>
      </c>
    </row>
    <row r="5195" spans="1:4" x14ac:dyDescent="0.2">
      <c r="A5195">
        <v>94678</v>
      </c>
      <c r="B5195" t="s">
        <v>12799</v>
      </c>
      <c r="C5195" t="s">
        <v>52</v>
      </c>
      <c r="D5195">
        <v>18.28</v>
      </c>
    </row>
    <row r="5196" spans="1:4" x14ac:dyDescent="0.2">
      <c r="A5196">
        <v>94680</v>
      </c>
      <c r="B5196" t="s">
        <v>12800</v>
      </c>
      <c r="C5196" t="s">
        <v>52</v>
      </c>
      <c r="D5196">
        <v>49.06</v>
      </c>
    </row>
    <row r="5197" spans="1:4" x14ac:dyDescent="0.2">
      <c r="A5197">
        <v>94682</v>
      </c>
      <c r="B5197" t="s">
        <v>12801</v>
      </c>
      <c r="C5197" t="s">
        <v>52</v>
      </c>
      <c r="D5197">
        <v>119.51</v>
      </c>
    </row>
    <row r="5198" spans="1:4" x14ac:dyDescent="0.2">
      <c r="A5198">
        <v>94684</v>
      </c>
      <c r="B5198" t="s">
        <v>12802</v>
      </c>
      <c r="C5198" t="s">
        <v>52</v>
      </c>
      <c r="D5198">
        <v>144.34</v>
      </c>
    </row>
    <row r="5199" spans="1:4" x14ac:dyDescent="0.2">
      <c r="A5199">
        <v>105219</v>
      </c>
      <c r="B5199" t="s">
        <v>12803</v>
      </c>
      <c r="C5199" t="s">
        <v>52</v>
      </c>
      <c r="D5199">
        <v>12.94</v>
      </c>
    </row>
    <row r="5200" spans="1:4" x14ac:dyDescent="0.2">
      <c r="A5200">
        <v>105220</v>
      </c>
      <c r="B5200" t="s">
        <v>12804</v>
      </c>
      <c r="C5200" t="s">
        <v>52</v>
      </c>
      <c r="D5200">
        <v>17.68</v>
      </c>
    </row>
    <row r="5201" spans="1:4" x14ac:dyDescent="0.2">
      <c r="A5201">
        <v>105221</v>
      </c>
      <c r="B5201" t="s">
        <v>12805</v>
      </c>
      <c r="C5201" t="s">
        <v>52</v>
      </c>
      <c r="D5201">
        <v>26.9</v>
      </c>
    </row>
    <row r="5202" spans="1:4" x14ac:dyDescent="0.2">
      <c r="A5202">
        <v>105166</v>
      </c>
      <c r="B5202" t="s">
        <v>12806</v>
      </c>
      <c r="C5202" t="s">
        <v>52</v>
      </c>
      <c r="D5202">
        <v>40.369999999999997</v>
      </c>
    </row>
    <row r="5203" spans="1:4" x14ac:dyDescent="0.2">
      <c r="A5203">
        <v>105222</v>
      </c>
      <c r="B5203" t="s">
        <v>12807</v>
      </c>
      <c r="C5203" t="s">
        <v>52</v>
      </c>
      <c r="D5203">
        <v>75.400000000000006</v>
      </c>
    </row>
    <row r="5204" spans="1:4" x14ac:dyDescent="0.2">
      <c r="A5204">
        <v>105223</v>
      </c>
      <c r="B5204" t="s">
        <v>12808</v>
      </c>
      <c r="C5204" t="s">
        <v>52</v>
      </c>
      <c r="D5204">
        <v>170.71</v>
      </c>
    </row>
    <row r="5205" spans="1:4" x14ac:dyDescent="0.2">
      <c r="A5205">
        <v>105224</v>
      </c>
      <c r="B5205" t="s">
        <v>12809</v>
      </c>
      <c r="C5205" t="s">
        <v>52</v>
      </c>
      <c r="D5205">
        <v>248.81</v>
      </c>
    </row>
    <row r="5206" spans="1:4" x14ac:dyDescent="0.2">
      <c r="A5206">
        <v>105149</v>
      </c>
      <c r="B5206" t="s">
        <v>12810</v>
      </c>
      <c r="C5206" t="s">
        <v>52</v>
      </c>
      <c r="D5206">
        <v>9.3000000000000007</v>
      </c>
    </row>
    <row r="5207" spans="1:4" x14ac:dyDescent="0.2">
      <c r="A5207">
        <v>105150</v>
      </c>
      <c r="B5207" t="s">
        <v>12811</v>
      </c>
      <c r="C5207" t="s">
        <v>52</v>
      </c>
      <c r="D5207">
        <v>10.88</v>
      </c>
    </row>
    <row r="5208" spans="1:4" x14ac:dyDescent="0.2">
      <c r="A5208">
        <v>105151</v>
      </c>
      <c r="B5208" t="s">
        <v>12812</v>
      </c>
      <c r="C5208" t="s">
        <v>52</v>
      </c>
      <c r="D5208">
        <v>26.37</v>
      </c>
    </row>
    <row r="5209" spans="1:4" x14ac:dyDescent="0.2">
      <c r="A5209">
        <v>105152</v>
      </c>
      <c r="B5209" t="s">
        <v>12813</v>
      </c>
      <c r="C5209" t="s">
        <v>52</v>
      </c>
      <c r="D5209">
        <v>39.049999999999997</v>
      </c>
    </row>
    <row r="5210" spans="1:4" x14ac:dyDescent="0.2">
      <c r="A5210">
        <v>105153</v>
      </c>
      <c r="B5210" t="s">
        <v>12814</v>
      </c>
      <c r="C5210" t="s">
        <v>52</v>
      </c>
      <c r="D5210">
        <v>61.09</v>
      </c>
    </row>
    <row r="5211" spans="1:4" x14ac:dyDescent="0.2">
      <c r="A5211">
        <v>105161</v>
      </c>
      <c r="B5211" t="s">
        <v>12815</v>
      </c>
      <c r="C5211" t="s">
        <v>52</v>
      </c>
      <c r="D5211">
        <v>109.49</v>
      </c>
    </row>
    <row r="5212" spans="1:4" x14ac:dyDescent="0.2">
      <c r="A5212">
        <v>105162</v>
      </c>
      <c r="B5212" t="s">
        <v>12816</v>
      </c>
      <c r="C5212" t="s">
        <v>52</v>
      </c>
      <c r="D5212">
        <v>186.31</v>
      </c>
    </row>
    <row r="5213" spans="1:4" x14ac:dyDescent="0.2">
      <c r="A5213">
        <v>105163</v>
      </c>
      <c r="B5213" t="s">
        <v>12817</v>
      </c>
      <c r="C5213" t="s">
        <v>52</v>
      </c>
      <c r="D5213">
        <v>16.86</v>
      </c>
    </row>
    <row r="5214" spans="1:4" x14ac:dyDescent="0.2">
      <c r="A5214">
        <v>105170</v>
      </c>
      <c r="B5214" t="s">
        <v>12818</v>
      </c>
      <c r="C5214" t="s">
        <v>52</v>
      </c>
      <c r="D5214">
        <v>6.82</v>
      </c>
    </row>
    <row r="5215" spans="1:4" x14ac:dyDescent="0.2">
      <c r="A5215">
        <v>105179</v>
      </c>
      <c r="B5215" t="s">
        <v>12819</v>
      </c>
      <c r="C5215" t="s">
        <v>52</v>
      </c>
      <c r="D5215">
        <v>11.37</v>
      </c>
    </row>
    <row r="5216" spans="1:4" x14ac:dyDescent="0.2">
      <c r="A5216">
        <v>105180</v>
      </c>
      <c r="B5216" t="s">
        <v>12820</v>
      </c>
      <c r="C5216" t="s">
        <v>52</v>
      </c>
      <c r="D5216">
        <v>15.56</v>
      </c>
    </row>
    <row r="5217" spans="1:4" x14ac:dyDescent="0.2">
      <c r="A5217">
        <v>105181</v>
      </c>
      <c r="B5217" t="s">
        <v>12821</v>
      </c>
      <c r="C5217" t="s">
        <v>52</v>
      </c>
      <c r="D5217">
        <v>21.02</v>
      </c>
    </row>
    <row r="5218" spans="1:4" x14ac:dyDescent="0.2">
      <c r="A5218">
        <v>105182</v>
      </c>
      <c r="B5218" t="s">
        <v>12822</v>
      </c>
      <c r="C5218" t="s">
        <v>52</v>
      </c>
      <c r="D5218">
        <v>47.14</v>
      </c>
    </row>
    <row r="5219" spans="1:4" x14ac:dyDescent="0.2">
      <c r="A5219">
        <v>105183</v>
      </c>
      <c r="B5219" t="s">
        <v>12823</v>
      </c>
      <c r="C5219" t="s">
        <v>52</v>
      </c>
      <c r="D5219">
        <v>97.28</v>
      </c>
    </row>
    <row r="5220" spans="1:4" x14ac:dyDescent="0.2">
      <c r="A5220">
        <v>105184</v>
      </c>
      <c r="B5220" t="s">
        <v>12824</v>
      </c>
      <c r="C5220" t="s">
        <v>52</v>
      </c>
      <c r="D5220">
        <v>120.54</v>
      </c>
    </row>
    <row r="5221" spans="1:4" x14ac:dyDescent="0.2">
      <c r="A5221">
        <v>94612</v>
      </c>
      <c r="B5221" t="s">
        <v>12825</v>
      </c>
      <c r="C5221" t="s">
        <v>52</v>
      </c>
      <c r="D5221">
        <v>440.76</v>
      </c>
    </row>
    <row r="5222" spans="1:4" x14ac:dyDescent="0.2">
      <c r="A5222">
        <v>105142</v>
      </c>
      <c r="B5222" t="s">
        <v>12826</v>
      </c>
      <c r="C5222" t="s">
        <v>52</v>
      </c>
      <c r="D5222">
        <v>7.91</v>
      </c>
    </row>
    <row r="5223" spans="1:4" x14ac:dyDescent="0.2">
      <c r="A5223">
        <v>105143</v>
      </c>
      <c r="B5223" t="s">
        <v>12827</v>
      </c>
      <c r="C5223" t="s">
        <v>52</v>
      </c>
      <c r="D5223">
        <v>11.75</v>
      </c>
    </row>
    <row r="5224" spans="1:4" x14ac:dyDescent="0.2">
      <c r="A5224">
        <v>105144</v>
      </c>
      <c r="B5224" t="s">
        <v>12828</v>
      </c>
      <c r="C5224" t="s">
        <v>52</v>
      </c>
      <c r="D5224">
        <v>24.69</v>
      </c>
    </row>
    <row r="5225" spans="1:4" x14ac:dyDescent="0.2">
      <c r="A5225">
        <v>105173</v>
      </c>
      <c r="B5225" t="s">
        <v>12829</v>
      </c>
      <c r="C5225" t="s">
        <v>52</v>
      </c>
      <c r="D5225">
        <v>95.12</v>
      </c>
    </row>
    <row r="5226" spans="1:4" x14ac:dyDescent="0.2">
      <c r="A5226">
        <v>105175</v>
      </c>
      <c r="B5226" t="s">
        <v>12830</v>
      </c>
      <c r="C5226" t="s">
        <v>52</v>
      </c>
      <c r="D5226">
        <v>134.77000000000001</v>
      </c>
    </row>
    <row r="5227" spans="1:4" x14ac:dyDescent="0.2">
      <c r="A5227">
        <v>105174</v>
      </c>
      <c r="B5227" t="s">
        <v>12831</v>
      </c>
      <c r="C5227" t="s">
        <v>52</v>
      </c>
      <c r="D5227">
        <v>136.63999999999999</v>
      </c>
    </row>
    <row r="5228" spans="1:4" x14ac:dyDescent="0.2">
      <c r="A5228">
        <v>105145</v>
      </c>
      <c r="B5228" t="s">
        <v>12832</v>
      </c>
      <c r="C5228" t="s">
        <v>52</v>
      </c>
      <c r="D5228">
        <v>13.59</v>
      </c>
    </row>
    <row r="5229" spans="1:4" x14ac:dyDescent="0.2">
      <c r="A5229">
        <v>94606</v>
      </c>
      <c r="B5229" t="s">
        <v>12833</v>
      </c>
      <c r="C5229" t="s">
        <v>52</v>
      </c>
      <c r="D5229">
        <v>89.42</v>
      </c>
    </row>
    <row r="5230" spans="1:4" x14ac:dyDescent="0.2">
      <c r="A5230">
        <v>94608</v>
      </c>
      <c r="B5230" t="s">
        <v>12834</v>
      </c>
      <c r="C5230" t="s">
        <v>52</v>
      </c>
      <c r="D5230">
        <v>214.97</v>
      </c>
    </row>
    <row r="5231" spans="1:4" x14ac:dyDescent="0.2">
      <c r="A5231">
        <v>94610</v>
      </c>
      <c r="B5231" t="s">
        <v>12835</v>
      </c>
      <c r="C5231" t="s">
        <v>52</v>
      </c>
      <c r="D5231">
        <v>311.74</v>
      </c>
    </row>
    <row r="5232" spans="1:4" x14ac:dyDescent="0.2">
      <c r="A5232">
        <v>94657</v>
      </c>
      <c r="B5232" t="s">
        <v>12836</v>
      </c>
      <c r="C5232" t="s">
        <v>52</v>
      </c>
      <c r="D5232">
        <v>4.7699999999999996</v>
      </c>
    </row>
    <row r="5233" spans="1:4" x14ac:dyDescent="0.2">
      <c r="A5233">
        <v>94659</v>
      </c>
      <c r="B5233" t="s">
        <v>12837</v>
      </c>
      <c r="C5233" t="s">
        <v>52</v>
      </c>
      <c r="D5233">
        <v>7.3</v>
      </c>
    </row>
    <row r="5234" spans="1:4" x14ac:dyDescent="0.2">
      <c r="A5234">
        <v>94739</v>
      </c>
      <c r="B5234" t="s">
        <v>12838</v>
      </c>
      <c r="C5234" t="s">
        <v>52</v>
      </c>
      <c r="D5234">
        <v>249.65</v>
      </c>
    </row>
    <row r="5235" spans="1:4" x14ac:dyDescent="0.2">
      <c r="A5235">
        <v>94725</v>
      </c>
      <c r="B5235" t="s">
        <v>12839</v>
      </c>
      <c r="C5235" t="s">
        <v>52</v>
      </c>
      <c r="D5235">
        <v>8.0399999999999991</v>
      </c>
    </row>
    <row r="5236" spans="1:4" x14ac:dyDescent="0.2">
      <c r="A5236">
        <v>94727</v>
      </c>
      <c r="B5236" t="s">
        <v>12840</v>
      </c>
      <c r="C5236" t="s">
        <v>52</v>
      </c>
      <c r="D5236">
        <v>12.82</v>
      </c>
    </row>
    <row r="5237" spans="1:4" x14ac:dyDescent="0.2">
      <c r="A5237">
        <v>94729</v>
      </c>
      <c r="B5237" t="s">
        <v>12841</v>
      </c>
      <c r="C5237" t="s">
        <v>52</v>
      </c>
      <c r="D5237">
        <v>21.7</v>
      </c>
    </row>
    <row r="5238" spans="1:4" x14ac:dyDescent="0.2">
      <c r="A5238">
        <v>94731</v>
      </c>
      <c r="B5238" t="s">
        <v>12842</v>
      </c>
      <c r="C5238" t="s">
        <v>52</v>
      </c>
      <c r="D5238">
        <v>28.67</v>
      </c>
    </row>
    <row r="5239" spans="1:4" x14ac:dyDescent="0.2">
      <c r="A5239">
        <v>94733</v>
      </c>
      <c r="B5239" t="s">
        <v>12843</v>
      </c>
      <c r="C5239" t="s">
        <v>52</v>
      </c>
      <c r="D5239">
        <v>49.69</v>
      </c>
    </row>
    <row r="5240" spans="1:4" x14ac:dyDescent="0.2">
      <c r="A5240">
        <v>94863</v>
      </c>
      <c r="B5240" t="s">
        <v>12844</v>
      </c>
      <c r="C5240" t="s">
        <v>52</v>
      </c>
      <c r="D5240">
        <v>168.13</v>
      </c>
    </row>
    <row r="5241" spans="1:4" x14ac:dyDescent="0.2">
      <c r="A5241">
        <v>94737</v>
      </c>
      <c r="B5241" t="s">
        <v>12845</v>
      </c>
      <c r="C5241" t="s">
        <v>52</v>
      </c>
      <c r="D5241">
        <v>201.47</v>
      </c>
    </row>
    <row r="5242" spans="1:4" x14ac:dyDescent="0.2">
      <c r="A5242">
        <v>94465</v>
      </c>
      <c r="B5242" t="s">
        <v>12846</v>
      </c>
      <c r="C5242" t="s">
        <v>52</v>
      </c>
      <c r="D5242">
        <v>58.54</v>
      </c>
    </row>
    <row r="5243" spans="1:4" x14ac:dyDescent="0.2">
      <c r="A5243">
        <v>94467</v>
      </c>
      <c r="B5243" t="s">
        <v>12847</v>
      </c>
      <c r="C5243" t="s">
        <v>52</v>
      </c>
      <c r="D5243">
        <v>92.46</v>
      </c>
    </row>
    <row r="5244" spans="1:4" x14ac:dyDescent="0.2">
      <c r="A5244">
        <v>94469</v>
      </c>
      <c r="B5244" t="s">
        <v>12848</v>
      </c>
      <c r="C5244" t="s">
        <v>52</v>
      </c>
      <c r="D5244">
        <v>131.07</v>
      </c>
    </row>
    <row r="5245" spans="1:4" x14ac:dyDescent="0.2">
      <c r="A5245">
        <v>96746</v>
      </c>
      <c r="B5245" t="s">
        <v>12849</v>
      </c>
      <c r="C5245" t="s">
        <v>52</v>
      </c>
      <c r="D5245">
        <v>127.81</v>
      </c>
    </row>
    <row r="5246" spans="1:4" x14ac:dyDescent="0.2">
      <c r="A5246">
        <v>96736</v>
      </c>
      <c r="B5246" t="s">
        <v>12850</v>
      </c>
      <c r="C5246" t="s">
        <v>52</v>
      </c>
      <c r="D5246">
        <v>7.27</v>
      </c>
    </row>
    <row r="5247" spans="1:4" x14ac:dyDescent="0.2">
      <c r="A5247">
        <v>96737</v>
      </c>
      <c r="B5247" t="s">
        <v>12851</v>
      </c>
      <c r="C5247" t="s">
        <v>52</v>
      </c>
      <c r="D5247">
        <v>7.49</v>
      </c>
    </row>
    <row r="5248" spans="1:4" x14ac:dyDescent="0.2">
      <c r="A5248">
        <v>96739</v>
      </c>
      <c r="B5248" t="s">
        <v>12852</v>
      </c>
      <c r="C5248" t="s">
        <v>52</v>
      </c>
      <c r="D5248">
        <v>10.23</v>
      </c>
    </row>
    <row r="5249" spans="1:4" x14ac:dyDescent="0.2">
      <c r="A5249">
        <v>96741</v>
      </c>
      <c r="B5249" t="s">
        <v>12853</v>
      </c>
      <c r="C5249" t="s">
        <v>52</v>
      </c>
      <c r="D5249">
        <v>19.46</v>
      </c>
    </row>
    <row r="5250" spans="1:4" x14ac:dyDescent="0.2">
      <c r="A5250">
        <v>96742</v>
      </c>
      <c r="B5250" t="s">
        <v>12854</v>
      </c>
      <c r="C5250" t="s">
        <v>52</v>
      </c>
      <c r="D5250">
        <v>23.92</v>
      </c>
    </row>
    <row r="5251" spans="1:4" x14ac:dyDescent="0.2">
      <c r="A5251">
        <v>96743</v>
      </c>
      <c r="B5251" t="s">
        <v>12855</v>
      </c>
      <c r="C5251" t="s">
        <v>52</v>
      </c>
      <c r="D5251">
        <v>37.14</v>
      </c>
    </row>
    <row r="5252" spans="1:4" x14ac:dyDescent="0.2">
      <c r="A5252">
        <v>96744</v>
      </c>
      <c r="B5252" t="s">
        <v>12856</v>
      </c>
      <c r="C5252" t="s">
        <v>52</v>
      </c>
      <c r="D5252">
        <v>62.18</v>
      </c>
    </row>
    <row r="5253" spans="1:4" x14ac:dyDescent="0.2">
      <c r="A5253">
        <v>96745</v>
      </c>
      <c r="B5253" t="s">
        <v>12857</v>
      </c>
      <c r="C5253" t="s">
        <v>52</v>
      </c>
      <c r="D5253">
        <v>97.09</v>
      </c>
    </row>
    <row r="5254" spans="1:4" x14ac:dyDescent="0.2">
      <c r="A5254">
        <v>94671</v>
      </c>
      <c r="B5254" t="s">
        <v>12858</v>
      </c>
      <c r="C5254" t="s">
        <v>52</v>
      </c>
      <c r="D5254">
        <v>118.46</v>
      </c>
    </row>
    <row r="5255" spans="1:4" x14ac:dyDescent="0.2">
      <c r="A5255">
        <v>94661</v>
      </c>
      <c r="B5255" t="s">
        <v>12859</v>
      </c>
      <c r="C5255" t="s">
        <v>52</v>
      </c>
      <c r="D5255">
        <v>11.4</v>
      </c>
    </row>
    <row r="5256" spans="1:4" x14ac:dyDescent="0.2">
      <c r="A5256">
        <v>94663</v>
      </c>
      <c r="B5256" t="s">
        <v>12860</v>
      </c>
      <c r="C5256" t="s">
        <v>52</v>
      </c>
      <c r="D5256">
        <v>14.4</v>
      </c>
    </row>
    <row r="5257" spans="1:4" x14ac:dyDescent="0.2">
      <c r="A5257">
        <v>94665</v>
      </c>
      <c r="B5257" t="s">
        <v>12861</v>
      </c>
      <c r="C5257" t="s">
        <v>52</v>
      </c>
      <c r="D5257">
        <v>27.59</v>
      </c>
    </row>
    <row r="5258" spans="1:4" x14ac:dyDescent="0.2">
      <c r="A5258">
        <v>94667</v>
      </c>
      <c r="B5258" t="s">
        <v>12862</v>
      </c>
      <c r="C5258" t="s">
        <v>52</v>
      </c>
      <c r="D5258">
        <v>40.590000000000003</v>
      </c>
    </row>
    <row r="5259" spans="1:4" x14ac:dyDescent="0.2">
      <c r="A5259">
        <v>94669</v>
      </c>
      <c r="B5259" t="s">
        <v>12863</v>
      </c>
      <c r="C5259" t="s">
        <v>52</v>
      </c>
      <c r="D5259">
        <v>72.239999999999995</v>
      </c>
    </row>
    <row r="5260" spans="1:4" x14ac:dyDescent="0.2">
      <c r="A5260">
        <v>105177</v>
      </c>
      <c r="B5260" t="s">
        <v>12864</v>
      </c>
      <c r="C5260" t="s">
        <v>52</v>
      </c>
      <c r="D5260">
        <v>151.4</v>
      </c>
    </row>
    <row r="5261" spans="1:4" x14ac:dyDescent="0.2">
      <c r="A5261">
        <v>105176</v>
      </c>
      <c r="B5261" t="s">
        <v>12865</v>
      </c>
      <c r="C5261" t="s">
        <v>52</v>
      </c>
      <c r="D5261">
        <v>169.84</v>
      </c>
    </row>
    <row r="5262" spans="1:4" x14ac:dyDescent="0.2">
      <c r="A5262">
        <v>94466</v>
      </c>
      <c r="B5262" t="s">
        <v>12866</v>
      </c>
      <c r="C5262" t="s">
        <v>52</v>
      </c>
      <c r="D5262">
        <v>58.57</v>
      </c>
    </row>
    <row r="5263" spans="1:4" x14ac:dyDescent="0.2">
      <c r="A5263">
        <v>94468</v>
      </c>
      <c r="B5263" t="s">
        <v>12867</v>
      </c>
      <c r="C5263" t="s">
        <v>52</v>
      </c>
      <c r="D5263">
        <v>81.75</v>
      </c>
    </row>
    <row r="5264" spans="1:4" x14ac:dyDescent="0.2">
      <c r="A5264">
        <v>94470</v>
      </c>
      <c r="B5264" t="s">
        <v>12868</v>
      </c>
      <c r="C5264" t="s">
        <v>52</v>
      </c>
      <c r="D5264">
        <v>121.54</v>
      </c>
    </row>
    <row r="5265" spans="1:4" x14ac:dyDescent="0.2">
      <c r="A5265">
        <v>105225</v>
      </c>
      <c r="B5265" t="s">
        <v>12869</v>
      </c>
      <c r="C5265" t="s">
        <v>52</v>
      </c>
      <c r="D5265">
        <v>19.420000000000002</v>
      </c>
    </row>
    <row r="5266" spans="1:4" x14ac:dyDescent="0.2">
      <c r="A5266">
        <v>105226</v>
      </c>
      <c r="B5266" t="s">
        <v>12870</v>
      </c>
      <c r="C5266" t="s">
        <v>52</v>
      </c>
      <c r="D5266">
        <v>43.64</v>
      </c>
    </row>
    <row r="5267" spans="1:4" x14ac:dyDescent="0.2">
      <c r="A5267">
        <v>105227</v>
      </c>
      <c r="B5267" t="s">
        <v>12871</v>
      </c>
      <c r="C5267" t="s">
        <v>52</v>
      </c>
      <c r="D5267">
        <v>62.13</v>
      </c>
    </row>
    <row r="5268" spans="1:4" x14ac:dyDescent="0.2">
      <c r="A5268">
        <v>105212</v>
      </c>
      <c r="B5268" t="s">
        <v>12872</v>
      </c>
      <c r="C5268" t="s">
        <v>52</v>
      </c>
      <c r="D5268">
        <v>258.77</v>
      </c>
    </row>
    <row r="5269" spans="1:4" x14ac:dyDescent="0.2">
      <c r="A5269">
        <v>105211</v>
      </c>
      <c r="B5269" t="s">
        <v>12873</v>
      </c>
      <c r="C5269" t="s">
        <v>52</v>
      </c>
      <c r="D5269">
        <v>261.24</v>
      </c>
    </row>
    <row r="5270" spans="1:4" x14ac:dyDescent="0.2">
      <c r="A5270">
        <v>105189</v>
      </c>
      <c r="B5270" t="s">
        <v>12874</v>
      </c>
      <c r="C5270" t="s">
        <v>52</v>
      </c>
      <c r="D5270">
        <v>25.3</v>
      </c>
    </row>
    <row r="5271" spans="1:4" x14ac:dyDescent="0.2">
      <c r="A5271">
        <v>105190</v>
      </c>
      <c r="B5271" t="s">
        <v>12875</v>
      </c>
      <c r="C5271" t="s">
        <v>52</v>
      </c>
      <c r="D5271">
        <v>31.14</v>
      </c>
    </row>
    <row r="5272" spans="1:4" x14ac:dyDescent="0.2">
      <c r="A5272">
        <v>94625</v>
      </c>
      <c r="B5272" t="s">
        <v>12876</v>
      </c>
      <c r="C5272" t="s">
        <v>52</v>
      </c>
      <c r="D5272" s="335">
        <v>1569.24</v>
      </c>
    </row>
    <row r="5273" spans="1:4" x14ac:dyDescent="0.2">
      <c r="A5273">
        <v>94622</v>
      </c>
      <c r="B5273" t="s">
        <v>12877</v>
      </c>
      <c r="C5273" t="s">
        <v>52</v>
      </c>
      <c r="D5273">
        <v>219.54</v>
      </c>
    </row>
    <row r="5274" spans="1:4" x14ac:dyDescent="0.2">
      <c r="A5274">
        <v>94623</v>
      </c>
      <c r="B5274" t="s">
        <v>12878</v>
      </c>
      <c r="C5274" t="s">
        <v>52</v>
      </c>
      <c r="D5274">
        <v>505.8</v>
      </c>
    </row>
    <row r="5275" spans="1:4" x14ac:dyDescent="0.2">
      <c r="A5275">
        <v>94624</v>
      </c>
      <c r="B5275" t="s">
        <v>12879</v>
      </c>
      <c r="C5275" t="s">
        <v>52</v>
      </c>
      <c r="D5275">
        <v>755.8</v>
      </c>
    </row>
    <row r="5276" spans="1:4" x14ac:dyDescent="0.2">
      <c r="A5276">
        <v>94763</v>
      </c>
      <c r="B5276" t="s">
        <v>12880</v>
      </c>
      <c r="C5276" t="s">
        <v>52</v>
      </c>
      <c r="D5276">
        <v>383.67</v>
      </c>
    </row>
    <row r="5277" spans="1:4" x14ac:dyDescent="0.2">
      <c r="A5277">
        <v>94756</v>
      </c>
      <c r="B5277" t="s">
        <v>12881</v>
      </c>
      <c r="C5277" t="s">
        <v>52</v>
      </c>
      <c r="D5277">
        <v>14.59</v>
      </c>
    </row>
    <row r="5278" spans="1:4" x14ac:dyDescent="0.2">
      <c r="A5278">
        <v>94757</v>
      </c>
      <c r="B5278" t="s">
        <v>12882</v>
      </c>
      <c r="C5278" t="s">
        <v>52</v>
      </c>
      <c r="D5278">
        <v>22.57</v>
      </c>
    </row>
    <row r="5279" spans="1:4" x14ac:dyDescent="0.2">
      <c r="A5279">
        <v>94758</v>
      </c>
      <c r="B5279" t="s">
        <v>12883</v>
      </c>
      <c r="C5279" t="s">
        <v>52</v>
      </c>
      <c r="D5279">
        <v>55.06</v>
      </c>
    </row>
    <row r="5280" spans="1:4" x14ac:dyDescent="0.2">
      <c r="A5280">
        <v>94759</v>
      </c>
      <c r="B5280" t="s">
        <v>12884</v>
      </c>
      <c r="C5280" t="s">
        <v>52</v>
      </c>
      <c r="D5280">
        <v>70.05</v>
      </c>
    </row>
    <row r="5281" spans="1:4" x14ac:dyDescent="0.2">
      <c r="A5281">
        <v>94760</v>
      </c>
      <c r="B5281" t="s">
        <v>12885</v>
      </c>
      <c r="C5281" t="s">
        <v>52</v>
      </c>
      <c r="D5281">
        <v>111</v>
      </c>
    </row>
    <row r="5282" spans="1:4" x14ac:dyDescent="0.2">
      <c r="A5282">
        <v>94761</v>
      </c>
      <c r="B5282" t="s">
        <v>12886</v>
      </c>
      <c r="C5282" t="s">
        <v>52</v>
      </c>
      <c r="D5282">
        <v>237.45</v>
      </c>
    </row>
    <row r="5283" spans="1:4" x14ac:dyDescent="0.2">
      <c r="A5283">
        <v>94762</v>
      </c>
      <c r="B5283" t="s">
        <v>12887</v>
      </c>
      <c r="C5283" t="s">
        <v>52</v>
      </c>
      <c r="D5283">
        <v>289.82</v>
      </c>
    </row>
    <row r="5284" spans="1:4" x14ac:dyDescent="0.2">
      <c r="A5284">
        <v>94462</v>
      </c>
      <c r="B5284" t="s">
        <v>12888</v>
      </c>
      <c r="C5284" t="s">
        <v>83</v>
      </c>
      <c r="D5284">
        <v>102.23</v>
      </c>
    </row>
    <row r="5285" spans="1:4" x14ac:dyDescent="0.2">
      <c r="A5285">
        <v>94463</v>
      </c>
      <c r="B5285" t="s">
        <v>12889</v>
      </c>
      <c r="C5285" t="s">
        <v>83</v>
      </c>
      <c r="D5285">
        <v>125.02</v>
      </c>
    </row>
    <row r="5286" spans="1:4" x14ac:dyDescent="0.2">
      <c r="A5286">
        <v>94464</v>
      </c>
      <c r="B5286" t="s">
        <v>12890</v>
      </c>
      <c r="C5286" t="s">
        <v>83</v>
      </c>
      <c r="D5286">
        <v>163.26</v>
      </c>
    </row>
    <row r="5287" spans="1:4" x14ac:dyDescent="0.2">
      <c r="A5287">
        <v>94605</v>
      </c>
      <c r="B5287" t="s">
        <v>12891</v>
      </c>
      <c r="C5287" t="s">
        <v>83</v>
      </c>
      <c r="D5287">
        <v>668.98</v>
      </c>
    </row>
    <row r="5288" spans="1:4" x14ac:dyDescent="0.2">
      <c r="A5288">
        <v>94602</v>
      </c>
      <c r="B5288" t="s">
        <v>12892</v>
      </c>
      <c r="C5288" t="s">
        <v>83</v>
      </c>
      <c r="D5288">
        <v>240.85</v>
      </c>
    </row>
    <row r="5289" spans="1:4" x14ac:dyDescent="0.2">
      <c r="A5289">
        <v>94603</v>
      </c>
      <c r="B5289" t="s">
        <v>12893</v>
      </c>
      <c r="C5289" t="s">
        <v>83</v>
      </c>
      <c r="D5289">
        <v>327.01</v>
      </c>
    </row>
    <row r="5290" spans="1:4" x14ac:dyDescent="0.2">
      <c r="A5290">
        <v>94604</v>
      </c>
      <c r="B5290" t="s">
        <v>12894</v>
      </c>
      <c r="C5290" t="s">
        <v>83</v>
      </c>
      <c r="D5290">
        <v>463.43</v>
      </c>
    </row>
    <row r="5291" spans="1:4" x14ac:dyDescent="0.2">
      <c r="A5291">
        <v>94723</v>
      </c>
      <c r="B5291" t="s">
        <v>12895</v>
      </c>
      <c r="C5291" t="s">
        <v>83</v>
      </c>
      <c r="D5291">
        <v>479.78</v>
      </c>
    </row>
    <row r="5292" spans="1:4" x14ac:dyDescent="0.2">
      <c r="A5292">
        <v>94716</v>
      </c>
      <c r="B5292" t="s">
        <v>12896</v>
      </c>
      <c r="C5292" t="s">
        <v>83</v>
      </c>
      <c r="D5292">
        <v>23.79</v>
      </c>
    </row>
    <row r="5293" spans="1:4" x14ac:dyDescent="0.2">
      <c r="A5293">
        <v>94717</v>
      </c>
      <c r="B5293" t="s">
        <v>12897</v>
      </c>
      <c r="C5293" t="s">
        <v>83</v>
      </c>
      <c r="D5293">
        <v>39.67</v>
      </c>
    </row>
    <row r="5294" spans="1:4" x14ac:dyDescent="0.2">
      <c r="A5294">
        <v>94718</v>
      </c>
      <c r="B5294" t="s">
        <v>12898</v>
      </c>
      <c r="C5294" t="s">
        <v>83</v>
      </c>
      <c r="D5294">
        <v>51.79</v>
      </c>
    </row>
    <row r="5295" spans="1:4" x14ac:dyDescent="0.2">
      <c r="A5295">
        <v>94719</v>
      </c>
      <c r="B5295" t="s">
        <v>12899</v>
      </c>
      <c r="C5295" t="s">
        <v>83</v>
      </c>
      <c r="D5295">
        <v>69.08</v>
      </c>
    </row>
    <row r="5296" spans="1:4" x14ac:dyDescent="0.2">
      <c r="A5296">
        <v>94720</v>
      </c>
      <c r="B5296" t="s">
        <v>12900</v>
      </c>
      <c r="C5296" t="s">
        <v>83</v>
      </c>
      <c r="D5296">
        <v>101.16</v>
      </c>
    </row>
    <row r="5297" spans="1:4" x14ac:dyDescent="0.2">
      <c r="A5297">
        <v>94721</v>
      </c>
      <c r="B5297" t="s">
        <v>12901</v>
      </c>
      <c r="C5297" t="s">
        <v>83</v>
      </c>
      <c r="D5297">
        <v>164.06</v>
      </c>
    </row>
    <row r="5298" spans="1:4" x14ac:dyDescent="0.2">
      <c r="A5298">
        <v>94722</v>
      </c>
      <c r="B5298" t="s">
        <v>12902</v>
      </c>
      <c r="C5298" t="s">
        <v>83</v>
      </c>
      <c r="D5298">
        <v>255.51</v>
      </c>
    </row>
    <row r="5299" spans="1:4" x14ac:dyDescent="0.2">
      <c r="A5299">
        <v>96726</v>
      </c>
      <c r="B5299" t="s">
        <v>12903</v>
      </c>
      <c r="C5299" t="s">
        <v>83</v>
      </c>
      <c r="D5299">
        <v>188.38</v>
      </c>
    </row>
    <row r="5300" spans="1:4" x14ac:dyDescent="0.2">
      <c r="A5300">
        <v>96735</v>
      </c>
      <c r="B5300" t="s">
        <v>12904</v>
      </c>
      <c r="C5300" t="s">
        <v>83</v>
      </c>
      <c r="D5300">
        <v>353.6</v>
      </c>
    </row>
    <row r="5301" spans="1:4" x14ac:dyDescent="0.2">
      <c r="A5301">
        <v>96718</v>
      </c>
      <c r="B5301" t="s">
        <v>12905</v>
      </c>
      <c r="C5301" t="s">
        <v>83</v>
      </c>
      <c r="D5301">
        <v>17.18</v>
      </c>
    </row>
    <row r="5302" spans="1:4" x14ac:dyDescent="0.2">
      <c r="A5302">
        <v>96727</v>
      </c>
      <c r="B5302" t="s">
        <v>12906</v>
      </c>
      <c r="C5302" t="s">
        <v>83</v>
      </c>
      <c r="D5302">
        <v>19.600000000000001</v>
      </c>
    </row>
    <row r="5303" spans="1:4" x14ac:dyDescent="0.2">
      <c r="A5303">
        <v>96719</v>
      </c>
      <c r="B5303" t="s">
        <v>12907</v>
      </c>
      <c r="C5303" t="s">
        <v>83</v>
      </c>
      <c r="D5303">
        <v>21.87</v>
      </c>
    </row>
    <row r="5304" spans="1:4" x14ac:dyDescent="0.2">
      <c r="A5304">
        <v>96728</v>
      </c>
      <c r="B5304" t="s">
        <v>12908</v>
      </c>
      <c r="C5304" t="s">
        <v>83</v>
      </c>
      <c r="D5304">
        <v>25.18</v>
      </c>
    </row>
    <row r="5305" spans="1:4" x14ac:dyDescent="0.2">
      <c r="A5305">
        <v>96720</v>
      </c>
      <c r="B5305" t="s">
        <v>12909</v>
      </c>
      <c r="C5305" t="s">
        <v>83</v>
      </c>
      <c r="D5305">
        <v>20.010000000000002</v>
      </c>
    </row>
    <row r="5306" spans="1:4" x14ac:dyDescent="0.2">
      <c r="A5306">
        <v>96729</v>
      </c>
      <c r="B5306" t="s">
        <v>12910</v>
      </c>
      <c r="C5306" t="s">
        <v>83</v>
      </c>
      <c r="D5306">
        <v>32.340000000000003</v>
      </c>
    </row>
    <row r="5307" spans="1:4" x14ac:dyDescent="0.2">
      <c r="A5307">
        <v>96721</v>
      </c>
      <c r="B5307" t="s">
        <v>12911</v>
      </c>
      <c r="C5307" t="s">
        <v>83</v>
      </c>
      <c r="D5307">
        <v>25.93</v>
      </c>
    </row>
    <row r="5308" spans="1:4" x14ac:dyDescent="0.2">
      <c r="A5308">
        <v>96730</v>
      </c>
      <c r="B5308" t="s">
        <v>12912</v>
      </c>
      <c r="C5308" t="s">
        <v>83</v>
      </c>
      <c r="D5308">
        <v>44.55</v>
      </c>
    </row>
    <row r="5309" spans="1:4" x14ac:dyDescent="0.2">
      <c r="A5309">
        <v>96722</v>
      </c>
      <c r="B5309" t="s">
        <v>12913</v>
      </c>
      <c r="C5309" t="s">
        <v>83</v>
      </c>
      <c r="D5309">
        <v>39.51</v>
      </c>
    </row>
    <row r="5310" spans="1:4" x14ac:dyDescent="0.2">
      <c r="A5310">
        <v>96731</v>
      </c>
      <c r="B5310" t="s">
        <v>12914</v>
      </c>
      <c r="C5310" t="s">
        <v>83</v>
      </c>
      <c r="D5310">
        <v>67.040000000000006</v>
      </c>
    </row>
    <row r="5311" spans="1:4" x14ac:dyDescent="0.2">
      <c r="A5311">
        <v>96723</v>
      </c>
      <c r="B5311" t="s">
        <v>12915</v>
      </c>
      <c r="C5311" t="s">
        <v>83</v>
      </c>
      <c r="D5311">
        <v>61.06</v>
      </c>
    </row>
    <row r="5312" spans="1:4" x14ac:dyDescent="0.2">
      <c r="A5312">
        <v>96732</v>
      </c>
      <c r="B5312" t="s">
        <v>12916</v>
      </c>
      <c r="C5312" t="s">
        <v>83</v>
      </c>
      <c r="D5312">
        <v>112.41</v>
      </c>
    </row>
    <row r="5313" spans="1:4" x14ac:dyDescent="0.2">
      <c r="A5313">
        <v>96724</v>
      </c>
      <c r="B5313" t="s">
        <v>12917</v>
      </c>
      <c r="C5313" t="s">
        <v>83</v>
      </c>
      <c r="D5313">
        <v>78.38</v>
      </c>
    </row>
    <row r="5314" spans="1:4" x14ac:dyDescent="0.2">
      <c r="A5314">
        <v>96733</v>
      </c>
      <c r="B5314" t="s">
        <v>12918</v>
      </c>
      <c r="C5314" t="s">
        <v>83</v>
      </c>
      <c r="D5314">
        <v>152.97</v>
      </c>
    </row>
    <row r="5315" spans="1:4" x14ac:dyDescent="0.2">
      <c r="A5315">
        <v>96725</v>
      </c>
      <c r="B5315" t="s">
        <v>12919</v>
      </c>
      <c r="C5315" t="s">
        <v>83</v>
      </c>
      <c r="D5315">
        <v>127.61</v>
      </c>
    </row>
    <row r="5316" spans="1:4" x14ac:dyDescent="0.2">
      <c r="A5316">
        <v>96734</v>
      </c>
      <c r="B5316" t="s">
        <v>12920</v>
      </c>
      <c r="C5316" t="s">
        <v>83</v>
      </c>
      <c r="D5316">
        <v>254.22</v>
      </c>
    </row>
    <row r="5317" spans="1:4" x14ac:dyDescent="0.2">
      <c r="A5317">
        <v>94655</v>
      </c>
      <c r="B5317" t="s">
        <v>12921</v>
      </c>
      <c r="C5317" t="s">
        <v>83</v>
      </c>
      <c r="D5317">
        <v>136.93</v>
      </c>
    </row>
    <row r="5318" spans="1:4" x14ac:dyDescent="0.2">
      <c r="A5318">
        <v>94648</v>
      </c>
      <c r="B5318" t="s">
        <v>8876</v>
      </c>
      <c r="C5318" t="s">
        <v>83</v>
      </c>
      <c r="D5318">
        <v>7.95</v>
      </c>
    </row>
    <row r="5319" spans="1:4" x14ac:dyDescent="0.2">
      <c r="A5319">
        <v>94649</v>
      </c>
      <c r="B5319" t="s">
        <v>8887</v>
      </c>
      <c r="C5319" t="s">
        <v>83</v>
      </c>
      <c r="D5319">
        <v>14.48</v>
      </c>
    </row>
    <row r="5320" spans="1:4" x14ac:dyDescent="0.2">
      <c r="A5320">
        <v>94650</v>
      </c>
      <c r="B5320" t="s">
        <v>8875</v>
      </c>
      <c r="C5320" t="s">
        <v>83</v>
      </c>
      <c r="D5320">
        <v>21.78</v>
      </c>
    </row>
    <row r="5321" spans="1:4" x14ac:dyDescent="0.2">
      <c r="A5321">
        <v>94651</v>
      </c>
      <c r="B5321" t="s">
        <v>12922</v>
      </c>
      <c r="C5321" t="s">
        <v>83</v>
      </c>
      <c r="D5321">
        <v>25.54</v>
      </c>
    </row>
    <row r="5322" spans="1:4" x14ac:dyDescent="0.2">
      <c r="A5322">
        <v>94652</v>
      </c>
      <c r="B5322" t="s">
        <v>12923</v>
      </c>
      <c r="C5322" t="s">
        <v>83</v>
      </c>
      <c r="D5322">
        <v>39.74</v>
      </c>
    </row>
    <row r="5323" spans="1:4" x14ac:dyDescent="0.2">
      <c r="A5323">
        <v>94653</v>
      </c>
      <c r="B5323" t="s">
        <v>12924</v>
      </c>
      <c r="C5323" t="s">
        <v>83</v>
      </c>
      <c r="D5323">
        <v>63.94</v>
      </c>
    </row>
    <row r="5324" spans="1:4" x14ac:dyDescent="0.2">
      <c r="A5324">
        <v>94654</v>
      </c>
      <c r="B5324" t="s">
        <v>12925</v>
      </c>
      <c r="C5324" t="s">
        <v>83</v>
      </c>
      <c r="D5324">
        <v>86.87</v>
      </c>
    </row>
    <row r="5325" spans="1:4" x14ac:dyDescent="0.2">
      <c r="A5325">
        <v>94689</v>
      </c>
      <c r="B5325" t="s">
        <v>12926</v>
      </c>
      <c r="C5325" t="s">
        <v>52</v>
      </c>
      <c r="D5325">
        <v>11.19</v>
      </c>
    </row>
    <row r="5326" spans="1:4" x14ac:dyDescent="0.2">
      <c r="A5326">
        <v>94702</v>
      </c>
      <c r="B5326" t="s">
        <v>12927</v>
      </c>
      <c r="C5326" t="s">
        <v>52</v>
      </c>
      <c r="D5326">
        <v>209.75</v>
      </c>
    </row>
    <row r="5327" spans="1:4" x14ac:dyDescent="0.2">
      <c r="A5327">
        <v>94691</v>
      </c>
      <c r="B5327" t="s">
        <v>12928</v>
      </c>
      <c r="C5327" t="s">
        <v>52</v>
      </c>
      <c r="D5327">
        <v>15.88</v>
      </c>
    </row>
    <row r="5328" spans="1:4" x14ac:dyDescent="0.2">
      <c r="A5328">
        <v>94693</v>
      </c>
      <c r="B5328" t="s">
        <v>12929</v>
      </c>
      <c r="C5328" t="s">
        <v>52</v>
      </c>
      <c r="D5328">
        <v>20.81</v>
      </c>
    </row>
    <row r="5329" spans="1:4" x14ac:dyDescent="0.2">
      <c r="A5329">
        <v>94695</v>
      </c>
      <c r="B5329" t="s">
        <v>12930</v>
      </c>
      <c r="C5329" t="s">
        <v>52</v>
      </c>
      <c r="D5329">
        <v>35.770000000000003</v>
      </c>
    </row>
    <row r="5330" spans="1:4" x14ac:dyDescent="0.2">
      <c r="A5330">
        <v>94698</v>
      </c>
      <c r="B5330" t="s">
        <v>12931</v>
      </c>
      <c r="C5330" t="s">
        <v>52</v>
      </c>
      <c r="D5330">
        <v>76.08</v>
      </c>
    </row>
    <row r="5331" spans="1:4" x14ac:dyDescent="0.2">
      <c r="A5331">
        <v>94700</v>
      </c>
      <c r="B5331" t="s">
        <v>12932</v>
      </c>
      <c r="C5331" t="s">
        <v>52</v>
      </c>
      <c r="D5331">
        <v>145.55000000000001</v>
      </c>
    </row>
    <row r="5332" spans="1:4" x14ac:dyDescent="0.2">
      <c r="A5332">
        <v>94477</v>
      </c>
      <c r="B5332" t="s">
        <v>12933</v>
      </c>
      <c r="C5332" t="s">
        <v>52</v>
      </c>
      <c r="D5332">
        <v>112.71</v>
      </c>
    </row>
    <row r="5333" spans="1:4" x14ac:dyDescent="0.2">
      <c r="A5333">
        <v>94478</v>
      </c>
      <c r="B5333" t="s">
        <v>12934</v>
      </c>
      <c r="C5333" t="s">
        <v>52</v>
      </c>
      <c r="D5333">
        <v>182.29</v>
      </c>
    </row>
    <row r="5334" spans="1:4" x14ac:dyDescent="0.2">
      <c r="A5334">
        <v>94479</v>
      </c>
      <c r="B5334" t="s">
        <v>12935</v>
      </c>
      <c r="C5334" t="s">
        <v>52</v>
      </c>
      <c r="D5334">
        <v>236.01</v>
      </c>
    </row>
    <row r="5335" spans="1:4" x14ac:dyDescent="0.2">
      <c r="A5335">
        <v>96764</v>
      </c>
      <c r="B5335" t="s">
        <v>12936</v>
      </c>
      <c r="C5335" t="s">
        <v>52</v>
      </c>
      <c r="D5335">
        <v>350.5</v>
      </c>
    </row>
    <row r="5336" spans="1:4" x14ac:dyDescent="0.2">
      <c r="A5336">
        <v>105164</v>
      </c>
      <c r="B5336" t="s">
        <v>12937</v>
      </c>
      <c r="C5336" t="s">
        <v>52</v>
      </c>
      <c r="D5336">
        <v>13.28</v>
      </c>
    </row>
    <row r="5337" spans="1:4" x14ac:dyDescent="0.2">
      <c r="A5337">
        <v>105165</v>
      </c>
      <c r="B5337" t="s">
        <v>12938</v>
      </c>
      <c r="C5337" t="s">
        <v>52</v>
      </c>
      <c r="D5337">
        <v>13.62</v>
      </c>
    </row>
    <row r="5338" spans="1:4" x14ac:dyDescent="0.2">
      <c r="A5338">
        <v>96758</v>
      </c>
      <c r="B5338" t="s">
        <v>12939</v>
      </c>
      <c r="C5338" t="s">
        <v>52</v>
      </c>
      <c r="D5338">
        <v>20.43</v>
      </c>
    </row>
    <row r="5339" spans="1:4" x14ac:dyDescent="0.2">
      <c r="A5339">
        <v>96759</v>
      </c>
      <c r="B5339" t="s">
        <v>12940</v>
      </c>
      <c r="C5339" t="s">
        <v>52</v>
      </c>
      <c r="D5339">
        <v>29.9</v>
      </c>
    </row>
    <row r="5340" spans="1:4" x14ac:dyDescent="0.2">
      <c r="A5340">
        <v>96760</v>
      </c>
      <c r="B5340" t="s">
        <v>12941</v>
      </c>
      <c r="C5340" t="s">
        <v>52</v>
      </c>
      <c r="D5340">
        <v>48.2</v>
      </c>
    </row>
    <row r="5341" spans="1:4" x14ac:dyDescent="0.2">
      <c r="A5341">
        <v>96761</v>
      </c>
      <c r="B5341" t="s">
        <v>12942</v>
      </c>
      <c r="C5341" t="s">
        <v>52</v>
      </c>
      <c r="D5341">
        <v>71.56</v>
      </c>
    </row>
    <row r="5342" spans="1:4" x14ac:dyDescent="0.2">
      <c r="A5342">
        <v>96762</v>
      </c>
      <c r="B5342" t="s">
        <v>12943</v>
      </c>
      <c r="C5342" t="s">
        <v>52</v>
      </c>
      <c r="D5342">
        <v>133.26</v>
      </c>
    </row>
    <row r="5343" spans="1:4" x14ac:dyDescent="0.2">
      <c r="A5343">
        <v>96763</v>
      </c>
      <c r="B5343" t="s">
        <v>12944</v>
      </c>
      <c r="C5343" t="s">
        <v>52</v>
      </c>
      <c r="D5343">
        <v>178.46</v>
      </c>
    </row>
    <row r="5344" spans="1:4" x14ac:dyDescent="0.2">
      <c r="A5344">
        <v>94701</v>
      </c>
      <c r="B5344" t="s">
        <v>12945</v>
      </c>
      <c r="C5344" t="s">
        <v>52</v>
      </c>
      <c r="D5344">
        <v>252.18</v>
      </c>
    </row>
    <row r="5345" spans="1:4" x14ac:dyDescent="0.2">
      <c r="A5345">
        <v>94688</v>
      </c>
      <c r="B5345" t="s">
        <v>8872</v>
      </c>
      <c r="C5345" t="s">
        <v>52</v>
      </c>
      <c r="D5345">
        <v>8.42</v>
      </c>
    </row>
    <row r="5346" spans="1:4" x14ac:dyDescent="0.2">
      <c r="A5346">
        <v>94690</v>
      </c>
      <c r="B5346" t="s">
        <v>1473</v>
      </c>
      <c r="C5346" t="s">
        <v>52</v>
      </c>
      <c r="D5346">
        <v>13.53</v>
      </c>
    </row>
    <row r="5347" spans="1:4" x14ac:dyDescent="0.2">
      <c r="A5347">
        <v>94692</v>
      </c>
      <c r="B5347" t="s">
        <v>8871</v>
      </c>
      <c r="C5347" t="s">
        <v>52</v>
      </c>
      <c r="D5347">
        <v>22.51</v>
      </c>
    </row>
    <row r="5348" spans="1:4" x14ac:dyDescent="0.2">
      <c r="A5348">
        <v>94694</v>
      </c>
      <c r="B5348" t="s">
        <v>12946</v>
      </c>
      <c r="C5348" t="s">
        <v>52</v>
      </c>
      <c r="D5348">
        <v>28.18</v>
      </c>
    </row>
    <row r="5349" spans="1:4" x14ac:dyDescent="0.2">
      <c r="A5349">
        <v>94696</v>
      </c>
      <c r="B5349" t="s">
        <v>12947</v>
      </c>
      <c r="C5349" t="s">
        <v>52</v>
      </c>
      <c r="D5349">
        <v>57.73</v>
      </c>
    </row>
    <row r="5350" spans="1:4" x14ac:dyDescent="0.2">
      <c r="A5350">
        <v>94697</v>
      </c>
      <c r="B5350" t="s">
        <v>12948</v>
      </c>
      <c r="C5350" t="s">
        <v>52</v>
      </c>
      <c r="D5350">
        <v>98.21</v>
      </c>
    </row>
    <row r="5351" spans="1:4" x14ac:dyDescent="0.2">
      <c r="A5351">
        <v>94699</v>
      </c>
      <c r="B5351" t="s">
        <v>12949</v>
      </c>
      <c r="C5351" t="s">
        <v>52</v>
      </c>
      <c r="D5351">
        <v>129.83000000000001</v>
      </c>
    </row>
    <row r="5352" spans="1:4" x14ac:dyDescent="0.2">
      <c r="A5352">
        <v>105167</v>
      </c>
      <c r="B5352" t="s">
        <v>12950</v>
      </c>
      <c r="C5352" t="s">
        <v>52</v>
      </c>
      <c r="D5352">
        <v>253.38</v>
      </c>
    </row>
    <row r="5353" spans="1:4" x14ac:dyDescent="0.2">
      <c r="A5353">
        <v>105168</v>
      </c>
      <c r="B5353" t="s">
        <v>12951</v>
      </c>
      <c r="C5353" t="s">
        <v>52</v>
      </c>
      <c r="D5353" t="s">
        <v>17527</v>
      </c>
    </row>
    <row r="5354" spans="1:4" x14ac:dyDescent="0.2">
      <c r="A5354">
        <v>105171</v>
      </c>
      <c r="B5354" t="s">
        <v>12952</v>
      </c>
      <c r="C5354" t="s">
        <v>52</v>
      </c>
      <c r="D5354" t="s">
        <v>17527</v>
      </c>
    </row>
    <row r="5355" spans="1:4" x14ac:dyDescent="0.2">
      <c r="A5355">
        <v>105191</v>
      </c>
      <c r="B5355" t="s">
        <v>12953</v>
      </c>
      <c r="C5355" t="s">
        <v>52</v>
      </c>
      <c r="D5355" t="s">
        <v>17527</v>
      </c>
    </row>
    <row r="5356" spans="1:4" x14ac:dyDescent="0.2">
      <c r="A5356">
        <v>105192</v>
      </c>
      <c r="B5356" t="s">
        <v>12954</v>
      </c>
      <c r="C5356" t="s">
        <v>52</v>
      </c>
      <c r="D5356" t="s">
        <v>17527</v>
      </c>
    </row>
    <row r="5357" spans="1:4" x14ac:dyDescent="0.2">
      <c r="A5357">
        <v>96809</v>
      </c>
      <c r="B5357" t="s">
        <v>12955</v>
      </c>
      <c r="C5357" t="s">
        <v>52</v>
      </c>
      <c r="D5357">
        <v>21.68</v>
      </c>
    </row>
    <row r="5358" spans="1:4" x14ac:dyDescent="0.2">
      <c r="A5358">
        <v>96812</v>
      </c>
      <c r="B5358" t="s">
        <v>12956</v>
      </c>
      <c r="C5358" t="s">
        <v>52</v>
      </c>
      <c r="D5358">
        <v>22.66</v>
      </c>
    </row>
    <row r="5359" spans="1:4" x14ac:dyDescent="0.2">
      <c r="A5359">
        <v>96813</v>
      </c>
      <c r="B5359" t="s">
        <v>12957</v>
      </c>
      <c r="C5359" t="s">
        <v>52</v>
      </c>
      <c r="D5359">
        <v>25.77</v>
      </c>
    </row>
    <row r="5360" spans="1:4" x14ac:dyDescent="0.2">
      <c r="A5360">
        <v>96817</v>
      </c>
      <c r="B5360" t="s">
        <v>12958</v>
      </c>
      <c r="C5360" t="s">
        <v>52</v>
      </c>
      <c r="D5360">
        <v>38.01</v>
      </c>
    </row>
    <row r="5361" spans="1:4" x14ac:dyDescent="0.2">
      <c r="A5361">
        <v>96816</v>
      </c>
      <c r="B5361" t="s">
        <v>12959</v>
      </c>
      <c r="C5361" t="s">
        <v>52</v>
      </c>
      <c r="D5361">
        <v>28.95</v>
      </c>
    </row>
    <row r="5362" spans="1:4" x14ac:dyDescent="0.2">
      <c r="A5362">
        <v>96821</v>
      </c>
      <c r="B5362" t="s">
        <v>12960</v>
      </c>
      <c r="C5362" t="s">
        <v>52</v>
      </c>
      <c r="D5362">
        <v>42.21</v>
      </c>
    </row>
    <row r="5363" spans="1:4" x14ac:dyDescent="0.2">
      <c r="A5363">
        <v>96824</v>
      </c>
      <c r="B5363" t="s">
        <v>12961</v>
      </c>
      <c r="C5363" t="s">
        <v>52</v>
      </c>
      <c r="D5363">
        <v>20.21</v>
      </c>
    </row>
    <row r="5364" spans="1:4" x14ac:dyDescent="0.2">
      <c r="A5364">
        <v>96827</v>
      </c>
      <c r="B5364" t="s">
        <v>12962</v>
      </c>
      <c r="C5364" t="s">
        <v>52</v>
      </c>
      <c r="D5364">
        <v>21.96</v>
      </c>
    </row>
    <row r="5365" spans="1:4" x14ac:dyDescent="0.2">
      <c r="A5365">
        <v>96828</v>
      </c>
      <c r="B5365" t="s">
        <v>12963</v>
      </c>
      <c r="C5365" t="s">
        <v>52</v>
      </c>
      <c r="D5365">
        <v>26.85</v>
      </c>
    </row>
    <row r="5366" spans="1:4" x14ac:dyDescent="0.2">
      <c r="A5366">
        <v>96832</v>
      </c>
      <c r="B5366" t="s">
        <v>12964</v>
      </c>
      <c r="C5366" t="s">
        <v>52</v>
      </c>
      <c r="D5366">
        <v>33.29</v>
      </c>
    </row>
    <row r="5367" spans="1:4" x14ac:dyDescent="0.2">
      <c r="A5367">
        <v>104525</v>
      </c>
      <c r="B5367" t="s">
        <v>12965</v>
      </c>
      <c r="C5367" t="s">
        <v>52</v>
      </c>
      <c r="D5367" t="s">
        <v>17527</v>
      </c>
    </row>
    <row r="5368" spans="1:4" x14ac:dyDescent="0.2">
      <c r="A5368">
        <v>104563</v>
      </c>
      <c r="B5368" t="s">
        <v>12966</v>
      </c>
      <c r="C5368" t="s">
        <v>52</v>
      </c>
      <c r="D5368" t="s">
        <v>17527</v>
      </c>
    </row>
    <row r="5369" spans="1:4" x14ac:dyDescent="0.2">
      <c r="A5369">
        <v>104531</v>
      </c>
      <c r="B5369" t="s">
        <v>12967</v>
      </c>
      <c r="C5369" t="s">
        <v>52</v>
      </c>
      <c r="D5369" t="s">
        <v>17527</v>
      </c>
    </row>
    <row r="5370" spans="1:4" x14ac:dyDescent="0.2">
      <c r="A5370">
        <v>104527</v>
      </c>
      <c r="B5370" t="s">
        <v>12968</v>
      </c>
      <c r="C5370" t="s">
        <v>52</v>
      </c>
      <c r="D5370" t="s">
        <v>17527</v>
      </c>
    </row>
    <row r="5371" spans="1:4" x14ac:dyDescent="0.2">
      <c r="A5371">
        <v>104529</v>
      </c>
      <c r="B5371" t="s">
        <v>12969</v>
      </c>
      <c r="C5371" t="s">
        <v>52</v>
      </c>
      <c r="D5371" t="s">
        <v>17527</v>
      </c>
    </row>
    <row r="5372" spans="1:4" x14ac:dyDescent="0.2">
      <c r="A5372">
        <v>104564</v>
      </c>
      <c r="B5372" t="s">
        <v>12970</v>
      </c>
      <c r="C5372" t="s">
        <v>52</v>
      </c>
      <c r="D5372" t="s">
        <v>17527</v>
      </c>
    </row>
    <row r="5373" spans="1:4" x14ac:dyDescent="0.2">
      <c r="A5373">
        <v>104533</v>
      </c>
      <c r="B5373" t="s">
        <v>12971</v>
      </c>
      <c r="C5373" t="s">
        <v>52</v>
      </c>
      <c r="D5373" t="s">
        <v>17527</v>
      </c>
    </row>
    <row r="5374" spans="1:4" x14ac:dyDescent="0.2">
      <c r="A5374">
        <v>104535</v>
      </c>
      <c r="B5374" t="s">
        <v>12972</v>
      </c>
      <c r="C5374" t="s">
        <v>52</v>
      </c>
      <c r="D5374" t="s">
        <v>17527</v>
      </c>
    </row>
    <row r="5375" spans="1:4" x14ac:dyDescent="0.2">
      <c r="A5375">
        <v>96810</v>
      </c>
      <c r="B5375" t="s">
        <v>12973</v>
      </c>
      <c r="C5375" t="s">
        <v>52</v>
      </c>
      <c r="D5375">
        <v>23.61</v>
      </c>
    </row>
    <row r="5376" spans="1:4" x14ac:dyDescent="0.2">
      <c r="A5376">
        <v>104524</v>
      </c>
      <c r="B5376" t="s">
        <v>12974</v>
      </c>
      <c r="C5376" t="s">
        <v>52</v>
      </c>
      <c r="D5376" t="s">
        <v>17527</v>
      </c>
    </row>
    <row r="5377" spans="1:4" x14ac:dyDescent="0.2">
      <c r="A5377">
        <v>104530</v>
      </c>
      <c r="B5377" t="s">
        <v>12975</v>
      </c>
      <c r="C5377" t="s">
        <v>52</v>
      </c>
      <c r="D5377" t="s">
        <v>17527</v>
      </c>
    </row>
    <row r="5378" spans="1:4" x14ac:dyDescent="0.2">
      <c r="A5378">
        <v>104526</v>
      </c>
      <c r="B5378" t="s">
        <v>12976</v>
      </c>
      <c r="C5378" t="s">
        <v>52</v>
      </c>
      <c r="D5378" t="s">
        <v>17527</v>
      </c>
    </row>
    <row r="5379" spans="1:4" x14ac:dyDescent="0.2">
      <c r="A5379">
        <v>104528</v>
      </c>
      <c r="B5379" t="s">
        <v>12977</v>
      </c>
      <c r="C5379" t="s">
        <v>52</v>
      </c>
      <c r="D5379" t="s">
        <v>17527</v>
      </c>
    </row>
    <row r="5380" spans="1:4" x14ac:dyDescent="0.2">
      <c r="A5380">
        <v>104532</v>
      </c>
      <c r="B5380" t="s">
        <v>12978</v>
      </c>
      <c r="C5380" t="s">
        <v>52</v>
      </c>
      <c r="D5380" t="s">
        <v>17527</v>
      </c>
    </row>
    <row r="5381" spans="1:4" x14ac:dyDescent="0.2">
      <c r="A5381">
        <v>104534</v>
      </c>
      <c r="B5381" t="s">
        <v>12979</v>
      </c>
      <c r="C5381" t="s">
        <v>52</v>
      </c>
      <c r="D5381" t="s">
        <v>17527</v>
      </c>
    </row>
    <row r="5382" spans="1:4" x14ac:dyDescent="0.2">
      <c r="A5382">
        <v>96873</v>
      </c>
      <c r="B5382" t="s">
        <v>12980</v>
      </c>
      <c r="C5382" t="s">
        <v>52</v>
      </c>
      <c r="D5382">
        <v>70.92</v>
      </c>
    </row>
    <row r="5383" spans="1:4" x14ac:dyDescent="0.2">
      <c r="A5383">
        <v>96872</v>
      </c>
      <c r="B5383" t="s">
        <v>12981</v>
      </c>
      <c r="C5383" t="s">
        <v>52</v>
      </c>
      <c r="D5383">
        <v>53.97</v>
      </c>
    </row>
    <row r="5384" spans="1:4" x14ac:dyDescent="0.2">
      <c r="A5384">
        <v>96876</v>
      </c>
      <c r="B5384" t="s">
        <v>12982</v>
      </c>
      <c r="C5384" t="s">
        <v>52</v>
      </c>
      <c r="D5384">
        <v>187.82</v>
      </c>
    </row>
    <row r="5385" spans="1:4" x14ac:dyDescent="0.2">
      <c r="A5385">
        <v>96878</v>
      </c>
      <c r="B5385" t="s">
        <v>12983</v>
      </c>
      <c r="C5385" t="s">
        <v>52</v>
      </c>
      <c r="D5385">
        <v>210.71</v>
      </c>
    </row>
    <row r="5386" spans="1:4" x14ac:dyDescent="0.2">
      <c r="A5386">
        <v>96875</v>
      </c>
      <c r="B5386" t="s">
        <v>12984</v>
      </c>
      <c r="C5386" t="s">
        <v>52</v>
      </c>
      <c r="D5386">
        <v>84.77</v>
      </c>
    </row>
    <row r="5387" spans="1:4" x14ac:dyDescent="0.2">
      <c r="A5387">
        <v>96874</v>
      </c>
      <c r="B5387" t="s">
        <v>12985</v>
      </c>
      <c r="C5387" t="s">
        <v>52</v>
      </c>
      <c r="D5387">
        <v>65.459999999999994</v>
      </c>
    </row>
    <row r="5388" spans="1:4" x14ac:dyDescent="0.2">
      <c r="A5388">
        <v>96879</v>
      </c>
      <c r="B5388" t="s">
        <v>12986</v>
      </c>
      <c r="C5388" t="s">
        <v>52</v>
      </c>
      <c r="D5388">
        <v>204.46</v>
      </c>
    </row>
    <row r="5389" spans="1:4" x14ac:dyDescent="0.2">
      <c r="A5389">
        <v>96881</v>
      </c>
      <c r="B5389" t="s">
        <v>12987</v>
      </c>
      <c r="C5389" t="s">
        <v>52</v>
      </c>
      <c r="D5389">
        <v>242.15</v>
      </c>
    </row>
    <row r="5390" spans="1:4" x14ac:dyDescent="0.2">
      <c r="A5390">
        <v>96837</v>
      </c>
      <c r="B5390" t="s">
        <v>12988</v>
      </c>
      <c r="C5390" t="s">
        <v>52</v>
      </c>
      <c r="D5390">
        <v>24.18</v>
      </c>
    </row>
    <row r="5391" spans="1:4" x14ac:dyDescent="0.2">
      <c r="A5391">
        <v>96840</v>
      </c>
      <c r="B5391" t="s">
        <v>12989</v>
      </c>
      <c r="C5391" t="s">
        <v>52</v>
      </c>
      <c r="D5391">
        <v>29.14</v>
      </c>
    </row>
    <row r="5392" spans="1:4" x14ac:dyDescent="0.2">
      <c r="A5392">
        <v>96845</v>
      </c>
      <c r="B5392" t="s">
        <v>12990</v>
      </c>
      <c r="C5392" t="s">
        <v>52</v>
      </c>
      <c r="D5392">
        <v>44.72</v>
      </c>
    </row>
    <row r="5393" spans="1:4" x14ac:dyDescent="0.2">
      <c r="A5393">
        <v>96848</v>
      </c>
      <c r="B5393" t="s">
        <v>12991</v>
      </c>
      <c r="C5393" t="s">
        <v>52</v>
      </c>
      <c r="D5393">
        <v>59</v>
      </c>
    </row>
    <row r="5394" spans="1:4" x14ac:dyDescent="0.2">
      <c r="A5394">
        <v>96849</v>
      </c>
      <c r="B5394" t="s">
        <v>12992</v>
      </c>
      <c r="C5394" t="s">
        <v>52</v>
      </c>
      <c r="D5394">
        <v>19.02</v>
      </c>
    </row>
    <row r="5395" spans="1:4" x14ac:dyDescent="0.2">
      <c r="A5395">
        <v>96852</v>
      </c>
      <c r="B5395" t="s">
        <v>12993</v>
      </c>
      <c r="C5395" t="s">
        <v>52</v>
      </c>
      <c r="D5395">
        <v>24.06</v>
      </c>
    </row>
    <row r="5396" spans="1:4" x14ac:dyDescent="0.2">
      <c r="A5396">
        <v>96855</v>
      </c>
      <c r="B5396" t="s">
        <v>12994</v>
      </c>
      <c r="C5396" t="s">
        <v>52</v>
      </c>
      <c r="D5396">
        <v>36.96</v>
      </c>
    </row>
    <row r="5397" spans="1:4" x14ac:dyDescent="0.2">
      <c r="A5397">
        <v>96838</v>
      </c>
      <c r="B5397" t="s">
        <v>12995</v>
      </c>
      <c r="C5397" t="s">
        <v>52</v>
      </c>
      <c r="D5397">
        <v>29.44</v>
      </c>
    </row>
    <row r="5398" spans="1:4" x14ac:dyDescent="0.2">
      <c r="A5398">
        <v>96841</v>
      </c>
      <c r="B5398" t="s">
        <v>12996</v>
      </c>
      <c r="C5398" t="s">
        <v>52</v>
      </c>
      <c r="D5398">
        <v>32.549999999999997</v>
      </c>
    </row>
    <row r="5399" spans="1:4" x14ac:dyDescent="0.2">
      <c r="A5399">
        <v>96842</v>
      </c>
      <c r="B5399" t="s">
        <v>12997</v>
      </c>
      <c r="C5399" t="s">
        <v>52</v>
      </c>
      <c r="D5399">
        <v>37.159999999999997</v>
      </c>
    </row>
    <row r="5400" spans="1:4" x14ac:dyDescent="0.2">
      <c r="A5400">
        <v>96846</v>
      </c>
      <c r="B5400" t="s">
        <v>12998</v>
      </c>
      <c r="C5400" t="s">
        <v>52</v>
      </c>
      <c r="D5400">
        <v>42.94</v>
      </c>
    </row>
    <row r="5401" spans="1:4" x14ac:dyDescent="0.2">
      <c r="A5401">
        <v>96850</v>
      </c>
      <c r="B5401" t="s">
        <v>12999</v>
      </c>
      <c r="C5401" t="s">
        <v>52</v>
      </c>
      <c r="D5401">
        <v>27.3</v>
      </c>
    </row>
    <row r="5402" spans="1:4" x14ac:dyDescent="0.2">
      <c r="A5402">
        <v>96853</v>
      </c>
      <c r="B5402" t="s">
        <v>13000</v>
      </c>
      <c r="C5402" t="s">
        <v>52</v>
      </c>
      <c r="D5402">
        <v>29.29</v>
      </c>
    </row>
    <row r="5403" spans="1:4" x14ac:dyDescent="0.2">
      <c r="A5403">
        <v>96854</v>
      </c>
      <c r="B5403" t="s">
        <v>13001</v>
      </c>
      <c r="C5403" t="s">
        <v>52</v>
      </c>
      <c r="D5403">
        <v>35.729999999999997</v>
      </c>
    </row>
    <row r="5404" spans="1:4" x14ac:dyDescent="0.2">
      <c r="A5404">
        <v>104571</v>
      </c>
      <c r="B5404" t="s">
        <v>13002</v>
      </c>
      <c r="C5404" t="s">
        <v>52</v>
      </c>
      <c r="D5404" t="s">
        <v>17527</v>
      </c>
    </row>
    <row r="5405" spans="1:4" x14ac:dyDescent="0.2">
      <c r="A5405">
        <v>96856</v>
      </c>
      <c r="B5405" t="s">
        <v>13003</v>
      </c>
      <c r="C5405" t="s">
        <v>52</v>
      </c>
      <c r="D5405">
        <v>40.26</v>
      </c>
    </row>
    <row r="5406" spans="1:4" x14ac:dyDescent="0.2">
      <c r="A5406">
        <v>104566</v>
      </c>
      <c r="B5406" t="s">
        <v>13004</v>
      </c>
      <c r="C5406" t="s">
        <v>52</v>
      </c>
      <c r="D5406" t="s">
        <v>17527</v>
      </c>
    </row>
    <row r="5407" spans="1:4" x14ac:dyDescent="0.2">
      <c r="A5407">
        <v>104536</v>
      </c>
      <c r="B5407" t="s">
        <v>13005</v>
      </c>
      <c r="C5407" t="s">
        <v>52</v>
      </c>
      <c r="D5407" t="s">
        <v>17527</v>
      </c>
    </row>
    <row r="5408" spans="1:4" x14ac:dyDescent="0.2">
      <c r="A5408">
        <v>104537</v>
      </c>
      <c r="B5408" t="s">
        <v>13006</v>
      </c>
      <c r="C5408" t="s">
        <v>52</v>
      </c>
      <c r="D5408" t="s">
        <v>17527</v>
      </c>
    </row>
    <row r="5409" spans="1:4" x14ac:dyDescent="0.2">
      <c r="A5409">
        <v>104572</v>
      </c>
      <c r="B5409" t="s">
        <v>13007</v>
      </c>
      <c r="C5409" t="s">
        <v>52</v>
      </c>
      <c r="D5409" t="s">
        <v>17527</v>
      </c>
    </row>
    <row r="5410" spans="1:4" x14ac:dyDescent="0.2">
      <c r="A5410">
        <v>104568</v>
      </c>
      <c r="B5410" t="s">
        <v>13008</v>
      </c>
      <c r="C5410" t="s">
        <v>52</v>
      </c>
      <c r="D5410" t="s">
        <v>17527</v>
      </c>
    </row>
    <row r="5411" spans="1:4" x14ac:dyDescent="0.2">
      <c r="A5411">
        <v>104538</v>
      </c>
      <c r="B5411" t="s">
        <v>13009</v>
      </c>
      <c r="C5411" t="s">
        <v>52</v>
      </c>
      <c r="D5411" t="s">
        <v>17527</v>
      </c>
    </row>
    <row r="5412" spans="1:4" x14ac:dyDescent="0.2">
      <c r="A5412">
        <v>104570</v>
      </c>
      <c r="B5412" t="s">
        <v>13010</v>
      </c>
      <c r="C5412" t="s">
        <v>52</v>
      </c>
      <c r="D5412" t="s">
        <v>17527</v>
      </c>
    </row>
    <row r="5413" spans="1:4" x14ac:dyDescent="0.2">
      <c r="A5413">
        <v>104565</v>
      </c>
      <c r="B5413" t="s">
        <v>13011</v>
      </c>
      <c r="C5413" t="s">
        <v>52</v>
      </c>
      <c r="D5413" t="s">
        <v>17527</v>
      </c>
    </row>
    <row r="5414" spans="1:4" x14ac:dyDescent="0.2">
      <c r="A5414">
        <v>104567</v>
      </c>
      <c r="B5414" t="s">
        <v>13012</v>
      </c>
      <c r="C5414" t="s">
        <v>52</v>
      </c>
      <c r="D5414" t="s">
        <v>17527</v>
      </c>
    </row>
    <row r="5415" spans="1:4" x14ac:dyDescent="0.2">
      <c r="A5415">
        <v>104569</v>
      </c>
      <c r="B5415" t="s">
        <v>13013</v>
      </c>
      <c r="C5415" t="s">
        <v>52</v>
      </c>
      <c r="D5415" t="s">
        <v>17527</v>
      </c>
    </row>
    <row r="5416" spans="1:4" x14ac:dyDescent="0.2">
      <c r="A5416">
        <v>96843</v>
      </c>
      <c r="B5416" t="s">
        <v>13014</v>
      </c>
      <c r="C5416" t="s">
        <v>52</v>
      </c>
      <c r="D5416">
        <v>33.75</v>
      </c>
    </row>
    <row r="5417" spans="1:4" x14ac:dyDescent="0.2">
      <c r="A5417">
        <v>96847</v>
      </c>
      <c r="B5417" t="s">
        <v>13015</v>
      </c>
      <c r="C5417" t="s">
        <v>52</v>
      </c>
      <c r="D5417">
        <v>42.41</v>
      </c>
    </row>
    <row r="5418" spans="1:4" x14ac:dyDescent="0.2">
      <c r="A5418">
        <v>96844</v>
      </c>
      <c r="B5418" t="s">
        <v>13016</v>
      </c>
      <c r="C5418" t="s">
        <v>52</v>
      </c>
      <c r="D5418">
        <v>38.71</v>
      </c>
    </row>
    <row r="5419" spans="1:4" x14ac:dyDescent="0.2">
      <c r="A5419">
        <v>96839</v>
      </c>
      <c r="B5419" t="s">
        <v>13017</v>
      </c>
      <c r="C5419" t="s">
        <v>52</v>
      </c>
      <c r="D5419">
        <v>30.33</v>
      </c>
    </row>
    <row r="5420" spans="1:4" x14ac:dyDescent="0.2">
      <c r="A5420">
        <v>104574</v>
      </c>
      <c r="B5420" t="s">
        <v>13018</v>
      </c>
      <c r="C5420" t="s">
        <v>52</v>
      </c>
      <c r="D5420" t="s">
        <v>17527</v>
      </c>
    </row>
    <row r="5421" spans="1:4" x14ac:dyDescent="0.2">
      <c r="A5421">
        <v>104575</v>
      </c>
      <c r="B5421" t="s">
        <v>13019</v>
      </c>
      <c r="C5421" t="s">
        <v>52</v>
      </c>
      <c r="D5421" t="s">
        <v>17527</v>
      </c>
    </row>
    <row r="5422" spans="1:4" x14ac:dyDescent="0.2">
      <c r="A5422">
        <v>104573</v>
      </c>
      <c r="B5422" t="s">
        <v>13020</v>
      </c>
      <c r="C5422" t="s">
        <v>52</v>
      </c>
      <c r="D5422" t="s">
        <v>17527</v>
      </c>
    </row>
    <row r="5423" spans="1:4" x14ac:dyDescent="0.2">
      <c r="A5423">
        <v>96805</v>
      </c>
      <c r="B5423" t="s">
        <v>13021</v>
      </c>
      <c r="C5423" t="s">
        <v>52</v>
      </c>
      <c r="D5423">
        <v>230.25</v>
      </c>
    </row>
    <row r="5424" spans="1:4" x14ac:dyDescent="0.2">
      <c r="A5424">
        <v>96802</v>
      </c>
      <c r="B5424" t="s">
        <v>13022</v>
      </c>
      <c r="C5424" t="s">
        <v>52</v>
      </c>
      <c r="D5424">
        <v>437.46</v>
      </c>
    </row>
    <row r="5425" spans="1:4" x14ac:dyDescent="0.2">
      <c r="A5425">
        <v>96806</v>
      </c>
      <c r="B5425" t="s">
        <v>13023</v>
      </c>
      <c r="C5425" t="s">
        <v>52</v>
      </c>
      <c r="D5425">
        <v>91.91</v>
      </c>
    </row>
    <row r="5426" spans="1:4" x14ac:dyDescent="0.2">
      <c r="A5426">
        <v>96803</v>
      </c>
      <c r="B5426" t="s">
        <v>13024</v>
      </c>
      <c r="C5426" t="s">
        <v>52</v>
      </c>
      <c r="D5426">
        <v>82.93</v>
      </c>
    </row>
    <row r="5427" spans="1:4" x14ac:dyDescent="0.2">
      <c r="A5427">
        <v>96807</v>
      </c>
      <c r="B5427" t="s">
        <v>13025</v>
      </c>
      <c r="C5427" t="s">
        <v>52</v>
      </c>
      <c r="D5427">
        <v>149.72</v>
      </c>
    </row>
    <row r="5428" spans="1:4" x14ac:dyDescent="0.2">
      <c r="A5428">
        <v>96804</v>
      </c>
      <c r="B5428" t="s">
        <v>13026</v>
      </c>
      <c r="C5428" t="s">
        <v>52</v>
      </c>
      <c r="D5428">
        <v>136.69</v>
      </c>
    </row>
    <row r="5429" spans="1:4" x14ac:dyDescent="0.2">
      <c r="A5429">
        <v>96829</v>
      </c>
      <c r="B5429" t="s">
        <v>13027</v>
      </c>
      <c r="C5429" t="s">
        <v>52</v>
      </c>
      <c r="D5429">
        <v>20.29</v>
      </c>
    </row>
    <row r="5430" spans="1:4" x14ac:dyDescent="0.2">
      <c r="A5430">
        <v>96833</v>
      </c>
      <c r="B5430" t="s">
        <v>13028</v>
      </c>
      <c r="C5430" t="s">
        <v>52</v>
      </c>
      <c r="D5430">
        <v>25.65</v>
      </c>
    </row>
    <row r="5431" spans="1:4" x14ac:dyDescent="0.2">
      <c r="A5431">
        <v>96836</v>
      </c>
      <c r="B5431" t="s">
        <v>13029</v>
      </c>
      <c r="C5431" t="s">
        <v>52</v>
      </c>
      <c r="D5431">
        <v>36.54</v>
      </c>
    </row>
    <row r="5432" spans="1:4" x14ac:dyDescent="0.2">
      <c r="A5432">
        <v>104576</v>
      </c>
      <c r="B5432" t="s">
        <v>13030</v>
      </c>
      <c r="C5432" t="s">
        <v>52</v>
      </c>
      <c r="D5432">
        <v>18.45</v>
      </c>
    </row>
    <row r="5433" spans="1:4" x14ac:dyDescent="0.2">
      <c r="A5433">
        <v>104577</v>
      </c>
      <c r="B5433" t="s">
        <v>13031</v>
      </c>
      <c r="C5433" t="s">
        <v>52</v>
      </c>
      <c r="D5433">
        <v>24.38</v>
      </c>
    </row>
    <row r="5434" spans="1:4" x14ac:dyDescent="0.2">
      <c r="A5434">
        <v>104578</v>
      </c>
      <c r="B5434" t="s">
        <v>13032</v>
      </c>
      <c r="C5434" t="s">
        <v>52</v>
      </c>
      <c r="D5434">
        <v>26.14</v>
      </c>
    </row>
    <row r="5435" spans="1:4" x14ac:dyDescent="0.2">
      <c r="A5435">
        <v>104580</v>
      </c>
      <c r="B5435" t="s">
        <v>13033</v>
      </c>
      <c r="C5435" t="s">
        <v>52</v>
      </c>
      <c r="D5435">
        <v>22.56</v>
      </c>
    </row>
    <row r="5436" spans="1:4" x14ac:dyDescent="0.2">
      <c r="A5436">
        <v>104579</v>
      </c>
      <c r="B5436" t="s">
        <v>13034</v>
      </c>
      <c r="C5436" t="s">
        <v>52</v>
      </c>
      <c r="D5436">
        <v>34.1</v>
      </c>
    </row>
    <row r="5437" spans="1:4" x14ac:dyDescent="0.2">
      <c r="A5437">
        <v>96823</v>
      </c>
      <c r="B5437" t="s">
        <v>13035</v>
      </c>
      <c r="C5437" t="s">
        <v>52</v>
      </c>
      <c r="D5437">
        <v>12.86</v>
      </c>
    </row>
    <row r="5438" spans="1:4" x14ac:dyDescent="0.2">
      <c r="A5438">
        <v>96826</v>
      </c>
      <c r="B5438" t="s">
        <v>13036</v>
      </c>
      <c r="C5438" t="s">
        <v>52</v>
      </c>
      <c r="D5438">
        <v>14.94</v>
      </c>
    </row>
    <row r="5439" spans="1:4" x14ac:dyDescent="0.2">
      <c r="A5439">
        <v>96830</v>
      </c>
      <c r="B5439" t="s">
        <v>13037</v>
      </c>
      <c r="C5439" t="s">
        <v>52</v>
      </c>
      <c r="D5439">
        <v>23.02</v>
      </c>
    </row>
    <row r="5440" spans="1:4" x14ac:dyDescent="0.2">
      <c r="A5440">
        <v>96834</v>
      </c>
      <c r="B5440" t="s">
        <v>13038</v>
      </c>
      <c r="C5440" t="s">
        <v>52</v>
      </c>
      <c r="D5440">
        <v>30.98</v>
      </c>
    </row>
    <row r="5441" spans="1:4" x14ac:dyDescent="0.2">
      <c r="A5441">
        <v>104581</v>
      </c>
      <c r="B5441" t="s">
        <v>13039</v>
      </c>
      <c r="C5441" t="s">
        <v>52</v>
      </c>
      <c r="D5441">
        <v>16.86</v>
      </c>
    </row>
    <row r="5442" spans="1:4" x14ac:dyDescent="0.2">
      <c r="A5442">
        <v>104582</v>
      </c>
      <c r="B5442" t="s">
        <v>13040</v>
      </c>
      <c r="C5442" t="s">
        <v>52</v>
      </c>
      <c r="D5442">
        <v>21.36</v>
      </c>
    </row>
    <row r="5443" spans="1:4" x14ac:dyDescent="0.2">
      <c r="A5443">
        <v>104583</v>
      </c>
      <c r="B5443" t="s">
        <v>13041</v>
      </c>
      <c r="C5443" t="s">
        <v>52</v>
      </c>
      <c r="D5443">
        <v>33.47</v>
      </c>
    </row>
    <row r="5444" spans="1:4" x14ac:dyDescent="0.2">
      <c r="A5444">
        <v>104584</v>
      </c>
      <c r="B5444" t="s">
        <v>13042</v>
      </c>
      <c r="C5444" t="s">
        <v>52</v>
      </c>
      <c r="D5444">
        <v>40.21</v>
      </c>
    </row>
    <row r="5445" spans="1:4" x14ac:dyDescent="0.2">
      <c r="A5445">
        <v>104585</v>
      </c>
      <c r="B5445" t="s">
        <v>13043</v>
      </c>
      <c r="C5445" t="s">
        <v>52</v>
      </c>
      <c r="D5445" t="s">
        <v>17527</v>
      </c>
    </row>
    <row r="5446" spans="1:4" x14ac:dyDescent="0.2">
      <c r="A5446">
        <v>104587</v>
      </c>
      <c r="B5446" t="s">
        <v>13044</v>
      </c>
      <c r="C5446" t="s">
        <v>52</v>
      </c>
      <c r="D5446" t="s">
        <v>17527</v>
      </c>
    </row>
    <row r="5447" spans="1:4" x14ac:dyDescent="0.2">
      <c r="A5447">
        <v>104586</v>
      </c>
      <c r="B5447" t="s">
        <v>13045</v>
      </c>
      <c r="C5447" t="s">
        <v>52</v>
      </c>
      <c r="D5447" t="s">
        <v>17527</v>
      </c>
    </row>
    <row r="5448" spans="1:4" x14ac:dyDescent="0.2">
      <c r="A5448">
        <v>96798</v>
      </c>
      <c r="B5448" t="s">
        <v>13046</v>
      </c>
      <c r="C5448" t="s">
        <v>83</v>
      </c>
      <c r="D5448">
        <v>9.24</v>
      </c>
    </row>
    <row r="5449" spans="1:4" x14ac:dyDescent="0.2">
      <c r="A5449">
        <v>96799</v>
      </c>
      <c r="B5449" t="s">
        <v>13047</v>
      </c>
      <c r="C5449" t="s">
        <v>83</v>
      </c>
      <c r="D5449">
        <v>11.82</v>
      </c>
    </row>
    <row r="5450" spans="1:4" x14ac:dyDescent="0.2">
      <c r="A5450">
        <v>96800</v>
      </c>
      <c r="B5450" t="s">
        <v>13048</v>
      </c>
      <c r="C5450" t="s">
        <v>83</v>
      </c>
      <c r="D5450">
        <v>15.98</v>
      </c>
    </row>
    <row r="5451" spans="1:4" x14ac:dyDescent="0.2">
      <c r="A5451">
        <v>96801</v>
      </c>
      <c r="B5451" t="s">
        <v>13049</v>
      </c>
      <c r="C5451" t="s">
        <v>83</v>
      </c>
      <c r="D5451">
        <v>23.94</v>
      </c>
    </row>
    <row r="5452" spans="1:4" x14ac:dyDescent="0.2">
      <c r="A5452">
        <v>104539</v>
      </c>
      <c r="B5452" t="s">
        <v>13050</v>
      </c>
      <c r="C5452" t="s">
        <v>52</v>
      </c>
      <c r="D5452" t="s">
        <v>17527</v>
      </c>
    </row>
    <row r="5453" spans="1:4" x14ac:dyDescent="0.2">
      <c r="A5453">
        <v>104541</v>
      </c>
      <c r="B5453" t="s">
        <v>13051</v>
      </c>
      <c r="C5453" t="s">
        <v>52</v>
      </c>
      <c r="D5453" t="s">
        <v>17527</v>
      </c>
    </row>
    <row r="5454" spans="1:4" x14ac:dyDescent="0.2">
      <c r="A5454">
        <v>104540</v>
      </c>
      <c r="B5454" t="s">
        <v>13052</v>
      </c>
      <c r="C5454" t="s">
        <v>52</v>
      </c>
      <c r="D5454" t="s">
        <v>17527</v>
      </c>
    </row>
    <row r="5455" spans="1:4" x14ac:dyDescent="0.2">
      <c r="A5455">
        <v>104543</v>
      </c>
      <c r="B5455" t="s">
        <v>13053</v>
      </c>
      <c r="C5455" t="s">
        <v>52</v>
      </c>
      <c r="D5455" t="s">
        <v>17527</v>
      </c>
    </row>
    <row r="5456" spans="1:4" x14ac:dyDescent="0.2">
      <c r="A5456">
        <v>104544</v>
      </c>
      <c r="B5456" t="s">
        <v>13054</v>
      </c>
      <c r="C5456" t="s">
        <v>52</v>
      </c>
      <c r="D5456" t="s">
        <v>17527</v>
      </c>
    </row>
    <row r="5457" spans="1:4" x14ac:dyDescent="0.2">
      <c r="A5457">
        <v>104545</v>
      </c>
      <c r="B5457" t="s">
        <v>13055</v>
      </c>
      <c r="C5457" t="s">
        <v>52</v>
      </c>
      <c r="D5457" t="s">
        <v>17527</v>
      </c>
    </row>
    <row r="5458" spans="1:4" x14ac:dyDescent="0.2">
      <c r="A5458">
        <v>104542</v>
      </c>
      <c r="B5458" t="s">
        <v>13056</v>
      </c>
      <c r="C5458" t="s">
        <v>52</v>
      </c>
      <c r="D5458" t="s">
        <v>17527</v>
      </c>
    </row>
    <row r="5459" spans="1:4" x14ac:dyDescent="0.2">
      <c r="A5459">
        <v>104592</v>
      </c>
      <c r="B5459" t="s">
        <v>13057</v>
      </c>
      <c r="C5459" t="s">
        <v>52</v>
      </c>
      <c r="D5459" t="s">
        <v>17527</v>
      </c>
    </row>
    <row r="5460" spans="1:4" x14ac:dyDescent="0.2">
      <c r="A5460">
        <v>104548</v>
      </c>
      <c r="B5460" t="s">
        <v>13058</v>
      </c>
      <c r="C5460" t="s">
        <v>52</v>
      </c>
      <c r="D5460" t="s">
        <v>17527</v>
      </c>
    </row>
    <row r="5461" spans="1:4" x14ac:dyDescent="0.2">
      <c r="A5461">
        <v>104546</v>
      </c>
      <c r="B5461" t="s">
        <v>13059</v>
      </c>
      <c r="C5461" t="s">
        <v>52</v>
      </c>
      <c r="D5461" t="s">
        <v>17527</v>
      </c>
    </row>
    <row r="5462" spans="1:4" x14ac:dyDescent="0.2">
      <c r="A5462">
        <v>104549</v>
      </c>
      <c r="B5462" t="s">
        <v>13060</v>
      </c>
      <c r="C5462" t="s">
        <v>52</v>
      </c>
      <c r="D5462" t="s">
        <v>17527</v>
      </c>
    </row>
    <row r="5463" spans="1:4" x14ac:dyDescent="0.2">
      <c r="A5463">
        <v>104550</v>
      </c>
      <c r="B5463" t="s">
        <v>13061</v>
      </c>
      <c r="C5463" t="s">
        <v>52</v>
      </c>
      <c r="D5463" t="s">
        <v>17527</v>
      </c>
    </row>
    <row r="5464" spans="1:4" x14ac:dyDescent="0.2">
      <c r="A5464">
        <v>104552</v>
      </c>
      <c r="B5464" t="s">
        <v>13062</v>
      </c>
      <c r="C5464" t="s">
        <v>52</v>
      </c>
      <c r="D5464" t="s">
        <v>17527</v>
      </c>
    </row>
    <row r="5465" spans="1:4" x14ac:dyDescent="0.2">
      <c r="A5465">
        <v>104551</v>
      </c>
      <c r="B5465" t="s">
        <v>13063</v>
      </c>
      <c r="C5465" t="s">
        <v>52</v>
      </c>
      <c r="D5465" t="s">
        <v>17527</v>
      </c>
    </row>
    <row r="5466" spans="1:4" x14ac:dyDescent="0.2">
      <c r="A5466">
        <v>104553</v>
      </c>
      <c r="B5466" t="s">
        <v>13064</v>
      </c>
      <c r="C5466" t="s">
        <v>52</v>
      </c>
      <c r="D5466" t="s">
        <v>17527</v>
      </c>
    </row>
    <row r="5467" spans="1:4" x14ac:dyDescent="0.2">
      <c r="A5467">
        <v>104554</v>
      </c>
      <c r="B5467" t="s">
        <v>13065</v>
      </c>
      <c r="C5467" t="s">
        <v>52</v>
      </c>
      <c r="D5467" t="s">
        <v>17527</v>
      </c>
    </row>
    <row r="5468" spans="1:4" x14ac:dyDescent="0.2">
      <c r="A5468">
        <v>104555</v>
      </c>
      <c r="B5468" t="s">
        <v>13066</v>
      </c>
      <c r="C5468" t="s">
        <v>52</v>
      </c>
      <c r="D5468" t="s">
        <v>17527</v>
      </c>
    </row>
    <row r="5469" spans="1:4" x14ac:dyDescent="0.2">
      <c r="A5469">
        <v>104556</v>
      </c>
      <c r="B5469" t="s">
        <v>13067</v>
      </c>
      <c r="C5469" t="s">
        <v>52</v>
      </c>
      <c r="D5469" t="s">
        <v>17527</v>
      </c>
    </row>
    <row r="5470" spans="1:4" x14ac:dyDescent="0.2">
      <c r="A5470">
        <v>104558</v>
      </c>
      <c r="B5470" t="s">
        <v>13068</v>
      </c>
      <c r="C5470" t="s">
        <v>52</v>
      </c>
      <c r="D5470" t="s">
        <v>17527</v>
      </c>
    </row>
    <row r="5471" spans="1:4" x14ac:dyDescent="0.2">
      <c r="A5471">
        <v>104559</v>
      </c>
      <c r="B5471" t="s">
        <v>13069</v>
      </c>
      <c r="C5471" t="s">
        <v>52</v>
      </c>
      <c r="D5471" t="s">
        <v>17527</v>
      </c>
    </row>
    <row r="5472" spans="1:4" x14ac:dyDescent="0.2">
      <c r="A5472">
        <v>104560</v>
      </c>
      <c r="B5472" t="s">
        <v>13070</v>
      </c>
      <c r="C5472" t="s">
        <v>52</v>
      </c>
      <c r="D5472" t="s">
        <v>17527</v>
      </c>
    </row>
    <row r="5473" spans="1:4" x14ac:dyDescent="0.2">
      <c r="A5473">
        <v>104557</v>
      </c>
      <c r="B5473" t="s">
        <v>13071</v>
      </c>
      <c r="C5473" t="s">
        <v>52</v>
      </c>
      <c r="D5473" t="s">
        <v>17527</v>
      </c>
    </row>
    <row r="5474" spans="1:4" x14ac:dyDescent="0.2">
      <c r="A5474">
        <v>104561</v>
      </c>
      <c r="B5474" t="s">
        <v>13072</v>
      </c>
      <c r="C5474" t="s">
        <v>52</v>
      </c>
      <c r="D5474" t="s">
        <v>17527</v>
      </c>
    </row>
    <row r="5475" spans="1:4" x14ac:dyDescent="0.2">
      <c r="A5475">
        <v>104562</v>
      </c>
      <c r="B5475" t="s">
        <v>13073</v>
      </c>
      <c r="C5475" t="s">
        <v>52</v>
      </c>
      <c r="D5475" t="s">
        <v>17527</v>
      </c>
    </row>
    <row r="5476" spans="1:4" x14ac:dyDescent="0.2">
      <c r="A5476">
        <v>96860</v>
      </c>
      <c r="B5476" t="s">
        <v>13074</v>
      </c>
      <c r="C5476" t="s">
        <v>52</v>
      </c>
      <c r="D5476">
        <v>34.340000000000003</v>
      </c>
    </row>
    <row r="5477" spans="1:4" x14ac:dyDescent="0.2">
      <c r="A5477">
        <v>96862</v>
      </c>
      <c r="B5477" t="s">
        <v>13075</v>
      </c>
      <c r="C5477" t="s">
        <v>52</v>
      </c>
      <c r="D5477">
        <v>42.06</v>
      </c>
    </row>
    <row r="5478" spans="1:4" x14ac:dyDescent="0.2">
      <c r="A5478">
        <v>96864</v>
      </c>
      <c r="B5478" t="s">
        <v>13076</v>
      </c>
      <c r="C5478" t="s">
        <v>52</v>
      </c>
      <c r="D5478">
        <v>58.55</v>
      </c>
    </row>
    <row r="5479" spans="1:4" x14ac:dyDescent="0.2">
      <c r="A5479">
        <v>96866</v>
      </c>
      <c r="B5479" t="s">
        <v>13077</v>
      </c>
      <c r="C5479" t="s">
        <v>52</v>
      </c>
      <c r="D5479">
        <v>75.819999999999993</v>
      </c>
    </row>
    <row r="5480" spans="1:4" x14ac:dyDescent="0.2">
      <c r="A5480">
        <v>96868</v>
      </c>
      <c r="B5480" t="s">
        <v>13078</v>
      </c>
      <c r="C5480" t="s">
        <v>52</v>
      </c>
      <c r="D5480">
        <v>22.58</v>
      </c>
    </row>
    <row r="5481" spans="1:4" x14ac:dyDescent="0.2">
      <c r="A5481">
        <v>96869</v>
      </c>
      <c r="B5481" t="s">
        <v>13079</v>
      </c>
      <c r="C5481" t="s">
        <v>52</v>
      </c>
      <c r="D5481">
        <v>33.770000000000003</v>
      </c>
    </row>
    <row r="5482" spans="1:4" x14ac:dyDescent="0.2">
      <c r="A5482">
        <v>96870</v>
      </c>
      <c r="B5482" t="s">
        <v>13080</v>
      </c>
      <c r="C5482" t="s">
        <v>52</v>
      </c>
      <c r="D5482">
        <v>49.86</v>
      </c>
    </row>
    <row r="5483" spans="1:4" x14ac:dyDescent="0.2">
      <c r="A5483">
        <v>96871</v>
      </c>
      <c r="B5483" t="s">
        <v>13081</v>
      </c>
      <c r="C5483" t="s">
        <v>52</v>
      </c>
      <c r="D5483">
        <v>57.29</v>
      </c>
    </row>
    <row r="5484" spans="1:4" x14ac:dyDescent="0.2">
      <c r="A5484">
        <v>96861</v>
      </c>
      <c r="B5484" t="s">
        <v>13082</v>
      </c>
      <c r="C5484" t="s">
        <v>52</v>
      </c>
      <c r="D5484">
        <v>43.26</v>
      </c>
    </row>
    <row r="5485" spans="1:4" x14ac:dyDescent="0.2">
      <c r="A5485">
        <v>96863</v>
      </c>
      <c r="B5485" t="s">
        <v>13083</v>
      </c>
      <c r="C5485" t="s">
        <v>52</v>
      </c>
      <c r="D5485">
        <v>44.65</v>
      </c>
    </row>
    <row r="5486" spans="1:4" x14ac:dyDescent="0.2">
      <c r="A5486">
        <v>96865</v>
      </c>
      <c r="B5486" t="s">
        <v>13084</v>
      </c>
      <c r="C5486" t="s">
        <v>52</v>
      </c>
      <c r="D5486">
        <v>52.74</v>
      </c>
    </row>
    <row r="5487" spans="1:4" x14ac:dyDescent="0.2">
      <c r="A5487">
        <v>96814</v>
      </c>
      <c r="B5487" t="s">
        <v>13085</v>
      </c>
      <c r="C5487" t="s">
        <v>52</v>
      </c>
      <c r="D5487">
        <v>18.45</v>
      </c>
    </row>
    <row r="5488" spans="1:4" x14ac:dyDescent="0.2">
      <c r="A5488">
        <v>96818</v>
      </c>
      <c r="B5488" t="s">
        <v>13086</v>
      </c>
      <c r="C5488" t="s">
        <v>52</v>
      </c>
      <c r="D5488">
        <v>24.38</v>
      </c>
    </row>
    <row r="5489" spans="1:4" x14ac:dyDescent="0.2">
      <c r="A5489">
        <v>96819</v>
      </c>
      <c r="B5489" t="s">
        <v>13087</v>
      </c>
      <c r="C5489" t="s">
        <v>52</v>
      </c>
      <c r="D5489">
        <v>26.14</v>
      </c>
    </row>
    <row r="5490" spans="1:4" x14ac:dyDescent="0.2">
      <c r="A5490">
        <v>96822</v>
      </c>
      <c r="B5490" t="s">
        <v>13088</v>
      </c>
      <c r="C5490" t="s">
        <v>52</v>
      </c>
      <c r="D5490">
        <v>34.1</v>
      </c>
    </row>
    <row r="5491" spans="1:4" x14ac:dyDescent="0.2">
      <c r="A5491">
        <v>96808</v>
      </c>
      <c r="B5491" t="s">
        <v>13089</v>
      </c>
      <c r="C5491" t="s">
        <v>52</v>
      </c>
      <c r="D5491">
        <v>19.86</v>
      </c>
    </row>
    <row r="5492" spans="1:4" x14ac:dyDescent="0.2">
      <c r="A5492">
        <v>96811</v>
      </c>
      <c r="B5492" t="s">
        <v>13090</v>
      </c>
      <c r="C5492" t="s">
        <v>52</v>
      </c>
      <c r="D5492">
        <v>24.92</v>
      </c>
    </row>
    <row r="5493" spans="1:4" x14ac:dyDescent="0.2">
      <c r="A5493">
        <v>96815</v>
      </c>
      <c r="B5493" t="s">
        <v>13091</v>
      </c>
      <c r="C5493" t="s">
        <v>52</v>
      </c>
      <c r="D5493">
        <v>37.729999999999997</v>
      </c>
    </row>
    <row r="5494" spans="1:4" x14ac:dyDescent="0.2">
      <c r="A5494">
        <v>96820</v>
      </c>
      <c r="B5494" t="s">
        <v>13092</v>
      </c>
      <c r="C5494" t="s">
        <v>52</v>
      </c>
      <c r="D5494">
        <v>45.45</v>
      </c>
    </row>
    <row r="5495" spans="1:4" x14ac:dyDescent="0.2">
      <c r="A5495">
        <v>96702</v>
      </c>
      <c r="B5495" t="s">
        <v>13093</v>
      </c>
      <c r="C5495" t="s">
        <v>52</v>
      </c>
      <c r="D5495">
        <v>14.35</v>
      </c>
    </row>
    <row r="5496" spans="1:4" x14ac:dyDescent="0.2">
      <c r="A5496">
        <v>96662</v>
      </c>
      <c r="B5496" t="s">
        <v>13094</v>
      </c>
      <c r="C5496" t="s">
        <v>52</v>
      </c>
      <c r="D5496">
        <v>11.37</v>
      </c>
    </row>
    <row r="5497" spans="1:4" x14ac:dyDescent="0.2">
      <c r="A5497">
        <v>96704</v>
      </c>
      <c r="B5497" t="s">
        <v>13095</v>
      </c>
      <c r="C5497" t="s">
        <v>52</v>
      </c>
      <c r="D5497">
        <v>24.23</v>
      </c>
    </row>
    <row r="5498" spans="1:4" x14ac:dyDescent="0.2">
      <c r="A5498">
        <v>96664</v>
      </c>
      <c r="B5498" t="s">
        <v>13096</v>
      </c>
      <c r="C5498" t="s">
        <v>52</v>
      </c>
      <c r="D5498">
        <v>20.43</v>
      </c>
    </row>
    <row r="5499" spans="1:4" x14ac:dyDescent="0.2">
      <c r="A5499">
        <v>104191</v>
      </c>
      <c r="B5499" t="s">
        <v>13097</v>
      </c>
      <c r="C5499" t="s">
        <v>52</v>
      </c>
      <c r="D5499">
        <v>13.02</v>
      </c>
    </row>
    <row r="5500" spans="1:4" x14ac:dyDescent="0.2">
      <c r="A5500">
        <v>96700</v>
      </c>
      <c r="B5500" t="s">
        <v>13098</v>
      </c>
      <c r="C5500" t="s">
        <v>52</v>
      </c>
      <c r="D5500">
        <v>20.07</v>
      </c>
    </row>
    <row r="5501" spans="1:4" x14ac:dyDescent="0.2">
      <c r="A5501">
        <v>96658</v>
      </c>
      <c r="B5501" t="s">
        <v>13099</v>
      </c>
      <c r="C5501" t="s">
        <v>52</v>
      </c>
      <c r="D5501">
        <v>17.809999999999999</v>
      </c>
    </row>
    <row r="5502" spans="1:4" x14ac:dyDescent="0.2">
      <c r="A5502">
        <v>96641</v>
      </c>
      <c r="B5502" t="s">
        <v>13100</v>
      </c>
      <c r="C5502" t="s">
        <v>52</v>
      </c>
      <c r="D5502">
        <v>20.6</v>
      </c>
    </row>
    <row r="5503" spans="1:4" x14ac:dyDescent="0.2">
      <c r="A5503">
        <v>96661</v>
      </c>
      <c r="B5503" t="s">
        <v>13101</v>
      </c>
      <c r="C5503" t="s">
        <v>52</v>
      </c>
      <c r="D5503">
        <v>36.54</v>
      </c>
    </row>
    <row r="5504" spans="1:4" x14ac:dyDescent="0.2">
      <c r="A5504">
        <v>96699</v>
      </c>
      <c r="B5504" t="s">
        <v>13102</v>
      </c>
      <c r="C5504" t="s">
        <v>52</v>
      </c>
      <c r="D5504">
        <v>29.64</v>
      </c>
    </row>
    <row r="5505" spans="1:4" x14ac:dyDescent="0.2">
      <c r="A5505">
        <v>96657</v>
      </c>
      <c r="B5505" t="s">
        <v>13103</v>
      </c>
      <c r="C5505" t="s">
        <v>52</v>
      </c>
      <c r="D5505">
        <v>27.38</v>
      </c>
    </row>
    <row r="5506" spans="1:4" x14ac:dyDescent="0.2">
      <c r="A5506">
        <v>96640</v>
      </c>
      <c r="B5506" t="s">
        <v>13104</v>
      </c>
      <c r="C5506" t="s">
        <v>52</v>
      </c>
      <c r="D5506">
        <v>30.17</v>
      </c>
    </row>
    <row r="5507" spans="1:4" x14ac:dyDescent="0.2">
      <c r="A5507">
        <v>96660</v>
      </c>
      <c r="B5507" t="s">
        <v>13105</v>
      </c>
      <c r="C5507" t="s">
        <v>52</v>
      </c>
      <c r="D5507">
        <v>36.880000000000003</v>
      </c>
    </row>
    <row r="5508" spans="1:4" x14ac:dyDescent="0.2">
      <c r="A5508">
        <v>104196</v>
      </c>
      <c r="B5508" t="s">
        <v>13106</v>
      </c>
      <c r="C5508" t="s">
        <v>52</v>
      </c>
      <c r="D5508">
        <v>19.03</v>
      </c>
    </row>
    <row r="5509" spans="1:4" x14ac:dyDescent="0.2">
      <c r="A5509">
        <v>104197</v>
      </c>
      <c r="B5509" t="s">
        <v>13107</v>
      </c>
      <c r="C5509" t="s">
        <v>52</v>
      </c>
      <c r="D5509">
        <v>36.409999999999997</v>
      </c>
    </row>
    <row r="5510" spans="1:4" x14ac:dyDescent="0.2">
      <c r="A5510">
        <v>104198</v>
      </c>
      <c r="B5510" t="s">
        <v>13108</v>
      </c>
      <c r="C5510" t="s">
        <v>52</v>
      </c>
      <c r="D5510">
        <v>9.8800000000000008</v>
      </c>
    </row>
    <row r="5511" spans="1:4" x14ac:dyDescent="0.2">
      <c r="A5511">
        <v>96685</v>
      </c>
      <c r="B5511" t="s">
        <v>13109</v>
      </c>
      <c r="C5511" t="s">
        <v>52</v>
      </c>
      <c r="D5511">
        <v>15.18</v>
      </c>
    </row>
    <row r="5512" spans="1:4" x14ac:dyDescent="0.2">
      <c r="A5512">
        <v>96651</v>
      </c>
      <c r="B5512" t="s">
        <v>13110</v>
      </c>
      <c r="C5512" t="s">
        <v>52</v>
      </c>
      <c r="D5512">
        <v>11.8</v>
      </c>
    </row>
    <row r="5513" spans="1:4" x14ac:dyDescent="0.2">
      <c r="A5513">
        <v>96638</v>
      </c>
      <c r="B5513" t="s">
        <v>13111</v>
      </c>
      <c r="C5513" t="s">
        <v>52</v>
      </c>
      <c r="D5513">
        <v>21.15</v>
      </c>
    </row>
    <row r="5514" spans="1:4" x14ac:dyDescent="0.2">
      <c r="A5514">
        <v>96687</v>
      </c>
      <c r="B5514" t="s">
        <v>13112</v>
      </c>
      <c r="C5514" t="s">
        <v>52</v>
      </c>
      <c r="D5514">
        <v>22.55</v>
      </c>
    </row>
    <row r="5515" spans="1:4" x14ac:dyDescent="0.2">
      <c r="A5515">
        <v>96653</v>
      </c>
      <c r="B5515" t="s">
        <v>13113</v>
      </c>
      <c r="C5515" t="s">
        <v>52</v>
      </c>
      <c r="D5515">
        <v>17.010000000000002</v>
      </c>
    </row>
    <row r="5516" spans="1:4" x14ac:dyDescent="0.2">
      <c r="A5516">
        <v>96689</v>
      </c>
      <c r="B5516" t="s">
        <v>13114</v>
      </c>
      <c r="C5516" t="s">
        <v>52</v>
      </c>
      <c r="D5516">
        <v>33.29</v>
      </c>
    </row>
    <row r="5517" spans="1:4" x14ac:dyDescent="0.2">
      <c r="A5517">
        <v>96655</v>
      </c>
      <c r="B5517" t="s">
        <v>13115</v>
      </c>
      <c r="C5517" t="s">
        <v>52</v>
      </c>
      <c r="D5517">
        <v>25.29</v>
      </c>
    </row>
    <row r="5518" spans="1:4" x14ac:dyDescent="0.2">
      <c r="A5518">
        <v>96691</v>
      </c>
      <c r="B5518" t="s">
        <v>13116</v>
      </c>
      <c r="C5518" t="s">
        <v>52</v>
      </c>
      <c r="D5518">
        <v>46.99</v>
      </c>
    </row>
    <row r="5519" spans="1:4" x14ac:dyDescent="0.2">
      <c r="A5519">
        <v>96693</v>
      </c>
      <c r="B5519" t="s">
        <v>13117</v>
      </c>
      <c r="C5519" t="s">
        <v>52</v>
      </c>
      <c r="D5519">
        <v>69.430000000000007</v>
      </c>
    </row>
    <row r="5520" spans="1:4" x14ac:dyDescent="0.2">
      <c r="A5520">
        <v>96695</v>
      </c>
      <c r="B5520" t="s">
        <v>13118</v>
      </c>
      <c r="C5520" t="s">
        <v>52</v>
      </c>
      <c r="D5520">
        <v>117.32</v>
      </c>
    </row>
    <row r="5521" spans="1:4" x14ac:dyDescent="0.2">
      <c r="A5521">
        <v>104193</v>
      </c>
      <c r="B5521" t="s">
        <v>13119</v>
      </c>
      <c r="C5521" t="s">
        <v>52</v>
      </c>
      <c r="D5521">
        <v>192.25</v>
      </c>
    </row>
    <row r="5522" spans="1:4" x14ac:dyDescent="0.2">
      <c r="A5522">
        <v>96697</v>
      </c>
      <c r="B5522" t="s">
        <v>13120</v>
      </c>
      <c r="C5522" t="s">
        <v>52</v>
      </c>
      <c r="D5522">
        <v>383.77</v>
      </c>
    </row>
    <row r="5523" spans="1:4" x14ac:dyDescent="0.2">
      <c r="A5523">
        <v>104199</v>
      </c>
      <c r="B5523" t="s">
        <v>13121</v>
      </c>
      <c r="C5523" t="s">
        <v>52</v>
      </c>
      <c r="D5523">
        <v>9.61</v>
      </c>
    </row>
    <row r="5524" spans="1:4" x14ac:dyDescent="0.2">
      <c r="A5524">
        <v>96684</v>
      </c>
      <c r="B5524" t="s">
        <v>13122</v>
      </c>
      <c r="C5524" t="s">
        <v>52</v>
      </c>
      <c r="D5524">
        <v>14.74</v>
      </c>
    </row>
    <row r="5525" spans="1:4" x14ac:dyDescent="0.2">
      <c r="A5525">
        <v>96650</v>
      </c>
      <c r="B5525" t="s">
        <v>13123</v>
      </c>
      <c r="C5525" t="s">
        <v>52</v>
      </c>
      <c r="D5525">
        <v>11.36</v>
      </c>
    </row>
    <row r="5526" spans="1:4" x14ac:dyDescent="0.2">
      <c r="A5526">
        <v>96637</v>
      </c>
      <c r="B5526" t="s">
        <v>13124</v>
      </c>
      <c r="C5526" t="s">
        <v>52</v>
      </c>
      <c r="D5526">
        <v>20.71</v>
      </c>
    </row>
    <row r="5527" spans="1:4" x14ac:dyDescent="0.2">
      <c r="A5527">
        <v>96686</v>
      </c>
      <c r="B5527" t="s">
        <v>13125</v>
      </c>
      <c r="C5527" t="s">
        <v>52</v>
      </c>
      <c r="D5527">
        <v>18.829999999999998</v>
      </c>
    </row>
    <row r="5528" spans="1:4" x14ac:dyDescent="0.2">
      <c r="A5528">
        <v>96652</v>
      </c>
      <c r="B5528" t="s">
        <v>13126</v>
      </c>
      <c r="C5528" t="s">
        <v>52</v>
      </c>
      <c r="D5528">
        <v>13.29</v>
      </c>
    </row>
    <row r="5529" spans="1:4" x14ac:dyDescent="0.2">
      <c r="A5529">
        <v>96688</v>
      </c>
      <c r="B5529" t="s">
        <v>13127</v>
      </c>
      <c r="C5529" t="s">
        <v>52</v>
      </c>
      <c r="D5529">
        <v>27.24</v>
      </c>
    </row>
    <row r="5530" spans="1:4" x14ac:dyDescent="0.2">
      <c r="A5530">
        <v>96654</v>
      </c>
      <c r="B5530" t="s">
        <v>13128</v>
      </c>
      <c r="C5530" t="s">
        <v>52</v>
      </c>
      <c r="D5530">
        <v>19.239999999999998</v>
      </c>
    </row>
    <row r="5531" spans="1:4" x14ac:dyDescent="0.2">
      <c r="A5531">
        <v>96690</v>
      </c>
      <c r="B5531" t="s">
        <v>13129</v>
      </c>
      <c r="C5531" t="s">
        <v>52</v>
      </c>
      <c r="D5531">
        <v>37.409999999999997</v>
      </c>
    </row>
    <row r="5532" spans="1:4" x14ac:dyDescent="0.2">
      <c r="A5532">
        <v>96692</v>
      </c>
      <c r="B5532" t="s">
        <v>13130</v>
      </c>
      <c r="C5532" t="s">
        <v>52</v>
      </c>
      <c r="D5532">
        <v>52.34</v>
      </c>
    </row>
    <row r="5533" spans="1:4" x14ac:dyDescent="0.2">
      <c r="A5533">
        <v>96694</v>
      </c>
      <c r="B5533" t="s">
        <v>13131</v>
      </c>
      <c r="C5533" t="s">
        <v>52</v>
      </c>
      <c r="D5533">
        <v>106.89</v>
      </c>
    </row>
    <row r="5534" spans="1:4" x14ac:dyDescent="0.2">
      <c r="A5534">
        <v>96696</v>
      </c>
      <c r="B5534" t="s">
        <v>13132</v>
      </c>
      <c r="C5534" t="s">
        <v>52</v>
      </c>
      <c r="D5534">
        <v>133.16</v>
      </c>
    </row>
    <row r="5535" spans="1:4" x14ac:dyDescent="0.2">
      <c r="A5535">
        <v>96709</v>
      </c>
      <c r="B5535" t="s">
        <v>13133</v>
      </c>
      <c r="C5535" t="s">
        <v>52</v>
      </c>
      <c r="D5535">
        <v>128.68</v>
      </c>
    </row>
    <row r="5536" spans="1:4" x14ac:dyDescent="0.2">
      <c r="A5536">
        <v>104200</v>
      </c>
      <c r="B5536" t="s">
        <v>13134</v>
      </c>
      <c r="C5536" t="s">
        <v>52</v>
      </c>
      <c r="D5536">
        <v>7.67</v>
      </c>
    </row>
    <row r="5537" spans="1:4" x14ac:dyDescent="0.2">
      <c r="A5537">
        <v>96698</v>
      </c>
      <c r="B5537" t="s">
        <v>13135</v>
      </c>
      <c r="C5537" t="s">
        <v>52</v>
      </c>
      <c r="D5537">
        <v>10.36</v>
      </c>
    </row>
    <row r="5538" spans="1:4" x14ac:dyDescent="0.2">
      <c r="A5538">
        <v>96656</v>
      </c>
      <c r="B5538" t="s">
        <v>13136</v>
      </c>
      <c r="C5538" t="s">
        <v>52</v>
      </c>
      <c r="D5538">
        <v>8.1</v>
      </c>
    </row>
    <row r="5539" spans="1:4" x14ac:dyDescent="0.2">
      <c r="A5539">
        <v>96639</v>
      </c>
      <c r="B5539" t="s">
        <v>13137</v>
      </c>
      <c r="C5539" t="s">
        <v>52</v>
      </c>
      <c r="D5539">
        <v>14.35</v>
      </c>
    </row>
    <row r="5540" spans="1:4" x14ac:dyDescent="0.2">
      <c r="A5540">
        <v>96701</v>
      </c>
      <c r="B5540" t="s">
        <v>13138</v>
      </c>
      <c r="C5540" t="s">
        <v>52</v>
      </c>
      <c r="D5540">
        <v>14.02</v>
      </c>
    </row>
    <row r="5541" spans="1:4" x14ac:dyDescent="0.2">
      <c r="A5541">
        <v>96659</v>
      </c>
      <c r="B5541" t="s">
        <v>13139</v>
      </c>
      <c r="C5541" t="s">
        <v>52</v>
      </c>
      <c r="D5541">
        <v>10.33</v>
      </c>
    </row>
    <row r="5542" spans="1:4" x14ac:dyDescent="0.2">
      <c r="A5542">
        <v>96703</v>
      </c>
      <c r="B5542" t="s">
        <v>13140</v>
      </c>
      <c r="C5542" t="s">
        <v>52</v>
      </c>
      <c r="D5542">
        <v>24.08</v>
      </c>
    </row>
    <row r="5543" spans="1:4" x14ac:dyDescent="0.2">
      <c r="A5543">
        <v>96663</v>
      </c>
      <c r="B5543" t="s">
        <v>13141</v>
      </c>
      <c r="C5543" t="s">
        <v>52</v>
      </c>
      <c r="D5543">
        <v>18.73</v>
      </c>
    </row>
    <row r="5544" spans="1:4" x14ac:dyDescent="0.2">
      <c r="A5544">
        <v>96705</v>
      </c>
      <c r="B5544" t="s">
        <v>13142</v>
      </c>
      <c r="C5544" t="s">
        <v>52</v>
      </c>
      <c r="D5544">
        <v>29.22</v>
      </c>
    </row>
    <row r="5545" spans="1:4" x14ac:dyDescent="0.2">
      <c r="A5545">
        <v>96706</v>
      </c>
      <c r="B5545" t="s">
        <v>13143</v>
      </c>
      <c r="C5545" t="s">
        <v>52</v>
      </c>
      <c r="D5545">
        <v>42.69</v>
      </c>
    </row>
    <row r="5546" spans="1:4" x14ac:dyDescent="0.2">
      <c r="A5546">
        <v>96707</v>
      </c>
      <c r="B5546" t="s">
        <v>13144</v>
      </c>
      <c r="C5546" t="s">
        <v>52</v>
      </c>
      <c r="D5546">
        <v>67.400000000000006</v>
      </c>
    </row>
    <row r="5547" spans="1:4" x14ac:dyDescent="0.2">
      <c r="A5547">
        <v>96708</v>
      </c>
      <c r="B5547" t="s">
        <v>13145</v>
      </c>
      <c r="C5547" t="s">
        <v>52</v>
      </c>
      <c r="D5547">
        <v>101.05</v>
      </c>
    </row>
    <row r="5548" spans="1:4" x14ac:dyDescent="0.2">
      <c r="A5548">
        <v>96675</v>
      </c>
      <c r="B5548" t="s">
        <v>13146</v>
      </c>
      <c r="C5548" t="s">
        <v>83</v>
      </c>
      <c r="D5548">
        <v>178.5</v>
      </c>
    </row>
    <row r="5549" spans="1:4" x14ac:dyDescent="0.2">
      <c r="A5549">
        <v>96683</v>
      </c>
      <c r="B5549" t="s">
        <v>13147</v>
      </c>
      <c r="C5549" t="s">
        <v>83</v>
      </c>
      <c r="D5549">
        <v>344.75</v>
      </c>
    </row>
    <row r="5550" spans="1:4" x14ac:dyDescent="0.2">
      <c r="A5550">
        <v>104194</v>
      </c>
      <c r="B5550" t="s">
        <v>13148</v>
      </c>
      <c r="C5550" t="s">
        <v>83</v>
      </c>
      <c r="D5550">
        <v>27.12</v>
      </c>
    </row>
    <row r="5551" spans="1:4" x14ac:dyDescent="0.2">
      <c r="A5551">
        <v>104195</v>
      </c>
      <c r="B5551" t="s">
        <v>13149</v>
      </c>
      <c r="C5551" t="s">
        <v>83</v>
      </c>
      <c r="D5551">
        <v>28.73</v>
      </c>
    </row>
    <row r="5552" spans="1:4" x14ac:dyDescent="0.2">
      <c r="A5552">
        <v>96668</v>
      </c>
      <c r="B5552" t="s">
        <v>13150</v>
      </c>
      <c r="C5552" t="s">
        <v>83</v>
      </c>
      <c r="D5552">
        <v>20.78</v>
      </c>
    </row>
    <row r="5553" spans="1:4" x14ac:dyDescent="0.2">
      <c r="A5553">
        <v>96644</v>
      </c>
      <c r="B5553" t="s">
        <v>13151</v>
      </c>
      <c r="C5553" t="s">
        <v>83</v>
      </c>
      <c r="D5553">
        <v>27.49</v>
      </c>
    </row>
    <row r="5554" spans="1:4" x14ac:dyDescent="0.2">
      <c r="A5554">
        <v>96635</v>
      </c>
      <c r="B5554" t="s">
        <v>13152</v>
      </c>
      <c r="C5554" t="s">
        <v>83</v>
      </c>
      <c r="D5554">
        <v>52.69</v>
      </c>
    </row>
    <row r="5555" spans="1:4" x14ac:dyDescent="0.2">
      <c r="A5555">
        <v>96636</v>
      </c>
      <c r="B5555" t="s">
        <v>13153</v>
      </c>
      <c r="C5555" t="s">
        <v>83</v>
      </c>
      <c r="D5555">
        <v>55.69</v>
      </c>
    </row>
    <row r="5556" spans="1:4" x14ac:dyDescent="0.2">
      <c r="A5556">
        <v>96676</v>
      </c>
      <c r="B5556" t="s">
        <v>13154</v>
      </c>
      <c r="C5556" t="s">
        <v>83</v>
      </c>
      <c r="D5556">
        <v>26.67</v>
      </c>
    </row>
    <row r="5557" spans="1:4" x14ac:dyDescent="0.2">
      <c r="A5557">
        <v>96647</v>
      </c>
      <c r="B5557" t="s">
        <v>13155</v>
      </c>
      <c r="C5557" t="s">
        <v>83</v>
      </c>
      <c r="D5557">
        <v>29.75</v>
      </c>
    </row>
    <row r="5558" spans="1:4" x14ac:dyDescent="0.2">
      <c r="A5558">
        <v>96669</v>
      </c>
      <c r="B5558" t="s">
        <v>13156</v>
      </c>
      <c r="C5558" t="s">
        <v>83</v>
      </c>
      <c r="D5558">
        <v>20.96</v>
      </c>
    </row>
    <row r="5559" spans="1:4" x14ac:dyDescent="0.2">
      <c r="A5559">
        <v>96645</v>
      </c>
      <c r="B5559" t="s">
        <v>13157</v>
      </c>
      <c r="C5559" t="s">
        <v>83</v>
      </c>
      <c r="D5559">
        <v>24.54</v>
      </c>
    </row>
    <row r="5560" spans="1:4" x14ac:dyDescent="0.2">
      <c r="A5560">
        <v>96677</v>
      </c>
      <c r="B5560" t="s">
        <v>13158</v>
      </c>
      <c r="C5560" t="s">
        <v>83</v>
      </c>
      <c r="D5560">
        <v>34.619999999999997</v>
      </c>
    </row>
    <row r="5561" spans="1:4" x14ac:dyDescent="0.2">
      <c r="A5561">
        <v>96648</v>
      </c>
      <c r="B5561" t="s">
        <v>13159</v>
      </c>
      <c r="C5561" t="s">
        <v>83</v>
      </c>
      <c r="D5561">
        <v>36.340000000000003</v>
      </c>
    </row>
    <row r="5562" spans="1:4" x14ac:dyDescent="0.2">
      <c r="A5562">
        <v>96670</v>
      </c>
      <c r="B5562" t="s">
        <v>13160</v>
      </c>
      <c r="C5562" t="s">
        <v>83</v>
      </c>
      <c r="D5562">
        <v>27.15</v>
      </c>
    </row>
    <row r="5563" spans="1:4" x14ac:dyDescent="0.2">
      <c r="A5563">
        <v>96646</v>
      </c>
      <c r="B5563" t="s">
        <v>13161</v>
      </c>
      <c r="C5563" t="s">
        <v>83</v>
      </c>
      <c r="D5563">
        <v>29.72</v>
      </c>
    </row>
    <row r="5564" spans="1:4" x14ac:dyDescent="0.2">
      <c r="A5564">
        <v>96678</v>
      </c>
      <c r="B5564" t="s">
        <v>13162</v>
      </c>
      <c r="C5564" t="s">
        <v>83</v>
      </c>
      <c r="D5564">
        <v>47.37</v>
      </c>
    </row>
    <row r="5565" spans="1:4" x14ac:dyDescent="0.2">
      <c r="A5565">
        <v>96649</v>
      </c>
      <c r="B5565" t="s">
        <v>13163</v>
      </c>
      <c r="C5565" t="s">
        <v>83</v>
      </c>
      <c r="D5565">
        <v>47.55</v>
      </c>
    </row>
    <row r="5566" spans="1:4" x14ac:dyDescent="0.2">
      <c r="A5566">
        <v>96671</v>
      </c>
      <c r="B5566" t="s">
        <v>13164</v>
      </c>
      <c r="C5566" t="s">
        <v>83</v>
      </c>
      <c r="D5566">
        <v>40.619999999999997</v>
      </c>
    </row>
    <row r="5567" spans="1:4" x14ac:dyDescent="0.2">
      <c r="A5567">
        <v>96679</v>
      </c>
      <c r="B5567" t="s">
        <v>13165</v>
      </c>
      <c r="C5567" t="s">
        <v>83</v>
      </c>
      <c r="D5567">
        <v>69.98</v>
      </c>
    </row>
    <row r="5568" spans="1:4" x14ac:dyDescent="0.2">
      <c r="A5568">
        <v>96672</v>
      </c>
      <c r="B5568" t="s">
        <v>13166</v>
      </c>
      <c r="C5568" t="s">
        <v>83</v>
      </c>
      <c r="D5568">
        <v>61.28</v>
      </c>
    </row>
    <row r="5569" spans="1:4" x14ac:dyDescent="0.2">
      <c r="A5569">
        <v>96680</v>
      </c>
      <c r="B5569" t="s">
        <v>13167</v>
      </c>
      <c r="C5569" t="s">
        <v>83</v>
      </c>
      <c r="D5569">
        <v>114.62</v>
      </c>
    </row>
    <row r="5570" spans="1:4" x14ac:dyDescent="0.2">
      <c r="A5570">
        <v>96673</v>
      </c>
      <c r="B5570" t="s">
        <v>13168</v>
      </c>
      <c r="C5570" t="s">
        <v>83</v>
      </c>
      <c r="D5570">
        <v>77.05</v>
      </c>
    </row>
    <row r="5571" spans="1:4" x14ac:dyDescent="0.2">
      <c r="A5571">
        <v>96681</v>
      </c>
      <c r="B5571" t="s">
        <v>13169</v>
      </c>
      <c r="C5571" t="s">
        <v>83</v>
      </c>
      <c r="D5571">
        <v>153.63</v>
      </c>
    </row>
    <row r="5572" spans="1:4" x14ac:dyDescent="0.2">
      <c r="A5572">
        <v>96674</v>
      </c>
      <c r="B5572" t="s">
        <v>13170</v>
      </c>
      <c r="C5572" t="s">
        <v>83</v>
      </c>
      <c r="D5572">
        <v>123.34</v>
      </c>
    </row>
    <row r="5573" spans="1:4" x14ac:dyDescent="0.2">
      <c r="A5573">
        <v>96682</v>
      </c>
      <c r="B5573" t="s">
        <v>13171</v>
      </c>
      <c r="C5573" t="s">
        <v>83</v>
      </c>
      <c r="D5573">
        <v>251.71</v>
      </c>
    </row>
    <row r="5574" spans="1:4" x14ac:dyDescent="0.2">
      <c r="A5574">
        <v>96643</v>
      </c>
      <c r="B5574" t="s">
        <v>13172</v>
      </c>
      <c r="C5574" t="s">
        <v>52</v>
      </c>
      <c r="D5574">
        <v>53.23</v>
      </c>
    </row>
    <row r="5575" spans="1:4" x14ac:dyDescent="0.2">
      <c r="A5575">
        <v>104201</v>
      </c>
      <c r="B5575" t="s">
        <v>13173</v>
      </c>
      <c r="C5575" t="s">
        <v>52</v>
      </c>
      <c r="D5575">
        <v>23.62</v>
      </c>
    </row>
    <row r="5576" spans="1:4" x14ac:dyDescent="0.2">
      <c r="A5576">
        <v>104192</v>
      </c>
      <c r="B5576" t="s">
        <v>13174</v>
      </c>
      <c r="C5576" t="s">
        <v>52</v>
      </c>
      <c r="D5576">
        <v>35.14</v>
      </c>
    </row>
    <row r="5577" spans="1:4" x14ac:dyDescent="0.2">
      <c r="A5577">
        <v>104202</v>
      </c>
      <c r="B5577" t="s">
        <v>13175</v>
      </c>
      <c r="C5577" t="s">
        <v>52</v>
      </c>
      <c r="D5577">
        <v>14.06</v>
      </c>
    </row>
    <row r="5578" spans="1:4" x14ac:dyDescent="0.2">
      <c r="A5578">
        <v>96717</v>
      </c>
      <c r="B5578" t="s">
        <v>13176</v>
      </c>
      <c r="C5578" t="s">
        <v>52</v>
      </c>
      <c r="D5578">
        <v>352.22</v>
      </c>
    </row>
    <row r="5579" spans="1:4" x14ac:dyDescent="0.2">
      <c r="A5579">
        <v>96710</v>
      </c>
      <c r="B5579" t="s">
        <v>13177</v>
      </c>
      <c r="C5579" t="s">
        <v>52</v>
      </c>
      <c r="D5579">
        <v>19.329999999999998</v>
      </c>
    </row>
    <row r="5580" spans="1:4" x14ac:dyDescent="0.2">
      <c r="A5580">
        <v>96665</v>
      </c>
      <c r="B5580" t="s">
        <v>13178</v>
      </c>
      <c r="C5580" t="s">
        <v>52</v>
      </c>
      <c r="D5580">
        <v>14.83</v>
      </c>
    </row>
    <row r="5581" spans="1:4" x14ac:dyDescent="0.2">
      <c r="A5581">
        <v>96642</v>
      </c>
      <c r="B5581" t="s">
        <v>13179</v>
      </c>
      <c r="C5581" t="s">
        <v>52</v>
      </c>
      <c r="D5581">
        <v>27.31</v>
      </c>
    </row>
    <row r="5582" spans="1:4" x14ac:dyDescent="0.2">
      <c r="A5582">
        <v>96711</v>
      </c>
      <c r="B5582" t="s">
        <v>13180</v>
      </c>
      <c r="C5582" t="s">
        <v>52</v>
      </c>
      <c r="D5582">
        <v>28.01</v>
      </c>
    </row>
    <row r="5583" spans="1:4" x14ac:dyDescent="0.2">
      <c r="A5583">
        <v>96666</v>
      </c>
      <c r="B5583" t="s">
        <v>13181</v>
      </c>
      <c r="C5583" t="s">
        <v>52</v>
      </c>
      <c r="D5583">
        <v>20.63</v>
      </c>
    </row>
    <row r="5584" spans="1:4" x14ac:dyDescent="0.2">
      <c r="A5584">
        <v>96712</v>
      </c>
      <c r="B5584" t="s">
        <v>13182</v>
      </c>
      <c r="C5584" t="s">
        <v>52</v>
      </c>
      <c r="D5584">
        <v>39.130000000000003</v>
      </c>
    </row>
    <row r="5585" spans="1:4" x14ac:dyDescent="0.2">
      <c r="A5585">
        <v>96667</v>
      </c>
      <c r="B5585" t="s">
        <v>13183</v>
      </c>
      <c r="C5585" t="s">
        <v>52</v>
      </c>
      <c r="D5585">
        <v>28.45</v>
      </c>
    </row>
    <row r="5586" spans="1:4" x14ac:dyDescent="0.2">
      <c r="A5586">
        <v>96713</v>
      </c>
      <c r="B5586" t="s">
        <v>13184</v>
      </c>
      <c r="C5586" t="s">
        <v>52</v>
      </c>
      <c r="D5586">
        <v>58.77</v>
      </c>
    </row>
    <row r="5587" spans="1:4" x14ac:dyDescent="0.2">
      <c r="A5587">
        <v>96714</v>
      </c>
      <c r="B5587" t="s">
        <v>13185</v>
      </c>
      <c r="C5587" t="s">
        <v>52</v>
      </c>
      <c r="D5587">
        <v>82.68</v>
      </c>
    </row>
    <row r="5588" spans="1:4" x14ac:dyDescent="0.2">
      <c r="A5588">
        <v>96715</v>
      </c>
      <c r="B5588" t="s">
        <v>13186</v>
      </c>
      <c r="C5588" t="s">
        <v>52</v>
      </c>
      <c r="D5588">
        <v>143.71</v>
      </c>
    </row>
    <row r="5589" spans="1:4" x14ac:dyDescent="0.2">
      <c r="A5589">
        <v>96716</v>
      </c>
      <c r="B5589" t="s">
        <v>13187</v>
      </c>
      <c r="C5589" t="s">
        <v>52</v>
      </c>
      <c r="D5589">
        <v>186.39</v>
      </c>
    </row>
    <row r="5590" spans="1:4" x14ac:dyDescent="0.2">
      <c r="A5590">
        <v>104328</v>
      </c>
      <c r="B5590" t="s">
        <v>359</v>
      </c>
      <c r="C5590" t="s">
        <v>52</v>
      </c>
      <c r="D5590">
        <v>95.76</v>
      </c>
    </row>
    <row r="5591" spans="1:4" x14ac:dyDescent="0.2">
      <c r="A5591">
        <v>104329</v>
      </c>
      <c r="B5591" t="s">
        <v>13188</v>
      </c>
      <c r="C5591" t="s">
        <v>52</v>
      </c>
      <c r="D5591">
        <v>108.25</v>
      </c>
    </row>
    <row r="5592" spans="1:4" x14ac:dyDescent="0.2">
      <c r="A5592">
        <v>89707</v>
      </c>
      <c r="B5592" t="s">
        <v>1475</v>
      </c>
      <c r="C5592" t="s">
        <v>52</v>
      </c>
      <c r="D5592">
        <v>65.78</v>
      </c>
    </row>
    <row r="5593" spans="1:4" x14ac:dyDescent="0.2">
      <c r="A5593">
        <v>89708</v>
      </c>
      <c r="B5593" t="s">
        <v>361</v>
      </c>
      <c r="C5593" t="s">
        <v>52</v>
      </c>
      <c r="D5593">
        <v>139.99</v>
      </c>
    </row>
    <row r="5594" spans="1:4" x14ac:dyDescent="0.2">
      <c r="A5594">
        <v>104330</v>
      </c>
      <c r="B5594" t="s">
        <v>13189</v>
      </c>
      <c r="C5594" t="s">
        <v>52</v>
      </c>
      <c r="D5594" t="s">
        <v>17527</v>
      </c>
    </row>
    <row r="5595" spans="1:4" x14ac:dyDescent="0.2">
      <c r="A5595">
        <v>104326</v>
      </c>
      <c r="B5595" t="s">
        <v>13190</v>
      </c>
      <c r="C5595" t="s">
        <v>52</v>
      </c>
      <c r="D5595">
        <v>27.32</v>
      </c>
    </row>
    <row r="5596" spans="1:4" x14ac:dyDescent="0.2">
      <c r="A5596">
        <v>89710</v>
      </c>
      <c r="B5596" t="s">
        <v>13191</v>
      </c>
      <c r="C5596" t="s">
        <v>52</v>
      </c>
      <c r="D5596">
        <v>25.15</v>
      </c>
    </row>
    <row r="5597" spans="1:4" x14ac:dyDescent="0.2">
      <c r="A5597">
        <v>104327</v>
      </c>
      <c r="B5597" t="s">
        <v>13192</v>
      </c>
      <c r="C5597" t="s">
        <v>52</v>
      </c>
      <c r="D5597">
        <v>26.03</v>
      </c>
    </row>
    <row r="5598" spans="1:4" x14ac:dyDescent="0.2">
      <c r="A5598">
        <v>89709</v>
      </c>
      <c r="B5598" t="s">
        <v>363</v>
      </c>
      <c r="C5598" t="s">
        <v>52</v>
      </c>
      <c r="D5598">
        <v>28.65</v>
      </c>
    </row>
    <row r="5599" spans="1:4" x14ac:dyDescent="0.2">
      <c r="A5599">
        <v>104341</v>
      </c>
      <c r="B5599" t="s">
        <v>13193</v>
      </c>
      <c r="C5599" t="s">
        <v>52</v>
      </c>
      <c r="D5599">
        <v>12.95</v>
      </c>
    </row>
    <row r="5600" spans="1:4" x14ac:dyDescent="0.2">
      <c r="A5600">
        <v>104357</v>
      </c>
      <c r="B5600" t="s">
        <v>13194</v>
      </c>
      <c r="C5600" t="s">
        <v>52</v>
      </c>
      <c r="D5600">
        <v>21.8</v>
      </c>
    </row>
    <row r="5601" spans="1:4" x14ac:dyDescent="0.2">
      <c r="A5601">
        <v>89811</v>
      </c>
      <c r="B5601" t="s">
        <v>370</v>
      </c>
      <c r="C5601" t="s">
        <v>52</v>
      </c>
      <c r="D5601">
        <v>50.26</v>
      </c>
    </row>
    <row r="5602" spans="1:4" x14ac:dyDescent="0.2">
      <c r="A5602">
        <v>89748</v>
      </c>
      <c r="B5602" t="s">
        <v>13195</v>
      </c>
      <c r="C5602" t="s">
        <v>52</v>
      </c>
      <c r="D5602">
        <v>48.58</v>
      </c>
    </row>
    <row r="5603" spans="1:4" x14ac:dyDescent="0.2">
      <c r="A5603">
        <v>89852</v>
      </c>
      <c r="B5603" t="s">
        <v>13196</v>
      </c>
      <c r="C5603" t="s">
        <v>52</v>
      </c>
      <c r="D5603">
        <v>54.36</v>
      </c>
    </row>
    <row r="5604" spans="1:4" x14ac:dyDescent="0.2">
      <c r="A5604">
        <v>89728</v>
      </c>
      <c r="B5604" t="s">
        <v>372</v>
      </c>
      <c r="C5604" t="s">
        <v>52</v>
      </c>
      <c r="D5604">
        <v>16.28</v>
      </c>
    </row>
    <row r="5605" spans="1:4" x14ac:dyDescent="0.2">
      <c r="A5605">
        <v>89803</v>
      </c>
      <c r="B5605" t="s">
        <v>13197</v>
      </c>
      <c r="C5605" t="s">
        <v>52</v>
      </c>
      <c r="D5605">
        <v>20.03</v>
      </c>
    </row>
    <row r="5606" spans="1:4" x14ac:dyDescent="0.2">
      <c r="A5606">
        <v>89733</v>
      </c>
      <c r="B5606" t="s">
        <v>13198</v>
      </c>
      <c r="C5606" t="s">
        <v>52</v>
      </c>
      <c r="D5606">
        <v>27.08</v>
      </c>
    </row>
    <row r="5607" spans="1:4" x14ac:dyDescent="0.2">
      <c r="A5607">
        <v>89807</v>
      </c>
      <c r="B5607" t="s">
        <v>13199</v>
      </c>
      <c r="C5607" t="s">
        <v>52</v>
      </c>
      <c r="D5607">
        <v>42.46</v>
      </c>
    </row>
    <row r="5608" spans="1:4" x14ac:dyDescent="0.2">
      <c r="A5608">
        <v>89742</v>
      </c>
      <c r="B5608" t="s">
        <v>13200</v>
      </c>
      <c r="C5608" t="s">
        <v>52</v>
      </c>
      <c r="D5608">
        <v>45.16</v>
      </c>
    </row>
    <row r="5609" spans="1:4" x14ac:dyDescent="0.2">
      <c r="A5609">
        <v>89812</v>
      </c>
      <c r="B5609" t="s">
        <v>13201</v>
      </c>
      <c r="C5609" t="s">
        <v>52</v>
      </c>
      <c r="D5609">
        <v>88.95</v>
      </c>
    </row>
    <row r="5610" spans="1:4" x14ac:dyDescent="0.2">
      <c r="A5610">
        <v>89750</v>
      </c>
      <c r="B5610" t="s">
        <v>13202</v>
      </c>
      <c r="C5610" t="s">
        <v>52</v>
      </c>
      <c r="D5610">
        <v>87.27</v>
      </c>
    </row>
    <row r="5611" spans="1:4" x14ac:dyDescent="0.2">
      <c r="A5611">
        <v>89853</v>
      </c>
      <c r="B5611" t="s">
        <v>13203</v>
      </c>
      <c r="C5611" t="s">
        <v>52</v>
      </c>
      <c r="D5611">
        <v>93.05</v>
      </c>
    </row>
    <row r="5612" spans="1:4" x14ac:dyDescent="0.2">
      <c r="A5612">
        <v>89730</v>
      </c>
      <c r="B5612" t="s">
        <v>13204</v>
      </c>
      <c r="C5612" t="s">
        <v>52</v>
      </c>
      <c r="D5612">
        <v>18.38</v>
      </c>
    </row>
    <row r="5613" spans="1:4" x14ac:dyDescent="0.2">
      <c r="A5613">
        <v>89804</v>
      </c>
      <c r="B5613" t="s">
        <v>13205</v>
      </c>
      <c r="C5613" t="s">
        <v>52</v>
      </c>
      <c r="D5613">
        <v>22.45</v>
      </c>
    </row>
    <row r="5614" spans="1:4" x14ac:dyDescent="0.2">
      <c r="A5614">
        <v>89735</v>
      </c>
      <c r="B5614" t="s">
        <v>13206</v>
      </c>
      <c r="C5614" t="s">
        <v>52</v>
      </c>
      <c r="D5614">
        <v>29.5</v>
      </c>
    </row>
    <row r="5615" spans="1:4" x14ac:dyDescent="0.2">
      <c r="A5615">
        <v>89808</v>
      </c>
      <c r="B5615" t="s">
        <v>13207</v>
      </c>
      <c r="C5615" t="s">
        <v>52</v>
      </c>
      <c r="D5615">
        <v>65.19</v>
      </c>
    </row>
    <row r="5616" spans="1:4" x14ac:dyDescent="0.2">
      <c r="A5616">
        <v>89743</v>
      </c>
      <c r="B5616" t="s">
        <v>13208</v>
      </c>
      <c r="C5616" t="s">
        <v>52</v>
      </c>
      <c r="D5616">
        <v>67.89</v>
      </c>
    </row>
    <row r="5617" spans="1:4" x14ac:dyDescent="0.2">
      <c r="A5617">
        <v>89810</v>
      </c>
      <c r="B5617" t="s">
        <v>13209</v>
      </c>
      <c r="C5617" t="s">
        <v>52</v>
      </c>
      <c r="D5617">
        <v>34.58</v>
      </c>
    </row>
    <row r="5618" spans="1:4" x14ac:dyDescent="0.2">
      <c r="A5618">
        <v>89746</v>
      </c>
      <c r="B5618" t="s">
        <v>808</v>
      </c>
      <c r="C5618" t="s">
        <v>52</v>
      </c>
      <c r="D5618">
        <v>32.9</v>
      </c>
    </row>
    <row r="5619" spans="1:4" x14ac:dyDescent="0.2">
      <c r="A5619">
        <v>89851</v>
      </c>
      <c r="B5619" t="s">
        <v>13210</v>
      </c>
      <c r="C5619" t="s">
        <v>52</v>
      </c>
      <c r="D5619">
        <v>38.68</v>
      </c>
    </row>
    <row r="5620" spans="1:4" x14ac:dyDescent="0.2">
      <c r="A5620">
        <v>89855</v>
      </c>
      <c r="B5620" t="s">
        <v>810</v>
      </c>
      <c r="C5620" t="s">
        <v>52</v>
      </c>
      <c r="D5620">
        <v>123.53</v>
      </c>
    </row>
    <row r="5621" spans="1:4" x14ac:dyDescent="0.2">
      <c r="A5621">
        <v>89726</v>
      </c>
      <c r="B5621" t="s">
        <v>374</v>
      </c>
      <c r="C5621" t="s">
        <v>52</v>
      </c>
      <c r="D5621">
        <v>13.31</v>
      </c>
    </row>
    <row r="5622" spans="1:4" x14ac:dyDescent="0.2">
      <c r="A5622">
        <v>89802</v>
      </c>
      <c r="B5622" t="s">
        <v>13211</v>
      </c>
      <c r="C5622" t="s">
        <v>52</v>
      </c>
      <c r="D5622">
        <v>11.5</v>
      </c>
    </row>
    <row r="5623" spans="1:4" x14ac:dyDescent="0.2">
      <c r="A5623">
        <v>89732</v>
      </c>
      <c r="B5623" t="s">
        <v>376</v>
      </c>
      <c r="C5623" t="s">
        <v>52</v>
      </c>
      <c r="D5623">
        <v>18.55</v>
      </c>
    </row>
    <row r="5624" spans="1:4" x14ac:dyDescent="0.2">
      <c r="A5624">
        <v>89806</v>
      </c>
      <c r="B5624" t="s">
        <v>13212</v>
      </c>
      <c r="C5624" t="s">
        <v>52</v>
      </c>
      <c r="D5624">
        <v>24.69</v>
      </c>
    </row>
    <row r="5625" spans="1:4" x14ac:dyDescent="0.2">
      <c r="A5625">
        <v>89739</v>
      </c>
      <c r="B5625" t="s">
        <v>378</v>
      </c>
      <c r="C5625" t="s">
        <v>52</v>
      </c>
      <c r="D5625">
        <v>27.39</v>
      </c>
    </row>
    <row r="5626" spans="1:4" x14ac:dyDescent="0.2">
      <c r="A5626">
        <v>89809</v>
      </c>
      <c r="B5626" t="s">
        <v>13213</v>
      </c>
      <c r="C5626" t="s">
        <v>52</v>
      </c>
      <c r="D5626">
        <v>33.65</v>
      </c>
    </row>
    <row r="5627" spans="1:4" x14ac:dyDescent="0.2">
      <c r="A5627">
        <v>89744</v>
      </c>
      <c r="B5627" t="s">
        <v>13214</v>
      </c>
      <c r="C5627" t="s">
        <v>52</v>
      </c>
      <c r="D5627">
        <v>31.97</v>
      </c>
    </row>
    <row r="5628" spans="1:4" x14ac:dyDescent="0.2">
      <c r="A5628">
        <v>89850</v>
      </c>
      <c r="B5628" t="s">
        <v>13215</v>
      </c>
      <c r="C5628" t="s">
        <v>52</v>
      </c>
      <c r="D5628">
        <v>37.75</v>
      </c>
    </row>
    <row r="5629" spans="1:4" x14ac:dyDescent="0.2">
      <c r="A5629">
        <v>89854</v>
      </c>
      <c r="B5629" t="s">
        <v>13216</v>
      </c>
      <c r="C5629" t="s">
        <v>52</v>
      </c>
      <c r="D5629">
        <v>117.78</v>
      </c>
    </row>
    <row r="5630" spans="1:4" x14ac:dyDescent="0.2">
      <c r="A5630">
        <v>89724</v>
      </c>
      <c r="B5630" t="s">
        <v>2349</v>
      </c>
      <c r="C5630" t="s">
        <v>52</v>
      </c>
      <c r="D5630">
        <v>13.06</v>
      </c>
    </row>
    <row r="5631" spans="1:4" x14ac:dyDescent="0.2">
      <c r="A5631">
        <v>89801</v>
      </c>
      <c r="B5631" t="s">
        <v>13217</v>
      </c>
      <c r="C5631" t="s">
        <v>52</v>
      </c>
      <c r="D5631">
        <v>10.7</v>
      </c>
    </row>
    <row r="5632" spans="1:4" x14ac:dyDescent="0.2">
      <c r="A5632">
        <v>89731</v>
      </c>
      <c r="B5632" t="s">
        <v>380</v>
      </c>
      <c r="C5632" t="s">
        <v>52</v>
      </c>
      <c r="D5632">
        <v>17.75</v>
      </c>
    </row>
    <row r="5633" spans="1:4" x14ac:dyDescent="0.2">
      <c r="A5633">
        <v>89805</v>
      </c>
      <c r="B5633" t="s">
        <v>13218</v>
      </c>
      <c r="C5633" t="s">
        <v>52</v>
      </c>
      <c r="D5633">
        <v>23.61</v>
      </c>
    </row>
    <row r="5634" spans="1:4" x14ac:dyDescent="0.2">
      <c r="A5634">
        <v>89737</v>
      </c>
      <c r="B5634" t="s">
        <v>1491</v>
      </c>
      <c r="C5634" t="s">
        <v>52</v>
      </c>
      <c r="D5634">
        <v>26.31</v>
      </c>
    </row>
    <row r="5635" spans="1:4" x14ac:dyDescent="0.2">
      <c r="A5635">
        <v>104355</v>
      </c>
      <c r="B5635" t="s">
        <v>13219</v>
      </c>
      <c r="C5635" t="s">
        <v>52</v>
      </c>
      <c r="D5635">
        <v>54.86</v>
      </c>
    </row>
    <row r="5636" spans="1:4" x14ac:dyDescent="0.2">
      <c r="A5636">
        <v>104347</v>
      </c>
      <c r="B5636" t="s">
        <v>806</v>
      </c>
      <c r="C5636" t="s">
        <v>52</v>
      </c>
      <c r="D5636">
        <v>54.57</v>
      </c>
    </row>
    <row r="5637" spans="1:4" x14ac:dyDescent="0.2">
      <c r="A5637">
        <v>104353</v>
      </c>
      <c r="B5637" t="s">
        <v>13220</v>
      </c>
      <c r="C5637" t="s">
        <v>52</v>
      </c>
      <c r="D5637">
        <v>47.45</v>
      </c>
    </row>
    <row r="5638" spans="1:4" x14ac:dyDescent="0.2">
      <c r="A5638">
        <v>104345</v>
      </c>
      <c r="B5638" t="s">
        <v>382</v>
      </c>
      <c r="C5638" t="s">
        <v>52</v>
      </c>
      <c r="D5638">
        <v>49.09</v>
      </c>
    </row>
    <row r="5639" spans="1:4" x14ac:dyDescent="0.2">
      <c r="A5639">
        <v>104350</v>
      </c>
      <c r="B5639" t="s">
        <v>386</v>
      </c>
      <c r="C5639" t="s">
        <v>52</v>
      </c>
      <c r="D5639">
        <v>33.58</v>
      </c>
    </row>
    <row r="5640" spans="1:4" x14ac:dyDescent="0.2">
      <c r="A5640">
        <v>104343</v>
      </c>
      <c r="B5640" t="s">
        <v>13221</v>
      </c>
      <c r="C5640" t="s">
        <v>52</v>
      </c>
      <c r="D5640">
        <v>39.11</v>
      </c>
    </row>
    <row r="5641" spans="1:4" x14ac:dyDescent="0.2">
      <c r="A5641">
        <v>89834</v>
      </c>
      <c r="B5641" t="s">
        <v>13222</v>
      </c>
      <c r="C5641" t="s">
        <v>52</v>
      </c>
      <c r="D5641">
        <v>60.82</v>
      </c>
    </row>
    <row r="5642" spans="1:4" x14ac:dyDescent="0.2">
      <c r="A5642">
        <v>89797</v>
      </c>
      <c r="B5642" t="s">
        <v>398</v>
      </c>
      <c r="C5642" t="s">
        <v>52</v>
      </c>
      <c r="D5642">
        <v>58.58</v>
      </c>
    </row>
    <row r="5643" spans="1:4" x14ac:dyDescent="0.2">
      <c r="A5643">
        <v>89861</v>
      </c>
      <c r="B5643" t="s">
        <v>13223</v>
      </c>
      <c r="C5643" t="s">
        <v>52</v>
      </c>
      <c r="D5643">
        <v>66.27</v>
      </c>
    </row>
    <row r="5644" spans="1:4" x14ac:dyDescent="0.2">
      <c r="A5644">
        <v>89783</v>
      </c>
      <c r="B5644" t="s">
        <v>384</v>
      </c>
      <c r="C5644" t="s">
        <v>52</v>
      </c>
      <c r="D5644">
        <v>18.84</v>
      </c>
    </row>
    <row r="5645" spans="1:4" x14ac:dyDescent="0.2">
      <c r="A5645">
        <v>89827</v>
      </c>
      <c r="B5645" t="s">
        <v>13224</v>
      </c>
      <c r="C5645" t="s">
        <v>52</v>
      </c>
      <c r="D5645">
        <v>21.48</v>
      </c>
    </row>
    <row r="5646" spans="1:4" x14ac:dyDescent="0.2">
      <c r="A5646">
        <v>89785</v>
      </c>
      <c r="B5646" t="s">
        <v>883</v>
      </c>
      <c r="C5646" t="s">
        <v>52</v>
      </c>
      <c r="D5646">
        <v>30.89</v>
      </c>
    </row>
    <row r="5647" spans="1:4" x14ac:dyDescent="0.2">
      <c r="A5647">
        <v>89830</v>
      </c>
      <c r="B5647" t="s">
        <v>13225</v>
      </c>
      <c r="C5647" t="s">
        <v>52</v>
      </c>
      <c r="D5647">
        <v>43.13</v>
      </c>
    </row>
    <row r="5648" spans="1:4" x14ac:dyDescent="0.2">
      <c r="A5648">
        <v>89795</v>
      </c>
      <c r="B5648" t="s">
        <v>13226</v>
      </c>
      <c r="C5648" t="s">
        <v>52</v>
      </c>
      <c r="D5648">
        <v>46.72</v>
      </c>
    </row>
    <row r="5649" spans="1:4" x14ac:dyDescent="0.2">
      <c r="A5649">
        <v>89823</v>
      </c>
      <c r="B5649" t="s">
        <v>13227</v>
      </c>
      <c r="C5649" t="s">
        <v>52</v>
      </c>
      <c r="D5649">
        <v>39.94</v>
      </c>
    </row>
    <row r="5650" spans="1:4" x14ac:dyDescent="0.2">
      <c r="A5650">
        <v>89779</v>
      </c>
      <c r="B5650" t="s">
        <v>13228</v>
      </c>
      <c r="C5650" t="s">
        <v>52</v>
      </c>
      <c r="D5650">
        <v>38.82</v>
      </c>
    </row>
    <row r="5651" spans="1:4" x14ac:dyDescent="0.2">
      <c r="A5651">
        <v>89857</v>
      </c>
      <c r="B5651" t="s">
        <v>13229</v>
      </c>
      <c r="C5651" t="s">
        <v>52</v>
      </c>
      <c r="D5651">
        <v>42.67</v>
      </c>
    </row>
    <row r="5652" spans="1:4" x14ac:dyDescent="0.2">
      <c r="A5652">
        <v>89814</v>
      </c>
      <c r="B5652" t="s">
        <v>13230</v>
      </c>
      <c r="C5652" t="s">
        <v>52</v>
      </c>
      <c r="D5652">
        <v>18.97</v>
      </c>
    </row>
    <row r="5653" spans="1:4" x14ac:dyDescent="0.2">
      <c r="A5653">
        <v>89754</v>
      </c>
      <c r="B5653" t="s">
        <v>13231</v>
      </c>
      <c r="C5653" t="s">
        <v>52</v>
      </c>
      <c r="D5653">
        <v>23.67</v>
      </c>
    </row>
    <row r="5654" spans="1:4" x14ac:dyDescent="0.2">
      <c r="A5654">
        <v>89819</v>
      </c>
      <c r="B5654" t="s">
        <v>13232</v>
      </c>
      <c r="C5654" t="s">
        <v>52</v>
      </c>
      <c r="D5654">
        <v>26.89</v>
      </c>
    </row>
    <row r="5655" spans="1:4" x14ac:dyDescent="0.2">
      <c r="A5655">
        <v>89776</v>
      </c>
      <c r="B5655" t="s">
        <v>13233</v>
      </c>
      <c r="C5655" t="s">
        <v>52</v>
      </c>
      <c r="D5655">
        <v>28.69</v>
      </c>
    </row>
    <row r="5656" spans="1:4" x14ac:dyDescent="0.2">
      <c r="A5656">
        <v>89821</v>
      </c>
      <c r="B5656" t="s">
        <v>13234</v>
      </c>
      <c r="C5656" t="s">
        <v>52</v>
      </c>
      <c r="D5656">
        <v>22.53</v>
      </c>
    </row>
    <row r="5657" spans="1:4" x14ac:dyDescent="0.2">
      <c r="A5657">
        <v>89778</v>
      </c>
      <c r="B5657" t="s">
        <v>13235</v>
      </c>
      <c r="C5657" t="s">
        <v>52</v>
      </c>
      <c r="D5657">
        <v>21.41</v>
      </c>
    </row>
    <row r="5658" spans="1:4" x14ac:dyDescent="0.2">
      <c r="A5658">
        <v>89856</v>
      </c>
      <c r="B5658" t="s">
        <v>13236</v>
      </c>
      <c r="C5658" t="s">
        <v>52</v>
      </c>
      <c r="D5658">
        <v>25.26</v>
      </c>
    </row>
    <row r="5659" spans="1:4" x14ac:dyDescent="0.2">
      <c r="A5659">
        <v>89752</v>
      </c>
      <c r="B5659" t="s">
        <v>13237</v>
      </c>
      <c r="C5659" t="s">
        <v>52</v>
      </c>
      <c r="D5659">
        <v>9.61</v>
      </c>
    </row>
    <row r="5660" spans="1:4" x14ac:dyDescent="0.2">
      <c r="A5660">
        <v>89813</v>
      </c>
      <c r="B5660" t="s">
        <v>13238</v>
      </c>
      <c r="C5660" t="s">
        <v>52</v>
      </c>
      <c r="D5660">
        <v>6.73</v>
      </c>
    </row>
    <row r="5661" spans="1:4" x14ac:dyDescent="0.2">
      <c r="A5661">
        <v>89753</v>
      </c>
      <c r="B5661" t="s">
        <v>13239</v>
      </c>
      <c r="C5661" t="s">
        <v>52</v>
      </c>
      <c r="D5661">
        <v>11.49</v>
      </c>
    </row>
    <row r="5662" spans="1:4" x14ac:dyDescent="0.2">
      <c r="A5662">
        <v>89817</v>
      </c>
      <c r="B5662" t="s">
        <v>13240</v>
      </c>
      <c r="C5662" t="s">
        <v>52</v>
      </c>
      <c r="D5662">
        <v>16.739999999999998</v>
      </c>
    </row>
    <row r="5663" spans="1:4" x14ac:dyDescent="0.2">
      <c r="A5663">
        <v>89774</v>
      </c>
      <c r="B5663" t="s">
        <v>13241</v>
      </c>
      <c r="C5663" t="s">
        <v>52</v>
      </c>
      <c r="D5663">
        <v>18.57</v>
      </c>
    </row>
    <row r="5664" spans="1:4" x14ac:dyDescent="0.2">
      <c r="A5664">
        <v>95693</v>
      </c>
      <c r="B5664" t="s">
        <v>13242</v>
      </c>
      <c r="C5664" t="s">
        <v>52</v>
      </c>
      <c r="D5664">
        <v>59.42</v>
      </c>
    </row>
    <row r="5665" spans="1:4" x14ac:dyDescent="0.2">
      <c r="A5665">
        <v>89833</v>
      </c>
      <c r="B5665" t="s">
        <v>894</v>
      </c>
      <c r="C5665" t="s">
        <v>52</v>
      </c>
      <c r="D5665">
        <v>51.94</v>
      </c>
    </row>
    <row r="5666" spans="1:4" x14ac:dyDescent="0.2">
      <c r="A5666">
        <v>89796</v>
      </c>
      <c r="B5666" t="s">
        <v>13243</v>
      </c>
      <c r="C5666" t="s">
        <v>52</v>
      </c>
      <c r="D5666">
        <v>49.7</v>
      </c>
    </row>
    <row r="5667" spans="1:4" x14ac:dyDescent="0.2">
      <c r="A5667">
        <v>89860</v>
      </c>
      <c r="B5667" t="s">
        <v>13244</v>
      </c>
      <c r="C5667" t="s">
        <v>52</v>
      </c>
      <c r="D5667">
        <v>57.39</v>
      </c>
    </row>
    <row r="5668" spans="1:4" x14ac:dyDescent="0.2">
      <c r="A5668">
        <v>89782</v>
      </c>
      <c r="B5668" t="s">
        <v>2352</v>
      </c>
      <c r="C5668" t="s">
        <v>52</v>
      </c>
      <c r="D5668">
        <v>18.73</v>
      </c>
    </row>
    <row r="5669" spans="1:4" x14ac:dyDescent="0.2">
      <c r="A5669">
        <v>89825</v>
      </c>
      <c r="B5669" t="s">
        <v>393</v>
      </c>
      <c r="C5669" t="s">
        <v>52</v>
      </c>
      <c r="D5669">
        <v>18.88</v>
      </c>
    </row>
    <row r="5670" spans="1:4" x14ac:dyDescent="0.2">
      <c r="A5670">
        <v>89784</v>
      </c>
      <c r="B5670" t="s">
        <v>13245</v>
      </c>
      <c r="C5670" t="s">
        <v>52</v>
      </c>
      <c r="D5670">
        <v>28.29</v>
      </c>
    </row>
    <row r="5671" spans="1:4" x14ac:dyDescent="0.2">
      <c r="A5671">
        <v>89829</v>
      </c>
      <c r="B5671" t="s">
        <v>395</v>
      </c>
      <c r="C5671" t="s">
        <v>52</v>
      </c>
      <c r="D5671">
        <v>40.840000000000003</v>
      </c>
    </row>
    <row r="5672" spans="1:4" x14ac:dyDescent="0.2">
      <c r="A5672">
        <v>89786</v>
      </c>
      <c r="B5672" t="s">
        <v>13246</v>
      </c>
      <c r="C5672" t="s">
        <v>52</v>
      </c>
      <c r="D5672">
        <v>44.43</v>
      </c>
    </row>
    <row r="5673" spans="1:4" x14ac:dyDescent="0.2">
      <c r="A5673">
        <v>104352</v>
      </c>
      <c r="B5673" t="s">
        <v>13247</v>
      </c>
      <c r="C5673" t="s">
        <v>52</v>
      </c>
      <c r="D5673">
        <v>45.16</v>
      </c>
    </row>
    <row r="5674" spans="1:4" x14ac:dyDescent="0.2">
      <c r="A5674">
        <v>104344</v>
      </c>
      <c r="B5674" t="s">
        <v>13248</v>
      </c>
      <c r="C5674" t="s">
        <v>52</v>
      </c>
      <c r="D5674">
        <v>46.8</v>
      </c>
    </row>
    <row r="5675" spans="1:4" x14ac:dyDescent="0.2">
      <c r="A5675">
        <v>104354</v>
      </c>
      <c r="B5675" t="s">
        <v>13249</v>
      </c>
      <c r="C5675" t="s">
        <v>52</v>
      </c>
      <c r="D5675">
        <v>51.91</v>
      </c>
    </row>
    <row r="5676" spans="1:4" x14ac:dyDescent="0.2">
      <c r="A5676">
        <v>104346</v>
      </c>
      <c r="B5676" t="s">
        <v>13250</v>
      </c>
      <c r="C5676" t="s">
        <v>52</v>
      </c>
      <c r="D5676">
        <v>51.62</v>
      </c>
    </row>
    <row r="5677" spans="1:4" x14ac:dyDescent="0.2">
      <c r="A5677">
        <v>104356</v>
      </c>
      <c r="B5677" t="s">
        <v>13251</v>
      </c>
      <c r="C5677" t="s">
        <v>52</v>
      </c>
      <c r="D5677">
        <v>34.61</v>
      </c>
    </row>
    <row r="5678" spans="1:4" x14ac:dyDescent="0.2">
      <c r="A5678">
        <v>104348</v>
      </c>
      <c r="B5678" t="s">
        <v>891</v>
      </c>
      <c r="C5678" t="s">
        <v>52</v>
      </c>
      <c r="D5678">
        <v>12.4</v>
      </c>
    </row>
    <row r="5679" spans="1:4" x14ac:dyDescent="0.2">
      <c r="A5679">
        <v>104351</v>
      </c>
      <c r="B5679" t="s">
        <v>1493</v>
      </c>
      <c r="C5679" t="s">
        <v>52</v>
      </c>
      <c r="D5679">
        <v>25.88</v>
      </c>
    </row>
    <row r="5680" spans="1:4" x14ac:dyDescent="0.2">
      <c r="A5680">
        <v>89800</v>
      </c>
      <c r="B5680" t="s">
        <v>13252</v>
      </c>
      <c r="C5680" t="s">
        <v>83</v>
      </c>
      <c r="D5680">
        <v>35.32</v>
      </c>
    </row>
    <row r="5681" spans="1:4" x14ac:dyDescent="0.2">
      <c r="A5681">
        <v>89714</v>
      </c>
      <c r="B5681" t="s">
        <v>13253</v>
      </c>
      <c r="C5681" t="s">
        <v>83</v>
      </c>
      <c r="D5681">
        <v>47.68</v>
      </c>
    </row>
    <row r="5682" spans="1:4" x14ac:dyDescent="0.2">
      <c r="A5682">
        <v>89848</v>
      </c>
      <c r="B5682" t="s">
        <v>13254</v>
      </c>
      <c r="C5682" t="s">
        <v>83</v>
      </c>
      <c r="D5682">
        <v>33.71</v>
      </c>
    </row>
    <row r="5683" spans="1:4" x14ac:dyDescent="0.2">
      <c r="A5683">
        <v>89849</v>
      </c>
      <c r="B5683" t="s">
        <v>13255</v>
      </c>
      <c r="C5683" t="s">
        <v>83</v>
      </c>
      <c r="D5683">
        <v>66.680000000000007</v>
      </c>
    </row>
    <row r="5684" spans="1:4" x14ac:dyDescent="0.2">
      <c r="A5684">
        <v>89711</v>
      </c>
      <c r="B5684" t="s">
        <v>13256</v>
      </c>
      <c r="C5684" t="s">
        <v>83</v>
      </c>
      <c r="D5684">
        <v>27.56</v>
      </c>
    </row>
    <row r="5685" spans="1:4" x14ac:dyDescent="0.2">
      <c r="A5685">
        <v>89798</v>
      </c>
      <c r="B5685" t="s">
        <v>13257</v>
      </c>
      <c r="C5685" t="s">
        <v>83</v>
      </c>
      <c r="D5685">
        <v>15.4</v>
      </c>
    </row>
    <row r="5686" spans="1:4" x14ac:dyDescent="0.2">
      <c r="A5686">
        <v>89712</v>
      </c>
      <c r="B5686" t="s">
        <v>13258</v>
      </c>
      <c r="C5686" t="s">
        <v>83</v>
      </c>
      <c r="D5686">
        <v>34.229999999999997</v>
      </c>
    </row>
    <row r="5687" spans="1:4" x14ac:dyDescent="0.2">
      <c r="A5687">
        <v>89799</v>
      </c>
      <c r="B5687" t="s">
        <v>13259</v>
      </c>
      <c r="C5687" t="s">
        <v>83</v>
      </c>
      <c r="D5687">
        <v>26.83</v>
      </c>
    </row>
    <row r="5688" spans="1:4" x14ac:dyDescent="0.2">
      <c r="A5688">
        <v>89713</v>
      </c>
      <c r="B5688" t="s">
        <v>13260</v>
      </c>
      <c r="C5688" t="s">
        <v>83</v>
      </c>
      <c r="D5688">
        <v>42.45</v>
      </c>
    </row>
    <row r="5689" spans="1:4" x14ac:dyDescent="0.2">
      <c r="A5689">
        <v>89376</v>
      </c>
      <c r="B5689" t="s">
        <v>13261</v>
      </c>
      <c r="C5689" t="s">
        <v>52</v>
      </c>
      <c r="D5689">
        <v>7.3</v>
      </c>
    </row>
    <row r="5690" spans="1:4" x14ac:dyDescent="0.2">
      <c r="A5690">
        <v>89429</v>
      </c>
      <c r="B5690" t="s">
        <v>13262</v>
      </c>
      <c r="C5690" t="s">
        <v>52</v>
      </c>
      <c r="D5690">
        <v>7.82</v>
      </c>
    </row>
    <row r="5691" spans="1:4" x14ac:dyDescent="0.2">
      <c r="A5691">
        <v>89383</v>
      </c>
      <c r="B5691" t="s">
        <v>13263</v>
      </c>
      <c r="C5691" t="s">
        <v>52</v>
      </c>
      <c r="D5691">
        <v>8.51</v>
      </c>
    </row>
    <row r="5692" spans="1:4" x14ac:dyDescent="0.2">
      <c r="A5692">
        <v>89553</v>
      </c>
      <c r="B5692" t="s">
        <v>13264</v>
      </c>
      <c r="C5692" t="s">
        <v>52</v>
      </c>
      <c r="D5692">
        <v>7.02</v>
      </c>
    </row>
    <row r="5693" spans="1:4" x14ac:dyDescent="0.2">
      <c r="A5693">
        <v>89436</v>
      </c>
      <c r="B5693" t="s">
        <v>2571</v>
      </c>
      <c r="C5693" t="s">
        <v>52</v>
      </c>
      <c r="D5693">
        <v>10.26</v>
      </c>
    </row>
    <row r="5694" spans="1:4" x14ac:dyDescent="0.2">
      <c r="A5694">
        <v>89391</v>
      </c>
      <c r="B5694" t="s">
        <v>13265</v>
      </c>
      <c r="C5694" t="s">
        <v>52</v>
      </c>
      <c r="D5694">
        <v>11.06</v>
      </c>
    </row>
    <row r="5695" spans="1:4" x14ac:dyDescent="0.2">
      <c r="A5695">
        <v>103994</v>
      </c>
      <c r="B5695" t="s">
        <v>13266</v>
      </c>
      <c r="C5695" t="s">
        <v>52</v>
      </c>
      <c r="D5695">
        <v>16.940000000000001</v>
      </c>
    </row>
    <row r="5696" spans="1:4" x14ac:dyDescent="0.2">
      <c r="A5696">
        <v>89570</v>
      </c>
      <c r="B5696" t="s">
        <v>13267</v>
      </c>
      <c r="C5696" t="s">
        <v>52</v>
      </c>
      <c r="D5696">
        <v>13.29</v>
      </c>
    </row>
    <row r="5697" spans="1:4" x14ac:dyDescent="0.2">
      <c r="A5697">
        <v>103992</v>
      </c>
      <c r="B5697" t="s">
        <v>13268</v>
      </c>
      <c r="C5697" t="s">
        <v>52</v>
      </c>
      <c r="D5697">
        <v>14.11</v>
      </c>
    </row>
    <row r="5698" spans="1:4" x14ac:dyDescent="0.2">
      <c r="A5698">
        <v>89572</v>
      </c>
      <c r="B5698" t="s">
        <v>13269</v>
      </c>
      <c r="C5698" t="s">
        <v>52</v>
      </c>
      <c r="D5698">
        <v>10.34</v>
      </c>
    </row>
    <row r="5699" spans="1:4" x14ac:dyDescent="0.2">
      <c r="A5699">
        <v>104001</v>
      </c>
      <c r="B5699" t="s">
        <v>13270</v>
      </c>
      <c r="C5699" t="s">
        <v>52</v>
      </c>
      <c r="D5699">
        <v>16.809999999999999</v>
      </c>
    </row>
    <row r="5700" spans="1:4" x14ac:dyDescent="0.2">
      <c r="A5700">
        <v>89596</v>
      </c>
      <c r="B5700" t="s">
        <v>13271</v>
      </c>
      <c r="C5700" t="s">
        <v>52</v>
      </c>
      <c r="D5700">
        <v>12.39</v>
      </c>
    </row>
    <row r="5701" spans="1:4" x14ac:dyDescent="0.2">
      <c r="A5701">
        <v>104002</v>
      </c>
      <c r="B5701" t="s">
        <v>881</v>
      </c>
      <c r="C5701" t="s">
        <v>52</v>
      </c>
      <c r="D5701">
        <v>20.69</v>
      </c>
    </row>
    <row r="5702" spans="1:4" x14ac:dyDescent="0.2">
      <c r="A5702">
        <v>89595</v>
      </c>
      <c r="B5702" t="s">
        <v>13272</v>
      </c>
      <c r="C5702" t="s">
        <v>52</v>
      </c>
      <c r="D5702">
        <v>16.59</v>
      </c>
    </row>
    <row r="5703" spans="1:4" x14ac:dyDescent="0.2">
      <c r="A5703">
        <v>89610</v>
      </c>
      <c r="B5703" t="s">
        <v>13273</v>
      </c>
      <c r="C5703" t="s">
        <v>52</v>
      </c>
      <c r="D5703">
        <v>22.38</v>
      </c>
    </row>
    <row r="5704" spans="1:4" x14ac:dyDescent="0.2">
      <c r="A5704">
        <v>89613</v>
      </c>
      <c r="B5704" t="s">
        <v>13274</v>
      </c>
      <c r="C5704" t="s">
        <v>52</v>
      </c>
      <c r="D5704">
        <v>34.380000000000003</v>
      </c>
    </row>
    <row r="5705" spans="1:4" x14ac:dyDescent="0.2">
      <c r="A5705">
        <v>89616</v>
      </c>
      <c r="B5705" t="s">
        <v>13275</v>
      </c>
      <c r="C5705" t="s">
        <v>52</v>
      </c>
      <c r="D5705">
        <v>45.66</v>
      </c>
    </row>
    <row r="5706" spans="1:4" x14ac:dyDescent="0.2">
      <c r="A5706">
        <v>103952</v>
      </c>
      <c r="B5706" t="s">
        <v>1517</v>
      </c>
      <c r="C5706" t="s">
        <v>52</v>
      </c>
      <c r="D5706">
        <v>7.49</v>
      </c>
    </row>
    <row r="5707" spans="1:4" x14ac:dyDescent="0.2">
      <c r="A5707">
        <v>103947</v>
      </c>
      <c r="B5707" t="s">
        <v>13276</v>
      </c>
      <c r="C5707" t="s">
        <v>52</v>
      </c>
      <c r="D5707">
        <v>8.18</v>
      </c>
    </row>
    <row r="5708" spans="1:4" x14ac:dyDescent="0.2">
      <c r="A5708">
        <v>103957</v>
      </c>
      <c r="B5708" t="s">
        <v>13277</v>
      </c>
      <c r="C5708" t="s">
        <v>52</v>
      </c>
      <c r="D5708">
        <v>6.09</v>
      </c>
    </row>
    <row r="5709" spans="1:4" x14ac:dyDescent="0.2">
      <c r="A5709">
        <v>103953</v>
      </c>
      <c r="B5709" t="s">
        <v>13278</v>
      </c>
      <c r="C5709" t="s">
        <v>52</v>
      </c>
      <c r="D5709">
        <v>9.33</v>
      </c>
    </row>
    <row r="5710" spans="1:4" x14ac:dyDescent="0.2">
      <c r="A5710">
        <v>103948</v>
      </c>
      <c r="B5710" t="s">
        <v>332</v>
      </c>
      <c r="C5710" t="s">
        <v>52</v>
      </c>
      <c r="D5710">
        <v>10.130000000000001</v>
      </c>
    </row>
    <row r="5711" spans="1:4" x14ac:dyDescent="0.2">
      <c r="A5711">
        <v>103958</v>
      </c>
      <c r="B5711" t="s">
        <v>13279</v>
      </c>
      <c r="C5711" t="s">
        <v>52</v>
      </c>
      <c r="D5711">
        <v>11.97</v>
      </c>
    </row>
    <row r="5712" spans="1:4" x14ac:dyDescent="0.2">
      <c r="A5712">
        <v>104009</v>
      </c>
      <c r="B5712" t="s">
        <v>13280</v>
      </c>
      <c r="C5712" t="s">
        <v>52</v>
      </c>
      <c r="D5712">
        <v>16.34</v>
      </c>
    </row>
    <row r="5713" spans="1:4" x14ac:dyDescent="0.2">
      <c r="A5713">
        <v>103959</v>
      </c>
      <c r="B5713" t="s">
        <v>13281</v>
      </c>
      <c r="C5713" t="s">
        <v>52</v>
      </c>
      <c r="D5713">
        <v>17.579999999999998</v>
      </c>
    </row>
    <row r="5714" spans="1:4" x14ac:dyDescent="0.2">
      <c r="A5714">
        <v>103962</v>
      </c>
      <c r="B5714" t="s">
        <v>13282</v>
      </c>
      <c r="C5714" t="s">
        <v>52</v>
      </c>
      <c r="D5714">
        <v>7.64</v>
      </c>
    </row>
    <row r="5715" spans="1:4" x14ac:dyDescent="0.2">
      <c r="A5715">
        <v>103954</v>
      </c>
      <c r="B5715" t="s">
        <v>13283</v>
      </c>
      <c r="C5715" t="s">
        <v>52</v>
      </c>
      <c r="D5715">
        <v>10.77</v>
      </c>
    </row>
    <row r="5716" spans="1:4" x14ac:dyDescent="0.2">
      <c r="A5716">
        <v>103949</v>
      </c>
      <c r="B5716" t="s">
        <v>13284</v>
      </c>
      <c r="C5716" t="s">
        <v>52</v>
      </c>
      <c r="D5716">
        <v>11.52</v>
      </c>
    </row>
    <row r="5717" spans="1:4" x14ac:dyDescent="0.2">
      <c r="A5717">
        <v>103964</v>
      </c>
      <c r="B5717" t="s">
        <v>13285</v>
      </c>
      <c r="C5717" t="s">
        <v>52</v>
      </c>
      <c r="D5717">
        <v>9.68</v>
      </c>
    </row>
    <row r="5718" spans="1:4" x14ac:dyDescent="0.2">
      <c r="A5718">
        <v>104014</v>
      </c>
      <c r="B5718" t="s">
        <v>1479</v>
      </c>
      <c r="C5718" t="s">
        <v>52</v>
      </c>
      <c r="D5718">
        <v>13.21</v>
      </c>
    </row>
    <row r="5719" spans="1:4" x14ac:dyDescent="0.2">
      <c r="A5719">
        <v>103966</v>
      </c>
      <c r="B5719" t="s">
        <v>334</v>
      </c>
      <c r="C5719" t="s">
        <v>52</v>
      </c>
      <c r="D5719">
        <v>11.41</v>
      </c>
    </row>
    <row r="5720" spans="1:4" x14ac:dyDescent="0.2">
      <c r="A5720">
        <v>103999</v>
      </c>
      <c r="B5720" t="s">
        <v>13286</v>
      </c>
      <c r="C5720" t="s">
        <v>52</v>
      </c>
      <c r="D5720">
        <v>15.26</v>
      </c>
    </row>
    <row r="5721" spans="1:4" x14ac:dyDescent="0.2">
      <c r="A5721">
        <v>103967</v>
      </c>
      <c r="B5721" t="s">
        <v>13287</v>
      </c>
      <c r="C5721" t="s">
        <v>52</v>
      </c>
      <c r="D5721">
        <v>13.61</v>
      </c>
    </row>
    <row r="5722" spans="1:4" x14ac:dyDescent="0.2">
      <c r="A5722">
        <v>104003</v>
      </c>
      <c r="B5722" t="s">
        <v>13288</v>
      </c>
      <c r="C5722" t="s">
        <v>52</v>
      </c>
      <c r="D5722">
        <v>17.71</v>
      </c>
    </row>
    <row r="5723" spans="1:4" x14ac:dyDescent="0.2">
      <c r="A5723">
        <v>103968</v>
      </c>
      <c r="B5723" t="s">
        <v>13289</v>
      </c>
      <c r="C5723" t="s">
        <v>52</v>
      </c>
      <c r="D5723">
        <v>19</v>
      </c>
    </row>
    <row r="5724" spans="1:4" x14ac:dyDescent="0.2">
      <c r="A5724">
        <v>103969</v>
      </c>
      <c r="B5724" t="s">
        <v>13290</v>
      </c>
      <c r="C5724" t="s">
        <v>52</v>
      </c>
      <c r="D5724">
        <v>22.31</v>
      </c>
    </row>
    <row r="5725" spans="1:4" x14ac:dyDescent="0.2">
      <c r="A5725">
        <v>103971</v>
      </c>
      <c r="B5725" t="s">
        <v>13291</v>
      </c>
      <c r="C5725" t="s">
        <v>52</v>
      </c>
      <c r="D5725">
        <v>28.26</v>
      </c>
    </row>
    <row r="5726" spans="1:4" x14ac:dyDescent="0.2">
      <c r="A5726">
        <v>103972</v>
      </c>
      <c r="B5726" t="s">
        <v>13292</v>
      </c>
      <c r="C5726" t="s">
        <v>52</v>
      </c>
      <c r="D5726">
        <v>32.68</v>
      </c>
    </row>
    <row r="5727" spans="1:4" x14ac:dyDescent="0.2">
      <c r="A5727">
        <v>103993</v>
      </c>
      <c r="B5727" t="s">
        <v>13293</v>
      </c>
      <c r="C5727" t="s">
        <v>52</v>
      </c>
      <c r="D5727">
        <v>12.34</v>
      </c>
    </row>
    <row r="5728" spans="1:4" x14ac:dyDescent="0.2">
      <c r="A5728">
        <v>89407</v>
      </c>
      <c r="B5728" t="s">
        <v>13294</v>
      </c>
      <c r="C5728" t="s">
        <v>52</v>
      </c>
      <c r="D5728">
        <v>11.31</v>
      </c>
    </row>
    <row r="5729" spans="1:4" x14ac:dyDescent="0.2">
      <c r="A5729">
        <v>89361</v>
      </c>
      <c r="B5729" t="s">
        <v>13295</v>
      </c>
      <c r="C5729" t="s">
        <v>52</v>
      </c>
      <c r="D5729">
        <v>12.25</v>
      </c>
    </row>
    <row r="5730" spans="1:4" x14ac:dyDescent="0.2">
      <c r="A5730">
        <v>89490</v>
      </c>
      <c r="B5730" t="s">
        <v>13296</v>
      </c>
      <c r="C5730" t="s">
        <v>52</v>
      </c>
      <c r="D5730">
        <v>8.76</v>
      </c>
    </row>
    <row r="5731" spans="1:4" x14ac:dyDescent="0.2">
      <c r="A5731">
        <v>89411</v>
      </c>
      <c r="B5731" t="s">
        <v>13297</v>
      </c>
      <c r="C5731" t="s">
        <v>52</v>
      </c>
      <c r="D5731">
        <v>13.24</v>
      </c>
    </row>
    <row r="5732" spans="1:4" x14ac:dyDescent="0.2">
      <c r="A5732">
        <v>89365</v>
      </c>
      <c r="B5732" t="s">
        <v>13298</v>
      </c>
      <c r="C5732" t="s">
        <v>52</v>
      </c>
      <c r="D5732">
        <v>14.35</v>
      </c>
    </row>
    <row r="5733" spans="1:4" x14ac:dyDescent="0.2">
      <c r="A5733">
        <v>89496</v>
      </c>
      <c r="B5733" t="s">
        <v>13299</v>
      </c>
      <c r="C5733" t="s">
        <v>52</v>
      </c>
      <c r="D5733">
        <v>12.48</v>
      </c>
    </row>
    <row r="5734" spans="1:4" x14ac:dyDescent="0.2">
      <c r="A5734">
        <v>89416</v>
      </c>
      <c r="B5734" t="s">
        <v>13300</v>
      </c>
      <c r="C5734" t="s">
        <v>52</v>
      </c>
      <c r="D5734">
        <v>17.71</v>
      </c>
    </row>
    <row r="5735" spans="1:4" x14ac:dyDescent="0.2">
      <c r="A5735">
        <v>89370</v>
      </c>
      <c r="B5735" t="s">
        <v>13301</v>
      </c>
      <c r="C5735" t="s">
        <v>52</v>
      </c>
      <c r="D5735">
        <v>19.010000000000002</v>
      </c>
    </row>
    <row r="5736" spans="1:4" x14ac:dyDescent="0.2">
      <c r="A5736">
        <v>89500</v>
      </c>
      <c r="B5736" t="s">
        <v>13302</v>
      </c>
      <c r="C5736" t="s">
        <v>52</v>
      </c>
      <c r="D5736">
        <v>15.27</v>
      </c>
    </row>
    <row r="5737" spans="1:4" x14ac:dyDescent="0.2">
      <c r="A5737">
        <v>103983</v>
      </c>
      <c r="B5737" t="s">
        <v>13303</v>
      </c>
      <c r="C5737" t="s">
        <v>52</v>
      </c>
      <c r="D5737">
        <v>21.26</v>
      </c>
    </row>
    <row r="5738" spans="1:4" x14ac:dyDescent="0.2">
      <c r="A5738">
        <v>89504</v>
      </c>
      <c r="B5738" t="s">
        <v>13304</v>
      </c>
      <c r="C5738" t="s">
        <v>52</v>
      </c>
      <c r="D5738">
        <v>22.12</v>
      </c>
    </row>
    <row r="5739" spans="1:4" x14ac:dyDescent="0.2">
      <c r="A5739">
        <v>103987</v>
      </c>
      <c r="B5739" t="s">
        <v>13305</v>
      </c>
      <c r="C5739" t="s">
        <v>52</v>
      </c>
      <c r="D5739">
        <v>29.15</v>
      </c>
    </row>
    <row r="5740" spans="1:4" x14ac:dyDescent="0.2">
      <c r="A5740">
        <v>89510</v>
      </c>
      <c r="B5740" t="s">
        <v>13306</v>
      </c>
      <c r="C5740" t="s">
        <v>52</v>
      </c>
      <c r="D5740">
        <v>31.08</v>
      </c>
    </row>
    <row r="5741" spans="1:4" x14ac:dyDescent="0.2">
      <c r="A5741">
        <v>89519</v>
      </c>
      <c r="B5741" t="s">
        <v>13307</v>
      </c>
      <c r="C5741" t="s">
        <v>52</v>
      </c>
      <c r="D5741">
        <v>53.16</v>
      </c>
    </row>
    <row r="5742" spans="1:4" x14ac:dyDescent="0.2">
      <c r="A5742">
        <v>89527</v>
      </c>
      <c r="B5742" t="s">
        <v>13308</v>
      </c>
      <c r="C5742" t="s">
        <v>52</v>
      </c>
      <c r="D5742">
        <v>63.84</v>
      </c>
    </row>
    <row r="5743" spans="1:4" x14ac:dyDescent="0.2">
      <c r="A5743">
        <v>89406</v>
      </c>
      <c r="B5743" t="s">
        <v>13309</v>
      </c>
      <c r="C5743" t="s">
        <v>52</v>
      </c>
      <c r="D5743">
        <v>11.23</v>
      </c>
    </row>
    <row r="5744" spans="1:4" x14ac:dyDescent="0.2">
      <c r="A5744">
        <v>89360</v>
      </c>
      <c r="B5744" t="s">
        <v>13310</v>
      </c>
      <c r="C5744" t="s">
        <v>52</v>
      </c>
      <c r="D5744">
        <v>12.17</v>
      </c>
    </row>
    <row r="5745" spans="1:4" x14ac:dyDescent="0.2">
      <c r="A5745">
        <v>89489</v>
      </c>
      <c r="B5745" t="s">
        <v>336</v>
      </c>
      <c r="C5745" t="s">
        <v>52</v>
      </c>
      <c r="D5745">
        <v>9.35</v>
      </c>
    </row>
    <row r="5746" spans="1:4" x14ac:dyDescent="0.2">
      <c r="A5746">
        <v>89410</v>
      </c>
      <c r="B5746" t="s">
        <v>13311</v>
      </c>
      <c r="C5746" t="s">
        <v>52</v>
      </c>
      <c r="D5746">
        <v>13.83</v>
      </c>
    </row>
    <row r="5747" spans="1:4" x14ac:dyDescent="0.2">
      <c r="A5747">
        <v>89364</v>
      </c>
      <c r="B5747" t="s">
        <v>13312</v>
      </c>
      <c r="C5747" t="s">
        <v>52</v>
      </c>
      <c r="D5747">
        <v>14.94</v>
      </c>
    </row>
    <row r="5748" spans="1:4" x14ac:dyDescent="0.2">
      <c r="A5748">
        <v>89494</v>
      </c>
      <c r="B5748" t="s">
        <v>13313</v>
      </c>
      <c r="C5748" t="s">
        <v>52</v>
      </c>
      <c r="D5748">
        <v>14.67</v>
      </c>
    </row>
    <row r="5749" spans="1:4" x14ac:dyDescent="0.2">
      <c r="A5749">
        <v>89415</v>
      </c>
      <c r="B5749" t="s">
        <v>354</v>
      </c>
      <c r="C5749" t="s">
        <v>52</v>
      </c>
      <c r="D5749">
        <v>19.899999999999999</v>
      </c>
    </row>
    <row r="5750" spans="1:4" x14ac:dyDescent="0.2">
      <c r="A5750">
        <v>89369</v>
      </c>
      <c r="B5750" t="s">
        <v>13314</v>
      </c>
      <c r="C5750" t="s">
        <v>52</v>
      </c>
      <c r="D5750">
        <v>21.2</v>
      </c>
    </row>
    <row r="5751" spans="1:4" x14ac:dyDescent="0.2">
      <c r="A5751">
        <v>89499</v>
      </c>
      <c r="B5751" t="s">
        <v>13315</v>
      </c>
      <c r="C5751" t="s">
        <v>52</v>
      </c>
      <c r="D5751">
        <v>22.55</v>
      </c>
    </row>
    <row r="5752" spans="1:4" x14ac:dyDescent="0.2">
      <c r="A5752">
        <v>103982</v>
      </c>
      <c r="B5752" t="s">
        <v>13316</v>
      </c>
      <c r="C5752" t="s">
        <v>52</v>
      </c>
      <c r="D5752">
        <v>28.54</v>
      </c>
    </row>
    <row r="5753" spans="1:4" x14ac:dyDescent="0.2">
      <c r="A5753">
        <v>89503</v>
      </c>
      <c r="B5753" t="s">
        <v>13317</v>
      </c>
      <c r="C5753" t="s">
        <v>52</v>
      </c>
      <c r="D5753">
        <v>26.27</v>
      </c>
    </row>
    <row r="5754" spans="1:4" x14ac:dyDescent="0.2">
      <c r="A5754">
        <v>103986</v>
      </c>
      <c r="B5754" t="s">
        <v>320</v>
      </c>
      <c r="C5754" t="s">
        <v>52</v>
      </c>
      <c r="D5754">
        <v>33.299999999999997</v>
      </c>
    </row>
    <row r="5755" spans="1:4" x14ac:dyDescent="0.2">
      <c r="A5755">
        <v>89507</v>
      </c>
      <c r="B5755" t="s">
        <v>13318</v>
      </c>
      <c r="C5755" t="s">
        <v>52</v>
      </c>
      <c r="D5755">
        <v>52.17</v>
      </c>
    </row>
    <row r="5756" spans="1:4" x14ac:dyDescent="0.2">
      <c r="A5756">
        <v>89517</v>
      </c>
      <c r="B5756" t="s">
        <v>13319</v>
      </c>
      <c r="C5756" t="s">
        <v>52</v>
      </c>
      <c r="D5756">
        <v>76.75</v>
      </c>
    </row>
    <row r="5757" spans="1:4" x14ac:dyDescent="0.2">
      <c r="A5757">
        <v>89525</v>
      </c>
      <c r="B5757" t="s">
        <v>13320</v>
      </c>
      <c r="C5757" t="s">
        <v>52</v>
      </c>
      <c r="D5757">
        <v>96.13</v>
      </c>
    </row>
    <row r="5758" spans="1:4" x14ac:dyDescent="0.2">
      <c r="A5758">
        <v>89423</v>
      </c>
      <c r="B5758" t="s">
        <v>13321</v>
      </c>
      <c r="C5758" t="s">
        <v>52</v>
      </c>
      <c r="D5758">
        <v>11.67</v>
      </c>
    </row>
    <row r="5759" spans="1:4" x14ac:dyDescent="0.2">
      <c r="A5759">
        <v>89377</v>
      </c>
      <c r="B5759" t="s">
        <v>13322</v>
      </c>
      <c r="C5759" t="s">
        <v>52</v>
      </c>
      <c r="D5759">
        <v>12.3</v>
      </c>
    </row>
    <row r="5760" spans="1:4" x14ac:dyDescent="0.2">
      <c r="A5760">
        <v>89540</v>
      </c>
      <c r="B5760" t="s">
        <v>13323</v>
      </c>
      <c r="C5760" t="s">
        <v>52</v>
      </c>
      <c r="D5760">
        <v>11.84</v>
      </c>
    </row>
    <row r="5761" spans="1:4" x14ac:dyDescent="0.2">
      <c r="A5761">
        <v>89430</v>
      </c>
      <c r="B5761" t="s">
        <v>13324</v>
      </c>
      <c r="C5761" t="s">
        <v>52</v>
      </c>
      <c r="D5761">
        <v>14.82</v>
      </c>
    </row>
    <row r="5762" spans="1:4" x14ac:dyDescent="0.2">
      <c r="A5762">
        <v>89384</v>
      </c>
      <c r="B5762" t="s">
        <v>1459</v>
      </c>
      <c r="C5762" t="s">
        <v>52</v>
      </c>
      <c r="D5762">
        <v>15.57</v>
      </c>
    </row>
    <row r="5763" spans="1:4" x14ac:dyDescent="0.2">
      <c r="A5763">
        <v>89555</v>
      </c>
      <c r="B5763" t="s">
        <v>13325</v>
      </c>
      <c r="C5763" t="s">
        <v>52</v>
      </c>
      <c r="D5763">
        <v>23.81</v>
      </c>
    </row>
    <row r="5764" spans="1:4" x14ac:dyDescent="0.2">
      <c r="A5764">
        <v>89437</v>
      </c>
      <c r="B5764" t="s">
        <v>13326</v>
      </c>
      <c r="C5764" t="s">
        <v>52</v>
      </c>
      <c r="D5764">
        <v>27.3</v>
      </c>
    </row>
    <row r="5765" spans="1:4" x14ac:dyDescent="0.2">
      <c r="A5765">
        <v>89392</v>
      </c>
      <c r="B5765" t="s">
        <v>13327</v>
      </c>
      <c r="C5765" t="s">
        <v>52</v>
      </c>
      <c r="D5765">
        <v>28.16</v>
      </c>
    </row>
    <row r="5766" spans="1:4" x14ac:dyDescent="0.2">
      <c r="A5766">
        <v>89405</v>
      </c>
      <c r="B5766" t="s">
        <v>13328</v>
      </c>
      <c r="C5766" t="s">
        <v>52</v>
      </c>
      <c r="D5766">
        <v>10.15</v>
      </c>
    </row>
    <row r="5767" spans="1:4" x14ac:dyDescent="0.2">
      <c r="A5767">
        <v>89359</v>
      </c>
      <c r="B5767" t="s">
        <v>13329</v>
      </c>
      <c r="C5767" t="s">
        <v>52</v>
      </c>
      <c r="D5767">
        <v>11.09</v>
      </c>
    </row>
    <row r="5768" spans="1:4" x14ac:dyDescent="0.2">
      <c r="A5768">
        <v>89485</v>
      </c>
      <c r="B5768" t="s">
        <v>13330</v>
      </c>
      <c r="C5768" t="s">
        <v>52</v>
      </c>
      <c r="D5768">
        <v>7.71</v>
      </c>
    </row>
    <row r="5769" spans="1:4" x14ac:dyDescent="0.2">
      <c r="A5769">
        <v>89409</v>
      </c>
      <c r="B5769" t="s">
        <v>13331</v>
      </c>
      <c r="C5769" t="s">
        <v>52</v>
      </c>
      <c r="D5769">
        <v>12.19</v>
      </c>
    </row>
    <row r="5770" spans="1:4" x14ac:dyDescent="0.2">
      <c r="A5770">
        <v>89363</v>
      </c>
      <c r="B5770" t="s">
        <v>2574</v>
      </c>
      <c r="C5770" t="s">
        <v>52</v>
      </c>
      <c r="D5770">
        <v>13.3</v>
      </c>
    </row>
    <row r="5771" spans="1:4" x14ac:dyDescent="0.2">
      <c r="A5771">
        <v>89493</v>
      </c>
      <c r="B5771" t="s">
        <v>13332</v>
      </c>
      <c r="C5771" t="s">
        <v>52</v>
      </c>
      <c r="D5771">
        <v>12.12</v>
      </c>
    </row>
    <row r="5772" spans="1:4" x14ac:dyDescent="0.2">
      <c r="A5772">
        <v>89414</v>
      </c>
      <c r="B5772" t="s">
        <v>13333</v>
      </c>
      <c r="C5772" t="s">
        <v>52</v>
      </c>
      <c r="D5772">
        <v>17.350000000000001</v>
      </c>
    </row>
    <row r="5773" spans="1:4" x14ac:dyDescent="0.2">
      <c r="A5773">
        <v>89368</v>
      </c>
      <c r="B5773" t="s">
        <v>13334</v>
      </c>
      <c r="C5773" t="s">
        <v>52</v>
      </c>
      <c r="D5773">
        <v>18.649999999999999</v>
      </c>
    </row>
    <row r="5774" spans="1:4" x14ac:dyDescent="0.2">
      <c r="A5774">
        <v>89498</v>
      </c>
      <c r="B5774" t="s">
        <v>13335</v>
      </c>
      <c r="C5774" t="s">
        <v>52</v>
      </c>
      <c r="D5774">
        <v>15.86</v>
      </c>
    </row>
    <row r="5775" spans="1:4" x14ac:dyDescent="0.2">
      <c r="A5775">
        <v>103981</v>
      </c>
      <c r="B5775" t="s">
        <v>13336</v>
      </c>
      <c r="C5775" t="s">
        <v>52</v>
      </c>
      <c r="D5775">
        <v>21.85</v>
      </c>
    </row>
    <row r="5776" spans="1:4" x14ac:dyDescent="0.2">
      <c r="A5776">
        <v>89502</v>
      </c>
      <c r="B5776" t="s">
        <v>13337</v>
      </c>
      <c r="C5776" t="s">
        <v>52</v>
      </c>
      <c r="D5776">
        <v>20.14</v>
      </c>
    </row>
    <row r="5777" spans="1:4" x14ac:dyDescent="0.2">
      <c r="A5777">
        <v>103985</v>
      </c>
      <c r="B5777" t="s">
        <v>13338</v>
      </c>
      <c r="C5777" t="s">
        <v>52</v>
      </c>
      <c r="D5777">
        <v>27.17</v>
      </c>
    </row>
    <row r="5778" spans="1:4" x14ac:dyDescent="0.2">
      <c r="A5778">
        <v>89506</v>
      </c>
      <c r="B5778" t="s">
        <v>13339</v>
      </c>
      <c r="C5778" t="s">
        <v>52</v>
      </c>
      <c r="D5778">
        <v>44.57</v>
      </c>
    </row>
    <row r="5779" spans="1:4" x14ac:dyDescent="0.2">
      <c r="A5779">
        <v>89515</v>
      </c>
      <c r="B5779" t="s">
        <v>13340</v>
      </c>
      <c r="C5779" t="s">
        <v>52</v>
      </c>
      <c r="D5779">
        <v>90.94</v>
      </c>
    </row>
    <row r="5780" spans="1:4" x14ac:dyDescent="0.2">
      <c r="A5780">
        <v>89523</v>
      </c>
      <c r="B5780" t="s">
        <v>13341</v>
      </c>
      <c r="C5780" t="s">
        <v>52</v>
      </c>
      <c r="D5780">
        <v>110.93</v>
      </c>
    </row>
    <row r="5781" spans="1:4" x14ac:dyDescent="0.2">
      <c r="A5781">
        <v>90373</v>
      </c>
      <c r="B5781" t="s">
        <v>1462</v>
      </c>
      <c r="C5781" t="s">
        <v>52</v>
      </c>
      <c r="D5781">
        <v>15.95</v>
      </c>
    </row>
    <row r="5782" spans="1:4" x14ac:dyDescent="0.2">
      <c r="A5782">
        <v>89366</v>
      </c>
      <c r="B5782" t="s">
        <v>2570</v>
      </c>
      <c r="C5782" t="s">
        <v>52</v>
      </c>
      <c r="D5782">
        <v>19.64</v>
      </c>
    </row>
    <row r="5783" spans="1:4" x14ac:dyDescent="0.2">
      <c r="A5783">
        <v>89404</v>
      </c>
      <c r="B5783" t="s">
        <v>13342</v>
      </c>
      <c r="C5783" t="s">
        <v>52</v>
      </c>
      <c r="D5783">
        <v>9.5500000000000007</v>
      </c>
    </row>
    <row r="5784" spans="1:4" x14ac:dyDescent="0.2">
      <c r="A5784">
        <v>89358</v>
      </c>
      <c r="B5784" t="s">
        <v>13343</v>
      </c>
      <c r="C5784" t="s">
        <v>52</v>
      </c>
      <c r="D5784">
        <v>10.49</v>
      </c>
    </row>
    <row r="5785" spans="1:4" x14ac:dyDescent="0.2">
      <c r="A5785">
        <v>89481</v>
      </c>
      <c r="B5785" t="s">
        <v>13344</v>
      </c>
      <c r="C5785" t="s">
        <v>52</v>
      </c>
      <c r="D5785">
        <v>6.86</v>
      </c>
    </row>
    <row r="5786" spans="1:4" x14ac:dyDescent="0.2">
      <c r="A5786">
        <v>89408</v>
      </c>
      <c r="B5786" t="s">
        <v>2568</v>
      </c>
      <c r="C5786" t="s">
        <v>52</v>
      </c>
      <c r="D5786">
        <v>11.34</v>
      </c>
    </row>
    <row r="5787" spans="1:4" x14ac:dyDescent="0.2">
      <c r="A5787">
        <v>89362</v>
      </c>
      <c r="B5787" t="s">
        <v>13345</v>
      </c>
      <c r="C5787" t="s">
        <v>52</v>
      </c>
      <c r="D5787">
        <v>12.45</v>
      </c>
    </row>
    <row r="5788" spans="1:4" x14ac:dyDescent="0.2">
      <c r="A5788">
        <v>89412</v>
      </c>
      <c r="B5788" t="s">
        <v>13346</v>
      </c>
      <c r="C5788" t="s">
        <v>52</v>
      </c>
      <c r="D5788">
        <v>12.4</v>
      </c>
    </row>
    <row r="5789" spans="1:4" x14ac:dyDescent="0.2">
      <c r="A5789">
        <v>89492</v>
      </c>
      <c r="B5789" t="s">
        <v>13347</v>
      </c>
      <c r="C5789" t="s">
        <v>52</v>
      </c>
      <c r="D5789">
        <v>10.220000000000001</v>
      </c>
    </row>
    <row r="5790" spans="1:4" x14ac:dyDescent="0.2">
      <c r="A5790">
        <v>89413</v>
      </c>
      <c r="B5790" t="s">
        <v>13348</v>
      </c>
      <c r="C5790" t="s">
        <v>52</v>
      </c>
      <c r="D5790">
        <v>15.45</v>
      </c>
    </row>
    <row r="5791" spans="1:4" x14ac:dyDescent="0.2">
      <c r="A5791">
        <v>89367</v>
      </c>
      <c r="B5791" t="s">
        <v>13349</v>
      </c>
      <c r="C5791" t="s">
        <v>52</v>
      </c>
      <c r="D5791">
        <v>16.75</v>
      </c>
    </row>
    <row r="5792" spans="1:4" x14ac:dyDescent="0.2">
      <c r="A5792">
        <v>89497</v>
      </c>
      <c r="B5792" t="s">
        <v>13350</v>
      </c>
      <c r="C5792" t="s">
        <v>52</v>
      </c>
      <c r="D5792">
        <v>15.8</v>
      </c>
    </row>
    <row r="5793" spans="1:4" x14ac:dyDescent="0.2">
      <c r="A5793">
        <v>103980</v>
      </c>
      <c r="B5793" t="s">
        <v>13351</v>
      </c>
      <c r="C5793" t="s">
        <v>52</v>
      </c>
      <c r="D5793">
        <v>21.79</v>
      </c>
    </row>
    <row r="5794" spans="1:4" x14ac:dyDescent="0.2">
      <c r="A5794">
        <v>89501</v>
      </c>
      <c r="B5794" t="s">
        <v>13352</v>
      </c>
      <c r="C5794" t="s">
        <v>52</v>
      </c>
      <c r="D5794">
        <v>17.399999999999999</v>
      </c>
    </row>
    <row r="5795" spans="1:4" x14ac:dyDescent="0.2">
      <c r="A5795">
        <v>103984</v>
      </c>
      <c r="B5795" t="s">
        <v>13353</v>
      </c>
      <c r="C5795" t="s">
        <v>52</v>
      </c>
      <c r="D5795">
        <v>24.43</v>
      </c>
    </row>
    <row r="5796" spans="1:4" x14ac:dyDescent="0.2">
      <c r="A5796">
        <v>89505</v>
      </c>
      <c r="B5796" t="s">
        <v>13354</v>
      </c>
      <c r="C5796" t="s">
        <v>52</v>
      </c>
      <c r="D5796">
        <v>46.49</v>
      </c>
    </row>
    <row r="5797" spans="1:4" x14ac:dyDescent="0.2">
      <c r="A5797">
        <v>89513</v>
      </c>
      <c r="B5797" t="s">
        <v>13355</v>
      </c>
      <c r="C5797" t="s">
        <v>52</v>
      </c>
      <c r="D5797">
        <v>113.17</v>
      </c>
    </row>
    <row r="5798" spans="1:4" x14ac:dyDescent="0.2">
      <c r="A5798">
        <v>89521</v>
      </c>
      <c r="B5798" t="s">
        <v>13356</v>
      </c>
      <c r="C5798" t="s">
        <v>52</v>
      </c>
      <c r="D5798">
        <v>134.72999999999999</v>
      </c>
    </row>
    <row r="5799" spans="1:4" x14ac:dyDescent="0.2">
      <c r="A5799">
        <v>103955</v>
      </c>
      <c r="B5799" t="s">
        <v>13357</v>
      </c>
      <c r="C5799" t="s">
        <v>52</v>
      </c>
      <c r="D5799">
        <v>12.74</v>
      </c>
    </row>
    <row r="5800" spans="1:4" x14ac:dyDescent="0.2">
      <c r="A5800">
        <v>103950</v>
      </c>
      <c r="B5800" t="s">
        <v>13358</v>
      </c>
      <c r="C5800" t="s">
        <v>52</v>
      </c>
      <c r="D5800">
        <v>13.77</v>
      </c>
    </row>
    <row r="5801" spans="1:4" x14ac:dyDescent="0.2">
      <c r="A5801">
        <v>103974</v>
      </c>
      <c r="B5801" t="s">
        <v>13359</v>
      </c>
      <c r="C5801" t="s">
        <v>52</v>
      </c>
      <c r="D5801">
        <v>12.5</v>
      </c>
    </row>
    <row r="5802" spans="1:4" x14ac:dyDescent="0.2">
      <c r="A5802">
        <v>103956</v>
      </c>
      <c r="B5802" t="s">
        <v>13360</v>
      </c>
      <c r="C5802" t="s">
        <v>52</v>
      </c>
      <c r="D5802">
        <v>17.37</v>
      </c>
    </row>
    <row r="5803" spans="1:4" x14ac:dyDescent="0.2">
      <c r="A5803">
        <v>103951</v>
      </c>
      <c r="B5803" t="s">
        <v>13361</v>
      </c>
      <c r="C5803" t="s">
        <v>52</v>
      </c>
      <c r="D5803">
        <v>18.57</v>
      </c>
    </row>
    <row r="5804" spans="1:4" x14ac:dyDescent="0.2">
      <c r="A5804">
        <v>89374</v>
      </c>
      <c r="B5804" t="s">
        <v>13362</v>
      </c>
      <c r="C5804" t="s">
        <v>52</v>
      </c>
      <c r="D5804">
        <v>12.09</v>
      </c>
    </row>
    <row r="5805" spans="1:4" x14ac:dyDescent="0.2">
      <c r="A5805">
        <v>89427</v>
      </c>
      <c r="B5805" t="s">
        <v>13363</v>
      </c>
      <c r="C5805" t="s">
        <v>52</v>
      </c>
      <c r="D5805">
        <v>14.08</v>
      </c>
    </row>
    <row r="5806" spans="1:4" x14ac:dyDescent="0.2">
      <c r="A5806">
        <v>89381</v>
      </c>
      <c r="B5806" t="s">
        <v>13364</v>
      </c>
      <c r="C5806" t="s">
        <v>52</v>
      </c>
      <c r="D5806">
        <v>14.77</v>
      </c>
    </row>
    <row r="5807" spans="1:4" x14ac:dyDescent="0.2">
      <c r="A5807">
        <v>95237</v>
      </c>
      <c r="B5807" t="s">
        <v>13365</v>
      </c>
      <c r="C5807" t="s">
        <v>52</v>
      </c>
      <c r="D5807">
        <v>27.44</v>
      </c>
    </row>
    <row r="5808" spans="1:4" x14ac:dyDescent="0.2">
      <c r="A5808">
        <v>89979</v>
      </c>
      <c r="B5808" t="s">
        <v>13366</v>
      </c>
      <c r="C5808" t="s">
        <v>52</v>
      </c>
      <c r="D5808">
        <v>28.24</v>
      </c>
    </row>
    <row r="5809" spans="1:4" x14ac:dyDescent="0.2">
      <c r="A5809">
        <v>103991</v>
      </c>
      <c r="B5809" t="s">
        <v>13367</v>
      </c>
      <c r="C5809" t="s">
        <v>52</v>
      </c>
      <c r="D5809">
        <v>21.41</v>
      </c>
    </row>
    <row r="5810" spans="1:4" x14ac:dyDescent="0.2">
      <c r="A5810">
        <v>89564</v>
      </c>
      <c r="B5810" t="s">
        <v>13368</v>
      </c>
      <c r="C5810" t="s">
        <v>52</v>
      </c>
      <c r="D5810">
        <v>17.64</v>
      </c>
    </row>
    <row r="5811" spans="1:4" x14ac:dyDescent="0.2">
      <c r="A5811">
        <v>104000</v>
      </c>
      <c r="B5811" t="s">
        <v>13369</v>
      </c>
      <c r="C5811" t="s">
        <v>52</v>
      </c>
      <c r="D5811">
        <v>32.04</v>
      </c>
    </row>
    <row r="5812" spans="1:4" x14ac:dyDescent="0.2">
      <c r="A5812">
        <v>89593</v>
      </c>
      <c r="B5812" t="s">
        <v>13370</v>
      </c>
      <c r="C5812" t="s">
        <v>52</v>
      </c>
      <c r="D5812">
        <v>27.62</v>
      </c>
    </row>
    <row r="5813" spans="1:4" x14ac:dyDescent="0.2">
      <c r="A5813">
        <v>89418</v>
      </c>
      <c r="B5813" t="s">
        <v>13371</v>
      </c>
      <c r="C5813" t="s">
        <v>52</v>
      </c>
      <c r="D5813">
        <v>17.93</v>
      </c>
    </row>
    <row r="5814" spans="1:4" x14ac:dyDescent="0.2">
      <c r="A5814">
        <v>89372</v>
      </c>
      <c r="B5814" t="s">
        <v>13372</v>
      </c>
      <c r="C5814" t="s">
        <v>52</v>
      </c>
      <c r="D5814">
        <v>18.559999999999999</v>
      </c>
    </row>
    <row r="5815" spans="1:4" x14ac:dyDescent="0.2">
      <c r="A5815">
        <v>89530</v>
      </c>
      <c r="B5815" t="s">
        <v>339</v>
      </c>
      <c r="C5815" t="s">
        <v>52</v>
      </c>
      <c r="D5815">
        <v>18.079999999999998</v>
      </c>
    </row>
    <row r="5816" spans="1:4" x14ac:dyDescent="0.2">
      <c r="A5816">
        <v>89425</v>
      </c>
      <c r="B5816" t="s">
        <v>13373</v>
      </c>
      <c r="C5816" t="s">
        <v>52</v>
      </c>
      <c r="D5816">
        <v>21.06</v>
      </c>
    </row>
    <row r="5817" spans="1:4" x14ac:dyDescent="0.2">
      <c r="A5817">
        <v>89379</v>
      </c>
      <c r="B5817" t="s">
        <v>13374</v>
      </c>
      <c r="C5817" t="s">
        <v>52</v>
      </c>
      <c r="D5817">
        <v>21.81</v>
      </c>
    </row>
    <row r="5818" spans="1:4" x14ac:dyDescent="0.2">
      <c r="A5818">
        <v>89542</v>
      </c>
      <c r="B5818" t="s">
        <v>13375</v>
      </c>
      <c r="C5818" t="s">
        <v>52</v>
      </c>
      <c r="D5818">
        <v>29.78</v>
      </c>
    </row>
    <row r="5819" spans="1:4" x14ac:dyDescent="0.2">
      <c r="A5819">
        <v>89432</v>
      </c>
      <c r="B5819" t="s">
        <v>13376</v>
      </c>
      <c r="C5819" t="s">
        <v>52</v>
      </c>
      <c r="D5819">
        <v>33.270000000000003</v>
      </c>
    </row>
    <row r="5820" spans="1:4" x14ac:dyDescent="0.2">
      <c r="A5820">
        <v>89387</v>
      </c>
      <c r="B5820" t="s">
        <v>13377</v>
      </c>
      <c r="C5820" t="s">
        <v>52</v>
      </c>
      <c r="D5820">
        <v>34.130000000000003</v>
      </c>
    </row>
    <row r="5821" spans="1:4" x14ac:dyDescent="0.2">
      <c r="A5821">
        <v>89560</v>
      </c>
      <c r="B5821" t="s">
        <v>13378</v>
      </c>
      <c r="C5821" t="s">
        <v>52</v>
      </c>
      <c r="D5821">
        <v>38.119999999999997</v>
      </c>
    </row>
    <row r="5822" spans="1:4" x14ac:dyDescent="0.2">
      <c r="A5822">
        <v>104159</v>
      </c>
      <c r="B5822" t="s">
        <v>13379</v>
      </c>
      <c r="C5822" t="s">
        <v>52</v>
      </c>
      <c r="D5822">
        <v>42.15</v>
      </c>
    </row>
    <row r="5823" spans="1:4" x14ac:dyDescent="0.2">
      <c r="A5823">
        <v>89577</v>
      </c>
      <c r="B5823" t="s">
        <v>341</v>
      </c>
      <c r="C5823" t="s">
        <v>52</v>
      </c>
      <c r="D5823">
        <v>40.49</v>
      </c>
    </row>
    <row r="5824" spans="1:4" x14ac:dyDescent="0.2">
      <c r="A5824">
        <v>103996</v>
      </c>
      <c r="B5824" t="s">
        <v>13380</v>
      </c>
      <c r="C5824" t="s">
        <v>52</v>
      </c>
      <c r="D5824">
        <v>45.22</v>
      </c>
    </row>
    <row r="5825" spans="1:4" x14ac:dyDescent="0.2">
      <c r="A5825">
        <v>89598</v>
      </c>
      <c r="B5825" t="s">
        <v>13381</v>
      </c>
      <c r="C5825" t="s">
        <v>52</v>
      </c>
      <c r="D5825">
        <v>54.41</v>
      </c>
    </row>
    <row r="5826" spans="1:4" x14ac:dyDescent="0.2">
      <c r="A5826">
        <v>89419</v>
      </c>
      <c r="B5826" t="s">
        <v>13382</v>
      </c>
      <c r="C5826" t="s">
        <v>52</v>
      </c>
      <c r="D5826">
        <v>8.39</v>
      </c>
    </row>
    <row r="5827" spans="1:4" x14ac:dyDescent="0.2">
      <c r="A5827">
        <v>89373</v>
      </c>
      <c r="B5827" t="s">
        <v>329</v>
      </c>
      <c r="C5827" t="s">
        <v>52</v>
      </c>
      <c r="D5827">
        <v>9.08</v>
      </c>
    </row>
    <row r="5828" spans="1:4" x14ac:dyDescent="0.2">
      <c r="A5828">
        <v>89532</v>
      </c>
      <c r="B5828" t="s">
        <v>13383</v>
      </c>
      <c r="C5828" t="s">
        <v>52</v>
      </c>
      <c r="D5828">
        <v>8.4600000000000009</v>
      </c>
    </row>
    <row r="5829" spans="1:4" x14ac:dyDescent="0.2">
      <c r="A5829">
        <v>89426</v>
      </c>
      <c r="B5829" t="s">
        <v>13384</v>
      </c>
      <c r="C5829" t="s">
        <v>52</v>
      </c>
      <c r="D5829">
        <v>11.7</v>
      </c>
    </row>
    <row r="5830" spans="1:4" x14ac:dyDescent="0.2">
      <c r="A5830">
        <v>89380</v>
      </c>
      <c r="B5830" t="s">
        <v>13385</v>
      </c>
      <c r="C5830" t="s">
        <v>52</v>
      </c>
      <c r="D5830">
        <v>12.5</v>
      </c>
    </row>
    <row r="5831" spans="1:4" x14ac:dyDescent="0.2">
      <c r="A5831">
        <v>89562</v>
      </c>
      <c r="B5831" t="s">
        <v>13386</v>
      </c>
      <c r="C5831" t="s">
        <v>52</v>
      </c>
      <c r="D5831">
        <v>12.09</v>
      </c>
    </row>
    <row r="5832" spans="1:4" x14ac:dyDescent="0.2">
      <c r="A5832">
        <v>89433</v>
      </c>
      <c r="B5832" t="s">
        <v>13387</v>
      </c>
      <c r="C5832" t="s">
        <v>52</v>
      </c>
      <c r="D5832">
        <v>15.86</v>
      </c>
    </row>
    <row r="5833" spans="1:4" x14ac:dyDescent="0.2">
      <c r="A5833">
        <v>89579</v>
      </c>
      <c r="B5833" t="s">
        <v>13388</v>
      </c>
      <c r="C5833" t="s">
        <v>52</v>
      </c>
      <c r="D5833">
        <v>13.59</v>
      </c>
    </row>
    <row r="5834" spans="1:4" x14ac:dyDescent="0.2">
      <c r="A5834">
        <v>103998</v>
      </c>
      <c r="B5834" t="s">
        <v>13389</v>
      </c>
      <c r="C5834" t="s">
        <v>52</v>
      </c>
      <c r="D5834">
        <v>17.440000000000001</v>
      </c>
    </row>
    <row r="5835" spans="1:4" x14ac:dyDescent="0.2">
      <c r="A5835">
        <v>89605</v>
      </c>
      <c r="B5835" t="s">
        <v>13390</v>
      </c>
      <c r="C5835" t="s">
        <v>52</v>
      </c>
      <c r="D5835">
        <v>23.54</v>
      </c>
    </row>
    <row r="5836" spans="1:4" x14ac:dyDescent="0.2">
      <c r="A5836">
        <v>89981</v>
      </c>
      <c r="B5836" t="s">
        <v>13391</v>
      </c>
      <c r="C5836" t="s">
        <v>52</v>
      </c>
      <c r="D5836">
        <v>24.2</v>
      </c>
    </row>
    <row r="5837" spans="1:4" x14ac:dyDescent="0.2">
      <c r="A5837">
        <v>89385</v>
      </c>
      <c r="B5837" t="s">
        <v>13392</v>
      </c>
      <c r="C5837" t="s">
        <v>52</v>
      </c>
      <c r="D5837">
        <v>9.1999999999999993</v>
      </c>
    </row>
    <row r="5838" spans="1:4" x14ac:dyDescent="0.2">
      <c r="A5838">
        <v>89551</v>
      </c>
      <c r="B5838" t="s">
        <v>13393</v>
      </c>
      <c r="C5838" t="s">
        <v>52</v>
      </c>
      <c r="D5838">
        <v>10.01</v>
      </c>
    </row>
    <row r="5839" spans="1:4" x14ac:dyDescent="0.2">
      <c r="A5839">
        <v>89434</v>
      </c>
      <c r="B5839" t="s">
        <v>13394</v>
      </c>
      <c r="C5839" t="s">
        <v>52</v>
      </c>
      <c r="D5839">
        <v>13.25</v>
      </c>
    </row>
    <row r="5840" spans="1:4" x14ac:dyDescent="0.2">
      <c r="A5840">
        <v>89389</v>
      </c>
      <c r="B5840" t="s">
        <v>13395</v>
      </c>
      <c r="C5840" t="s">
        <v>52</v>
      </c>
      <c r="D5840">
        <v>14.05</v>
      </c>
    </row>
    <row r="5841" spans="1:4" x14ac:dyDescent="0.2">
      <c r="A5841">
        <v>89417</v>
      </c>
      <c r="B5841" t="s">
        <v>13396</v>
      </c>
      <c r="C5841" t="s">
        <v>52</v>
      </c>
      <c r="D5841">
        <v>7.09</v>
      </c>
    </row>
    <row r="5842" spans="1:4" x14ac:dyDescent="0.2">
      <c r="A5842">
        <v>89371</v>
      </c>
      <c r="B5842" t="s">
        <v>13397</v>
      </c>
      <c r="C5842" t="s">
        <v>52</v>
      </c>
      <c r="D5842">
        <v>7.72</v>
      </c>
    </row>
    <row r="5843" spans="1:4" x14ac:dyDescent="0.2">
      <c r="A5843">
        <v>89528</v>
      </c>
      <c r="B5843" t="s">
        <v>13398</v>
      </c>
      <c r="C5843" t="s">
        <v>52</v>
      </c>
      <c r="D5843">
        <v>5.37</v>
      </c>
    </row>
    <row r="5844" spans="1:4" x14ac:dyDescent="0.2">
      <c r="A5844">
        <v>89424</v>
      </c>
      <c r="B5844" t="s">
        <v>13399</v>
      </c>
      <c r="C5844" t="s">
        <v>52</v>
      </c>
      <c r="D5844">
        <v>8.35</v>
      </c>
    </row>
    <row r="5845" spans="1:4" x14ac:dyDescent="0.2">
      <c r="A5845">
        <v>89378</v>
      </c>
      <c r="B5845" t="s">
        <v>13400</v>
      </c>
      <c r="C5845" t="s">
        <v>52</v>
      </c>
      <c r="D5845">
        <v>9.1</v>
      </c>
    </row>
    <row r="5846" spans="1:4" x14ac:dyDescent="0.2">
      <c r="A5846">
        <v>89541</v>
      </c>
      <c r="B5846" t="s">
        <v>13401</v>
      </c>
      <c r="C5846" t="s">
        <v>52</v>
      </c>
      <c r="D5846">
        <v>7.82</v>
      </c>
    </row>
    <row r="5847" spans="1:4" x14ac:dyDescent="0.2">
      <c r="A5847">
        <v>89431</v>
      </c>
      <c r="B5847" t="s">
        <v>13402</v>
      </c>
      <c r="C5847" t="s">
        <v>52</v>
      </c>
      <c r="D5847">
        <v>11.31</v>
      </c>
    </row>
    <row r="5848" spans="1:4" x14ac:dyDescent="0.2">
      <c r="A5848">
        <v>89386</v>
      </c>
      <c r="B5848" t="s">
        <v>13403</v>
      </c>
      <c r="C5848" t="s">
        <v>52</v>
      </c>
      <c r="D5848">
        <v>12.17</v>
      </c>
    </row>
    <row r="5849" spans="1:4" x14ac:dyDescent="0.2">
      <c r="A5849">
        <v>89558</v>
      </c>
      <c r="B5849" t="s">
        <v>13404</v>
      </c>
      <c r="C5849" t="s">
        <v>52</v>
      </c>
      <c r="D5849">
        <v>11.58</v>
      </c>
    </row>
    <row r="5850" spans="1:4" x14ac:dyDescent="0.2">
      <c r="A5850">
        <v>103988</v>
      </c>
      <c r="B5850" t="s">
        <v>13405</v>
      </c>
      <c r="C5850" t="s">
        <v>52</v>
      </c>
      <c r="D5850">
        <v>15.61</v>
      </c>
    </row>
    <row r="5851" spans="1:4" x14ac:dyDescent="0.2">
      <c r="A5851">
        <v>89575</v>
      </c>
      <c r="B5851" t="s">
        <v>13406</v>
      </c>
      <c r="C5851" t="s">
        <v>52</v>
      </c>
      <c r="D5851">
        <v>13.8</v>
      </c>
    </row>
    <row r="5852" spans="1:4" x14ac:dyDescent="0.2">
      <c r="A5852">
        <v>103995</v>
      </c>
      <c r="B5852" t="s">
        <v>13407</v>
      </c>
      <c r="C5852" t="s">
        <v>52</v>
      </c>
      <c r="D5852">
        <v>18.53</v>
      </c>
    </row>
    <row r="5853" spans="1:4" x14ac:dyDescent="0.2">
      <c r="A5853">
        <v>89597</v>
      </c>
      <c r="B5853" t="s">
        <v>13408</v>
      </c>
      <c r="C5853" t="s">
        <v>52</v>
      </c>
      <c r="D5853">
        <v>25.85</v>
      </c>
    </row>
    <row r="5854" spans="1:4" x14ac:dyDescent="0.2">
      <c r="A5854">
        <v>89611</v>
      </c>
      <c r="B5854" t="s">
        <v>13409</v>
      </c>
      <c r="C5854" t="s">
        <v>52</v>
      </c>
      <c r="D5854">
        <v>36.32</v>
      </c>
    </row>
    <row r="5855" spans="1:4" x14ac:dyDescent="0.2">
      <c r="A5855">
        <v>89614</v>
      </c>
      <c r="B5855" t="s">
        <v>13410</v>
      </c>
      <c r="C5855" t="s">
        <v>52</v>
      </c>
      <c r="D5855">
        <v>65.81</v>
      </c>
    </row>
    <row r="5856" spans="1:4" x14ac:dyDescent="0.2">
      <c r="A5856">
        <v>103975</v>
      </c>
      <c r="B5856" t="s">
        <v>13411</v>
      </c>
      <c r="C5856" t="s">
        <v>52</v>
      </c>
      <c r="D5856">
        <v>20.95</v>
      </c>
    </row>
    <row r="5857" spans="1:4" x14ac:dyDescent="0.2">
      <c r="A5857">
        <v>104007</v>
      </c>
      <c r="B5857" t="s">
        <v>13412</v>
      </c>
      <c r="C5857" t="s">
        <v>52</v>
      </c>
      <c r="D5857">
        <v>26.65</v>
      </c>
    </row>
    <row r="5858" spans="1:4" x14ac:dyDescent="0.2">
      <c r="A5858">
        <v>103976</v>
      </c>
      <c r="B5858" t="s">
        <v>13413</v>
      </c>
      <c r="C5858" t="s">
        <v>52</v>
      </c>
      <c r="D5858">
        <v>29.72</v>
      </c>
    </row>
    <row r="5859" spans="1:4" x14ac:dyDescent="0.2">
      <c r="A5859">
        <v>104008</v>
      </c>
      <c r="B5859" t="s">
        <v>347</v>
      </c>
      <c r="C5859" t="s">
        <v>52</v>
      </c>
      <c r="D5859">
        <v>37.880000000000003</v>
      </c>
    </row>
    <row r="5860" spans="1:4" x14ac:dyDescent="0.2">
      <c r="A5860">
        <v>89630</v>
      </c>
      <c r="B5860" t="s">
        <v>13414</v>
      </c>
      <c r="C5860" t="s">
        <v>52</v>
      </c>
      <c r="D5860">
        <v>68.39</v>
      </c>
    </row>
    <row r="5861" spans="1:4" x14ac:dyDescent="0.2">
      <c r="A5861">
        <v>89632</v>
      </c>
      <c r="B5861" t="s">
        <v>13415</v>
      </c>
      <c r="C5861" t="s">
        <v>52</v>
      </c>
      <c r="D5861">
        <v>134.06</v>
      </c>
    </row>
    <row r="5862" spans="1:4" x14ac:dyDescent="0.2">
      <c r="A5862">
        <v>89438</v>
      </c>
      <c r="B5862" t="s">
        <v>13416</v>
      </c>
      <c r="C5862" t="s">
        <v>52</v>
      </c>
      <c r="D5862">
        <v>13.21</v>
      </c>
    </row>
    <row r="5863" spans="1:4" x14ac:dyDescent="0.2">
      <c r="A5863">
        <v>89393</v>
      </c>
      <c r="B5863" t="s">
        <v>13417</v>
      </c>
      <c r="C5863" t="s">
        <v>52</v>
      </c>
      <c r="D5863">
        <v>14.48</v>
      </c>
    </row>
    <row r="5864" spans="1:4" x14ac:dyDescent="0.2">
      <c r="A5864">
        <v>89617</v>
      </c>
      <c r="B5864" t="s">
        <v>13418</v>
      </c>
      <c r="C5864" t="s">
        <v>52</v>
      </c>
      <c r="D5864">
        <v>9.6199999999999992</v>
      </c>
    </row>
    <row r="5865" spans="1:4" x14ac:dyDescent="0.2">
      <c r="A5865">
        <v>89440</v>
      </c>
      <c r="B5865" t="s">
        <v>13419</v>
      </c>
      <c r="C5865" t="s">
        <v>52</v>
      </c>
      <c r="D5865">
        <v>15.6</v>
      </c>
    </row>
    <row r="5866" spans="1:4" x14ac:dyDescent="0.2">
      <c r="A5866">
        <v>89395</v>
      </c>
      <c r="B5866" t="s">
        <v>13420</v>
      </c>
      <c r="C5866" t="s">
        <v>52</v>
      </c>
      <c r="D5866">
        <v>17.079999999999998</v>
      </c>
    </row>
    <row r="5867" spans="1:4" x14ac:dyDescent="0.2">
      <c r="A5867">
        <v>89620</v>
      </c>
      <c r="B5867" t="s">
        <v>13421</v>
      </c>
      <c r="C5867" t="s">
        <v>52</v>
      </c>
      <c r="D5867">
        <v>14.57</v>
      </c>
    </row>
    <row r="5868" spans="1:4" x14ac:dyDescent="0.2">
      <c r="A5868">
        <v>89443</v>
      </c>
      <c r="B5868" t="s">
        <v>13422</v>
      </c>
      <c r="C5868" t="s">
        <v>52</v>
      </c>
      <c r="D5868">
        <v>21.51</v>
      </c>
    </row>
    <row r="5869" spans="1:4" x14ac:dyDescent="0.2">
      <c r="A5869">
        <v>89398</v>
      </c>
      <c r="B5869" t="s">
        <v>13423</v>
      </c>
      <c r="C5869" t="s">
        <v>52</v>
      </c>
      <c r="D5869">
        <v>23.25</v>
      </c>
    </row>
    <row r="5870" spans="1:4" x14ac:dyDescent="0.2">
      <c r="A5870">
        <v>89623</v>
      </c>
      <c r="B5870" t="s">
        <v>13424</v>
      </c>
      <c r="C5870" t="s">
        <v>52</v>
      </c>
      <c r="D5870">
        <v>22.93</v>
      </c>
    </row>
    <row r="5871" spans="1:4" x14ac:dyDescent="0.2">
      <c r="A5871">
        <v>104011</v>
      </c>
      <c r="B5871" t="s">
        <v>13425</v>
      </c>
      <c r="C5871" t="s">
        <v>52</v>
      </c>
      <c r="D5871">
        <v>30.9</v>
      </c>
    </row>
    <row r="5872" spans="1:4" x14ac:dyDescent="0.2">
      <c r="A5872">
        <v>89625</v>
      </c>
      <c r="B5872" t="s">
        <v>13426</v>
      </c>
      <c r="C5872" t="s">
        <v>52</v>
      </c>
      <c r="D5872">
        <v>27.01</v>
      </c>
    </row>
    <row r="5873" spans="1:4" x14ac:dyDescent="0.2">
      <c r="A5873">
        <v>104004</v>
      </c>
      <c r="B5873" t="s">
        <v>13427</v>
      </c>
      <c r="C5873" t="s">
        <v>52</v>
      </c>
      <c r="D5873">
        <v>36.4</v>
      </c>
    </row>
    <row r="5874" spans="1:4" x14ac:dyDescent="0.2">
      <c r="A5874">
        <v>89628</v>
      </c>
      <c r="B5874" t="s">
        <v>13428</v>
      </c>
      <c r="C5874" t="s">
        <v>52</v>
      </c>
      <c r="D5874">
        <v>54.24</v>
      </c>
    </row>
    <row r="5875" spans="1:4" x14ac:dyDescent="0.2">
      <c r="A5875">
        <v>89629</v>
      </c>
      <c r="B5875" t="s">
        <v>13429</v>
      </c>
      <c r="C5875" t="s">
        <v>52</v>
      </c>
      <c r="D5875">
        <v>89.75</v>
      </c>
    </row>
    <row r="5876" spans="1:4" x14ac:dyDescent="0.2">
      <c r="A5876">
        <v>89631</v>
      </c>
      <c r="B5876" t="s">
        <v>13430</v>
      </c>
      <c r="C5876" t="s">
        <v>52</v>
      </c>
      <c r="D5876">
        <v>117.04</v>
      </c>
    </row>
    <row r="5877" spans="1:4" x14ac:dyDescent="0.2">
      <c r="A5877">
        <v>89401</v>
      </c>
      <c r="B5877" t="s">
        <v>13431</v>
      </c>
      <c r="C5877" t="s">
        <v>83</v>
      </c>
      <c r="D5877">
        <v>13.61</v>
      </c>
    </row>
    <row r="5878" spans="1:4" x14ac:dyDescent="0.2">
      <c r="A5878">
        <v>89355</v>
      </c>
      <c r="B5878" t="s">
        <v>13432</v>
      </c>
      <c r="C5878" t="s">
        <v>83</v>
      </c>
      <c r="D5878">
        <v>26.72</v>
      </c>
    </row>
    <row r="5879" spans="1:4" x14ac:dyDescent="0.2">
      <c r="A5879">
        <v>89446</v>
      </c>
      <c r="B5879" t="s">
        <v>13433</v>
      </c>
      <c r="C5879" t="s">
        <v>83</v>
      </c>
      <c r="D5879">
        <v>6.12</v>
      </c>
    </row>
    <row r="5880" spans="1:4" x14ac:dyDescent="0.2">
      <c r="A5880">
        <v>89402</v>
      </c>
      <c r="B5880" t="s">
        <v>13434</v>
      </c>
      <c r="C5880" t="s">
        <v>83</v>
      </c>
      <c r="D5880">
        <v>15.65</v>
      </c>
    </row>
    <row r="5881" spans="1:4" x14ac:dyDescent="0.2">
      <c r="A5881">
        <v>89356</v>
      </c>
      <c r="B5881" t="s">
        <v>1460</v>
      </c>
      <c r="C5881" t="s">
        <v>83</v>
      </c>
      <c r="D5881">
        <v>30.83</v>
      </c>
    </row>
    <row r="5882" spans="1:4" x14ac:dyDescent="0.2">
      <c r="A5882">
        <v>89447</v>
      </c>
      <c r="B5882" t="s">
        <v>13435</v>
      </c>
      <c r="C5882" t="s">
        <v>83</v>
      </c>
      <c r="D5882">
        <v>11.96</v>
      </c>
    </row>
    <row r="5883" spans="1:4" x14ac:dyDescent="0.2">
      <c r="A5883">
        <v>89403</v>
      </c>
      <c r="B5883" t="s">
        <v>13436</v>
      </c>
      <c r="C5883" t="s">
        <v>83</v>
      </c>
      <c r="D5883">
        <v>23.3</v>
      </c>
    </row>
    <row r="5884" spans="1:4" x14ac:dyDescent="0.2">
      <c r="A5884">
        <v>89357</v>
      </c>
      <c r="B5884" t="s">
        <v>1471</v>
      </c>
      <c r="C5884" t="s">
        <v>83</v>
      </c>
      <c r="D5884">
        <v>41.39</v>
      </c>
    </row>
    <row r="5885" spans="1:4" x14ac:dyDescent="0.2">
      <c r="A5885">
        <v>89448</v>
      </c>
      <c r="B5885" t="s">
        <v>13437</v>
      </c>
      <c r="C5885" t="s">
        <v>83</v>
      </c>
      <c r="D5885">
        <v>18.2</v>
      </c>
    </row>
    <row r="5886" spans="1:4" x14ac:dyDescent="0.2">
      <c r="A5886">
        <v>103978</v>
      </c>
      <c r="B5886" t="s">
        <v>13438</v>
      </c>
      <c r="C5886" t="s">
        <v>83</v>
      </c>
      <c r="D5886">
        <v>31.57</v>
      </c>
    </row>
    <row r="5887" spans="1:4" x14ac:dyDescent="0.2">
      <c r="A5887">
        <v>89449</v>
      </c>
      <c r="B5887" t="s">
        <v>13439</v>
      </c>
      <c r="C5887" t="s">
        <v>83</v>
      </c>
      <c r="D5887">
        <v>20.170000000000002</v>
      </c>
    </row>
    <row r="5888" spans="1:4" x14ac:dyDescent="0.2">
      <c r="A5888">
        <v>103979</v>
      </c>
      <c r="B5888" t="s">
        <v>1461</v>
      </c>
      <c r="C5888" t="s">
        <v>83</v>
      </c>
      <c r="D5888">
        <v>36.130000000000003</v>
      </c>
    </row>
    <row r="5889" spans="1:4" x14ac:dyDescent="0.2">
      <c r="A5889">
        <v>89450</v>
      </c>
      <c r="B5889" t="s">
        <v>13440</v>
      </c>
      <c r="C5889" t="s">
        <v>83</v>
      </c>
      <c r="D5889">
        <v>32.119999999999997</v>
      </c>
    </row>
    <row r="5890" spans="1:4" x14ac:dyDescent="0.2">
      <c r="A5890">
        <v>89451</v>
      </c>
      <c r="B5890" t="s">
        <v>13441</v>
      </c>
      <c r="C5890" t="s">
        <v>83</v>
      </c>
      <c r="D5890">
        <v>52.07</v>
      </c>
    </row>
    <row r="5891" spans="1:4" x14ac:dyDescent="0.2">
      <c r="A5891">
        <v>89452</v>
      </c>
      <c r="B5891" t="s">
        <v>13442</v>
      </c>
      <c r="C5891" t="s">
        <v>83</v>
      </c>
      <c r="D5891">
        <v>71.52</v>
      </c>
    </row>
    <row r="5892" spans="1:4" x14ac:dyDescent="0.2">
      <c r="A5892">
        <v>89394</v>
      </c>
      <c r="B5892" t="s">
        <v>13443</v>
      </c>
      <c r="C5892" t="s">
        <v>52</v>
      </c>
      <c r="D5892">
        <v>22.46</v>
      </c>
    </row>
    <row r="5893" spans="1:4" x14ac:dyDescent="0.2">
      <c r="A5893">
        <v>89396</v>
      </c>
      <c r="B5893" t="s">
        <v>1464</v>
      </c>
      <c r="C5893" t="s">
        <v>52</v>
      </c>
      <c r="D5893">
        <v>24.61</v>
      </c>
    </row>
    <row r="5894" spans="1:4" x14ac:dyDescent="0.2">
      <c r="A5894">
        <v>90374</v>
      </c>
      <c r="B5894" t="s">
        <v>13444</v>
      </c>
      <c r="C5894" t="s">
        <v>52</v>
      </c>
      <c r="D5894">
        <v>26.68</v>
      </c>
    </row>
    <row r="5895" spans="1:4" x14ac:dyDescent="0.2">
      <c r="A5895">
        <v>89444</v>
      </c>
      <c r="B5895" t="s">
        <v>13445</v>
      </c>
      <c r="C5895" t="s">
        <v>52</v>
      </c>
      <c r="D5895">
        <v>28.83</v>
      </c>
    </row>
    <row r="5896" spans="1:4" x14ac:dyDescent="0.2">
      <c r="A5896">
        <v>89399</v>
      </c>
      <c r="B5896" t="s">
        <v>13446</v>
      </c>
      <c r="C5896" t="s">
        <v>52</v>
      </c>
      <c r="D5896">
        <v>29.67</v>
      </c>
    </row>
    <row r="5897" spans="1:4" x14ac:dyDescent="0.2">
      <c r="A5897">
        <v>89442</v>
      </c>
      <c r="B5897" t="s">
        <v>13447</v>
      </c>
      <c r="C5897" t="s">
        <v>52</v>
      </c>
      <c r="D5897">
        <v>17.39</v>
      </c>
    </row>
    <row r="5898" spans="1:4" x14ac:dyDescent="0.2">
      <c r="A5898">
        <v>89397</v>
      </c>
      <c r="B5898" t="s">
        <v>13448</v>
      </c>
      <c r="C5898" t="s">
        <v>52</v>
      </c>
      <c r="D5898">
        <v>18.760000000000002</v>
      </c>
    </row>
    <row r="5899" spans="1:4" x14ac:dyDescent="0.2">
      <c r="A5899">
        <v>89622</v>
      </c>
      <c r="B5899" t="s">
        <v>13449</v>
      </c>
      <c r="C5899" t="s">
        <v>52</v>
      </c>
      <c r="D5899">
        <v>16.73</v>
      </c>
    </row>
    <row r="5900" spans="1:4" x14ac:dyDescent="0.2">
      <c r="A5900">
        <v>89445</v>
      </c>
      <c r="B5900" t="s">
        <v>13450</v>
      </c>
      <c r="C5900" t="s">
        <v>52</v>
      </c>
      <c r="D5900">
        <v>23.2</v>
      </c>
    </row>
    <row r="5901" spans="1:4" x14ac:dyDescent="0.2">
      <c r="A5901">
        <v>89400</v>
      </c>
      <c r="B5901" t="s">
        <v>349</v>
      </c>
      <c r="C5901" t="s">
        <v>52</v>
      </c>
      <c r="D5901">
        <v>24.8</v>
      </c>
    </row>
    <row r="5902" spans="1:4" x14ac:dyDescent="0.2">
      <c r="A5902">
        <v>89624</v>
      </c>
      <c r="B5902" t="s">
        <v>13451</v>
      </c>
      <c r="C5902" t="s">
        <v>52</v>
      </c>
      <c r="D5902">
        <v>21.16</v>
      </c>
    </row>
    <row r="5903" spans="1:4" x14ac:dyDescent="0.2">
      <c r="A5903">
        <v>104012</v>
      </c>
      <c r="B5903" t="s">
        <v>13452</v>
      </c>
      <c r="C5903" t="s">
        <v>52</v>
      </c>
      <c r="D5903">
        <v>28.62</v>
      </c>
    </row>
    <row r="5904" spans="1:4" x14ac:dyDescent="0.2">
      <c r="A5904">
        <v>89627</v>
      </c>
      <c r="B5904" t="s">
        <v>2569</v>
      </c>
      <c r="C5904" t="s">
        <v>52</v>
      </c>
      <c r="D5904">
        <v>23.57</v>
      </c>
    </row>
    <row r="5905" spans="1:4" x14ac:dyDescent="0.2">
      <c r="A5905">
        <v>104006</v>
      </c>
      <c r="B5905" t="s">
        <v>13453</v>
      </c>
      <c r="C5905" t="s">
        <v>52</v>
      </c>
      <c r="D5905">
        <v>30.42</v>
      </c>
    </row>
    <row r="5906" spans="1:4" x14ac:dyDescent="0.2">
      <c r="A5906">
        <v>89626</v>
      </c>
      <c r="B5906" t="s">
        <v>13454</v>
      </c>
      <c r="C5906" t="s">
        <v>52</v>
      </c>
      <c r="D5906">
        <v>34.53</v>
      </c>
    </row>
    <row r="5907" spans="1:4" x14ac:dyDescent="0.2">
      <c r="A5907">
        <v>104005</v>
      </c>
      <c r="B5907" t="s">
        <v>13455</v>
      </c>
      <c r="C5907" t="s">
        <v>52</v>
      </c>
      <c r="D5907">
        <v>43.22</v>
      </c>
    </row>
    <row r="5908" spans="1:4" x14ac:dyDescent="0.2">
      <c r="A5908">
        <v>89439</v>
      </c>
      <c r="B5908" t="s">
        <v>13456</v>
      </c>
      <c r="C5908" t="s">
        <v>52</v>
      </c>
      <c r="D5908">
        <v>14.84</v>
      </c>
    </row>
    <row r="5909" spans="1:4" x14ac:dyDescent="0.2">
      <c r="A5909">
        <v>89421</v>
      </c>
      <c r="B5909" t="s">
        <v>13457</v>
      </c>
      <c r="C5909" t="s">
        <v>52</v>
      </c>
      <c r="D5909">
        <v>13.55</v>
      </c>
    </row>
    <row r="5910" spans="1:4" x14ac:dyDescent="0.2">
      <c r="A5910">
        <v>89375</v>
      </c>
      <c r="B5910" t="s">
        <v>13458</v>
      </c>
      <c r="C5910" t="s">
        <v>52</v>
      </c>
      <c r="D5910">
        <v>14.18</v>
      </c>
    </row>
    <row r="5911" spans="1:4" x14ac:dyDescent="0.2">
      <c r="A5911">
        <v>89536</v>
      </c>
      <c r="B5911" t="s">
        <v>13459</v>
      </c>
      <c r="C5911" t="s">
        <v>52</v>
      </c>
      <c r="D5911">
        <v>13.28</v>
      </c>
    </row>
    <row r="5912" spans="1:4" x14ac:dyDescent="0.2">
      <c r="A5912">
        <v>89428</v>
      </c>
      <c r="B5912" t="s">
        <v>13460</v>
      </c>
      <c r="C5912" t="s">
        <v>52</v>
      </c>
      <c r="D5912">
        <v>16.260000000000002</v>
      </c>
    </row>
    <row r="5913" spans="1:4" x14ac:dyDescent="0.2">
      <c r="A5913">
        <v>89382</v>
      </c>
      <c r="B5913" t="s">
        <v>13461</v>
      </c>
      <c r="C5913" t="s">
        <v>52</v>
      </c>
      <c r="D5913">
        <v>17.010000000000002</v>
      </c>
    </row>
    <row r="5914" spans="1:4" x14ac:dyDescent="0.2">
      <c r="A5914">
        <v>89552</v>
      </c>
      <c r="B5914" t="s">
        <v>13462</v>
      </c>
      <c r="C5914" t="s">
        <v>52</v>
      </c>
      <c r="D5914">
        <v>20.46</v>
      </c>
    </row>
    <row r="5915" spans="1:4" x14ac:dyDescent="0.2">
      <c r="A5915">
        <v>89435</v>
      </c>
      <c r="B5915" t="s">
        <v>13463</v>
      </c>
      <c r="C5915" t="s">
        <v>52</v>
      </c>
      <c r="D5915">
        <v>23.95</v>
      </c>
    </row>
    <row r="5916" spans="1:4" x14ac:dyDescent="0.2">
      <c r="A5916">
        <v>89390</v>
      </c>
      <c r="B5916" t="s">
        <v>13464</v>
      </c>
      <c r="C5916" t="s">
        <v>52</v>
      </c>
      <c r="D5916">
        <v>24.81</v>
      </c>
    </row>
    <row r="5917" spans="1:4" x14ac:dyDescent="0.2">
      <c r="A5917">
        <v>89568</v>
      </c>
      <c r="B5917" t="s">
        <v>13465</v>
      </c>
      <c r="C5917" t="s">
        <v>52</v>
      </c>
      <c r="D5917">
        <v>35.43</v>
      </c>
    </row>
    <row r="5918" spans="1:4" x14ac:dyDescent="0.2">
      <c r="A5918">
        <v>103990</v>
      </c>
      <c r="B5918" t="s">
        <v>13466</v>
      </c>
      <c r="C5918" t="s">
        <v>52</v>
      </c>
      <c r="D5918">
        <v>39.46</v>
      </c>
    </row>
    <row r="5919" spans="1:4" x14ac:dyDescent="0.2">
      <c r="A5919">
        <v>89594</v>
      </c>
      <c r="B5919" t="s">
        <v>13467</v>
      </c>
      <c r="C5919" t="s">
        <v>52</v>
      </c>
      <c r="D5919">
        <v>39.46</v>
      </c>
    </row>
    <row r="5920" spans="1:4" x14ac:dyDescent="0.2">
      <c r="A5920">
        <v>103997</v>
      </c>
      <c r="B5920" t="s">
        <v>13468</v>
      </c>
      <c r="C5920" t="s">
        <v>52</v>
      </c>
      <c r="D5920">
        <v>44.19</v>
      </c>
    </row>
    <row r="5921" spans="1:4" x14ac:dyDescent="0.2">
      <c r="A5921">
        <v>89609</v>
      </c>
      <c r="B5921" t="s">
        <v>13469</v>
      </c>
      <c r="C5921" t="s">
        <v>52</v>
      </c>
      <c r="D5921">
        <v>90.41</v>
      </c>
    </row>
    <row r="5922" spans="1:4" x14ac:dyDescent="0.2">
      <c r="A5922">
        <v>89612</v>
      </c>
      <c r="B5922" t="s">
        <v>13470</v>
      </c>
      <c r="C5922" t="s">
        <v>52</v>
      </c>
      <c r="D5922">
        <v>176.26</v>
      </c>
    </row>
    <row r="5923" spans="1:4" x14ac:dyDescent="0.2">
      <c r="A5923">
        <v>89615</v>
      </c>
      <c r="B5923" t="s">
        <v>13471</v>
      </c>
      <c r="C5923" t="s">
        <v>52</v>
      </c>
      <c r="D5923">
        <v>208.11</v>
      </c>
    </row>
    <row r="5924" spans="1:4" x14ac:dyDescent="0.2">
      <c r="A5924">
        <v>89747</v>
      </c>
      <c r="B5924" t="s">
        <v>13472</v>
      </c>
      <c r="C5924" t="s">
        <v>52</v>
      </c>
      <c r="D5924">
        <v>32.96</v>
      </c>
    </row>
    <row r="5925" spans="1:4" x14ac:dyDescent="0.2">
      <c r="A5925">
        <v>89656</v>
      </c>
      <c r="B5925" t="s">
        <v>13473</v>
      </c>
      <c r="C5925" t="s">
        <v>52</v>
      </c>
      <c r="D5925">
        <v>25.14</v>
      </c>
    </row>
    <row r="5926" spans="1:4" x14ac:dyDescent="0.2">
      <c r="A5926">
        <v>89663</v>
      </c>
      <c r="B5926" t="s">
        <v>13474</v>
      </c>
      <c r="C5926" t="s">
        <v>52</v>
      </c>
      <c r="D5926">
        <v>33.630000000000003</v>
      </c>
    </row>
    <row r="5927" spans="1:4" x14ac:dyDescent="0.2">
      <c r="A5927">
        <v>89759</v>
      </c>
      <c r="B5927" t="s">
        <v>13475</v>
      </c>
      <c r="C5927" t="s">
        <v>52</v>
      </c>
      <c r="D5927">
        <v>14.17</v>
      </c>
    </row>
    <row r="5928" spans="1:4" x14ac:dyDescent="0.2">
      <c r="A5928">
        <v>89832</v>
      </c>
      <c r="B5928" t="s">
        <v>13476</v>
      </c>
      <c r="C5928" t="s">
        <v>52</v>
      </c>
      <c r="D5928">
        <v>46.01</v>
      </c>
    </row>
    <row r="5929" spans="1:4" x14ac:dyDescent="0.2">
      <c r="A5929">
        <v>89666</v>
      </c>
      <c r="B5929" t="s">
        <v>13477</v>
      </c>
      <c r="C5929" t="s">
        <v>52</v>
      </c>
      <c r="D5929">
        <v>9.5500000000000007</v>
      </c>
    </row>
    <row r="5930" spans="1:4" x14ac:dyDescent="0.2">
      <c r="A5930">
        <v>89678</v>
      </c>
      <c r="B5930" t="s">
        <v>13478</v>
      </c>
      <c r="C5930" t="s">
        <v>52</v>
      </c>
      <c r="D5930">
        <v>14.91</v>
      </c>
    </row>
    <row r="5931" spans="1:4" x14ac:dyDescent="0.2">
      <c r="A5931">
        <v>89764</v>
      </c>
      <c r="B5931" t="s">
        <v>13479</v>
      </c>
      <c r="C5931" t="s">
        <v>52</v>
      </c>
      <c r="D5931">
        <v>41.5</v>
      </c>
    </row>
    <row r="5932" spans="1:4" x14ac:dyDescent="0.2">
      <c r="A5932">
        <v>89689</v>
      </c>
      <c r="B5932" t="s">
        <v>13480</v>
      </c>
      <c r="C5932" t="s">
        <v>52</v>
      </c>
      <c r="D5932">
        <v>42.36</v>
      </c>
    </row>
    <row r="5933" spans="1:4" x14ac:dyDescent="0.2">
      <c r="A5933">
        <v>89655</v>
      </c>
      <c r="B5933" t="s">
        <v>13481</v>
      </c>
      <c r="C5933" t="s">
        <v>52</v>
      </c>
      <c r="D5933">
        <v>26.87</v>
      </c>
    </row>
    <row r="5934" spans="1:4" x14ac:dyDescent="0.2">
      <c r="A5934">
        <v>89662</v>
      </c>
      <c r="B5934" t="s">
        <v>13482</v>
      </c>
      <c r="C5934" t="s">
        <v>52</v>
      </c>
      <c r="D5934">
        <v>34.56</v>
      </c>
    </row>
    <row r="5935" spans="1:4" x14ac:dyDescent="0.2">
      <c r="A5935">
        <v>89758</v>
      </c>
      <c r="B5935" t="s">
        <v>13483</v>
      </c>
      <c r="C5935" t="s">
        <v>52</v>
      </c>
      <c r="D5935">
        <v>40.950000000000003</v>
      </c>
    </row>
    <row r="5936" spans="1:4" x14ac:dyDescent="0.2">
      <c r="A5936">
        <v>89676</v>
      </c>
      <c r="B5936" t="s">
        <v>13484</v>
      </c>
      <c r="C5936" t="s">
        <v>52</v>
      </c>
      <c r="D5936">
        <v>41.18</v>
      </c>
    </row>
    <row r="5937" spans="1:4" x14ac:dyDescent="0.2">
      <c r="A5937">
        <v>89818</v>
      </c>
      <c r="B5937" t="s">
        <v>13485</v>
      </c>
      <c r="C5937" t="s">
        <v>52</v>
      </c>
      <c r="D5937">
        <v>57.86</v>
      </c>
    </row>
    <row r="5938" spans="1:4" x14ac:dyDescent="0.2">
      <c r="A5938">
        <v>89763</v>
      </c>
      <c r="B5938" t="s">
        <v>13486</v>
      </c>
      <c r="C5938" t="s">
        <v>52</v>
      </c>
      <c r="D5938">
        <v>61.38</v>
      </c>
    </row>
    <row r="5939" spans="1:4" x14ac:dyDescent="0.2">
      <c r="A5939">
        <v>89686</v>
      </c>
      <c r="B5939" t="s">
        <v>13487</v>
      </c>
      <c r="C5939" t="s">
        <v>52</v>
      </c>
      <c r="D5939">
        <v>62.28</v>
      </c>
    </row>
    <row r="5940" spans="1:4" x14ac:dyDescent="0.2">
      <c r="A5940">
        <v>104029</v>
      </c>
      <c r="B5940" t="s">
        <v>13488</v>
      </c>
      <c r="C5940" t="s">
        <v>52</v>
      </c>
      <c r="D5940">
        <v>73.63</v>
      </c>
    </row>
    <row r="5941" spans="1:4" x14ac:dyDescent="0.2">
      <c r="A5941">
        <v>89831</v>
      </c>
      <c r="B5941" t="s">
        <v>13489</v>
      </c>
      <c r="C5941" t="s">
        <v>52</v>
      </c>
      <c r="D5941">
        <v>69.77</v>
      </c>
    </row>
    <row r="5942" spans="1:4" x14ac:dyDescent="0.2">
      <c r="A5942">
        <v>89668</v>
      </c>
      <c r="B5942" t="s">
        <v>13490</v>
      </c>
      <c r="C5942" t="s">
        <v>52</v>
      </c>
      <c r="D5942">
        <v>32.82</v>
      </c>
    </row>
    <row r="5943" spans="1:4" x14ac:dyDescent="0.2">
      <c r="A5943">
        <v>89639</v>
      </c>
      <c r="B5943" t="s">
        <v>13491</v>
      </c>
      <c r="C5943" t="s">
        <v>52</v>
      </c>
      <c r="D5943">
        <v>14.99</v>
      </c>
    </row>
    <row r="5944" spans="1:4" x14ac:dyDescent="0.2">
      <c r="A5944">
        <v>89721</v>
      </c>
      <c r="B5944" t="s">
        <v>13492</v>
      </c>
      <c r="C5944" t="s">
        <v>52</v>
      </c>
      <c r="D5944">
        <v>19.28</v>
      </c>
    </row>
    <row r="5945" spans="1:4" x14ac:dyDescent="0.2">
      <c r="A5945">
        <v>89643</v>
      </c>
      <c r="B5945" t="s">
        <v>13493</v>
      </c>
      <c r="C5945" t="s">
        <v>52</v>
      </c>
      <c r="D5945">
        <v>20.29</v>
      </c>
    </row>
    <row r="5946" spans="1:4" x14ac:dyDescent="0.2">
      <c r="A5946">
        <v>89727</v>
      </c>
      <c r="B5946" t="s">
        <v>13494</v>
      </c>
      <c r="C5946" t="s">
        <v>52</v>
      </c>
      <c r="D5946">
        <v>28.57</v>
      </c>
    </row>
    <row r="5947" spans="1:4" x14ac:dyDescent="0.2">
      <c r="A5947">
        <v>89648</v>
      </c>
      <c r="B5947" t="s">
        <v>13495</v>
      </c>
      <c r="C5947" t="s">
        <v>52</v>
      </c>
      <c r="D5947">
        <v>29.75</v>
      </c>
    </row>
    <row r="5948" spans="1:4" x14ac:dyDescent="0.2">
      <c r="A5948">
        <v>89749</v>
      </c>
      <c r="B5948" t="s">
        <v>13496</v>
      </c>
      <c r="C5948" t="s">
        <v>52</v>
      </c>
      <c r="D5948">
        <v>19.399999999999999</v>
      </c>
    </row>
    <row r="5949" spans="1:4" x14ac:dyDescent="0.2">
      <c r="A5949">
        <v>89657</v>
      </c>
      <c r="B5949" t="s">
        <v>13497</v>
      </c>
      <c r="C5949" t="s">
        <v>52</v>
      </c>
      <c r="D5949">
        <v>16.16</v>
      </c>
    </row>
    <row r="5950" spans="1:4" x14ac:dyDescent="0.2">
      <c r="A5950">
        <v>89664</v>
      </c>
      <c r="B5950" t="s">
        <v>13498</v>
      </c>
      <c r="C5950" t="s">
        <v>52</v>
      </c>
      <c r="D5950">
        <v>20.07</v>
      </c>
    </row>
    <row r="5951" spans="1:4" x14ac:dyDescent="0.2">
      <c r="A5951">
        <v>89638</v>
      </c>
      <c r="B5951" t="s">
        <v>13499</v>
      </c>
      <c r="C5951" t="s">
        <v>52</v>
      </c>
      <c r="D5951">
        <v>14.31</v>
      </c>
    </row>
    <row r="5952" spans="1:4" x14ac:dyDescent="0.2">
      <c r="A5952">
        <v>89720</v>
      </c>
      <c r="B5952" t="s">
        <v>13500</v>
      </c>
      <c r="C5952" t="s">
        <v>52</v>
      </c>
      <c r="D5952">
        <v>17.93</v>
      </c>
    </row>
    <row r="5953" spans="1:4" x14ac:dyDescent="0.2">
      <c r="A5953">
        <v>89642</v>
      </c>
      <c r="B5953" t="s">
        <v>13501</v>
      </c>
      <c r="C5953" t="s">
        <v>52</v>
      </c>
      <c r="D5953">
        <v>18.940000000000001</v>
      </c>
    </row>
    <row r="5954" spans="1:4" x14ac:dyDescent="0.2">
      <c r="A5954">
        <v>89725</v>
      </c>
      <c r="B5954" t="s">
        <v>13502</v>
      </c>
      <c r="C5954" t="s">
        <v>52</v>
      </c>
      <c r="D5954">
        <v>23.3</v>
      </c>
    </row>
    <row r="5955" spans="1:4" x14ac:dyDescent="0.2">
      <c r="A5955">
        <v>89647</v>
      </c>
      <c r="B5955" t="s">
        <v>13503</v>
      </c>
      <c r="C5955" t="s">
        <v>52</v>
      </c>
      <c r="D5955">
        <v>24.48</v>
      </c>
    </row>
    <row r="5956" spans="1:4" x14ac:dyDescent="0.2">
      <c r="A5956">
        <v>89780</v>
      </c>
      <c r="B5956" t="s">
        <v>13504</v>
      </c>
      <c r="C5956" t="s">
        <v>52</v>
      </c>
      <c r="D5956">
        <v>27.51</v>
      </c>
    </row>
    <row r="5957" spans="1:4" x14ac:dyDescent="0.2">
      <c r="A5957">
        <v>89734</v>
      </c>
      <c r="B5957" t="s">
        <v>13505</v>
      </c>
      <c r="C5957" t="s">
        <v>52</v>
      </c>
      <c r="D5957">
        <v>32.979999999999997</v>
      </c>
    </row>
    <row r="5958" spans="1:4" x14ac:dyDescent="0.2">
      <c r="A5958">
        <v>89650</v>
      </c>
      <c r="B5958" t="s">
        <v>13506</v>
      </c>
      <c r="C5958" t="s">
        <v>52</v>
      </c>
      <c r="D5958">
        <v>34.369999999999997</v>
      </c>
    </row>
    <row r="5959" spans="1:4" x14ac:dyDescent="0.2">
      <c r="A5959">
        <v>89787</v>
      </c>
      <c r="B5959" t="s">
        <v>13507</v>
      </c>
      <c r="C5959" t="s">
        <v>52</v>
      </c>
      <c r="D5959">
        <v>40.49</v>
      </c>
    </row>
    <row r="5960" spans="1:4" x14ac:dyDescent="0.2">
      <c r="A5960">
        <v>104024</v>
      </c>
      <c r="B5960" t="s">
        <v>13508</v>
      </c>
      <c r="C5960" t="s">
        <v>52</v>
      </c>
      <c r="D5960">
        <v>46.62</v>
      </c>
    </row>
    <row r="5961" spans="1:4" x14ac:dyDescent="0.2">
      <c r="A5961">
        <v>89789</v>
      </c>
      <c r="B5961" t="s">
        <v>13509</v>
      </c>
      <c r="C5961" t="s">
        <v>52</v>
      </c>
      <c r="D5961">
        <v>73.91</v>
      </c>
    </row>
    <row r="5962" spans="1:4" x14ac:dyDescent="0.2">
      <c r="A5962">
        <v>89791</v>
      </c>
      <c r="B5962" t="s">
        <v>13510</v>
      </c>
      <c r="C5962" t="s">
        <v>52</v>
      </c>
      <c r="D5962">
        <v>164.96</v>
      </c>
    </row>
    <row r="5963" spans="1:4" x14ac:dyDescent="0.2">
      <c r="A5963">
        <v>89793</v>
      </c>
      <c r="B5963" t="s">
        <v>13511</v>
      </c>
      <c r="C5963" t="s">
        <v>52</v>
      </c>
      <c r="D5963">
        <v>237.77</v>
      </c>
    </row>
    <row r="5964" spans="1:4" x14ac:dyDescent="0.2">
      <c r="A5964">
        <v>89637</v>
      </c>
      <c r="B5964" t="s">
        <v>13512</v>
      </c>
      <c r="C5964" t="s">
        <v>52</v>
      </c>
      <c r="D5964">
        <v>13.35</v>
      </c>
    </row>
    <row r="5965" spans="1:4" x14ac:dyDescent="0.2">
      <c r="A5965">
        <v>89719</v>
      </c>
      <c r="B5965" t="s">
        <v>13513</v>
      </c>
      <c r="C5965" t="s">
        <v>52</v>
      </c>
      <c r="D5965">
        <v>16.239999999999998</v>
      </c>
    </row>
    <row r="5966" spans="1:4" x14ac:dyDescent="0.2">
      <c r="A5966">
        <v>89641</v>
      </c>
      <c r="B5966" t="s">
        <v>13514</v>
      </c>
      <c r="C5966" t="s">
        <v>52</v>
      </c>
      <c r="D5966">
        <v>17.25</v>
      </c>
    </row>
    <row r="5967" spans="1:4" x14ac:dyDescent="0.2">
      <c r="A5967">
        <v>89723</v>
      </c>
      <c r="B5967" t="s">
        <v>13515</v>
      </c>
      <c r="C5967" t="s">
        <v>52</v>
      </c>
      <c r="D5967">
        <v>24</v>
      </c>
    </row>
    <row r="5968" spans="1:4" x14ac:dyDescent="0.2">
      <c r="A5968">
        <v>89646</v>
      </c>
      <c r="B5968" t="s">
        <v>13516</v>
      </c>
      <c r="C5968" t="s">
        <v>52</v>
      </c>
      <c r="D5968">
        <v>25.18</v>
      </c>
    </row>
    <row r="5969" spans="1:4" x14ac:dyDescent="0.2">
      <c r="A5969">
        <v>89777</v>
      </c>
      <c r="B5969" t="s">
        <v>13517</v>
      </c>
      <c r="C5969" t="s">
        <v>52</v>
      </c>
      <c r="D5969">
        <v>29.24</v>
      </c>
    </row>
    <row r="5970" spans="1:4" x14ac:dyDescent="0.2">
      <c r="A5970">
        <v>89729</v>
      </c>
      <c r="B5970" t="s">
        <v>13518</v>
      </c>
      <c r="C5970" t="s">
        <v>52</v>
      </c>
      <c r="D5970">
        <v>34.71</v>
      </c>
    </row>
    <row r="5971" spans="1:4" x14ac:dyDescent="0.2">
      <c r="A5971">
        <v>89649</v>
      </c>
      <c r="B5971" t="s">
        <v>13519</v>
      </c>
      <c r="C5971" t="s">
        <v>52</v>
      </c>
      <c r="D5971">
        <v>36.1</v>
      </c>
    </row>
    <row r="5972" spans="1:4" x14ac:dyDescent="0.2">
      <c r="A5972">
        <v>89781</v>
      </c>
      <c r="B5972" t="s">
        <v>13520</v>
      </c>
      <c r="C5972" t="s">
        <v>52</v>
      </c>
      <c r="D5972">
        <v>40.92</v>
      </c>
    </row>
    <row r="5973" spans="1:4" x14ac:dyDescent="0.2">
      <c r="A5973">
        <v>104023</v>
      </c>
      <c r="B5973" t="s">
        <v>13521</v>
      </c>
      <c r="C5973" t="s">
        <v>52</v>
      </c>
      <c r="D5973">
        <v>47.05</v>
      </c>
    </row>
    <row r="5974" spans="1:4" x14ac:dyDescent="0.2">
      <c r="A5974">
        <v>89788</v>
      </c>
      <c r="B5974" t="s">
        <v>13522</v>
      </c>
      <c r="C5974" t="s">
        <v>52</v>
      </c>
      <c r="D5974">
        <v>86.52</v>
      </c>
    </row>
    <row r="5975" spans="1:4" x14ac:dyDescent="0.2">
      <c r="A5975">
        <v>89790</v>
      </c>
      <c r="B5975" t="s">
        <v>13523</v>
      </c>
      <c r="C5975" t="s">
        <v>52</v>
      </c>
      <c r="D5975">
        <v>170.66</v>
      </c>
    </row>
    <row r="5976" spans="1:4" x14ac:dyDescent="0.2">
      <c r="A5976">
        <v>89792</v>
      </c>
      <c r="B5976" t="s">
        <v>13524</v>
      </c>
      <c r="C5976" t="s">
        <v>52</v>
      </c>
      <c r="D5976">
        <v>202.27</v>
      </c>
    </row>
    <row r="5977" spans="1:4" x14ac:dyDescent="0.2">
      <c r="A5977">
        <v>89640</v>
      </c>
      <c r="B5977" t="s">
        <v>13525</v>
      </c>
      <c r="C5977" t="s">
        <v>52</v>
      </c>
      <c r="D5977">
        <v>22.29</v>
      </c>
    </row>
    <row r="5978" spans="1:4" x14ac:dyDescent="0.2">
      <c r="A5978">
        <v>89644</v>
      </c>
      <c r="B5978" t="s">
        <v>13526</v>
      </c>
      <c r="C5978" t="s">
        <v>52</v>
      </c>
      <c r="D5978">
        <v>27.05</v>
      </c>
    </row>
    <row r="5979" spans="1:4" x14ac:dyDescent="0.2">
      <c r="A5979">
        <v>89645</v>
      </c>
      <c r="B5979" t="s">
        <v>13527</v>
      </c>
      <c r="C5979" t="s">
        <v>52</v>
      </c>
      <c r="D5979">
        <v>37.03</v>
      </c>
    </row>
    <row r="5980" spans="1:4" x14ac:dyDescent="0.2">
      <c r="A5980">
        <v>89652</v>
      </c>
      <c r="B5980" t="s">
        <v>13528</v>
      </c>
      <c r="C5980" t="s">
        <v>52</v>
      </c>
      <c r="D5980">
        <v>14.44</v>
      </c>
    </row>
    <row r="5981" spans="1:4" x14ac:dyDescent="0.2">
      <c r="A5981">
        <v>89738</v>
      </c>
      <c r="B5981" t="s">
        <v>13529</v>
      </c>
      <c r="C5981" t="s">
        <v>52</v>
      </c>
      <c r="D5981">
        <v>19.47</v>
      </c>
    </row>
    <row r="5982" spans="1:4" x14ac:dyDescent="0.2">
      <c r="A5982">
        <v>89659</v>
      </c>
      <c r="B5982" t="s">
        <v>13530</v>
      </c>
      <c r="C5982" t="s">
        <v>52</v>
      </c>
      <c r="D5982">
        <v>20.14</v>
      </c>
    </row>
    <row r="5983" spans="1:4" x14ac:dyDescent="0.2">
      <c r="A5983">
        <v>89756</v>
      </c>
      <c r="B5983" t="s">
        <v>13531</v>
      </c>
      <c r="C5983" t="s">
        <v>52</v>
      </c>
      <c r="D5983">
        <v>26.65</v>
      </c>
    </row>
    <row r="5984" spans="1:4" x14ac:dyDescent="0.2">
      <c r="A5984">
        <v>89672</v>
      </c>
      <c r="B5984" t="s">
        <v>13532</v>
      </c>
      <c r="C5984" t="s">
        <v>52</v>
      </c>
      <c r="D5984">
        <v>27.44</v>
      </c>
    </row>
    <row r="5985" spans="1:4" x14ac:dyDescent="0.2">
      <c r="A5985">
        <v>89815</v>
      </c>
      <c r="B5985" t="s">
        <v>13533</v>
      </c>
      <c r="C5985" t="s">
        <v>52</v>
      </c>
      <c r="D5985">
        <v>31.65</v>
      </c>
    </row>
    <row r="5986" spans="1:4" x14ac:dyDescent="0.2">
      <c r="A5986">
        <v>89761</v>
      </c>
      <c r="B5986" t="s">
        <v>13534</v>
      </c>
      <c r="C5986" t="s">
        <v>52</v>
      </c>
      <c r="D5986">
        <v>35.270000000000003</v>
      </c>
    </row>
    <row r="5987" spans="1:4" x14ac:dyDescent="0.2">
      <c r="A5987">
        <v>89682</v>
      </c>
      <c r="B5987" t="s">
        <v>13535</v>
      </c>
      <c r="C5987" t="s">
        <v>52</v>
      </c>
      <c r="D5987">
        <v>36.19</v>
      </c>
    </row>
    <row r="5988" spans="1:4" x14ac:dyDescent="0.2">
      <c r="A5988">
        <v>89824</v>
      </c>
      <c r="B5988" t="s">
        <v>13536</v>
      </c>
      <c r="C5988" t="s">
        <v>52</v>
      </c>
      <c r="D5988">
        <v>42.73</v>
      </c>
    </row>
    <row r="5989" spans="1:4" x14ac:dyDescent="0.2">
      <c r="A5989">
        <v>104026</v>
      </c>
      <c r="B5989" t="s">
        <v>13537</v>
      </c>
      <c r="C5989" t="s">
        <v>52</v>
      </c>
      <c r="D5989">
        <v>46.82</v>
      </c>
    </row>
    <row r="5990" spans="1:4" x14ac:dyDescent="0.2">
      <c r="A5990">
        <v>89740</v>
      </c>
      <c r="B5990" t="s">
        <v>13538</v>
      </c>
      <c r="C5990" t="s">
        <v>52</v>
      </c>
      <c r="D5990">
        <v>11.59</v>
      </c>
    </row>
    <row r="5991" spans="1:4" x14ac:dyDescent="0.2">
      <c r="A5991">
        <v>89836</v>
      </c>
      <c r="B5991" t="s">
        <v>13539</v>
      </c>
      <c r="C5991" t="s">
        <v>52</v>
      </c>
      <c r="D5991">
        <v>212.39</v>
      </c>
    </row>
    <row r="5992" spans="1:4" x14ac:dyDescent="0.2">
      <c r="A5992">
        <v>89653</v>
      </c>
      <c r="B5992" t="s">
        <v>13540</v>
      </c>
      <c r="C5992" t="s">
        <v>52</v>
      </c>
      <c r="D5992">
        <v>19.88</v>
      </c>
    </row>
    <row r="5993" spans="1:4" x14ac:dyDescent="0.2">
      <c r="A5993">
        <v>89660</v>
      </c>
      <c r="B5993" t="s">
        <v>13541</v>
      </c>
      <c r="C5993" t="s">
        <v>52</v>
      </c>
      <c r="D5993">
        <v>12.29</v>
      </c>
    </row>
    <row r="5994" spans="1:4" x14ac:dyDescent="0.2">
      <c r="A5994">
        <v>104028</v>
      </c>
      <c r="B5994" t="s">
        <v>13542</v>
      </c>
      <c r="C5994" t="s">
        <v>52</v>
      </c>
      <c r="D5994">
        <v>139.18</v>
      </c>
    </row>
    <row r="5995" spans="1:4" x14ac:dyDescent="0.2">
      <c r="A5995">
        <v>89826</v>
      </c>
      <c r="B5995" t="s">
        <v>13543</v>
      </c>
      <c r="C5995" t="s">
        <v>52</v>
      </c>
      <c r="D5995">
        <v>135.32</v>
      </c>
    </row>
    <row r="5996" spans="1:4" x14ac:dyDescent="0.2">
      <c r="A5996">
        <v>89651</v>
      </c>
      <c r="B5996" t="s">
        <v>13544</v>
      </c>
      <c r="C5996" t="s">
        <v>52</v>
      </c>
      <c r="D5996">
        <v>9.08</v>
      </c>
    </row>
    <row r="5997" spans="1:4" x14ac:dyDescent="0.2">
      <c r="A5997">
        <v>89736</v>
      </c>
      <c r="B5997" t="s">
        <v>13545</v>
      </c>
      <c r="C5997" t="s">
        <v>52</v>
      </c>
      <c r="D5997">
        <v>11.37</v>
      </c>
    </row>
    <row r="5998" spans="1:4" x14ac:dyDescent="0.2">
      <c r="A5998">
        <v>89658</v>
      </c>
      <c r="B5998" t="s">
        <v>13546</v>
      </c>
      <c r="C5998" t="s">
        <v>52</v>
      </c>
      <c r="D5998">
        <v>12.04</v>
      </c>
    </row>
    <row r="5999" spans="1:4" x14ac:dyDescent="0.2">
      <c r="A5999">
        <v>89755</v>
      </c>
      <c r="B5999" t="s">
        <v>13547</v>
      </c>
      <c r="C5999" t="s">
        <v>52</v>
      </c>
      <c r="D5999">
        <v>16.57</v>
      </c>
    </row>
    <row r="6000" spans="1:4" x14ac:dyDescent="0.2">
      <c r="A6000">
        <v>89670</v>
      </c>
      <c r="B6000" t="s">
        <v>13548</v>
      </c>
      <c r="C6000" t="s">
        <v>52</v>
      </c>
      <c r="D6000">
        <v>17.36</v>
      </c>
    </row>
    <row r="6001" spans="1:4" x14ac:dyDescent="0.2">
      <c r="A6001">
        <v>89794</v>
      </c>
      <c r="B6001" t="s">
        <v>13549</v>
      </c>
      <c r="C6001" t="s">
        <v>52</v>
      </c>
      <c r="D6001">
        <v>22.14</v>
      </c>
    </row>
    <row r="6002" spans="1:4" x14ac:dyDescent="0.2">
      <c r="A6002">
        <v>89760</v>
      </c>
      <c r="B6002" t="s">
        <v>13550</v>
      </c>
      <c r="C6002" t="s">
        <v>52</v>
      </c>
      <c r="D6002">
        <v>25.76</v>
      </c>
    </row>
    <row r="6003" spans="1:4" x14ac:dyDescent="0.2">
      <c r="A6003">
        <v>89680</v>
      </c>
      <c r="B6003" t="s">
        <v>13551</v>
      </c>
      <c r="C6003" t="s">
        <v>52</v>
      </c>
      <c r="D6003">
        <v>26.68</v>
      </c>
    </row>
    <row r="6004" spans="1:4" x14ac:dyDescent="0.2">
      <c r="A6004">
        <v>89822</v>
      </c>
      <c r="B6004" t="s">
        <v>13552</v>
      </c>
      <c r="C6004" t="s">
        <v>52</v>
      </c>
      <c r="D6004">
        <v>28.75</v>
      </c>
    </row>
    <row r="6005" spans="1:4" x14ac:dyDescent="0.2">
      <c r="A6005">
        <v>104025</v>
      </c>
      <c r="B6005" t="s">
        <v>13553</v>
      </c>
      <c r="C6005" t="s">
        <v>52</v>
      </c>
      <c r="D6005">
        <v>32.840000000000003</v>
      </c>
    </row>
    <row r="6006" spans="1:4" x14ac:dyDescent="0.2">
      <c r="A6006">
        <v>89835</v>
      </c>
      <c r="B6006" t="s">
        <v>13554</v>
      </c>
      <c r="C6006" t="s">
        <v>52</v>
      </c>
      <c r="D6006">
        <v>48.66</v>
      </c>
    </row>
    <row r="6007" spans="1:4" x14ac:dyDescent="0.2">
      <c r="A6007">
        <v>89838</v>
      </c>
      <c r="B6007" t="s">
        <v>13555</v>
      </c>
      <c r="C6007" t="s">
        <v>52</v>
      </c>
      <c r="D6007">
        <v>164.29</v>
      </c>
    </row>
    <row r="6008" spans="1:4" x14ac:dyDescent="0.2">
      <c r="A6008">
        <v>89840</v>
      </c>
      <c r="B6008" t="s">
        <v>13556</v>
      </c>
      <c r="C6008" t="s">
        <v>52</v>
      </c>
      <c r="D6008">
        <v>194.14</v>
      </c>
    </row>
    <row r="6009" spans="1:4" x14ac:dyDescent="0.2">
      <c r="A6009">
        <v>104015</v>
      </c>
      <c r="B6009" t="s">
        <v>13557</v>
      </c>
      <c r="C6009" t="s">
        <v>52</v>
      </c>
      <c r="D6009">
        <v>20.71</v>
      </c>
    </row>
    <row r="6010" spans="1:4" x14ac:dyDescent="0.2">
      <c r="A6010">
        <v>104018</v>
      </c>
      <c r="B6010" t="s">
        <v>13558</v>
      </c>
      <c r="C6010" t="s">
        <v>52</v>
      </c>
      <c r="D6010">
        <v>26.02</v>
      </c>
    </row>
    <row r="6011" spans="1:4" x14ac:dyDescent="0.2">
      <c r="A6011">
        <v>104016</v>
      </c>
      <c r="B6011" t="s">
        <v>13559</v>
      </c>
      <c r="C6011" t="s">
        <v>52</v>
      </c>
      <c r="D6011">
        <v>27.49</v>
      </c>
    </row>
    <row r="6012" spans="1:4" x14ac:dyDescent="0.2">
      <c r="A6012">
        <v>104019</v>
      </c>
      <c r="B6012" t="s">
        <v>13560</v>
      </c>
      <c r="C6012" t="s">
        <v>52</v>
      </c>
      <c r="D6012">
        <v>50.9</v>
      </c>
    </row>
    <row r="6013" spans="1:4" x14ac:dyDescent="0.2">
      <c r="A6013">
        <v>104017</v>
      </c>
      <c r="B6013" t="s">
        <v>13561</v>
      </c>
      <c r="C6013" t="s">
        <v>52</v>
      </c>
      <c r="D6013">
        <v>52.61</v>
      </c>
    </row>
    <row r="6014" spans="1:4" x14ac:dyDescent="0.2">
      <c r="A6014">
        <v>104020</v>
      </c>
      <c r="B6014" t="s">
        <v>13562</v>
      </c>
      <c r="C6014" t="s">
        <v>52</v>
      </c>
      <c r="D6014">
        <v>62.01</v>
      </c>
    </row>
    <row r="6015" spans="1:4" x14ac:dyDescent="0.2">
      <c r="A6015">
        <v>104030</v>
      </c>
      <c r="B6015" t="s">
        <v>13563</v>
      </c>
      <c r="C6015" t="s">
        <v>52</v>
      </c>
      <c r="D6015">
        <v>69.72</v>
      </c>
    </row>
    <row r="6016" spans="1:4" x14ac:dyDescent="0.2">
      <c r="A6016">
        <v>89694</v>
      </c>
      <c r="B6016" t="s">
        <v>13564</v>
      </c>
      <c r="C6016" t="s">
        <v>52</v>
      </c>
      <c r="D6016">
        <v>24.21</v>
      </c>
    </row>
    <row r="6017" spans="1:4" x14ac:dyDescent="0.2">
      <c r="A6017">
        <v>89700</v>
      </c>
      <c r="B6017" t="s">
        <v>13565</v>
      </c>
      <c r="C6017" t="s">
        <v>52</v>
      </c>
      <c r="D6017">
        <v>27.72</v>
      </c>
    </row>
    <row r="6018" spans="1:4" x14ac:dyDescent="0.2">
      <c r="A6018">
        <v>89703</v>
      </c>
      <c r="B6018" t="s">
        <v>13566</v>
      </c>
      <c r="C6018" t="s">
        <v>52</v>
      </c>
      <c r="D6018">
        <v>54.19</v>
      </c>
    </row>
    <row r="6019" spans="1:4" x14ac:dyDescent="0.2">
      <c r="A6019">
        <v>89691</v>
      </c>
      <c r="B6019" t="s">
        <v>13567</v>
      </c>
      <c r="C6019" t="s">
        <v>52</v>
      </c>
      <c r="D6019">
        <v>17.32</v>
      </c>
    </row>
    <row r="6020" spans="1:4" x14ac:dyDescent="0.2">
      <c r="A6020">
        <v>89765</v>
      </c>
      <c r="B6020" t="s">
        <v>13568</v>
      </c>
      <c r="C6020" t="s">
        <v>52</v>
      </c>
      <c r="D6020">
        <v>21.25</v>
      </c>
    </row>
    <row r="6021" spans="1:4" x14ac:dyDescent="0.2">
      <c r="A6021">
        <v>89697</v>
      </c>
      <c r="B6021" t="s">
        <v>13569</v>
      </c>
      <c r="C6021" t="s">
        <v>52</v>
      </c>
      <c r="D6021">
        <v>22.59</v>
      </c>
    </row>
    <row r="6022" spans="1:4" x14ac:dyDescent="0.2">
      <c r="A6022">
        <v>89844</v>
      </c>
      <c r="B6022" t="s">
        <v>13570</v>
      </c>
      <c r="C6022" t="s">
        <v>52</v>
      </c>
      <c r="D6022">
        <v>70.2</v>
      </c>
    </row>
    <row r="6023" spans="1:4" x14ac:dyDescent="0.2">
      <c r="A6023">
        <v>104022</v>
      </c>
      <c r="B6023" t="s">
        <v>13571</v>
      </c>
      <c r="C6023" t="s">
        <v>52</v>
      </c>
      <c r="D6023">
        <v>78.38</v>
      </c>
    </row>
    <row r="6024" spans="1:4" x14ac:dyDescent="0.2">
      <c r="A6024">
        <v>89633</v>
      </c>
      <c r="B6024" t="s">
        <v>11768</v>
      </c>
      <c r="C6024" t="s">
        <v>83</v>
      </c>
      <c r="D6024">
        <v>31.89</v>
      </c>
    </row>
    <row r="6025" spans="1:4" x14ac:dyDescent="0.2">
      <c r="A6025">
        <v>89716</v>
      </c>
      <c r="B6025" t="s">
        <v>13572</v>
      </c>
      <c r="C6025" t="s">
        <v>83</v>
      </c>
      <c r="D6025">
        <v>30.88</v>
      </c>
    </row>
    <row r="6026" spans="1:4" x14ac:dyDescent="0.2">
      <c r="A6026">
        <v>89634</v>
      </c>
      <c r="B6026" t="s">
        <v>13573</v>
      </c>
      <c r="C6026" t="s">
        <v>83</v>
      </c>
      <c r="D6026">
        <v>44.71</v>
      </c>
    </row>
    <row r="6027" spans="1:4" x14ac:dyDescent="0.2">
      <c r="A6027">
        <v>89717</v>
      </c>
      <c r="B6027" t="s">
        <v>13574</v>
      </c>
      <c r="C6027" t="s">
        <v>83</v>
      </c>
      <c r="D6027">
        <v>47.82</v>
      </c>
    </row>
    <row r="6028" spans="1:4" x14ac:dyDescent="0.2">
      <c r="A6028">
        <v>89635</v>
      </c>
      <c r="B6028" t="s">
        <v>13575</v>
      </c>
      <c r="C6028" t="s">
        <v>83</v>
      </c>
      <c r="D6028">
        <v>64.13</v>
      </c>
    </row>
    <row r="6029" spans="1:4" x14ac:dyDescent="0.2">
      <c r="A6029">
        <v>89770</v>
      </c>
      <c r="B6029" t="s">
        <v>13576</v>
      </c>
      <c r="C6029" t="s">
        <v>83</v>
      </c>
      <c r="D6029">
        <v>48.87</v>
      </c>
    </row>
    <row r="6030" spans="1:4" x14ac:dyDescent="0.2">
      <c r="A6030">
        <v>89718</v>
      </c>
      <c r="B6030" t="s">
        <v>13577</v>
      </c>
      <c r="C6030" t="s">
        <v>83</v>
      </c>
      <c r="D6030">
        <v>60.96</v>
      </c>
    </row>
    <row r="6031" spans="1:4" x14ac:dyDescent="0.2">
      <c r="A6031">
        <v>89636</v>
      </c>
      <c r="B6031" t="s">
        <v>13578</v>
      </c>
      <c r="C6031" t="s">
        <v>83</v>
      </c>
      <c r="D6031">
        <v>80.16</v>
      </c>
    </row>
    <row r="6032" spans="1:4" x14ac:dyDescent="0.2">
      <c r="A6032">
        <v>89771</v>
      </c>
      <c r="B6032" t="s">
        <v>13579</v>
      </c>
      <c r="C6032" t="s">
        <v>83</v>
      </c>
      <c r="D6032">
        <v>65.180000000000007</v>
      </c>
    </row>
    <row r="6033" spans="1:4" x14ac:dyDescent="0.2">
      <c r="A6033">
        <v>104021</v>
      </c>
      <c r="B6033" t="s">
        <v>13580</v>
      </c>
      <c r="C6033" t="s">
        <v>83</v>
      </c>
      <c r="D6033">
        <v>79.02</v>
      </c>
    </row>
    <row r="6034" spans="1:4" x14ac:dyDescent="0.2">
      <c r="A6034">
        <v>89772</v>
      </c>
      <c r="B6034" t="s">
        <v>13581</v>
      </c>
      <c r="C6034" t="s">
        <v>83</v>
      </c>
      <c r="D6034">
        <v>94.97</v>
      </c>
    </row>
    <row r="6035" spans="1:4" x14ac:dyDescent="0.2">
      <c r="A6035">
        <v>89773</v>
      </c>
      <c r="B6035" t="s">
        <v>13582</v>
      </c>
      <c r="C6035" t="s">
        <v>83</v>
      </c>
      <c r="D6035">
        <v>152.84</v>
      </c>
    </row>
    <row r="6036" spans="1:4" x14ac:dyDescent="0.2">
      <c r="A6036">
        <v>89775</v>
      </c>
      <c r="B6036" t="s">
        <v>13583</v>
      </c>
      <c r="C6036" t="s">
        <v>83</v>
      </c>
      <c r="D6036">
        <v>238.68</v>
      </c>
    </row>
    <row r="6037" spans="1:4" x14ac:dyDescent="0.2">
      <c r="A6037">
        <v>89767</v>
      </c>
      <c r="B6037" t="s">
        <v>13584</v>
      </c>
      <c r="C6037" t="s">
        <v>52</v>
      </c>
      <c r="D6037">
        <v>25.77</v>
      </c>
    </row>
    <row r="6038" spans="1:4" x14ac:dyDescent="0.2">
      <c r="A6038">
        <v>89695</v>
      </c>
      <c r="B6038" t="s">
        <v>13585</v>
      </c>
      <c r="C6038" t="s">
        <v>52</v>
      </c>
      <c r="D6038">
        <v>21.03</v>
      </c>
    </row>
    <row r="6039" spans="1:4" x14ac:dyDescent="0.2">
      <c r="A6039">
        <v>89702</v>
      </c>
      <c r="B6039" t="s">
        <v>13586</v>
      </c>
      <c r="C6039" t="s">
        <v>52</v>
      </c>
      <c r="D6039">
        <v>27.11</v>
      </c>
    </row>
    <row r="6040" spans="1:4" x14ac:dyDescent="0.2">
      <c r="A6040">
        <v>89768</v>
      </c>
      <c r="B6040" t="s">
        <v>13587</v>
      </c>
      <c r="C6040" t="s">
        <v>52</v>
      </c>
      <c r="D6040">
        <v>30.07</v>
      </c>
    </row>
    <row r="6041" spans="1:4" x14ac:dyDescent="0.2">
      <c r="A6041">
        <v>89842</v>
      </c>
      <c r="B6041" t="s">
        <v>13588</v>
      </c>
      <c r="C6041" t="s">
        <v>52</v>
      </c>
      <c r="D6041">
        <v>55.93</v>
      </c>
    </row>
    <row r="6042" spans="1:4" x14ac:dyDescent="0.2">
      <c r="A6042">
        <v>89845</v>
      </c>
      <c r="B6042" t="s">
        <v>13589</v>
      </c>
      <c r="C6042" t="s">
        <v>52</v>
      </c>
      <c r="D6042">
        <v>109.05</v>
      </c>
    </row>
    <row r="6043" spans="1:4" x14ac:dyDescent="0.2">
      <c r="A6043">
        <v>89846</v>
      </c>
      <c r="B6043" t="s">
        <v>13590</v>
      </c>
      <c r="C6043" t="s">
        <v>52</v>
      </c>
      <c r="D6043">
        <v>229.78</v>
      </c>
    </row>
    <row r="6044" spans="1:4" x14ac:dyDescent="0.2">
      <c r="A6044">
        <v>89847</v>
      </c>
      <c r="B6044" t="s">
        <v>13591</v>
      </c>
      <c r="C6044" t="s">
        <v>52</v>
      </c>
      <c r="D6044">
        <v>275.08</v>
      </c>
    </row>
    <row r="6045" spans="1:4" x14ac:dyDescent="0.2">
      <c r="A6045">
        <v>89705</v>
      </c>
      <c r="B6045" t="s">
        <v>13592</v>
      </c>
      <c r="C6045" t="s">
        <v>52</v>
      </c>
      <c r="D6045">
        <v>31.64</v>
      </c>
    </row>
    <row r="6046" spans="1:4" x14ac:dyDescent="0.2">
      <c r="A6046">
        <v>89769</v>
      </c>
      <c r="B6046" t="s">
        <v>13593</v>
      </c>
      <c r="C6046" t="s">
        <v>52</v>
      </c>
      <c r="D6046">
        <v>63.17</v>
      </c>
    </row>
    <row r="6047" spans="1:4" x14ac:dyDescent="0.2">
      <c r="A6047">
        <v>89706</v>
      </c>
      <c r="B6047" t="s">
        <v>13594</v>
      </c>
      <c r="C6047" t="s">
        <v>52</v>
      </c>
      <c r="D6047">
        <v>65.02</v>
      </c>
    </row>
    <row r="6048" spans="1:4" x14ac:dyDescent="0.2">
      <c r="A6048">
        <v>89741</v>
      </c>
      <c r="B6048" t="s">
        <v>13595</v>
      </c>
      <c r="C6048" t="s">
        <v>52</v>
      </c>
      <c r="D6048">
        <v>26.12</v>
      </c>
    </row>
    <row r="6049" spans="1:4" x14ac:dyDescent="0.2">
      <c r="A6049">
        <v>89757</v>
      </c>
      <c r="B6049" t="s">
        <v>13596</v>
      </c>
      <c r="C6049" t="s">
        <v>52</v>
      </c>
      <c r="D6049">
        <v>33.94</v>
      </c>
    </row>
    <row r="6050" spans="1:4" x14ac:dyDescent="0.2">
      <c r="A6050">
        <v>104027</v>
      </c>
      <c r="B6050" t="s">
        <v>13597</v>
      </c>
      <c r="C6050" t="s">
        <v>52</v>
      </c>
      <c r="D6050">
        <v>69.61</v>
      </c>
    </row>
    <row r="6051" spans="1:4" x14ac:dyDescent="0.2">
      <c r="A6051">
        <v>89837</v>
      </c>
      <c r="B6051" t="s">
        <v>13598</v>
      </c>
      <c r="C6051" t="s">
        <v>52</v>
      </c>
      <c r="D6051">
        <v>143.16</v>
      </c>
    </row>
    <row r="6052" spans="1:4" x14ac:dyDescent="0.2">
      <c r="A6052">
        <v>89839</v>
      </c>
      <c r="B6052" t="s">
        <v>13599</v>
      </c>
      <c r="C6052" t="s">
        <v>52</v>
      </c>
      <c r="D6052">
        <v>185.92</v>
      </c>
    </row>
    <row r="6053" spans="1:4" x14ac:dyDescent="0.2">
      <c r="A6053">
        <v>89841</v>
      </c>
      <c r="B6053" t="s">
        <v>13600</v>
      </c>
      <c r="C6053" t="s">
        <v>52</v>
      </c>
      <c r="D6053">
        <v>281.89999999999998</v>
      </c>
    </row>
    <row r="6054" spans="1:4" x14ac:dyDescent="0.2">
      <c r="A6054">
        <v>89654</v>
      </c>
      <c r="B6054" t="s">
        <v>13601</v>
      </c>
      <c r="C6054" t="s">
        <v>52</v>
      </c>
      <c r="D6054">
        <v>22.79</v>
      </c>
    </row>
    <row r="6055" spans="1:4" x14ac:dyDescent="0.2">
      <c r="A6055">
        <v>89661</v>
      </c>
      <c r="B6055" t="s">
        <v>13602</v>
      </c>
      <c r="C6055" t="s">
        <v>52</v>
      </c>
      <c r="D6055">
        <v>26.79</v>
      </c>
    </row>
    <row r="6056" spans="1:4" x14ac:dyDescent="0.2">
      <c r="A6056">
        <v>89674</v>
      </c>
      <c r="B6056" t="s">
        <v>13603</v>
      </c>
      <c r="C6056" t="s">
        <v>52</v>
      </c>
      <c r="D6056">
        <v>34.729999999999997</v>
      </c>
    </row>
    <row r="6057" spans="1:4" x14ac:dyDescent="0.2">
      <c r="A6057">
        <v>89816</v>
      </c>
      <c r="B6057" t="s">
        <v>13604</v>
      </c>
      <c r="C6057" t="s">
        <v>52</v>
      </c>
      <c r="D6057">
        <v>45.27</v>
      </c>
    </row>
    <row r="6058" spans="1:4" x14ac:dyDescent="0.2">
      <c r="A6058">
        <v>89762</v>
      </c>
      <c r="B6058" t="s">
        <v>13605</v>
      </c>
      <c r="C6058" t="s">
        <v>52</v>
      </c>
      <c r="D6058">
        <v>48.89</v>
      </c>
    </row>
    <row r="6059" spans="1:4" x14ac:dyDescent="0.2">
      <c r="A6059">
        <v>89684</v>
      </c>
      <c r="B6059" t="s">
        <v>13606</v>
      </c>
      <c r="C6059" t="s">
        <v>52</v>
      </c>
      <c r="D6059">
        <v>49.81</v>
      </c>
    </row>
    <row r="6060" spans="1:4" x14ac:dyDescent="0.2">
      <c r="A6060">
        <v>89828</v>
      </c>
      <c r="B6060" t="s">
        <v>13607</v>
      </c>
      <c r="C6060" t="s">
        <v>52</v>
      </c>
      <c r="D6060">
        <v>65.52</v>
      </c>
    </row>
    <row r="6061" spans="1:4" x14ac:dyDescent="0.2">
      <c r="A6061">
        <v>89546</v>
      </c>
      <c r="B6061" t="s">
        <v>13608</v>
      </c>
      <c r="C6061" t="s">
        <v>52</v>
      </c>
      <c r="D6061">
        <v>12.39</v>
      </c>
    </row>
    <row r="6062" spans="1:4" x14ac:dyDescent="0.2">
      <c r="A6062">
        <v>89482</v>
      </c>
      <c r="B6062" t="s">
        <v>13609</v>
      </c>
      <c r="C6062" t="s">
        <v>52</v>
      </c>
      <c r="D6062">
        <v>53.43</v>
      </c>
    </row>
    <row r="6063" spans="1:4" x14ac:dyDescent="0.2">
      <c r="A6063">
        <v>89491</v>
      </c>
      <c r="B6063" t="s">
        <v>13610</v>
      </c>
      <c r="C6063" t="s">
        <v>52</v>
      </c>
      <c r="D6063">
        <v>134.07</v>
      </c>
    </row>
    <row r="6064" spans="1:4" x14ac:dyDescent="0.2">
      <c r="A6064">
        <v>104178</v>
      </c>
      <c r="B6064" t="s">
        <v>13611</v>
      </c>
      <c r="C6064" t="s">
        <v>52</v>
      </c>
      <c r="D6064">
        <v>23.98</v>
      </c>
    </row>
    <row r="6065" spans="1:4" x14ac:dyDescent="0.2">
      <c r="A6065">
        <v>104179</v>
      </c>
      <c r="B6065" t="s">
        <v>13612</v>
      </c>
      <c r="C6065" t="s">
        <v>52</v>
      </c>
      <c r="D6065">
        <v>89.59</v>
      </c>
    </row>
    <row r="6066" spans="1:4" x14ac:dyDescent="0.2">
      <c r="A6066">
        <v>89587</v>
      </c>
      <c r="B6066" t="s">
        <v>13613</v>
      </c>
      <c r="C6066" t="s">
        <v>52</v>
      </c>
      <c r="D6066">
        <v>56.77</v>
      </c>
    </row>
    <row r="6067" spans="1:4" x14ac:dyDescent="0.2">
      <c r="A6067">
        <v>89535</v>
      </c>
      <c r="B6067" t="s">
        <v>13614</v>
      </c>
      <c r="C6067" t="s">
        <v>52</v>
      </c>
      <c r="D6067">
        <v>46.96</v>
      </c>
    </row>
    <row r="6068" spans="1:4" x14ac:dyDescent="0.2">
      <c r="A6068">
        <v>89592</v>
      </c>
      <c r="B6068" t="s">
        <v>13615</v>
      </c>
      <c r="C6068" t="s">
        <v>52</v>
      </c>
      <c r="D6068">
        <v>174.35</v>
      </c>
    </row>
    <row r="6069" spans="1:4" x14ac:dyDescent="0.2">
      <c r="A6069">
        <v>104169</v>
      </c>
      <c r="B6069" t="s">
        <v>13616</v>
      </c>
      <c r="C6069" t="s">
        <v>52</v>
      </c>
      <c r="D6069">
        <v>159.97</v>
      </c>
    </row>
    <row r="6070" spans="1:4" x14ac:dyDescent="0.2">
      <c r="A6070">
        <v>89583</v>
      </c>
      <c r="B6070" t="s">
        <v>13617</v>
      </c>
      <c r="C6070" t="s">
        <v>52</v>
      </c>
      <c r="D6070">
        <v>48.05</v>
      </c>
    </row>
    <row r="6071" spans="1:4" x14ac:dyDescent="0.2">
      <c r="A6071">
        <v>89526</v>
      </c>
      <c r="B6071" t="s">
        <v>13618</v>
      </c>
      <c r="C6071" t="s">
        <v>52</v>
      </c>
      <c r="D6071">
        <v>42.63</v>
      </c>
    </row>
    <row r="6072" spans="1:4" x14ac:dyDescent="0.2">
      <c r="A6072">
        <v>95695</v>
      </c>
      <c r="B6072" t="s">
        <v>13619</v>
      </c>
      <c r="C6072" t="s">
        <v>52</v>
      </c>
      <c r="D6072">
        <v>68.53</v>
      </c>
    </row>
    <row r="6073" spans="1:4" x14ac:dyDescent="0.2">
      <c r="A6073">
        <v>95694</v>
      </c>
      <c r="B6073" t="s">
        <v>13620</v>
      </c>
      <c r="C6073" t="s">
        <v>52</v>
      </c>
      <c r="D6073">
        <v>58.72</v>
      </c>
    </row>
    <row r="6074" spans="1:4" x14ac:dyDescent="0.2">
      <c r="A6074">
        <v>89585</v>
      </c>
      <c r="B6074" t="s">
        <v>13621</v>
      </c>
      <c r="C6074" t="s">
        <v>52</v>
      </c>
      <c r="D6074">
        <v>51.9</v>
      </c>
    </row>
    <row r="6075" spans="1:4" x14ac:dyDescent="0.2">
      <c r="A6075">
        <v>89531</v>
      </c>
      <c r="B6075" t="s">
        <v>1487</v>
      </c>
      <c r="C6075" t="s">
        <v>52</v>
      </c>
      <c r="D6075">
        <v>42.09</v>
      </c>
    </row>
    <row r="6076" spans="1:4" x14ac:dyDescent="0.2">
      <c r="A6076">
        <v>89591</v>
      </c>
      <c r="B6076" t="s">
        <v>13622</v>
      </c>
      <c r="C6076" t="s">
        <v>52</v>
      </c>
      <c r="D6076">
        <v>143.85</v>
      </c>
    </row>
    <row r="6077" spans="1:4" x14ac:dyDescent="0.2">
      <c r="A6077">
        <v>104168</v>
      </c>
      <c r="B6077" t="s">
        <v>13623</v>
      </c>
      <c r="C6077" t="s">
        <v>52</v>
      </c>
      <c r="D6077">
        <v>129.47</v>
      </c>
    </row>
    <row r="6078" spans="1:4" x14ac:dyDescent="0.2">
      <c r="A6078">
        <v>89516</v>
      </c>
      <c r="B6078" t="s">
        <v>13624</v>
      </c>
      <c r="C6078" t="s">
        <v>52</v>
      </c>
      <c r="D6078">
        <v>9.8000000000000007</v>
      </c>
    </row>
    <row r="6079" spans="1:4" x14ac:dyDescent="0.2">
      <c r="A6079">
        <v>89520</v>
      </c>
      <c r="B6079" t="s">
        <v>1489</v>
      </c>
      <c r="C6079" t="s">
        <v>52</v>
      </c>
      <c r="D6079">
        <v>17.59</v>
      </c>
    </row>
    <row r="6080" spans="1:4" x14ac:dyDescent="0.2">
      <c r="A6080">
        <v>89582</v>
      </c>
      <c r="B6080" t="s">
        <v>13625</v>
      </c>
      <c r="C6080" t="s">
        <v>52</v>
      </c>
      <c r="D6080">
        <v>38.74</v>
      </c>
    </row>
    <row r="6081" spans="1:4" x14ac:dyDescent="0.2">
      <c r="A6081">
        <v>89524</v>
      </c>
      <c r="B6081" t="s">
        <v>13626</v>
      </c>
      <c r="C6081" t="s">
        <v>52</v>
      </c>
      <c r="D6081">
        <v>33.32</v>
      </c>
    </row>
    <row r="6082" spans="1:4" x14ac:dyDescent="0.2">
      <c r="A6082">
        <v>89584</v>
      </c>
      <c r="B6082" t="s">
        <v>1499</v>
      </c>
      <c r="C6082" t="s">
        <v>52</v>
      </c>
      <c r="D6082">
        <v>50.76</v>
      </c>
    </row>
    <row r="6083" spans="1:4" x14ac:dyDescent="0.2">
      <c r="A6083">
        <v>89529</v>
      </c>
      <c r="B6083" t="s">
        <v>13627</v>
      </c>
      <c r="C6083" t="s">
        <v>52</v>
      </c>
      <c r="D6083">
        <v>40.950000000000003</v>
      </c>
    </row>
    <row r="6084" spans="1:4" x14ac:dyDescent="0.2">
      <c r="A6084">
        <v>89590</v>
      </c>
      <c r="B6084" t="s">
        <v>1501</v>
      </c>
      <c r="C6084" t="s">
        <v>52</v>
      </c>
      <c r="D6084">
        <v>147.32</v>
      </c>
    </row>
    <row r="6085" spans="1:4" x14ac:dyDescent="0.2">
      <c r="A6085">
        <v>104167</v>
      </c>
      <c r="B6085" t="s">
        <v>13628</v>
      </c>
      <c r="C6085" t="s">
        <v>52</v>
      </c>
      <c r="D6085">
        <v>132.94</v>
      </c>
    </row>
    <row r="6086" spans="1:4" x14ac:dyDescent="0.2">
      <c r="A6086">
        <v>89514</v>
      </c>
      <c r="B6086" t="s">
        <v>13629</v>
      </c>
      <c r="C6086" t="s">
        <v>52</v>
      </c>
      <c r="D6086">
        <v>9.7100000000000009</v>
      </c>
    </row>
    <row r="6087" spans="1:4" x14ac:dyDescent="0.2">
      <c r="A6087">
        <v>89518</v>
      </c>
      <c r="B6087" t="s">
        <v>1481</v>
      </c>
      <c r="C6087" t="s">
        <v>52</v>
      </c>
      <c r="D6087">
        <v>16.8</v>
      </c>
    </row>
    <row r="6088" spans="1:4" x14ac:dyDescent="0.2">
      <c r="A6088">
        <v>89581</v>
      </c>
      <c r="B6088" t="s">
        <v>13630</v>
      </c>
      <c r="C6088" t="s">
        <v>52</v>
      </c>
      <c r="D6088">
        <v>38.24</v>
      </c>
    </row>
    <row r="6089" spans="1:4" x14ac:dyDescent="0.2">
      <c r="A6089">
        <v>89522</v>
      </c>
      <c r="B6089" t="s">
        <v>13631</v>
      </c>
      <c r="C6089" t="s">
        <v>52</v>
      </c>
      <c r="D6089">
        <v>32.82</v>
      </c>
    </row>
    <row r="6090" spans="1:4" x14ac:dyDescent="0.2">
      <c r="A6090">
        <v>89574</v>
      </c>
      <c r="B6090" t="s">
        <v>13632</v>
      </c>
      <c r="C6090" t="s">
        <v>52</v>
      </c>
      <c r="D6090">
        <v>168.7</v>
      </c>
    </row>
    <row r="6091" spans="1:4" x14ac:dyDescent="0.2">
      <c r="A6091">
        <v>89690</v>
      </c>
      <c r="B6091" t="s">
        <v>13633</v>
      </c>
      <c r="C6091" t="s">
        <v>52</v>
      </c>
      <c r="D6091">
        <v>100.79</v>
      </c>
    </row>
    <row r="6092" spans="1:4" x14ac:dyDescent="0.2">
      <c r="A6092">
        <v>89567</v>
      </c>
      <c r="B6092" t="s">
        <v>13634</v>
      </c>
      <c r="C6092" t="s">
        <v>52</v>
      </c>
      <c r="D6092">
        <v>87.71</v>
      </c>
    </row>
    <row r="6093" spans="1:4" x14ac:dyDescent="0.2">
      <c r="A6093">
        <v>89692</v>
      </c>
      <c r="B6093" t="s">
        <v>13635</v>
      </c>
      <c r="C6093" t="s">
        <v>52</v>
      </c>
      <c r="D6093">
        <v>113.08</v>
      </c>
    </row>
    <row r="6094" spans="1:4" x14ac:dyDescent="0.2">
      <c r="A6094">
        <v>89569</v>
      </c>
      <c r="B6094" t="s">
        <v>13636</v>
      </c>
      <c r="C6094" t="s">
        <v>52</v>
      </c>
      <c r="D6094">
        <v>101.95</v>
      </c>
    </row>
    <row r="6095" spans="1:4" x14ac:dyDescent="0.2">
      <c r="A6095">
        <v>89699</v>
      </c>
      <c r="B6095" t="s">
        <v>13637</v>
      </c>
      <c r="C6095" t="s">
        <v>52</v>
      </c>
      <c r="D6095">
        <v>220.03</v>
      </c>
    </row>
    <row r="6096" spans="1:4" x14ac:dyDescent="0.2">
      <c r="A6096">
        <v>104174</v>
      </c>
      <c r="B6096" t="s">
        <v>1505</v>
      </c>
      <c r="C6096" t="s">
        <v>52</v>
      </c>
      <c r="D6096">
        <v>204.89</v>
      </c>
    </row>
    <row r="6097" spans="1:4" x14ac:dyDescent="0.2">
      <c r="A6097">
        <v>89698</v>
      </c>
      <c r="B6097" t="s">
        <v>13638</v>
      </c>
      <c r="C6097" t="s">
        <v>52</v>
      </c>
      <c r="D6097">
        <v>289.94</v>
      </c>
    </row>
    <row r="6098" spans="1:4" x14ac:dyDescent="0.2">
      <c r="A6098">
        <v>104176</v>
      </c>
      <c r="B6098" t="s">
        <v>1503</v>
      </c>
      <c r="C6098" t="s">
        <v>52</v>
      </c>
      <c r="D6098">
        <v>270.77</v>
      </c>
    </row>
    <row r="6099" spans="1:4" x14ac:dyDescent="0.2">
      <c r="A6099">
        <v>89561</v>
      </c>
      <c r="B6099" t="s">
        <v>13639</v>
      </c>
      <c r="C6099" t="s">
        <v>52</v>
      </c>
      <c r="D6099">
        <v>16.98</v>
      </c>
    </row>
    <row r="6100" spans="1:4" x14ac:dyDescent="0.2">
      <c r="A6100">
        <v>89563</v>
      </c>
      <c r="B6100" t="s">
        <v>13640</v>
      </c>
      <c r="C6100" t="s">
        <v>52</v>
      </c>
      <c r="D6100">
        <v>37.78</v>
      </c>
    </row>
    <row r="6101" spans="1:4" x14ac:dyDescent="0.2">
      <c r="A6101">
        <v>89685</v>
      </c>
      <c r="B6101" t="s">
        <v>13641</v>
      </c>
      <c r="C6101" t="s">
        <v>52</v>
      </c>
      <c r="D6101">
        <v>68.33</v>
      </c>
    </row>
    <row r="6102" spans="1:4" x14ac:dyDescent="0.2">
      <c r="A6102">
        <v>89565</v>
      </c>
      <c r="B6102" t="s">
        <v>13642</v>
      </c>
      <c r="C6102" t="s">
        <v>52</v>
      </c>
      <c r="D6102">
        <v>61.09</v>
      </c>
    </row>
    <row r="6103" spans="1:4" x14ac:dyDescent="0.2">
      <c r="A6103">
        <v>89671</v>
      </c>
      <c r="B6103" t="s">
        <v>13643</v>
      </c>
      <c r="C6103" t="s">
        <v>52</v>
      </c>
      <c r="D6103">
        <v>50.21</v>
      </c>
    </row>
    <row r="6104" spans="1:4" x14ac:dyDescent="0.2">
      <c r="A6104">
        <v>89556</v>
      </c>
      <c r="B6104" t="s">
        <v>13644</v>
      </c>
      <c r="C6104" t="s">
        <v>52</v>
      </c>
      <c r="D6104">
        <v>43.67</v>
      </c>
    </row>
    <row r="6105" spans="1:4" x14ac:dyDescent="0.2">
      <c r="A6105">
        <v>89679</v>
      </c>
      <c r="B6105" t="s">
        <v>13645</v>
      </c>
      <c r="C6105" t="s">
        <v>52</v>
      </c>
      <c r="D6105">
        <v>134.16</v>
      </c>
    </row>
    <row r="6106" spans="1:4" x14ac:dyDescent="0.2">
      <c r="A6106">
        <v>104171</v>
      </c>
      <c r="B6106" t="s">
        <v>13646</v>
      </c>
      <c r="C6106" t="s">
        <v>52</v>
      </c>
      <c r="D6106">
        <v>105.32</v>
      </c>
    </row>
    <row r="6107" spans="1:4" x14ac:dyDescent="0.2">
      <c r="A6107">
        <v>89600</v>
      </c>
      <c r="B6107" t="s">
        <v>13647</v>
      </c>
      <c r="C6107" t="s">
        <v>52</v>
      </c>
      <c r="D6107">
        <v>28.7</v>
      </c>
    </row>
    <row r="6108" spans="1:4" x14ac:dyDescent="0.2">
      <c r="A6108">
        <v>89548</v>
      </c>
      <c r="B6108" t="s">
        <v>13648</v>
      </c>
      <c r="C6108" t="s">
        <v>52</v>
      </c>
      <c r="D6108">
        <v>25.08</v>
      </c>
    </row>
    <row r="6109" spans="1:4" x14ac:dyDescent="0.2">
      <c r="A6109">
        <v>89669</v>
      </c>
      <c r="B6109" t="s">
        <v>13649</v>
      </c>
      <c r="C6109" t="s">
        <v>52</v>
      </c>
      <c r="D6109">
        <v>38.28</v>
      </c>
    </row>
    <row r="6110" spans="1:4" x14ac:dyDescent="0.2">
      <c r="A6110">
        <v>89554</v>
      </c>
      <c r="B6110" t="s">
        <v>13650</v>
      </c>
      <c r="C6110" t="s">
        <v>52</v>
      </c>
      <c r="D6110">
        <v>31.71</v>
      </c>
    </row>
    <row r="6111" spans="1:4" x14ac:dyDescent="0.2">
      <c r="A6111">
        <v>89677</v>
      </c>
      <c r="B6111" t="s">
        <v>13651</v>
      </c>
      <c r="C6111" t="s">
        <v>52</v>
      </c>
      <c r="D6111">
        <v>86.61</v>
      </c>
    </row>
    <row r="6112" spans="1:4" x14ac:dyDescent="0.2">
      <c r="A6112">
        <v>104170</v>
      </c>
      <c r="B6112" t="s">
        <v>13652</v>
      </c>
      <c r="C6112" t="s">
        <v>52</v>
      </c>
      <c r="D6112">
        <v>76.849999999999994</v>
      </c>
    </row>
    <row r="6113" spans="1:4" x14ac:dyDescent="0.2">
      <c r="A6113">
        <v>89544</v>
      </c>
      <c r="B6113" t="s">
        <v>13653</v>
      </c>
      <c r="C6113" t="s">
        <v>52</v>
      </c>
      <c r="D6113">
        <v>9.7200000000000006</v>
      </c>
    </row>
    <row r="6114" spans="1:4" x14ac:dyDescent="0.2">
      <c r="A6114">
        <v>89545</v>
      </c>
      <c r="B6114" t="s">
        <v>1483</v>
      </c>
      <c r="C6114" t="s">
        <v>52</v>
      </c>
      <c r="D6114">
        <v>18.53</v>
      </c>
    </row>
    <row r="6115" spans="1:4" x14ac:dyDescent="0.2">
      <c r="A6115">
        <v>89599</v>
      </c>
      <c r="B6115" t="s">
        <v>13654</v>
      </c>
      <c r="C6115" t="s">
        <v>52</v>
      </c>
      <c r="D6115">
        <v>28.49</v>
      </c>
    </row>
    <row r="6116" spans="1:4" x14ac:dyDescent="0.2">
      <c r="A6116">
        <v>89547</v>
      </c>
      <c r="B6116" t="s">
        <v>13655</v>
      </c>
      <c r="C6116" t="s">
        <v>52</v>
      </c>
      <c r="D6116">
        <v>24.86</v>
      </c>
    </row>
    <row r="6117" spans="1:4" x14ac:dyDescent="0.2">
      <c r="A6117">
        <v>89495</v>
      </c>
      <c r="B6117" t="s">
        <v>13656</v>
      </c>
      <c r="C6117" t="s">
        <v>52</v>
      </c>
      <c r="D6117">
        <v>24.97</v>
      </c>
    </row>
    <row r="6118" spans="1:4" x14ac:dyDescent="0.2">
      <c r="A6118">
        <v>89673</v>
      </c>
      <c r="B6118" t="s">
        <v>13657</v>
      </c>
      <c r="C6118" t="s">
        <v>52</v>
      </c>
      <c r="D6118">
        <v>39.770000000000003</v>
      </c>
    </row>
    <row r="6119" spans="1:4" x14ac:dyDescent="0.2">
      <c r="A6119">
        <v>89557</v>
      </c>
      <c r="B6119" t="s">
        <v>13658</v>
      </c>
      <c r="C6119" t="s">
        <v>52</v>
      </c>
      <c r="D6119">
        <v>34.700000000000003</v>
      </c>
    </row>
    <row r="6120" spans="1:4" x14ac:dyDescent="0.2">
      <c r="A6120">
        <v>89681</v>
      </c>
      <c r="B6120" t="s">
        <v>13659</v>
      </c>
      <c r="C6120" t="s">
        <v>52</v>
      </c>
      <c r="D6120">
        <v>98.36</v>
      </c>
    </row>
    <row r="6121" spans="1:4" x14ac:dyDescent="0.2">
      <c r="A6121">
        <v>104173</v>
      </c>
      <c r="B6121" t="s">
        <v>1507</v>
      </c>
      <c r="C6121" t="s">
        <v>52</v>
      </c>
      <c r="D6121">
        <v>91.8</v>
      </c>
    </row>
    <row r="6122" spans="1:4" x14ac:dyDescent="0.2">
      <c r="A6122">
        <v>89549</v>
      </c>
      <c r="B6122" t="s">
        <v>388</v>
      </c>
      <c r="C6122" t="s">
        <v>52</v>
      </c>
      <c r="D6122">
        <v>20.74</v>
      </c>
    </row>
    <row r="6123" spans="1:4" x14ac:dyDescent="0.2">
      <c r="A6123">
        <v>89578</v>
      </c>
      <c r="B6123" t="s">
        <v>13660</v>
      </c>
      <c r="C6123" t="s">
        <v>83</v>
      </c>
      <c r="D6123">
        <v>37.369999999999997</v>
      </c>
    </row>
    <row r="6124" spans="1:4" x14ac:dyDescent="0.2">
      <c r="A6124">
        <v>89512</v>
      </c>
      <c r="B6124" t="s">
        <v>13661</v>
      </c>
      <c r="C6124" t="s">
        <v>83</v>
      </c>
      <c r="D6124">
        <v>59.56</v>
      </c>
    </row>
    <row r="6125" spans="1:4" x14ac:dyDescent="0.2">
      <c r="A6125">
        <v>89580</v>
      </c>
      <c r="B6125" t="s">
        <v>13662</v>
      </c>
      <c r="C6125" t="s">
        <v>83</v>
      </c>
      <c r="D6125">
        <v>76.95</v>
      </c>
    </row>
    <row r="6126" spans="1:4" x14ac:dyDescent="0.2">
      <c r="A6126">
        <v>104166</v>
      </c>
      <c r="B6126" t="s">
        <v>13663</v>
      </c>
      <c r="C6126" t="s">
        <v>83</v>
      </c>
      <c r="D6126">
        <v>85.16</v>
      </c>
    </row>
    <row r="6127" spans="1:4" x14ac:dyDescent="0.2">
      <c r="A6127">
        <v>89508</v>
      </c>
      <c r="B6127" t="s">
        <v>13664</v>
      </c>
      <c r="C6127" t="s">
        <v>83</v>
      </c>
      <c r="D6127">
        <v>20.51</v>
      </c>
    </row>
    <row r="6128" spans="1:4" x14ac:dyDescent="0.2">
      <c r="A6128">
        <v>89509</v>
      </c>
      <c r="B6128" t="s">
        <v>1485</v>
      </c>
      <c r="C6128" t="s">
        <v>83</v>
      </c>
      <c r="D6128">
        <v>27.61</v>
      </c>
    </row>
    <row r="6129" spans="1:4" x14ac:dyDescent="0.2">
      <c r="A6129">
        <v>89576</v>
      </c>
      <c r="B6129" t="s">
        <v>13665</v>
      </c>
      <c r="C6129" t="s">
        <v>83</v>
      </c>
      <c r="D6129">
        <v>29.94</v>
      </c>
    </row>
    <row r="6130" spans="1:4" x14ac:dyDescent="0.2">
      <c r="A6130">
        <v>89511</v>
      </c>
      <c r="B6130" t="s">
        <v>13666</v>
      </c>
      <c r="C6130" t="s">
        <v>83</v>
      </c>
      <c r="D6130">
        <v>46.65</v>
      </c>
    </row>
    <row r="6131" spans="1:4" x14ac:dyDescent="0.2">
      <c r="A6131">
        <v>89675</v>
      </c>
      <c r="B6131" t="s">
        <v>13667</v>
      </c>
      <c r="C6131" t="s">
        <v>52</v>
      </c>
      <c r="D6131">
        <v>79.040000000000006</v>
      </c>
    </row>
    <row r="6132" spans="1:4" x14ac:dyDescent="0.2">
      <c r="A6132">
        <v>89559</v>
      </c>
      <c r="B6132" t="s">
        <v>13668</v>
      </c>
      <c r="C6132" t="s">
        <v>52</v>
      </c>
      <c r="D6132">
        <v>72.5</v>
      </c>
    </row>
    <row r="6133" spans="1:4" x14ac:dyDescent="0.2">
      <c r="A6133">
        <v>104172</v>
      </c>
      <c r="B6133" t="s">
        <v>13669</v>
      </c>
      <c r="C6133" t="s">
        <v>52</v>
      </c>
      <c r="D6133">
        <v>295.61</v>
      </c>
    </row>
    <row r="6134" spans="1:4" x14ac:dyDescent="0.2">
      <c r="A6134">
        <v>89683</v>
      </c>
      <c r="B6134" t="s">
        <v>13670</v>
      </c>
      <c r="C6134" t="s">
        <v>52</v>
      </c>
      <c r="D6134">
        <v>305.2</v>
      </c>
    </row>
    <row r="6135" spans="1:4" x14ac:dyDescent="0.2">
      <c r="A6135">
        <v>89667</v>
      </c>
      <c r="B6135" t="s">
        <v>13671</v>
      </c>
      <c r="C6135" t="s">
        <v>52</v>
      </c>
      <c r="D6135">
        <v>48.21</v>
      </c>
    </row>
    <row r="6136" spans="1:4" x14ac:dyDescent="0.2">
      <c r="A6136">
        <v>89550</v>
      </c>
      <c r="B6136" t="s">
        <v>13672</v>
      </c>
      <c r="C6136" t="s">
        <v>52</v>
      </c>
      <c r="D6136">
        <v>44.59</v>
      </c>
    </row>
    <row r="6137" spans="1:4" x14ac:dyDescent="0.2">
      <c r="A6137">
        <v>89693</v>
      </c>
      <c r="B6137" t="s">
        <v>13673</v>
      </c>
      <c r="C6137" t="s">
        <v>52</v>
      </c>
      <c r="D6137">
        <v>89.28</v>
      </c>
    </row>
    <row r="6138" spans="1:4" x14ac:dyDescent="0.2">
      <c r="A6138">
        <v>89571</v>
      </c>
      <c r="B6138" t="s">
        <v>13674</v>
      </c>
      <c r="C6138" t="s">
        <v>52</v>
      </c>
      <c r="D6138">
        <v>76.2</v>
      </c>
    </row>
    <row r="6139" spans="1:4" x14ac:dyDescent="0.2">
      <c r="A6139">
        <v>89696</v>
      </c>
      <c r="B6139" t="s">
        <v>13675</v>
      </c>
      <c r="C6139" t="s">
        <v>52</v>
      </c>
      <c r="D6139">
        <v>94.44</v>
      </c>
    </row>
    <row r="6140" spans="1:4" x14ac:dyDescent="0.2">
      <c r="A6140">
        <v>89573</v>
      </c>
      <c r="B6140" t="s">
        <v>13676</v>
      </c>
      <c r="C6140" t="s">
        <v>52</v>
      </c>
      <c r="D6140">
        <v>83.31</v>
      </c>
    </row>
    <row r="6141" spans="1:4" x14ac:dyDescent="0.2">
      <c r="A6141">
        <v>89704</v>
      </c>
      <c r="B6141" t="s">
        <v>13677</v>
      </c>
      <c r="C6141" t="s">
        <v>52</v>
      </c>
      <c r="D6141">
        <v>167.91</v>
      </c>
    </row>
    <row r="6142" spans="1:4" x14ac:dyDescent="0.2">
      <c r="A6142">
        <v>104175</v>
      </c>
      <c r="B6142" t="s">
        <v>13678</v>
      </c>
      <c r="C6142" t="s">
        <v>52</v>
      </c>
      <c r="D6142">
        <v>152.77000000000001</v>
      </c>
    </row>
    <row r="6143" spans="1:4" x14ac:dyDescent="0.2">
      <c r="A6143">
        <v>89701</v>
      </c>
      <c r="B6143" t="s">
        <v>13679</v>
      </c>
      <c r="C6143" t="s">
        <v>52</v>
      </c>
      <c r="D6143">
        <v>216</v>
      </c>
    </row>
    <row r="6144" spans="1:4" x14ac:dyDescent="0.2">
      <c r="A6144">
        <v>104177</v>
      </c>
      <c r="B6144" t="s">
        <v>13680</v>
      </c>
      <c r="C6144" t="s">
        <v>52</v>
      </c>
      <c r="D6144">
        <v>196.83</v>
      </c>
    </row>
    <row r="6145" spans="1:4" x14ac:dyDescent="0.2">
      <c r="A6145">
        <v>89566</v>
      </c>
      <c r="B6145" t="s">
        <v>13681</v>
      </c>
      <c r="C6145" t="s">
        <v>52</v>
      </c>
      <c r="D6145">
        <v>51.95</v>
      </c>
    </row>
    <row r="6146" spans="1:4" x14ac:dyDescent="0.2">
      <c r="A6146">
        <v>89687</v>
      </c>
      <c r="B6146" t="s">
        <v>13682</v>
      </c>
      <c r="C6146" t="s">
        <v>52</v>
      </c>
      <c r="D6146">
        <v>59.19</v>
      </c>
    </row>
    <row r="6147" spans="1:4" x14ac:dyDescent="0.2">
      <c r="A6147">
        <v>102450</v>
      </c>
      <c r="B6147" t="s">
        <v>13683</v>
      </c>
      <c r="C6147" t="s">
        <v>3211</v>
      </c>
      <c r="D6147" t="s">
        <v>17527</v>
      </c>
    </row>
    <row r="6148" spans="1:4" x14ac:dyDescent="0.2">
      <c r="A6148">
        <v>102250</v>
      </c>
      <c r="B6148" t="s">
        <v>13684</v>
      </c>
      <c r="C6148" t="s">
        <v>3211</v>
      </c>
      <c r="D6148" t="s">
        <v>17527</v>
      </c>
    </row>
    <row r="6149" spans="1:4" x14ac:dyDescent="0.2">
      <c r="A6149">
        <v>102240</v>
      </c>
      <c r="B6149" t="s">
        <v>13685</v>
      </c>
      <c r="C6149" t="s">
        <v>3211</v>
      </c>
      <c r="D6149" t="s">
        <v>17527</v>
      </c>
    </row>
    <row r="6150" spans="1:4" x14ac:dyDescent="0.2">
      <c r="A6150">
        <v>102449</v>
      </c>
      <c r="B6150" t="s">
        <v>13686</v>
      </c>
      <c r="C6150" t="s">
        <v>3211</v>
      </c>
      <c r="D6150" t="s">
        <v>17527</v>
      </c>
    </row>
    <row r="6151" spans="1:4" x14ac:dyDescent="0.2">
      <c r="A6151">
        <v>102249</v>
      </c>
      <c r="B6151" t="s">
        <v>13687</v>
      </c>
      <c r="C6151" t="s">
        <v>3211</v>
      </c>
      <c r="D6151" t="s">
        <v>17527</v>
      </c>
    </row>
    <row r="6152" spans="1:4" x14ac:dyDescent="0.2">
      <c r="A6152">
        <v>102238</v>
      </c>
      <c r="B6152" t="s">
        <v>13688</v>
      </c>
      <c r="C6152" t="s">
        <v>3211</v>
      </c>
      <c r="D6152" t="s">
        <v>17527</v>
      </c>
    </row>
    <row r="6153" spans="1:4" x14ac:dyDescent="0.2">
      <c r="A6153">
        <v>102448</v>
      </c>
      <c r="B6153" t="s">
        <v>13689</v>
      </c>
      <c r="C6153" t="s">
        <v>3211</v>
      </c>
      <c r="D6153" t="s">
        <v>17527</v>
      </c>
    </row>
    <row r="6154" spans="1:4" x14ac:dyDescent="0.2">
      <c r="A6154">
        <v>102248</v>
      </c>
      <c r="B6154" t="s">
        <v>13690</v>
      </c>
      <c r="C6154" t="s">
        <v>3211</v>
      </c>
      <c r="D6154" t="s">
        <v>17527</v>
      </c>
    </row>
    <row r="6155" spans="1:4" x14ac:dyDescent="0.2">
      <c r="A6155">
        <v>102253</v>
      </c>
      <c r="B6155" t="s">
        <v>13691</v>
      </c>
      <c r="C6155" t="s">
        <v>3211</v>
      </c>
      <c r="D6155" s="335">
        <v>1064.93</v>
      </c>
    </row>
    <row r="6156" spans="1:4" x14ac:dyDescent="0.2">
      <c r="A6156">
        <v>102254</v>
      </c>
      <c r="B6156" t="s">
        <v>13693</v>
      </c>
      <c r="C6156" t="s">
        <v>3211</v>
      </c>
      <c r="D6156">
        <v>866.85</v>
      </c>
    </row>
    <row r="6157" spans="1:4" x14ac:dyDescent="0.2">
      <c r="A6157">
        <v>102257</v>
      </c>
      <c r="B6157" t="s">
        <v>13694</v>
      </c>
      <c r="C6157" t="s">
        <v>3211</v>
      </c>
      <c r="D6157">
        <v>409.31</v>
      </c>
    </row>
    <row r="6158" spans="1:4" x14ac:dyDescent="0.2">
      <c r="A6158">
        <v>102239</v>
      </c>
      <c r="B6158" t="s">
        <v>13695</v>
      </c>
      <c r="C6158" t="s">
        <v>3211</v>
      </c>
      <c r="D6158" t="s">
        <v>17527</v>
      </c>
    </row>
    <row r="6159" spans="1:4" x14ac:dyDescent="0.2">
      <c r="A6159">
        <v>102236</v>
      </c>
      <c r="B6159" t="s">
        <v>13696</v>
      </c>
      <c r="C6159" t="s">
        <v>3211</v>
      </c>
      <c r="D6159" t="s">
        <v>17527</v>
      </c>
    </row>
    <row r="6160" spans="1:4" x14ac:dyDescent="0.2">
      <c r="A6160">
        <v>102235</v>
      </c>
      <c r="B6160" t="s">
        <v>13697</v>
      </c>
      <c r="C6160" t="s">
        <v>3211</v>
      </c>
      <c r="D6160">
        <v>626.84</v>
      </c>
    </row>
    <row r="6161" spans="1:4" x14ac:dyDescent="0.2">
      <c r="A6161">
        <v>106164</v>
      </c>
      <c r="B6161" t="s">
        <v>13698</v>
      </c>
      <c r="C6161" t="s">
        <v>3211</v>
      </c>
      <c r="D6161" t="s">
        <v>17527</v>
      </c>
    </row>
    <row r="6162" spans="1:4" x14ac:dyDescent="0.2">
      <c r="A6162">
        <v>102260</v>
      </c>
      <c r="B6162" t="s">
        <v>13699</v>
      </c>
      <c r="C6162" t="s">
        <v>3211</v>
      </c>
      <c r="D6162" t="s">
        <v>17527</v>
      </c>
    </row>
    <row r="6163" spans="1:4" x14ac:dyDescent="0.2">
      <c r="A6163">
        <v>102259</v>
      </c>
      <c r="B6163" t="s">
        <v>13700</v>
      </c>
      <c r="C6163" t="s">
        <v>3211</v>
      </c>
      <c r="D6163" t="s">
        <v>17527</v>
      </c>
    </row>
    <row r="6164" spans="1:4" x14ac:dyDescent="0.2">
      <c r="A6164">
        <v>102262</v>
      </c>
      <c r="B6164" t="s">
        <v>13701</v>
      </c>
      <c r="C6164" t="s">
        <v>52</v>
      </c>
      <c r="D6164" t="s">
        <v>17527</v>
      </c>
    </row>
    <row r="6165" spans="1:4" x14ac:dyDescent="0.2">
      <c r="A6165">
        <v>102242</v>
      </c>
      <c r="B6165" t="s">
        <v>13702</v>
      </c>
      <c r="C6165" t="s">
        <v>3211</v>
      </c>
      <c r="D6165" t="s">
        <v>17527</v>
      </c>
    </row>
    <row r="6166" spans="1:4" x14ac:dyDescent="0.2">
      <c r="A6166">
        <v>106165</v>
      </c>
      <c r="B6166" t="s">
        <v>13703</v>
      </c>
      <c r="C6166" t="s">
        <v>52</v>
      </c>
      <c r="D6166" t="s">
        <v>17527</v>
      </c>
    </row>
    <row r="6167" spans="1:4" x14ac:dyDescent="0.2">
      <c r="A6167">
        <v>102246</v>
      </c>
      <c r="B6167" t="s">
        <v>13704</v>
      </c>
      <c r="C6167" t="s">
        <v>3211</v>
      </c>
      <c r="D6167" t="s">
        <v>17527</v>
      </c>
    </row>
    <row r="6168" spans="1:4" x14ac:dyDescent="0.2">
      <c r="A6168">
        <v>102252</v>
      </c>
      <c r="B6168" t="s">
        <v>13705</v>
      </c>
      <c r="C6168" t="s">
        <v>3211</v>
      </c>
      <c r="D6168" t="s">
        <v>17527</v>
      </c>
    </row>
    <row r="6169" spans="1:4" x14ac:dyDescent="0.2">
      <c r="A6169">
        <v>101912</v>
      </c>
      <c r="B6169" t="s">
        <v>13706</v>
      </c>
      <c r="C6169" t="s">
        <v>52</v>
      </c>
      <c r="D6169" s="335">
        <v>1585.79</v>
      </c>
    </row>
    <row r="6170" spans="1:4" x14ac:dyDescent="0.2">
      <c r="A6170">
        <v>96765</v>
      </c>
      <c r="B6170" t="s">
        <v>13707</v>
      </c>
      <c r="C6170" t="s">
        <v>52</v>
      </c>
      <c r="D6170" s="335">
        <v>1707.45</v>
      </c>
    </row>
    <row r="6171" spans="1:4" x14ac:dyDescent="0.2">
      <c r="A6171">
        <v>97430</v>
      </c>
      <c r="B6171" t="s">
        <v>13708</v>
      </c>
      <c r="C6171" t="s">
        <v>52</v>
      </c>
      <c r="D6171">
        <v>48.28</v>
      </c>
    </row>
    <row r="6172" spans="1:4" x14ac:dyDescent="0.2">
      <c r="A6172">
        <v>97431</v>
      </c>
      <c r="B6172" t="s">
        <v>13709</v>
      </c>
      <c r="C6172" t="s">
        <v>52</v>
      </c>
      <c r="D6172">
        <v>51.07</v>
      </c>
    </row>
    <row r="6173" spans="1:4" x14ac:dyDescent="0.2">
      <c r="A6173">
        <v>97432</v>
      </c>
      <c r="B6173" t="s">
        <v>13710</v>
      </c>
      <c r="C6173" t="s">
        <v>52</v>
      </c>
      <c r="D6173">
        <v>54.92</v>
      </c>
    </row>
    <row r="6174" spans="1:4" x14ac:dyDescent="0.2">
      <c r="A6174">
        <v>101913</v>
      </c>
      <c r="B6174" t="s">
        <v>13711</v>
      </c>
      <c r="C6174" t="s">
        <v>52</v>
      </c>
      <c r="D6174">
        <v>479.09</v>
      </c>
    </row>
    <row r="6175" spans="1:4" x14ac:dyDescent="0.2">
      <c r="A6175">
        <v>101914</v>
      </c>
      <c r="B6175" t="s">
        <v>13712</v>
      </c>
      <c r="C6175" t="s">
        <v>52</v>
      </c>
      <c r="D6175">
        <v>580.29999999999995</v>
      </c>
    </row>
    <row r="6176" spans="1:4" x14ac:dyDescent="0.2">
      <c r="A6176">
        <v>101915</v>
      </c>
      <c r="B6176" t="s">
        <v>13713</v>
      </c>
      <c r="C6176" t="s">
        <v>52</v>
      </c>
      <c r="D6176">
        <v>409.02</v>
      </c>
    </row>
    <row r="6177" spans="1:4" x14ac:dyDescent="0.2">
      <c r="A6177">
        <v>97433</v>
      </c>
      <c r="B6177" t="s">
        <v>13714</v>
      </c>
      <c r="C6177" t="s">
        <v>52</v>
      </c>
      <c r="D6177">
        <v>102.7</v>
      </c>
    </row>
    <row r="6178" spans="1:4" x14ac:dyDescent="0.2">
      <c r="A6178">
        <v>97435</v>
      </c>
      <c r="B6178" t="s">
        <v>13715</v>
      </c>
      <c r="C6178" t="s">
        <v>52</v>
      </c>
      <c r="D6178">
        <v>115.19</v>
      </c>
    </row>
    <row r="6179" spans="1:4" x14ac:dyDescent="0.2">
      <c r="A6179">
        <v>97437</v>
      </c>
      <c r="B6179" t="s">
        <v>13716</v>
      </c>
      <c r="C6179" t="s">
        <v>52</v>
      </c>
      <c r="D6179">
        <v>127.55</v>
      </c>
    </row>
    <row r="6180" spans="1:4" x14ac:dyDescent="0.2">
      <c r="A6180">
        <v>97546</v>
      </c>
      <c r="B6180" t="s">
        <v>13717</v>
      </c>
      <c r="C6180" t="s">
        <v>52</v>
      </c>
      <c r="D6180">
        <v>40.31</v>
      </c>
    </row>
    <row r="6181" spans="1:4" x14ac:dyDescent="0.2">
      <c r="A6181">
        <v>97548</v>
      </c>
      <c r="B6181" t="s">
        <v>13718</v>
      </c>
      <c r="C6181" t="s">
        <v>52</v>
      </c>
      <c r="D6181">
        <v>60.91</v>
      </c>
    </row>
    <row r="6182" spans="1:4" x14ac:dyDescent="0.2">
      <c r="A6182">
        <v>97550</v>
      </c>
      <c r="B6182" t="s">
        <v>13719</v>
      </c>
      <c r="C6182" t="s">
        <v>52</v>
      </c>
      <c r="D6182">
        <v>103.34</v>
      </c>
    </row>
    <row r="6183" spans="1:4" x14ac:dyDescent="0.2">
      <c r="A6183">
        <v>97479</v>
      </c>
      <c r="B6183" t="s">
        <v>13720</v>
      </c>
      <c r="C6183" t="s">
        <v>52</v>
      </c>
      <c r="D6183">
        <v>64.62</v>
      </c>
    </row>
    <row r="6184" spans="1:4" x14ac:dyDescent="0.2">
      <c r="A6184">
        <v>97517</v>
      </c>
      <c r="B6184" t="s">
        <v>13721</v>
      </c>
      <c r="C6184" t="s">
        <v>52</v>
      </c>
      <c r="D6184">
        <v>59.85</v>
      </c>
    </row>
    <row r="6185" spans="1:4" x14ac:dyDescent="0.2">
      <c r="A6185">
        <v>97481</v>
      </c>
      <c r="B6185" t="s">
        <v>13722</v>
      </c>
      <c r="C6185" t="s">
        <v>52</v>
      </c>
      <c r="D6185">
        <v>92.39</v>
      </c>
    </row>
    <row r="6186" spans="1:4" x14ac:dyDescent="0.2">
      <c r="A6186">
        <v>97519</v>
      </c>
      <c r="B6186" t="s">
        <v>13723</v>
      </c>
      <c r="C6186" t="s">
        <v>52</v>
      </c>
      <c r="D6186">
        <v>83.99</v>
      </c>
    </row>
    <row r="6187" spans="1:4" x14ac:dyDescent="0.2">
      <c r="A6187">
        <v>97483</v>
      </c>
      <c r="B6187" t="s">
        <v>13724</v>
      </c>
      <c r="C6187" t="s">
        <v>52</v>
      </c>
      <c r="D6187">
        <v>128.09</v>
      </c>
    </row>
    <row r="6188" spans="1:4" x14ac:dyDescent="0.2">
      <c r="A6188">
        <v>97521</v>
      </c>
      <c r="B6188" t="s">
        <v>13725</v>
      </c>
      <c r="C6188" t="s">
        <v>52</v>
      </c>
      <c r="D6188">
        <v>115.53</v>
      </c>
    </row>
    <row r="6189" spans="1:4" x14ac:dyDescent="0.2">
      <c r="A6189">
        <v>97452</v>
      </c>
      <c r="B6189" t="s">
        <v>13726</v>
      </c>
      <c r="C6189" t="s">
        <v>52</v>
      </c>
      <c r="D6189">
        <v>213.56</v>
      </c>
    </row>
    <row r="6190" spans="1:4" x14ac:dyDescent="0.2">
      <c r="A6190">
        <v>97485</v>
      </c>
      <c r="B6190" t="s">
        <v>13727</v>
      </c>
      <c r="C6190" t="s">
        <v>52</v>
      </c>
      <c r="D6190">
        <v>175.34</v>
      </c>
    </row>
    <row r="6191" spans="1:4" x14ac:dyDescent="0.2">
      <c r="A6191">
        <v>97523</v>
      </c>
      <c r="B6191" t="s">
        <v>13728</v>
      </c>
      <c r="C6191" t="s">
        <v>52</v>
      </c>
      <c r="D6191">
        <v>157.58000000000001</v>
      </c>
    </row>
    <row r="6192" spans="1:4" x14ac:dyDescent="0.2">
      <c r="A6192">
        <v>97454</v>
      </c>
      <c r="B6192" t="s">
        <v>13729</v>
      </c>
      <c r="C6192" t="s">
        <v>52</v>
      </c>
      <c r="D6192">
        <v>344.28</v>
      </c>
    </row>
    <row r="6193" spans="1:4" x14ac:dyDescent="0.2">
      <c r="A6193">
        <v>97487</v>
      </c>
      <c r="B6193" t="s">
        <v>13730</v>
      </c>
      <c r="C6193" t="s">
        <v>52</v>
      </c>
      <c r="D6193">
        <v>317.27999999999997</v>
      </c>
    </row>
    <row r="6194" spans="1:4" x14ac:dyDescent="0.2">
      <c r="A6194">
        <v>97525</v>
      </c>
      <c r="B6194" t="s">
        <v>13731</v>
      </c>
      <c r="C6194" t="s">
        <v>52</v>
      </c>
      <c r="D6194">
        <v>291.72000000000003</v>
      </c>
    </row>
    <row r="6195" spans="1:4" x14ac:dyDescent="0.2">
      <c r="A6195">
        <v>97456</v>
      </c>
      <c r="B6195" t="s">
        <v>13732</v>
      </c>
      <c r="C6195" t="s">
        <v>52</v>
      </c>
      <c r="D6195">
        <v>754.1</v>
      </c>
    </row>
    <row r="6196" spans="1:4" x14ac:dyDescent="0.2">
      <c r="A6196">
        <v>97489</v>
      </c>
      <c r="B6196" t="s">
        <v>13733</v>
      </c>
      <c r="C6196" t="s">
        <v>52</v>
      </c>
      <c r="D6196">
        <v>738.3</v>
      </c>
    </row>
    <row r="6197" spans="1:4" x14ac:dyDescent="0.2">
      <c r="A6197">
        <v>97527</v>
      </c>
      <c r="B6197" t="s">
        <v>13734</v>
      </c>
      <c r="C6197" t="s">
        <v>52</v>
      </c>
      <c r="D6197">
        <v>704.95</v>
      </c>
    </row>
    <row r="6198" spans="1:4" x14ac:dyDescent="0.2">
      <c r="A6198">
        <v>97434</v>
      </c>
      <c r="B6198" t="s">
        <v>13735</v>
      </c>
      <c r="C6198" t="s">
        <v>52</v>
      </c>
      <c r="D6198">
        <v>104.36</v>
      </c>
    </row>
    <row r="6199" spans="1:4" x14ac:dyDescent="0.2">
      <c r="A6199">
        <v>97436</v>
      </c>
      <c r="B6199" t="s">
        <v>13736</v>
      </c>
      <c r="C6199" t="s">
        <v>52</v>
      </c>
      <c r="D6199">
        <v>118.38</v>
      </c>
    </row>
    <row r="6200" spans="1:4" x14ac:dyDescent="0.2">
      <c r="A6200">
        <v>97438</v>
      </c>
      <c r="B6200" t="s">
        <v>13737</v>
      </c>
      <c r="C6200" t="s">
        <v>52</v>
      </c>
      <c r="D6200">
        <v>130.96</v>
      </c>
    </row>
    <row r="6201" spans="1:4" x14ac:dyDescent="0.2">
      <c r="A6201">
        <v>97547</v>
      </c>
      <c r="B6201" t="s">
        <v>13738</v>
      </c>
      <c r="C6201" t="s">
        <v>52</v>
      </c>
      <c r="D6201">
        <v>40.31</v>
      </c>
    </row>
    <row r="6202" spans="1:4" x14ac:dyDescent="0.2">
      <c r="A6202">
        <v>97549</v>
      </c>
      <c r="B6202" t="s">
        <v>13739</v>
      </c>
      <c r="C6202" t="s">
        <v>52</v>
      </c>
      <c r="D6202">
        <v>60.91</v>
      </c>
    </row>
    <row r="6203" spans="1:4" x14ac:dyDescent="0.2">
      <c r="A6203">
        <v>97551</v>
      </c>
      <c r="B6203" t="s">
        <v>13740</v>
      </c>
      <c r="C6203" t="s">
        <v>52</v>
      </c>
      <c r="D6203">
        <v>103.34</v>
      </c>
    </row>
    <row r="6204" spans="1:4" x14ac:dyDescent="0.2">
      <c r="A6204">
        <v>97480</v>
      </c>
      <c r="B6204" t="s">
        <v>13741</v>
      </c>
      <c r="C6204" t="s">
        <v>52</v>
      </c>
      <c r="D6204">
        <v>64.62</v>
      </c>
    </row>
    <row r="6205" spans="1:4" x14ac:dyDescent="0.2">
      <c r="A6205">
        <v>97518</v>
      </c>
      <c r="B6205" t="s">
        <v>13742</v>
      </c>
      <c r="C6205" t="s">
        <v>52</v>
      </c>
      <c r="D6205">
        <v>59.85</v>
      </c>
    </row>
    <row r="6206" spans="1:4" x14ac:dyDescent="0.2">
      <c r="A6206">
        <v>97482</v>
      </c>
      <c r="B6206" t="s">
        <v>13743</v>
      </c>
      <c r="C6206" t="s">
        <v>52</v>
      </c>
      <c r="D6206">
        <v>92.39</v>
      </c>
    </row>
    <row r="6207" spans="1:4" x14ac:dyDescent="0.2">
      <c r="A6207">
        <v>97520</v>
      </c>
      <c r="B6207" t="s">
        <v>13744</v>
      </c>
      <c r="C6207" t="s">
        <v>52</v>
      </c>
      <c r="D6207">
        <v>83.99</v>
      </c>
    </row>
    <row r="6208" spans="1:4" x14ac:dyDescent="0.2">
      <c r="A6208">
        <v>97484</v>
      </c>
      <c r="B6208" t="s">
        <v>13745</v>
      </c>
      <c r="C6208" t="s">
        <v>52</v>
      </c>
      <c r="D6208">
        <v>128.09</v>
      </c>
    </row>
    <row r="6209" spans="1:4" x14ac:dyDescent="0.2">
      <c r="A6209">
        <v>97522</v>
      </c>
      <c r="B6209" t="s">
        <v>13746</v>
      </c>
      <c r="C6209" t="s">
        <v>52</v>
      </c>
      <c r="D6209">
        <v>115.53</v>
      </c>
    </row>
    <row r="6210" spans="1:4" x14ac:dyDescent="0.2">
      <c r="A6210">
        <v>97453</v>
      </c>
      <c r="B6210" t="s">
        <v>13747</v>
      </c>
      <c r="C6210" t="s">
        <v>52</v>
      </c>
      <c r="D6210">
        <v>225.39</v>
      </c>
    </row>
    <row r="6211" spans="1:4" x14ac:dyDescent="0.2">
      <c r="A6211">
        <v>97486</v>
      </c>
      <c r="B6211" t="s">
        <v>13748</v>
      </c>
      <c r="C6211" t="s">
        <v>52</v>
      </c>
      <c r="D6211">
        <v>187.17</v>
      </c>
    </row>
    <row r="6212" spans="1:4" x14ac:dyDescent="0.2">
      <c r="A6212">
        <v>97524</v>
      </c>
      <c r="B6212" t="s">
        <v>13749</v>
      </c>
      <c r="C6212" t="s">
        <v>52</v>
      </c>
      <c r="D6212">
        <v>169.41</v>
      </c>
    </row>
    <row r="6213" spans="1:4" x14ac:dyDescent="0.2">
      <c r="A6213">
        <v>97455</v>
      </c>
      <c r="B6213" t="s">
        <v>13750</v>
      </c>
      <c r="C6213" t="s">
        <v>52</v>
      </c>
      <c r="D6213">
        <v>363.2</v>
      </c>
    </row>
    <row r="6214" spans="1:4" x14ac:dyDescent="0.2">
      <c r="A6214">
        <v>97488</v>
      </c>
      <c r="B6214" t="s">
        <v>13751</v>
      </c>
      <c r="C6214" t="s">
        <v>52</v>
      </c>
      <c r="D6214">
        <v>336.2</v>
      </c>
    </row>
    <row r="6215" spans="1:4" x14ac:dyDescent="0.2">
      <c r="A6215">
        <v>97526</v>
      </c>
      <c r="B6215" t="s">
        <v>13752</v>
      </c>
      <c r="C6215" t="s">
        <v>52</v>
      </c>
      <c r="D6215">
        <v>310.64</v>
      </c>
    </row>
    <row r="6216" spans="1:4" x14ac:dyDescent="0.2">
      <c r="A6216">
        <v>97457</v>
      </c>
      <c r="B6216" t="s">
        <v>13753</v>
      </c>
      <c r="C6216" t="s">
        <v>52</v>
      </c>
      <c r="D6216">
        <v>669.21</v>
      </c>
    </row>
    <row r="6217" spans="1:4" x14ac:dyDescent="0.2">
      <c r="A6217">
        <v>97490</v>
      </c>
      <c r="B6217" t="s">
        <v>13754</v>
      </c>
      <c r="C6217" t="s">
        <v>52</v>
      </c>
      <c r="D6217">
        <v>653.41</v>
      </c>
    </row>
    <row r="6218" spans="1:4" x14ac:dyDescent="0.2">
      <c r="A6218">
        <v>97528</v>
      </c>
      <c r="B6218" t="s">
        <v>13755</v>
      </c>
      <c r="C6218" t="s">
        <v>52</v>
      </c>
      <c r="D6218">
        <v>620.05999999999995</v>
      </c>
    </row>
    <row r="6219" spans="1:4" x14ac:dyDescent="0.2">
      <c r="A6219">
        <v>101906</v>
      </c>
      <c r="B6219" t="s">
        <v>13756</v>
      </c>
      <c r="C6219" t="s">
        <v>52</v>
      </c>
      <c r="D6219">
        <v>820.08</v>
      </c>
    </row>
    <row r="6220" spans="1:4" x14ac:dyDescent="0.2">
      <c r="A6220">
        <v>101907</v>
      </c>
      <c r="B6220" t="s">
        <v>13757</v>
      </c>
      <c r="C6220" t="s">
        <v>52</v>
      </c>
      <c r="D6220">
        <v>885.85</v>
      </c>
    </row>
    <row r="6221" spans="1:4" x14ac:dyDescent="0.2">
      <c r="A6221">
        <v>101911</v>
      </c>
      <c r="B6221" t="s">
        <v>13758</v>
      </c>
      <c r="C6221" t="s">
        <v>52</v>
      </c>
      <c r="D6221">
        <v>425.46</v>
      </c>
    </row>
    <row r="6222" spans="1:4" x14ac:dyDescent="0.2">
      <c r="A6222">
        <v>101908</v>
      </c>
      <c r="B6222" t="s">
        <v>13759</v>
      </c>
      <c r="C6222" t="s">
        <v>52</v>
      </c>
      <c r="D6222">
        <v>272</v>
      </c>
    </row>
    <row r="6223" spans="1:4" x14ac:dyDescent="0.2">
      <c r="A6223">
        <v>101909</v>
      </c>
      <c r="B6223" t="s">
        <v>13760</v>
      </c>
      <c r="C6223" t="s">
        <v>52</v>
      </c>
      <c r="D6223">
        <v>315.85000000000002</v>
      </c>
    </row>
    <row r="6224" spans="1:4" x14ac:dyDescent="0.2">
      <c r="A6224">
        <v>101910</v>
      </c>
      <c r="B6224" t="s">
        <v>13761</v>
      </c>
      <c r="C6224" t="s">
        <v>52</v>
      </c>
      <c r="D6224">
        <v>370.65</v>
      </c>
    </row>
    <row r="6225" spans="1:4" x14ac:dyDescent="0.2">
      <c r="A6225">
        <v>101905</v>
      </c>
      <c r="B6225" t="s">
        <v>13762</v>
      </c>
      <c r="C6225" t="s">
        <v>52</v>
      </c>
      <c r="D6225">
        <v>280.22000000000003</v>
      </c>
    </row>
    <row r="6226" spans="1:4" x14ac:dyDescent="0.2">
      <c r="A6226">
        <v>92698</v>
      </c>
      <c r="B6226" t="s">
        <v>13763</v>
      </c>
      <c r="C6226" t="s">
        <v>52</v>
      </c>
      <c r="D6226">
        <v>25.46</v>
      </c>
    </row>
    <row r="6227" spans="1:4" x14ac:dyDescent="0.2">
      <c r="A6227">
        <v>92700</v>
      </c>
      <c r="B6227" t="s">
        <v>13764</v>
      </c>
      <c r="C6227" t="s">
        <v>52</v>
      </c>
      <c r="D6227">
        <v>41.69</v>
      </c>
    </row>
    <row r="6228" spans="1:4" x14ac:dyDescent="0.2">
      <c r="A6228">
        <v>92702</v>
      </c>
      <c r="B6228" t="s">
        <v>13765</v>
      </c>
      <c r="C6228" t="s">
        <v>52</v>
      </c>
      <c r="D6228">
        <v>65.569999999999993</v>
      </c>
    </row>
    <row r="6229" spans="1:4" x14ac:dyDescent="0.2">
      <c r="A6229">
        <v>92669</v>
      </c>
      <c r="B6229" t="s">
        <v>13766</v>
      </c>
      <c r="C6229" t="s">
        <v>52</v>
      </c>
      <c r="D6229">
        <v>47.89</v>
      </c>
    </row>
    <row r="6230" spans="1:4" x14ac:dyDescent="0.2">
      <c r="A6230">
        <v>92671</v>
      </c>
      <c r="B6230" t="s">
        <v>13767</v>
      </c>
      <c r="C6230" t="s">
        <v>52</v>
      </c>
      <c r="D6230">
        <v>62.6</v>
      </c>
    </row>
    <row r="6231" spans="1:4" x14ac:dyDescent="0.2">
      <c r="A6231">
        <v>92673</v>
      </c>
      <c r="B6231" t="s">
        <v>13768</v>
      </c>
      <c r="C6231" t="s">
        <v>52</v>
      </c>
      <c r="D6231">
        <v>72.83</v>
      </c>
    </row>
    <row r="6232" spans="1:4" x14ac:dyDescent="0.2">
      <c r="A6232">
        <v>92675</v>
      </c>
      <c r="B6232" t="s">
        <v>13769</v>
      </c>
      <c r="C6232" t="s">
        <v>52</v>
      </c>
      <c r="D6232">
        <v>94.06</v>
      </c>
    </row>
    <row r="6233" spans="1:4" x14ac:dyDescent="0.2">
      <c r="A6233">
        <v>92677</v>
      </c>
      <c r="B6233" t="s">
        <v>13770</v>
      </c>
      <c r="C6233" t="s">
        <v>52</v>
      </c>
      <c r="D6233">
        <v>151.16</v>
      </c>
    </row>
    <row r="6234" spans="1:4" x14ac:dyDescent="0.2">
      <c r="A6234">
        <v>92635</v>
      </c>
      <c r="B6234" t="s">
        <v>13771</v>
      </c>
      <c r="C6234" t="s">
        <v>52</v>
      </c>
      <c r="D6234">
        <v>238.51</v>
      </c>
    </row>
    <row r="6235" spans="1:4" x14ac:dyDescent="0.2">
      <c r="A6235">
        <v>92679</v>
      </c>
      <c r="B6235" t="s">
        <v>13772</v>
      </c>
      <c r="C6235" t="s">
        <v>52</v>
      </c>
      <c r="D6235">
        <v>206.04</v>
      </c>
    </row>
    <row r="6236" spans="1:4" x14ac:dyDescent="0.2">
      <c r="A6236">
        <v>92381</v>
      </c>
      <c r="B6236" t="s">
        <v>13773</v>
      </c>
      <c r="C6236" t="s">
        <v>52</v>
      </c>
      <c r="D6236">
        <v>63.53</v>
      </c>
    </row>
    <row r="6237" spans="1:4" x14ac:dyDescent="0.2">
      <c r="A6237">
        <v>92383</v>
      </c>
      <c r="B6237" t="s">
        <v>13774</v>
      </c>
      <c r="C6237" t="s">
        <v>52</v>
      </c>
      <c r="D6237">
        <v>80.38</v>
      </c>
    </row>
    <row r="6238" spans="1:4" x14ac:dyDescent="0.2">
      <c r="A6238">
        <v>92385</v>
      </c>
      <c r="B6238" t="s">
        <v>13775</v>
      </c>
      <c r="C6238" t="s">
        <v>52</v>
      </c>
      <c r="D6238">
        <v>93.06</v>
      </c>
    </row>
    <row r="6239" spans="1:4" x14ac:dyDescent="0.2">
      <c r="A6239">
        <v>92350</v>
      </c>
      <c r="B6239" t="s">
        <v>13776</v>
      </c>
      <c r="C6239" t="s">
        <v>52</v>
      </c>
      <c r="D6239">
        <v>123.74</v>
      </c>
    </row>
    <row r="6240" spans="1:4" x14ac:dyDescent="0.2">
      <c r="A6240">
        <v>92387</v>
      </c>
      <c r="B6240" t="s">
        <v>13777</v>
      </c>
      <c r="C6240" t="s">
        <v>52</v>
      </c>
      <c r="D6240">
        <v>117.35</v>
      </c>
    </row>
    <row r="6241" spans="1:4" x14ac:dyDescent="0.2">
      <c r="A6241">
        <v>92352</v>
      </c>
      <c r="B6241" t="s">
        <v>13778</v>
      </c>
      <c r="C6241" t="s">
        <v>52</v>
      </c>
      <c r="D6241">
        <v>179.15</v>
      </c>
    </row>
    <row r="6242" spans="1:4" x14ac:dyDescent="0.2">
      <c r="A6242">
        <v>92389</v>
      </c>
      <c r="B6242" t="s">
        <v>13779</v>
      </c>
      <c r="C6242" t="s">
        <v>52</v>
      </c>
      <c r="D6242">
        <v>179.02</v>
      </c>
    </row>
    <row r="6243" spans="1:4" x14ac:dyDescent="0.2">
      <c r="A6243">
        <v>92354</v>
      </c>
      <c r="B6243" t="s">
        <v>13780</v>
      </c>
      <c r="C6243" t="s">
        <v>52</v>
      </c>
      <c r="D6243">
        <v>232.36</v>
      </c>
    </row>
    <row r="6244" spans="1:4" x14ac:dyDescent="0.2">
      <c r="A6244">
        <v>92699</v>
      </c>
      <c r="B6244" t="s">
        <v>13781</v>
      </c>
      <c r="C6244" t="s">
        <v>52</v>
      </c>
      <c r="D6244">
        <v>24.07</v>
      </c>
    </row>
    <row r="6245" spans="1:4" x14ac:dyDescent="0.2">
      <c r="A6245">
        <v>92701</v>
      </c>
      <c r="B6245" t="s">
        <v>13782</v>
      </c>
      <c r="C6245" t="s">
        <v>52</v>
      </c>
      <c r="D6245">
        <v>39.61</v>
      </c>
    </row>
    <row r="6246" spans="1:4" x14ac:dyDescent="0.2">
      <c r="A6246">
        <v>92703</v>
      </c>
      <c r="B6246" t="s">
        <v>13783</v>
      </c>
      <c r="C6246" t="s">
        <v>52</v>
      </c>
      <c r="D6246">
        <v>63.02</v>
      </c>
    </row>
    <row r="6247" spans="1:4" x14ac:dyDescent="0.2">
      <c r="A6247">
        <v>92670</v>
      </c>
      <c r="B6247" t="s">
        <v>13784</v>
      </c>
      <c r="C6247" t="s">
        <v>52</v>
      </c>
      <c r="D6247">
        <v>45.34</v>
      </c>
    </row>
    <row r="6248" spans="1:4" x14ac:dyDescent="0.2">
      <c r="A6248">
        <v>92672</v>
      </c>
      <c r="B6248" t="s">
        <v>13785</v>
      </c>
      <c r="C6248" t="s">
        <v>52</v>
      </c>
      <c r="D6248">
        <v>57.51</v>
      </c>
    </row>
    <row r="6249" spans="1:4" x14ac:dyDescent="0.2">
      <c r="A6249">
        <v>92674</v>
      </c>
      <c r="B6249" t="s">
        <v>13786</v>
      </c>
      <c r="C6249" t="s">
        <v>52</v>
      </c>
      <c r="D6249">
        <v>69.33</v>
      </c>
    </row>
    <row r="6250" spans="1:4" x14ac:dyDescent="0.2">
      <c r="A6250">
        <v>92676</v>
      </c>
      <c r="B6250" t="s">
        <v>13787</v>
      </c>
      <c r="C6250" t="s">
        <v>52</v>
      </c>
      <c r="D6250">
        <v>91.68</v>
      </c>
    </row>
    <row r="6251" spans="1:4" x14ac:dyDescent="0.2">
      <c r="A6251">
        <v>92678</v>
      </c>
      <c r="B6251" t="s">
        <v>13788</v>
      </c>
      <c r="C6251" t="s">
        <v>52</v>
      </c>
      <c r="D6251">
        <v>140.66999999999999</v>
      </c>
    </row>
    <row r="6252" spans="1:4" x14ac:dyDescent="0.2">
      <c r="A6252">
        <v>92636</v>
      </c>
      <c r="B6252" t="s">
        <v>13789</v>
      </c>
      <c r="C6252" t="s">
        <v>52</v>
      </c>
      <c r="D6252">
        <v>218.31</v>
      </c>
    </row>
    <row r="6253" spans="1:4" x14ac:dyDescent="0.2">
      <c r="A6253">
        <v>92680</v>
      </c>
      <c r="B6253" t="s">
        <v>13790</v>
      </c>
      <c r="C6253" t="s">
        <v>52</v>
      </c>
      <c r="D6253">
        <v>185.84</v>
      </c>
    </row>
    <row r="6254" spans="1:4" x14ac:dyDescent="0.2">
      <c r="A6254">
        <v>92382</v>
      </c>
      <c r="B6254" t="s">
        <v>13791</v>
      </c>
      <c r="C6254" t="s">
        <v>52</v>
      </c>
      <c r="D6254">
        <v>60.98</v>
      </c>
    </row>
    <row r="6255" spans="1:4" x14ac:dyDescent="0.2">
      <c r="A6255">
        <v>92384</v>
      </c>
      <c r="B6255" t="s">
        <v>13792</v>
      </c>
      <c r="C6255" t="s">
        <v>52</v>
      </c>
      <c r="D6255">
        <v>75.290000000000006</v>
      </c>
    </row>
    <row r="6256" spans="1:4" x14ac:dyDescent="0.2">
      <c r="A6256">
        <v>92386</v>
      </c>
      <c r="B6256" t="s">
        <v>13793</v>
      </c>
      <c r="C6256" t="s">
        <v>52</v>
      </c>
      <c r="D6256">
        <v>89.56</v>
      </c>
    </row>
    <row r="6257" spans="1:4" x14ac:dyDescent="0.2">
      <c r="A6257">
        <v>92351</v>
      </c>
      <c r="B6257" t="s">
        <v>13794</v>
      </c>
      <c r="C6257" t="s">
        <v>52</v>
      </c>
      <c r="D6257">
        <v>121.36</v>
      </c>
    </row>
    <row r="6258" spans="1:4" x14ac:dyDescent="0.2">
      <c r="A6258">
        <v>92388</v>
      </c>
      <c r="B6258" t="s">
        <v>13795</v>
      </c>
      <c r="C6258" t="s">
        <v>52</v>
      </c>
      <c r="D6258">
        <v>114.97</v>
      </c>
    </row>
    <row r="6259" spans="1:4" x14ac:dyDescent="0.2">
      <c r="A6259">
        <v>92353</v>
      </c>
      <c r="B6259" t="s">
        <v>13796</v>
      </c>
      <c r="C6259" t="s">
        <v>52</v>
      </c>
      <c r="D6259">
        <v>168.66</v>
      </c>
    </row>
    <row r="6260" spans="1:4" x14ac:dyDescent="0.2">
      <c r="A6260">
        <v>92390</v>
      </c>
      <c r="B6260" t="s">
        <v>13797</v>
      </c>
      <c r="C6260" t="s">
        <v>52</v>
      </c>
      <c r="D6260">
        <v>168.53</v>
      </c>
    </row>
    <row r="6261" spans="1:4" x14ac:dyDescent="0.2">
      <c r="A6261">
        <v>92355</v>
      </c>
      <c r="B6261" t="s">
        <v>13798</v>
      </c>
      <c r="C6261" t="s">
        <v>52</v>
      </c>
      <c r="D6261">
        <v>212.16</v>
      </c>
    </row>
    <row r="6262" spans="1:4" x14ac:dyDescent="0.2">
      <c r="A6262">
        <v>101925</v>
      </c>
      <c r="B6262" t="s">
        <v>13799</v>
      </c>
      <c r="C6262" t="s">
        <v>52</v>
      </c>
      <c r="D6262">
        <v>338.77</v>
      </c>
    </row>
    <row r="6263" spans="1:4" x14ac:dyDescent="0.2">
      <c r="A6263">
        <v>101934</v>
      </c>
      <c r="B6263" t="s">
        <v>13800</v>
      </c>
      <c r="C6263" t="s">
        <v>52</v>
      </c>
      <c r="D6263">
        <v>353.3</v>
      </c>
    </row>
    <row r="6264" spans="1:4" x14ac:dyDescent="0.2">
      <c r="A6264">
        <v>97541</v>
      </c>
      <c r="B6264" t="s">
        <v>13801</v>
      </c>
      <c r="C6264" t="s">
        <v>52</v>
      </c>
      <c r="D6264">
        <v>30.07</v>
      </c>
    </row>
    <row r="6265" spans="1:4" x14ac:dyDescent="0.2">
      <c r="A6265">
        <v>97462</v>
      </c>
      <c r="B6265" t="s">
        <v>13802</v>
      </c>
      <c r="C6265" t="s">
        <v>52</v>
      </c>
      <c r="D6265">
        <v>32.67</v>
      </c>
    </row>
    <row r="6266" spans="1:4" x14ac:dyDescent="0.2">
      <c r="A6266">
        <v>97544</v>
      </c>
      <c r="B6266" t="s">
        <v>13803</v>
      </c>
      <c r="C6266" t="s">
        <v>52</v>
      </c>
      <c r="D6266">
        <v>49.87</v>
      </c>
    </row>
    <row r="6267" spans="1:4" x14ac:dyDescent="0.2">
      <c r="A6267">
        <v>97500</v>
      </c>
      <c r="B6267" t="s">
        <v>13804</v>
      </c>
      <c r="C6267" t="s">
        <v>52</v>
      </c>
      <c r="D6267">
        <v>30.35</v>
      </c>
    </row>
    <row r="6268" spans="1:4" x14ac:dyDescent="0.2">
      <c r="A6268">
        <v>97465</v>
      </c>
      <c r="B6268" t="s">
        <v>13805</v>
      </c>
      <c r="C6268" t="s">
        <v>52</v>
      </c>
      <c r="D6268">
        <v>65.349999999999994</v>
      </c>
    </row>
    <row r="6269" spans="1:4" x14ac:dyDescent="0.2">
      <c r="A6269">
        <v>97503</v>
      </c>
      <c r="B6269" t="s">
        <v>13806</v>
      </c>
      <c r="C6269" t="s">
        <v>52</v>
      </c>
      <c r="D6269">
        <v>60.96</v>
      </c>
    </row>
    <row r="6270" spans="1:4" x14ac:dyDescent="0.2">
      <c r="A6270">
        <v>97468</v>
      </c>
      <c r="B6270" t="s">
        <v>13807</v>
      </c>
      <c r="C6270" t="s">
        <v>52</v>
      </c>
      <c r="D6270">
        <v>83.07</v>
      </c>
    </row>
    <row r="6271" spans="1:4" x14ac:dyDescent="0.2">
      <c r="A6271">
        <v>97506</v>
      </c>
      <c r="B6271" t="s">
        <v>13808</v>
      </c>
      <c r="C6271" t="s">
        <v>52</v>
      </c>
      <c r="D6271">
        <v>76.069999999999993</v>
      </c>
    </row>
    <row r="6272" spans="1:4" x14ac:dyDescent="0.2">
      <c r="A6272">
        <v>97444</v>
      </c>
      <c r="B6272" t="s">
        <v>13809</v>
      </c>
      <c r="C6272" t="s">
        <v>52</v>
      </c>
      <c r="D6272">
        <v>151.11000000000001</v>
      </c>
    </row>
    <row r="6273" spans="1:4" x14ac:dyDescent="0.2">
      <c r="A6273">
        <v>97471</v>
      </c>
      <c r="B6273" t="s">
        <v>13810</v>
      </c>
      <c r="C6273" t="s">
        <v>52</v>
      </c>
      <c r="D6273">
        <v>123.15</v>
      </c>
    </row>
    <row r="6274" spans="1:4" x14ac:dyDescent="0.2">
      <c r="A6274">
        <v>97509</v>
      </c>
      <c r="B6274" t="s">
        <v>13811</v>
      </c>
      <c r="C6274" t="s">
        <v>52</v>
      </c>
      <c r="D6274">
        <v>113.04</v>
      </c>
    </row>
    <row r="6275" spans="1:4" x14ac:dyDescent="0.2">
      <c r="A6275">
        <v>97447</v>
      </c>
      <c r="B6275" t="s">
        <v>13812</v>
      </c>
      <c r="C6275" t="s">
        <v>52</v>
      </c>
      <c r="D6275">
        <v>248.26</v>
      </c>
    </row>
    <row r="6276" spans="1:4" x14ac:dyDescent="0.2">
      <c r="A6276">
        <v>97475</v>
      </c>
      <c r="B6276" t="s">
        <v>13813</v>
      </c>
      <c r="C6276" t="s">
        <v>52</v>
      </c>
      <c r="D6276">
        <v>226.53</v>
      </c>
    </row>
    <row r="6277" spans="1:4" x14ac:dyDescent="0.2">
      <c r="A6277">
        <v>97512</v>
      </c>
      <c r="B6277" t="s">
        <v>13814</v>
      </c>
      <c r="C6277" t="s">
        <v>52</v>
      </c>
      <c r="D6277">
        <v>212.08</v>
      </c>
    </row>
    <row r="6278" spans="1:4" x14ac:dyDescent="0.2">
      <c r="A6278">
        <v>97450</v>
      </c>
      <c r="B6278" t="s">
        <v>13815</v>
      </c>
      <c r="C6278" t="s">
        <v>52</v>
      </c>
      <c r="D6278">
        <v>317.42</v>
      </c>
    </row>
    <row r="6279" spans="1:4" x14ac:dyDescent="0.2">
      <c r="A6279">
        <v>97478</v>
      </c>
      <c r="B6279" t="s">
        <v>13816</v>
      </c>
      <c r="C6279" t="s">
        <v>52</v>
      </c>
      <c r="D6279">
        <v>303.16000000000003</v>
      </c>
    </row>
    <row r="6280" spans="1:4" x14ac:dyDescent="0.2">
      <c r="A6280">
        <v>97515</v>
      </c>
      <c r="B6280" t="s">
        <v>13817</v>
      </c>
      <c r="C6280" t="s">
        <v>52</v>
      </c>
      <c r="D6280">
        <v>283.52</v>
      </c>
    </row>
    <row r="6281" spans="1:4" x14ac:dyDescent="0.2">
      <c r="A6281">
        <v>92928</v>
      </c>
      <c r="B6281" t="s">
        <v>13818</v>
      </c>
      <c r="C6281" t="s">
        <v>52</v>
      </c>
      <c r="D6281">
        <v>60.71</v>
      </c>
    </row>
    <row r="6282" spans="1:4" x14ac:dyDescent="0.2">
      <c r="A6282">
        <v>92943</v>
      </c>
      <c r="B6282" t="s">
        <v>13819</v>
      </c>
      <c r="C6282" t="s">
        <v>52</v>
      </c>
      <c r="D6282">
        <v>48.04</v>
      </c>
    </row>
    <row r="6283" spans="1:4" x14ac:dyDescent="0.2">
      <c r="A6283">
        <v>92929</v>
      </c>
      <c r="B6283" t="s">
        <v>13820</v>
      </c>
      <c r="C6283" t="s">
        <v>52</v>
      </c>
      <c r="D6283">
        <v>58.99</v>
      </c>
    </row>
    <row r="6284" spans="1:4" x14ac:dyDescent="0.2">
      <c r="A6284">
        <v>92944</v>
      </c>
      <c r="B6284" t="s">
        <v>13821</v>
      </c>
      <c r="C6284" t="s">
        <v>52</v>
      </c>
      <c r="D6284">
        <v>47.03</v>
      </c>
    </row>
    <row r="6285" spans="1:4" x14ac:dyDescent="0.2">
      <c r="A6285">
        <v>92930</v>
      </c>
      <c r="B6285" t="s">
        <v>13822</v>
      </c>
      <c r="C6285" t="s">
        <v>52</v>
      </c>
      <c r="D6285">
        <v>57.76</v>
      </c>
    </row>
    <row r="6286" spans="1:4" x14ac:dyDescent="0.2">
      <c r="A6286">
        <v>92945</v>
      </c>
      <c r="B6286" t="s">
        <v>13823</v>
      </c>
      <c r="C6286" t="s">
        <v>52</v>
      </c>
      <c r="D6286">
        <v>46.32</v>
      </c>
    </row>
    <row r="6287" spans="1:4" x14ac:dyDescent="0.2">
      <c r="A6287">
        <v>92925</v>
      </c>
      <c r="B6287" t="s">
        <v>13824</v>
      </c>
      <c r="C6287" t="s">
        <v>52</v>
      </c>
      <c r="D6287">
        <v>52.61</v>
      </c>
    </row>
    <row r="6288" spans="1:4" x14ac:dyDescent="0.2">
      <c r="A6288">
        <v>92940</v>
      </c>
      <c r="B6288" t="s">
        <v>13825</v>
      </c>
      <c r="C6288" t="s">
        <v>52</v>
      </c>
      <c r="D6288">
        <v>41.47</v>
      </c>
    </row>
    <row r="6289" spans="1:4" x14ac:dyDescent="0.2">
      <c r="A6289">
        <v>92926</v>
      </c>
      <c r="B6289" t="s">
        <v>13826</v>
      </c>
      <c r="C6289" t="s">
        <v>52</v>
      </c>
      <c r="D6289">
        <v>50.15</v>
      </c>
    </row>
    <row r="6290" spans="1:4" x14ac:dyDescent="0.2">
      <c r="A6290">
        <v>92941</v>
      </c>
      <c r="B6290" t="s">
        <v>13827</v>
      </c>
      <c r="C6290" t="s">
        <v>52</v>
      </c>
      <c r="D6290">
        <v>40.020000000000003</v>
      </c>
    </row>
    <row r="6291" spans="1:4" x14ac:dyDescent="0.2">
      <c r="A6291">
        <v>92927</v>
      </c>
      <c r="B6291" t="s">
        <v>13828</v>
      </c>
      <c r="C6291" t="s">
        <v>52</v>
      </c>
      <c r="D6291">
        <v>51.37</v>
      </c>
    </row>
    <row r="6292" spans="1:4" x14ac:dyDescent="0.2">
      <c r="A6292">
        <v>92942</v>
      </c>
      <c r="B6292" t="s">
        <v>13829</v>
      </c>
      <c r="C6292" t="s">
        <v>52</v>
      </c>
      <c r="D6292">
        <v>40.74</v>
      </c>
    </row>
    <row r="6293" spans="1:4" x14ac:dyDescent="0.2">
      <c r="A6293">
        <v>92918</v>
      </c>
      <c r="B6293" t="s">
        <v>13830</v>
      </c>
      <c r="C6293" t="s">
        <v>52</v>
      </c>
      <c r="D6293">
        <v>41.28</v>
      </c>
    </row>
    <row r="6294" spans="1:4" x14ac:dyDescent="0.2">
      <c r="A6294">
        <v>92938</v>
      </c>
      <c r="B6294" t="s">
        <v>13831</v>
      </c>
      <c r="C6294" t="s">
        <v>52</v>
      </c>
      <c r="D6294">
        <v>31.87</v>
      </c>
    </row>
    <row r="6295" spans="1:4" x14ac:dyDescent="0.2">
      <c r="A6295">
        <v>92920</v>
      </c>
      <c r="B6295" t="s">
        <v>13832</v>
      </c>
      <c r="C6295" t="s">
        <v>52</v>
      </c>
      <c r="D6295">
        <v>42.79</v>
      </c>
    </row>
    <row r="6296" spans="1:4" x14ac:dyDescent="0.2">
      <c r="A6296">
        <v>92939</v>
      </c>
      <c r="B6296" t="s">
        <v>13833</v>
      </c>
      <c r="C6296" t="s">
        <v>52</v>
      </c>
      <c r="D6296">
        <v>32.86</v>
      </c>
    </row>
    <row r="6297" spans="1:4" x14ac:dyDescent="0.2">
      <c r="A6297">
        <v>92910</v>
      </c>
      <c r="B6297" t="s">
        <v>13834</v>
      </c>
      <c r="C6297" t="s">
        <v>52</v>
      </c>
      <c r="D6297">
        <v>118.28</v>
      </c>
    </row>
    <row r="6298" spans="1:4" x14ac:dyDescent="0.2">
      <c r="A6298">
        <v>92934</v>
      </c>
      <c r="B6298" t="s">
        <v>13835</v>
      </c>
      <c r="C6298" t="s">
        <v>52</v>
      </c>
      <c r="D6298">
        <v>114.71</v>
      </c>
    </row>
    <row r="6299" spans="1:4" x14ac:dyDescent="0.2">
      <c r="A6299">
        <v>92949</v>
      </c>
      <c r="B6299" t="s">
        <v>13836</v>
      </c>
      <c r="C6299" t="s">
        <v>52</v>
      </c>
      <c r="D6299">
        <v>98.67</v>
      </c>
    </row>
    <row r="6300" spans="1:4" x14ac:dyDescent="0.2">
      <c r="A6300">
        <v>92911</v>
      </c>
      <c r="B6300" t="s">
        <v>13837</v>
      </c>
      <c r="C6300" t="s">
        <v>52</v>
      </c>
      <c r="D6300">
        <v>119.34</v>
      </c>
    </row>
    <row r="6301" spans="1:4" x14ac:dyDescent="0.2">
      <c r="A6301">
        <v>92935</v>
      </c>
      <c r="B6301" t="s">
        <v>13838</v>
      </c>
      <c r="C6301" t="s">
        <v>52</v>
      </c>
      <c r="D6301">
        <v>117.17</v>
      </c>
    </row>
    <row r="6302" spans="1:4" x14ac:dyDescent="0.2">
      <c r="A6302">
        <v>92950</v>
      </c>
      <c r="B6302" t="s">
        <v>13839</v>
      </c>
      <c r="C6302" t="s">
        <v>52</v>
      </c>
      <c r="D6302">
        <v>100.11</v>
      </c>
    </row>
    <row r="6303" spans="1:4" x14ac:dyDescent="0.2">
      <c r="A6303">
        <v>92907</v>
      </c>
      <c r="B6303" t="s">
        <v>13840</v>
      </c>
      <c r="C6303" t="s">
        <v>52</v>
      </c>
      <c r="D6303">
        <v>86.04</v>
      </c>
    </row>
    <row r="6304" spans="1:4" x14ac:dyDescent="0.2">
      <c r="A6304">
        <v>92931</v>
      </c>
      <c r="B6304" t="s">
        <v>13841</v>
      </c>
      <c r="C6304" t="s">
        <v>52</v>
      </c>
      <c r="D6304">
        <v>80.38</v>
      </c>
    </row>
    <row r="6305" spans="1:4" x14ac:dyDescent="0.2">
      <c r="A6305">
        <v>92946</v>
      </c>
      <c r="B6305" t="s">
        <v>13842</v>
      </c>
      <c r="C6305" t="s">
        <v>52</v>
      </c>
      <c r="D6305">
        <v>65.87</v>
      </c>
    </row>
    <row r="6306" spans="1:4" x14ac:dyDescent="0.2">
      <c r="A6306">
        <v>92908</v>
      </c>
      <c r="B6306" t="s">
        <v>13843</v>
      </c>
      <c r="C6306" t="s">
        <v>52</v>
      </c>
      <c r="D6306">
        <v>85.22</v>
      </c>
    </row>
    <row r="6307" spans="1:4" x14ac:dyDescent="0.2">
      <c r="A6307">
        <v>92932</v>
      </c>
      <c r="B6307" t="s">
        <v>13844</v>
      </c>
      <c r="C6307" t="s">
        <v>52</v>
      </c>
      <c r="D6307">
        <v>78.44</v>
      </c>
    </row>
    <row r="6308" spans="1:4" x14ac:dyDescent="0.2">
      <c r="A6308">
        <v>92947</v>
      </c>
      <c r="B6308" t="s">
        <v>13845</v>
      </c>
      <c r="C6308" t="s">
        <v>52</v>
      </c>
      <c r="D6308">
        <v>64.739999999999995</v>
      </c>
    </row>
    <row r="6309" spans="1:4" x14ac:dyDescent="0.2">
      <c r="A6309">
        <v>92909</v>
      </c>
      <c r="B6309" t="s">
        <v>13846</v>
      </c>
      <c r="C6309" t="s">
        <v>52</v>
      </c>
      <c r="D6309">
        <v>84.47</v>
      </c>
    </row>
    <row r="6310" spans="1:4" x14ac:dyDescent="0.2">
      <c r="A6310">
        <v>92933</v>
      </c>
      <c r="B6310" t="s">
        <v>13847</v>
      </c>
      <c r="C6310" t="s">
        <v>52</v>
      </c>
      <c r="D6310">
        <v>76.709999999999994</v>
      </c>
    </row>
    <row r="6311" spans="1:4" x14ac:dyDescent="0.2">
      <c r="A6311">
        <v>92948</v>
      </c>
      <c r="B6311" t="s">
        <v>13848</v>
      </c>
      <c r="C6311" t="s">
        <v>52</v>
      </c>
      <c r="D6311">
        <v>63.73</v>
      </c>
    </row>
    <row r="6312" spans="1:4" x14ac:dyDescent="0.2">
      <c r="A6312">
        <v>92912</v>
      </c>
      <c r="B6312" t="s">
        <v>13849</v>
      </c>
      <c r="C6312" t="s">
        <v>52</v>
      </c>
      <c r="D6312">
        <v>157.16999999999999</v>
      </c>
    </row>
    <row r="6313" spans="1:4" x14ac:dyDescent="0.2">
      <c r="A6313">
        <v>92913</v>
      </c>
      <c r="B6313" t="s">
        <v>13850</v>
      </c>
      <c r="C6313" t="s">
        <v>52</v>
      </c>
      <c r="D6313">
        <v>159.81</v>
      </c>
    </row>
    <row r="6314" spans="1:4" x14ac:dyDescent="0.2">
      <c r="A6314">
        <v>92936</v>
      </c>
      <c r="B6314" t="s">
        <v>13851</v>
      </c>
      <c r="C6314" t="s">
        <v>52</v>
      </c>
      <c r="D6314">
        <v>161.83000000000001</v>
      </c>
    </row>
    <row r="6315" spans="1:4" x14ac:dyDescent="0.2">
      <c r="A6315">
        <v>92951</v>
      </c>
      <c r="B6315" t="s">
        <v>13852</v>
      </c>
      <c r="C6315" t="s">
        <v>52</v>
      </c>
      <c r="D6315">
        <v>141.71</v>
      </c>
    </row>
    <row r="6316" spans="1:4" x14ac:dyDescent="0.2">
      <c r="A6316">
        <v>92914</v>
      </c>
      <c r="B6316" t="s">
        <v>13853</v>
      </c>
      <c r="C6316" t="s">
        <v>52</v>
      </c>
      <c r="D6316">
        <v>158.24</v>
      </c>
    </row>
    <row r="6317" spans="1:4" x14ac:dyDescent="0.2">
      <c r="A6317">
        <v>92937</v>
      </c>
      <c r="B6317" t="s">
        <v>13854</v>
      </c>
      <c r="C6317" t="s">
        <v>52</v>
      </c>
      <c r="D6317">
        <v>158.15</v>
      </c>
    </row>
    <row r="6318" spans="1:4" x14ac:dyDescent="0.2">
      <c r="A6318">
        <v>92952</v>
      </c>
      <c r="B6318" t="s">
        <v>13855</v>
      </c>
      <c r="C6318" t="s">
        <v>52</v>
      </c>
      <c r="D6318">
        <v>139.57</v>
      </c>
    </row>
    <row r="6319" spans="1:4" x14ac:dyDescent="0.2">
      <c r="A6319">
        <v>92953</v>
      </c>
      <c r="B6319" t="s">
        <v>13856</v>
      </c>
      <c r="C6319" t="s">
        <v>52</v>
      </c>
      <c r="D6319">
        <v>25.28</v>
      </c>
    </row>
    <row r="6320" spans="1:4" x14ac:dyDescent="0.2">
      <c r="A6320">
        <v>101921</v>
      </c>
      <c r="B6320" t="s">
        <v>13857</v>
      </c>
      <c r="C6320" t="s">
        <v>52</v>
      </c>
      <c r="D6320">
        <v>240.91</v>
      </c>
    </row>
    <row r="6321" spans="1:4" x14ac:dyDescent="0.2">
      <c r="A6321">
        <v>101930</v>
      </c>
      <c r="B6321" t="s">
        <v>13858</v>
      </c>
      <c r="C6321" t="s">
        <v>52</v>
      </c>
      <c r="D6321">
        <v>245.71</v>
      </c>
    </row>
    <row r="6322" spans="1:4" x14ac:dyDescent="0.2">
      <c r="A6322">
        <v>101922</v>
      </c>
      <c r="B6322" t="s">
        <v>13859</v>
      </c>
      <c r="C6322" t="s">
        <v>52</v>
      </c>
      <c r="D6322">
        <v>239.33</v>
      </c>
    </row>
    <row r="6323" spans="1:4" x14ac:dyDescent="0.2">
      <c r="A6323">
        <v>101931</v>
      </c>
      <c r="B6323" t="s">
        <v>13860</v>
      </c>
      <c r="C6323" t="s">
        <v>52</v>
      </c>
      <c r="D6323">
        <v>242.04</v>
      </c>
    </row>
    <row r="6324" spans="1:4" x14ac:dyDescent="0.2">
      <c r="A6324">
        <v>101923</v>
      </c>
      <c r="B6324" t="s">
        <v>13861</v>
      </c>
      <c r="C6324" t="s">
        <v>52</v>
      </c>
      <c r="D6324">
        <v>242.46</v>
      </c>
    </row>
    <row r="6325" spans="1:4" x14ac:dyDescent="0.2">
      <c r="A6325">
        <v>101932</v>
      </c>
      <c r="B6325" t="s">
        <v>13862</v>
      </c>
      <c r="C6325" t="s">
        <v>52</v>
      </c>
      <c r="D6325">
        <v>249.36</v>
      </c>
    </row>
    <row r="6326" spans="1:4" x14ac:dyDescent="0.2">
      <c r="A6326">
        <v>97537</v>
      </c>
      <c r="B6326" t="s">
        <v>13863</v>
      </c>
      <c r="C6326" t="s">
        <v>52</v>
      </c>
      <c r="D6326">
        <v>28.66</v>
      </c>
    </row>
    <row r="6327" spans="1:4" x14ac:dyDescent="0.2">
      <c r="A6327">
        <v>97540</v>
      </c>
      <c r="B6327" t="s">
        <v>13864</v>
      </c>
      <c r="C6327" t="s">
        <v>52</v>
      </c>
      <c r="D6327">
        <v>39.64</v>
      </c>
    </row>
    <row r="6328" spans="1:4" x14ac:dyDescent="0.2">
      <c r="A6328">
        <v>97543</v>
      </c>
      <c r="B6328" t="s">
        <v>13865</v>
      </c>
      <c r="C6328" t="s">
        <v>52</v>
      </c>
      <c r="D6328">
        <v>66.17</v>
      </c>
    </row>
    <row r="6329" spans="1:4" x14ac:dyDescent="0.2">
      <c r="A6329">
        <v>97461</v>
      </c>
      <c r="B6329" t="s">
        <v>13866</v>
      </c>
      <c r="C6329" t="s">
        <v>52</v>
      </c>
      <c r="D6329">
        <v>40.36</v>
      </c>
    </row>
    <row r="6330" spans="1:4" x14ac:dyDescent="0.2">
      <c r="A6330">
        <v>97499</v>
      </c>
      <c r="B6330" t="s">
        <v>13867</v>
      </c>
      <c r="C6330" t="s">
        <v>52</v>
      </c>
      <c r="D6330">
        <v>37.19</v>
      </c>
    </row>
    <row r="6331" spans="1:4" x14ac:dyDescent="0.2">
      <c r="A6331">
        <v>97464</v>
      </c>
      <c r="B6331" t="s">
        <v>13868</v>
      </c>
      <c r="C6331" t="s">
        <v>52</v>
      </c>
      <c r="D6331">
        <v>57.32</v>
      </c>
    </row>
    <row r="6332" spans="1:4" x14ac:dyDescent="0.2">
      <c r="A6332">
        <v>97502</v>
      </c>
      <c r="B6332" t="s">
        <v>13869</v>
      </c>
      <c r="C6332" t="s">
        <v>52</v>
      </c>
      <c r="D6332">
        <v>51.73</v>
      </c>
    </row>
    <row r="6333" spans="1:4" x14ac:dyDescent="0.2">
      <c r="A6333">
        <v>97467</v>
      </c>
      <c r="B6333" t="s">
        <v>13870</v>
      </c>
      <c r="C6333" t="s">
        <v>52</v>
      </c>
      <c r="D6333">
        <v>72.45</v>
      </c>
    </row>
    <row r="6334" spans="1:4" x14ac:dyDescent="0.2">
      <c r="A6334">
        <v>97505</v>
      </c>
      <c r="B6334" t="s">
        <v>13871</v>
      </c>
      <c r="C6334" t="s">
        <v>52</v>
      </c>
      <c r="D6334">
        <v>64.08</v>
      </c>
    </row>
    <row r="6335" spans="1:4" x14ac:dyDescent="0.2">
      <c r="A6335">
        <v>97443</v>
      </c>
      <c r="B6335" t="s">
        <v>13872</v>
      </c>
      <c r="C6335" t="s">
        <v>52</v>
      </c>
      <c r="D6335">
        <v>131.1</v>
      </c>
    </row>
    <row r="6336" spans="1:4" x14ac:dyDescent="0.2">
      <c r="A6336">
        <v>97470</v>
      </c>
      <c r="B6336" t="s">
        <v>13873</v>
      </c>
      <c r="C6336" t="s">
        <v>52</v>
      </c>
      <c r="D6336">
        <v>105.63</v>
      </c>
    </row>
    <row r="6337" spans="1:4" x14ac:dyDescent="0.2">
      <c r="A6337">
        <v>97508</v>
      </c>
      <c r="B6337" t="s">
        <v>13874</v>
      </c>
      <c r="C6337" t="s">
        <v>52</v>
      </c>
      <c r="D6337">
        <v>93.78</v>
      </c>
    </row>
    <row r="6338" spans="1:4" x14ac:dyDescent="0.2">
      <c r="A6338">
        <v>97446</v>
      </c>
      <c r="B6338" t="s">
        <v>13875</v>
      </c>
      <c r="C6338" t="s">
        <v>52</v>
      </c>
      <c r="D6338">
        <v>207.7</v>
      </c>
    </row>
    <row r="6339" spans="1:4" x14ac:dyDescent="0.2">
      <c r="A6339">
        <v>97474</v>
      </c>
      <c r="B6339" t="s">
        <v>13876</v>
      </c>
      <c r="C6339" t="s">
        <v>52</v>
      </c>
      <c r="D6339">
        <v>189.7</v>
      </c>
    </row>
    <row r="6340" spans="1:4" x14ac:dyDescent="0.2">
      <c r="A6340">
        <v>97511</v>
      </c>
      <c r="B6340" t="s">
        <v>13877</v>
      </c>
      <c r="C6340" t="s">
        <v>52</v>
      </c>
      <c r="D6340">
        <v>172.66</v>
      </c>
    </row>
    <row r="6341" spans="1:4" x14ac:dyDescent="0.2">
      <c r="A6341">
        <v>97449</v>
      </c>
      <c r="B6341" t="s">
        <v>13878</v>
      </c>
      <c r="C6341" t="s">
        <v>52</v>
      </c>
      <c r="D6341">
        <v>262.19</v>
      </c>
    </row>
    <row r="6342" spans="1:4" x14ac:dyDescent="0.2">
      <c r="A6342">
        <v>97477</v>
      </c>
      <c r="B6342" t="s">
        <v>13879</v>
      </c>
      <c r="C6342" t="s">
        <v>52</v>
      </c>
      <c r="D6342">
        <v>251.66</v>
      </c>
    </row>
    <row r="6343" spans="1:4" x14ac:dyDescent="0.2">
      <c r="A6343">
        <v>97514</v>
      </c>
      <c r="B6343" t="s">
        <v>13880</v>
      </c>
      <c r="C6343" t="s">
        <v>52</v>
      </c>
      <c r="D6343">
        <v>229.42</v>
      </c>
    </row>
    <row r="6344" spans="1:4" x14ac:dyDescent="0.2">
      <c r="A6344">
        <v>101920</v>
      </c>
      <c r="B6344" t="s">
        <v>13881</v>
      </c>
      <c r="C6344" t="s">
        <v>52</v>
      </c>
      <c r="D6344">
        <v>215.86</v>
      </c>
    </row>
    <row r="6345" spans="1:4" x14ac:dyDescent="0.2">
      <c r="A6345">
        <v>101929</v>
      </c>
      <c r="B6345" t="s">
        <v>13882</v>
      </c>
      <c r="C6345" t="s">
        <v>52</v>
      </c>
      <c r="D6345">
        <v>225.54</v>
      </c>
    </row>
    <row r="6346" spans="1:4" x14ac:dyDescent="0.2">
      <c r="A6346">
        <v>92693</v>
      </c>
      <c r="B6346" t="s">
        <v>13883</v>
      </c>
      <c r="C6346" t="s">
        <v>52</v>
      </c>
      <c r="D6346">
        <v>17.600000000000001</v>
      </c>
    </row>
    <row r="6347" spans="1:4" x14ac:dyDescent="0.2">
      <c r="A6347">
        <v>92695</v>
      </c>
      <c r="B6347" t="s">
        <v>13884</v>
      </c>
      <c r="C6347" t="s">
        <v>52</v>
      </c>
      <c r="D6347">
        <v>27.88</v>
      </c>
    </row>
    <row r="6348" spans="1:4" x14ac:dyDescent="0.2">
      <c r="A6348">
        <v>92697</v>
      </c>
      <c r="B6348" t="s">
        <v>13885</v>
      </c>
      <c r="C6348" t="s">
        <v>52</v>
      </c>
      <c r="D6348">
        <v>45.27</v>
      </c>
    </row>
    <row r="6349" spans="1:4" x14ac:dyDescent="0.2">
      <c r="A6349">
        <v>92658</v>
      </c>
      <c r="B6349" t="s">
        <v>13886</v>
      </c>
      <c r="C6349" t="s">
        <v>52</v>
      </c>
      <c r="D6349">
        <v>33.479999999999997</v>
      </c>
    </row>
    <row r="6350" spans="1:4" x14ac:dyDescent="0.2">
      <c r="A6350">
        <v>92660</v>
      </c>
      <c r="B6350" t="s">
        <v>13887</v>
      </c>
      <c r="C6350" t="s">
        <v>52</v>
      </c>
      <c r="D6350">
        <v>41.04</v>
      </c>
    </row>
    <row r="6351" spans="1:4" x14ac:dyDescent="0.2">
      <c r="A6351">
        <v>92662</v>
      </c>
      <c r="B6351" t="s">
        <v>13888</v>
      </c>
      <c r="C6351" t="s">
        <v>52</v>
      </c>
      <c r="D6351">
        <v>47.69</v>
      </c>
    </row>
    <row r="6352" spans="1:4" x14ac:dyDescent="0.2">
      <c r="A6352">
        <v>92664</v>
      </c>
      <c r="B6352" t="s">
        <v>13889</v>
      </c>
      <c r="C6352" t="s">
        <v>52</v>
      </c>
      <c r="D6352">
        <v>63.26</v>
      </c>
    </row>
    <row r="6353" spans="1:4" x14ac:dyDescent="0.2">
      <c r="A6353">
        <v>92666</v>
      </c>
      <c r="B6353" t="s">
        <v>13890</v>
      </c>
      <c r="C6353" t="s">
        <v>52</v>
      </c>
      <c r="D6353">
        <v>97.72</v>
      </c>
    </row>
    <row r="6354" spans="1:4" x14ac:dyDescent="0.2">
      <c r="A6354">
        <v>92668</v>
      </c>
      <c r="B6354" t="s">
        <v>13891</v>
      </c>
      <c r="C6354" t="s">
        <v>52</v>
      </c>
      <c r="D6354">
        <v>135.94999999999999</v>
      </c>
    </row>
    <row r="6355" spans="1:4" x14ac:dyDescent="0.2">
      <c r="A6355">
        <v>92370</v>
      </c>
      <c r="B6355" t="s">
        <v>13892</v>
      </c>
      <c r="C6355" t="s">
        <v>52</v>
      </c>
      <c r="D6355">
        <v>43.91</v>
      </c>
    </row>
    <row r="6356" spans="1:4" x14ac:dyDescent="0.2">
      <c r="A6356">
        <v>92372</v>
      </c>
      <c r="B6356" t="s">
        <v>13893</v>
      </c>
      <c r="C6356" t="s">
        <v>52</v>
      </c>
      <c r="D6356">
        <v>52.9</v>
      </c>
    </row>
    <row r="6357" spans="1:4" x14ac:dyDescent="0.2">
      <c r="A6357">
        <v>92374</v>
      </c>
      <c r="B6357" t="s">
        <v>13894</v>
      </c>
      <c r="C6357" t="s">
        <v>52</v>
      </c>
      <c r="D6357">
        <v>61.18</v>
      </c>
    </row>
    <row r="6358" spans="1:4" x14ac:dyDescent="0.2">
      <c r="A6358">
        <v>92345</v>
      </c>
      <c r="B6358" t="s">
        <v>13895</v>
      </c>
      <c r="C6358" t="s">
        <v>52</v>
      </c>
      <c r="D6358">
        <v>83.05</v>
      </c>
    </row>
    <row r="6359" spans="1:4" x14ac:dyDescent="0.2">
      <c r="A6359">
        <v>92376</v>
      </c>
      <c r="B6359" t="s">
        <v>13896</v>
      </c>
      <c r="C6359" t="s">
        <v>52</v>
      </c>
      <c r="D6359">
        <v>78.78</v>
      </c>
    </row>
    <row r="6360" spans="1:4" x14ac:dyDescent="0.2">
      <c r="A6360">
        <v>92347</v>
      </c>
      <c r="B6360" t="s">
        <v>13897</v>
      </c>
      <c r="C6360" t="s">
        <v>52</v>
      </c>
      <c r="D6360">
        <v>116.39</v>
      </c>
    </row>
    <row r="6361" spans="1:4" x14ac:dyDescent="0.2">
      <c r="A6361">
        <v>92378</v>
      </c>
      <c r="B6361" t="s">
        <v>13898</v>
      </c>
      <c r="C6361" t="s">
        <v>52</v>
      </c>
      <c r="D6361">
        <v>116.3</v>
      </c>
    </row>
    <row r="6362" spans="1:4" x14ac:dyDescent="0.2">
      <c r="A6362">
        <v>92349</v>
      </c>
      <c r="B6362" t="s">
        <v>13899</v>
      </c>
      <c r="C6362" t="s">
        <v>52</v>
      </c>
      <c r="D6362">
        <v>153.49</v>
      </c>
    </row>
    <row r="6363" spans="1:4" x14ac:dyDescent="0.2">
      <c r="A6363">
        <v>92380</v>
      </c>
      <c r="B6363" t="s">
        <v>13900</v>
      </c>
      <c r="C6363" t="s">
        <v>52</v>
      </c>
      <c r="D6363">
        <v>157.59</v>
      </c>
    </row>
    <row r="6364" spans="1:4" x14ac:dyDescent="0.2">
      <c r="A6364">
        <v>101917</v>
      </c>
      <c r="B6364" t="s">
        <v>13901</v>
      </c>
      <c r="C6364" t="s">
        <v>52</v>
      </c>
      <c r="D6364">
        <v>185.44</v>
      </c>
    </row>
    <row r="6365" spans="1:4" x14ac:dyDescent="0.2">
      <c r="A6365">
        <v>101924</v>
      </c>
      <c r="B6365" t="s">
        <v>13902</v>
      </c>
      <c r="C6365" t="s">
        <v>52</v>
      </c>
      <c r="D6365">
        <v>203.83</v>
      </c>
    </row>
    <row r="6366" spans="1:4" x14ac:dyDescent="0.2">
      <c r="A6366">
        <v>101933</v>
      </c>
      <c r="B6366" t="s">
        <v>13903</v>
      </c>
      <c r="C6366" t="s">
        <v>52</v>
      </c>
      <c r="D6366">
        <v>213.51</v>
      </c>
    </row>
    <row r="6367" spans="1:4" x14ac:dyDescent="0.2">
      <c r="A6367">
        <v>92692</v>
      </c>
      <c r="B6367" t="s">
        <v>13904</v>
      </c>
      <c r="C6367" t="s">
        <v>52</v>
      </c>
      <c r="D6367">
        <v>17.18</v>
      </c>
    </row>
    <row r="6368" spans="1:4" x14ac:dyDescent="0.2">
      <c r="A6368">
        <v>92694</v>
      </c>
      <c r="B6368" t="s">
        <v>13905</v>
      </c>
      <c r="C6368" t="s">
        <v>52</v>
      </c>
      <c r="D6368">
        <v>27.45</v>
      </c>
    </row>
    <row r="6369" spans="1:4" x14ac:dyDescent="0.2">
      <c r="A6369">
        <v>92696</v>
      </c>
      <c r="B6369" t="s">
        <v>13906</v>
      </c>
      <c r="C6369" t="s">
        <v>52</v>
      </c>
      <c r="D6369">
        <v>43.35</v>
      </c>
    </row>
    <row r="6370" spans="1:4" x14ac:dyDescent="0.2">
      <c r="A6370">
        <v>92657</v>
      </c>
      <c r="B6370" t="s">
        <v>13907</v>
      </c>
      <c r="C6370" t="s">
        <v>52</v>
      </c>
      <c r="D6370">
        <v>31.56</v>
      </c>
    </row>
    <row r="6371" spans="1:4" x14ac:dyDescent="0.2">
      <c r="A6371">
        <v>92659</v>
      </c>
      <c r="B6371" t="s">
        <v>13908</v>
      </c>
      <c r="C6371" t="s">
        <v>52</v>
      </c>
      <c r="D6371">
        <v>39.25</v>
      </c>
    </row>
    <row r="6372" spans="1:4" x14ac:dyDescent="0.2">
      <c r="A6372">
        <v>92661</v>
      </c>
      <c r="B6372" t="s">
        <v>13909</v>
      </c>
      <c r="C6372" t="s">
        <v>52</v>
      </c>
      <c r="D6372">
        <v>47.34</v>
      </c>
    </row>
    <row r="6373" spans="1:4" x14ac:dyDescent="0.2">
      <c r="A6373">
        <v>92663</v>
      </c>
      <c r="B6373" t="s">
        <v>13910</v>
      </c>
      <c r="C6373" t="s">
        <v>52</v>
      </c>
      <c r="D6373">
        <v>63.29</v>
      </c>
    </row>
    <row r="6374" spans="1:4" x14ac:dyDescent="0.2">
      <c r="A6374">
        <v>92665</v>
      </c>
      <c r="B6374" t="s">
        <v>13911</v>
      </c>
      <c r="C6374" t="s">
        <v>52</v>
      </c>
      <c r="D6374">
        <v>87.01</v>
      </c>
    </row>
    <row r="6375" spans="1:4" x14ac:dyDescent="0.2">
      <c r="A6375">
        <v>92667</v>
      </c>
      <c r="B6375" t="s">
        <v>13912</v>
      </c>
      <c r="C6375" t="s">
        <v>52</v>
      </c>
      <c r="D6375">
        <v>126.42</v>
      </c>
    </row>
    <row r="6376" spans="1:4" x14ac:dyDescent="0.2">
      <c r="A6376">
        <v>92369</v>
      </c>
      <c r="B6376" t="s">
        <v>13913</v>
      </c>
      <c r="C6376" t="s">
        <v>52</v>
      </c>
      <c r="D6376">
        <v>41.99</v>
      </c>
    </row>
    <row r="6377" spans="1:4" x14ac:dyDescent="0.2">
      <c r="A6377">
        <v>92371</v>
      </c>
      <c r="B6377" t="s">
        <v>13914</v>
      </c>
      <c r="C6377" t="s">
        <v>52</v>
      </c>
      <c r="D6377">
        <v>51.11</v>
      </c>
    </row>
    <row r="6378" spans="1:4" x14ac:dyDescent="0.2">
      <c r="A6378">
        <v>92373</v>
      </c>
      <c r="B6378" t="s">
        <v>13915</v>
      </c>
      <c r="C6378" t="s">
        <v>52</v>
      </c>
      <c r="D6378">
        <v>60.83</v>
      </c>
    </row>
    <row r="6379" spans="1:4" x14ac:dyDescent="0.2">
      <c r="A6379">
        <v>92344</v>
      </c>
      <c r="B6379" t="s">
        <v>13916</v>
      </c>
      <c r="C6379" t="s">
        <v>52</v>
      </c>
      <c r="D6379">
        <v>83.08</v>
      </c>
    </row>
    <row r="6380" spans="1:4" x14ac:dyDescent="0.2">
      <c r="A6380">
        <v>92375</v>
      </c>
      <c r="B6380" t="s">
        <v>13917</v>
      </c>
      <c r="C6380" t="s">
        <v>52</v>
      </c>
      <c r="D6380">
        <v>78.81</v>
      </c>
    </row>
    <row r="6381" spans="1:4" x14ac:dyDescent="0.2">
      <c r="A6381">
        <v>92346</v>
      </c>
      <c r="B6381" t="s">
        <v>13918</v>
      </c>
      <c r="C6381" t="s">
        <v>52</v>
      </c>
      <c r="D6381">
        <v>105.68</v>
      </c>
    </row>
    <row r="6382" spans="1:4" x14ac:dyDescent="0.2">
      <c r="A6382">
        <v>92377</v>
      </c>
      <c r="B6382" t="s">
        <v>13919</v>
      </c>
      <c r="C6382" t="s">
        <v>52</v>
      </c>
      <c r="D6382">
        <v>105.59</v>
      </c>
    </row>
    <row r="6383" spans="1:4" x14ac:dyDescent="0.2">
      <c r="A6383">
        <v>92348</v>
      </c>
      <c r="B6383" t="s">
        <v>13920</v>
      </c>
      <c r="C6383" t="s">
        <v>52</v>
      </c>
      <c r="D6383">
        <v>143.96</v>
      </c>
    </row>
    <row r="6384" spans="1:4" x14ac:dyDescent="0.2">
      <c r="A6384">
        <v>92379</v>
      </c>
      <c r="B6384" t="s">
        <v>13921</v>
      </c>
      <c r="C6384" t="s">
        <v>52</v>
      </c>
      <c r="D6384">
        <v>148.06</v>
      </c>
    </row>
    <row r="6385" spans="1:4" x14ac:dyDescent="0.2">
      <c r="A6385">
        <v>106677</v>
      </c>
      <c r="B6385" t="s">
        <v>13922</v>
      </c>
      <c r="C6385" t="s">
        <v>52</v>
      </c>
      <c r="D6385">
        <v>936.03</v>
      </c>
    </row>
    <row r="6386" spans="1:4" x14ac:dyDescent="0.2">
      <c r="A6386">
        <v>95696</v>
      </c>
      <c r="B6386" t="s">
        <v>13923</v>
      </c>
      <c r="C6386" t="s">
        <v>52</v>
      </c>
      <c r="D6386">
        <v>48.78</v>
      </c>
    </row>
    <row r="6387" spans="1:4" x14ac:dyDescent="0.2">
      <c r="A6387">
        <v>92335</v>
      </c>
      <c r="B6387" t="s">
        <v>13924</v>
      </c>
      <c r="C6387" t="s">
        <v>83</v>
      </c>
      <c r="D6387">
        <v>95.71</v>
      </c>
    </row>
    <row r="6388" spans="1:4" x14ac:dyDescent="0.2">
      <c r="A6388">
        <v>92336</v>
      </c>
      <c r="B6388" t="s">
        <v>13925</v>
      </c>
      <c r="C6388" t="s">
        <v>83</v>
      </c>
      <c r="D6388">
        <v>114.74</v>
      </c>
    </row>
    <row r="6389" spans="1:4" x14ac:dyDescent="0.2">
      <c r="A6389">
        <v>92337</v>
      </c>
      <c r="B6389" t="s">
        <v>13926</v>
      </c>
      <c r="C6389" t="s">
        <v>83</v>
      </c>
      <c r="D6389">
        <v>148.13999999999999</v>
      </c>
    </row>
    <row r="6390" spans="1:4" x14ac:dyDescent="0.2">
      <c r="A6390">
        <v>92687</v>
      </c>
      <c r="B6390" t="s">
        <v>13927</v>
      </c>
      <c r="C6390" t="s">
        <v>83</v>
      </c>
      <c r="D6390">
        <v>30.32</v>
      </c>
    </row>
    <row r="6391" spans="1:4" x14ac:dyDescent="0.2">
      <c r="A6391">
        <v>92688</v>
      </c>
      <c r="B6391" t="s">
        <v>13928</v>
      </c>
      <c r="C6391" t="s">
        <v>83</v>
      </c>
      <c r="D6391">
        <v>43.36</v>
      </c>
    </row>
    <row r="6392" spans="1:4" x14ac:dyDescent="0.2">
      <c r="A6392">
        <v>97536</v>
      </c>
      <c r="B6392" t="s">
        <v>13929</v>
      </c>
      <c r="C6392" t="s">
        <v>83</v>
      </c>
      <c r="D6392">
        <v>67.05</v>
      </c>
    </row>
    <row r="6393" spans="1:4" x14ac:dyDescent="0.2">
      <c r="A6393">
        <v>97535</v>
      </c>
      <c r="B6393" t="s">
        <v>13930</v>
      </c>
      <c r="C6393" t="s">
        <v>83</v>
      </c>
      <c r="D6393">
        <v>52.66</v>
      </c>
    </row>
    <row r="6394" spans="1:4" x14ac:dyDescent="0.2">
      <c r="A6394">
        <v>92652</v>
      </c>
      <c r="B6394" t="s">
        <v>13931</v>
      </c>
      <c r="C6394" t="s">
        <v>83</v>
      </c>
      <c r="D6394">
        <v>63.75</v>
      </c>
    </row>
    <row r="6395" spans="1:4" x14ac:dyDescent="0.2">
      <c r="A6395">
        <v>92653</v>
      </c>
      <c r="B6395" t="s">
        <v>13932</v>
      </c>
      <c r="C6395" t="s">
        <v>83</v>
      </c>
      <c r="D6395">
        <v>73.010000000000005</v>
      </c>
    </row>
    <row r="6396" spans="1:4" x14ac:dyDescent="0.2">
      <c r="A6396">
        <v>92654</v>
      </c>
      <c r="B6396" t="s">
        <v>13933</v>
      </c>
      <c r="C6396" t="s">
        <v>83</v>
      </c>
      <c r="D6396">
        <v>98.77</v>
      </c>
    </row>
    <row r="6397" spans="1:4" x14ac:dyDescent="0.2">
      <c r="A6397">
        <v>92655</v>
      </c>
      <c r="B6397" t="s">
        <v>13934</v>
      </c>
      <c r="C6397" t="s">
        <v>83</v>
      </c>
      <c r="D6397">
        <v>120.71</v>
      </c>
    </row>
    <row r="6398" spans="1:4" x14ac:dyDescent="0.2">
      <c r="A6398">
        <v>92656</v>
      </c>
      <c r="B6398" t="s">
        <v>13935</v>
      </c>
      <c r="C6398" t="s">
        <v>83</v>
      </c>
      <c r="D6398">
        <v>156.99</v>
      </c>
    </row>
    <row r="6399" spans="1:4" x14ac:dyDescent="0.2">
      <c r="A6399">
        <v>101918</v>
      </c>
      <c r="B6399" t="s">
        <v>13936</v>
      </c>
      <c r="C6399" t="s">
        <v>83</v>
      </c>
      <c r="D6399">
        <v>216.73</v>
      </c>
    </row>
    <row r="6400" spans="1:4" x14ac:dyDescent="0.2">
      <c r="A6400">
        <v>101927</v>
      </c>
      <c r="B6400" t="s">
        <v>13937</v>
      </c>
      <c r="C6400" t="s">
        <v>83</v>
      </c>
      <c r="D6400">
        <v>199.28</v>
      </c>
    </row>
    <row r="6401" spans="1:4" x14ac:dyDescent="0.2">
      <c r="A6401">
        <v>97498</v>
      </c>
      <c r="B6401" t="s">
        <v>13938</v>
      </c>
      <c r="C6401" t="s">
        <v>83</v>
      </c>
      <c r="D6401">
        <v>46.89</v>
      </c>
    </row>
    <row r="6402" spans="1:4" x14ac:dyDescent="0.2">
      <c r="A6402">
        <v>92364</v>
      </c>
      <c r="B6402" t="s">
        <v>13939</v>
      </c>
      <c r="C6402" t="s">
        <v>83</v>
      </c>
      <c r="D6402">
        <v>57.53</v>
      </c>
    </row>
    <row r="6403" spans="1:4" x14ac:dyDescent="0.2">
      <c r="A6403">
        <v>92365</v>
      </c>
      <c r="B6403" t="s">
        <v>13940</v>
      </c>
      <c r="C6403" t="s">
        <v>83</v>
      </c>
      <c r="D6403">
        <v>66.3</v>
      </c>
    </row>
    <row r="6404" spans="1:4" x14ac:dyDescent="0.2">
      <c r="A6404">
        <v>92341</v>
      </c>
      <c r="B6404" t="s">
        <v>13941</v>
      </c>
      <c r="C6404" t="s">
        <v>83</v>
      </c>
      <c r="D6404">
        <v>110.2</v>
      </c>
    </row>
    <row r="6405" spans="1:4" x14ac:dyDescent="0.2">
      <c r="A6405">
        <v>92366</v>
      </c>
      <c r="B6405" t="s">
        <v>13942</v>
      </c>
      <c r="C6405" t="s">
        <v>83</v>
      </c>
      <c r="D6405">
        <v>91.43</v>
      </c>
    </row>
    <row r="6406" spans="1:4" x14ac:dyDescent="0.2">
      <c r="A6406">
        <v>92342</v>
      </c>
      <c r="B6406" t="s">
        <v>13943</v>
      </c>
      <c r="C6406" t="s">
        <v>83</v>
      </c>
      <c r="D6406">
        <v>130.79</v>
      </c>
    </row>
    <row r="6407" spans="1:4" x14ac:dyDescent="0.2">
      <c r="A6407">
        <v>92367</v>
      </c>
      <c r="B6407" t="s">
        <v>13944</v>
      </c>
      <c r="C6407" t="s">
        <v>83</v>
      </c>
      <c r="D6407">
        <v>112.41</v>
      </c>
    </row>
    <row r="6408" spans="1:4" x14ac:dyDescent="0.2">
      <c r="A6408">
        <v>92343</v>
      </c>
      <c r="B6408" t="s">
        <v>13945</v>
      </c>
      <c r="C6408" t="s">
        <v>83</v>
      </c>
      <c r="D6408">
        <v>165.73</v>
      </c>
    </row>
    <row r="6409" spans="1:4" x14ac:dyDescent="0.2">
      <c r="A6409">
        <v>92368</v>
      </c>
      <c r="B6409" t="s">
        <v>13946</v>
      </c>
      <c r="C6409" t="s">
        <v>83</v>
      </c>
      <c r="D6409">
        <v>147.75</v>
      </c>
    </row>
    <row r="6410" spans="1:4" x14ac:dyDescent="0.2">
      <c r="A6410">
        <v>92689</v>
      </c>
      <c r="B6410" t="s">
        <v>13947</v>
      </c>
      <c r="C6410" t="s">
        <v>83</v>
      </c>
      <c r="D6410">
        <v>55.61</v>
      </c>
    </row>
    <row r="6411" spans="1:4" x14ac:dyDescent="0.2">
      <c r="A6411">
        <v>92690</v>
      </c>
      <c r="B6411" t="s">
        <v>13948</v>
      </c>
      <c r="C6411" t="s">
        <v>83</v>
      </c>
      <c r="D6411">
        <v>80.260000000000005</v>
      </c>
    </row>
    <row r="6412" spans="1:4" x14ac:dyDescent="0.2">
      <c r="A6412">
        <v>92691</v>
      </c>
      <c r="B6412" t="s">
        <v>13949</v>
      </c>
      <c r="C6412" t="s">
        <v>83</v>
      </c>
      <c r="D6412">
        <v>107.85</v>
      </c>
    </row>
    <row r="6413" spans="1:4" x14ac:dyDescent="0.2">
      <c r="A6413">
        <v>92359</v>
      </c>
      <c r="B6413" t="s">
        <v>13950</v>
      </c>
      <c r="C6413" t="s">
        <v>83</v>
      </c>
      <c r="D6413">
        <v>72</v>
      </c>
    </row>
    <row r="6414" spans="1:4" x14ac:dyDescent="0.2">
      <c r="A6414">
        <v>92645</v>
      </c>
      <c r="B6414" t="s">
        <v>13951</v>
      </c>
      <c r="C6414" t="s">
        <v>83</v>
      </c>
      <c r="D6414">
        <v>77.150000000000006</v>
      </c>
    </row>
    <row r="6415" spans="1:4" x14ac:dyDescent="0.2">
      <c r="A6415">
        <v>92360</v>
      </c>
      <c r="B6415" t="s">
        <v>13952</v>
      </c>
      <c r="C6415" t="s">
        <v>83</v>
      </c>
      <c r="D6415">
        <v>96.06</v>
      </c>
    </row>
    <row r="6416" spans="1:4" x14ac:dyDescent="0.2">
      <c r="A6416">
        <v>92646</v>
      </c>
      <c r="B6416" t="s">
        <v>13953</v>
      </c>
      <c r="C6416" t="s">
        <v>83</v>
      </c>
      <c r="D6416">
        <v>101.21</v>
      </c>
    </row>
    <row r="6417" spans="1:4" x14ac:dyDescent="0.2">
      <c r="A6417">
        <v>95697</v>
      </c>
      <c r="B6417" t="s">
        <v>13954</v>
      </c>
      <c r="C6417" t="s">
        <v>83</v>
      </c>
      <c r="D6417">
        <v>105.78</v>
      </c>
    </row>
    <row r="6418" spans="1:4" x14ac:dyDescent="0.2">
      <c r="A6418">
        <v>92648</v>
      </c>
      <c r="B6418" t="s">
        <v>13955</v>
      </c>
      <c r="C6418" t="s">
        <v>83</v>
      </c>
      <c r="D6418">
        <v>110.93</v>
      </c>
    </row>
    <row r="6419" spans="1:4" x14ac:dyDescent="0.2">
      <c r="A6419">
        <v>92338</v>
      </c>
      <c r="B6419" t="s">
        <v>13956</v>
      </c>
      <c r="C6419" t="s">
        <v>83</v>
      </c>
      <c r="D6419">
        <v>160.38999999999999</v>
      </c>
    </row>
    <row r="6420" spans="1:4" x14ac:dyDescent="0.2">
      <c r="A6420">
        <v>92361</v>
      </c>
      <c r="B6420" t="s">
        <v>13957</v>
      </c>
      <c r="C6420" t="s">
        <v>83</v>
      </c>
      <c r="D6420">
        <v>129.94999999999999</v>
      </c>
    </row>
    <row r="6421" spans="1:4" x14ac:dyDescent="0.2">
      <c r="A6421">
        <v>92649</v>
      </c>
      <c r="B6421" t="s">
        <v>13958</v>
      </c>
      <c r="C6421" t="s">
        <v>83</v>
      </c>
      <c r="D6421">
        <v>135.1</v>
      </c>
    </row>
    <row r="6422" spans="1:4" x14ac:dyDescent="0.2">
      <c r="A6422">
        <v>92339</v>
      </c>
      <c r="B6422" t="s">
        <v>13959</v>
      </c>
      <c r="C6422" t="s">
        <v>83</v>
      </c>
      <c r="D6422">
        <v>235.16</v>
      </c>
    </row>
    <row r="6423" spans="1:4" x14ac:dyDescent="0.2">
      <c r="A6423">
        <v>92362</v>
      </c>
      <c r="B6423" t="s">
        <v>13960</v>
      </c>
      <c r="C6423" t="s">
        <v>83</v>
      </c>
      <c r="D6423">
        <v>206.88</v>
      </c>
    </row>
    <row r="6424" spans="1:4" x14ac:dyDescent="0.2">
      <c r="A6424">
        <v>92650</v>
      </c>
      <c r="B6424" t="s">
        <v>13961</v>
      </c>
      <c r="C6424" t="s">
        <v>83</v>
      </c>
      <c r="D6424">
        <v>212.03</v>
      </c>
    </row>
    <row r="6425" spans="1:4" x14ac:dyDescent="0.2">
      <c r="A6425">
        <v>106674</v>
      </c>
      <c r="B6425" t="s">
        <v>13962</v>
      </c>
      <c r="C6425" t="s">
        <v>83</v>
      </c>
      <c r="D6425">
        <v>286.12</v>
      </c>
    </row>
    <row r="6426" spans="1:4" x14ac:dyDescent="0.2">
      <c r="A6426">
        <v>106675</v>
      </c>
      <c r="B6426" t="s">
        <v>13963</v>
      </c>
      <c r="C6426" t="s">
        <v>83</v>
      </c>
      <c r="D6426">
        <v>259.99</v>
      </c>
    </row>
    <row r="6427" spans="1:4" x14ac:dyDescent="0.2">
      <c r="A6427">
        <v>106676</v>
      </c>
      <c r="B6427" t="s">
        <v>13964</v>
      </c>
      <c r="C6427" t="s">
        <v>83</v>
      </c>
      <c r="D6427">
        <v>265.13</v>
      </c>
    </row>
    <row r="6428" spans="1:4" x14ac:dyDescent="0.2">
      <c r="A6428">
        <v>97439</v>
      </c>
      <c r="B6428" t="s">
        <v>13965</v>
      </c>
      <c r="C6428" t="s">
        <v>52</v>
      </c>
      <c r="D6428">
        <v>152.87</v>
      </c>
    </row>
    <row r="6429" spans="1:4" x14ac:dyDescent="0.2">
      <c r="A6429">
        <v>97440</v>
      </c>
      <c r="B6429" t="s">
        <v>13966</v>
      </c>
      <c r="C6429" t="s">
        <v>52</v>
      </c>
      <c r="D6429">
        <v>176.05</v>
      </c>
    </row>
    <row r="6430" spans="1:4" x14ac:dyDescent="0.2">
      <c r="A6430">
        <v>97442</v>
      </c>
      <c r="B6430" t="s">
        <v>13967</v>
      </c>
      <c r="C6430" t="s">
        <v>52</v>
      </c>
      <c r="D6430">
        <v>189.9</v>
      </c>
    </row>
    <row r="6431" spans="1:4" x14ac:dyDescent="0.2">
      <c r="A6431">
        <v>97552</v>
      </c>
      <c r="B6431" t="s">
        <v>13968</v>
      </c>
      <c r="C6431" t="s">
        <v>52</v>
      </c>
      <c r="D6431">
        <v>58.16</v>
      </c>
    </row>
    <row r="6432" spans="1:4" x14ac:dyDescent="0.2">
      <c r="A6432">
        <v>97553</v>
      </c>
      <c r="B6432" t="s">
        <v>13969</v>
      </c>
      <c r="C6432" t="s">
        <v>52</v>
      </c>
      <c r="D6432">
        <v>85.58</v>
      </c>
    </row>
    <row r="6433" spans="1:4" x14ac:dyDescent="0.2">
      <c r="A6433">
        <v>97554</v>
      </c>
      <c r="B6433" t="s">
        <v>13970</v>
      </c>
      <c r="C6433" t="s">
        <v>52</v>
      </c>
      <c r="D6433">
        <v>150.41999999999999</v>
      </c>
    </row>
    <row r="6434" spans="1:4" x14ac:dyDescent="0.2">
      <c r="A6434">
        <v>97491</v>
      </c>
      <c r="B6434" t="s">
        <v>13971</v>
      </c>
      <c r="C6434" t="s">
        <v>52</v>
      </c>
      <c r="D6434">
        <v>98.78</v>
      </c>
    </row>
    <row r="6435" spans="1:4" x14ac:dyDescent="0.2">
      <c r="A6435">
        <v>97529</v>
      </c>
      <c r="B6435" t="s">
        <v>13972</v>
      </c>
      <c r="C6435" t="s">
        <v>52</v>
      </c>
      <c r="D6435">
        <v>92.43</v>
      </c>
    </row>
    <row r="6436" spans="1:4" x14ac:dyDescent="0.2">
      <c r="A6436">
        <v>97492</v>
      </c>
      <c r="B6436" t="s">
        <v>13973</v>
      </c>
      <c r="C6436" t="s">
        <v>52</v>
      </c>
      <c r="D6436">
        <v>142.99</v>
      </c>
    </row>
    <row r="6437" spans="1:4" x14ac:dyDescent="0.2">
      <c r="A6437">
        <v>97530</v>
      </c>
      <c r="B6437" t="s">
        <v>13974</v>
      </c>
      <c r="C6437" t="s">
        <v>52</v>
      </c>
      <c r="D6437">
        <v>131.79</v>
      </c>
    </row>
    <row r="6438" spans="1:4" x14ac:dyDescent="0.2">
      <c r="A6438">
        <v>97493</v>
      </c>
      <c r="B6438" t="s">
        <v>13975</v>
      </c>
      <c r="C6438" t="s">
        <v>52</v>
      </c>
      <c r="D6438">
        <v>183.62</v>
      </c>
    </row>
    <row r="6439" spans="1:4" x14ac:dyDescent="0.2">
      <c r="A6439">
        <v>97531</v>
      </c>
      <c r="B6439" t="s">
        <v>13976</v>
      </c>
      <c r="C6439" t="s">
        <v>52</v>
      </c>
      <c r="D6439">
        <v>166.88</v>
      </c>
    </row>
    <row r="6440" spans="1:4" x14ac:dyDescent="0.2">
      <c r="A6440">
        <v>97458</v>
      </c>
      <c r="B6440" t="s">
        <v>13977</v>
      </c>
      <c r="C6440" t="s">
        <v>52</v>
      </c>
      <c r="D6440">
        <v>332.24</v>
      </c>
    </row>
    <row r="6441" spans="1:4" x14ac:dyDescent="0.2">
      <c r="A6441">
        <v>97494</v>
      </c>
      <c r="B6441" t="s">
        <v>13978</v>
      </c>
      <c r="C6441" t="s">
        <v>52</v>
      </c>
      <c r="D6441">
        <v>281.29000000000002</v>
      </c>
    </row>
    <row r="6442" spans="1:4" x14ac:dyDescent="0.2">
      <c r="A6442">
        <v>97532</v>
      </c>
      <c r="B6442" t="s">
        <v>13979</v>
      </c>
      <c r="C6442" t="s">
        <v>52</v>
      </c>
      <c r="D6442">
        <v>257.61</v>
      </c>
    </row>
    <row r="6443" spans="1:4" x14ac:dyDescent="0.2">
      <c r="A6443">
        <v>97459</v>
      </c>
      <c r="B6443" t="s">
        <v>13980</v>
      </c>
      <c r="C6443" t="s">
        <v>52</v>
      </c>
      <c r="D6443">
        <v>544.04</v>
      </c>
    </row>
    <row r="6444" spans="1:4" x14ac:dyDescent="0.2">
      <c r="A6444">
        <v>97495</v>
      </c>
      <c r="B6444" t="s">
        <v>13981</v>
      </c>
      <c r="C6444" t="s">
        <v>52</v>
      </c>
      <c r="D6444">
        <v>508.04</v>
      </c>
    </row>
    <row r="6445" spans="1:4" x14ac:dyDescent="0.2">
      <c r="A6445">
        <v>97533</v>
      </c>
      <c r="B6445" t="s">
        <v>13982</v>
      </c>
      <c r="C6445" t="s">
        <v>52</v>
      </c>
      <c r="D6445">
        <v>473.97</v>
      </c>
    </row>
    <row r="6446" spans="1:4" x14ac:dyDescent="0.2">
      <c r="A6446">
        <v>97460</v>
      </c>
      <c r="B6446" t="s">
        <v>13983</v>
      </c>
      <c r="C6446" t="s">
        <v>52</v>
      </c>
      <c r="D6446">
        <v>818.33</v>
      </c>
    </row>
    <row r="6447" spans="1:4" x14ac:dyDescent="0.2">
      <c r="A6447">
        <v>97496</v>
      </c>
      <c r="B6447" t="s">
        <v>13984</v>
      </c>
      <c r="C6447" t="s">
        <v>52</v>
      </c>
      <c r="D6447">
        <v>797.27</v>
      </c>
    </row>
    <row r="6448" spans="1:4" x14ac:dyDescent="0.2">
      <c r="A6448">
        <v>97534</v>
      </c>
      <c r="B6448" t="s">
        <v>13985</v>
      </c>
      <c r="C6448" t="s">
        <v>52</v>
      </c>
      <c r="D6448">
        <v>752.78</v>
      </c>
    </row>
    <row r="6449" spans="1:4" x14ac:dyDescent="0.2">
      <c r="A6449">
        <v>101926</v>
      </c>
      <c r="B6449" t="s">
        <v>13986</v>
      </c>
      <c r="C6449" t="s">
        <v>52</v>
      </c>
      <c r="D6449">
        <v>437.57</v>
      </c>
    </row>
    <row r="6450" spans="1:4" x14ac:dyDescent="0.2">
      <c r="A6450">
        <v>101935</v>
      </c>
      <c r="B6450" t="s">
        <v>13987</v>
      </c>
      <c r="C6450" t="s">
        <v>52</v>
      </c>
      <c r="D6450">
        <v>456.94</v>
      </c>
    </row>
    <row r="6451" spans="1:4" x14ac:dyDescent="0.2">
      <c r="A6451">
        <v>92704</v>
      </c>
      <c r="B6451" t="s">
        <v>13988</v>
      </c>
      <c r="C6451" t="s">
        <v>52</v>
      </c>
      <c r="D6451">
        <v>32.33</v>
      </c>
    </row>
    <row r="6452" spans="1:4" x14ac:dyDescent="0.2">
      <c r="A6452">
        <v>92705</v>
      </c>
      <c r="B6452" t="s">
        <v>13989</v>
      </c>
      <c r="C6452" t="s">
        <v>52</v>
      </c>
      <c r="D6452">
        <v>52.45</v>
      </c>
    </row>
    <row r="6453" spans="1:4" x14ac:dyDescent="0.2">
      <c r="A6453">
        <v>92706</v>
      </c>
      <c r="B6453" t="s">
        <v>13990</v>
      </c>
      <c r="C6453" t="s">
        <v>52</v>
      </c>
      <c r="D6453">
        <v>84.96</v>
      </c>
    </row>
    <row r="6454" spans="1:4" x14ac:dyDescent="0.2">
      <c r="A6454">
        <v>92637</v>
      </c>
      <c r="B6454" t="s">
        <v>13991</v>
      </c>
      <c r="C6454" t="s">
        <v>52</v>
      </c>
      <c r="D6454">
        <v>125.81</v>
      </c>
    </row>
    <row r="6455" spans="1:4" x14ac:dyDescent="0.2">
      <c r="A6455">
        <v>92681</v>
      </c>
      <c r="B6455" t="s">
        <v>13992</v>
      </c>
      <c r="C6455" t="s">
        <v>52</v>
      </c>
      <c r="D6455">
        <v>61.38</v>
      </c>
    </row>
    <row r="6456" spans="1:4" x14ac:dyDescent="0.2">
      <c r="A6456">
        <v>92638</v>
      </c>
      <c r="B6456" t="s">
        <v>13993</v>
      </c>
      <c r="C6456" t="s">
        <v>52</v>
      </c>
      <c r="D6456">
        <v>168.07</v>
      </c>
    </row>
    <row r="6457" spans="1:4" x14ac:dyDescent="0.2">
      <c r="A6457">
        <v>92682</v>
      </c>
      <c r="B6457" t="s">
        <v>13994</v>
      </c>
      <c r="C6457" t="s">
        <v>52</v>
      </c>
      <c r="D6457">
        <v>77.290000000000006</v>
      </c>
    </row>
    <row r="6458" spans="1:4" x14ac:dyDescent="0.2">
      <c r="A6458">
        <v>92639</v>
      </c>
      <c r="B6458" t="s">
        <v>13995</v>
      </c>
      <c r="C6458" t="s">
        <v>52</v>
      </c>
      <c r="D6458">
        <v>206.58</v>
      </c>
    </row>
    <row r="6459" spans="1:4" x14ac:dyDescent="0.2">
      <c r="A6459">
        <v>92683</v>
      </c>
      <c r="B6459" t="s">
        <v>13996</v>
      </c>
      <c r="C6459" t="s">
        <v>52</v>
      </c>
      <c r="D6459">
        <v>90.98</v>
      </c>
    </row>
    <row r="6460" spans="1:4" x14ac:dyDescent="0.2">
      <c r="A6460">
        <v>92640</v>
      </c>
      <c r="B6460" t="s">
        <v>13997</v>
      </c>
      <c r="C6460" t="s">
        <v>52</v>
      </c>
      <c r="D6460">
        <v>153.21</v>
      </c>
    </row>
    <row r="6461" spans="1:4" x14ac:dyDescent="0.2">
      <c r="A6461">
        <v>92684</v>
      </c>
      <c r="B6461" t="s">
        <v>13998</v>
      </c>
      <c r="C6461" t="s">
        <v>52</v>
      </c>
      <c r="D6461">
        <v>122.15</v>
      </c>
    </row>
    <row r="6462" spans="1:4" x14ac:dyDescent="0.2">
      <c r="A6462">
        <v>92642</v>
      </c>
      <c r="B6462" t="s">
        <v>13999</v>
      </c>
      <c r="C6462" t="s">
        <v>52</v>
      </c>
      <c r="D6462">
        <v>229.96</v>
      </c>
    </row>
    <row r="6463" spans="1:4" x14ac:dyDescent="0.2">
      <c r="A6463">
        <v>92685</v>
      </c>
      <c r="B6463" t="s">
        <v>14000</v>
      </c>
      <c r="C6463" t="s">
        <v>52</v>
      </c>
      <c r="D6463">
        <v>192.79</v>
      </c>
    </row>
    <row r="6464" spans="1:4" x14ac:dyDescent="0.2">
      <c r="A6464">
        <v>92644</v>
      </c>
      <c r="B6464" t="s">
        <v>14001</v>
      </c>
      <c r="C6464" t="s">
        <v>52</v>
      </c>
      <c r="D6464">
        <v>289.08</v>
      </c>
    </row>
    <row r="6465" spans="1:4" x14ac:dyDescent="0.2">
      <c r="A6465">
        <v>92686</v>
      </c>
      <c r="B6465" t="s">
        <v>14002</v>
      </c>
      <c r="C6465" t="s">
        <v>52</v>
      </c>
      <c r="D6465">
        <v>245.79</v>
      </c>
    </row>
    <row r="6466" spans="1:4" x14ac:dyDescent="0.2">
      <c r="A6466">
        <v>92356</v>
      </c>
      <c r="B6466" t="s">
        <v>14003</v>
      </c>
      <c r="C6466" t="s">
        <v>52</v>
      </c>
      <c r="D6466">
        <v>161.72999999999999</v>
      </c>
    </row>
    <row r="6467" spans="1:4" x14ac:dyDescent="0.2">
      <c r="A6467">
        <v>92357</v>
      </c>
      <c r="B6467" t="s">
        <v>14004</v>
      </c>
      <c r="C6467" t="s">
        <v>52</v>
      </c>
      <c r="D6467">
        <v>230.12</v>
      </c>
    </row>
    <row r="6468" spans="1:4" x14ac:dyDescent="0.2">
      <c r="A6468">
        <v>92358</v>
      </c>
      <c r="B6468" t="s">
        <v>14005</v>
      </c>
      <c r="C6468" t="s">
        <v>52</v>
      </c>
      <c r="D6468">
        <v>280.87</v>
      </c>
    </row>
    <row r="6469" spans="1:4" x14ac:dyDescent="0.2">
      <c r="A6469">
        <v>101919</v>
      </c>
      <c r="B6469" t="s">
        <v>14006</v>
      </c>
      <c r="C6469" t="s">
        <v>52</v>
      </c>
      <c r="D6469">
        <v>439</v>
      </c>
    </row>
    <row r="6470" spans="1:4" x14ac:dyDescent="0.2">
      <c r="A6470">
        <v>101928</v>
      </c>
      <c r="B6470" t="s">
        <v>14007</v>
      </c>
      <c r="C6470" t="s">
        <v>52</v>
      </c>
      <c r="D6470">
        <v>448.68</v>
      </c>
    </row>
    <row r="6471" spans="1:4" x14ac:dyDescent="0.2">
      <c r="A6471">
        <v>92904</v>
      </c>
      <c r="B6471" t="s">
        <v>14008</v>
      </c>
      <c r="C6471" t="s">
        <v>52</v>
      </c>
      <c r="D6471">
        <v>36.6</v>
      </c>
    </row>
    <row r="6472" spans="1:4" x14ac:dyDescent="0.2">
      <c r="A6472">
        <v>92905</v>
      </c>
      <c r="B6472" t="s">
        <v>14009</v>
      </c>
      <c r="C6472" t="s">
        <v>52</v>
      </c>
      <c r="D6472">
        <v>52.81</v>
      </c>
    </row>
    <row r="6473" spans="1:4" x14ac:dyDescent="0.2">
      <c r="A6473">
        <v>92906</v>
      </c>
      <c r="B6473" t="s">
        <v>14010</v>
      </c>
      <c r="C6473" t="s">
        <v>52</v>
      </c>
      <c r="D6473">
        <v>65.97</v>
      </c>
    </row>
    <row r="6474" spans="1:4" x14ac:dyDescent="0.2">
      <c r="A6474">
        <v>92898</v>
      </c>
      <c r="B6474" t="s">
        <v>14011</v>
      </c>
      <c r="C6474" t="s">
        <v>52</v>
      </c>
      <c r="D6474">
        <v>54.18</v>
      </c>
    </row>
    <row r="6475" spans="1:4" x14ac:dyDescent="0.2">
      <c r="A6475">
        <v>92899</v>
      </c>
      <c r="B6475" t="s">
        <v>14012</v>
      </c>
      <c r="C6475" t="s">
        <v>52</v>
      </c>
      <c r="D6475">
        <v>79.52</v>
      </c>
    </row>
    <row r="6476" spans="1:4" x14ac:dyDescent="0.2">
      <c r="A6476">
        <v>92900</v>
      </c>
      <c r="B6476" t="s">
        <v>14013</v>
      </c>
      <c r="C6476" t="s">
        <v>52</v>
      </c>
      <c r="D6476">
        <v>95.98</v>
      </c>
    </row>
    <row r="6477" spans="1:4" x14ac:dyDescent="0.2">
      <c r="A6477">
        <v>92901</v>
      </c>
      <c r="B6477" t="s">
        <v>14014</v>
      </c>
      <c r="C6477" t="s">
        <v>52</v>
      </c>
      <c r="D6477">
        <v>132.82</v>
      </c>
    </row>
    <row r="6478" spans="1:4" x14ac:dyDescent="0.2">
      <c r="A6478">
        <v>92902</v>
      </c>
      <c r="B6478" t="s">
        <v>14015</v>
      </c>
      <c r="C6478" t="s">
        <v>52</v>
      </c>
      <c r="D6478">
        <v>206.59</v>
      </c>
    </row>
    <row r="6479" spans="1:4" x14ac:dyDescent="0.2">
      <c r="A6479">
        <v>92903</v>
      </c>
      <c r="B6479" t="s">
        <v>14016</v>
      </c>
      <c r="C6479" t="s">
        <v>52</v>
      </c>
      <c r="D6479">
        <v>307.33</v>
      </c>
    </row>
    <row r="6480" spans="1:4" x14ac:dyDescent="0.2">
      <c r="A6480">
        <v>92892</v>
      </c>
      <c r="B6480" t="s">
        <v>14017</v>
      </c>
      <c r="C6480" t="s">
        <v>52</v>
      </c>
      <c r="D6480">
        <v>64.61</v>
      </c>
    </row>
    <row r="6481" spans="1:4" x14ac:dyDescent="0.2">
      <c r="A6481">
        <v>92893</v>
      </c>
      <c r="B6481" t="s">
        <v>14018</v>
      </c>
      <c r="C6481" t="s">
        <v>52</v>
      </c>
      <c r="D6481">
        <v>91.38</v>
      </c>
    </row>
    <row r="6482" spans="1:4" x14ac:dyDescent="0.2">
      <c r="A6482">
        <v>92894</v>
      </c>
      <c r="B6482" t="s">
        <v>14019</v>
      </c>
      <c r="C6482" t="s">
        <v>52</v>
      </c>
      <c r="D6482">
        <v>109.47</v>
      </c>
    </row>
    <row r="6483" spans="1:4" x14ac:dyDescent="0.2">
      <c r="A6483">
        <v>92889</v>
      </c>
      <c r="B6483" t="s">
        <v>14020</v>
      </c>
      <c r="C6483" t="s">
        <v>52</v>
      </c>
      <c r="D6483">
        <v>152.61000000000001</v>
      </c>
    </row>
    <row r="6484" spans="1:4" x14ac:dyDescent="0.2">
      <c r="A6484">
        <v>92895</v>
      </c>
      <c r="B6484" t="s">
        <v>14021</v>
      </c>
      <c r="C6484" t="s">
        <v>52</v>
      </c>
      <c r="D6484">
        <v>148.34</v>
      </c>
    </row>
    <row r="6485" spans="1:4" x14ac:dyDescent="0.2">
      <c r="A6485">
        <v>92890</v>
      </c>
      <c r="B6485" t="s">
        <v>14022</v>
      </c>
      <c r="C6485" t="s">
        <v>52</v>
      </c>
      <c r="D6485">
        <v>225.26</v>
      </c>
    </row>
    <row r="6486" spans="1:4" x14ac:dyDescent="0.2">
      <c r="A6486">
        <v>92896</v>
      </c>
      <c r="B6486" t="s">
        <v>14023</v>
      </c>
      <c r="C6486" t="s">
        <v>52</v>
      </c>
      <c r="D6486">
        <v>225.17</v>
      </c>
    </row>
    <row r="6487" spans="1:4" x14ac:dyDescent="0.2">
      <c r="A6487">
        <v>92891</v>
      </c>
      <c r="B6487" t="s">
        <v>14024</v>
      </c>
      <c r="C6487" t="s">
        <v>52</v>
      </c>
      <c r="D6487">
        <v>324.87</v>
      </c>
    </row>
    <row r="6488" spans="1:4" x14ac:dyDescent="0.2">
      <c r="A6488">
        <v>92897</v>
      </c>
      <c r="B6488" t="s">
        <v>14025</v>
      </c>
      <c r="C6488" t="s">
        <v>52</v>
      </c>
      <c r="D6488">
        <v>328.97</v>
      </c>
    </row>
    <row r="6489" spans="1:4" x14ac:dyDescent="0.2">
      <c r="A6489">
        <v>100822</v>
      </c>
      <c r="B6489" t="s">
        <v>14026</v>
      </c>
      <c r="C6489" t="s">
        <v>52</v>
      </c>
      <c r="D6489" t="s">
        <v>17527</v>
      </c>
    </row>
    <row r="6490" spans="1:4" x14ac:dyDescent="0.2">
      <c r="A6490">
        <v>100823</v>
      </c>
      <c r="B6490" t="s">
        <v>14027</v>
      </c>
      <c r="C6490" t="s">
        <v>52</v>
      </c>
      <c r="D6490" t="s">
        <v>17527</v>
      </c>
    </row>
    <row r="6491" spans="1:4" x14ac:dyDescent="0.2">
      <c r="A6491">
        <v>100824</v>
      </c>
      <c r="B6491" t="s">
        <v>14028</v>
      </c>
      <c r="C6491" t="s">
        <v>52</v>
      </c>
      <c r="D6491" t="s">
        <v>17527</v>
      </c>
    </row>
    <row r="6492" spans="1:4" x14ac:dyDescent="0.2">
      <c r="A6492">
        <v>100825</v>
      </c>
      <c r="B6492" t="s">
        <v>14029</v>
      </c>
      <c r="C6492" t="s">
        <v>52</v>
      </c>
      <c r="D6492" t="s">
        <v>17527</v>
      </c>
    </row>
    <row r="6493" spans="1:4" x14ac:dyDescent="0.2">
      <c r="A6493">
        <v>100818</v>
      </c>
      <c r="B6493" t="s">
        <v>14030</v>
      </c>
      <c r="C6493" t="s">
        <v>52</v>
      </c>
      <c r="D6493" t="s">
        <v>17527</v>
      </c>
    </row>
    <row r="6494" spans="1:4" x14ac:dyDescent="0.2">
      <c r="A6494">
        <v>100819</v>
      </c>
      <c r="B6494" t="s">
        <v>14031</v>
      </c>
      <c r="C6494" t="s">
        <v>52</v>
      </c>
      <c r="D6494" t="s">
        <v>17527</v>
      </c>
    </row>
    <row r="6495" spans="1:4" x14ac:dyDescent="0.2">
      <c r="A6495">
        <v>100820</v>
      </c>
      <c r="B6495" t="s">
        <v>14032</v>
      </c>
      <c r="C6495" t="s">
        <v>52</v>
      </c>
      <c r="D6495" t="s">
        <v>17527</v>
      </c>
    </row>
    <row r="6496" spans="1:4" x14ac:dyDescent="0.2">
      <c r="A6496">
        <v>100821</v>
      </c>
      <c r="B6496" t="s">
        <v>14033</v>
      </c>
      <c r="C6496" t="s">
        <v>52</v>
      </c>
      <c r="D6496" t="s">
        <v>17527</v>
      </c>
    </row>
    <row r="6497" spans="1:4" x14ac:dyDescent="0.2">
      <c r="A6497">
        <v>100846</v>
      </c>
      <c r="B6497" t="s">
        <v>14034</v>
      </c>
      <c r="C6497" t="s">
        <v>52</v>
      </c>
      <c r="D6497" t="s">
        <v>17527</v>
      </c>
    </row>
    <row r="6498" spans="1:4" x14ac:dyDescent="0.2">
      <c r="A6498">
        <v>100834</v>
      </c>
      <c r="B6498" t="s">
        <v>14035</v>
      </c>
      <c r="C6498" t="s">
        <v>52</v>
      </c>
      <c r="D6498" t="s">
        <v>17527</v>
      </c>
    </row>
    <row r="6499" spans="1:4" x14ac:dyDescent="0.2">
      <c r="A6499">
        <v>100835</v>
      </c>
      <c r="B6499" t="s">
        <v>14036</v>
      </c>
      <c r="C6499" t="s">
        <v>52</v>
      </c>
      <c r="D6499" t="s">
        <v>17527</v>
      </c>
    </row>
    <row r="6500" spans="1:4" x14ac:dyDescent="0.2">
      <c r="A6500">
        <v>100836</v>
      </c>
      <c r="B6500" t="s">
        <v>14037</v>
      </c>
      <c r="C6500" t="s">
        <v>52</v>
      </c>
      <c r="D6500" t="s">
        <v>17527</v>
      </c>
    </row>
    <row r="6501" spans="1:4" x14ac:dyDescent="0.2">
      <c r="A6501">
        <v>100837</v>
      </c>
      <c r="B6501" t="s">
        <v>14038</v>
      </c>
      <c r="C6501" t="s">
        <v>52</v>
      </c>
      <c r="D6501" t="s">
        <v>17527</v>
      </c>
    </row>
    <row r="6502" spans="1:4" x14ac:dyDescent="0.2">
      <c r="A6502">
        <v>100826</v>
      </c>
      <c r="B6502" t="s">
        <v>14039</v>
      </c>
      <c r="C6502" t="s">
        <v>52</v>
      </c>
      <c r="D6502" t="s">
        <v>17527</v>
      </c>
    </row>
    <row r="6503" spans="1:4" x14ac:dyDescent="0.2">
      <c r="A6503">
        <v>100827</v>
      </c>
      <c r="B6503" t="s">
        <v>14040</v>
      </c>
      <c r="C6503" t="s">
        <v>52</v>
      </c>
      <c r="D6503" t="s">
        <v>17527</v>
      </c>
    </row>
    <row r="6504" spans="1:4" x14ac:dyDescent="0.2">
      <c r="A6504">
        <v>100828</v>
      </c>
      <c r="B6504" t="s">
        <v>14041</v>
      </c>
      <c r="C6504" t="s">
        <v>52</v>
      </c>
      <c r="D6504" t="s">
        <v>17527</v>
      </c>
    </row>
    <row r="6505" spans="1:4" x14ac:dyDescent="0.2">
      <c r="A6505">
        <v>100829</v>
      </c>
      <c r="B6505" t="s">
        <v>14042</v>
      </c>
      <c r="C6505" t="s">
        <v>52</v>
      </c>
      <c r="D6505" t="s">
        <v>17527</v>
      </c>
    </row>
    <row r="6506" spans="1:4" x14ac:dyDescent="0.2">
      <c r="A6506">
        <v>100830</v>
      </c>
      <c r="B6506" t="s">
        <v>14043</v>
      </c>
      <c r="C6506" t="s">
        <v>52</v>
      </c>
      <c r="D6506" t="s">
        <v>17527</v>
      </c>
    </row>
    <row r="6507" spans="1:4" x14ac:dyDescent="0.2">
      <c r="A6507">
        <v>100831</v>
      </c>
      <c r="B6507" t="s">
        <v>14044</v>
      </c>
      <c r="C6507" t="s">
        <v>52</v>
      </c>
      <c r="D6507" t="s">
        <v>17527</v>
      </c>
    </row>
    <row r="6508" spans="1:4" x14ac:dyDescent="0.2">
      <c r="A6508">
        <v>100832</v>
      </c>
      <c r="B6508" t="s">
        <v>14045</v>
      </c>
      <c r="C6508" t="s">
        <v>52</v>
      </c>
      <c r="D6508" t="s">
        <v>17527</v>
      </c>
    </row>
    <row r="6509" spans="1:4" x14ac:dyDescent="0.2">
      <c r="A6509">
        <v>100833</v>
      </c>
      <c r="B6509" t="s">
        <v>14046</v>
      </c>
      <c r="C6509" t="s">
        <v>52</v>
      </c>
      <c r="D6509" t="s">
        <v>17527</v>
      </c>
    </row>
    <row r="6510" spans="1:4" x14ac:dyDescent="0.2">
      <c r="A6510">
        <v>100790</v>
      </c>
      <c r="B6510" t="s">
        <v>14047</v>
      </c>
      <c r="C6510" t="s">
        <v>52</v>
      </c>
      <c r="D6510" t="s">
        <v>17527</v>
      </c>
    </row>
    <row r="6511" spans="1:4" x14ac:dyDescent="0.2">
      <c r="A6511">
        <v>100789</v>
      </c>
      <c r="B6511" t="s">
        <v>14048</v>
      </c>
      <c r="C6511" t="s">
        <v>52</v>
      </c>
      <c r="D6511" t="s">
        <v>17527</v>
      </c>
    </row>
    <row r="6512" spans="1:4" x14ac:dyDescent="0.2">
      <c r="A6512">
        <v>100788</v>
      </c>
      <c r="B6512" t="s">
        <v>14049</v>
      </c>
      <c r="C6512" t="s">
        <v>52</v>
      </c>
      <c r="D6512">
        <v>713.79</v>
      </c>
    </row>
    <row r="6513" spans="1:4" x14ac:dyDescent="0.2">
      <c r="A6513">
        <v>100811</v>
      </c>
      <c r="B6513" t="s">
        <v>14050</v>
      </c>
      <c r="C6513" t="s">
        <v>52</v>
      </c>
      <c r="D6513" t="s">
        <v>17527</v>
      </c>
    </row>
    <row r="6514" spans="1:4" x14ac:dyDescent="0.2">
      <c r="A6514">
        <v>100812</v>
      </c>
      <c r="B6514" t="s">
        <v>14051</v>
      </c>
      <c r="C6514" t="s">
        <v>52</v>
      </c>
      <c r="D6514" t="s">
        <v>17527</v>
      </c>
    </row>
    <row r="6515" spans="1:4" x14ac:dyDescent="0.2">
      <c r="A6515">
        <v>100813</v>
      </c>
      <c r="B6515" t="s">
        <v>14052</v>
      </c>
      <c r="C6515" t="s">
        <v>52</v>
      </c>
      <c r="D6515" t="s">
        <v>17527</v>
      </c>
    </row>
    <row r="6516" spans="1:4" x14ac:dyDescent="0.2">
      <c r="A6516">
        <v>100814</v>
      </c>
      <c r="B6516" t="s">
        <v>14053</v>
      </c>
      <c r="C6516" t="s">
        <v>52</v>
      </c>
      <c r="D6516" t="s">
        <v>17527</v>
      </c>
    </row>
    <row r="6517" spans="1:4" x14ac:dyDescent="0.2">
      <c r="A6517">
        <v>100815</v>
      </c>
      <c r="B6517" t="s">
        <v>14054</v>
      </c>
      <c r="C6517" t="s">
        <v>52</v>
      </c>
      <c r="D6517" t="s">
        <v>17527</v>
      </c>
    </row>
    <row r="6518" spans="1:4" x14ac:dyDescent="0.2">
      <c r="A6518">
        <v>100816</v>
      </c>
      <c r="B6518" t="s">
        <v>14055</v>
      </c>
      <c r="C6518" t="s">
        <v>52</v>
      </c>
      <c r="D6518" t="s">
        <v>17527</v>
      </c>
    </row>
    <row r="6519" spans="1:4" x14ac:dyDescent="0.2">
      <c r="A6519">
        <v>100817</v>
      </c>
      <c r="B6519" t="s">
        <v>14056</v>
      </c>
      <c r="C6519" t="s">
        <v>52</v>
      </c>
      <c r="D6519" t="s">
        <v>17527</v>
      </c>
    </row>
    <row r="6520" spans="1:4" x14ac:dyDescent="0.2">
      <c r="A6520">
        <v>100795</v>
      </c>
      <c r="B6520" t="s">
        <v>14057</v>
      </c>
      <c r="C6520" t="s">
        <v>83</v>
      </c>
      <c r="D6520" t="s">
        <v>17527</v>
      </c>
    </row>
    <row r="6521" spans="1:4" x14ac:dyDescent="0.2">
      <c r="A6521">
        <v>100842</v>
      </c>
      <c r="B6521" t="s">
        <v>14058</v>
      </c>
      <c r="C6521" t="s">
        <v>83</v>
      </c>
      <c r="D6521" t="s">
        <v>17527</v>
      </c>
    </row>
    <row r="6522" spans="1:4" x14ac:dyDescent="0.2">
      <c r="A6522">
        <v>100796</v>
      </c>
      <c r="B6522" t="s">
        <v>14059</v>
      </c>
      <c r="C6522" t="s">
        <v>83</v>
      </c>
      <c r="D6522" t="s">
        <v>17527</v>
      </c>
    </row>
    <row r="6523" spans="1:4" x14ac:dyDescent="0.2">
      <c r="A6523">
        <v>100843</v>
      </c>
      <c r="B6523" t="s">
        <v>14060</v>
      </c>
      <c r="C6523" t="s">
        <v>83</v>
      </c>
      <c r="D6523" t="s">
        <v>17527</v>
      </c>
    </row>
    <row r="6524" spans="1:4" x14ac:dyDescent="0.2">
      <c r="A6524">
        <v>100844</v>
      </c>
      <c r="B6524" t="s">
        <v>14061</v>
      </c>
      <c r="C6524" t="s">
        <v>83</v>
      </c>
      <c r="D6524" t="s">
        <v>17527</v>
      </c>
    </row>
    <row r="6525" spans="1:4" x14ac:dyDescent="0.2">
      <c r="A6525">
        <v>100797</v>
      </c>
      <c r="B6525" t="s">
        <v>14062</v>
      </c>
      <c r="C6525" t="s">
        <v>83</v>
      </c>
      <c r="D6525" t="s">
        <v>17527</v>
      </c>
    </row>
    <row r="6526" spans="1:4" x14ac:dyDescent="0.2">
      <c r="A6526">
        <v>100798</v>
      </c>
      <c r="B6526" t="s">
        <v>14063</v>
      </c>
      <c r="C6526" t="s">
        <v>83</v>
      </c>
      <c r="D6526" t="s">
        <v>17527</v>
      </c>
    </row>
    <row r="6527" spans="1:4" x14ac:dyDescent="0.2">
      <c r="A6527">
        <v>100845</v>
      </c>
      <c r="B6527" t="s">
        <v>14064</v>
      </c>
      <c r="C6527" t="s">
        <v>83</v>
      </c>
      <c r="D6527" t="s">
        <v>17527</v>
      </c>
    </row>
    <row r="6528" spans="1:4" x14ac:dyDescent="0.2">
      <c r="A6528">
        <v>100799</v>
      </c>
      <c r="B6528" t="s">
        <v>14065</v>
      </c>
      <c r="C6528" t="s">
        <v>83</v>
      </c>
      <c r="D6528">
        <v>21.11</v>
      </c>
    </row>
    <row r="6529" spans="1:4" x14ac:dyDescent="0.2">
      <c r="A6529">
        <v>100807</v>
      </c>
      <c r="B6529" t="s">
        <v>14066</v>
      </c>
      <c r="C6529" t="s">
        <v>83</v>
      </c>
      <c r="D6529">
        <v>28.93</v>
      </c>
    </row>
    <row r="6530" spans="1:4" x14ac:dyDescent="0.2">
      <c r="A6530">
        <v>100800</v>
      </c>
      <c r="B6530" t="s">
        <v>14067</v>
      </c>
      <c r="C6530" t="s">
        <v>83</v>
      </c>
      <c r="D6530">
        <v>29.38</v>
      </c>
    </row>
    <row r="6531" spans="1:4" x14ac:dyDescent="0.2">
      <c r="A6531">
        <v>100808</v>
      </c>
      <c r="B6531" t="s">
        <v>14068</v>
      </c>
      <c r="C6531" t="s">
        <v>83</v>
      </c>
      <c r="D6531">
        <v>38.659999999999997</v>
      </c>
    </row>
    <row r="6532" spans="1:4" x14ac:dyDescent="0.2">
      <c r="A6532">
        <v>100801</v>
      </c>
      <c r="B6532" t="s">
        <v>14069</v>
      </c>
      <c r="C6532" t="s">
        <v>83</v>
      </c>
      <c r="D6532">
        <v>38.07</v>
      </c>
    </row>
    <row r="6533" spans="1:4" x14ac:dyDescent="0.2">
      <c r="A6533">
        <v>100809</v>
      </c>
      <c r="B6533" t="s">
        <v>14070</v>
      </c>
      <c r="C6533" t="s">
        <v>83</v>
      </c>
      <c r="D6533">
        <v>49.18</v>
      </c>
    </row>
    <row r="6534" spans="1:4" x14ac:dyDescent="0.2">
      <c r="A6534">
        <v>100802</v>
      </c>
      <c r="B6534" t="s">
        <v>14071</v>
      </c>
      <c r="C6534" t="s">
        <v>83</v>
      </c>
      <c r="D6534">
        <v>50.35</v>
      </c>
    </row>
    <row r="6535" spans="1:4" x14ac:dyDescent="0.2">
      <c r="A6535">
        <v>100810</v>
      </c>
      <c r="B6535" t="s">
        <v>14072</v>
      </c>
      <c r="C6535" t="s">
        <v>83</v>
      </c>
      <c r="D6535">
        <v>64</v>
      </c>
    </row>
    <row r="6536" spans="1:4" x14ac:dyDescent="0.2">
      <c r="A6536">
        <v>100791</v>
      </c>
      <c r="B6536" t="s">
        <v>14073</v>
      </c>
      <c r="C6536" t="s">
        <v>83</v>
      </c>
      <c r="D6536">
        <v>20.43</v>
      </c>
    </row>
    <row r="6537" spans="1:4" x14ac:dyDescent="0.2">
      <c r="A6537">
        <v>100803</v>
      </c>
      <c r="B6537" t="s">
        <v>14074</v>
      </c>
      <c r="C6537" t="s">
        <v>83</v>
      </c>
      <c r="D6537">
        <v>19.059999999999999</v>
      </c>
    </row>
    <row r="6538" spans="1:4" x14ac:dyDescent="0.2">
      <c r="A6538">
        <v>100792</v>
      </c>
      <c r="B6538" t="s">
        <v>14075</v>
      </c>
      <c r="C6538" t="s">
        <v>83</v>
      </c>
      <c r="D6538">
        <v>28.7</v>
      </c>
    </row>
    <row r="6539" spans="1:4" x14ac:dyDescent="0.2">
      <c r="A6539">
        <v>100804</v>
      </c>
      <c r="B6539" t="s">
        <v>14076</v>
      </c>
      <c r="C6539" t="s">
        <v>83</v>
      </c>
      <c r="D6539">
        <v>27.07</v>
      </c>
    </row>
    <row r="6540" spans="1:4" x14ac:dyDescent="0.2">
      <c r="A6540">
        <v>100793</v>
      </c>
      <c r="B6540" t="s">
        <v>14077</v>
      </c>
      <c r="C6540" t="s">
        <v>83</v>
      </c>
      <c r="D6540">
        <v>37.4</v>
      </c>
    </row>
    <row r="6541" spans="1:4" x14ac:dyDescent="0.2">
      <c r="A6541">
        <v>100805</v>
      </c>
      <c r="B6541" t="s">
        <v>14078</v>
      </c>
      <c r="C6541" t="s">
        <v>83</v>
      </c>
      <c r="D6541">
        <v>35.450000000000003</v>
      </c>
    </row>
    <row r="6542" spans="1:4" x14ac:dyDescent="0.2">
      <c r="A6542">
        <v>100794</v>
      </c>
      <c r="B6542" t="s">
        <v>14079</v>
      </c>
      <c r="C6542" t="s">
        <v>83</v>
      </c>
      <c r="D6542">
        <v>49.69</v>
      </c>
    </row>
    <row r="6543" spans="1:4" x14ac:dyDescent="0.2">
      <c r="A6543">
        <v>100806</v>
      </c>
      <c r="B6543" t="s">
        <v>14080</v>
      </c>
      <c r="C6543" t="s">
        <v>83</v>
      </c>
      <c r="D6543">
        <v>47.28</v>
      </c>
    </row>
    <row r="6544" spans="1:4" x14ac:dyDescent="0.2">
      <c r="A6544">
        <v>100838</v>
      </c>
      <c r="B6544" t="s">
        <v>14081</v>
      </c>
      <c r="C6544" t="s">
        <v>52</v>
      </c>
      <c r="D6544" t="s">
        <v>17527</v>
      </c>
    </row>
    <row r="6545" spans="1:4" x14ac:dyDescent="0.2">
      <c r="A6545">
        <v>100839</v>
      </c>
      <c r="B6545" t="s">
        <v>14082</v>
      </c>
      <c r="C6545" t="s">
        <v>52</v>
      </c>
      <c r="D6545" t="s">
        <v>17527</v>
      </c>
    </row>
    <row r="6546" spans="1:4" x14ac:dyDescent="0.2">
      <c r="A6546">
        <v>100840</v>
      </c>
      <c r="B6546" t="s">
        <v>14083</v>
      </c>
      <c r="C6546" t="s">
        <v>52</v>
      </c>
      <c r="D6546" t="s">
        <v>17527</v>
      </c>
    </row>
    <row r="6547" spans="1:4" x14ac:dyDescent="0.2">
      <c r="A6547">
        <v>100841</v>
      </c>
      <c r="B6547" t="s">
        <v>14084</v>
      </c>
      <c r="C6547" t="s">
        <v>52</v>
      </c>
      <c r="D6547" t="s">
        <v>17527</v>
      </c>
    </row>
    <row r="6548" spans="1:4" x14ac:dyDescent="0.2">
      <c r="A6548">
        <v>103283</v>
      </c>
      <c r="B6548" t="s">
        <v>14085</v>
      </c>
      <c r="C6548" t="s">
        <v>52</v>
      </c>
      <c r="D6548" t="s">
        <v>17527</v>
      </c>
    </row>
    <row r="6549" spans="1:4" x14ac:dyDescent="0.2">
      <c r="A6549">
        <v>103284</v>
      </c>
      <c r="B6549" t="s">
        <v>14086</v>
      </c>
      <c r="C6549" t="s">
        <v>52</v>
      </c>
      <c r="D6549" t="s">
        <v>17527</v>
      </c>
    </row>
    <row r="6550" spans="1:4" x14ac:dyDescent="0.2">
      <c r="A6550">
        <v>103282</v>
      </c>
      <c r="B6550" t="s">
        <v>14087</v>
      </c>
      <c r="C6550" t="s">
        <v>52</v>
      </c>
      <c r="D6550" t="s">
        <v>17527</v>
      </c>
    </row>
    <row r="6551" spans="1:4" x14ac:dyDescent="0.2">
      <c r="A6551">
        <v>103279</v>
      </c>
      <c r="B6551" t="s">
        <v>14088</v>
      </c>
      <c r="C6551" t="s">
        <v>52</v>
      </c>
      <c r="D6551" t="s">
        <v>17527</v>
      </c>
    </row>
    <row r="6552" spans="1:4" x14ac:dyDescent="0.2">
      <c r="A6552">
        <v>103280</v>
      </c>
      <c r="B6552" t="s">
        <v>14089</v>
      </c>
      <c r="C6552" t="s">
        <v>52</v>
      </c>
      <c r="D6552" t="s">
        <v>17527</v>
      </c>
    </row>
    <row r="6553" spans="1:4" x14ac:dyDescent="0.2">
      <c r="A6553">
        <v>103281</v>
      </c>
      <c r="B6553" t="s">
        <v>14090</v>
      </c>
      <c r="C6553" t="s">
        <v>52</v>
      </c>
      <c r="D6553" t="s">
        <v>17527</v>
      </c>
    </row>
    <row r="6554" spans="1:4" x14ac:dyDescent="0.2">
      <c r="A6554">
        <v>103247</v>
      </c>
      <c r="B6554" t="s">
        <v>14091</v>
      </c>
      <c r="C6554" t="s">
        <v>52</v>
      </c>
      <c r="D6554" s="335">
        <v>2934.22</v>
      </c>
    </row>
    <row r="6555" spans="1:4" x14ac:dyDescent="0.2">
      <c r="A6555">
        <v>103250</v>
      </c>
      <c r="B6555" t="s">
        <v>14092</v>
      </c>
      <c r="C6555" t="s">
        <v>52</v>
      </c>
      <c r="D6555" s="335">
        <v>4260.25</v>
      </c>
    </row>
    <row r="6556" spans="1:4" x14ac:dyDescent="0.2">
      <c r="A6556">
        <v>103253</v>
      </c>
      <c r="B6556" t="s">
        <v>14093</v>
      </c>
      <c r="C6556" t="s">
        <v>52</v>
      </c>
      <c r="D6556" s="335">
        <v>5805.18</v>
      </c>
    </row>
    <row r="6557" spans="1:4" x14ac:dyDescent="0.2">
      <c r="A6557">
        <v>103244</v>
      </c>
      <c r="B6557" t="s">
        <v>14094</v>
      </c>
      <c r="C6557" t="s">
        <v>52</v>
      </c>
      <c r="D6557" s="335">
        <v>2644.42</v>
      </c>
    </row>
    <row r="6558" spans="1:4" x14ac:dyDescent="0.2">
      <c r="A6558">
        <v>103256</v>
      </c>
      <c r="B6558" t="s">
        <v>14095</v>
      </c>
      <c r="C6558" t="s">
        <v>52</v>
      </c>
      <c r="D6558" s="335">
        <v>10781.46</v>
      </c>
    </row>
    <row r="6559" spans="1:4" x14ac:dyDescent="0.2">
      <c r="A6559">
        <v>103258</v>
      </c>
      <c r="B6559" t="s">
        <v>14096</v>
      </c>
      <c r="C6559" t="s">
        <v>52</v>
      </c>
      <c r="D6559" s="335">
        <v>12051.9</v>
      </c>
    </row>
    <row r="6560" spans="1:4" x14ac:dyDescent="0.2">
      <c r="A6560">
        <v>103260</v>
      </c>
      <c r="B6560" t="s">
        <v>14097</v>
      </c>
      <c r="C6560" t="s">
        <v>52</v>
      </c>
      <c r="D6560" s="335">
        <v>6680.18</v>
      </c>
    </row>
    <row r="6561" spans="1:4" x14ac:dyDescent="0.2">
      <c r="A6561">
        <v>103261</v>
      </c>
      <c r="B6561" t="s">
        <v>14098</v>
      </c>
      <c r="C6561" t="s">
        <v>52</v>
      </c>
      <c r="D6561" s="335">
        <v>13596.32</v>
      </c>
    </row>
    <row r="6562" spans="1:4" x14ac:dyDescent="0.2">
      <c r="A6562">
        <v>103263</v>
      </c>
      <c r="B6562" t="s">
        <v>14099</v>
      </c>
      <c r="C6562" t="s">
        <v>52</v>
      </c>
      <c r="D6562" s="335">
        <v>18880.05</v>
      </c>
    </row>
    <row r="6563" spans="1:4" x14ac:dyDescent="0.2">
      <c r="A6563">
        <v>103265</v>
      </c>
      <c r="B6563" t="s">
        <v>14100</v>
      </c>
      <c r="C6563" t="s">
        <v>52</v>
      </c>
      <c r="D6563" s="335">
        <v>22754.29</v>
      </c>
    </row>
    <row r="6564" spans="1:4" x14ac:dyDescent="0.2">
      <c r="A6564">
        <v>103268</v>
      </c>
      <c r="B6564" t="s">
        <v>14101</v>
      </c>
      <c r="C6564" t="s">
        <v>52</v>
      </c>
      <c r="D6564" s="335">
        <v>8001.44</v>
      </c>
    </row>
    <row r="6565" spans="1:4" x14ac:dyDescent="0.2">
      <c r="A6565">
        <v>103270</v>
      </c>
      <c r="B6565" t="s">
        <v>14102</v>
      </c>
      <c r="C6565" t="s">
        <v>52</v>
      </c>
      <c r="D6565" s="335">
        <v>8599.67</v>
      </c>
    </row>
    <row r="6566" spans="1:4" x14ac:dyDescent="0.2">
      <c r="A6566">
        <v>103272</v>
      </c>
      <c r="B6566" t="s">
        <v>14103</v>
      </c>
      <c r="C6566" t="s">
        <v>52</v>
      </c>
      <c r="D6566" s="335">
        <v>12579.47</v>
      </c>
    </row>
    <row r="6567" spans="1:4" x14ac:dyDescent="0.2">
      <c r="A6567">
        <v>103274</v>
      </c>
      <c r="B6567" t="s">
        <v>14104</v>
      </c>
      <c r="C6567" t="s">
        <v>52</v>
      </c>
      <c r="D6567" s="335">
        <v>14828.1</v>
      </c>
    </row>
    <row r="6568" spans="1:4" x14ac:dyDescent="0.2">
      <c r="A6568">
        <v>103276</v>
      </c>
      <c r="B6568" t="s">
        <v>14105</v>
      </c>
      <c r="C6568" t="s">
        <v>52</v>
      </c>
      <c r="D6568" s="335">
        <v>15478.1</v>
      </c>
    </row>
    <row r="6569" spans="1:4" x14ac:dyDescent="0.2">
      <c r="A6569">
        <v>103267</v>
      </c>
      <c r="B6569" t="s">
        <v>14106</v>
      </c>
      <c r="C6569" t="s">
        <v>52</v>
      </c>
      <c r="D6569" s="335">
        <v>6743.87</v>
      </c>
    </row>
    <row r="6570" spans="1:4" x14ac:dyDescent="0.2">
      <c r="A6570">
        <v>103269</v>
      </c>
      <c r="B6570" t="s">
        <v>14107</v>
      </c>
      <c r="C6570" t="s">
        <v>52</v>
      </c>
      <c r="D6570" s="335">
        <v>8285.51</v>
      </c>
    </row>
    <row r="6571" spans="1:4" x14ac:dyDescent="0.2">
      <c r="A6571">
        <v>103271</v>
      </c>
      <c r="B6571" t="s">
        <v>2554</v>
      </c>
      <c r="C6571" t="s">
        <v>52</v>
      </c>
      <c r="D6571" s="335">
        <v>12179.96</v>
      </c>
    </row>
    <row r="6572" spans="1:4" x14ac:dyDescent="0.2">
      <c r="A6572">
        <v>103273</v>
      </c>
      <c r="B6572" t="s">
        <v>2551</v>
      </c>
      <c r="C6572" t="s">
        <v>52</v>
      </c>
      <c r="D6572" s="335">
        <v>12949.15</v>
      </c>
    </row>
    <row r="6573" spans="1:4" x14ac:dyDescent="0.2">
      <c r="A6573">
        <v>103275</v>
      </c>
      <c r="B6573" t="s">
        <v>14108</v>
      </c>
      <c r="C6573" t="s">
        <v>52</v>
      </c>
      <c r="D6573" s="335">
        <v>14751.39</v>
      </c>
    </row>
    <row r="6574" spans="1:4" x14ac:dyDescent="0.2">
      <c r="A6574">
        <v>103248</v>
      </c>
      <c r="B6574" t="s">
        <v>14109</v>
      </c>
      <c r="C6574" t="s">
        <v>52</v>
      </c>
      <c r="D6574" s="335">
        <v>2399.0500000000002</v>
      </c>
    </row>
    <row r="6575" spans="1:4" x14ac:dyDescent="0.2">
      <c r="A6575">
        <v>103249</v>
      </c>
      <c r="B6575" t="s">
        <v>14110</v>
      </c>
      <c r="C6575" t="s">
        <v>52</v>
      </c>
      <c r="D6575" s="335">
        <v>2576.87</v>
      </c>
    </row>
    <row r="6576" spans="1:4" x14ac:dyDescent="0.2">
      <c r="A6576">
        <v>103251</v>
      </c>
      <c r="B6576" t="s">
        <v>14111</v>
      </c>
      <c r="C6576" t="s">
        <v>52</v>
      </c>
      <c r="D6576" s="335">
        <v>3366.43</v>
      </c>
    </row>
    <row r="6577" spans="1:4" x14ac:dyDescent="0.2">
      <c r="A6577">
        <v>103252</v>
      </c>
      <c r="B6577" t="s">
        <v>14112</v>
      </c>
      <c r="C6577" t="s">
        <v>52</v>
      </c>
      <c r="D6577" s="335">
        <v>3726.88</v>
      </c>
    </row>
    <row r="6578" spans="1:4" x14ac:dyDescent="0.2">
      <c r="A6578">
        <v>103254</v>
      </c>
      <c r="B6578" t="s">
        <v>14113</v>
      </c>
      <c r="C6578" t="s">
        <v>52</v>
      </c>
      <c r="D6578" s="335">
        <v>4343.88</v>
      </c>
    </row>
    <row r="6579" spans="1:4" x14ac:dyDescent="0.2">
      <c r="A6579">
        <v>103255</v>
      </c>
      <c r="B6579" t="s">
        <v>14114</v>
      </c>
      <c r="C6579" t="s">
        <v>52</v>
      </c>
      <c r="D6579" s="335">
        <v>4859.47</v>
      </c>
    </row>
    <row r="6580" spans="1:4" x14ac:dyDescent="0.2">
      <c r="A6580">
        <v>103245</v>
      </c>
      <c r="B6580" t="s">
        <v>14115</v>
      </c>
      <c r="C6580" t="s">
        <v>52</v>
      </c>
      <c r="D6580" s="335">
        <v>2087.2399999999998</v>
      </c>
    </row>
    <row r="6581" spans="1:4" x14ac:dyDescent="0.2">
      <c r="A6581">
        <v>103246</v>
      </c>
      <c r="B6581" t="s">
        <v>14116</v>
      </c>
      <c r="C6581" t="s">
        <v>52</v>
      </c>
      <c r="D6581" s="335">
        <v>2275.67</v>
      </c>
    </row>
    <row r="6582" spans="1:4" x14ac:dyDescent="0.2">
      <c r="A6582">
        <v>103257</v>
      </c>
      <c r="B6582" t="s">
        <v>14117</v>
      </c>
      <c r="C6582" t="s">
        <v>52</v>
      </c>
      <c r="D6582" s="335">
        <v>6168.21</v>
      </c>
    </row>
    <row r="6583" spans="1:4" x14ac:dyDescent="0.2">
      <c r="A6583">
        <v>103259</v>
      </c>
      <c r="B6583" t="s">
        <v>14118</v>
      </c>
      <c r="C6583" t="s">
        <v>52</v>
      </c>
      <c r="D6583" s="335">
        <v>6503.62</v>
      </c>
    </row>
    <row r="6584" spans="1:4" x14ac:dyDescent="0.2">
      <c r="A6584">
        <v>103262</v>
      </c>
      <c r="B6584" t="s">
        <v>14119</v>
      </c>
      <c r="C6584" t="s">
        <v>52</v>
      </c>
      <c r="D6584" s="335">
        <v>8541.08</v>
      </c>
    </row>
    <row r="6585" spans="1:4" x14ac:dyDescent="0.2">
      <c r="A6585">
        <v>103264</v>
      </c>
      <c r="B6585" t="s">
        <v>14120</v>
      </c>
      <c r="C6585" t="s">
        <v>52</v>
      </c>
      <c r="D6585" s="335">
        <v>10603.18</v>
      </c>
    </row>
    <row r="6586" spans="1:4" x14ac:dyDescent="0.2">
      <c r="A6586">
        <v>103266</v>
      </c>
      <c r="B6586" t="s">
        <v>14121</v>
      </c>
      <c r="C6586" t="s">
        <v>52</v>
      </c>
      <c r="D6586" s="335">
        <v>11837.8</v>
      </c>
    </row>
    <row r="6587" spans="1:4" x14ac:dyDescent="0.2">
      <c r="A6587">
        <v>103277</v>
      </c>
      <c r="B6587" t="s">
        <v>14122</v>
      </c>
      <c r="C6587" t="s">
        <v>52</v>
      </c>
      <c r="D6587" s="335">
        <v>28552.01</v>
      </c>
    </row>
    <row r="6588" spans="1:4" x14ac:dyDescent="0.2">
      <c r="A6588">
        <v>103278</v>
      </c>
      <c r="B6588" t="s">
        <v>14123</v>
      </c>
      <c r="C6588" t="s">
        <v>52</v>
      </c>
      <c r="D6588" s="335">
        <v>36537.550000000003</v>
      </c>
    </row>
    <row r="6589" spans="1:4" x14ac:dyDescent="0.2">
      <c r="A6589">
        <v>103285</v>
      </c>
      <c r="B6589" t="s">
        <v>14124</v>
      </c>
      <c r="C6589" t="s">
        <v>52</v>
      </c>
      <c r="D6589" t="s">
        <v>17527</v>
      </c>
    </row>
    <row r="6590" spans="1:4" x14ac:dyDescent="0.2">
      <c r="A6590">
        <v>103286</v>
      </c>
      <c r="B6590" t="s">
        <v>14125</v>
      </c>
      <c r="C6590" t="s">
        <v>52</v>
      </c>
      <c r="D6590" t="s">
        <v>17527</v>
      </c>
    </row>
    <row r="6591" spans="1:4" x14ac:dyDescent="0.2">
      <c r="A6591">
        <v>103287</v>
      </c>
      <c r="B6591" t="s">
        <v>14126</v>
      </c>
      <c r="C6591" t="s">
        <v>52</v>
      </c>
      <c r="D6591" t="s">
        <v>17527</v>
      </c>
    </row>
    <row r="6592" spans="1:4" x14ac:dyDescent="0.2">
      <c r="A6592">
        <v>103288</v>
      </c>
      <c r="B6592" t="s">
        <v>14127</v>
      </c>
      <c r="C6592" t="s">
        <v>52</v>
      </c>
      <c r="D6592">
        <v>19.73</v>
      </c>
    </row>
    <row r="6593" spans="1:4" x14ac:dyDescent="0.2">
      <c r="A6593">
        <v>103291</v>
      </c>
      <c r="B6593" t="s">
        <v>1725</v>
      </c>
      <c r="C6593" t="s">
        <v>83</v>
      </c>
      <c r="D6593">
        <v>65.39</v>
      </c>
    </row>
    <row r="6594" spans="1:4" x14ac:dyDescent="0.2">
      <c r="A6594">
        <v>103289</v>
      </c>
      <c r="B6594" t="s">
        <v>1723</v>
      </c>
      <c r="C6594" t="s">
        <v>83</v>
      </c>
      <c r="D6594">
        <v>33.29</v>
      </c>
    </row>
    <row r="6595" spans="1:4" x14ac:dyDescent="0.2">
      <c r="A6595">
        <v>103290</v>
      </c>
      <c r="B6595" t="s">
        <v>1724</v>
      </c>
      <c r="C6595" t="s">
        <v>83</v>
      </c>
      <c r="D6595">
        <v>52.11</v>
      </c>
    </row>
    <row r="6596" spans="1:4" x14ac:dyDescent="0.2">
      <c r="A6596">
        <v>103292</v>
      </c>
      <c r="B6596" t="s">
        <v>1726</v>
      </c>
      <c r="C6596" t="s">
        <v>83</v>
      </c>
      <c r="D6596">
        <v>79.17</v>
      </c>
    </row>
    <row r="6597" spans="1:4" x14ac:dyDescent="0.2">
      <c r="A6597">
        <v>106044</v>
      </c>
      <c r="B6597" t="s">
        <v>14135</v>
      </c>
      <c r="C6597" t="s">
        <v>52</v>
      </c>
      <c r="D6597">
        <v>67.75</v>
      </c>
    </row>
    <row r="6598" spans="1:4" x14ac:dyDescent="0.2">
      <c r="A6598">
        <v>106045</v>
      </c>
      <c r="B6598" t="s">
        <v>14136</v>
      </c>
      <c r="C6598" t="s">
        <v>52</v>
      </c>
      <c r="D6598">
        <v>145.08000000000001</v>
      </c>
    </row>
    <row r="6599" spans="1:4" x14ac:dyDescent="0.2">
      <c r="A6599">
        <v>106042</v>
      </c>
      <c r="B6599" t="s">
        <v>14137</v>
      </c>
      <c r="C6599" t="s">
        <v>52</v>
      </c>
      <c r="D6599">
        <v>69.63</v>
      </c>
    </row>
    <row r="6600" spans="1:4" x14ac:dyDescent="0.2">
      <c r="A6600">
        <v>106043</v>
      </c>
      <c r="B6600" t="s">
        <v>14138</v>
      </c>
      <c r="C6600" t="s">
        <v>52</v>
      </c>
      <c r="D6600">
        <v>127.73</v>
      </c>
    </row>
    <row r="6601" spans="1:4" x14ac:dyDescent="0.2">
      <c r="A6601">
        <v>106046</v>
      </c>
      <c r="B6601" t="s">
        <v>14139</v>
      </c>
      <c r="C6601" t="s">
        <v>52</v>
      </c>
      <c r="D6601">
        <v>44.81</v>
      </c>
    </row>
    <row r="6602" spans="1:4" x14ac:dyDescent="0.2">
      <c r="A6602">
        <v>106047</v>
      </c>
      <c r="B6602" t="s">
        <v>14140</v>
      </c>
      <c r="C6602" t="s">
        <v>52</v>
      </c>
      <c r="D6602">
        <v>77.33</v>
      </c>
    </row>
    <row r="6603" spans="1:4" x14ac:dyDescent="0.2">
      <c r="A6603">
        <v>106038</v>
      </c>
      <c r="B6603" t="s">
        <v>14141</v>
      </c>
      <c r="C6603" t="s">
        <v>52</v>
      </c>
      <c r="D6603">
        <v>64.92</v>
      </c>
    </row>
    <row r="6604" spans="1:4" x14ac:dyDescent="0.2">
      <c r="A6604">
        <v>106039</v>
      </c>
      <c r="B6604" t="s">
        <v>14142</v>
      </c>
      <c r="C6604" t="s">
        <v>52</v>
      </c>
      <c r="D6604">
        <v>85.63</v>
      </c>
    </row>
    <row r="6605" spans="1:4" x14ac:dyDescent="0.2">
      <c r="A6605">
        <v>106040</v>
      </c>
      <c r="B6605" t="s">
        <v>14143</v>
      </c>
      <c r="C6605" t="s">
        <v>52</v>
      </c>
      <c r="D6605">
        <v>91.06</v>
      </c>
    </row>
    <row r="6606" spans="1:4" x14ac:dyDescent="0.2">
      <c r="A6606">
        <v>106041</v>
      </c>
      <c r="B6606" t="s">
        <v>14144</v>
      </c>
      <c r="C6606" t="s">
        <v>52</v>
      </c>
      <c r="D6606">
        <v>162.62</v>
      </c>
    </row>
    <row r="6607" spans="1:4" x14ac:dyDescent="0.2">
      <c r="A6607">
        <v>97329</v>
      </c>
      <c r="B6607" t="s">
        <v>14130</v>
      </c>
      <c r="C6607" t="s">
        <v>83</v>
      </c>
      <c r="D6607">
        <v>60.65</v>
      </c>
    </row>
    <row r="6608" spans="1:4" x14ac:dyDescent="0.2">
      <c r="A6608">
        <v>97327</v>
      </c>
      <c r="B6608" t="s">
        <v>14132</v>
      </c>
      <c r="C6608" t="s">
        <v>83</v>
      </c>
      <c r="D6608">
        <v>28.55</v>
      </c>
    </row>
    <row r="6609" spans="1:4" x14ac:dyDescent="0.2">
      <c r="A6609">
        <v>106034</v>
      </c>
      <c r="B6609" t="s">
        <v>14145</v>
      </c>
      <c r="C6609" t="s">
        <v>83</v>
      </c>
      <c r="D6609">
        <v>133.33000000000001</v>
      </c>
    </row>
    <row r="6610" spans="1:4" x14ac:dyDescent="0.2">
      <c r="A6610">
        <v>97328</v>
      </c>
      <c r="B6610" t="s">
        <v>14133</v>
      </c>
      <c r="C6610" t="s">
        <v>83</v>
      </c>
      <c r="D6610">
        <v>47.37</v>
      </c>
    </row>
    <row r="6611" spans="1:4" x14ac:dyDescent="0.2">
      <c r="A6611">
        <v>97330</v>
      </c>
      <c r="B6611" t="s">
        <v>14134</v>
      </c>
      <c r="C6611" t="s">
        <v>83</v>
      </c>
      <c r="D6611">
        <v>74.430000000000007</v>
      </c>
    </row>
    <row r="6612" spans="1:4" x14ac:dyDescent="0.2">
      <c r="A6612">
        <v>106035</v>
      </c>
      <c r="B6612" t="s">
        <v>14146</v>
      </c>
      <c r="C6612" t="s">
        <v>83</v>
      </c>
      <c r="D6612" t="s">
        <v>17527</v>
      </c>
    </row>
    <row r="6613" spans="1:4" x14ac:dyDescent="0.2">
      <c r="A6613">
        <v>106036</v>
      </c>
      <c r="B6613" t="s">
        <v>14147</v>
      </c>
      <c r="C6613" t="s">
        <v>83</v>
      </c>
      <c r="D6613" t="s">
        <v>17527</v>
      </c>
    </row>
    <row r="6614" spans="1:4" x14ac:dyDescent="0.2">
      <c r="A6614">
        <v>106037</v>
      </c>
      <c r="B6614" t="s">
        <v>14148</v>
      </c>
      <c r="C6614" t="s">
        <v>83</v>
      </c>
      <c r="D6614" t="s">
        <v>17527</v>
      </c>
    </row>
    <row r="6615" spans="1:4" x14ac:dyDescent="0.2">
      <c r="A6615">
        <v>93085</v>
      </c>
      <c r="B6615" t="s">
        <v>14149</v>
      </c>
      <c r="C6615" t="s">
        <v>52</v>
      </c>
      <c r="D6615">
        <v>18.57</v>
      </c>
    </row>
    <row r="6616" spans="1:4" x14ac:dyDescent="0.2">
      <c r="A6616">
        <v>103892</v>
      </c>
      <c r="B6616" t="s">
        <v>14150</v>
      </c>
      <c r="C6616" t="s">
        <v>52</v>
      </c>
      <c r="D6616">
        <v>19.91</v>
      </c>
    </row>
    <row r="6617" spans="1:4" x14ac:dyDescent="0.2">
      <c r="A6617">
        <v>103823</v>
      </c>
      <c r="B6617" t="s">
        <v>14151</v>
      </c>
      <c r="C6617" t="s">
        <v>52</v>
      </c>
      <c r="D6617">
        <v>22.68</v>
      </c>
    </row>
    <row r="6618" spans="1:4" x14ac:dyDescent="0.2">
      <c r="A6618">
        <v>103856</v>
      </c>
      <c r="B6618" t="s">
        <v>14152</v>
      </c>
      <c r="C6618" t="s">
        <v>52</v>
      </c>
      <c r="D6618">
        <v>19.87</v>
      </c>
    </row>
    <row r="6619" spans="1:4" x14ac:dyDescent="0.2">
      <c r="A6619">
        <v>93108</v>
      </c>
      <c r="B6619" t="s">
        <v>14153</v>
      </c>
      <c r="C6619" t="s">
        <v>52</v>
      </c>
      <c r="D6619">
        <v>16.45</v>
      </c>
    </row>
    <row r="6620" spans="1:4" x14ac:dyDescent="0.2">
      <c r="A6620">
        <v>93091</v>
      </c>
      <c r="B6620" t="s">
        <v>14154</v>
      </c>
      <c r="C6620" t="s">
        <v>52</v>
      </c>
      <c r="D6620">
        <v>19.62</v>
      </c>
    </row>
    <row r="6621" spans="1:4" x14ac:dyDescent="0.2">
      <c r="A6621">
        <v>103900</v>
      </c>
      <c r="B6621" t="s">
        <v>14155</v>
      </c>
      <c r="C6621" t="s">
        <v>52</v>
      </c>
      <c r="D6621">
        <v>25.38</v>
      </c>
    </row>
    <row r="6622" spans="1:4" x14ac:dyDescent="0.2">
      <c r="A6622">
        <v>103831</v>
      </c>
      <c r="B6622" t="s">
        <v>14156</v>
      </c>
      <c r="C6622" t="s">
        <v>52</v>
      </c>
      <c r="D6622">
        <v>33.83</v>
      </c>
    </row>
    <row r="6623" spans="1:4" x14ac:dyDescent="0.2">
      <c r="A6623">
        <v>103864</v>
      </c>
      <c r="B6623" t="s">
        <v>14157</v>
      </c>
      <c r="C6623" t="s">
        <v>52</v>
      </c>
      <c r="D6623">
        <v>26.88</v>
      </c>
    </row>
    <row r="6624" spans="1:4" x14ac:dyDescent="0.2">
      <c r="A6624">
        <v>93133</v>
      </c>
      <c r="B6624" t="s">
        <v>14158</v>
      </c>
      <c r="C6624" t="s">
        <v>52</v>
      </c>
      <c r="D6624">
        <v>23.56</v>
      </c>
    </row>
    <row r="6625" spans="1:4" x14ac:dyDescent="0.2">
      <c r="A6625">
        <v>93057</v>
      </c>
      <c r="B6625" t="s">
        <v>14159</v>
      </c>
      <c r="C6625" t="s">
        <v>52</v>
      </c>
      <c r="D6625">
        <v>15.94</v>
      </c>
    </row>
    <row r="6626" spans="1:4" x14ac:dyDescent="0.2">
      <c r="A6626">
        <v>93062</v>
      </c>
      <c r="B6626" t="s">
        <v>14160</v>
      </c>
      <c r="C6626" t="s">
        <v>52</v>
      </c>
      <c r="D6626">
        <v>30</v>
      </c>
    </row>
    <row r="6627" spans="1:4" x14ac:dyDescent="0.2">
      <c r="A6627">
        <v>93065</v>
      </c>
      <c r="B6627" t="s">
        <v>14161</v>
      </c>
      <c r="C6627" t="s">
        <v>52</v>
      </c>
      <c r="D6627">
        <v>48.5</v>
      </c>
    </row>
    <row r="6628" spans="1:4" x14ac:dyDescent="0.2">
      <c r="A6628">
        <v>93068</v>
      </c>
      <c r="B6628" t="s">
        <v>14162</v>
      </c>
      <c r="C6628" t="s">
        <v>52</v>
      </c>
      <c r="D6628">
        <v>68.02</v>
      </c>
    </row>
    <row r="6629" spans="1:4" x14ac:dyDescent="0.2">
      <c r="A6629">
        <v>93071</v>
      </c>
      <c r="B6629" t="s">
        <v>14163</v>
      </c>
      <c r="C6629" t="s">
        <v>52</v>
      </c>
      <c r="D6629">
        <v>182.64</v>
      </c>
    </row>
    <row r="6630" spans="1:4" x14ac:dyDescent="0.2">
      <c r="A6630">
        <v>93081</v>
      </c>
      <c r="B6630" t="s">
        <v>14164</v>
      </c>
      <c r="C6630" t="s">
        <v>52</v>
      </c>
      <c r="D6630">
        <v>21.11</v>
      </c>
    </row>
    <row r="6631" spans="1:4" x14ac:dyDescent="0.2">
      <c r="A6631">
        <v>103887</v>
      </c>
      <c r="B6631" t="s">
        <v>14165</v>
      </c>
      <c r="C6631" t="s">
        <v>52</v>
      </c>
      <c r="D6631">
        <v>23.28</v>
      </c>
    </row>
    <row r="6632" spans="1:4" x14ac:dyDescent="0.2">
      <c r="A6632">
        <v>103818</v>
      </c>
      <c r="B6632" t="s">
        <v>14166</v>
      </c>
      <c r="C6632" t="s">
        <v>52</v>
      </c>
      <c r="D6632">
        <v>23.25</v>
      </c>
    </row>
    <row r="6633" spans="1:4" x14ac:dyDescent="0.2">
      <c r="A6633">
        <v>103851</v>
      </c>
      <c r="B6633" t="s">
        <v>14167</v>
      </c>
      <c r="C6633" t="s">
        <v>52</v>
      </c>
      <c r="D6633">
        <v>22.92</v>
      </c>
    </row>
    <row r="6634" spans="1:4" x14ac:dyDescent="0.2">
      <c r="A6634">
        <v>93104</v>
      </c>
      <c r="B6634" t="s">
        <v>14168</v>
      </c>
      <c r="C6634" t="s">
        <v>52</v>
      </c>
      <c r="D6634">
        <v>21.23</v>
      </c>
    </row>
    <row r="6635" spans="1:4" x14ac:dyDescent="0.2">
      <c r="A6635">
        <v>98602</v>
      </c>
      <c r="B6635" t="s">
        <v>14169</v>
      </c>
      <c r="C6635" t="s">
        <v>52</v>
      </c>
      <c r="D6635">
        <v>20.260000000000002</v>
      </c>
    </row>
    <row r="6636" spans="1:4" x14ac:dyDescent="0.2">
      <c r="A6636">
        <v>93087</v>
      </c>
      <c r="B6636" t="s">
        <v>14170</v>
      </c>
      <c r="C6636" t="s">
        <v>52</v>
      </c>
      <c r="D6636">
        <v>22.17</v>
      </c>
    </row>
    <row r="6637" spans="1:4" x14ac:dyDescent="0.2">
      <c r="A6637">
        <v>103893</v>
      </c>
      <c r="B6637" t="s">
        <v>14171</v>
      </c>
      <c r="C6637" t="s">
        <v>52</v>
      </c>
      <c r="D6637">
        <v>24.84</v>
      </c>
    </row>
    <row r="6638" spans="1:4" x14ac:dyDescent="0.2">
      <c r="A6638">
        <v>103824</v>
      </c>
      <c r="B6638" t="s">
        <v>14172</v>
      </c>
      <c r="C6638" t="s">
        <v>52</v>
      </c>
      <c r="D6638">
        <v>27.78</v>
      </c>
    </row>
    <row r="6639" spans="1:4" x14ac:dyDescent="0.2">
      <c r="A6639">
        <v>103857</v>
      </c>
      <c r="B6639" t="s">
        <v>14173</v>
      </c>
      <c r="C6639" t="s">
        <v>52</v>
      </c>
      <c r="D6639">
        <v>25.21</v>
      </c>
    </row>
    <row r="6640" spans="1:4" x14ac:dyDescent="0.2">
      <c r="A6640">
        <v>93110</v>
      </c>
      <c r="B6640" t="s">
        <v>14174</v>
      </c>
      <c r="C6640" t="s">
        <v>52</v>
      </c>
      <c r="D6640">
        <v>23.59</v>
      </c>
    </row>
    <row r="6641" spans="1:4" x14ac:dyDescent="0.2">
      <c r="A6641">
        <v>93054</v>
      </c>
      <c r="B6641" t="s">
        <v>14175</v>
      </c>
      <c r="C6641" t="s">
        <v>52</v>
      </c>
      <c r="D6641">
        <v>25.17</v>
      </c>
    </row>
    <row r="6642" spans="1:4" x14ac:dyDescent="0.2">
      <c r="A6642">
        <v>93088</v>
      </c>
      <c r="B6642" t="s">
        <v>14176</v>
      </c>
      <c r="C6642" t="s">
        <v>52</v>
      </c>
      <c r="D6642">
        <v>27.42</v>
      </c>
    </row>
    <row r="6643" spans="1:4" x14ac:dyDescent="0.2">
      <c r="A6643">
        <v>103894</v>
      </c>
      <c r="B6643" t="s">
        <v>14177</v>
      </c>
      <c r="C6643" t="s">
        <v>52</v>
      </c>
      <c r="D6643">
        <v>29.76</v>
      </c>
    </row>
    <row r="6644" spans="1:4" x14ac:dyDescent="0.2">
      <c r="A6644">
        <v>103825</v>
      </c>
      <c r="B6644" t="s">
        <v>14178</v>
      </c>
      <c r="C6644" t="s">
        <v>52</v>
      </c>
      <c r="D6644">
        <v>32.700000000000003</v>
      </c>
    </row>
    <row r="6645" spans="1:4" x14ac:dyDescent="0.2">
      <c r="A6645">
        <v>103858</v>
      </c>
      <c r="B6645" t="s">
        <v>14179</v>
      </c>
      <c r="C6645" t="s">
        <v>52</v>
      </c>
      <c r="D6645">
        <v>30.12</v>
      </c>
    </row>
    <row r="6646" spans="1:4" x14ac:dyDescent="0.2">
      <c r="A6646">
        <v>93111</v>
      </c>
      <c r="B6646" t="s">
        <v>14180</v>
      </c>
      <c r="C6646" t="s">
        <v>52</v>
      </c>
      <c r="D6646">
        <v>28.5</v>
      </c>
    </row>
    <row r="6647" spans="1:4" x14ac:dyDescent="0.2">
      <c r="A6647">
        <v>93059</v>
      </c>
      <c r="B6647" t="s">
        <v>14181</v>
      </c>
      <c r="C6647" t="s">
        <v>52</v>
      </c>
      <c r="D6647">
        <v>32.31</v>
      </c>
    </row>
    <row r="6648" spans="1:4" x14ac:dyDescent="0.2">
      <c r="A6648">
        <v>93093</v>
      </c>
      <c r="B6648" t="s">
        <v>14182</v>
      </c>
      <c r="C6648" t="s">
        <v>52</v>
      </c>
      <c r="D6648">
        <v>34.07</v>
      </c>
    </row>
    <row r="6649" spans="1:4" x14ac:dyDescent="0.2">
      <c r="A6649">
        <v>103899</v>
      </c>
      <c r="B6649" t="s">
        <v>14183</v>
      </c>
      <c r="C6649" t="s">
        <v>52</v>
      </c>
      <c r="D6649">
        <v>37.159999999999997</v>
      </c>
    </row>
    <row r="6650" spans="1:4" x14ac:dyDescent="0.2">
      <c r="A6650">
        <v>103830</v>
      </c>
      <c r="B6650" t="s">
        <v>14184</v>
      </c>
      <c r="C6650" t="s">
        <v>52</v>
      </c>
      <c r="D6650">
        <v>42.4</v>
      </c>
    </row>
    <row r="6651" spans="1:4" x14ac:dyDescent="0.2">
      <c r="A6651">
        <v>103863</v>
      </c>
      <c r="B6651" t="s">
        <v>14185</v>
      </c>
      <c r="C6651" t="s">
        <v>52</v>
      </c>
      <c r="D6651">
        <v>38.159999999999997</v>
      </c>
    </row>
    <row r="6652" spans="1:4" x14ac:dyDescent="0.2">
      <c r="A6652">
        <v>93114</v>
      </c>
      <c r="B6652" t="s">
        <v>14186</v>
      </c>
      <c r="C6652" t="s">
        <v>52</v>
      </c>
      <c r="D6652">
        <v>36.590000000000003</v>
      </c>
    </row>
    <row r="6653" spans="1:4" x14ac:dyDescent="0.2">
      <c r="A6653">
        <v>93075</v>
      </c>
      <c r="B6653" t="s">
        <v>14187</v>
      </c>
      <c r="C6653" t="s">
        <v>52</v>
      </c>
      <c r="D6653">
        <v>22.7</v>
      </c>
    </row>
    <row r="6654" spans="1:4" x14ac:dyDescent="0.2">
      <c r="A6654">
        <v>103876</v>
      </c>
      <c r="B6654" t="s">
        <v>14188</v>
      </c>
      <c r="C6654" t="s">
        <v>52</v>
      </c>
      <c r="D6654">
        <v>25.96</v>
      </c>
    </row>
    <row r="6655" spans="1:4" x14ac:dyDescent="0.2">
      <c r="A6655">
        <v>103807</v>
      </c>
      <c r="B6655" t="s">
        <v>14189</v>
      </c>
      <c r="C6655" t="s">
        <v>52</v>
      </c>
      <c r="D6655">
        <v>25.91</v>
      </c>
    </row>
    <row r="6656" spans="1:4" x14ac:dyDescent="0.2">
      <c r="A6656">
        <v>103840</v>
      </c>
      <c r="B6656" t="s">
        <v>14190</v>
      </c>
      <c r="C6656" t="s">
        <v>52</v>
      </c>
      <c r="D6656">
        <v>25.43</v>
      </c>
    </row>
    <row r="6657" spans="1:4" x14ac:dyDescent="0.2">
      <c r="A6657">
        <v>93098</v>
      </c>
      <c r="B6657" t="s">
        <v>14191</v>
      </c>
      <c r="C6657" t="s">
        <v>52</v>
      </c>
      <c r="D6657">
        <v>22.89</v>
      </c>
    </row>
    <row r="6658" spans="1:4" x14ac:dyDescent="0.2">
      <c r="A6658">
        <v>93120</v>
      </c>
      <c r="B6658" t="s">
        <v>14192</v>
      </c>
      <c r="C6658" t="s">
        <v>52</v>
      </c>
      <c r="D6658">
        <v>28.71</v>
      </c>
    </row>
    <row r="6659" spans="1:4" x14ac:dyDescent="0.2">
      <c r="A6659">
        <v>93077</v>
      </c>
      <c r="B6659" t="s">
        <v>14193</v>
      </c>
      <c r="C6659" t="s">
        <v>52</v>
      </c>
      <c r="D6659">
        <v>31.56</v>
      </c>
    </row>
    <row r="6660" spans="1:4" x14ac:dyDescent="0.2">
      <c r="A6660">
        <v>103879</v>
      </c>
      <c r="B6660" t="s">
        <v>14194</v>
      </c>
      <c r="C6660" t="s">
        <v>52</v>
      </c>
      <c r="D6660">
        <v>35.57</v>
      </c>
    </row>
    <row r="6661" spans="1:4" x14ac:dyDescent="0.2">
      <c r="A6661">
        <v>103810</v>
      </c>
      <c r="B6661" t="s">
        <v>14195</v>
      </c>
      <c r="C6661" t="s">
        <v>52</v>
      </c>
      <c r="D6661">
        <v>39.94</v>
      </c>
    </row>
    <row r="6662" spans="1:4" x14ac:dyDescent="0.2">
      <c r="A6662">
        <v>103843</v>
      </c>
      <c r="B6662" t="s">
        <v>14196</v>
      </c>
      <c r="C6662" t="s">
        <v>52</v>
      </c>
      <c r="D6662">
        <v>36.11</v>
      </c>
    </row>
    <row r="6663" spans="1:4" x14ac:dyDescent="0.2">
      <c r="A6663">
        <v>93100</v>
      </c>
      <c r="B6663" t="s">
        <v>14197</v>
      </c>
      <c r="C6663" t="s">
        <v>52</v>
      </c>
      <c r="D6663">
        <v>33.68</v>
      </c>
    </row>
    <row r="6664" spans="1:4" x14ac:dyDescent="0.2">
      <c r="A6664">
        <v>93121</v>
      </c>
      <c r="B6664" t="s">
        <v>14198</v>
      </c>
      <c r="C6664" t="s">
        <v>52</v>
      </c>
      <c r="D6664">
        <v>32.72</v>
      </c>
    </row>
    <row r="6665" spans="1:4" x14ac:dyDescent="0.2">
      <c r="A6665">
        <v>93078</v>
      </c>
      <c r="B6665" t="s">
        <v>14199</v>
      </c>
      <c r="C6665" t="s">
        <v>52</v>
      </c>
      <c r="D6665">
        <v>35.58</v>
      </c>
    </row>
    <row r="6666" spans="1:4" x14ac:dyDescent="0.2">
      <c r="A6666">
        <v>103880</v>
      </c>
      <c r="B6666" t="s">
        <v>14200</v>
      </c>
      <c r="C6666" t="s">
        <v>52</v>
      </c>
      <c r="D6666">
        <v>39.58</v>
      </c>
    </row>
    <row r="6667" spans="1:4" x14ac:dyDescent="0.2">
      <c r="A6667">
        <v>103811</v>
      </c>
      <c r="B6667" t="s">
        <v>14201</v>
      </c>
      <c r="C6667" t="s">
        <v>52</v>
      </c>
      <c r="D6667">
        <v>43.97</v>
      </c>
    </row>
    <row r="6668" spans="1:4" x14ac:dyDescent="0.2">
      <c r="A6668">
        <v>103844</v>
      </c>
      <c r="B6668" t="s">
        <v>14202</v>
      </c>
      <c r="C6668" t="s">
        <v>52</v>
      </c>
      <c r="D6668">
        <v>40.119999999999997</v>
      </c>
    </row>
    <row r="6669" spans="1:4" x14ac:dyDescent="0.2">
      <c r="A6669">
        <v>93101</v>
      </c>
      <c r="B6669" t="s">
        <v>14203</v>
      </c>
      <c r="C6669" t="s">
        <v>52</v>
      </c>
      <c r="D6669">
        <v>37.69</v>
      </c>
    </row>
    <row r="6670" spans="1:4" x14ac:dyDescent="0.2">
      <c r="A6670">
        <v>92311</v>
      </c>
      <c r="B6670" t="s">
        <v>14204</v>
      </c>
      <c r="C6670" t="s">
        <v>52</v>
      </c>
      <c r="D6670">
        <v>15.95</v>
      </c>
    </row>
    <row r="6671" spans="1:4" x14ac:dyDescent="0.2">
      <c r="A6671">
        <v>103874</v>
      </c>
      <c r="B6671" t="s">
        <v>14205</v>
      </c>
      <c r="C6671" t="s">
        <v>52</v>
      </c>
      <c r="D6671">
        <v>23.15</v>
      </c>
    </row>
    <row r="6672" spans="1:4" x14ac:dyDescent="0.2">
      <c r="A6672">
        <v>103805</v>
      </c>
      <c r="B6672" t="s">
        <v>14206</v>
      </c>
      <c r="C6672" t="s">
        <v>52</v>
      </c>
      <c r="D6672">
        <v>23.04</v>
      </c>
    </row>
    <row r="6673" spans="1:4" x14ac:dyDescent="0.2">
      <c r="A6673">
        <v>103838</v>
      </c>
      <c r="B6673" t="s">
        <v>14207</v>
      </c>
      <c r="C6673" t="s">
        <v>52</v>
      </c>
      <c r="D6673">
        <v>22.07</v>
      </c>
    </row>
    <row r="6674" spans="1:4" x14ac:dyDescent="0.2">
      <c r="A6674">
        <v>92326</v>
      </c>
      <c r="B6674" t="s">
        <v>14208</v>
      </c>
      <c r="C6674" t="s">
        <v>52</v>
      </c>
      <c r="D6674">
        <v>16.98</v>
      </c>
    </row>
    <row r="6675" spans="1:4" x14ac:dyDescent="0.2">
      <c r="A6675">
        <v>92287</v>
      </c>
      <c r="B6675" t="s">
        <v>14209</v>
      </c>
      <c r="C6675" t="s">
        <v>52</v>
      </c>
      <c r="D6675">
        <v>20.02</v>
      </c>
    </row>
    <row r="6676" spans="1:4" x14ac:dyDescent="0.2">
      <c r="A6676">
        <v>92312</v>
      </c>
      <c r="B6676" t="s">
        <v>14210</v>
      </c>
      <c r="C6676" t="s">
        <v>52</v>
      </c>
      <c r="D6676">
        <v>25.75</v>
      </c>
    </row>
    <row r="6677" spans="1:4" x14ac:dyDescent="0.2">
      <c r="A6677">
        <v>103877</v>
      </c>
      <c r="B6677" t="s">
        <v>14211</v>
      </c>
      <c r="C6677" t="s">
        <v>52</v>
      </c>
      <c r="D6677">
        <v>33.74</v>
      </c>
    </row>
    <row r="6678" spans="1:4" x14ac:dyDescent="0.2">
      <c r="A6678">
        <v>103808</v>
      </c>
      <c r="B6678" t="s">
        <v>14212</v>
      </c>
      <c r="C6678" t="s">
        <v>52</v>
      </c>
      <c r="D6678">
        <v>42.51</v>
      </c>
    </row>
    <row r="6679" spans="1:4" x14ac:dyDescent="0.2">
      <c r="A6679">
        <v>103841</v>
      </c>
      <c r="B6679" t="s">
        <v>14213</v>
      </c>
      <c r="C6679" t="s">
        <v>52</v>
      </c>
      <c r="D6679">
        <v>34.83</v>
      </c>
    </row>
    <row r="6680" spans="1:4" x14ac:dyDescent="0.2">
      <c r="A6680">
        <v>92327</v>
      </c>
      <c r="B6680" t="s">
        <v>14214</v>
      </c>
      <c r="C6680" t="s">
        <v>52</v>
      </c>
      <c r="D6680">
        <v>29.98</v>
      </c>
    </row>
    <row r="6681" spans="1:4" x14ac:dyDescent="0.2">
      <c r="A6681">
        <v>92288</v>
      </c>
      <c r="B6681" t="s">
        <v>14215</v>
      </c>
      <c r="C6681" t="s">
        <v>52</v>
      </c>
      <c r="D6681">
        <v>31.21</v>
      </c>
    </row>
    <row r="6682" spans="1:4" x14ac:dyDescent="0.2">
      <c r="A6682">
        <v>92313</v>
      </c>
      <c r="B6682" t="s">
        <v>14216</v>
      </c>
      <c r="C6682" t="s">
        <v>52</v>
      </c>
      <c r="D6682">
        <v>36.5</v>
      </c>
    </row>
    <row r="6683" spans="1:4" x14ac:dyDescent="0.2">
      <c r="A6683">
        <v>103881</v>
      </c>
      <c r="B6683" t="s">
        <v>14217</v>
      </c>
      <c r="C6683" t="s">
        <v>52</v>
      </c>
      <c r="D6683">
        <v>45.75</v>
      </c>
    </row>
    <row r="6684" spans="1:4" x14ac:dyDescent="0.2">
      <c r="A6684">
        <v>103812</v>
      </c>
      <c r="B6684" t="s">
        <v>14218</v>
      </c>
      <c r="C6684" t="s">
        <v>52</v>
      </c>
      <c r="D6684">
        <v>62.13</v>
      </c>
    </row>
    <row r="6685" spans="1:4" x14ac:dyDescent="0.2">
      <c r="A6685">
        <v>103845</v>
      </c>
      <c r="B6685" t="s">
        <v>14219</v>
      </c>
      <c r="C6685" t="s">
        <v>52</v>
      </c>
      <c r="D6685">
        <v>48.71</v>
      </c>
    </row>
    <row r="6686" spans="1:4" x14ac:dyDescent="0.2">
      <c r="A6686">
        <v>92328</v>
      </c>
      <c r="B6686" t="s">
        <v>14220</v>
      </c>
      <c r="C6686" t="s">
        <v>52</v>
      </c>
      <c r="D6686">
        <v>44.03</v>
      </c>
    </row>
    <row r="6687" spans="1:4" x14ac:dyDescent="0.2">
      <c r="A6687">
        <v>92289</v>
      </c>
      <c r="B6687" t="s">
        <v>14221</v>
      </c>
      <c r="C6687" t="s">
        <v>52</v>
      </c>
      <c r="D6687">
        <v>54.45</v>
      </c>
    </row>
    <row r="6688" spans="1:4" x14ac:dyDescent="0.2">
      <c r="A6688">
        <v>92290</v>
      </c>
      <c r="B6688" t="s">
        <v>14222</v>
      </c>
      <c r="C6688" t="s">
        <v>52</v>
      </c>
      <c r="D6688">
        <v>81.84</v>
      </c>
    </row>
    <row r="6689" spans="1:4" x14ac:dyDescent="0.2">
      <c r="A6689">
        <v>92291</v>
      </c>
      <c r="B6689" t="s">
        <v>14223</v>
      </c>
      <c r="C6689" t="s">
        <v>52</v>
      </c>
      <c r="D6689">
        <v>126.13</v>
      </c>
    </row>
    <row r="6690" spans="1:4" x14ac:dyDescent="0.2">
      <c r="A6690">
        <v>92292</v>
      </c>
      <c r="B6690" t="s">
        <v>14224</v>
      </c>
      <c r="C6690" t="s">
        <v>52</v>
      </c>
      <c r="D6690">
        <v>384.51</v>
      </c>
    </row>
    <row r="6691" spans="1:4" x14ac:dyDescent="0.2">
      <c r="A6691">
        <v>93082</v>
      </c>
      <c r="B6691" t="s">
        <v>14225</v>
      </c>
      <c r="C6691" t="s">
        <v>52</v>
      </c>
      <c r="D6691">
        <v>27.14</v>
      </c>
    </row>
    <row r="6692" spans="1:4" x14ac:dyDescent="0.2">
      <c r="A6692">
        <v>103885</v>
      </c>
      <c r="B6692" t="s">
        <v>14226</v>
      </c>
      <c r="C6692" t="s">
        <v>52</v>
      </c>
      <c r="D6692">
        <v>31.51</v>
      </c>
    </row>
    <row r="6693" spans="1:4" x14ac:dyDescent="0.2">
      <c r="A6693">
        <v>103816</v>
      </c>
      <c r="B6693" t="s">
        <v>14227</v>
      </c>
      <c r="C6693" t="s">
        <v>52</v>
      </c>
      <c r="D6693">
        <v>31.45</v>
      </c>
    </row>
    <row r="6694" spans="1:4" x14ac:dyDescent="0.2">
      <c r="A6694">
        <v>103849</v>
      </c>
      <c r="B6694" t="s">
        <v>14228</v>
      </c>
      <c r="C6694" t="s">
        <v>52</v>
      </c>
      <c r="D6694">
        <v>30.79</v>
      </c>
    </row>
    <row r="6695" spans="1:4" x14ac:dyDescent="0.2">
      <c r="A6695">
        <v>93105</v>
      </c>
      <c r="B6695" t="s">
        <v>14229</v>
      </c>
      <c r="C6695" t="s">
        <v>52</v>
      </c>
      <c r="D6695">
        <v>27.39</v>
      </c>
    </row>
    <row r="6696" spans="1:4" x14ac:dyDescent="0.2">
      <c r="A6696">
        <v>93055</v>
      </c>
      <c r="B6696" t="s">
        <v>14230</v>
      </c>
      <c r="C6696" t="s">
        <v>52</v>
      </c>
      <c r="D6696">
        <v>48.73</v>
      </c>
    </row>
    <row r="6697" spans="1:4" x14ac:dyDescent="0.2">
      <c r="A6697">
        <v>93089</v>
      </c>
      <c r="B6697" t="s">
        <v>14231</v>
      </c>
      <c r="C6697" t="s">
        <v>52</v>
      </c>
      <c r="D6697">
        <v>52.56</v>
      </c>
    </row>
    <row r="6698" spans="1:4" x14ac:dyDescent="0.2">
      <c r="A6698">
        <v>103891</v>
      </c>
      <c r="B6698" t="s">
        <v>14232</v>
      </c>
      <c r="C6698" t="s">
        <v>52</v>
      </c>
      <c r="D6698">
        <v>57.89</v>
      </c>
    </row>
    <row r="6699" spans="1:4" x14ac:dyDescent="0.2">
      <c r="A6699">
        <v>103822</v>
      </c>
      <c r="B6699" t="s">
        <v>14233</v>
      </c>
      <c r="C6699" t="s">
        <v>52</v>
      </c>
      <c r="D6699">
        <v>63.79</v>
      </c>
    </row>
    <row r="6700" spans="1:4" x14ac:dyDescent="0.2">
      <c r="A6700">
        <v>103855</v>
      </c>
      <c r="B6700" t="s">
        <v>14234</v>
      </c>
      <c r="C6700" t="s">
        <v>52</v>
      </c>
      <c r="D6700">
        <v>58.64</v>
      </c>
    </row>
    <row r="6701" spans="1:4" x14ac:dyDescent="0.2">
      <c r="A6701">
        <v>93112</v>
      </c>
      <c r="B6701" t="s">
        <v>14235</v>
      </c>
      <c r="C6701" t="s">
        <v>52</v>
      </c>
      <c r="D6701">
        <v>55.39</v>
      </c>
    </row>
    <row r="6702" spans="1:4" x14ac:dyDescent="0.2">
      <c r="A6702">
        <v>93060</v>
      </c>
      <c r="B6702" t="s">
        <v>14236</v>
      </c>
      <c r="C6702" t="s">
        <v>52</v>
      </c>
      <c r="D6702">
        <v>85</v>
      </c>
    </row>
    <row r="6703" spans="1:4" x14ac:dyDescent="0.2">
      <c r="A6703">
        <v>93094</v>
      </c>
      <c r="B6703" t="s">
        <v>14237</v>
      </c>
      <c r="C6703" t="s">
        <v>52</v>
      </c>
      <c r="D6703">
        <v>88.53</v>
      </c>
    </row>
    <row r="6704" spans="1:4" x14ac:dyDescent="0.2">
      <c r="A6704">
        <v>103897</v>
      </c>
      <c r="B6704" t="s">
        <v>14238</v>
      </c>
      <c r="C6704" t="s">
        <v>52</v>
      </c>
      <c r="D6704">
        <v>94.7</v>
      </c>
    </row>
    <row r="6705" spans="1:4" x14ac:dyDescent="0.2">
      <c r="A6705">
        <v>103828</v>
      </c>
      <c r="B6705" t="s">
        <v>14239</v>
      </c>
      <c r="C6705" t="s">
        <v>52</v>
      </c>
      <c r="D6705">
        <v>105.18</v>
      </c>
    </row>
    <row r="6706" spans="1:4" x14ac:dyDescent="0.2">
      <c r="A6706">
        <v>103861</v>
      </c>
      <c r="B6706" t="s">
        <v>14240</v>
      </c>
      <c r="C6706" t="s">
        <v>52</v>
      </c>
      <c r="D6706">
        <v>96.71</v>
      </c>
    </row>
    <row r="6707" spans="1:4" x14ac:dyDescent="0.2">
      <c r="A6707">
        <v>93115</v>
      </c>
      <c r="B6707" t="s">
        <v>14241</v>
      </c>
      <c r="C6707" t="s">
        <v>52</v>
      </c>
      <c r="D6707">
        <v>93.57</v>
      </c>
    </row>
    <row r="6708" spans="1:4" x14ac:dyDescent="0.2">
      <c r="A6708">
        <v>93074</v>
      </c>
      <c r="B6708" t="s">
        <v>14242</v>
      </c>
      <c r="C6708" t="s">
        <v>52</v>
      </c>
      <c r="D6708">
        <v>16.600000000000001</v>
      </c>
    </row>
    <row r="6709" spans="1:4" x14ac:dyDescent="0.2">
      <c r="A6709">
        <v>103875</v>
      </c>
      <c r="B6709" t="s">
        <v>14243</v>
      </c>
      <c r="C6709" t="s">
        <v>52</v>
      </c>
      <c r="D6709">
        <v>23.12</v>
      </c>
    </row>
    <row r="6710" spans="1:4" x14ac:dyDescent="0.2">
      <c r="A6710">
        <v>103806</v>
      </c>
      <c r="B6710" t="s">
        <v>14244</v>
      </c>
      <c r="C6710" t="s">
        <v>52</v>
      </c>
      <c r="D6710">
        <v>23.01</v>
      </c>
    </row>
    <row r="6711" spans="1:4" x14ac:dyDescent="0.2">
      <c r="A6711">
        <v>103839</v>
      </c>
      <c r="B6711" t="s">
        <v>14245</v>
      </c>
      <c r="C6711" t="s">
        <v>52</v>
      </c>
      <c r="D6711">
        <v>22.04</v>
      </c>
    </row>
    <row r="6712" spans="1:4" x14ac:dyDescent="0.2">
      <c r="A6712">
        <v>93097</v>
      </c>
      <c r="B6712" t="s">
        <v>14246</v>
      </c>
      <c r="C6712" t="s">
        <v>52</v>
      </c>
      <c r="D6712">
        <v>16.96</v>
      </c>
    </row>
    <row r="6713" spans="1:4" x14ac:dyDescent="0.2">
      <c r="A6713">
        <v>93119</v>
      </c>
      <c r="B6713" t="s">
        <v>14247</v>
      </c>
      <c r="C6713" t="s">
        <v>52</v>
      </c>
      <c r="D6713">
        <v>19.71</v>
      </c>
    </row>
    <row r="6714" spans="1:4" x14ac:dyDescent="0.2">
      <c r="A6714">
        <v>93076</v>
      </c>
      <c r="B6714" t="s">
        <v>14248</v>
      </c>
      <c r="C6714" t="s">
        <v>52</v>
      </c>
      <c r="D6714">
        <v>25.44</v>
      </c>
    </row>
    <row r="6715" spans="1:4" x14ac:dyDescent="0.2">
      <c r="A6715">
        <v>103878</v>
      </c>
      <c r="B6715" t="s">
        <v>14249</v>
      </c>
      <c r="C6715" t="s">
        <v>52</v>
      </c>
      <c r="D6715">
        <v>33.43</v>
      </c>
    </row>
    <row r="6716" spans="1:4" x14ac:dyDescent="0.2">
      <c r="A6716">
        <v>103809</v>
      </c>
      <c r="B6716" t="s">
        <v>14250</v>
      </c>
      <c r="C6716" t="s">
        <v>52</v>
      </c>
      <c r="D6716">
        <v>42.2</v>
      </c>
    </row>
    <row r="6717" spans="1:4" x14ac:dyDescent="0.2">
      <c r="A6717">
        <v>103842</v>
      </c>
      <c r="B6717" t="s">
        <v>14251</v>
      </c>
      <c r="C6717" t="s">
        <v>52</v>
      </c>
      <c r="D6717">
        <v>34.520000000000003</v>
      </c>
    </row>
    <row r="6718" spans="1:4" x14ac:dyDescent="0.2">
      <c r="A6718">
        <v>93099</v>
      </c>
      <c r="B6718" t="s">
        <v>14252</v>
      </c>
      <c r="C6718" t="s">
        <v>52</v>
      </c>
      <c r="D6718">
        <v>29.67</v>
      </c>
    </row>
    <row r="6719" spans="1:4" x14ac:dyDescent="0.2">
      <c r="A6719">
        <v>93122</v>
      </c>
      <c r="B6719" t="s">
        <v>14253</v>
      </c>
      <c r="C6719" t="s">
        <v>52</v>
      </c>
      <c r="D6719">
        <v>29.33</v>
      </c>
    </row>
    <row r="6720" spans="1:4" x14ac:dyDescent="0.2">
      <c r="A6720">
        <v>93079</v>
      </c>
      <c r="B6720" t="s">
        <v>14254</v>
      </c>
      <c r="C6720" t="s">
        <v>52</v>
      </c>
      <c r="D6720">
        <v>34.619999999999997</v>
      </c>
    </row>
    <row r="6721" spans="1:4" x14ac:dyDescent="0.2">
      <c r="A6721">
        <v>103882</v>
      </c>
      <c r="B6721" t="s">
        <v>14255</v>
      </c>
      <c r="C6721" t="s">
        <v>52</v>
      </c>
      <c r="D6721">
        <v>43.87</v>
      </c>
    </row>
    <row r="6722" spans="1:4" x14ac:dyDescent="0.2">
      <c r="A6722">
        <v>103813</v>
      </c>
      <c r="B6722" t="s">
        <v>14256</v>
      </c>
      <c r="C6722" t="s">
        <v>52</v>
      </c>
      <c r="D6722">
        <v>60.25</v>
      </c>
    </row>
    <row r="6723" spans="1:4" x14ac:dyDescent="0.2">
      <c r="A6723">
        <v>103846</v>
      </c>
      <c r="B6723" t="s">
        <v>14257</v>
      </c>
      <c r="C6723" t="s">
        <v>52</v>
      </c>
      <c r="D6723">
        <v>46.83</v>
      </c>
    </row>
    <row r="6724" spans="1:4" x14ac:dyDescent="0.2">
      <c r="A6724">
        <v>93102</v>
      </c>
      <c r="B6724" t="s">
        <v>14258</v>
      </c>
      <c r="C6724" t="s">
        <v>52</v>
      </c>
      <c r="D6724">
        <v>42.15</v>
      </c>
    </row>
    <row r="6725" spans="1:4" x14ac:dyDescent="0.2">
      <c r="A6725">
        <v>93123</v>
      </c>
      <c r="B6725" t="s">
        <v>14259</v>
      </c>
      <c r="C6725" t="s">
        <v>52</v>
      </c>
      <c r="D6725">
        <v>63.69</v>
      </c>
    </row>
    <row r="6726" spans="1:4" x14ac:dyDescent="0.2">
      <c r="A6726">
        <v>93124</v>
      </c>
      <c r="B6726" t="s">
        <v>14260</v>
      </c>
      <c r="C6726" t="s">
        <v>52</v>
      </c>
      <c r="D6726">
        <v>99.19</v>
      </c>
    </row>
    <row r="6727" spans="1:4" x14ac:dyDescent="0.2">
      <c r="A6727">
        <v>93125</v>
      </c>
      <c r="B6727" t="s">
        <v>14261</v>
      </c>
      <c r="C6727" t="s">
        <v>52</v>
      </c>
      <c r="D6727">
        <v>145.35</v>
      </c>
    </row>
    <row r="6728" spans="1:4" x14ac:dyDescent="0.2">
      <c r="A6728">
        <v>93126</v>
      </c>
      <c r="B6728" t="s">
        <v>14262</v>
      </c>
      <c r="C6728" t="s">
        <v>52</v>
      </c>
      <c r="D6728">
        <v>317.68</v>
      </c>
    </row>
    <row r="6729" spans="1:4" x14ac:dyDescent="0.2">
      <c r="A6729">
        <v>93063</v>
      </c>
      <c r="B6729" t="s">
        <v>14263</v>
      </c>
      <c r="C6729" t="s">
        <v>52</v>
      </c>
      <c r="D6729">
        <v>698.72</v>
      </c>
    </row>
    <row r="6730" spans="1:4" x14ac:dyDescent="0.2">
      <c r="A6730">
        <v>93066</v>
      </c>
      <c r="B6730" t="s">
        <v>14264</v>
      </c>
      <c r="C6730" t="s">
        <v>52</v>
      </c>
      <c r="D6730">
        <v>876.79</v>
      </c>
    </row>
    <row r="6731" spans="1:4" x14ac:dyDescent="0.2">
      <c r="A6731">
        <v>93069</v>
      </c>
      <c r="B6731" t="s">
        <v>14265</v>
      </c>
      <c r="C6731" t="s">
        <v>52</v>
      </c>
      <c r="D6731" s="335">
        <v>1215.19</v>
      </c>
    </row>
    <row r="6732" spans="1:4" x14ac:dyDescent="0.2">
      <c r="A6732">
        <v>93072</v>
      </c>
      <c r="B6732" t="s">
        <v>14266</v>
      </c>
      <c r="C6732" t="s">
        <v>52</v>
      </c>
      <c r="D6732" s="335">
        <v>1603.52</v>
      </c>
    </row>
    <row r="6733" spans="1:4" x14ac:dyDescent="0.2">
      <c r="A6733">
        <v>93083</v>
      </c>
      <c r="B6733" t="s">
        <v>14267</v>
      </c>
      <c r="C6733" t="s">
        <v>52</v>
      </c>
      <c r="D6733">
        <v>480.47</v>
      </c>
    </row>
    <row r="6734" spans="1:4" x14ac:dyDescent="0.2">
      <c r="A6734">
        <v>103886</v>
      </c>
      <c r="B6734" t="s">
        <v>14268</v>
      </c>
      <c r="C6734" t="s">
        <v>52</v>
      </c>
      <c r="D6734">
        <v>484.84</v>
      </c>
    </row>
    <row r="6735" spans="1:4" x14ac:dyDescent="0.2">
      <c r="A6735">
        <v>103817</v>
      </c>
      <c r="B6735" t="s">
        <v>14269</v>
      </c>
      <c r="C6735" t="s">
        <v>52</v>
      </c>
      <c r="D6735">
        <v>484.78</v>
      </c>
    </row>
    <row r="6736" spans="1:4" x14ac:dyDescent="0.2">
      <c r="A6736">
        <v>103850</v>
      </c>
      <c r="B6736" t="s">
        <v>14270</v>
      </c>
      <c r="C6736" t="s">
        <v>52</v>
      </c>
      <c r="D6736">
        <v>484.12</v>
      </c>
    </row>
    <row r="6737" spans="1:4" x14ac:dyDescent="0.2">
      <c r="A6737">
        <v>93106</v>
      </c>
      <c r="B6737" t="s">
        <v>14271</v>
      </c>
      <c r="C6737" t="s">
        <v>52</v>
      </c>
      <c r="D6737">
        <v>480.72</v>
      </c>
    </row>
    <row r="6738" spans="1:4" x14ac:dyDescent="0.2">
      <c r="A6738">
        <v>93052</v>
      </c>
      <c r="B6738" t="s">
        <v>14272</v>
      </c>
      <c r="C6738" t="s">
        <v>52</v>
      </c>
      <c r="D6738">
        <v>553.96</v>
      </c>
    </row>
    <row r="6739" spans="1:4" x14ac:dyDescent="0.2">
      <c r="A6739">
        <v>93086</v>
      </c>
      <c r="B6739" t="s">
        <v>14273</v>
      </c>
      <c r="C6739" t="s">
        <v>52</v>
      </c>
      <c r="D6739">
        <v>557.79</v>
      </c>
    </row>
    <row r="6740" spans="1:4" x14ac:dyDescent="0.2">
      <c r="A6740">
        <v>103890</v>
      </c>
      <c r="B6740" t="s">
        <v>14274</v>
      </c>
      <c r="C6740" t="s">
        <v>52</v>
      </c>
      <c r="D6740">
        <v>563.12</v>
      </c>
    </row>
    <row r="6741" spans="1:4" x14ac:dyDescent="0.2">
      <c r="A6741">
        <v>103821</v>
      </c>
      <c r="B6741" t="s">
        <v>14275</v>
      </c>
      <c r="C6741" t="s">
        <v>52</v>
      </c>
      <c r="D6741">
        <v>569.02</v>
      </c>
    </row>
    <row r="6742" spans="1:4" x14ac:dyDescent="0.2">
      <c r="A6742">
        <v>103854</v>
      </c>
      <c r="B6742" t="s">
        <v>14276</v>
      </c>
      <c r="C6742" t="s">
        <v>52</v>
      </c>
      <c r="D6742">
        <v>563.87</v>
      </c>
    </row>
    <row r="6743" spans="1:4" x14ac:dyDescent="0.2">
      <c r="A6743">
        <v>93109</v>
      </c>
      <c r="B6743" t="s">
        <v>14277</v>
      </c>
      <c r="C6743" t="s">
        <v>52</v>
      </c>
      <c r="D6743">
        <v>560.62</v>
      </c>
    </row>
    <row r="6744" spans="1:4" x14ac:dyDescent="0.2">
      <c r="A6744">
        <v>93058</v>
      </c>
      <c r="B6744" t="s">
        <v>14278</v>
      </c>
      <c r="C6744" t="s">
        <v>52</v>
      </c>
      <c r="D6744">
        <v>609.63</v>
      </c>
    </row>
    <row r="6745" spans="1:4" x14ac:dyDescent="0.2">
      <c r="A6745">
        <v>93092</v>
      </c>
      <c r="B6745" t="s">
        <v>14279</v>
      </c>
      <c r="C6745" t="s">
        <v>52</v>
      </c>
      <c r="D6745">
        <v>613.16</v>
      </c>
    </row>
    <row r="6746" spans="1:4" x14ac:dyDescent="0.2">
      <c r="A6746">
        <v>103898</v>
      </c>
      <c r="B6746" t="s">
        <v>14280</v>
      </c>
      <c r="C6746" t="s">
        <v>52</v>
      </c>
      <c r="D6746">
        <v>619.33000000000004</v>
      </c>
    </row>
    <row r="6747" spans="1:4" x14ac:dyDescent="0.2">
      <c r="A6747">
        <v>103829</v>
      </c>
      <c r="B6747" t="s">
        <v>14281</v>
      </c>
      <c r="C6747" t="s">
        <v>52</v>
      </c>
      <c r="D6747">
        <v>629.80999999999995</v>
      </c>
    </row>
    <row r="6748" spans="1:4" x14ac:dyDescent="0.2">
      <c r="A6748">
        <v>103862</v>
      </c>
      <c r="B6748" t="s">
        <v>14282</v>
      </c>
      <c r="C6748" t="s">
        <v>52</v>
      </c>
      <c r="D6748">
        <v>621.34</v>
      </c>
    </row>
    <row r="6749" spans="1:4" x14ac:dyDescent="0.2">
      <c r="A6749">
        <v>93116</v>
      </c>
      <c r="B6749" t="s">
        <v>14283</v>
      </c>
      <c r="C6749" t="s">
        <v>52</v>
      </c>
      <c r="D6749">
        <v>618.20000000000005</v>
      </c>
    </row>
    <row r="6750" spans="1:4" x14ac:dyDescent="0.2">
      <c r="A6750">
        <v>92314</v>
      </c>
      <c r="B6750" t="s">
        <v>14284</v>
      </c>
      <c r="C6750" t="s">
        <v>52</v>
      </c>
      <c r="D6750">
        <v>10.8</v>
      </c>
    </row>
    <row r="6751" spans="1:4" x14ac:dyDescent="0.2">
      <c r="A6751">
        <v>103883</v>
      </c>
      <c r="B6751" t="s">
        <v>14285</v>
      </c>
      <c r="C6751" t="s">
        <v>52</v>
      </c>
      <c r="D6751">
        <v>15.17</v>
      </c>
    </row>
    <row r="6752" spans="1:4" x14ac:dyDescent="0.2">
      <c r="A6752">
        <v>103814</v>
      </c>
      <c r="B6752" t="s">
        <v>14286</v>
      </c>
      <c r="C6752" t="s">
        <v>52</v>
      </c>
      <c r="D6752">
        <v>15.11</v>
      </c>
    </row>
    <row r="6753" spans="1:4" x14ac:dyDescent="0.2">
      <c r="A6753">
        <v>103847</v>
      </c>
      <c r="B6753" t="s">
        <v>14287</v>
      </c>
      <c r="C6753" t="s">
        <v>52</v>
      </c>
      <c r="D6753">
        <v>14.45</v>
      </c>
    </row>
    <row r="6754" spans="1:4" x14ac:dyDescent="0.2">
      <c r="A6754">
        <v>92329</v>
      </c>
      <c r="B6754" t="s">
        <v>14288</v>
      </c>
      <c r="C6754" t="s">
        <v>52</v>
      </c>
      <c r="D6754">
        <v>11.05</v>
      </c>
    </row>
    <row r="6755" spans="1:4" x14ac:dyDescent="0.2">
      <c r="A6755">
        <v>92293</v>
      </c>
      <c r="B6755" t="s">
        <v>14289</v>
      </c>
      <c r="C6755" t="s">
        <v>52</v>
      </c>
      <c r="D6755">
        <v>11.49</v>
      </c>
    </row>
    <row r="6756" spans="1:4" x14ac:dyDescent="0.2">
      <c r="A6756">
        <v>92315</v>
      </c>
      <c r="B6756" t="s">
        <v>14290</v>
      </c>
      <c r="C6756" t="s">
        <v>52</v>
      </c>
      <c r="D6756">
        <v>15.32</v>
      </c>
    </row>
    <row r="6757" spans="1:4" x14ac:dyDescent="0.2">
      <c r="A6757">
        <v>103888</v>
      </c>
      <c r="B6757" t="s">
        <v>14291</v>
      </c>
      <c r="C6757" t="s">
        <v>52</v>
      </c>
      <c r="D6757">
        <v>20.65</v>
      </c>
    </row>
    <row r="6758" spans="1:4" x14ac:dyDescent="0.2">
      <c r="A6758">
        <v>103819</v>
      </c>
      <c r="B6758" t="s">
        <v>14292</v>
      </c>
      <c r="C6758" t="s">
        <v>52</v>
      </c>
      <c r="D6758">
        <v>26.55</v>
      </c>
    </row>
    <row r="6759" spans="1:4" x14ac:dyDescent="0.2">
      <c r="A6759">
        <v>103852</v>
      </c>
      <c r="B6759" t="s">
        <v>14293</v>
      </c>
      <c r="C6759" t="s">
        <v>52</v>
      </c>
      <c r="D6759">
        <v>21.4</v>
      </c>
    </row>
    <row r="6760" spans="1:4" x14ac:dyDescent="0.2">
      <c r="A6760">
        <v>92330</v>
      </c>
      <c r="B6760" t="s">
        <v>14294</v>
      </c>
      <c r="C6760" t="s">
        <v>52</v>
      </c>
      <c r="D6760">
        <v>18.149999999999999</v>
      </c>
    </row>
    <row r="6761" spans="1:4" x14ac:dyDescent="0.2">
      <c r="A6761">
        <v>92294</v>
      </c>
      <c r="B6761" t="s">
        <v>14295</v>
      </c>
      <c r="C6761" t="s">
        <v>52</v>
      </c>
      <c r="D6761">
        <v>19.12</v>
      </c>
    </row>
    <row r="6762" spans="1:4" x14ac:dyDescent="0.2">
      <c r="A6762">
        <v>92316</v>
      </c>
      <c r="B6762" t="s">
        <v>14296</v>
      </c>
      <c r="C6762" t="s">
        <v>52</v>
      </c>
      <c r="D6762">
        <v>22.65</v>
      </c>
    </row>
    <row r="6763" spans="1:4" x14ac:dyDescent="0.2">
      <c r="A6763">
        <v>103895</v>
      </c>
      <c r="B6763" t="s">
        <v>14297</v>
      </c>
      <c r="C6763" t="s">
        <v>52</v>
      </c>
      <c r="D6763">
        <v>28.82</v>
      </c>
    </row>
    <row r="6764" spans="1:4" x14ac:dyDescent="0.2">
      <c r="A6764">
        <v>103826</v>
      </c>
      <c r="B6764" t="s">
        <v>14298</v>
      </c>
      <c r="C6764" t="s">
        <v>52</v>
      </c>
      <c r="D6764">
        <v>39.299999999999997</v>
      </c>
    </row>
    <row r="6765" spans="1:4" x14ac:dyDescent="0.2">
      <c r="A6765">
        <v>103859</v>
      </c>
      <c r="B6765" t="s">
        <v>14299</v>
      </c>
      <c r="C6765" t="s">
        <v>52</v>
      </c>
      <c r="D6765">
        <v>30.83</v>
      </c>
    </row>
    <row r="6766" spans="1:4" x14ac:dyDescent="0.2">
      <c r="A6766">
        <v>92331</v>
      </c>
      <c r="B6766" t="s">
        <v>14300</v>
      </c>
      <c r="C6766" t="s">
        <v>52</v>
      </c>
      <c r="D6766">
        <v>27.69</v>
      </c>
    </row>
    <row r="6767" spans="1:4" x14ac:dyDescent="0.2">
      <c r="A6767">
        <v>92295</v>
      </c>
      <c r="B6767" t="s">
        <v>14301</v>
      </c>
      <c r="C6767" t="s">
        <v>52</v>
      </c>
      <c r="D6767">
        <v>35.340000000000003</v>
      </c>
    </row>
    <row r="6768" spans="1:4" x14ac:dyDescent="0.2">
      <c r="A6768">
        <v>92296</v>
      </c>
      <c r="B6768" t="s">
        <v>14302</v>
      </c>
      <c r="C6768" t="s">
        <v>52</v>
      </c>
      <c r="D6768">
        <v>46.66</v>
      </c>
    </row>
    <row r="6769" spans="1:4" x14ac:dyDescent="0.2">
      <c r="A6769">
        <v>92297</v>
      </c>
      <c r="B6769" t="s">
        <v>14303</v>
      </c>
      <c r="C6769" t="s">
        <v>52</v>
      </c>
      <c r="D6769">
        <v>71.95</v>
      </c>
    </row>
    <row r="6770" spans="1:4" x14ac:dyDescent="0.2">
      <c r="A6770">
        <v>92298</v>
      </c>
      <c r="B6770" t="s">
        <v>14304</v>
      </c>
      <c r="C6770" t="s">
        <v>52</v>
      </c>
      <c r="D6770">
        <v>198.69</v>
      </c>
    </row>
    <row r="6771" spans="1:4" x14ac:dyDescent="0.2">
      <c r="A6771">
        <v>93080</v>
      </c>
      <c r="B6771" t="s">
        <v>14305</v>
      </c>
      <c r="C6771" t="s">
        <v>52</v>
      </c>
      <c r="D6771">
        <v>10.83</v>
      </c>
    </row>
    <row r="6772" spans="1:4" x14ac:dyDescent="0.2">
      <c r="A6772">
        <v>103884</v>
      </c>
      <c r="B6772" t="s">
        <v>14306</v>
      </c>
      <c r="C6772" t="s">
        <v>52</v>
      </c>
      <c r="D6772">
        <v>15.2</v>
      </c>
    </row>
    <row r="6773" spans="1:4" x14ac:dyDescent="0.2">
      <c r="A6773">
        <v>103815</v>
      </c>
      <c r="B6773" t="s">
        <v>14307</v>
      </c>
      <c r="C6773" t="s">
        <v>52</v>
      </c>
      <c r="D6773">
        <v>15.14</v>
      </c>
    </row>
    <row r="6774" spans="1:4" x14ac:dyDescent="0.2">
      <c r="A6774">
        <v>103848</v>
      </c>
      <c r="B6774" t="s">
        <v>14308</v>
      </c>
      <c r="C6774" t="s">
        <v>52</v>
      </c>
      <c r="D6774">
        <v>14.48</v>
      </c>
    </row>
    <row r="6775" spans="1:4" x14ac:dyDescent="0.2">
      <c r="A6775">
        <v>93103</v>
      </c>
      <c r="B6775" t="s">
        <v>14309</v>
      </c>
      <c r="C6775" t="s">
        <v>52</v>
      </c>
      <c r="D6775">
        <v>11.08</v>
      </c>
    </row>
    <row r="6776" spans="1:4" x14ac:dyDescent="0.2">
      <c r="A6776">
        <v>93050</v>
      </c>
      <c r="B6776" t="s">
        <v>14310</v>
      </c>
      <c r="C6776" t="s">
        <v>52</v>
      </c>
      <c r="D6776">
        <v>12.89</v>
      </c>
    </row>
    <row r="6777" spans="1:4" x14ac:dyDescent="0.2">
      <c r="A6777">
        <v>93084</v>
      </c>
      <c r="B6777" t="s">
        <v>14311</v>
      </c>
      <c r="C6777" t="s">
        <v>52</v>
      </c>
      <c r="D6777">
        <v>16.72</v>
      </c>
    </row>
    <row r="6778" spans="1:4" x14ac:dyDescent="0.2">
      <c r="A6778">
        <v>103889</v>
      </c>
      <c r="B6778" t="s">
        <v>14312</v>
      </c>
      <c r="C6778" t="s">
        <v>52</v>
      </c>
      <c r="D6778">
        <v>22.05</v>
      </c>
    </row>
    <row r="6779" spans="1:4" x14ac:dyDescent="0.2">
      <c r="A6779">
        <v>103820</v>
      </c>
      <c r="B6779" t="s">
        <v>14313</v>
      </c>
      <c r="C6779" t="s">
        <v>52</v>
      </c>
      <c r="D6779">
        <v>27.95</v>
      </c>
    </row>
    <row r="6780" spans="1:4" x14ac:dyDescent="0.2">
      <c r="A6780">
        <v>103853</v>
      </c>
      <c r="B6780" t="s">
        <v>14314</v>
      </c>
      <c r="C6780" t="s">
        <v>52</v>
      </c>
      <c r="D6780">
        <v>22.8</v>
      </c>
    </row>
    <row r="6781" spans="1:4" x14ac:dyDescent="0.2">
      <c r="A6781">
        <v>93107</v>
      </c>
      <c r="B6781" t="s">
        <v>14315</v>
      </c>
      <c r="C6781" t="s">
        <v>52</v>
      </c>
      <c r="D6781">
        <v>19.55</v>
      </c>
    </row>
    <row r="6782" spans="1:4" x14ac:dyDescent="0.2">
      <c r="A6782">
        <v>93056</v>
      </c>
      <c r="B6782" t="s">
        <v>14316</v>
      </c>
      <c r="C6782" t="s">
        <v>52</v>
      </c>
      <c r="D6782">
        <v>19.12</v>
      </c>
    </row>
    <row r="6783" spans="1:4" x14ac:dyDescent="0.2">
      <c r="A6783">
        <v>93090</v>
      </c>
      <c r="B6783" t="s">
        <v>14317</v>
      </c>
      <c r="C6783" t="s">
        <v>52</v>
      </c>
      <c r="D6783">
        <v>22.65</v>
      </c>
    </row>
    <row r="6784" spans="1:4" x14ac:dyDescent="0.2">
      <c r="A6784">
        <v>103896</v>
      </c>
      <c r="B6784" t="s">
        <v>14318</v>
      </c>
      <c r="C6784" t="s">
        <v>52</v>
      </c>
      <c r="D6784">
        <v>28.82</v>
      </c>
    </row>
    <row r="6785" spans="1:4" x14ac:dyDescent="0.2">
      <c r="A6785">
        <v>103827</v>
      </c>
      <c r="B6785" t="s">
        <v>14319</v>
      </c>
      <c r="C6785" t="s">
        <v>52</v>
      </c>
      <c r="D6785">
        <v>39.299999999999997</v>
      </c>
    </row>
    <row r="6786" spans="1:4" x14ac:dyDescent="0.2">
      <c r="A6786">
        <v>103860</v>
      </c>
      <c r="B6786" t="s">
        <v>14320</v>
      </c>
      <c r="C6786" t="s">
        <v>52</v>
      </c>
      <c r="D6786">
        <v>30.83</v>
      </c>
    </row>
    <row r="6787" spans="1:4" x14ac:dyDescent="0.2">
      <c r="A6787">
        <v>93113</v>
      </c>
      <c r="B6787" t="s">
        <v>14321</v>
      </c>
      <c r="C6787" t="s">
        <v>52</v>
      </c>
      <c r="D6787">
        <v>27.69</v>
      </c>
    </row>
    <row r="6788" spans="1:4" x14ac:dyDescent="0.2">
      <c r="A6788">
        <v>93061</v>
      </c>
      <c r="B6788" t="s">
        <v>14322</v>
      </c>
      <c r="C6788" t="s">
        <v>52</v>
      </c>
      <c r="D6788">
        <v>35.479999999999997</v>
      </c>
    </row>
    <row r="6789" spans="1:4" x14ac:dyDescent="0.2">
      <c r="A6789">
        <v>93064</v>
      </c>
      <c r="B6789" t="s">
        <v>14323</v>
      </c>
      <c r="C6789" t="s">
        <v>52</v>
      </c>
      <c r="D6789">
        <v>53.97</v>
      </c>
    </row>
    <row r="6790" spans="1:4" x14ac:dyDescent="0.2">
      <c r="A6790">
        <v>93067</v>
      </c>
      <c r="B6790" t="s">
        <v>14324</v>
      </c>
      <c r="C6790" t="s">
        <v>52</v>
      </c>
      <c r="D6790">
        <v>79.91</v>
      </c>
    </row>
    <row r="6791" spans="1:4" x14ac:dyDescent="0.2">
      <c r="A6791">
        <v>93070</v>
      </c>
      <c r="B6791" t="s">
        <v>14325</v>
      </c>
      <c r="C6791" t="s">
        <v>52</v>
      </c>
      <c r="D6791">
        <v>198.69</v>
      </c>
    </row>
    <row r="6792" spans="1:4" x14ac:dyDescent="0.2">
      <c r="A6792">
        <v>93117</v>
      </c>
      <c r="B6792" t="s">
        <v>14326</v>
      </c>
      <c r="C6792" t="s">
        <v>52</v>
      </c>
      <c r="D6792">
        <v>64</v>
      </c>
    </row>
    <row r="6793" spans="1:4" x14ac:dyDescent="0.2">
      <c r="A6793">
        <v>93118</v>
      </c>
      <c r="B6793" t="s">
        <v>14327</v>
      </c>
      <c r="C6793" t="s">
        <v>52</v>
      </c>
      <c r="D6793">
        <v>94.42</v>
      </c>
    </row>
    <row r="6794" spans="1:4" x14ac:dyDescent="0.2">
      <c r="A6794">
        <v>92317</v>
      </c>
      <c r="B6794" t="s">
        <v>14328</v>
      </c>
      <c r="C6794" t="s">
        <v>52</v>
      </c>
      <c r="D6794">
        <v>22.5</v>
      </c>
    </row>
    <row r="6795" spans="1:4" x14ac:dyDescent="0.2">
      <c r="A6795">
        <v>92332</v>
      </c>
      <c r="B6795" t="s">
        <v>14329</v>
      </c>
      <c r="C6795" t="s">
        <v>52</v>
      </c>
      <c r="D6795">
        <v>22.98</v>
      </c>
    </row>
    <row r="6796" spans="1:4" x14ac:dyDescent="0.2">
      <c r="A6796">
        <v>92299</v>
      </c>
      <c r="B6796" t="s">
        <v>14330</v>
      </c>
      <c r="C6796" t="s">
        <v>52</v>
      </c>
      <c r="D6796">
        <v>26.38</v>
      </c>
    </row>
    <row r="6797" spans="1:4" x14ac:dyDescent="0.2">
      <c r="A6797">
        <v>92318</v>
      </c>
      <c r="B6797" t="s">
        <v>14331</v>
      </c>
      <c r="C6797" t="s">
        <v>52</v>
      </c>
      <c r="D6797">
        <v>34.020000000000003</v>
      </c>
    </row>
    <row r="6798" spans="1:4" x14ac:dyDescent="0.2">
      <c r="A6798">
        <v>103833</v>
      </c>
      <c r="B6798" t="s">
        <v>14332</v>
      </c>
      <c r="C6798" t="s">
        <v>52</v>
      </c>
      <c r="D6798">
        <v>56.4</v>
      </c>
    </row>
    <row r="6799" spans="1:4" x14ac:dyDescent="0.2">
      <c r="A6799">
        <v>92333</v>
      </c>
      <c r="B6799" t="s">
        <v>14333</v>
      </c>
      <c r="C6799" t="s">
        <v>52</v>
      </c>
      <c r="D6799">
        <v>39.65</v>
      </c>
    </row>
    <row r="6800" spans="1:4" x14ac:dyDescent="0.2">
      <c r="A6800">
        <v>92300</v>
      </c>
      <c r="B6800" t="s">
        <v>14334</v>
      </c>
      <c r="C6800" t="s">
        <v>52</v>
      </c>
      <c r="D6800">
        <v>39.79</v>
      </c>
    </row>
    <row r="6801" spans="1:4" x14ac:dyDescent="0.2">
      <c r="A6801">
        <v>92319</v>
      </c>
      <c r="B6801" t="s">
        <v>14335</v>
      </c>
      <c r="C6801" t="s">
        <v>52</v>
      </c>
      <c r="D6801">
        <v>46.84</v>
      </c>
    </row>
    <row r="6802" spans="1:4" x14ac:dyDescent="0.2">
      <c r="A6802">
        <v>92334</v>
      </c>
      <c r="B6802" t="s">
        <v>14336</v>
      </c>
      <c r="C6802" t="s">
        <v>52</v>
      </c>
      <c r="D6802">
        <v>56.9</v>
      </c>
    </row>
    <row r="6803" spans="1:4" x14ac:dyDescent="0.2">
      <c r="A6803">
        <v>92301</v>
      </c>
      <c r="B6803" t="s">
        <v>14337</v>
      </c>
      <c r="C6803" t="s">
        <v>52</v>
      </c>
      <c r="D6803">
        <v>77.13</v>
      </c>
    </row>
    <row r="6804" spans="1:4" x14ac:dyDescent="0.2">
      <c r="A6804">
        <v>92302</v>
      </c>
      <c r="B6804" t="s">
        <v>14338</v>
      </c>
      <c r="C6804" t="s">
        <v>52</v>
      </c>
      <c r="D6804">
        <v>101.59</v>
      </c>
    </row>
    <row r="6805" spans="1:4" x14ac:dyDescent="0.2">
      <c r="A6805">
        <v>92303</v>
      </c>
      <c r="B6805" t="s">
        <v>14339</v>
      </c>
      <c r="C6805" t="s">
        <v>52</v>
      </c>
      <c r="D6805">
        <v>184.61</v>
      </c>
    </row>
    <row r="6806" spans="1:4" x14ac:dyDescent="0.2">
      <c r="A6806">
        <v>92304</v>
      </c>
      <c r="B6806" t="s">
        <v>14340</v>
      </c>
      <c r="C6806" t="s">
        <v>52</v>
      </c>
      <c r="D6806">
        <v>473.21</v>
      </c>
    </row>
    <row r="6807" spans="1:4" x14ac:dyDescent="0.2">
      <c r="A6807">
        <v>103835</v>
      </c>
      <c r="B6807" t="s">
        <v>14341</v>
      </c>
      <c r="C6807" t="s">
        <v>83</v>
      </c>
      <c r="D6807">
        <v>71.459999999999994</v>
      </c>
    </row>
    <row r="6808" spans="1:4" x14ac:dyDescent="0.2">
      <c r="A6808">
        <v>92308</v>
      </c>
      <c r="B6808" t="s">
        <v>14342</v>
      </c>
      <c r="C6808" t="s">
        <v>83</v>
      </c>
      <c r="D6808">
        <v>60.34</v>
      </c>
    </row>
    <row r="6809" spans="1:4" x14ac:dyDescent="0.2">
      <c r="A6809">
        <v>103871</v>
      </c>
      <c r="B6809" t="s">
        <v>14343</v>
      </c>
      <c r="C6809" t="s">
        <v>83</v>
      </c>
      <c r="D6809">
        <v>73.03</v>
      </c>
    </row>
    <row r="6810" spans="1:4" x14ac:dyDescent="0.2">
      <c r="A6810">
        <v>92323</v>
      </c>
      <c r="B6810" t="s">
        <v>14344</v>
      </c>
      <c r="C6810" t="s">
        <v>83</v>
      </c>
      <c r="D6810">
        <v>72.33</v>
      </c>
    </row>
    <row r="6811" spans="1:4" x14ac:dyDescent="0.2">
      <c r="A6811">
        <v>92305</v>
      </c>
      <c r="B6811" t="s">
        <v>14345</v>
      </c>
      <c r="C6811" t="s">
        <v>83</v>
      </c>
      <c r="D6811">
        <v>42.61</v>
      </c>
    </row>
    <row r="6812" spans="1:4" x14ac:dyDescent="0.2">
      <c r="A6812">
        <v>103868</v>
      </c>
      <c r="B6812" t="s">
        <v>14346</v>
      </c>
      <c r="C6812" t="s">
        <v>83</v>
      </c>
      <c r="D6812">
        <v>59.25</v>
      </c>
    </row>
    <row r="6813" spans="1:4" x14ac:dyDescent="0.2">
      <c r="A6813">
        <v>103802</v>
      </c>
      <c r="B6813" t="s">
        <v>14347</v>
      </c>
      <c r="C6813" t="s">
        <v>83</v>
      </c>
      <c r="D6813">
        <v>45.64</v>
      </c>
    </row>
    <row r="6814" spans="1:4" x14ac:dyDescent="0.2">
      <c r="A6814">
        <v>92320</v>
      </c>
      <c r="B6814" t="s">
        <v>14348</v>
      </c>
      <c r="C6814" t="s">
        <v>83</v>
      </c>
      <c r="D6814">
        <v>58.38</v>
      </c>
    </row>
    <row r="6815" spans="1:4" x14ac:dyDescent="0.2">
      <c r="A6815">
        <v>97335</v>
      </c>
      <c r="B6815" t="s">
        <v>14349</v>
      </c>
      <c r="C6815" t="s">
        <v>83</v>
      </c>
      <c r="D6815">
        <v>86.58</v>
      </c>
    </row>
    <row r="6816" spans="1:4" x14ac:dyDescent="0.2">
      <c r="A6816">
        <v>103836</v>
      </c>
      <c r="B6816" t="s">
        <v>14350</v>
      </c>
      <c r="C6816" t="s">
        <v>83</v>
      </c>
      <c r="D6816">
        <v>109.97</v>
      </c>
    </row>
    <row r="6817" spans="1:4" x14ac:dyDescent="0.2">
      <c r="A6817">
        <v>92281</v>
      </c>
      <c r="B6817" t="s">
        <v>14351</v>
      </c>
      <c r="C6817" t="s">
        <v>83</v>
      </c>
      <c r="D6817">
        <v>123.56</v>
      </c>
    </row>
    <row r="6818" spans="1:4" x14ac:dyDescent="0.2">
      <c r="A6818">
        <v>92309</v>
      </c>
      <c r="B6818" t="s">
        <v>14352</v>
      </c>
      <c r="C6818" t="s">
        <v>83</v>
      </c>
      <c r="D6818">
        <v>135.07</v>
      </c>
    </row>
    <row r="6819" spans="1:4" x14ac:dyDescent="0.2">
      <c r="A6819">
        <v>103872</v>
      </c>
      <c r="B6819" t="s">
        <v>14353</v>
      </c>
      <c r="C6819" t="s">
        <v>83</v>
      </c>
      <c r="D6819">
        <v>151.02000000000001</v>
      </c>
    </row>
    <row r="6820" spans="1:4" x14ac:dyDescent="0.2">
      <c r="A6820">
        <v>92324</v>
      </c>
      <c r="B6820" t="s">
        <v>14354</v>
      </c>
      <c r="C6820" t="s">
        <v>83</v>
      </c>
      <c r="D6820">
        <v>158.44999999999999</v>
      </c>
    </row>
    <row r="6821" spans="1:4" x14ac:dyDescent="0.2">
      <c r="A6821">
        <v>92275</v>
      </c>
      <c r="B6821" t="s">
        <v>14355</v>
      </c>
      <c r="C6821" t="s">
        <v>83</v>
      </c>
      <c r="D6821">
        <v>60.39</v>
      </c>
    </row>
    <row r="6822" spans="1:4" x14ac:dyDescent="0.2">
      <c r="A6822">
        <v>92306</v>
      </c>
      <c r="B6822" t="s">
        <v>14356</v>
      </c>
      <c r="C6822" t="s">
        <v>83</v>
      </c>
      <c r="D6822">
        <v>68.06</v>
      </c>
    </row>
    <row r="6823" spans="1:4" x14ac:dyDescent="0.2">
      <c r="A6823">
        <v>103869</v>
      </c>
      <c r="B6823" t="s">
        <v>14357</v>
      </c>
      <c r="C6823" t="s">
        <v>83</v>
      </c>
      <c r="D6823">
        <v>87.97</v>
      </c>
    </row>
    <row r="6824" spans="1:4" x14ac:dyDescent="0.2">
      <c r="A6824">
        <v>103803</v>
      </c>
      <c r="B6824" t="s">
        <v>14358</v>
      </c>
      <c r="C6824" t="s">
        <v>83</v>
      </c>
      <c r="D6824">
        <v>78.44</v>
      </c>
    </row>
    <row r="6825" spans="1:4" x14ac:dyDescent="0.2">
      <c r="A6825">
        <v>92321</v>
      </c>
      <c r="B6825" t="s">
        <v>14359</v>
      </c>
      <c r="C6825" t="s">
        <v>83</v>
      </c>
      <c r="D6825">
        <v>95.24</v>
      </c>
    </row>
    <row r="6826" spans="1:4" x14ac:dyDescent="0.2">
      <c r="A6826">
        <v>97336</v>
      </c>
      <c r="B6826" t="s">
        <v>14360</v>
      </c>
      <c r="C6826" t="s">
        <v>83</v>
      </c>
      <c r="D6826">
        <v>110.21</v>
      </c>
    </row>
    <row r="6827" spans="1:4" x14ac:dyDescent="0.2">
      <c r="A6827">
        <v>103837</v>
      </c>
      <c r="B6827" t="s">
        <v>14361</v>
      </c>
      <c r="C6827" t="s">
        <v>83</v>
      </c>
      <c r="D6827">
        <v>138.38999999999999</v>
      </c>
    </row>
    <row r="6828" spans="1:4" x14ac:dyDescent="0.2">
      <c r="A6828">
        <v>92282</v>
      </c>
      <c r="B6828" t="s">
        <v>14362</v>
      </c>
      <c r="C6828" t="s">
        <v>83</v>
      </c>
      <c r="D6828">
        <v>142.44</v>
      </c>
    </row>
    <row r="6829" spans="1:4" x14ac:dyDescent="0.2">
      <c r="A6829">
        <v>92310</v>
      </c>
      <c r="B6829" t="s">
        <v>14363</v>
      </c>
      <c r="C6829" t="s">
        <v>83</v>
      </c>
      <c r="D6829">
        <v>154.30000000000001</v>
      </c>
    </row>
    <row r="6830" spans="1:4" x14ac:dyDescent="0.2">
      <c r="A6830">
        <v>103873</v>
      </c>
      <c r="B6830" t="s">
        <v>14364</v>
      </c>
      <c r="C6830" t="s">
        <v>83</v>
      </c>
      <c r="D6830">
        <v>173.05</v>
      </c>
    </row>
    <row r="6831" spans="1:4" x14ac:dyDescent="0.2">
      <c r="A6831">
        <v>92325</v>
      </c>
      <c r="B6831" t="s">
        <v>14365</v>
      </c>
      <c r="C6831" t="s">
        <v>83</v>
      </c>
      <c r="D6831">
        <v>187.45</v>
      </c>
    </row>
    <row r="6832" spans="1:4" x14ac:dyDescent="0.2">
      <c r="A6832">
        <v>92276</v>
      </c>
      <c r="B6832" t="s">
        <v>14366</v>
      </c>
      <c r="C6832" t="s">
        <v>83</v>
      </c>
      <c r="D6832">
        <v>76.709999999999994</v>
      </c>
    </row>
    <row r="6833" spans="1:4" x14ac:dyDescent="0.2">
      <c r="A6833">
        <v>92307</v>
      </c>
      <c r="B6833" t="s">
        <v>14367</v>
      </c>
      <c r="C6833" t="s">
        <v>83</v>
      </c>
      <c r="D6833">
        <v>84.74</v>
      </c>
    </row>
    <row r="6834" spans="1:4" x14ac:dyDescent="0.2">
      <c r="A6834">
        <v>103870</v>
      </c>
      <c r="B6834" t="s">
        <v>14368</v>
      </c>
      <c r="C6834" t="s">
        <v>83</v>
      </c>
      <c r="D6834">
        <v>107.44</v>
      </c>
    </row>
    <row r="6835" spans="1:4" x14ac:dyDescent="0.2">
      <c r="A6835">
        <v>103804</v>
      </c>
      <c r="B6835" t="s">
        <v>14369</v>
      </c>
      <c r="C6835" t="s">
        <v>83</v>
      </c>
      <c r="D6835">
        <v>93.89</v>
      </c>
    </row>
    <row r="6836" spans="1:4" x14ac:dyDescent="0.2">
      <c r="A6836">
        <v>92322</v>
      </c>
      <c r="B6836" t="s">
        <v>14370</v>
      </c>
      <c r="C6836" t="s">
        <v>83</v>
      </c>
      <c r="D6836">
        <v>121.69</v>
      </c>
    </row>
    <row r="6837" spans="1:4" x14ac:dyDescent="0.2">
      <c r="A6837">
        <v>97337</v>
      </c>
      <c r="B6837" t="s">
        <v>14371</v>
      </c>
      <c r="C6837" t="s">
        <v>83</v>
      </c>
      <c r="D6837">
        <v>165.5</v>
      </c>
    </row>
    <row r="6838" spans="1:4" x14ac:dyDescent="0.2">
      <c r="A6838">
        <v>92283</v>
      </c>
      <c r="B6838" t="s">
        <v>14372</v>
      </c>
      <c r="C6838" t="s">
        <v>83</v>
      </c>
      <c r="D6838">
        <v>193.56</v>
      </c>
    </row>
    <row r="6839" spans="1:4" x14ac:dyDescent="0.2">
      <c r="A6839">
        <v>92277</v>
      </c>
      <c r="B6839" t="s">
        <v>14373</v>
      </c>
      <c r="C6839" t="s">
        <v>83</v>
      </c>
      <c r="D6839">
        <v>110.66</v>
      </c>
    </row>
    <row r="6840" spans="1:4" x14ac:dyDescent="0.2">
      <c r="A6840">
        <v>97338</v>
      </c>
      <c r="B6840" t="s">
        <v>14374</v>
      </c>
      <c r="C6840" t="s">
        <v>83</v>
      </c>
      <c r="D6840">
        <v>199.14</v>
      </c>
    </row>
    <row r="6841" spans="1:4" x14ac:dyDescent="0.2">
      <c r="A6841">
        <v>92284</v>
      </c>
      <c r="B6841" t="s">
        <v>14375</v>
      </c>
      <c r="C6841" t="s">
        <v>83</v>
      </c>
      <c r="D6841">
        <v>243.18</v>
      </c>
    </row>
    <row r="6842" spans="1:4" x14ac:dyDescent="0.2">
      <c r="A6842">
        <v>92278</v>
      </c>
      <c r="B6842" t="s">
        <v>14376</v>
      </c>
      <c r="C6842" t="s">
        <v>83</v>
      </c>
      <c r="D6842">
        <v>148.75</v>
      </c>
    </row>
    <row r="6843" spans="1:4" x14ac:dyDescent="0.2">
      <c r="A6843">
        <v>97339</v>
      </c>
      <c r="B6843" t="s">
        <v>14377</v>
      </c>
      <c r="C6843" t="s">
        <v>83</v>
      </c>
      <c r="D6843">
        <v>214.81</v>
      </c>
    </row>
    <row r="6844" spans="1:4" x14ac:dyDescent="0.2">
      <c r="A6844">
        <v>92285</v>
      </c>
      <c r="B6844" t="s">
        <v>14378</v>
      </c>
      <c r="C6844" t="s">
        <v>83</v>
      </c>
      <c r="D6844">
        <v>327.54000000000002</v>
      </c>
    </row>
    <row r="6845" spans="1:4" x14ac:dyDescent="0.2">
      <c r="A6845">
        <v>92279</v>
      </c>
      <c r="B6845" t="s">
        <v>14379</v>
      </c>
      <c r="C6845" t="s">
        <v>83</v>
      </c>
      <c r="D6845">
        <v>214.81</v>
      </c>
    </row>
    <row r="6846" spans="1:4" x14ac:dyDescent="0.2">
      <c r="A6846">
        <v>97340</v>
      </c>
      <c r="B6846" t="s">
        <v>14380</v>
      </c>
      <c r="C6846" t="s">
        <v>83</v>
      </c>
      <c r="D6846">
        <v>216.54</v>
      </c>
    </row>
    <row r="6847" spans="1:4" x14ac:dyDescent="0.2">
      <c r="A6847">
        <v>92286</v>
      </c>
      <c r="B6847" t="s">
        <v>14381</v>
      </c>
      <c r="C6847" t="s">
        <v>83</v>
      </c>
      <c r="D6847">
        <v>415.55</v>
      </c>
    </row>
    <row r="6848" spans="1:4" x14ac:dyDescent="0.2">
      <c r="A6848">
        <v>92280</v>
      </c>
      <c r="B6848" t="s">
        <v>14382</v>
      </c>
      <c r="C6848" t="s">
        <v>83</v>
      </c>
      <c r="D6848">
        <v>301.25</v>
      </c>
    </row>
    <row r="6849" spans="1:4" x14ac:dyDescent="0.2">
      <c r="A6849">
        <v>103901</v>
      </c>
      <c r="B6849" t="s">
        <v>14383</v>
      </c>
      <c r="C6849" t="s">
        <v>52</v>
      </c>
      <c r="D6849">
        <v>31.2</v>
      </c>
    </row>
    <row r="6850" spans="1:4" x14ac:dyDescent="0.2">
      <c r="A6850">
        <v>103832</v>
      </c>
      <c r="B6850" t="s">
        <v>14384</v>
      </c>
      <c r="C6850" t="s">
        <v>52</v>
      </c>
      <c r="D6850">
        <v>31.07</v>
      </c>
    </row>
    <row r="6851" spans="1:4" x14ac:dyDescent="0.2">
      <c r="A6851">
        <v>103865</v>
      </c>
      <c r="B6851" t="s">
        <v>14385</v>
      </c>
      <c r="C6851" t="s">
        <v>52</v>
      </c>
      <c r="D6851">
        <v>29.75</v>
      </c>
    </row>
    <row r="6852" spans="1:4" x14ac:dyDescent="0.2">
      <c r="A6852">
        <v>103902</v>
      </c>
      <c r="B6852" t="s">
        <v>14386</v>
      </c>
      <c r="C6852" t="s">
        <v>52</v>
      </c>
      <c r="D6852">
        <v>44.68</v>
      </c>
    </row>
    <row r="6853" spans="1:4" x14ac:dyDescent="0.2">
      <c r="A6853">
        <v>103866</v>
      </c>
      <c r="B6853" t="s">
        <v>14387</v>
      </c>
      <c r="C6853" t="s">
        <v>52</v>
      </c>
      <c r="D6853">
        <v>46.15</v>
      </c>
    </row>
    <row r="6854" spans="1:4" x14ac:dyDescent="0.2">
      <c r="A6854">
        <v>103903</v>
      </c>
      <c r="B6854" t="s">
        <v>14388</v>
      </c>
      <c r="C6854" t="s">
        <v>52</v>
      </c>
      <c r="D6854">
        <v>59.17</v>
      </c>
    </row>
    <row r="6855" spans="1:4" x14ac:dyDescent="0.2">
      <c r="A6855">
        <v>103834</v>
      </c>
      <c r="B6855" t="s">
        <v>14389</v>
      </c>
      <c r="C6855" t="s">
        <v>52</v>
      </c>
      <c r="D6855">
        <v>81.05</v>
      </c>
    </row>
    <row r="6856" spans="1:4" x14ac:dyDescent="0.2">
      <c r="A6856">
        <v>103867</v>
      </c>
      <c r="B6856" t="s">
        <v>14390</v>
      </c>
      <c r="C6856" t="s">
        <v>52</v>
      </c>
      <c r="D6856">
        <v>63.14</v>
      </c>
    </row>
    <row r="6857" spans="1:4" x14ac:dyDescent="0.2">
      <c r="A6857">
        <v>105113</v>
      </c>
      <c r="B6857" t="s">
        <v>14391</v>
      </c>
      <c r="C6857" t="s">
        <v>52</v>
      </c>
      <c r="D6857" s="335">
        <v>9091.7199999999993</v>
      </c>
    </row>
    <row r="6858" spans="1:4" x14ac:dyDescent="0.2">
      <c r="A6858">
        <v>98461</v>
      </c>
      <c r="B6858" t="s">
        <v>14392</v>
      </c>
      <c r="C6858" t="s">
        <v>52</v>
      </c>
      <c r="D6858" s="335">
        <v>6882.98</v>
      </c>
    </row>
    <row r="6859" spans="1:4" x14ac:dyDescent="0.2">
      <c r="A6859">
        <v>98462</v>
      </c>
      <c r="B6859" t="s">
        <v>14393</v>
      </c>
      <c r="C6859" t="s">
        <v>52</v>
      </c>
      <c r="D6859" s="335">
        <v>11751.27</v>
      </c>
    </row>
    <row r="6860" spans="1:4" x14ac:dyDescent="0.2">
      <c r="A6860">
        <v>105130</v>
      </c>
      <c r="B6860" t="s">
        <v>14394</v>
      </c>
      <c r="C6860" t="s">
        <v>83</v>
      </c>
      <c r="D6860">
        <v>34.869999999999997</v>
      </c>
    </row>
    <row r="6861" spans="1:4" x14ac:dyDescent="0.2">
      <c r="A6861">
        <v>105114</v>
      </c>
      <c r="B6861" t="s">
        <v>14395</v>
      </c>
      <c r="C6861" t="s">
        <v>2968</v>
      </c>
      <c r="D6861" s="335">
        <v>2120.34</v>
      </c>
    </row>
    <row r="6862" spans="1:4" x14ac:dyDescent="0.2">
      <c r="A6862">
        <v>105129</v>
      </c>
      <c r="B6862" t="s">
        <v>14396</v>
      </c>
      <c r="C6862" t="s">
        <v>52</v>
      </c>
      <c r="D6862" t="s">
        <v>17527</v>
      </c>
    </row>
    <row r="6863" spans="1:4" x14ac:dyDescent="0.2">
      <c r="A6863">
        <v>105127</v>
      </c>
      <c r="B6863" t="s">
        <v>14397</v>
      </c>
      <c r="C6863" t="s">
        <v>83</v>
      </c>
      <c r="D6863">
        <v>29.91</v>
      </c>
    </row>
    <row r="6864" spans="1:4" x14ac:dyDescent="0.2">
      <c r="A6864">
        <v>105128</v>
      </c>
      <c r="B6864" t="s">
        <v>14398</v>
      </c>
      <c r="C6864" t="s">
        <v>83</v>
      </c>
      <c r="D6864">
        <v>101.81</v>
      </c>
    </row>
    <row r="6865" spans="1:4" x14ac:dyDescent="0.2">
      <c r="A6865">
        <v>105126</v>
      </c>
      <c r="B6865" t="s">
        <v>14399</v>
      </c>
      <c r="C6865" t="s">
        <v>83</v>
      </c>
      <c r="D6865">
        <v>33.340000000000003</v>
      </c>
    </row>
    <row r="6866" spans="1:4" x14ac:dyDescent="0.2">
      <c r="A6866">
        <v>105116</v>
      </c>
      <c r="B6866" t="s">
        <v>14400</v>
      </c>
      <c r="C6866" t="s">
        <v>52</v>
      </c>
      <c r="D6866">
        <v>15.91</v>
      </c>
    </row>
    <row r="6867" spans="1:4" x14ac:dyDescent="0.2">
      <c r="A6867">
        <v>105115</v>
      </c>
      <c r="B6867" t="s">
        <v>14401</v>
      </c>
      <c r="C6867" t="s">
        <v>52</v>
      </c>
      <c r="D6867">
        <v>162.49</v>
      </c>
    </row>
    <row r="6868" spans="1:4" x14ac:dyDescent="0.2">
      <c r="A6868">
        <v>98453</v>
      </c>
      <c r="B6868" t="s">
        <v>14402</v>
      </c>
      <c r="C6868" t="s">
        <v>3211</v>
      </c>
      <c r="D6868">
        <v>169.03</v>
      </c>
    </row>
    <row r="6869" spans="1:4" x14ac:dyDescent="0.2">
      <c r="A6869">
        <v>98454</v>
      </c>
      <c r="B6869" t="s">
        <v>14403</v>
      </c>
      <c r="C6869" t="s">
        <v>3211</v>
      </c>
      <c r="D6869">
        <v>217.38</v>
      </c>
    </row>
    <row r="6870" spans="1:4" x14ac:dyDescent="0.2">
      <c r="A6870">
        <v>98449</v>
      </c>
      <c r="B6870" t="s">
        <v>14404</v>
      </c>
      <c r="C6870" t="s">
        <v>3211</v>
      </c>
      <c r="D6870">
        <v>143.61000000000001</v>
      </c>
    </row>
    <row r="6871" spans="1:4" x14ac:dyDescent="0.2">
      <c r="A6871">
        <v>98455</v>
      </c>
      <c r="B6871" t="s">
        <v>14405</v>
      </c>
      <c r="C6871" t="s">
        <v>3211</v>
      </c>
      <c r="D6871">
        <v>132.80000000000001</v>
      </c>
    </row>
    <row r="6872" spans="1:4" x14ac:dyDescent="0.2">
      <c r="A6872">
        <v>98456</v>
      </c>
      <c r="B6872" t="s">
        <v>14406</v>
      </c>
      <c r="C6872" t="s">
        <v>3211</v>
      </c>
      <c r="D6872">
        <v>173.44</v>
      </c>
    </row>
    <row r="6873" spans="1:4" x14ac:dyDescent="0.2">
      <c r="A6873">
        <v>98451</v>
      </c>
      <c r="B6873" t="s">
        <v>14407</v>
      </c>
      <c r="C6873" t="s">
        <v>3211</v>
      </c>
      <c r="D6873">
        <v>112.91</v>
      </c>
    </row>
    <row r="6874" spans="1:4" x14ac:dyDescent="0.2">
      <c r="A6874">
        <v>98445</v>
      </c>
      <c r="B6874" t="s">
        <v>14408</v>
      </c>
      <c r="C6874" t="s">
        <v>3211</v>
      </c>
      <c r="D6874">
        <v>126.03</v>
      </c>
    </row>
    <row r="6875" spans="1:4" x14ac:dyDescent="0.2">
      <c r="A6875">
        <v>98446</v>
      </c>
      <c r="B6875" t="s">
        <v>14409</v>
      </c>
      <c r="C6875" t="s">
        <v>3211</v>
      </c>
      <c r="D6875">
        <v>164.06</v>
      </c>
    </row>
    <row r="6876" spans="1:4" x14ac:dyDescent="0.2">
      <c r="A6876">
        <v>98441</v>
      </c>
      <c r="B6876" t="s">
        <v>14410</v>
      </c>
      <c r="C6876" t="s">
        <v>3211</v>
      </c>
      <c r="D6876">
        <v>105.99</v>
      </c>
    </row>
    <row r="6877" spans="1:4" x14ac:dyDescent="0.2">
      <c r="A6877">
        <v>98447</v>
      </c>
      <c r="B6877" t="s">
        <v>14411</v>
      </c>
      <c r="C6877" t="s">
        <v>3211</v>
      </c>
      <c r="D6877">
        <v>94.66</v>
      </c>
    </row>
    <row r="6878" spans="1:4" x14ac:dyDescent="0.2">
      <c r="A6878">
        <v>98448</v>
      </c>
      <c r="B6878" t="s">
        <v>14412</v>
      </c>
      <c r="C6878" t="s">
        <v>3211</v>
      </c>
      <c r="D6878">
        <v>124.46</v>
      </c>
    </row>
    <row r="6879" spans="1:4" x14ac:dyDescent="0.2">
      <c r="A6879">
        <v>98443</v>
      </c>
      <c r="B6879" t="s">
        <v>14413</v>
      </c>
      <c r="C6879" t="s">
        <v>3211</v>
      </c>
      <c r="D6879">
        <v>79.05</v>
      </c>
    </row>
    <row r="6880" spans="1:4" x14ac:dyDescent="0.2">
      <c r="A6880">
        <v>105122</v>
      </c>
      <c r="B6880" t="s">
        <v>14414</v>
      </c>
      <c r="C6880" t="s">
        <v>3211</v>
      </c>
      <c r="D6880" t="s">
        <v>17527</v>
      </c>
    </row>
    <row r="6881" spans="1:4" x14ac:dyDescent="0.2">
      <c r="A6881">
        <v>105125</v>
      </c>
      <c r="B6881" t="s">
        <v>14415</v>
      </c>
      <c r="C6881" t="s">
        <v>3211</v>
      </c>
      <c r="D6881" t="s">
        <v>17527</v>
      </c>
    </row>
    <row r="6882" spans="1:4" x14ac:dyDescent="0.2">
      <c r="A6882">
        <v>105133</v>
      </c>
      <c r="B6882" t="s">
        <v>14416</v>
      </c>
      <c r="C6882" t="s">
        <v>3211</v>
      </c>
      <c r="D6882" t="s">
        <v>17527</v>
      </c>
    </row>
    <row r="6883" spans="1:4" x14ac:dyDescent="0.2">
      <c r="A6883">
        <v>105123</v>
      </c>
      <c r="B6883" t="s">
        <v>14417</v>
      </c>
      <c r="C6883" t="s">
        <v>3211</v>
      </c>
      <c r="D6883" t="s">
        <v>17527</v>
      </c>
    </row>
    <row r="6884" spans="1:4" x14ac:dyDescent="0.2">
      <c r="A6884">
        <v>105124</v>
      </c>
      <c r="B6884" t="s">
        <v>14418</v>
      </c>
      <c r="C6884" t="s">
        <v>3211</v>
      </c>
      <c r="D6884" t="s">
        <v>17527</v>
      </c>
    </row>
    <row r="6885" spans="1:4" x14ac:dyDescent="0.2">
      <c r="A6885">
        <v>105134</v>
      </c>
      <c r="B6885" t="s">
        <v>14419</v>
      </c>
      <c r="C6885" t="s">
        <v>3211</v>
      </c>
      <c r="D6885" t="s">
        <v>17527</v>
      </c>
    </row>
    <row r="6886" spans="1:4" x14ac:dyDescent="0.2">
      <c r="A6886">
        <v>105117</v>
      </c>
      <c r="B6886" t="s">
        <v>14420</v>
      </c>
      <c r="C6886" t="s">
        <v>3211</v>
      </c>
      <c r="D6886" t="s">
        <v>17527</v>
      </c>
    </row>
    <row r="6887" spans="1:4" x14ac:dyDescent="0.2">
      <c r="A6887">
        <v>105119</v>
      </c>
      <c r="B6887" t="s">
        <v>14421</v>
      </c>
      <c r="C6887" t="s">
        <v>3211</v>
      </c>
      <c r="D6887" t="s">
        <v>17527</v>
      </c>
    </row>
    <row r="6888" spans="1:4" x14ac:dyDescent="0.2">
      <c r="A6888">
        <v>105131</v>
      </c>
      <c r="B6888" t="s">
        <v>14422</v>
      </c>
      <c r="C6888" t="s">
        <v>3211</v>
      </c>
      <c r="D6888" t="s">
        <v>17527</v>
      </c>
    </row>
    <row r="6889" spans="1:4" x14ac:dyDescent="0.2">
      <c r="A6889">
        <v>105120</v>
      </c>
      <c r="B6889" t="s">
        <v>14423</v>
      </c>
      <c r="C6889" t="s">
        <v>3211</v>
      </c>
      <c r="D6889" t="s">
        <v>17527</v>
      </c>
    </row>
    <row r="6890" spans="1:4" x14ac:dyDescent="0.2">
      <c r="A6890">
        <v>105121</v>
      </c>
      <c r="B6890" t="s">
        <v>14424</v>
      </c>
      <c r="C6890" t="s">
        <v>3211</v>
      </c>
      <c r="D6890" t="s">
        <v>17527</v>
      </c>
    </row>
    <row r="6891" spans="1:4" x14ac:dyDescent="0.2">
      <c r="A6891">
        <v>105132</v>
      </c>
      <c r="B6891" t="s">
        <v>14425</v>
      </c>
      <c r="C6891" t="s">
        <v>3211</v>
      </c>
      <c r="D6891" t="s">
        <v>17527</v>
      </c>
    </row>
    <row r="6892" spans="1:4" x14ac:dyDescent="0.2">
      <c r="A6892">
        <v>98460</v>
      </c>
      <c r="B6892" t="s">
        <v>14426</v>
      </c>
      <c r="C6892" t="s">
        <v>3211</v>
      </c>
      <c r="D6892">
        <v>77.23</v>
      </c>
    </row>
    <row r="6893" spans="1:4" x14ac:dyDescent="0.2">
      <c r="A6893">
        <v>98457</v>
      </c>
      <c r="B6893" t="s">
        <v>14427</v>
      </c>
      <c r="C6893" t="s">
        <v>3211</v>
      </c>
      <c r="D6893" t="s">
        <v>17527</v>
      </c>
    </row>
    <row r="6894" spans="1:4" x14ac:dyDescent="0.2">
      <c r="A6894">
        <v>98458</v>
      </c>
      <c r="B6894" t="s">
        <v>14428</v>
      </c>
      <c r="C6894" t="s">
        <v>3211</v>
      </c>
      <c r="D6894">
        <v>105.38</v>
      </c>
    </row>
    <row r="6895" spans="1:4" x14ac:dyDescent="0.2">
      <c r="A6895">
        <v>98459</v>
      </c>
      <c r="B6895" t="s">
        <v>63</v>
      </c>
      <c r="C6895" t="s">
        <v>3211</v>
      </c>
      <c r="D6895">
        <v>96.22</v>
      </c>
    </row>
    <row r="6896" spans="1:4" x14ac:dyDescent="0.2">
      <c r="A6896">
        <v>105118</v>
      </c>
      <c r="B6896" t="s">
        <v>14429</v>
      </c>
      <c r="C6896" t="s">
        <v>3211</v>
      </c>
      <c r="D6896" t="s">
        <v>17527</v>
      </c>
    </row>
    <row r="6897" spans="1:4" x14ac:dyDescent="0.2">
      <c r="A6897">
        <v>106056</v>
      </c>
      <c r="B6897" t="s">
        <v>14430</v>
      </c>
      <c r="C6897" t="s">
        <v>3211</v>
      </c>
      <c r="D6897">
        <v>195.08</v>
      </c>
    </row>
    <row r="6898" spans="1:4" x14ac:dyDescent="0.2">
      <c r="A6898">
        <v>106057</v>
      </c>
      <c r="B6898" t="s">
        <v>14431</v>
      </c>
      <c r="C6898" t="s">
        <v>3211</v>
      </c>
      <c r="D6898">
        <v>202.59</v>
      </c>
    </row>
    <row r="6899" spans="1:4" x14ac:dyDescent="0.2">
      <c r="A6899">
        <v>104690</v>
      </c>
      <c r="B6899" t="s">
        <v>14432</v>
      </c>
      <c r="C6899" t="s">
        <v>3211</v>
      </c>
      <c r="D6899">
        <v>206</v>
      </c>
    </row>
    <row r="6900" spans="1:4" x14ac:dyDescent="0.2">
      <c r="A6900">
        <v>101958</v>
      </c>
      <c r="B6900" t="s">
        <v>14433</v>
      </c>
      <c r="C6900" t="s">
        <v>3211</v>
      </c>
      <c r="D6900">
        <v>245.42</v>
      </c>
    </row>
    <row r="6901" spans="1:4" x14ac:dyDescent="0.2">
      <c r="A6901">
        <v>106065</v>
      </c>
      <c r="B6901" t="s">
        <v>14434</v>
      </c>
      <c r="C6901" t="s">
        <v>3211</v>
      </c>
      <c r="D6901">
        <v>263.42</v>
      </c>
    </row>
    <row r="6902" spans="1:4" x14ac:dyDescent="0.2">
      <c r="A6902">
        <v>101959</v>
      </c>
      <c r="B6902" t="s">
        <v>14435</v>
      </c>
      <c r="C6902" t="s">
        <v>3211</v>
      </c>
      <c r="D6902">
        <v>178.3</v>
      </c>
    </row>
    <row r="6903" spans="1:4" x14ac:dyDescent="0.2">
      <c r="A6903">
        <v>101960</v>
      </c>
      <c r="B6903" t="s">
        <v>14436</v>
      </c>
      <c r="C6903" t="s">
        <v>3211</v>
      </c>
      <c r="D6903">
        <v>192.81</v>
      </c>
    </row>
    <row r="6904" spans="1:4" x14ac:dyDescent="0.2">
      <c r="A6904">
        <v>106058</v>
      </c>
      <c r="B6904" t="s">
        <v>14437</v>
      </c>
      <c r="C6904" t="s">
        <v>3211</v>
      </c>
      <c r="D6904">
        <v>202.09</v>
      </c>
    </row>
    <row r="6905" spans="1:4" x14ac:dyDescent="0.2">
      <c r="A6905">
        <v>101962</v>
      </c>
      <c r="B6905" t="s">
        <v>14438</v>
      </c>
      <c r="C6905" t="s">
        <v>3211</v>
      </c>
      <c r="D6905">
        <v>230.99</v>
      </c>
    </row>
    <row r="6906" spans="1:4" x14ac:dyDescent="0.2">
      <c r="A6906">
        <v>106066</v>
      </c>
      <c r="B6906" t="s">
        <v>14439</v>
      </c>
      <c r="C6906" t="s">
        <v>3211</v>
      </c>
      <c r="D6906">
        <v>250.71</v>
      </c>
    </row>
    <row r="6907" spans="1:4" x14ac:dyDescent="0.2">
      <c r="A6907">
        <v>106048</v>
      </c>
      <c r="B6907" t="s">
        <v>14440</v>
      </c>
      <c r="C6907" t="s">
        <v>3211</v>
      </c>
      <c r="D6907">
        <v>162.71</v>
      </c>
    </row>
    <row r="6908" spans="1:4" x14ac:dyDescent="0.2">
      <c r="A6908">
        <v>106049</v>
      </c>
      <c r="B6908" t="s">
        <v>14441</v>
      </c>
      <c r="C6908" t="s">
        <v>3211</v>
      </c>
      <c r="D6908">
        <v>170.22</v>
      </c>
    </row>
    <row r="6909" spans="1:4" x14ac:dyDescent="0.2">
      <c r="A6909">
        <v>106050</v>
      </c>
      <c r="B6909" t="s">
        <v>14442</v>
      </c>
      <c r="C6909" t="s">
        <v>3211</v>
      </c>
      <c r="D6909">
        <v>181.81</v>
      </c>
    </row>
    <row r="6910" spans="1:4" x14ac:dyDescent="0.2">
      <c r="A6910">
        <v>106051</v>
      </c>
      <c r="B6910" t="s">
        <v>14443</v>
      </c>
      <c r="C6910" t="s">
        <v>3211</v>
      </c>
      <c r="D6910">
        <v>221.23</v>
      </c>
    </row>
    <row r="6911" spans="1:4" x14ac:dyDescent="0.2">
      <c r="A6911">
        <v>106063</v>
      </c>
      <c r="B6911" t="s">
        <v>14444</v>
      </c>
      <c r="C6911" t="s">
        <v>3211</v>
      </c>
      <c r="D6911">
        <v>239.23</v>
      </c>
    </row>
    <row r="6912" spans="1:4" x14ac:dyDescent="0.2">
      <c r="A6912">
        <v>106052</v>
      </c>
      <c r="B6912" t="s">
        <v>14445</v>
      </c>
      <c r="C6912" t="s">
        <v>3211</v>
      </c>
      <c r="D6912">
        <v>143.41</v>
      </c>
    </row>
    <row r="6913" spans="1:4" x14ac:dyDescent="0.2">
      <c r="A6913">
        <v>106053</v>
      </c>
      <c r="B6913" t="s">
        <v>14446</v>
      </c>
      <c r="C6913" t="s">
        <v>3211</v>
      </c>
      <c r="D6913">
        <v>157.91999999999999</v>
      </c>
    </row>
    <row r="6914" spans="1:4" x14ac:dyDescent="0.2">
      <c r="A6914">
        <v>106054</v>
      </c>
      <c r="B6914" t="s">
        <v>14447</v>
      </c>
      <c r="C6914" t="s">
        <v>3211</v>
      </c>
      <c r="D6914">
        <v>174.85</v>
      </c>
    </row>
    <row r="6915" spans="1:4" x14ac:dyDescent="0.2">
      <c r="A6915">
        <v>106055</v>
      </c>
      <c r="B6915" t="s">
        <v>14448</v>
      </c>
      <c r="C6915" t="s">
        <v>3211</v>
      </c>
      <c r="D6915">
        <v>203.75</v>
      </c>
    </row>
    <row r="6916" spans="1:4" x14ac:dyDescent="0.2">
      <c r="A6916">
        <v>106064</v>
      </c>
      <c r="B6916" t="s">
        <v>14449</v>
      </c>
      <c r="C6916" t="s">
        <v>3211</v>
      </c>
      <c r="D6916">
        <v>223.47</v>
      </c>
    </row>
    <row r="6917" spans="1:4" x14ac:dyDescent="0.2">
      <c r="A6917">
        <v>106067</v>
      </c>
      <c r="B6917" t="s">
        <v>14450</v>
      </c>
      <c r="C6917" t="s">
        <v>3211</v>
      </c>
      <c r="D6917">
        <v>298.2</v>
      </c>
    </row>
    <row r="6918" spans="1:4" x14ac:dyDescent="0.2">
      <c r="A6918">
        <v>106070</v>
      </c>
      <c r="B6918" t="s">
        <v>14451</v>
      </c>
      <c r="C6918" t="s">
        <v>3211</v>
      </c>
      <c r="D6918">
        <v>330.53</v>
      </c>
    </row>
    <row r="6919" spans="1:4" x14ac:dyDescent="0.2">
      <c r="A6919">
        <v>106071</v>
      </c>
      <c r="B6919" t="s">
        <v>14452</v>
      </c>
      <c r="C6919" t="s">
        <v>3211</v>
      </c>
      <c r="D6919">
        <v>382.54</v>
      </c>
    </row>
    <row r="6920" spans="1:4" x14ac:dyDescent="0.2">
      <c r="A6920">
        <v>106072</v>
      </c>
      <c r="B6920" t="s">
        <v>14453</v>
      </c>
      <c r="C6920" t="s">
        <v>3211</v>
      </c>
      <c r="D6920">
        <v>412.61</v>
      </c>
    </row>
    <row r="6921" spans="1:4" x14ac:dyDescent="0.2">
      <c r="A6921">
        <v>106073</v>
      </c>
      <c r="B6921" t="s">
        <v>14454</v>
      </c>
      <c r="C6921" t="s">
        <v>3211</v>
      </c>
      <c r="D6921">
        <v>499.45</v>
      </c>
    </row>
    <row r="6922" spans="1:4" x14ac:dyDescent="0.2">
      <c r="A6922">
        <v>106068</v>
      </c>
      <c r="B6922" t="s">
        <v>14455</v>
      </c>
      <c r="C6922" t="s">
        <v>3211</v>
      </c>
      <c r="D6922">
        <v>301.26</v>
      </c>
    </row>
    <row r="6923" spans="1:4" x14ac:dyDescent="0.2">
      <c r="A6923">
        <v>106069</v>
      </c>
      <c r="B6923" t="s">
        <v>14456</v>
      </c>
      <c r="C6923" t="s">
        <v>3211</v>
      </c>
      <c r="D6923">
        <v>330.5</v>
      </c>
    </row>
    <row r="6924" spans="1:4" x14ac:dyDescent="0.2">
      <c r="A6924">
        <v>106074</v>
      </c>
      <c r="B6924" t="s">
        <v>14457</v>
      </c>
      <c r="C6924" t="s">
        <v>3211</v>
      </c>
      <c r="D6924">
        <v>355.2</v>
      </c>
    </row>
    <row r="6925" spans="1:4" x14ac:dyDescent="0.2">
      <c r="A6925">
        <v>106075</v>
      </c>
      <c r="B6925" t="s">
        <v>14458</v>
      </c>
      <c r="C6925" t="s">
        <v>3211</v>
      </c>
      <c r="D6925">
        <v>390.81</v>
      </c>
    </row>
    <row r="6926" spans="1:4" x14ac:dyDescent="0.2">
      <c r="A6926">
        <v>106076</v>
      </c>
      <c r="B6926" t="s">
        <v>14459</v>
      </c>
      <c r="C6926" t="s">
        <v>3211</v>
      </c>
      <c r="D6926">
        <v>454.72</v>
      </c>
    </row>
    <row r="6927" spans="1:4" x14ac:dyDescent="0.2">
      <c r="A6927">
        <v>101964</v>
      </c>
      <c r="B6927" t="s">
        <v>14460</v>
      </c>
      <c r="C6927" t="s">
        <v>3211</v>
      </c>
      <c r="D6927">
        <v>195.35</v>
      </c>
    </row>
    <row r="6928" spans="1:4" x14ac:dyDescent="0.2">
      <c r="A6928">
        <v>106059</v>
      </c>
      <c r="B6928" t="s">
        <v>14461</v>
      </c>
      <c r="C6928" t="s">
        <v>3211</v>
      </c>
      <c r="D6928">
        <v>209.19</v>
      </c>
    </row>
    <row r="6929" spans="1:4" x14ac:dyDescent="0.2">
      <c r="A6929">
        <v>106060</v>
      </c>
      <c r="B6929" t="s">
        <v>14462</v>
      </c>
      <c r="C6929" t="s">
        <v>3211</v>
      </c>
      <c r="D6929">
        <v>200.67</v>
      </c>
    </row>
    <row r="6930" spans="1:4" x14ac:dyDescent="0.2">
      <c r="A6930">
        <v>101963</v>
      </c>
      <c r="B6930" t="s">
        <v>14463</v>
      </c>
      <c r="C6930" t="s">
        <v>3211</v>
      </c>
      <c r="D6930">
        <v>215.74</v>
      </c>
    </row>
    <row r="6931" spans="1:4" x14ac:dyDescent="0.2">
      <c r="A6931">
        <v>101947</v>
      </c>
      <c r="B6931" t="s">
        <v>14464</v>
      </c>
      <c r="C6931" t="s">
        <v>3211</v>
      </c>
      <c r="D6931">
        <v>220.68</v>
      </c>
    </row>
    <row r="6932" spans="1:4" x14ac:dyDescent="0.2">
      <c r="A6932">
        <v>101948</v>
      </c>
      <c r="B6932" t="s">
        <v>14465</v>
      </c>
      <c r="C6932" t="s">
        <v>3211</v>
      </c>
      <c r="D6932">
        <v>233.3</v>
      </c>
    </row>
    <row r="6933" spans="1:4" x14ac:dyDescent="0.2">
      <c r="A6933">
        <v>101949</v>
      </c>
      <c r="B6933" t="s">
        <v>14466</v>
      </c>
      <c r="C6933" t="s">
        <v>3211</v>
      </c>
      <c r="D6933">
        <v>243.12</v>
      </c>
    </row>
    <row r="6934" spans="1:4" x14ac:dyDescent="0.2">
      <c r="A6934">
        <v>101950</v>
      </c>
      <c r="B6934" t="s">
        <v>14467</v>
      </c>
      <c r="C6934" t="s">
        <v>3211</v>
      </c>
      <c r="D6934">
        <v>277.89999999999998</v>
      </c>
    </row>
    <row r="6935" spans="1:4" x14ac:dyDescent="0.2">
      <c r="A6935">
        <v>106061</v>
      </c>
      <c r="B6935" t="s">
        <v>14468</v>
      </c>
      <c r="C6935" t="s">
        <v>3211</v>
      </c>
      <c r="D6935">
        <v>313.94</v>
      </c>
    </row>
    <row r="6936" spans="1:4" x14ac:dyDescent="0.2">
      <c r="A6936">
        <v>101951</v>
      </c>
      <c r="B6936" t="s">
        <v>14469</v>
      </c>
      <c r="C6936" t="s">
        <v>3211</v>
      </c>
      <c r="D6936">
        <v>219.82</v>
      </c>
    </row>
    <row r="6937" spans="1:4" x14ac:dyDescent="0.2">
      <c r="A6937">
        <v>101952</v>
      </c>
      <c r="B6937" t="s">
        <v>14470</v>
      </c>
      <c r="C6937" t="s">
        <v>3211</v>
      </c>
      <c r="D6937">
        <v>236.73</v>
      </c>
    </row>
    <row r="6938" spans="1:4" x14ac:dyDescent="0.2">
      <c r="A6938">
        <v>101953</v>
      </c>
      <c r="B6938" t="s">
        <v>14471</v>
      </c>
      <c r="C6938" t="s">
        <v>3211</v>
      </c>
      <c r="D6938">
        <v>252.34</v>
      </c>
    </row>
    <row r="6939" spans="1:4" x14ac:dyDescent="0.2">
      <c r="A6939">
        <v>101954</v>
      </c>
      <c r="B6939" t="s">
        <v>14472</v>
      </c>
      <c r="C6939" t="s">
        <v>3211</v>
      </c>
      <c r="D6939">
        <v>285.89999999999998</v>
      </c>
    </row>
    <row r="6940" spans="1:4" x14ac:dyDescent="0.2">
      <c r="A6940">
        <v>106062</v>
      </c>
      <c r="B6940" t="s">
        <v>14473</v>
      </c>
      <c r="C6940" t="s">
        <v>3211</v>
      </c>
      <c r="D6940">
        <v>310.11</v>
      </c>
    </row>
    <row r="6941" spans="1:4" x14ac:dyDescent="0.2">
      <c r="A6941">
        <v>100323</v>
      </c>
      <c r="B6941" t="s">
        <v>14474</v>
      </c>
      <c r="C6941" t="s">
        <v>2968</v>
      </c>
      <c r="D6941">
        <v>206.04</v>
      </c>
    </row>
    <row r="6942" spans="1:4" x14ac:dyDescent="0.2">
      <c r="A6942">
        <v>100324</v>
      </c>
      <c r="B6942" t="s">
        <v>89</v>
      </c>
      <c r="C6942" t="s">
        <v>2968</v>
      </c>
      <c r="D6942">
        <v>215.85</v>
      </c>
    </row>
    <row r="6943" spans="1:4" x14ac:dyDescent="0.2">
      <c r="A6943">
        <v>96624</v>
      </c>
      <c r="B6943" t="s">
        <v>7634</v>
      </c>
      <c r="C6943" t="s">
        <v>2968</v>
      </c>
      <c r="D6943">
        <v>216.21</v>
      </c>
    </row>
    <row r="6944" spans="1:4" x14ac:dyDescent="0.2">
      <c r="A6944">
        <v>100322</v>
      </c>
      <c r="B6944" t="s">
        <v>14475</v>
      </c>
      <c r="C6944" t="s">
        <v>2968</v>
      </c>
      <c r="D6944">
        <v>208.06</v>
      </c>
    </row>
    <row r="6945" spans="1:4" x14ac:dyDescent="0.2">
      <c r="A6945">
        <v>96623</v>
      </c>
      <c r="B6945" t="s">
        <v>14476</v>
      </c>
      <c r="C6945" t="s">
        <v>2968</v>
      </c>
      <c r="D6945">
        <v>236.43</v>
      </c>
    </row>
    <row r="6946" spans="1:4" x14ac:dyDescent="0.2">
      <c r="A6946">
        <v>96622</v>
      </c>
      <c r="B6946" t="s">
        <v>14477</v>
      </c>
      <c r="C6946" t="s">
        <v>2968</v>
      </c>
      <c r="D6946">
        <v>255.9</v>
      </c>
    </row>
    <row r="6947" spans="1:4" x14ac:dyDescent="0.2">
      <c r="A6947">
        <v>96621</v>
      </c>
      <c r="B6947" t="s">
        <v>14478</v>
      </c>
      <c r="C6947" t="s">
        <v>2968</v>
      </c>
      <c r="D6947">
        <v>276.12</v>
      </c>
    </row>
    <row r="6948" spans="1:4" x14ac:dyDescent="0.2">
      <c r="A6948">
        <v>96617</v>
      </c>
      <c r="B6948" t="s">
        <v>14479</v>
      </c>
      <c r="C6948" t="s">
        <v>3211</v>
      </c>
      <c r="D6948">
        <v>22.63</v>
      </c>
    </row>
    <row r="6949" spans="1:4" x14ac:dyDescent="0.2">
      <c r="A6949">
        <v>96619</v>
      </c>
      <c r="B6949" t="s">
        <v>14481</v>
      </c>
      <c r="C6949" t="s">
        <v>3211</v>
      </c>
      <c r="D6949">
        <v>45.11</v>
      </c>
    </row>
    <row r="6950" spans="1:4" x14ac:dyDescent="0.2">
      <c r="A6950">
        <v>96616</v>
      </c>
      <c r="B6950" t="s">
        <v>14482</v>
      </c>
      <c r="C6950" t="s">
        <v>2968</v>
      </c>
      <c r="D6950">
        <v>902.4</v>
      </c>
    </row>
    <row r="6951" spans="1:4" x14ac:dyDescent="0.2">
      <c r="A6951">
        <v>95240</v>
      </c>
      <c r="B6951" t="s">
        <v>14483</v>
      </c>
      <c r="C6951" t="s">
        <v>3211</v>
      </c>
      <c r="D6951">
        <v>21.54</v>
      </c>
    </row>
    <row r="6952" spans="1:4" x14ac:dyDescent="0.2">
      <c r="A6952">
        <v>95241</v>
      </c>
      <c r="B6952" t="s">
        <v>14484</v>
      </c>
      <c r="C6952" t="s">
        <v>3211</v>
      </c>
      <c r="D6952">
        <v>40.869999999999997</v>
      </c>
    </row>
    <row r="6953" spans="1:4" x14ac:dyDescent="0.2">
      <c r="A6953">
        <v>96620</v>
      </c>
      <c r="B6953" t="s">
        <v>8691</v>
      </c>
      <c r="C6953" t="s">
        <v>2968</v>
      </c>
      <c r="D6953">
        <v>817.59</v>
      </c>
    </row>
    <row r="6954" spans="1:4" x14ac:dyDescent="0.2">
      <c r="A6954">
        <v>104043</v>
      </c>
      <c r="B6954" t="s">
        <v>14485</v>
      </c>
      <c r="C6954" t="s">
        <v>52</v>
      </c>
      <c r="D6954">
        <v>10.96</v>
      </c>
    </row>
    <row r="6955" spans="1:4" x14ac:dyDescent="0.2">
      <c r="A6955">
        <v>104044</v>
      </c>
      <c r="B6955" t="s">
        <v>14486</v>
      </c>
      <c r="C6955" t="s">
        <v>52</v>
      </c>
      <c r="D6955">
        <v>11.83</v>
      </c>
    </row>
    <row r="6956" spans="1:4" x14ac:dyDescent="0.2">
      <c r="A6956">
        <v>104045</v>
      </c>
      <c r="B6956" t="s">
        <v>14487</v>
      </c>
      <c r="C6956" t="s">
        <v>52</v>
      </c>
      <c r="D6956">
        <v>17.79</v>
      </c>
    </row>
    <row r="6957" spans="1:4" x14ac:dyDescent="0.2">
      <c r="A6957">
        <v>104049</v>
      </c>
      <c r="B6957" t="s">
        <v>14488</v>
      </c>
      <c r="C6957" t="s">
        <v>52</v>
      </c>
      <c r="D6957">
        <v>8.2200000000000006</v>
      </c>
    </row>
    <row r="6958" spans="1:4" x14ac:dyDescent="0.2">
      <c r="A6958">
        <v>104050</v>
      </c>
      <c r="B6958" t="s">
        <v>14489</v>
      </c>
      <c r="C6958" t="s">
        <v>52</v>
      </c>
      <c r="D6958">
        <v>12.05</v>
      </c>
    </row>
    <row r="6959" spans="1:4" x14ac:dyDescent="0.2">
      <c r="A6959">
        <v>104084</v>
      </c>
      <c r="B6959" t="s">
        <v>14490</v>
      </c>
      <c r="C6959" t="s">
        <v>52</v>
      </c>
      <c r="D6959">
        <v>90.17</v>
      </c>
    </row>
    <row r="6960" spans="1:4" x14ac:dyDescent="0.2">
      <c r="A6960">
        <v>104037</v>
      </c>
      <c r="B6960" t="s">
        <v>14491</v>
      </c>
      <c r="C6960" t="s">
        <v>52</v>
      </c>
      <c r="D6960" t="s">
        <v>17527</v>
      </c>
    </row>
    <row r="6961" spans="1:4" x14ac:dyDescent="0.2">
      <c r="A6961">
        <v>104035</v>
      </c>
      <c r="B6961" t="s">
        <v>14492</v>
      </c>
      <c r="C6961" t="s">
        <v>52</v>
      </c>
      <c r="D6961">
        <v>50.32</v>
      </c>
    </row>
    <row r="6962" spans="1:4" x14ac:dyDescent="0.2">
      <c r="A6962">
        <v>104036</v>
      </c>
      <c r="B6962" t="s">
        <v>14493</v>
      </c>
      <c r="C6962" t="s">
        <v>52</v>
      </c>
      <c r="D6962">
        <v>51.96</v>
      </c>
    </row>
    <row r="6963" spans="1:4" x14ac:dyDescent="0.2">
      <c r="A6963">
        <v>104034</v>
      </c>
      <c r="B6963" t="s">
        <v>14494</v>
      </c>
      <c r="C6963" t="s">
        <v>52</v>
      </c>
      <c r="D6963">
        <v>38.54</v>
      </c>
    </row>
    <row r="6964" spans="1:4" x14ac:dyDescent="0.2">
      <c r="A6964">
        <v>104031</v>
      </c>
      <c r="B6964" t="s">
        <v>14495</v>
      </c>
      <c r="C6964" t="s">
        <v>52</v>
      </c>
      <c r="D6964">
        <v>26.52</v>
      </c>
    </row>
    <row r="6965" spans="1:4" x14ac:dyDescent="0.2">
      <c r="A6965">
        <v>104032</v>
      </c>
      <c r="B6965" t="s">
        <v>14496</v>
      </c>
      <c r="C6965" t="s">
        <v>52</v>
      </c>
      <c r="D6965">
        <v>32.75</v>
      </c>
    </row>
    <row r="6966" spans="1:4" x14ac:dyDescent="0.2">
      <c r="A6966">
        <v>104033</v>
      </c>
      <c r="B6966" t="s">
        <v>14497</v>
      </c>
      <c r="C6966" t="s">
        <v>52</v>
      </c>
      <c r="D6966">
        <v>30.13</v>
      </c>
    </row>
    <row r="6967" spans="1:4" x14ac:dyDescent="0.2">
      <c r="A6967">
        <v>104038</v>
      </c>
      <c r="B6967" t="s">
        <v>14498</v>
      </c>
      <c r="C6967" t="s">
        <v>52</v>
      </c>
      <c r="D6967" t="s">
        <v>17527</v>
      </c>
    </row>
    <row r="6968" spans="1:4" x14ac:dyDescent="0.2">
      <c r="A6968">
        <v>104051</v>
      </c>
      <c r="B6968" t="s">
        <v>14499</v>
      </c>
      <c r="C6968" t="s">
        <v>52</v>
      </c>
      <c r="D6968">
        <v>9.8699999999999992</v>
      </c>
    </row>
    <row r="6969" spans="1:4" x14ac:dyDescent="0.2">
      <c r="A6969">
        <v>104052</v>
      </c>
      <c r="B6969" t="s">
        <v>14500</v>
      </c>
      <c r="C6969" t="s">
        <v>52</v>
      </c>
      <c r="D6969">
        <v>13.77</v>
      </c>
    </row>
    <row r="6970" spans="1:4" x14ac:dyDescent="0.2">
      <c r="A6970">
        <v>104046</v>
      </c>
      <c r="B6970" t="s">
        <v>14501</v>
      </c>
      <c r="C6970" t="s">
        <v>52</v>
      </c>
      <c r="D6970">
        <v>10.54</v>
      </c>
    </row>
    <row r="6971" spans="1:4" x14ac:dyDescent="0.2">
      <c r="A6971">
        <v>104047</v>
      </c>
      <c r="B6971" t="s">
        <v>14502</v>
      </c>
      <c r="C6971" t="s">
        <v>52</v>
      </c>
      <c r="D6971">
        <v>12.25</v>
      </c>
    </row>
    <row r="6972" spans="1:4" x14ac:dyDescent="0.2">
      <c r="A6972">
        <v>104048</v>
      </c>
      <c r="B6972" t="s">
        <v>14503</v>
      </c>
      <c r="C6972" t="s">
        <v>52</v>
      </c>
      <c r="D6972">
        <v>17.41</v>
      </c>
    </row>
    <row r="6973" spans="1:4" x14ac:dyDescent="0.2">
      <c r="A6973">
        <v>104063</v>
      </c>
      <c r="B6973" t="s">
        <v>368</v>
      </c>
      <c r="C6973" t="s">
        <v>52</v>
      </c>
      <c r="D6973">
        <v>77.86</v>
      </c>
    </row>
    <row r="6974" spans="1:4" x14ac:dyDescent="0.2">
      <c r="A6974">
        <v>104065</v>
      </c>
      <c r="B6974" t="s">
        <v>14504</v>
      </c>
      <c r="C6974" t="s">
        <v>52</v>
      </c>
      <c r="D6974">
        <v>164.72</v>
      </c>
    </row>
    <row r="6975" spans="1:4" x14ac:dyDescent="0.2">
      <c r="A6975">
        <v>104062</v>
      </c>
      <c r="B6975" t="s">
        <v>14505</v>
      </c>
      <c r="C6975" t="s">
        <v>52</v>
      </c>
      <c r="D6975">
        <v>81.760000000000005</v>
      </c>
    </row>
    <row r="6976" spans="1:4" x14ac:dyDescent="0.2">
      <c r="A6976">
        <v>104064</v>
      </c>
      <c r="B6976" t="s">
        <v>14506</v>
      </c>
      <c r="C6976" t="s">
        <v>52</v>
      </c>
      <c r="D6976">
        <v>194.06</v>
      </c>
    </row>
    <row r="6977" spans="1:4" x14ac:dyDescent="0.2">
      <c r="A6977">
        <v>104059</v>
      </c>
      <c r="B6977" t="s">
        <v>14507</v>
      </c>
      <c r="C6977" t="s">
        <v>52</v>
      </c>
      <c r="D6977">
        <v>14.07</v>
      </c>
    </row>
    <row r="6978" spans="1:4" x14ac:dyDescent="0.2">
      <c r="A6978">
        <v>104058</v>
      </c>
      <c r="B6978" t="s">
        <v>14508</v>
      </c>
      <c r="C6978" t="s">
        <v>52</v>
      </c>
      <c r="D6978">
        <v>8.44</v>
      </c>
    </row>
    <row r="6979" spans="1:4" x14ac:dyDescent="0.2">
      <c r="A6979">
        <v>104082</v>
      </c>
      <c r="B6979" t="s">
        <v>1575</v>
      </c>
      <c r="C6979" t="s">
        <v>52</v>
      </c>
      <c r="D6979">
        <v>33.76</v>
      </c>
    </row>
    <row r="6980" spans="1:4" x14ac:dyDescent="0.2">
      <c r="A6980">
        <v>104083</v>
      </c>
      <c r="B6980" t="s">
        <v>14509</v>
      </c>
      <c r="C6980" t="s">
        <v>52</v>
      </c>
      <c r="D6980">
        <v>79.11</v>
      </c>
    </row>
    <row r="6981" spans="1:4" x14ac:dyDescent="0.2">
      <c r="A6981">
        <v>104057</v>
      </c>
      <c r="B6981" t="s">
        <v>14510</v>
      </c>
      <c r="C6981" t="s">
        <v>52</v>
      </c>
      <c r="D6981" t="s">
        <v>17527</v>
      </c>
    </row>
    <row r="6982" spans="1:4" x14ac:dyDescent="0.2">
      <c r="A6982">
        <v>104056</v>
      </c>
      <c r="B6982" t="s">
        <v>14511</v>
      </c>
      <c r="C6982" t="s">
        <v>52</v>
      </c>
      <c r="D6982">
        <v>36.89</v>
      </c>
    </row>
    <row r="6983" spans="1:4" x14ac:dyDescent="0.2">
      <c r="A6983">
        <v>104055</v>
      </c>
      <c r="B6983" t="s">
        <v>14512</v>
      </c>
      <c r="C6983" t="s">
        <v>52</v>
      </c>
      <c r="D6983">
        <v>24.55</v>
      </c>
    </row>
    <row r="6984" spans="1:4" x14ac:dyDescent="0.2">
      <c r="A6984">
        <v>104076</v>
      </c>
      <c r="B6984" t="s">
        <v>14513</v>
      </c>
      <c r="C6984" t="s">
        <v>52</v>
      </c>
      <c r="D6984">
        <v>55.08</v>
      </c>
    </row>
    <row r="6985" spans="1:4" x14ac:dyDescent="0.2">
      <c r="A6985">
        <v>104060</v>
      </c>
      <c r="B6985" t="s">
        <v>14514</v>
      </c>
      <c r="C6985" t="s">
        <v>83</v>
      </c>
      <c r="D6985">
        <v>10.89</v>
      </c>
    </row>
    <row r="6986" spans="1:4" x14ac:dyDescent="0.2">
      <c r="A6986">
        <v>104061</v>
      </c>
      <c r="B6986" t="s">
        <v>14515</v>
      </c>
      <c r="C6986" t="s">
        <v>83</v>
      </c>
      <c r="D6986">
        <v>19.07</v>
      </c>
    </row>
    <row r="6987" spans="1:4" x14ac:dyDescent="0.2">
      <c r="A6987">
        <v>104085</v>
      </c>
      <c r="B6987" t="s">
        <v>14516</v>
      </c>
      <c r="C6987" t="s">
        <v>83</v>
      </c>
      <c r="D6987">
        <v>63.45</v>
      </c>
    </row>
    <row r="6988" spans="1:4" x14ac:dyDescent="0.2">
      <c r="A6988">
        <v>104086</v>
      </c>
      <c r="B6988" t="s">
        <v>1509</v>
      </c>
      <c r="C6988" t="s">
        <v>83</v>
      </c>
      <c r="D6988">
        <v>110.52</v>
      </c>
    </row>
    <row r="6989" spans="1:4" x14ac:dyDescent="0.2">
      <c r="A6989">
        <v>104073</v>
      </c>
      <c r="B6989" t="s">
        <v>14517</v>
      </c>
      <c r="C6989" t="s">
        <v>52</v>
      </c>
      <c r="D6989" t="s">
        <v>17527</v>
      </c>
    </row>
    <row r="6990" spans="1:4" x14ac:dyDescent="0.2">
      <c r="A6990">
        <v>104074</v>
      </c>
      <c r="B6990" t="s">
        <v>14518</v>
      </c>
      <c r="C6990" t="s">
        <v>52</v>
      </c>
      <c r="D6990" t="s">
        <v>17527</v>
      </c>
    </row>
    <row r="6991" spans="1:4" x14ac:dyDescent="0.2">
      <c r="A6991">
        <v>104075</v>
      </c>
      <c r="B6991" t="s">
        <v>14519</v>
      </c>
      <c r="C6991" t="s">
        <v>52</v>
      </c>
      <c r="D6991" t="s">
        <v>17527</v>
      </c>
    </row>
    <row r="6992" spans="1:4" x14ac:dyDescent="0.2">
      <c r="A6992">
        <v>104039</v>
      </c>
      <c r="B6992" t="s">
        <v>14520</v>
      </c>
      <c r="C6992" t="s">
        <v>52</v>
      </c>
      <c r="D6992">
        <v>89.52</v>
      </c>
    </row>
    <row r="6993" spans="1:4" x14ac:dyDescent="0.2">
      <c r="A6993">
        <v>104040</v>
      </c>
      <c r="B6993" t="s">
        <v>14521</v>
      </c>
      <c r="C6993" t="s">
        <v>52</v>
      </c>
      <c r="D6993" t="s">
        <v>17527</v>
      </c>
    </row>
    <row r="6994" spans="1:4" x14ac:dyDescent="0.2">
      <c r="A6994">
        <v>104041</v>
      </c>
      <c r="B6994" t="s">
        <v>14522</v>
      </c>
      <c r="C6994" t="s">
        <v>52</v>
      </c>
      <c r="D6994" t="s">
        <v>17527</v>
      </c>
    </row>
    <row r="6995" spans="1:4" x14ac:dyDescent="0.2">
      <c r="A6995">
        <v>104042</v>
      </c>
      <c r="B6995" t="s">
        <v>14523</v>
      </c>
      <c r="C6995" t="s">
        <v>52</v>
      </c>
      <c r="D6995" t="s">
        <v>17527</v>
      </c>
    </row>
    <row r="6996" spans="1:4" x14ac:dyDescent="0.2">
      <c r="A6996">
        <v>104072</v>
      </c>
      <c r="B6996" t="s">
        <v>14524</v>
      </c>
      <c r="C6996" t="s">
        <v>52</v>
      </c>
      <c r="D6996">
        <v>298.95</v>
      </c>
    </row>
    <row r="6997" spans="1:4" x14ac:dyDescent="0.2">
      <c r="A6997">
        <v>104053</v>
      </c>
      <c r="B6997" t="s">
        <v>14525</v>
      </c>
      <c r="C6997" t="s">
        <v>52</v>
      </c>
      <c r="D6997">
        <v>11.24</v>
      </c>
    </row>
    <row r="6998" spans="1:4" x14ac:dyDescent="0.2">
      <c r="A6998">
        <v>104054</v>
      </c>
      <c r="B6998" t="s">
        <v>14526</v>
      </c>
      <c r="C6998" t="s">
        <v>52</v>
      </c>
      <c r="D6998">
        <v>21.36</v>
      </c>
    </row>
    <row r="6999" spans="1:4" x14ac:dyDescent="0.2">
      <c r="A6999">
        <v>99818</v>
      </c>
      <c r="B6999" t="s">
        <v>14527</v>
      </c>
      <c r="C6999" t="s">
        <v>52</v>
      </c>
      <c r="D6999">
        <v>6.55</v>
      </c>
    </row>
    <row r="7000" spans="1:4" x14ac:dyDescent="0.2">
      <c r="A7000">
        <v>99819</v>
      </c>
      <c r="B7000" t="s">
        <v>14528</v>
      </c>
      <c r="C7000" t="s">
        <v>3211</v>
      </c>
      <c r="D7000">
        <v>23.34</v>
      </c>
    </row>
    <row r="7001" spans="1:4" x14ac:dyDescent="0.2">
      <c r="A7001">
        <v>99817</v>
      </c>
      <c r="B7001" t="s">
        <v>14529</v>
      </c>
      <c r="C7001" t="s">
        <v>52</v>
      </c>
      <c r="D7001">
        <v>7.61</v>
      </c>
    </row>
    <row r="7002" spans="1:4" x14ac:dyDescent="0.2">
      <c r="A7002">
        <v>99815</v>
      </c>
      <c r="B7002" t="s">
        <v>14530</v>
      </c>
      <c r="C7002" t="s">
        <v>52</v>
      </c>
      <c r="D7002">
        <v>11.07</v>
      </c>
    </row>
    <row r="7003" spans="1:4" x14ac:dyDescent="0.2">
      <c r="A7003">
        <v>99811</v>
      </c>
      <c r="B7003" t="s">
        <v>14531</v>
      </c>
      <c r="C7003" t="s">
        <v>3211</v>
      </c>
      <c r="D7003">
        <v>0.87</v>
      </c>
    </row>
    <row r="7004" spans="1:4" x14ac:dyDescent="0.2">
      <c r="A7004">
        <v>99826</v>
      </c>
      <c r="B7004" t="s">
        <v>14532</v>
      </c>
      <c r="C7004" t="s">
        <v>3211</v>
      </c>
      <c r="D7004">
        <v>2.13</v>
      </c>
    </row>
    <row r="7005" spans="1:4" x14ac:dyDescent="0.2">
      <c r="A7005">
        <v>106170</v>
      </c>
      <c r="B7005" t="s">
        <v>14533</v>
      </c>
      <c r="C7005" t="s">
        <v>3211</v>
      </c>
      <c r="D7005">
        <v>8.8000000000000007</v>
      </c>
    </row>
    <row r="7006" spans="1:4" x14ac:dyDescent="0.2">
      <c r="A7006">
        <v>99821</v>
      </c>
      <c r="B7006" t="s">
        <v>14534</v>
      </c>
      <c r="C7006" t="s">
        <v>3211</v>
      </c>
      <c r="D7006">
        <v>6.07</v>
      </c>
    </row>
    <row r="7007" spans="1:4" x14ac:dyDescent="0.2">
      <c r="A7007">
        <v>99820</v>
      </c>
      <c r="B7007" t="s">
        <v>14535</v>
      </c>
      <c r="C7007" t="s">
        <v>3211</v>
      </c>
      <c r="D7007">
        <v>3.19</v>
      </c>
    </row>
    <row r="7008" spans="1:4" x14ac:dyDescent="0.2">
      <c r="A7008">
        <v>99805</v>
      </c>
      <c r="B7008" t="s">
        <v>14536</v>
      </c>
      <c r="C7008" t="s">
        <v>3211</v>
      </c>
      <c r="D7008">
        <v>14.14</v>
      </c>
    </row>
    <row r="7009" spans="1:4" x14ac:dyDescent="0.2">
      <c r="A7009">
        <v>99803</v>
      </c>
      <c r="B7009" t="s">
        <v>14537</v>
      </c>
      <c r="C7009" t="s">
        <v>3211</v>
      </c>
      <c r="D7009">
        <v>5.0599999999999996</v>
      </c>
    </row>
    <row r="7010" spans="1:4" x14ac:dyDescent="0.2">
      <c r="A7010">
        <v>99802</v>
      </c>
      <c r="B7010" t="s">
        <v>14538</v>
      </c>
      <c r="C7010" t="s">
        <v>3211</v>
      </c>
      <c r="D7010">
        <v>0.7</v>
      </c>
    </row>
    <row r="7011" spans="1:4" x14ac:dyDescent="0.2">
      <c r="A7011">
        <v>99810</v>
      </c>
      <c r="B7011" t="s">
        <v>14539</v>
      </c>
      <c r="C7011" t="s">
        <v>3211</v>
      </c>
      <c r="D7011">
        <v>8.35</v>
      </c>
    </row>
    <row r="7012" spans="1:4" x14ac:dyDescent="0.2">
      <c r="A7012">
        <v>99809</v>
      </c>
      <c r="B7012" t="s">
        <v>14540</v>
      </c>
      <c r="C7012" t="s">
        <v>3211</v>
      </c>
      <c r="D7012">
        <v>8.85</v>
      </c>
    </row>
    <row r="7013" spans="1:4" x14ac:dyDescent="0.2">
      <c r="A7013">
        <v>99801</v>
      </c>
      <c r="B7013" t="s">
        <v>14541</v>
      </c>
      <c r="C7013" t="s">
        <v>3211</v>
      </c>
      <c r="D7013" t="s">
        <v>17527</v>
      </c>
    </row>
    <row r="7014" spans="1:4" x14ac:dyDescent="0.2">
      <c r="A7014">
        <v>106166</v>
      </c>
      <c r="B7014" t="s">
        <v>14542</v>
      </c>
      <c r="C7014" t="s">
        <v>3211</v>
      </c>
      <c r="D7014">
        <v>1.76</v>
      </c>
    </row>
    <row r="7015" spans="1:4" x14ac:dyDescent="0.2">
      <c r="A7015">
        <v>99822</v>
      </c>
      <c r="B7015" t="s">
        <v>14543</v>
      </c>
      <c r="C7015" t="s">
        <v>3211</v>
      </c>
      <c r="D7015">
        <v>1.38</v>
      </c>
    </row>
    <row r="7016" spans="1:4" x14ac:dyDescent="0.2">
      <c r="A7016">
        <v>99825</v>
      </c>
      <c r="B7016" t="s">
        <v>14544</v>
      </c>
      <c r="C7016" t="s">
        <v>3211</v>
      </c>
      <c r="D7016">
        <v>5.82</v>
      </c>
    </row>
    <row r="7017" spans="1:4" x14ac:dyDescent="0.2">
      <c r="A7017">
        <v>99824</v>
      </c>
      <c r="B7017" t="s">
        <v>14545</v>
      </c>
      <c r="C7017" t="s">
        <v>3211</v>
      </c>
      <c r="D7017">
        <v>3.35</v>
      </c>
    </row>
    <row r="7018" spans="1:4" x14ac:dyDescent="0.2">
      <c r="A7018">
        <v>99823</v>
      </c>
      <c r="B7018" t="s">
        <v>14546</v>
      </c>
      <c r="C7018" t="s">
        <v>3211</v>
      </c>
      <c r="D7018">
        <v>2.92</v>
      </c>
    </row>
    <row r="7019" spans="1:4" x14ac:dyDescent="0.2">
      <c r="A7019">
        <v>99806</v>
      </c>
      <c r="B7019" t="s">
        <v>14547</v>
      </c>
      <c r="C7019" t="s">
        <v>3211</v>
      </c>
      <c r="D7019">
        <v>3.59</v>
      </c>
    </row>
    <row r="7020" spans="1:4" x14ac:dyDescent="0.2">
      <c r="A7020">
        <v>99813</v>
      </c>
      <c r="B7020" t="s">
        <v>14548</v>
      </c>
      <c r="C7020" t="s">
        <v>3211</v>
      </c>
      <c r="D7020">
        <v>3.76</v>
      </c>
    </row>
    <row r="7021" spans="1:4" x14ac:dyDescent="0.2">
      <c r="A7021">
        <v>106169</v>
      </c>
      <c r="B7021" t="s">
        <v>14549</v>
      </c>
      <c r="C7021" t="s">
        <v>52</v>
      </c>
      <c r="D7021">
        <v>4.68</v>
      </c>
    </row>
    <row r="7022" spans="1:4" x14ac:dyDescent="0.2">
      <c r="A7022">
        <v>106167</v>
      </c>
      <c r="B7022" t="s">
        <v>14550</v>
      </c>
      <c r="C7022" t="s">
        <v>3211</v>
      </c>
      <c r="D7022">
        <v>0.08</v>
      </c>
    </row>
    <row r="7023" spans="1:4" x14ac:dyDescent="0.2">
      <c r="A7023">
        <v>106168</v>
      </c>
      <c r="B7023" t="s">
        <v>14552</v>
      </c>
      <c r="C7023" t="s">
        <v>3211</v>
      </c>
      <c r="D7023">
        <v>0.81</v>
      </c>
    </row>
    <row r="7024" spans="1:4" x14ac:dyDescent="0.2">
      <c r="A7024">
        <v>99814</v>
      </c>
      <c r="B7024" t="s">
        <v>14553</v>
      </c>
      <c r="C7024" t="s">
        <v>3211</v>
      </c>
      <c r="D7024">
        <v>2.14</v>
      </c>
    </row>
    <row r="7025" spans="1:4" x14ac:dyDescent="0.2">
      <c r="A7025">
        <v>99816</v>
      </c>
      <c r="B7025" t="s">
        <v>14554</v>
      </c>
      <c r="C7025" t="s">
        <v>52</v>
      </c>
      <c r="D7025">
        <v>10.62</v>
      </c>
    </row>
    <row r="7026" spans="1:4" x14ac:dyDescent="0.2">
      <c r="A7026">
        <v>106171</v>
      </c>
      <c r="B7026" t="s">
        <v>14555</v>
      </c>
      <c r="C7026" t="s">
        <v>3211</v>
      </c>
      <c r="D7026">
        <v>2.16</v>
      </c>
    </row>
    <row r="7027" spans="1:4" x14ac:dyDescent="0.2">
      <c r="A7027">
        <v>88238</v>
      </c>
      <c r="B7027" t="s">
        <v>7903</v>
      </c>
      <c r="C7027" t="s">
        <v>533</v>
      </c>
      <c r="D7027">
        <v>31.37</v>
      </c>
    </row>
    <row r="7028" spans="1:4" x14ac:dyDescent="0.2">
      <c r="A7028">
        <v>101374</v>
      </c>
      <c r="B7028" t="s">
        <v>7903</v>
      </c>
      <c r="C7028" t="s">
        <v>69</v>
      </c>
      <c r="D7028" s="335">
        <v>5400.91</v>
      </c>
    </row>
    <row r="7029" spans="1:4" x14ac:dyDescent="0.2">
      <c r="A7029">
        <v>88239</v>
      </c>
      <c r="B7029" t="s">
        <v>550</v>
      </c>
      <c r="C7029" t="s">
        <v>533</v>
      </c>
      <c r="D7029">
        <v>31.04</v>
      </c>
    </row>
    <row r="7030" spans="1:4" x14ac:dyDescent="0.2">
      <c r="A7030">
        <v>101375</v>
      </c>
      <c r="B7030" t="s">
        <v>14558</v>
      </c>
      <c r="C7030" t="s">
        <v>69</v>
      </c>
      <c r="D7030" s="335">
        <v>5420.22</v>
      </c>
    </row>
    <row r="7031" spans="1:4" x14ac:dyDescent="0.2">
      <c r="A7031">
        <v>88240</v>
      </c>
      <c r="B7031" t="s">
        <v>1774</v>
      </c>
      <c r="C7031" t="s">
        <v>533</v>
      </c>
      <c r="D7031">
        <v>30.11</v>
      </c>
    </row>
    <row r="7032" spans="1:4" x14ac:dyDescent="0.2">
      <c r="A7032">
        <v>101376</v>
      </c>
      <c r="B7032" t="s">
        <v>14560</v>
      </c>
      <c r="C7032" t="s">
        <v>69</v>
      </c>
      <c r="D7032" s="335">
        <v>5190.07</v>
      </c>
    </row>
    <row r="7033" spans="1:4" x14ac:dyDescent="0.2">
      <c r="A7033">
        <v>88241</v>
      </c>
      <c r="B7033" t="s">
        <v>14561</v>
      </c>
      <c r="C7033" t="s">
        <v>533</v>
      </c>
      <c r="D7033">
        <v>31.73</v>
      </c>
    </row>
    <row r="7034" spans="1:4" x14ac:dyDescent="0.2">
      <c r="A7034">
        <v>101377</v>
      </c>
      <c r="B7034" t="s">
        <v>14561</v>
      </c>
      <c r="C7034" t="s">
        <v>69</v>
      </c>
      <c r="D7034" s="335">
        <v>5461.33</v>
      </c>
    </row>
    <row r="7035" spans="1:4" x14ac:dyDescent="0.2">
      <c r="A7035">
        <v>88242</v>
      </c>
      <c r="B7035" t="s">
        <v>10569</v>
      </c>
      <c r="C7035" t="s">
        <v>533</v>
      </c>
      <c r="D7035">
        <v>31.43</v>
      </c>
    </row>
    <row r="7036" spans="1:4" x14ac:dyDescent="0.2">
      <c r="A7036">
        <v>100301</v>
      </c>
      <c r="B7036" t="s">
        <v>14564</v>
      </c>
      <c r="C7036" t="s">
        <v>533</v>
      </c>
      <c r="D7036">
        <v>33.15</v>
      </c>
    </row>
    <row r="7037" spans="1:4" x14ac:dyDescent="0.2">
      <c r="A7037">
        <v>101378</v>
      </c>
      <c r="B7037" t="s">
        <v>14564</v>
      </c>
      <c r="C7037" t="s">
        <v>69</v>
      </c>
      <c r="D7037" s="335">
        <v>5692.69</v>
      </c>
    </row>
    <row r="7038" spans="1:4" x14ac:dyDescent="0.2">
      <c r="A7038">
        <v>101379</v>
      </c>
      <c r="B7038" t="s">
        <v>14566</v>
      </c>
      <c r="C7038" t="s">
        <v>69</v>
      </c>
      <c r="D7038" s="335">
        <v>5400.91</v>
      </c>
    </row>
    <row r="7039" spans="1:4" x14ac:dyDescent="0.2">
      <c r="A7039">
        <v>88243</v>
      </c>
      <c r="B7039" t="s">
        <v>565</v>
      </c>
      <c r="C7039" t="s">
        <v>533</v>
      </c>
      <c r="D7039">
        <v>31.73</v>
      </c>
    </row>
    <row r="7040" spans="1:4" x14ac:dyDescent="0.2">
      <c r="A7040">
        <v>101380</v>
      </c>
      <c r="B7040" t="s">
        <v>565</v>
      </c>
      <c r="C7040" t="s">
        <v>69</v>
      </c>
      <c r="D7040" s="335">
        <v>5461.43</v>
      </c>
    </row>
    <row r="7041" spans="1:4" x14ac:dyDescent="0.2">
      <c r="A7041">
        <v>90766</v>
      </c>
      <c r="B7041" t="s">
        <v>14568</v>
      </c>
      <c r="C7041" t="s">
        <v>533</v>
      </c>
      <c r="D7041">
        <v>40.79</v>
      </c>
    </row>
    <row r="7042" spans="1:4" x14ac:dyDescent="0.2">
      <c r="A7042">
        <v>93563</v>
      </c>
      <c r="B7042" t="s">
        <v>14568</v>
      </c>
      <c r="C7042" t="s">
        <v>69</v>
      </c>
      <c r="D7042" s="335">
        <v>7076.14</v>
      </c>
    </row>
    <row r="7043" spans="1:4" x14ac:dyDescent="0.2">
      <c r="A7043">
        <v>90767</v>
      </c>
      <c r="B7043" t="s">
        <v>14570</v>
      </c>
      <c r="C7043" t="s">
        <v>533</v>
      </c>
      <c r="D7043">
        <v>41.86</v>
      </c>
    </row>
    <row r="7044" spans="1:4" x14ac:dyDescent="0.2">
      <c r="A7044">
        <v>93564</v>
      </c>
      <c r="B7044" t="s">
        <v>14570</v>
      </c>
      <c r="C7044" t="s">
        <v>69</v>
      </c>
      <c r="D7044" s="335">
        <v>7175.41</v>
      </c>
    </row>
    <row r="7045" spans="1:4" x14ac:dyDescent="0.2">
      <c r="A7045">
        <v>88245</v>
      </c>
      <c r="B7045" t="s">
        <v>562</v>
      </c>
      <c r="C7045" t="s">
        <v>533</v>
      </c>
      <c r="D7045">
        <v>37.82</v>
      </c>
    </row>
    <row r="7046" spans="1:4" x14ac:dyDescent="0.2">
      <c r="A7046">
        <v>101381</v>
      </c>
      <c r="B7046" t="s">
        <v>562</v>
      </c>
      <c r="C7046" t="s">
        <v>69</v>
      </c>
      <c r="D7046" s="335">
        <v>6518.57</v>
      </c>
    </row>
    <row r="7047" spans="1:4" x14ac:dyDescent="0.2">
      <c r="A7047">
        <v>90768</v>
      </c>
      <c r="B7047" t="s">
        <v>14573</v>
      </c>
      <c r="C7047" t="s">
        <v>533</v>
      </c>
      <c r="D7047">
        <v>127.74</v>
      </c>
    </row>
    <row r="7048" spans="1:4" x14ac:dyDescent="0.2">
      <c r="A7048">
        <v>90769</v>
      </c>
      <c r="B7048" t="s">
        <v>14575</v>
      </c>
      <c r="C7048" t="s">
        <v>533</v>
      </c>
      <c r="D7048">
        <v>137.66</v>
      </c>
    </row>
    <row r="7049" spans="1:4" x14ac:dyDescent="0.2">
      <c r="A7049">
        <v>90770</v>
      </c>
      <c r="B7049" t="s">
        <v>14577</v>
      </c>
      <c r="C7049" t="s">
        <v>533</v>
      </c>
      <c r="D7049">
        <v>138.69999999999999</v>
      </c>
    </row>
    <row r="7050" spans="1:4" x14ac:dyDescent="0.2">
      <c r="A7050">
        <v>93569</v>
      </c>
      <c r="B7050" t="s">
        <v>14579</v>
      </c>
      <c r="C7050" t="s">
        <v>69</v>
      </c>
      <c r="D7050" s="335">
        <v>22218.15</v>
      </c>
    </row>
    <row r="7051" spans="1:4" x14ac:dyDescent="0.2">
      <c r="A7051">
        <v>93570</v>
      </c>
      <c r="B7051" t="s">
        <v>14580</v>
      </c>
      <c r="C7051" t="s">
        <v>69</v>
      </c>
      <c r="D7051" s="335">
        <v>23944.9</v>
      </c>
    </row>
    <row r="7052" spans="1:4" x14ac:dyDescent="0.2">
      <c r="A7052">
        <v>93571</v>
      </c>
      <c r="B7052" t="s">
        <v>14581</v>
      </c>
      <c r="C7052" t="s">
        <v>69</v>
      </c>
      <c r="D7052" s="335">
        <v>24125.33</v>
      </c>
    </row>
    <row r="7053" spans="1:4" x14ac:dyDescent="0.2">
      <c r="A7053">
        <v>101382</v>
      </c>
      <c r="B7053" t="s">
        <v>14582</v>
      </c>
      <c r="C7053" t="s">
        <v>69</v>
      </c>
      <c r="D7053" s="335">
        <v>6330.84</v>
      </c>
    </row>
    <row r="7054" spans="1:4" x14ac:dyDescent="0.2">
      <c r="A7054">
        <v>88246</v>
      </c>
      <c r="B7054" t="s">
        <v>622</v>
      </c>
      <c r="C7054" t="s">
        <v>533</v>
      </c>
      <c r="D7054">
        <v>36.770000000000003</v>
      </c>
    </row>
    <row r="7055" spans="1:4" x14ac:dyDescent="0.2">
      <c r="A7055">
        <v>100303</v>
      </c>
      <c r="B7055" t="s">
        <v>14584</v>
      </c>
      <c r="C7055" t="s">
        <v>533</v>
      </c>
      <c r="D7055">
        <v>30.38</v>
      </c>
    </row>
    <row r="7056" spans="1:4" x14ac:dyDescent="0.2">
      <c r="A7056">
        <v>101383</v>
      </c>
      <c r="B7056" t="s">
        <v>14584</v>
      </c>
      <c r="C7056" t="s">
        <v>69</v>
      </c>
      <c r="D7056" s="335">
        <v>5214.6899999999996</v>
      </c>
    </row>
    <row r="7057" spans="1:4" x14ac:dyDescent="0.2">
      <c r="A7057">
        <v>88247</v>
      </c>
      <c r="B7057" t="s">
        <v>540</v>
      </c>
      <c r="C7057" t="s">
        <v>533</v>
      </c>
      <c r="D7057">
        <v>32.020000000000003</v>
      </c>
    </row>
    <row r="7058" spans="1:4" x14ac:dyDescent="0.2">
      <c r="A7058">
        <v>88248</v>
      </c>
      <c r="B7058" t="s">
        <v>538</v>
      </c>
      <c r="C7058" t="s">
        <v>533</v>
      </c>
      <c r="D7058">
        <v>31.01</v>
      </c>
    </row>
    <row r="7059" spans="1:4" x14ac:dyDescent="0.2">
      <c r="A7059">
        <v>101384</v>
      </c>
      <c r="B7059" t="s">
        <v>538</v>
      </c>
      <c r="C7059" t="s">
        <v>69</v>
      </c>
      <c r="D7059" s="335">
        <v>5320.19</v>
      </c>
    </row>
    <row r="7060" spans="1:4" x14ac:dyDescent="0.2">
      <c r="A7060">
        <v>90772</v>
      </c>
      <c r="B7060" t="s">
        <v>14588</v>
      </c>
      <c r="C7060" t="s">
        <v>533</v>
      </c>
      <c r="D7060">
        <v>32.58</v>
      </c>
    </row>
    <row r="7061" spans="1:4" x14ac:dyDescent="0.2">
      <c r="A7061">
        <v>93566</v>
      </c>
      <c r="B7061" t="s">
        <v>14588</v>
      </c>
      <c r="C7061" t="s">
        <v>69</v>
      </c>
      <c r="D7061" s="335">
        <v>5642.76</v>
      </c>
    </row>
    <row r="7062" spans="1:4" x14ac:dyDescent="0.2">
      <c r="A7062">
        <v>101385</v>
      </c>
      <c r="B7062" t="s">
        <v>14590</v>
      </c>
      <c r="C7062" t="s">
        <v>69</v>
      </c>
      <c r="D7062" s="335">
        <v>6977.43</v>
      </c>
    </row>
    <row r="7063" spans="1:4" x14ac:dyDescent="0.2">
      <c r="A7063">
        <v>88249</v>
      </c>
      <c r="B7063" t="s">
        <v>14591</v>
      </c>
      <c r="C7063" t="s">
        <v>533</v>
      </c>
      <c r="D7063">
        <v>40.31</v>
      </c>
    </row>
    <row r="7064" spans="1:4" x14ac:dyDescent="0.2">
      <c r="A7064">
        <v>88250</v>
      </c>
      <c r="B7064" t="s">
        <v>14593</v>
      </c>
      <c r="C7064" t="s">
        <v>533</v>
      </c>
      <c r="D7064">
        <v>30.11</v>
      </c>
    </row>
    <row r="7065" spans="1:4" x14ac:dyDescent="0.2">
      <c r="A7065">
        <v>101386</v>
      </c>
      <c r="B7065" t="s">
        <v>14593</v>
      </c>
      <c r="C7065" t="s">
        <v>69</v>
      </c>
      <c r="D7065" s="335">
        <v>5190.07</v>
      </c>
    </row>
    <row r="7066" spans="1:4" x14ac:dyDescent="0.2">
      <c r="A7066">
        <v>101387</v>
      </c>
      <c r="B7066" t="s">
        <v>14595</v>
      </c>
      <c r="C7066" t="s">
        <v>69</v>
      </c>
      <c r="D7066" s="335">
        <v>5400.91</v>
      </c>
    </row>
    <row r="7067" spans="1:4" x14ac:dyDescent="0.2">
      <c r="A7067">
        <v>88251</v>
      </c>
      <c r="B7067" t="s">
        <v>1111</v>
      </c>
      <c r="C7067" t="s">
        <v>533</v>
      </c>
      <c r="D7067">
        <v>31.37</v>
      </c>
    </row>
    <row r="7068" spans="1:4" x14ac:dyDescent="0.2">
      <c r="A7068">
        <v>88252</v>
      </c>
      <c r="B7068" t="s">
        <v>11796</v>
      </c>
      <c r="C7068" t="s">
        <v>533</v>
      </c>
      <c r="D7068">
        <v>30.31</v>
      </c>
    </row>
    <row r="7069" spans="1:4" x14ac:dyDescent="0.2">
      <c r="A7069">
        <v>101388</v>
      </c>
      <c r="B7069" t="s">
        <v>11796</v>
      </c>
      <c r="C7069" t="s">
        <v>69</v>
      </c>
      <c r="D7069" s="335">
        <v>5214.49</v>
      </c>
    </row>
    <row r="7070" spans="1:4" x14ac:dyDescent="0.2">
      <c r="A7070">
        <v>88253</v>
      </c>
      <c r="B7070" t="s">
        <v>12042</v>
      </c>
      <c r="C7070" t="s">
        <v>533</v>
      </c>
      <c r="D7070">
        <v>20.32</v>
      </c>
    </row>
    <row r="7071" spans="1:4" x14ac:dyDescent="0.2">
      <c r="A7071">
        <v>101389</v>
      </c>
      <c r="B7071" t="s">
        <v>12042</v>
      </c>
      <c r="C7071" t="s">
        <v>69</v>
      </c>
      <c r="D7071" s="335">
        <v>3495.51</v>
      </c>
    </row>
    <row r="7072" spans="1:4" x14ac:dyDescent="0.2">
      <c r="A7072">
        <v>101390</v>
      </c>
      <c r="B7072" t="s">
        <v>14599</v>
      </c>
      <c r="C7072" t="s">
        <v>69</v>
      </c>
      <c r="D7072" s="335">
        <v>7838.11</v>
      </c>
    </row>
    <row r="7073" spans="1:4" x14ac:dyDescent="0.2">
      <c r="A7073">
        <v>88255</v>
      </c>
      <c r="B7073" t="s">
        <v>14600</v>
      </c>
      <c r="C7073" t="s">
        <v>533</v>
      </c>
      <c r="D7073">
        <v>45.26</v>
      </c>
    </row>
    <row r="7074" spans="1:4" x14ac:dyDescent="0.2">
      <c r="A7074">
        <v>88256</v>
      </c>
      <c r="B7074" t="s">
        <v>2700</v>
      </c>
      <c r="C7074" t="s">
        <v>533</v>
      </c>
      <c r="D7074">
        <v>41</v>
      </c>
    </row>
    <row r="7075" spans="1:4" x14ac:dyDescent="0.2">
      <c r="A7075">
        <v>101391</v>
      </c>
      <c r="B7075" t="s">
        <v>2700</v>
      </c>
      <c r="C7075" t="s">
        <v>69</v>
      </c>
      <c r="D7075" s="335">
        <v>7056.27</v>
      </c>
    </row>
    <row r="7076" spans="1:4" x14ac:dyDescent="0.2">
      <c r="A7076">
        <v>88257</v>
      </c>
      <c r="B7076" t="s">
        <v>11205</v>
      </c>
      <c r="C7076" t="s">
        <v>533</v>
      </c>
      <c r="D7076">
        <v>39.26</v>
      </c>
    </row>
    <row r="7077" spans="1:4" x14ac:dyDescent="0.2">
      <c r="A7077">
        <v>101392</v>
      </c>
      <c r="B7077" t="s">
        <v>14604</v>
      </c>
      <c r="C7077" t="s">
        <v>69</v>
      </c>
      <c r="D7077" s="335">
        <v>6745.36</v>
      </c>
    </row>
    <row r="7078" spans="1:4" x14ac:dyDescent="0.2">
      <c r="A7078">
        <v>88260</v>
      </c>
      <c r="B7078" t="s">
        <v>10511</v>
      </c>
      <c r="C7078" t="s">
        <v>533</v>
      </c>
      <c r="D7078">
        <v>37.549999999999997</v>
      </c>
    </row>
    <row r="7079" spans="1:4" x14ac:dyDescent="0.2">
      <c r="A7079">
        <v>101394</v>
      </c>
      <c r="B7079" t="s">
        <v>10511</v>
      </c>
      <c r="C7079" t="s">
        <v>69</v>
      </c>
      <c r="D7079" s="335">
        <v>6472.7</v>
      </c>
    </row>
    <row r="7080" spans="1:4" x14ac:dyDescent="0.2">
      <c r="A7080">
        <v>101395</v>
      </c>
      <c r="B7080" t="s">
        <v>14606</v>
      </c>
      <c r="C7080" t="s">
        <v>69</v>
      </c>
      <c r="D7080" s="335">
        <v>5335.55</v>
      </c>
    </row>
    <row r="7081" spans="1:4" x14ac:dyDescent="0.2">
      <c r="A7081">
        <v>88261</v>
      </c>
      <c r="B7081" t="s">
        <v>2660</v>
      </c>
      <c r="C7081" t="s">
        <v>533</v>
      </c>
      <c r="D7081">
        <v>40.67</v>
      </c>
    </row>
    <row r="7082" spans="1:4" x14ac:dyDescent="0.2">
      <c r="A7082">
        <v>101396</v>
      </c>
      <c r="B7082" t="s">
        <v>2660</v>
      </c>
      <c r="C7082" t="s">
        <v>69</v>
      </c>
      <c r="D7082" s="335">
        <v>7000.75</v>
      </c>
    </row>
    <row r="7083" spans="1:4" x14ac:dyDescent="0.2">
      <c r="A7083">
        <v>88262</v>
      </c>
      <c r="B7083" t="s">
        <v>542</v>
      </c>
      <c r="C7083" t="s">
        <v>533</v>
      </c>
      <c r="D7083">
        <v>38.409999999999997</v>
      </c>
    </row>
    <row r="7084" spans="1:4" x14ac:dyDescent="0.2">
      <c r="A7084">
        <v>101397</v>
      </c>
      <c r="B7084" t="s">
        <v>542</v>
      </c>
      <c r="C7084" t="s">
        <v>69</v>
      </c>
      <c r="D7084" s="335">
        <v>6622.31</v>
      </c>
    </row>
    <row r="7085" spans="1:4" x14ac:dyDescent="0.2">
      <c r="A7085">
        <v>101398</v>
      </c>
      <c r="B7085" t="s">
        <v>14609</v>
      </c>
      <c r="C7085" t="s">
        <v>69</v>
      </c>
      <c r="D7085" s="335">
        <v>6043.21</v>
      </c>
    </row>
    <row r="7086" spans="1:4" x14ac:dyDescent="0.2">
      <c r="A7086">
        <v>88263</v>
      </c>
      <c r="B7086" t="s">
        <v>14610</v>
      </c>
      <c r="C7086" t="s">
        <v>533</v>
      </c>
      <c r="D7086">
        <v>35.03</v>
      </c>
    </row>
    <row r="7087" spans="1:4" x14ac:dyDescent="0.2">
      <c r="A7087">
        <v>95308</v>
      </c>
      <c r="B7087" t="s">
        <v>14556</v>
      </c>
      <c r="C7087" t="s">
        <v>533</v>
      </c>
      <c r="D7087">
        <v>0.24</v>
      </c>
    </row>
    <row r="7088" spans="1:4" x14ac:dyDescent="0.2">
      <c r="A7088">
        <v>101286</v>
      </c>
      <c r="B7088" t="s">
        <v>14612</v>
      </c>
      <c r="C7088" t="s">
        <v>69</v>
      </c>
      <c r="D7088">
        <v>31.97</v>
      </c>
    </row>
    <row r="7089" spans="1:4" x14ac:dyDescent="0.2">
      <c r="A7089">
        <v>95309</v>
      </c>
      <c r="B7089" t="s">
        <v>14557</v>
      </c>
      <c r="C7089" t="s">
        <v>533</v>
      </c>
      <c r="D7089">
        <v>0.3</v>
      </c>
    </row>
    <row r="7090" spans="1:4" x14ac:dyDescent="0.2">
      <c r="A7090">
        <v>101287</v>
      </c>
      <c r="B7090" t="s">
        <v>14613</v>
      </c>
      <c r="C7090" t="s">
        <v>69</v>
      </c>
      <c r="D7090">
        <v>103.43</v>
      </c>
    </row>
    <row r="7091" spans="1:4" x14ac:dyDescent="0.2">
      <c r="A7091">
        <v>95310</v>
      </c>
      <c r="B7091" t="s">
        <v>14559</v>
      </c>
      <c r="C7091" t="s">
        <v>533</v>
      </c>
      <c r="D7091">
        <v>0.24</v>
      </c>
    </row>
    <row r="7092" spans="1:4" x14ac:dyDescent="0.2">
      <c r="A7092">
        <v>101288</v>
      </c>
      <c r="B7092" t="s">
        <v>14614</v>
      </c>
      <c r="C7092" t="s">
        <v>69</v>
      </c>
      <c r="D7092">
        <v>31.97</v>
      </c>
    </row>
    <row r="7093" spans="1:4" x14ac:dyDescent="0.2">
      <c r="A7093">
        <v>95311</v>
      </c>
      <c r="B7093" t="s">
        <v>14562</v>
      </c>
      <c r="C7093" t="s">
        <v>533</v>
      </c>
      <c r="D7093">
        <v>0.24</v>
      </c>
    </row>
    <row r="7094" spans="1:4" x14ac:dyDescent="0.2">
      <c r="A7094">
        <v>101289</v>
      </c>
      <c r="B7094" t="s">
        <v>14615</v>
      </c>
      <c r="C7094" t="s">
        <v>69</v>
      </c>
      <c r="D7094">
        <v>32.49</v>
      </c>
    </row>
    <row r="7095" spans="1:4" x14ac:dyDescent="0.2">
      <c r="A7095">
        <v>95312</v>
      </c>
      <c r="B7095" t="s">
        <v>14563</v>
      </c>
      <c r="C7095" t="s">
        <v>533</v>
      </c>
      <c r="D7095">
        <v>0.3</v>
      </c>
    </row>
    <row r="7096" spans="1:4" x14ac:dyDescent="0.2">
      <c r="A7096">
        <v>100291</v>
      </c>
      <c r="B7096" t="s">
        <v>14565</v>
      </c>
      <c r="C7096" t="s">
        <v>533</v>
      </c>
      <c r="D7096">
        <v>0.3</v>
      </c>
    </row>
    <row r="7097" spans="1:4" x14ac:dyDescent="0.2">
      <c r="A7097">
        <v>101290</v>
      </c>
      <c r="B7097" t="s">
        <v>14616</v>
      </c>
      <c r="C7097" t="s">
        <v>69</v>
      </c>
      <c r="D7097">
        <v>40.909999999999997</v>
      </c>
    </row>
    <row r="7098" spans="1:4" x14ac:dyDescent="0.2">
      <c r="A7098">
        <v>101291</v>
      </c>
      <c r="B7098" t="s">
        <v>14617</v>
      </c>
      <c r="C7098" t="s">
        <v>69</v>
      </c>
      <c r="D7098">
        <v>31.97</v>
      </c>
    </row>
    <row r="7099" spans="1:4" x14ac:dyDescent="0.2">
      <c r="A7099">
        <v>95313</v>
      </c>
      <c r="B7099" t="s">
        <v>14567</v>
      </c>
      <c r="C7099" t="s">
        <v>533</v>
      </c>
      <c r="D7099">
        <v>0.24</v>
      </c>
    </row>
    <row r="7100" spans="1:4" x14ac:dyDescent="0.2">
      <c r="A7100">
        <v>101292</v>
      </c>
      <c r="B7100" t="s">
        <v>14618</v>
      </c>
      <c r="C7100" t="s">
        <v>69</v>
      </c>
      <c r="D7100">
        <v>32.49</v>
      </c>
    </row>
    <row r="7101" spans="1:4" x14ac:dyDescent="0.2">
      <c r="A7101">
        <v>95392</v>
      </c>
      <c r="B7101" t="s">
        <v>14569</v>
      </c>
      <c r="C7101" t="s">
        <v>533</v>
      </c>
      <c r="D7101">
        <v>0.16</v>
      </c>
    </row>
    <row r="7102" spans="1:4" x14ac:dyDescent="0.2">
      <c r="A7102">
        <v>95413</v>
      </c>
      <c r="B7102" t="s">
        <v>14619</v>
      </c>
      <c r="C7102" t="s">
        <v>69</v>
      </c>
      <c r="D7102">
        <v>21.43</v>
      </c>
    </row>
    <row r="7103" spans="1:4" x14ac:dyDescent="0.2">
      <c r="A7103">
        <v>95393</v>
      </c>
      <c r="B7103" t="s">
        <v>14571</v>
      </c>
      <c r="C7103" t="s">
        <v>533</v>
      </c>
      <c r="D7103">
        <v>0.68</v>
      </c>
    </row>
    <row r="7104" spans="1:4" x14ac:dyDescent="0.2">
      <c r="A7104">
        <v>95414</v>
      </c>
      <c r="B7104" t="s">
        <v>14620</v>
      </c>
      <c r="C7104" t="s">
        <v>69</v>
      </c>
      <c r="D7104">
        <v>90.94</v>
      </c>
    </row>
    <row r="7105" spans="1:4" x14ac:dyDescent="0.2">
      <c r="A7105">
        <v>95314</v>
      </c>
      <c r="B7105" t="s">
        <v>14572</v>
      </c>
      <c r="C7105" t="s">
        <v>533</v>
      </c>
      <c r="D7105">
        <v>0.31</v>
      </c>
    </row>
    <row r="7106" spans="1:4" x14ac:dyDescent="0.2">
      <c r="A7106">
        <v>101293</v>
      </c>
      <c r="B7106" t="s">
        <v>14621</v>
      </c>
      <c r="C7106" t="s">
        <v>69</v>
      </c>
      <c r="D7106">
        <v>41.68</v>
      </c>
    </row>
    <row r="7107" spans="1:4" x14ac:dyDescent="0.2">
      <c r="A7107">
        <v>95394</v>
      </c>
      <c r="B7107" t="s">
        <v>14574</v>
      </c>
      <c r="C7107" t="s">
        <v>533</v>
      </c>
      <c r="D7107">
        <v>0.99</v>
      </c>
    </row>
    <row r="7108" spans="1:4" x14ac:dyDescent="0.2">
      <c r="A7108">
        <v>95395</v>
      </c>
      <c r="B7108" t="s">
        <v>14576</v>
      </c>
      <c r="C7108" t="s">
        <v>533</v>
      </c>
      <c r="D7108">
        <v>1.07</v>
      </c>
    </row>
    <row r="7109" spans="1:4" x14ac:dyDescent="0.2">
      <c r="A7109">
        <v>95396</v>
      </c>
      <c r="B7109" t="s">
        <v>14578</v>
      </c>
      <c r="C7109" t="s">
        <v>533</v>
      </c>
      <c r="D7109">
        <v>1.08</v>
      </c>
    </row>
    <row r="7110" spans="1:4" x14ac:dyDescent="0.2">
      <c r="A7110">
        <v>95419</v>
      </c>
      <c r="B7110" t="s">
        <v>14622</v>
      </c>
      <c r="C7110" t="s">
        <v>69</v>
      </c>
      <c r="D7110">
        <v>131.44999999999999</v>
      </c>
    </row>
    <row r="7111" spans="1:4" x14ac:dyDescent="0.2">
      <c r="A7111">
        <v>95420</v>
      </c>
      <c r="B7111" t="s">
        <v>14623</v>
      </c>
      <c r="C7111" t="s">
        <v>69</v>
      </c>
      <c r="D7111">
        <v>142.26</v>
      </c>
    </row>
    <row r="7112" spans="1:4" x14ac:dyDescent="0.2">
      <c r="A7112">
        <v>95421</v>
      </c>
      <c r="B7112" t="s">
        <v>14624</v>
      </c>
      <c r="C7112" t="s">
        <v>69</v>
      </c>
      <c r="D7112">
        <v>143.38999999999999</v>
      </c>
    </row>
    <row r="7113" spans="1:4" x14ac:dyDescent="0.2">
      <c r="A7113">
        <v>101294</v>
      </c>
      <c r="B7113" t="s">
        <v>14625</v>
      </c>
      <c r="C7113" t="s">
        <v>69</v>
      </c>
      <c r="D7113">
        <v>53.6</v>
      </c>
    </row>
    <row r="7114" spans="1:4" x14ac:dyDescent="0.2">
      <c r="A7114">
        <v>95315</v>
      </c>
      <c r="B7114" t="s">
        <v>14583</v>
      </c>
      <c r="C7114" t="s">
        <v>533</v>
      </c>
      <c r="D7114">
        <v>0.4</v>
      </c>
    </row>
    <row r="7115" spans="1:4" x14ac:dyDescent="0.2">
      <c r="A7115">
        <v>100293</v>
      </c>
      <c r="B7115" t="s">
        <v>14585</v>
      </c>
      <c r="C7115" t="s">
        <v>533</v>
      </c>
      <c r="D7115">
        <v>0.28999999999999998</v>
      </c>
    </row>
    <row r="7116" spans="1:4" x14ac:dyDescent="0.2">
      <c r="A7116">
        <v>101295</v>
      </c>
      <c r="B7116" t="s">
        <v>14626</v>
      </c>
      <c r="C7116" t="s">
        <v>69</v>
      </c>
      <c r="D7116">
        <v>38.840000000000003</v>
      </c>
    </row>
    <row r="7117" spans="1:4" x14ac:dyDescent="0.2">
      <c r="A7117">
        <v>95316</v>
      </c>
      <c r="B7117" t="s">
        <v>14586</v>
      </c>
      <c r="C7117" t="s">
        <v>533</v>
      </c>
      <c r="D7117">
        <v>0.78</v>
      </c>
    </row>
    <row r="7118" spans="1:4" x14ac:dyDescent="0.2">
      <c r="A7118">
        <v>95317</v>
      </c>
      <c r="B7118" t="s">
        <v>14587</v>
      </c>
      <c r="C7118" t="s">
        <v>533</v>
      </c>
      <c r="D7118">
        <v>0.37</v>
      </c>
    </row>
    <row r="7119" spans="1:4" x14ac:dyDescent="0.2">
      <c r="A7119">
        <v>101296</v>
      </c>
      <c r="B7119" t="s">
        <v>14627</v>
      </c>
      <c r="C7119" t="s">
        <v>69</v>
      </c>
      <c r="D7119">
        <v>49.82</v>
      </c>
    </row>
    <row r="7120" spans="1:4" x14ac:dyDescent="0.2">
      <c r="A7120">
        <v>95398</v>
      </c>
      <c r="B7120" t="s">
        <v>14589</v>
      </c>
      <c r="C7120" t="s">
        <v>533</v>
      </c>
      <c r="D7120">
        <v>0.12</v>
      </c>
    </row>
    <row r="7121" spans="1:4" x14ac:dyDescent="0.2">
      <c r="A7121">
        <v>95416</v>
      </c>
      <c r="B7121" t="s">
        <v>14628</v>
      </c>
      <c r="C7121" t="s">
        <v>69</v>
      </c>
      <c r="D7121">
        <v>15.94</v>
      </c>
    </row>
    <row r="7122" spans="1:4" x14ac:dyDescent="0.2">
      <c r="A7122">
        <v>101297</v>
      </c>
      <c r="B7122" t="s">
        <v>14629</v>
      </c>
      <c r="C7122" t="s">
        <v>69</v>
      </c>
      <c r="D7122">
        <v>34.409999999999997</v>
      </c>
    </row>
    <row r="7123" spans="1:4" x14ac:dyDescent="0.2">
      <c r="A7123">
        <v>95318</v>
      </c>
      <c r="B7123" t="s">
        <v>14592</v>
      </c>
      <c r="C7123" t="s">
        <v>533</v>
      </c>
      <c r="D7123">
        <v>0.25</v>
      </c>
    </row>
    <row r="7124" spans="1:4" x14ac:dyDescent="0.2">
      <c r="A7124">
        <v>101298</v>
      </c>
      <c r="B7124" t="s">
        <v>14630</v>
      </c>
      <c r="C7124" t="s">
        <v>69</v>
      </c>
      <c r="D7124">
        <v>31.97</v>
      </c>
    </row>
    <row r="7125" spans="1:4" x14ac:dyDescent="0.2">
      <c r="A7125">
        <v>95319</v>
      </c>
      <c r="B7125" t="s">
        <v>14594</v>
      </c>
      <c r="C7125" t="s">
        <v>533</v>
      </c>
      <c r="D7125">
        <v>0.24</v>
      </c>
    </row>
    <row r="7126" spans="1:4" x14ac:dyDescent="0.2">
      <c r="A7126">
        <v>101299</v>
      </c>
      <c r="B7126" t="s">
        <v>14631</v>
      </c>
      <c r="C7126" t="s">
        <v>69</v>
      </c>
      <c r="D7126">
        <v>40.909999999999997</v>
      </c>
    </row>
    <row r="7127" spans="1:4" x14ac:dyDescent="0.2">
      <c r="A7127">
        <v>95320</v>
      </c>
      <c r="B7127" t="s">
        <v>14596</v>
      </c>
      <c r="C7127" t="s">
        <v>533</v>
      </c>
      <c r="D7127">
        <v>0.24</v>
      </c>
    </row>
    <row r="7128" spans="1:4" x14ac:dyDescent="0.2">
      <c r="A7128">
        <v>95321</v>
      </c>
      <c r="B7128" t="s">
        <v>14597</v>
      </c>
      <c r="C7128" t="s">
        <v>533</v>
      </c>
      <c r="D7128">
        <v>0.22</v>
      </c>
    </row>
    <row r="7129" spans="1:4" x14ac:dyDescent="0.2">
      <c r="A7129">
        <v>101300</v>
      </c>
      <c r="B7129" t="s">
        <v>14632</v>
      </c>
      <c r="C7129" t="s">
        <v>69</v>
      </c>
      <c r="D7129">
        <v>30.35</v>
      </c>
    </row>
    <row r="7130" spans="1:4" x14ac:dyDescent="0.2">
      <c r="A7130">
        <v>95322</v>
      </c>
      <c r="B7130" t="s">
        <v>14598</v>
      </c>
      <c r="C7130" t="s">
        <v>533</v>
      </c>
      <c r="D7130">
        <v>0.09</v>
      </c>
    </row>
    <row r="7131" spans="1:4" x14ac:dyDescent="0.2">
      <c r="A7131">
        <v>101301</v>
      </c>
      <c r="B7131" t="s">
        <v>14633</v>
      </c>
      <c r="C7131" t="s">
        <v>69</v>
      </c>
      <c r="D7131">
        <v>12.59</v>
      </c>
    </row>
    <row r="7132" spans="1:4" x14ac:dyDescent="0.2">
      <c r="A7132">
        <v>95323</v>
      </c>
      <c r="B7132" t="s">
        <v>14601</v>
      </c>
      <c r="C7132" t="s">
        <v>533</v>
      </c>
      <c r="D7132">
        <v>0.28999999999999998</v>
      </c>
    </row>
    <row r="7133" spans="1:4" x14ac:dyDescent="0.2">
      <c r="A7133">
        <v>101302</v>
      </c>
      <c r="B7133" t="s">
        <v>14634</v>
      </c>
      <c r="C7133" t="s">
        <v>69</v>
      </c>
      <c r="D7133">
        <v>39.619999999999997</v>
      </c>
    </row>
    <row r="7134" spans="1:4" x14ac:dyDescent="0.2">
      <c r="A7134">
        <v>95324</v>
      </c>
      <c r="B7134" t="s">
        <v>14602</v>
      </c>
      <c r="C7134" t="s">
        <v>533</v>
      </c>
      <c r="D7134">
        <v>0.44</v>
      </c>
    </row>
    <row r="7135" spans="1:4" x14ac:dyDescent="0.2">
      <c r="A7135">
        <v>101304</v>
      </c>
      <c r="B7135" t="s">
        <v>14635</v>
      </c>
      <c r="C7135" t="s">
        <v>69</v>
      </c>
      <c r="D7135">
        <v>59.32</v>
      </c>
    </row>
    <row r="7136" spans="1:4" x14ac:dyDescent="0.2">
      <c r="A7136">
        <v>95325</v>
      </c>
      <c r="B7136" t="s">
        <v>14603</v>
      </c>
      <c r="C7136" t="s">
        <v>533</v>
      </c>
      <c r="D7136">
        <v>0.53</v>
      </c>
    </row>
    <row r="7137" spans="1:4" x14ac:dyDescent="0.2">
      <c r="A7137">
        <v>101305</v>
      </c>
      <c r="B7137" t="s">
        <v>14636</v>
      </c>
      <c r="C7137" t="s">
        <v>69</v>
      </c>
      <c r="D7137">
        <v>70.87</v>
      </c>
    </row>
    <row r="7138" spans="1:4" x14ac:dyDescent="0.2">
      <c r="A7138">
        <v>95328</v>
      </c>
      <c r="B7138" t="s">
        <v>14605</v>
      </c>
      <c r="C7138" t="s">
        <v>533</v>
      </c>
      <c r="D7138">
        <v>0.31</v>
      </c>
    </row>
    <row r="7139" spans="1:4" x14ac:dyDescent="0.2">
      <c r="A7139">
        <v>101307</v>
      </c>
      <c r="B7139" t="s">
        <v>14637</v>
      </c>
      <c r="C7139" t="s">
        <v>69</v>
      </c>
      <c r="D7139">
        <v>41.28</v>
      </c>
    </row>
    <row r="7140" spans="1:4" x14ac:dyDescent="0.2">
      <c r="A7140">
        <v>101309</v>
      </c>
      <c r="B7140" t="s">
        <v>14638</v>
      </c>
      <c r="C7140" t="s">
        <v>69</v>
      </c>
      <c r="D7140">
        <v>40.909999999999997</v>
      </c>
    </row>
    <row r="7141" spans="1:4" x14ac:dyDescent="0.2">
      <c r="A7141">
        <v>95329</v>
      </c>
      <c r="B7141" t="s">
        <v>14607</v>
      </c>
      <c r="C7141" t="s">
        <v>533</v>
      </c>
      <c r="D7141">
        <v>0.44</v>
      </c>
    </row>
    <row r="7142" spans="1:4" x14ac:dyDescent="0.2">
      <c r="A7142">
        <v>101310</v>
      </c>
      <c r="B7142" t="s">
        <v>14639</v>
      </c>
      <c r="C7142" t="s">
        <v>69</v>
      </c>
      <c r="D7142">
        <v>59.43</v>
      </c>
    </row>
    <row r="7143" spans="1:4" x14ac:dyDescent="0.2">
      <c r="A7143">
        <v>101311</v>
      </c>
      <c r="B7143" t="s">
        <v>14640</v>
      </c>
      <c r="C7143" t="s">
        <v>69</v>
      </c>
      <c r="D7143">
        <v>43.15</v>
      </c>
    </row>
    <row r="7144" spans="1:4" x14ac:dyDescent="0.2">
      <c r="A7144">
        <v>95330</v>
      </c>
      <c r="B7144" t="s">
        <v>14608</v>
      </c>
      <c r="C7144" t="s">
        <v>533</v>
      </c>
      <c r="D7144">
        <v>0.32</v>
      </c>
    </row>
    <row r="7145" spans="1:4" x14ac:dyDescent="0.2">
      <c r="A7145">
        <v>101312</v>
      </c>
      <c r="B7145" t="s">
        <v>14641</v>
      </c>
      <c r="C7145" t="s">
        <v>69</v>
      </c>
      <c r="D7145">
        <v>39.380000000000003</v>
      </c>
    </row>
    <row r="7146" spans="1:4" x14ac:dyDescent="0.2">
      <c r="A7146">
        <v>95331</v>
      </c>
      <c r="B7146" t="s">
        <v>14611</v>
      </c>
      <c r="C7146" t="s">
        <v>533</v>
      </c>
      <c r="D7146">
        <v>0.28999999999999998</v>
      </c>
    </row>
    <row r="7147" spans="1:4" x14ac:dyDescent="0.2">
      <c r="A7147">
        <v>95400</v>
      </c>
      <c r="B7147" t="s">
        <v>14642</v>
      </c>
      <c r="C7147" t="s">
        <v>533</v>
      </c>
      <c r="D7147">
        <v>0.12</v>
      </c>
    </row>
    <row r="7148" spans="1:4" x14ac:dyDescent="0.2">
      <c r="A7148">
        <v>95411</v>
      </c>
      <c r="B7148" t="s">
        <v>14643</v>
      </c>
      <c r="C7148" t="s">
        <v>69</v>
      </c>
      <c r="D7148">
        <v>15.91</v>
      </c>
    </row>
    <row r="7149" spans="1:4" x14ac:dyDescent="0.2">
      <c r="A7149">
        <v>95332</v>
      </c>
      <c r="B7149" t="s">
        <v>14644</v>
      </c>
      <c r="C7149" t="s">
        <v>533</v>
      </c>
      <c r="D7149">
        <v>1.02</v>
      </c>
    </row>
    <row r="7150" spans="1:4" x14ac:dyDescent="0.2">
      <c r="A7150">
        <v>101313</v>
      </c>
      <c r="B7150" t="s">
        <v>14645</v>
      </c>
      <c r="C7150" t="s">
        <v>69</v>
      </c>
      <c r="D7150">
        <v>135.12</v>
      </c>
    </row>
    <row r="7151" spans="1:4" x14ac:dyDescent="0.2">
      <c r="A7151">
        <v>95334</v>
      </c>
      <c r="B7151" t="s">
        <v>14646</v>
      </c>
      <c r="C7151" t="s">
        <v>533</v>
      </c>
      <c r="D7151">
        <v>0.97</v>
      </c>
    </row>
    <row r="7152" spans="1:4" x14ac:dyDescent="0.2">
      <c r="A7152">
        <v>101315</v>
      </c>
      <c r="B7152" t="s">
        <v>14647</v>
      </c>
      <c r="C7152" t="s">
        <v>69</v>
      </c>
      <c r="D7152">
        <v>128.57</v>
      </c>
    </row>
    <row r="7153" spans="1:4" x14ac:dyDescent="0.2">
      <c r="A7153">
        <v>95335</v>
      </c>
      <c r="B7153" t="s">
        <v>14648</v>
      </c>
      <c r="C7153" t="s">
        <v>533</v>
      </c>
      <c r="D7153">
        <v>0.48</v>
      </c>
    </row>
    <row r="7154" spans="1:4" x14ac:dyDescent="0.2">
      <c r="A7154">
        <v>101316</v>
      </c>
      <c r="B7154" t="s">
        <v>14649</v>
      </c>
      <c r="C7154" t="s">
        <v>69</v>
      </c>
      <c r="D7154">
        <v>63.91</v>
      </c>
    </row>
    <row r="7155" spans="1:4" x14ac:dyDescent="0.2">
      <c r="A7155">
        <v>95401</v>
      </c>
      <c r="B7155" t="s">
        <v>14650</v>
      </c>
      <c r="C7155" t="s">
        <v>533</v>
      </c>
      <c r="D7155">
        <v>0.95</v>
      </c>
    </row>
    <row r="7156" spans="1:4" x14ac:dyDescent="0.2">
      <c r="A7156">
        <v>95422</v>
      </c>
      <c r="B7156" t="s">
        <v>14651</v>
      </c>
      <c r="C7156" t="s">
        <v>69</v>
      </c>
      <c r="D7156">
        <v>126.8</v>
      </c>
    </row>
    <row r="7157" spans="1:4" x14ac:dyDescent="0.2">
      <c r="A7157">
        <v>95402</v>
      </c>
      <c r="B7157" t="s">
        <v>14652</v>
      </c>
      <c r="C7157" t="s">
        <v>533</v>
      </c>
      <c r="D7157">
        <v>1.86</v>
      </c>
    </row>
    <row r="7158" spans="1:4" x14ac:dyDescent="0.2">
      <c r="A7158">
        <v>95415</v>
      </c>
      <c r="B7158" t="s">
        <v>14653</v>
      </c>
      <c r="C7158" t="s">
        <v>69</v>
      </c>
      <c r="D7158">
        <v>247.24</v>
      </c>
    </row>
    <row r="7159" spans="1:4" x14ac:dyDescent="0.2">
      <c r="A7159">
        <v>95403</v>
      </c>
      <c r="B7159" t="s">
        <v>14654</v>
      </c>
      <c r="C7159" t="s">
        <v>533</v>
      </c>
      <c r="D7159">
        <v>2.0699999999999998</v>
      </c>
    </row>
    <row r="7160" spans="1:4" x14ac:dyDescent="0.2">
      <c r="A7160">
        <v>95417</v>
      </c>
      <c r="B7160" t="s">
        <v>14655</v>
      </c>
      <c r="C7160" t="s">
        <v>69</v>
      </c>
      <c r="D7160">
        <v>275.2</v>
      </c>
    </row>
    <row r="7161" spans="1:4" x14ac:dyDescent="0.2">
      <c r="A7161">
        <v>95404</v>
      </c>
      <c r="B7161" t="s">
        <v>14656</v>
      </c>
      <c r="C7161" t="s">
        <v>533</v>
      </c>
      <c r="D7161">
        <v>2.31</v>
      </c>
    </row>
    <row r="7162" spans="1:4" x14ac:dyDescent="0.2">
      <c r="A7162">
        <v>95418</v>
      </c>
      <c r="B7162" t="s">
        <v>14657</v>
      </c>
      <c r="C7162" t="s">
        <v>69</v>
      </c>
      <c r="D7162">
        <v>307.07</v>
      </c>
    </row>
    <row r="7163" spans="1:4" x14ac:dyDescent="0.2">
      <c r="A7163">
        <v>95337</v>
      </c>
      <c r="B7163" t="s">
        <v>14658</v>
      </c>
      <c r="C7163" t="s">
        <v>533</v>
      </c>
      <c r="D7163">
        <v>0.31</v>
      </c>
    </row>
    <row r="7164" spans="1:4" x14ac:dyDescent="0.2">
      <c r="A7164">
        <v>101322</v>
      </c>
      <c r="B7164" t="s">
        <v>14659</v>
      </c>
      <c r="C7164" t="s">
        <v>69</v>
      </c>
      <c r="D7164">
        <v>41.79</v>
      </c>
    </row>
    <row r="7165" spans="1:4" x14ac:dyDescent="0.2">
      <c r="A7165">
        <v>95338</v>
      </c>
      <c r="B7165" t="s">
        <v>14660</v>
      </c>
      <c r="C7165" t="s">
        <v>533</v>
      </c>
      <c r="D7165">
        <v>0.59</v>
      </c>
    </row>
    <row r="7166" spans="1:4" x14ac:dyDescent="0.2">
      <c r="A7166">
        <v>101323</v>
      </c>
      <c r="B7166" t="s">
        <v>14661</v>
      </c>
      <c r="C7166" t="s">
        <v>69</v>
      </c>
      <c r="D7166">
        <v>79.150000000000006</v>
      </c>
    </row>
    <row r="7167" spans="1:4" x14ac:dyDescent="0.2">
      <c r="A7167">
        <v>102918</v>
      </c>
      <c r="B7167" t="s">
        <v>14662</v>
      </c>
      <c r="C7167" t="s">
        <v>533</v>
      </c>
      <c r="D7167" t="s">
        <v>17527</v>
      </c>
    </row>
    <row r="7168" spans="1:4" x14ac:dyDescent="0.2">
      <c r="A7168">
        <v>101325</v>
      </c>
      <c r="B7168" t="s">
        <v>14663</v>
      </c>
      <c r="C7168" t="s">
        <v>69</v>
      </c>
      <c r="D7168">
        <v>78.47</v>
      </c>
    </row>
    <row r="7169" spans="1:4" x14ac:dyDescent="0.2">
      <c r="A7169">
        <v>95390</v>
      </c>
      <c r="B7169" t="s">
        <v>14664</v>
      </c>
      <c r="C7169" t="s">
        <v>533</v>
      </c>
      <c r="D7169">
        <v>0.1</v>
      </c>
    </row>
    <row r="7170" spans="1:4" x14ac:dyDescent="0.2">
      <c r="A7170">
        <v>101326</v>
      </c>
      <c r="B7170" t="s">
        <v>14665</v>
      </c>
      <c r="C7170" t="s">
        <v>69</v>
      </c>
      <c r="D7170">
        <v>14.34</v>
      </c>
    </row>
    <row r="7171" spans="1:4" x14ac:dyDescent="0.2">
      <c r="A7171">
        <v>95340</v>
      </c>
      <c r="B7171" t="s">
        <v>14666</v>
      </c>
      <c r="C7171" t="s">
        <v>533</v>
      </c>
      <c r="D7171">
        <v>0.35</v>
      </c>
    </row>
    <row r="7172" spans="1:4" x14ac:dyDescent="0.2">
      <c r="A7172">
        <v>101330</v>
      </c>
      <c r="B7172" t="s">
        <v>14667</v>
      </c>
      <c r="C7172" t="s">
        <v>69</v>
      </c>
      <c r="D7172">
        <v>47.56</v>
      </c>
    </row>
    <row r="7173" spans="1:4" x14ac:dyDescent="0.2">
      <c r="A7173">
        <v>101331</v>
      </c>
      <c r="B7173" t="s">
        <v>14668</v>
      </c>
      <c r="C7173" t="s">
        <v>69</v>
      </c>
      <c r="D7173">
        <v>42.57</v>
      </c>
    </row>
    <row r="7174" spans="1:4" x14ac:dyDescent="0.2">
      <c r="A7174">
        <v>95341</v>
      </c>
      <c r="B7174" t="s">
        <v>14669</v>
      </c>
      <c r="C7174" t="s">
        <v>533</v>
      </c>
      <c r="D7174">
        <v>0.32</v>
      </c>
    </row>
    <row r="7175" spans="1:4" x14ac:dyDescent="0.2">
      <c r="A7175">
        <v>95339</v>
      </c>
      <c r="B7175" t="s">
        <v>14670</v>
      </c>
      <c r="C7175" t="s">
        <v>533</v>
      </c>
      <c r="D7175">
        <v>0.64</v>
      </c>
    </row>
    <row r="7176" spans="1:4" x14ac:dyDescent="0.2">
      <c r="A7176">
        <v>101329</v>
      </c>
      <c r="B7176" t="s">
        <v>14671</v>
      </c>
      <c r="C7176" t="s">
        <v>69</v>
      </c>
      <c r="D7176">
        <v>85.7</v>
      </c>
    </row>
    <row r="7177" spans="1:4" x14ac:dyDescent="0.2">
      <c r="A7177">
        <v>95342</v>
      </c>
      <c r="B7177" t="s">
        <v>14672</v>
      </c>
      <c r="C7177" t="s">
        <v>533</v>
      </c>
      <c r="D7177">
        <v>0.28999999999999998</v>
      </c>
    </row>
    <row r="7178" spans="1:4" x14ac:dyDescent="0.2">
      <c r="A7178">
        <v>101333</v>
      </c>
      <c r="B7178" t="s">
        <v>14673</v>
      </c>
      <c r="C7178" t="s">
        <v>69</v>
      </c>
      <c r="D7178">
        <v>38.72</v>
      </c>
    </row>
    <row r="7179" spans="1:4" x14ac:dyDescent="0.2">
      <c r="A7179">
        <v>100298</v>
      </c>
      <c r="B7179" t="s">
        <v>14674</v>
      </c>
      <c r="C7179" t="s">
        <v>533</v>
      </c>
      <c r="D7179">
        <v>0.66</v>
      </c>
    </row>
    <row r="7180" spans="1:4" x14ac:dyDescent="0.2">
      <c r="A7180">
        <v>101334</v>
      </c>
      <c r="B7180" t="s">
        <v>14675</v>
      </c>
      <c r="C7180" t="s">
        <v>69</v>
      </c>
      <c r="D7180">
        <v>87.9</v>
      </c>
    </row>
    <row r="7181" spans="1:4" x14ac:dyDescent="0.2">
      <c r="A7181">
        <v>95405</v>
      </c>
      <c r="B7181" t="s">
        <v>14676</v>
      </c>
      <c r="C7181" t="s">
        <v>533</v>
      </c>
      <c r="D7181">
        <v>1.31</v>
      </c>
    </row>
    <row r="7182" spans="1:4" x14ac:dyDescent="0.2">
      <c r="A7182">
        <v>95423</v>
      </c>
      <c r="B7182" t="s">
        <v>14677</v>
      </c>
      <c r="C7182" t="s">
        <v>69</v>
      </c>
      <c r="D7182">
        <v>174.23</v>
      </c>
    </row>
    <row r="7183" spans="1:4" x14ac:dyDescent="0.2">
      <c r="A7183">
        <v>100295</v>
      </c>
      <c r="B7183" t="s">
        <v>14678</v>
      </c>
      <c r="C7183" t="s">
        <v>533</v>
      </c>
      <c r="D7183">
        <v>0.79</v>
      </c>
    </row>
    <row r="7184" spans="1:4" x14ac:dyDescent="0.2">
      <c r="A7184">
        <v>101303</v>
      </c>
      <c r="B7184" t="s">
        <v>14679</v>
      </c>
      <c r="C7184" t="s">
        <v>69</v>
      </c>
      <c r="D7184">
        <v>105.41</v>
      </c>
    </row>
    <row r="7185" spans="1:4" x14ac:dyDescent="0.2">
      <c r="A7185">
        <v>95344</v>
      </c>
      <c r="B7185" t="s">
        <v>14680</v>
      </c>
      <c r="C7185" t="s">
        <v>533</v>
      </c>
      <c r="D7185">
        <v>0.37</v>
      </c>
    </row>
    <row r="7186" spans="1:4" x14ac:dyDescent="0.2">
      <c r="A7186">
        <v>101308</v>
      </c>
      <c r="B7186" t="s">
        <v>14681</v>
      </c>
      <c r="C7186" t="s">
        <v>69</v>
      </c>
      <c r="D7186">
        <v>48.96</v>
      </c>
    </row>
    <row r="7187" spans="1:4" x14ac:dyDescent="0.2">
      <c r="A7187">
        <v>105536</v>
      </c>
      <c r="B7187" t="s">
        <v>14682</v>
      </c>
      <c r="C7187" t="s">
        <v>533</v>
      </c>
      <c r="D7187" t="s">
        <v>17527</v>
      </c>
    </row>
    <row r="7188" spans="1:4" x14ac:dyDescent="0.2">
      <c r="A7188">
        <v>101320</v>
      </c>
      <c r="B7188" t="s">
        <v>14683</v>
      </c>
      <c r="C7188" t="s">
        <v>69</v>
      </c>
      <c r="D7188">
        <v>42.14</v>
      </c>
    </row>
    <row r="7189" spans="1:4" x14ac:dyDescent="0.2">
      <c r="A7189">
        <v>95343</v>
      </c>
      <c r="B7189" t="s">
        <v>14684</v>
      </c>
      <c r="C7189" t="s">
        <v>533</v>
      </c>
      <c r="D7189">
        <v>0.59</v>
      </c>
    </row>
    <row r="7190" spans="1:4" x14ac:dyDescent="0.2">
      <c r="A7190">
        <v>95345</v>
      </c>
      <c r="B7190" t="s">
        <v>14685</v>
      </c>
      <c r="C7190" t="s">
        <v>533</v>
      </c>
      <c r="D7190">
        <v>1.18</v>
      </c>
    </row>
    <row r="7191" spans="1:4" x14ac:dyDescent="0.2">
      <c r="A7191">
        <v>95346</v>
      </c>
      <c r="B7191" t="s">
        <v>14686</v>
      </c>
      <c r="C7191" t="s">
        <v>533</v>
      </c>
      <c r="D7191">
        <v>0.23</v>
      </c>
    </row>
    <row r="7192" spans="1:4" x14ac:dyDescent="0.2">
      <c r="A7192">
        <v>101324</v>
      </c>
      <c r="B7192" t="s">
        <v>14687</v>
      </c>
      <c r="C7192" t="s">
        <v>69</v>
      </c>
      <c r="D7192">
        <v>31.06</v>
      </c>
    </row>
    <row r="7193" spans="1:4" x14ac:dyDescent="0.2">
      <c r="A7193">
        <v>101328</v>
      </c>
      <c r="B7193" t="s">
        <v>14688</v>
      </c>
      <c r="C7193" t="s">
        <v>69</v>
      </c>
      <c r="D7193">
        <v>37.18</v>
      </c>
    </row>
    <row r="7194" spans="1:4" x14ac:dyDescent="0.2">
      <c r="A7194">
        <v>95347</v>
      </c>
      <c r="B7194" t="s">
        <v>14689</v>
      </c>
      <c r="C7194" t="s">
        <v>533</v>
      </c>
      <c r="D7194">
        <v>0.22</v>
      </c>
    </row>
    <row r="7195" spans="1:4" x14ac:dyDescent="0.2">
      <c r="A7195">
        <v>95408</v>
      </c>
      <c r="B7195" t="s">
        <v>14690</v>
      </c>
      <c r="C7195" t="s">
        <v>69</v>
      </c>
      <c r="D7195">
        <v>29.89</v>
      </c>
    </row>
    <row r="7196" spans="1:4" x14ac:dyDescent="0.2">
      <c r="A7196">
        <v>95348</v>
      </c>
      <c r="B7196" t="s">
        <v>14691</v>
      </c>
      <c r="C7196" t="s">
        <v>533</v>
      </c>
      <c r="D7196">
        <v>0.28000000000000003</v>
      </c>
    </row>
    <row r="7197" spans="1:4" x14ac:dyDescent="0.2">
      <c r="A7197">
        <v>101332</v>
      </c>
      <c r="B7197" t="s">
        <v>14692</v>
      </c>
      <c r="C7197" t="s">
        <v>69</v>
      </c>
      <c r="D7197">
        <v>24.35</v>
      </c>
    </row>
    <row r="7198" spans="1:4" x14ac:dyDescent="0.2">
      <c r="A7198">
        <v>95349</v>
      </c>
      <c r="B7198" t="s">
        <v>14693</v>
      </c>
      <c r="C7198" t="s">
        <v>533</v>
      </c>
      <c r="D7198">
        <v>0.18</v>
      </c>
    </row>
    <row r="7199" spans="1:4" x14ac:dyDescent="0.2">
      <c r="A7199">
        <v>101336</v>
      </c>
      <c r="B7199" t="s">
        <v>14694</v>
      </c>
      <c r="C7199" t="s">
        <v>69</v>
      </c>
      <c r="D7199">
        <v>105.48</v>
      </c>
    </row>
    <row r="7200" spans="1:4" x14ac:dyDescent="0.2">
      <c r="A7200">
        <v>95351</v>
      </c>
      <c r="B7200" t="s">
        <v>14695</v>
      </c>
      <c r="C7200" t="s">
        <v>533</v>
      </c>
      <c r="D7200">
        <v>0.79</v>
      </c>
    </row>
    <row r="7201" spans="1:4" x14ac:dyDescent="0.2">
      <c r="A7201">
        <v>95352</v>
      </c>
      <c r="B7201" t="s">
        <v>14696</v>
      </c>
      <c r="C7201" t="s">
        <v>533</v>
      </c>
      <c r="D7201">
        <v>0.17</v>
      </c>
    </row>
    <row r="7202" spans="1:4" x14ac:dyDescent="0.2">
      <c r="A7202">
        <v>101337</v>
      </c>
      <c r="B7202" t="s">
        <v>14697</v>
      </c>
      <c r="C7202" t="s">
        <v>69</v>
      </c>
      <c r="D7202">
        <v>23.03</v>
      </c>
    </row>
    <row r="7203" spans="1:4" x14ac:dyDescent="0.2">
      <c r="A7203">
        <v>101338</v>
      </c>
      <c r="B7203" t="s">
        <v>14698</v>
      </c>
      <c r="C7203" t="s">
        <v>69</v>
      </c>
      <c r="D7203">
        <v>34.9</v>
      </c>
    </row>
    <row r="7204" spans="1:4" x14ac:dyDescent="0.2">
      <c r="A7204">
        <v>95354</v>
      </c>
      <c r="B7204" t="s">
        <v>14699</v>
      </c>
      <c r="C7204" t="s">
        <v>533</v>
      </c>
      <c r="D7204">
        <v>0.23</v>
      </c>
    </row>
    <row r="7205" spans="1:4" x14ac:dyDescent="0.2">
      <c r="A7205">
        <v>101339</v>
      </c>
      <c r="B7205" t="s">
        <v>14700</v>
      </c>
      <c r="C7205" t="s">
        <v>69</v>
      </c>
      <c r="D7205">
        <v>31.61</v>
      </c>
    </row>
    <row r="7206" spans="1:4" x14ac:dyDescent="0.2">
      <c r="A7206">
        <v>101340</v>
      </c>
      <c r="B7206" t="s">
        <v>14701</v>
      </c>
      <c r="C7206" t="s">
        <v>69</v>
      </c>
      <c r="D7206">
        <v>27.18</v>
      </c>
    </row>
    <row r="7207" spans="1:4" x14ac:dyDescent="0.2">
      <c r="A7207">
        <v>95389</v>
      </c>
      <c r="B7207" t="s">
        <v>14702</v>
      </c>
      <c r="C7207" t="s">
        <v>533</v>
      </c>
      <c r="D7207">
        <v>0.2</v>
      </c>
    </row>
    <row r="7208" spans="1:4" x14ac:dyDescent="0.2">
      <c r="A7208">
        <v>101341</v>
      </c>
      <c r="B7208" t="s">
        <v>14703</v>
      </c>
      <c r="C7208" t="s">
        <v>69</v>
      </c>
      <c r="D7208">
        <v>32.76</v>
      </c>
    </row>
    <row r="7209" spans="1:4" x14ac:dyDescent="0.2">
      <c r="A7209">
        <v>95355</v>
      </c>
      <c r="B7209" t="s">
        <v>14704</v>
      </c>
      <c r="C7209" t="s">
        <v>533</v>
      </c>
      <c r="D7209">
        <v>0.24</v>
      </c>
    </row>
    <row r="7210" spans="1:4" x14ac:dyDescent="0.2">
      <c r="A7210">
        <v>95356</v>
      </c>
      <c r="B7210" t="s">
        <v>14705</v>
      </c>
      <c r="C7210" t="s">
        <v>533</v>
      </c>
      <c r="D7210">
        <v>0.23</v>
      </c>
    </row>
    <row r="7211" spans="1:4" x14ac:dyDescent="0.2">
      <c r="A7211">
        <v>101342</v>
      </c>
      <c r="B7211" t="s">
        <v>14706</v>
      </c>
      <c r="C7211" t="s">
        <v>69</v>
      </c>
      <c r="D7211">
        <v>31.61</v>
      </c>
    </row>
    <row r="7212" spans="1:4" x14ac:dyDescent="0.2">
      <c r="A7212">
        <v>95357</v>
      </c>
      <c r="B7212" t="s">
        <v>14707</v>
      </c>
      <c r="C7212" t="s">
        <v>533</v>
      </c>
      <c r="D7212">
        <v>0.37</v>
      </c>
    </row>
    <row r="7213" spans="1:4" x14ac:dyDescent="0.2">
      <c r="A7213">
        <v>101343</v>
      </c>
      <c r="B7213" t="s">
        <v>14708</v>
      </c>
      <c r="C7213" t="s">
        <v>69</v>
      </c>
      <c r="D7213">
        <v>50.24</v>
      </c>
    </row>
    <row r="7214" spans="1:4" x14ac:dyDescent="0.2">
      <c r="A7214">
        <v>95358</v>
      </c>
      <c r="B7214" t="s">
        <v>14709</v>
      </c>
      <c r="C7214" t="s">
        <v>533</v>
      </c>
      <c r="D7214">
        <v>0.39</v>
      </c>
    </row>
    <row r="7215" spans="1:4" x14ac:dyDescent="0.2">
      <c r="A7215">
        <v>101344</v>
      </c>
      <c r="B7215" t="s">
        <v>14710</v>
      </c>
      <c r="C7215" t="s">
        <v>69</v>
      </c>
      <c r="D7215">
        <v>52.44</v>
      </c>
    </row>
    <row r="7216" spans="1:4" x14ac:dyDescent="0.2">
      <c r="A7216">
        <v>95359</v>
      </c>
      <c r="B7216" t="s">
        <v>14711</v>
      </c>
      <c r="C7216" t="s">
        <v>533</v>
      </c>
      <c r="D7216">
        <v>0.56999999999999995</v>
      </c>
    </row>
    <row r="7217" spans="1:4" x14ac:dyDescent="0.2">
      <c r="A7217">
        <v>101345</v>
      </c>
      <c r="B7217" t="s">
        <v>14712</v>
      </c>
      <c r="C7217" t="s">
        <v>69</v>
      </c>
      <c r="D7217">
        <v>76.02</v>
      </c>
    </row>
    <row r="7218" spans="1:4" x14ac:dyDescent="0.2">
      <c r="A7218">
        <v>101346</v>
      </c>
      <c r="B7218" t="s">
        <v>14713</v>
      </c>
      <c r="C7218" t="s">
        <v>69</v>
      </c>
      <c r="D7218">
        <v>39.1</v>
      </c>
    </row>
    <row r="7219" spans="1:4" x14ac:dyDescent="0.2">
      <c r="A7219">
        <v>101347</v>
      </c>
      <c r="B7219" t="s">
        <v>14714</v>
      </c>
      <c r="C7219" t="s">
        <v>69</v>
      </c>
      <c r="D7219">
        <v>49.94</v>
      </c>
    </row>
    <row r="7220" spans="1:4" x14ac:dyDescent="0.2">
      <c r="A7220">
        <v>95361</v>
      </c>
      <c r="B7220" t="s">
        <v>14715</v>
      </c>
      <c r="C7220" t="s">
        <v>533</v>
      </c>
      <c r="D7220">
        <v>0.24</v>
      </c>
    </row>
    <row r="7221" spans="1:4" x14ac:dyDescent="0.2">
      <c r="A7221">
        <v>101348</v>
      </c>
      <c r="B7221" t="s">
        <v>14716</v>
      </c>
      <c r="C7221" t="s">
        <v>69</v>
      </c>
      <c r="D7221">
        <v>32.76</v>
      </c>
    </row>
    <row r="7222" spans="1:4" x14ac:dyDescent="0.2">
      <c r="A7222">
        <v>101349</v>
      </c>
      <c r="B7222" t="s">
        <v>14717</v>
      </c>
      <c r="C7222" t="s">
        <v>69</v>
      </c>
      <c r="D7222">
        <v>36.94</v>
      </c>
    </row>
    <row r="7223" spans="1:4" x14ac:dyDescent="0.2">
      <c r="A7223">
        <v>95362</v>
      </c>
      <c r="B7223" t="s">
        <v>14718</v>
      </c>
      <c r="C7223" t="s">
        <v>533</v>
      </c>
      <c r="D7223">
        <v>0.27</v>
      </c>
    </row>
    <row r="7224" spans="1:4" x14ac:dyDescent="0.2">
      <c r="A7224">
        <v>95363</v>
      </c>
      <c r="B7224" t="s">
        <v>14719</v>
      </c>
      <c r="C7224" t="s">
        <v>533</v>
      </c>
      <c r="D7224">
        <v>0.27</v>
      </c>
    </row>
    <row r="7225" spans="1:4" x14ac:dyDescent="0.2">
      <c r="A7225">
        <v>101350</v>
      </c>
      <c r="B7225" t="s">
        <v>14720</v>
      </c>
      <c r="C7225" t="s">
        <v>69</v>
      </c>
      <c r="D7225">
        <v>36.94</v>
      </c>
    </row>
    <row r="7226" spans="1:4" x14ac:dyDescent="0.2">
      <c r="A7226">
        <v>95360</v>
      </c>
      <c r="B7226" t="s">
        <v>14721</v>
      </c>
      <c r="C7226" t="s">
        <v>533</v>
      </c>
      <c r="D7226">
        <v>0.37</v>
      </c>
    </row>
    <row r="7227" spans="1:4" x14ac:dyDescent="0.2">
      <c r="A7227">
        <v>101351</v>
      </c>
      <c r="B7227" t="s">
        <v>14722</v>
      </c>
      <c r="C7227" t="s">
        <v>69</v>
      </c>
      <c r="D7227">
        <v>31.61</v>
      </c>
    </row>
    <row r="7228" spans="1:4" x14ac:dyDescent="0.2">
      <c r="A7228">
        <v>95365</v>
      </c>
      <c r="B7228" t="s">
        <v>14723</v>
      </c>
      <c r="C7228" t="s">
        <v>533</v>
      </c>
      <c r="D7228">
        <v>0.23</v>
      </c>
    </row>
    <row r="7229" spans="1:4" x14ac:dyDescent="0.2">
      <c r="A7229">
        <v>101352</v>
      </c>
      <c r="B7229" t="s">
        <v>14724</v>
      </c>
      <c r="C7229" t="s">
        <v>69</v>
      </c>
      <c r="D7229">
        <v>31.61</v>
      </c>
    </row>
    <row r="7230" spans="1:4" x14ac:dyDescent="0.2">
      <c r="A7230">
        <v>95364</v>
      </c>
      <c r="B7230" t="s">
        <v>14725</v>
      </c>
      <c r="C7230" t="s">
        <v>533</v>
      </c>
      <c r="D7230">
        <v>0.23</v>
      </c>
    </row>
    <row r="7231" spans="1:4" x14ac:dyDescent="0.2">
      <c r="A7231">
        <v>95366</v>
      </c>
      <c r="B7231" t="s">
        <v>14726</v>
      </c>
      <c r="C7231" t="s">
        <v>533</v>
      </c>
      <c r="D7231">
        <v>0.25</v>
      </c>
    </row>
    <row r="7232" spans="1:4" x14ac:dyDescent="0.2">
      <c r="A7232">
        <v>101353</v>
      </c>
      <c r="B7232" t="s">
        <v>14727</v>
      </c>
      <c r="C7232" t="s">
        <v>69</v>
      </c>
      <c r="D7232">
        <v>33.47</v>
      </c>
    </row>
    <row r="7233" spans="1:4" x14ac:dyDescent="0.2">
      <c r="A7233">
        <v>95367</v>
      </c>
      <c r="B7233" t="s">
        <v>14728</v>
      </c>
      <c r="C7233" t="s">
        <v>533</v>
      </c>
      <c r="D7233">
        <v>0.27</v>
      </c>
    </row>
    <row r="7234" spans="1:4" x14ac:dyDescent="0.2">
      <c r="A7234">
        <v>101355</v>
      </c>
      <c r="B7234" t="s">
        <v>14729</v>
      </c>
      <c r="C7234" t="s">
        <v>69</v>
      </c>
      <c r="D7234">
        <v>36.94</v>
      </c>
    </row>
    <row r="7235" spans="1:4" x14ac:dyDescent="0.2">
      <c r="A7235">
        <v>95368</v>
      </c>
      <c r="B7235" t="s">
        <v>14730</v>
      </c>
      <c r="C7235" t="s">
        <v>533</v>
      </c>
      <c r="D7235">
        <v>0.28999999999999998</v>
      </c>
    </row>
    <row r="7236" spans="1:4" x14ac:dyDescent="0.2">
      <c r="A7236">
        <v>95369</v>
      </c>
      <c r="B7236" t="s">
        <v>14731</v>
      </c>
      <c r="C7236" t="s">
        <v>533</v>
      </c>
      <c r="D7236">
        <v>0.26</v>
      </c>
    </row>
    <row r="7237" spans="1:4" x14ac:dyDescent="0.2">
      <c r="A7237">
        <v>95370</v>
      </c>
      <c r="B7237" t="s">
        <v>14732</v>
      </c>
      <c r="C7237" t="s">
        <v>533</v>
      </c>
      <c r="D7237">
        <v>0.44</v>
      </c>
    </row>
    <row r="7238" spans="1:4" x14ac:dyDescent="0.2">
      <c r="A7238">
        <v>101356</v>
      </c>
      <c r="B7238" t="s">
        <v>14733</v>
      </c>
      <c r="C7238" t="s">
        <v>69</v>
      </c>
      <c r="D7238">
        <v>59.32</v>
      </c>
    </row>
    <row r="7239" spans="1:4" x14ac:dyDescent="0.2">
      <c r="A7239">
        <v>95371</v>
      </c>
      <c r="B7239" t="s">
        <v>14734</v>
      </c>
      <c r="C7239" t="s">
        <v>533</v>
      </c>
      <c r="D7239">
        <v>0.59</v>
      </c>
    </row>
    <row r="7240" spans="1:4" x14ac:dyDescent="0.2">
      <c r="A7240">
        <v>101357</v>
      </c>
      <c r="B7240" t="s">
        <v>14735</v>
      </c>
      <c r="C7240" t="s">
        <v>69</v>
      </c>
      <c r="D7240">
        <v>78.81</v>
      </c>
    </row>
    <row r="7241" spans="1:4" x14ac:dyDescent="0.2">
      <c r="A7241">
        <v>95372</v>
      </c>
      <c r="B7241" t="s">
        <v>14736</v>
      </c>
      <c r="C7241" t="s">
        <v>533</v>
      </c>
      <c r="D7241">
        <v>0.4</v>
      </c>
    </row>
    <row r="7242" spans="1:4" x14ac:dyDescent="0.2">
      <c r="A7242">
        <v>101358</v>
      </c>
      <c r="B7242" t="s">
        <v>14737</v>
      </c>
      <c r="C7242" t="s">
        <v>69</v>
      </c>
      <c r="D7242">
        <v>53.6</v>
      </c>
    </row>
    <row r="7243" spans="1:4" x14ac:dyDescent="0.2">
      <c r="A7243">
        <v>95373</v>
      </c>
      <c r="B7243" t="s">
        <v>14738</v>
      </c>
      <c r="C7243" t="s">
        <v>533</v>
      </c>
      <c r="D7243">
        <v>0.37</v>
      </c>
    </row>
    <row r="7244" spans="1:4" x14ac:dyDescent="0.2">
      <c r="A7244">
        <v>101359</v>
      </c>
      <c r="B7244" t="s">
        <v>14739</v>
      </c>
      <c r="C7244" t="s">
        <v>69</v>
      </c>
      <c r="D7244">
        <v>49.43</v>
      </c>
    </row>
    <row r="7245" spans="1:4" x14ac:dyDescent="0.2">
      <c r="A7245">
        <v>101360</v>
      </c>
      <c r="B7245" t="s">
        <v>14740</v>
      </c>
      <c r="C7245" t="s">
        <v>69</v>
      </c>
      <c r="D7245">
        <v>53.6</v>
      </c>
    </row>
    <row r="7246" spans="1:4" x14ac:dyDescent="0.2">
      <c r="A7246">
        <v>95374</v>
      </c>
      <c r="B7246" t="s">
        <v>14741</v>
      </c>
      <c r="C7246" t="s">
        <v>533</v>
      </c>
      <c r="D7246">
        <v>0.4</v>
      </c>
    </row>
    <row r="7247" spans="1:4" x14ac:dyDescent="0.2">
      <c r="A7247">
        <v>95375</v>
      </c>
      <c r="B7247" t="s">
        <v>14742</v>
      </c>
      <c r="C7247" t="s">
        <v>533</v>
      </c>
      <c r="D7247">
        <v>0.5</v>
      </c>
    </row>
    <row r="7248" spans="1:4" x14ac:dyDescent="0.2">
      <c r="A7248">
        <v>101361</v>
      </c>
      <c r="B7248" t="s">
        <v>14743</v>
      </c>
      <c r="C7248" t="s">
        <v>69</v>
      </c>
      <c r="D7248">
        <v>66.38</v>
      </c>
    </row>
    <row r="7249" spans="1:4" x14ac:dyDescent="0.2">
      <c r="A7249">
        <v>95376</v>
      </c>
      <c r="B7249" t="s">
        <v>14744</v>
      </c>
      <c r="C7249" t="s">
        <v>533</v>
      </c>
      <c r="D7249">
        <v>0.13</v>
      </c>
    </row>
    <row r="7250" spans="1:4" x14ac:dyDescent="0.2">
      <c r="A7250">
        <v>95377</v>
      </c>
      <c r="B7250" t="s">
        <v>14745</v>
      </c>
      <c r="C7250" t="s">
        <v>533</v>
      </c>
      <c r="D7250">
        <v>0.32</v>
      </c>
    </row>
    <row r="7251" spans="1:4" x14ac:dyDescent="0.2">
      <c r="A7251">
        <v>101363</v>
      </c>
      <c r="B7251" t="s">
        <v>14746</v>
      </c>
      <c r="C7251" t="s">
        <v>69</v>
      </c>
      <c r="D7251">
        <v>42.88</v>
      </c>
    </row>
    <row r="7252" spans="1:4" x14ac:dyDescent="0.2">
      <c r="A7252">
        <v>95378</v>
      </c>
      <c r="B7252" t="s">
        <v>14747</v>
      </c>
      <c r="C7252" t="s">
        <v>533</v>
      </c>
      <c r="D7252">
        <v>0.42</v>
      </c>
    </row>
    <row r="7253" spans="1:4" x14ac:dyDescent="0.2">
      <c r="A7253">
        <v>101364</v>
      </c>
      <c r="B7253" t="s">
        <v>14748</v>
      </c>
      <c r="C7253" t="s">
        <v>69</v>
      </c>
      <c r="D7253">
        <v>55.78</v>
      </c>
    </row>
    <row r="7254" spans="1:4" x14ac:dyDescent="0.2">
      <c r="A7254">
        <v>95379</v>
      </c>
      <c r="B7254" t="s">
        <v>14749</v>
      </c>
      <c r="C7254" t="s">
        <v>533</v>
      </c>
      <c r="D7254">
        <v>0.4</v>
      </c>
    </row>
    <row r="7255" spans="1:4" x14ac:dyDescent="0.2">
      <c r="A7255">
        <v>101365</v>
      </c>
      <c r="B7255" t="s">
        <v>14750</v>
      </c>
      <c r="C7255" t="s">
        <v>69</v>
      </c>
      <c r="D7255">
        <v>54.18</v>
      </c>
    </row>
    <row r="7256" spans="1:4" x14ac:dyDescent="0.2">
      <c r="A7256">
        <v>95380</v>
      </c>
      <c r="B7256" t="s">
        <v>14751</v>
      </c>
      <c r="C7256" t="s">
        <v>533</v>
      </c>
      <c r="D7256">
        <v>0.77</v>
      </c>
    </row>
    <row r="7257" spans="1:4" x14ac:dyDescent="0.2">
      <c r="A7257">
        <v>101366</v>
      </c>
      <c r="B7257" t="s">
        <v>14752</v>
      </c>
      <c r="C7257" t="s">
        <v>69</v>
      </c>
      <c r="D7257">
        <v>103</v>
      </c>
    </row>
    <row r="7258" spans="1:4" x14ac:dyDescent="0.2">
      <c r="A7258">
        <v>100535</v>
      </c>
      <c r="B7258" t="s">
        <v>14753</v>
      </c>
      <c r="C7258" t="s">
        <v>533</v>
      </c>
      <c r="D7258">
        <v>0.36</v>
      </c>
    </row>
    <row r="7259" spans="1:4" x14ac:dyDescent="0.2">
      <c r="A7259">
        <v>100536</v>
      </c>
      <c r="B7259" t="s">
        <v>14754</v>
      </c>
      <c r="C7259" t="s">
        <v>69</v>
      </c>
      <c r="D7259">
        <v>47.83</v>
      </c>
    </row>
    <row r="7260" spans="1:4" x14ac:dyDescent="0.2">
      <c r="A7260">
        <v>101368</v>
      </c>
      <c r="B7260" t="s">
        <v>14755</v>
      </c>
      <c r="C7260" t="s">
        <v>69</v>
      </c>
      <c r="D7260">
        <v>48.54</v>
      </c>
    </row>
    <row r="7261" spans="1:4" x14ac:dyDescent="0.2">
      <c r="A7261">
        <v>101369</v>
      </c>
      <c r="B7261" t="s">
        <v>14756</v>
      </c>
      <c r="C7261" t="s">
        <v>69</v>
      </c>
      <c r="D7261">
        <v>44.16</v>
      </c>
    </row>
    <row r="7262" spans="1:4" x14ac:dyDescent="0.2">
      <c r="A7262">
        <v>95385</v>
      </c>
      <c r="B7262" t="s">
        <v>14757</v>
      </c>
      <c r="C7262" t="s">
        <v>533</v>
      </c>
      <c r="D7262">
        <v>0.32</v>
      </c>
    </row>
    <row r="7263" spans="1:4" x14ac:dyDescent="0.2">
      <c r="A7263">
        <v>101370</v>
      </c>
      <c r="B7263" t="s">
        <v>14758</v>
      </c>
      <c r="C7263" t="s">
        <v>69</v>
      </c>
      <c r="D7263">
        <v>42.64</v>
      </c>
    </row>
    <row r="7264" spans="1:4" x14ac:dyDescent="0.2">
      <c r="A7264">
        <v>95406</v>
      </c>
      <c r="B7264" t="s">
        <v>14759</v>
      </c>
      <c r="C7264" t="s">
        <v>533</v>
      </c>
      <c r="D7264">
        <v>0.21</v>
      </c>
    </row>
    <row r="7265" spans="1:4" x14ac:dyDescent="0.2">
      <c r="A7265">
        <v>95424</v>
      </c>
      <c r="B7265" t="s">
        <v>14760</v>
      </c>
      <c r="C7265" t="s">
        <v>69</v>
      </c>
      <c r="D7265">
        <v>27.99</v>
      </c>
    </row>
    <row r="7266" spans="1:4" x14ac:dyDescent="0.2">
      <c r="A7266">
        <v>95386</v>
      </c>
      <c r="B7266" t="s">
        <v>14761</v>
      </c>
      <c r="C7266" t="s">
        <v>533</v>
      </c>
      <c r="D7266">
        <v>0.37</v>
      </c>
    </row>
    <row r="7267" spans="1:4" x14ac:dyDescent="0.2">
      <c r="A7267">
        <v>95383</v>
      </c>
      <c r="B7267" t="s">
        <v>14762</v>
      </c>
      <c r="C7267" t="s">
        <v>533</v>
      </c>
      <c r="D7267">
        <v>0.36</v>
      </c>
    </row>
    <row r="7268" spans="1:4" x14ac:dyDescent="0.2">
      <c r="A7268">
        <v>95384</v>
      </c>
      <c r="B7268" t="s">
        <v>14763</v>
      </c>
      <c r="C7268" t="s">
        <v>533</v>
      </c>
      <c r="D7268">
        <v>0.33</v>
      </c>
    </row>
    <row r="7269" spans="1:4" x14ac:dyDescent="0.2">
      <c r="A7269">
        <v>100299</v>
      </c>
      <c r="B7269" t="s">
        <v>14764</v>
      </c>
      <c r="C7269" t="s">
        <v>533</v>
      </c>
      <c r="D7269">
        <v>0.77</v>
      </c>
    </row>
    <row r="7270" spans="1:4" x14ac:dyDescent="0.2">
      <c r="A7270">
        <v>100315</v>
      </c>
      <c r="B7270" t="s">
        <v>14765</v>
      </c>
      <c r="C7270" t="s">
        <v>69</v>
      </c>
      <c r="D7270">
        <v>103.12</v>
      </c>
    </row>
    <row r="7271" spans="1:4" x14ac:dyDescent="0.2">
      <c r="A7271">
        <v>95387</v>
      </c>
      <c r="B7271" t="s">
        <v>14766</v>
      </c>
      <c r="C7271" t="s">
        <v>533</v>
      </c>
      <c r="D7271">
        <v>0.35</v>
      </c>
    </row>
    <row r="7272" spans="1:4" x14ac:dyDescent="0.2">
      <c r="A7272">
        <v>101371</v>
      </c>
      <c r="B7272" t="s">
        <v>14767</v>
      </c>
      <c r="C7272" t="s">
        <v>69</v>
      </c>
      <c r="D7272">
        <v>47.46</v>
      </c>
    </row>
    <row r="7273" spans="1:4" x14ac:dyDescent="0.2">
      <c r="A7273">
        <v>100288</v>
      </c>
      <c r="B7273" t="s">
        <v>14768</v>
      </c>
      <c r="C7273" t="s">
        <v>533</v>
      </c>
      <c r="D7273">
        <v>0.11</v>
      </c>
    </row>
    <row r="7274" spans="1:4" x14ac:dyDescent="0.2">
      <c r="A7274">
        <v>101372</v>
      </c>
      <c r="B7274" t="s">
        <v>14769</v>
      </c>
      <c r="C7274" t="s">
        <v>69</v>
      </c>
      <c r="D7274">
        <v>14.97</v>
      </c>
    </row>
    <row r="7275" spans="1:4" x14ac:dyDescent="0.2">
      <c r="A7275">
        <v>90775</v>
      </c>
      <c r="B7275" t="s">
        <v>14770</v>
      </c>
      <c r="C7275" t="s">
        <v>533</v>
      </c>
      <c r="D7275">
        <v>32.56</v>
      </c>
    </row>
    <row r="7276" spans="1:4" x14ac:dyDescent="0.2">
      <c r="A7276">
        <v>93561</v>
      </c>
      <c r="B7276" t="s">
        <v>14770</v>
      </c>
      <c r="C7276" t="s">
        <v>69</v>
      </c>
      <c r="D7276" s="335">
        <v>5639.14</v>
      </c>
    </row>
    <row r="7277" spans="1:4" x14ac:dyDescent="0.2">
      <c r="A7277">
        <v>88264</v>
      </c>
      <c r="B7277" t="s">
        <v>541</v>
      </c>
      <c r="C7277" t="s">
        <v>533</v>
      </c>
      <c r="D7277">
        <v>38.700000000000003</v>
      </c>
    </row>
    <row r="7278" spans="1:4" x14ac:dyDescent="0.2">
      <c r="A7278">
        <v>101399</v>
      </c>
      <c r="B7278" t="s">
        <v>541</v>
      </c>
      <c r="C7278" t="s">
        <v>69</v>
      </c>
      <c r="D7278" s="335">
        <v>6547.89</v>
      </c>
    </row>
    <row r="7279" spans="1:4" x14ac:dyDescent="0.2">
      <c r="A7279">
        <v>88266</v>
      </c>
      <c r="B7279" t="s">
        <v>1124</v>
      </c>
      <c r="C7279" t="s">
        <v>533</v>
      </c>
      <c r="D7279">
        <v>42.77</v>
      </c>
    </row>
    <row r="7280" spans="1:4" x14ac:dyDescent="0.2">
      <c r="A7280">
        <v>101401</v>
      </c>
      <c r="B7280" t="s">
        <v>1124</v>
      </c>
      <c r="C7280" t="s">
        <v>69</v>
      </c>
      <c r="D7280" s="335">
        <v>7270.7</v>
      </c>
    </row>
    <row r="7281" spans="1:4" x14ac:dyDescent="0.2">
      <c r="A7281">
        <v>88267</v>
      </c>
      <c r="B7281" t="s">
        <v>536</v>
      </c>
      <c r="C7281" t="s">
        <v>533</v>
      </c>
      <c r="D7281">
        <v>37.07</v>
      </c>
    </row>
    <row r="7282" spans="1:4" x14ac:dyDescent="0.2">
      <c r="A7282">
        <v>101402</v>
      </c>
      <c r="B7282" t="s">
        <v>536</v>
      </c>
      <c r="C7282" t="s">
        <v>69</v>
      </c>
      <c r="D7282" s="335">
        <v>6361.4</v>
      </c>
    </row>
    <row r="7283" spans="1:4" x14ac:dyDescent="0.2">
      <c r="A7283">
        <v>90776</v>
      </c>
      <c r="B7283" t="s">
        <v>1106</v>
      </c>
      <c r="C7283" t="s">
        <v>533</v>
      </c>
      <c r="D7283">
        <v>55.6</v>
      </c>
    </row>
    <row r="7284" spans="1:4" x14ac:dyDescent="0.2">
      <c r="A7284">
        <v>93572</v>
      </c>
      <c r="B7284" t="s">
        <v>14771</v>
      </c>
      <c r="C7284" t="s">
        <v>69</v>
      </c>
      <c r="D7284" s="335">
        <v>9534.51</v>
      </c>
    </row>
    <row r="7285" spans="1:4" x14ac:dyDescent="0.2">
      <c r="A7285">
        <v>90777</v>
      </c>
      <c r="B7285" t="s">
        <v>68</v>
      </c>
      <c r="C7285" t="s">
        <v>533</v>
      </c>
      <c r="D7285">
        <v>135.66</v>
      </c>
    </row>
    <row r="7286" spans="1:4" x14ac:dyDescent="0.2">
      <c r="A7286">
        <v>93565</v>
      </c>
      <c r="B7286" t="s">
        <v>68</v>
      </c>
      <c r="C7286" t="s">
        <v>69</v>
      </c>
      <c r="D7286" s="335">
        <v>23453.38</v>
      </c>
    </row>
    <row r="7287" spans="1:4" x14ac:dyDescent="0.2">
      <c r="A7287">
        <v>90778</v>
      </c>
      <c r="B7287" t="s">
        <v>9065</v>
      </c>
      <c r="C7287" t="s">
        <v>533</v>
      </c>
      <c r="D7287">
        <v>150.18</v>
      </c>
    </row>
    <row r="7288" spans="1:4" x14ac:dyDescent="0.2">
      <c r="A7288">
        <v>93567</v>
      </c>
      <c r="B7288" t="s">
        <v>9065</v>
      </c>
      <c r="C7288" t="s">
        <v>69</v>
      </c>
      <c r="D7288" s="335">
        <v>25968.3</v>
      </c>
    </row>
    <row r="7289" spans="1:4" x14ac:dyDescent="0.2">
      <c r="A7289">
        <v>90779</v>
      </c>
      <c r="B7289" t="s">
        <v>14772</v>
      </c>
      <c r="C7289" t="s">
        <v>533</v>
      </c>
      <c r="D7289">
        <v>166.72</v>
      </c>
    </row>
    <row r="7290" spans="1:4" x14ac:dyDescent="0.2">
      <c r="A7290">
        <v>93568</v>
      </c>
      <c r="B7290" t="s">
        <v>14772</v>
      </c>
      <c r="C7290" t="s">
        <v>69</v>
      </c>
      <c r="D7290" s="335">
        <v>28834</v>
      </c>
    </row>
    <row r="7291" spans="1:4" x14ac:dyDescent="0.2">
      <c r="A7291">
        <v>88269</v>
      </c>
      <c r="B7291" t="s">
        <v>10503</v>
      </c>
      <c r="C7291" t="s">
        <v>533</v>
      </c>
      <c r="D7291">
        <v>37.880000000000003</v>
      </c>
    </row>
    <row r="7292" spans="1:4" x14ac:dyDescent="0.2">
      <c r="A7292">
        <v>101407</v>
      </c>
      <c r="B7292" t="s">
        <v>10503</v>
      </c>
      <c r="C7292" t="s">
        <v>69</v>
      </c>
      <c r="D7292" s="335">
        <v>6530.51</v>
      </c>
    </row>
    <row r="7293" spans="1:4" x14ac:dyDescent="0.2">
      <c r="A7293">
        <v>88270</v>
      </c>
      <c r="B7293" t="s">
        <v>12188</v>
      </c>
      <c r="C7293" t="s">
        <v>533</v>
      </c>
      <c r="D7293">
        <v>39.01</v>
      </c>
    </row>
    <row r="7294" spans="1:4" x14ac:dyDescent="0.2">
      <c r="A7294">
        <v>101408</v>
      </c>
      <c r="B7294" t="s">
        <v>12188</v>
      </c>
      <c r="C7294" t="s">
        <v>69</v>
      </c>
      <c r="D7294" s="335">
        <v>6677.97</v>
      </c>
    </row>
    <row r="7295" spans="1:4" x14ac:dyDescent="0.2">
      <c r="A7295">
        <v>102919</v>
      </c>
      <c r="B7295" t="s">
        <v>14773</v>
      </c>
      <c r="C7295" t="s">
        <v>533</v>
      </c>
      <c r="D7295" t="s">
        <v>17527</v>
      </c>
    </row>
    <row r="7296" spans="1:4" x14ac:dyDescent="0.2">
      <c r="A7296">
        <v>101409</v>
      </c>
      <c r="B7296" t="s">
        <v>14774</v>
      </c>
      <c r="C7296" t="s">
        <v>69</v>
      </c>
      <c r="D7296" s="335">
        <v>8567.6200000000008</v>
      </c>
    </row>
    <row r="7297" spans="1:4" x14ac:dyDescent="0.2">
      <c r="A7297">
        <v>88441</v>
      </c>
      <c r="B7297" t="s">
        <v>14775</v>
      </c>
      <c r="C7297" t="s">
        <v>533</v>
      </c>
      <c r="D7297">
        <v>31.61</v>
      </c>
    </row>
    <row r="7298" spans="1:4" x14ac:dyDescent="0.2">
      <c r="A7298">
        <v>101410</v>
      </c>
      <c r="B7298" t="s">
        <v>14775</v>
      </c>
      <c r="C7298" t="s">
        <v>69</v>
      </c>
      <c r="D7298" s="335">
        <v>5466.08</v>
      </c>
    </row>
    <row r="7299" spans="1:4" x14ac:dyDescent="0.2">
      <c r="A7299">
        <v>88272</v>
      </c>
      <c r="B7299" t="s">
        <v>14776</v>
      </c>
      <c r="C7299" t="s">
        <v>533</v>
      </c>
      <c r="D7299">
        <v>48.44</v>
      </c>
    </row>
    <row r="7300" spans="1:4" x14ac:dyDescent="0.2">
      <c r="A7300">
        <v>88273</v>
      </c>
      <c r="B7300" t="s">
        <v>1105</v>
      </c>
      <c r="C7300" t="s">
        <v>533</v>
      </c>
      <c r="D7300">
        <v>34.5</v>
      </c>
    </row>
    <row r="7301" spans="1:4" x14ac:dyDescent="0.2">
      <c r="A7301">
        <v>101413</v>
      </c>
      <c r="B7301" t="s">
        <v>1105</v>
      </c>
      <c r="C7301" t="s">
        <v>69</v>
      </c>
      <c r="D7301" s="335">
        <v>5933.03</v>
      </c>
    </row>
    <row r="7302" spans="1:4" x14ac:dyDescent="0.2">
      <c r="A7302">
        <v>101414</v>
      </c>
      <c r="B7302" t="s">
        <v>14777</v>
      </c>
      <c r="C7302" t="s">
        <v>69</v>
      </c>
      <c r="D7302" s="335">
        <v>5550.34</v>
      </c>
    </row>
    <row r="7303" spans="1:4" x14ac:dyDescent="0.2">
      <c r="A7303">
        <v>88274</v>
      </c>
      <c r="B7303" t="s">
        <v>13692</v>
      </c>
      <c r="C7303" t="s">
        <v>533</v>
      </c>
      <c r="D7303">
        <v>32.32</v>
      </c>
    </row>
    <row r="7304" spans="1:4" x14ac:dyDescent="0.2">
      <c r="A7304">
        <v>101412</v>
      </c>
      <c r="B7304" t="s">
        <v>14778</v>
      </c>
      <c r="C7304" t="s">
        <v>69</v>
      </c>
      <c r="D7304" s="335">
        <v>8316.74</v>
      </c>
    </row>
    <row r="7305" spans="1:4" x14ac:dyDescent="0.2">
      <c r="A7305">
        <v>101415</v>
      </c>
      <c r="B7305" t="s">
        <v>14779</v>
      </c>
      <c r="C7305" t="s">
        <v>69</v>
      </c>
      <c r="D7305" s="335">
        <v>7696.5</v>
      </c>
    </row>
    <row r="7306" spans="1:4" x14ac:dyDescent="0.2">
      <c r="A7306">
        <v>100308</v>
      </c>
      <c r="B7306" t="s">
        <v>1127</v>
      </c>
      <c r="C7306" t="s">
        <v>533</v>
      </c>
      <c r="D7306">
        <v>34.99</v>
      </c>
    </row>
    <row r="7307" spans="1:4" x14ac:dyDescent="0.2">
      <c r="A7307">
        <v>101416</v>
      </c>
      <c r="B7307" t="s">
        <v>1127</v>
      </c>
      <c r="C7307" t="s">
        <v>69</v>
      </c>
      <c r="D7307" s="335">
        <v>5962.64</v>
      </c>
    </row>
    <row r="7308" spans="1:4" x14ac:dyDescent="0.2">
      <c r="A7308">
        <v>88275</v>
      </c>
      <c r="B7308" t="s">
        <v>14780</v>
      </c>
      <c r="C7308" t="s">
        <v>533</v>
      </c>
      <c r="D7308">
        <v>44.44</v>
      </c>
    </row>
    <row r="7309" spans="1:4" x14ac:dyDescent="0.2">
      <c r="A7309">
        <v>90780</v>
      </c>
      <c r="B7309" t="s">
        <v>14781</v>
      </c>
      <c r="C7309" t="s">
        <v>533</v>
      </c>
      <c r="D7309">
        <v>72.849999999999994</v>
      </c>
    </row>
    <row r="7310" spans="1:4" x14ac:dyDescent="0.2">
      <c r="A7310">
        <v>94295</v>
      </c>
      <c r="B7310" t="s">
        <v>14781</v>
      </c>
      <c r="C7310" t="s">
        <v>69</v>
      </c>
      <c r="D7310" s="335">
        <v>12504.11</v>
      </c>
    </row>
    <row r="7311" spans="1:4" x14ac:dyDescent="0.2">
      <c r="A7311">
        <v>88277</v>
      </c>
      <c r="B7311" t="s">
        <v>1130</v>
      </c>
      <c r="C7311" t="s">
        <v>533</v>
      </c>
      <c r="D7311">
        <v>49.7</v>
      </c>
    </row>
    <row r="7312" spans="1:4" x14ac:dyDescent="0.2">
      <c r="A7312">
        <v>100307</v>
      </c>
      <c r="B7312" t="s">
        <v>14782</v>
      </c>
      <c r="C7312" t="s">
        <v>533</v>
      </c>
      <c r="D7312">
        <v>36.92</v>
      </c>
    </row>
    <row r="7313" spans="1:4" x14ac:dyDescent="0.2">
      <c r="A7313">
        <v>101417</v>
      </c>
      <c r="B7313" t="s">
        <v>14782</v>
      </c>
      <c r="C7313" t="s">
        <v>69</v>
      </c>
      <c r="D7313" s="335">
        <v>6274.9</v>
      </c>
    </row>
    <row r="7314" spans="1:4" x14ac:dyDescent="0.2">
      <c r="A7314">
        <v>88278</v>
      </c>
      <c r="B7314" t="s">
        <v>2675</v>
      </c>
      <c r="C7314" t="s">
        <v>533</v>
      </c>
      <c r="D7314">
        <v>41.39</v>
      </c>
    </row>
    <row r="7315" spans="1:4" x14ac:dyDescent="0.2">
      <c r="A7315">
        <v>101418</v>
      </c>
      <c r="B7315" t="s">
        <v>2675</v>
      </c>
      <c r="C7315" t="s">
        <v>69</v>
      </c>
      <c r="D7315" s="335">
        <v>7145.59</v>
      </c>
    </row>
    <row r="7316" spans="1:4" x14ac:dyDescent="0.2">
      <c r="A7316">
        <v>105535</v>
      </c>
      <c r="B7316" t="s">
        <v>14783</v>
      </c>
      <c r="C7316" t="s">
        <v>533</v>
      </c>
      <c r="D7316" t="s">
        <v>17527</v>
      </c>
    </row>
    <row r="7317" spans="1:4" x14ac:dyDescent="0.2">
      <c r="A7317">
        <v>101419</v>
      </c>
      <c r="B7317" t="s">
        <v>14784</v>
      </c>
      <c r="C7317" t="s">
        <v>69</v>
      </c>
      <c r="D7317" s="335">
        <v>8473.1</v>
      </c>
    </row>
    <row r="7318" spans="1:4" x14ac:dyDescent="0.2">
      <c r="A7318">
        <v>88279</v>
      </c>
      <c r="B7318" t="s">
        <v>10655</v>
      </c>
      <c r="C7318" t="s">
        <v>533</v>
      </c>
      <c r="D7318">
        <v>49.81</v>
      </c>
    </row>
    <row r="7319" spans="1:4" x14ac:dyDescent="0.2">
      <c r="A7319">
        <v>88281</v>
      </c>
      <c r="B7319" t="s">
        <v>9323</v>
      </c>
      <c r="C7319" t="s">
        <v>533</v>
      </c>
      <c r="D7319">
        <v>55.34</v>
      </c>
    </row>
    <row r="7320" spans="1:4" x14ac:dyDescent="0.2">
      <c r="A7320">
        <v>93558</v>
      </c>
      <c r="B7320" t="s">
        <v>14785</v>
      </c>
      <c r="C7320" t="s">
        <v>69</v>
      </c>
      <c r="D7320" s="335">
        <v>9316.17</v>
      </c>
    </row>
    <row r="7321" spans="1:4" x14ac:dyDescent="0.2">
      <c r="A7321">
        <v>101420</v>
      </c>
      <c r="B7321" t="s">
        <v>14786</v>
      </c>
      <c r="C7321" t="s">
        <v>69</v>
      </c>
      <c r="D7321" s="335">
        <v>9622.18</v>
      </c>
    </row>
    <row r="7322" spans="1:4" x14ac:dyDescent="0.2">
      <c r="A7322">
        <v>101421</v>
      </c>
      <c r="B7322" t="s">
        <v>14787</v>
      </c>
      <c r="C7322" t="s">
        <v>69</v>
      </c>
      <c r="D7322" s="335">
        <v>11219.36</v>
      </c>
    </row>
    <row r="7323" spans="1:4" x14ac:dyDescent="0.2">
      <c r="A7323">
        <v>88282</v>
      </c>
      <c r="B7323" t="s">
        <v>9392</v>
      </c>
      <c r="C7323" t="s">
        <v>533</v>
      </c>
      <c r="D7323">
        <v>53.6</v>
      </c>
    </row>
    <row r="7324" spans="1:4" x14ac:dyDescent="0.2">
      <c r="A7324">
        <v>88283</v>
      </c>
      <c r="B7324" t="s">
        <v>9363</v>
      </c>
      <c r="C7324" t="s">
        <v>533</v>
      </c>
      <c r="D7324">
        <v>64.489999999999995</v>
      </c>
    </row>
    <row r="7325" spans="1:4" x14ac:dyDescent="0.2">
      <c r="A7325">
        <v>101422</v>
      </c>
      <c r="B7325" t="s">
        <v>14788</v>
      </c>
      <c r="C7325" t="s">
        <v>69</v>
      </c>
      <c r="D7325" s="335">
        <v>7870.75</v>
      </c>
    </row>
    <row r="7326" spans="1:4" x14ac:dyDescent="0.2">
      <c r="A7326">
        <v>88284</v>
      </c>
      <c r="B7326" t="s">
        <v>9309</v>
      </c>
      <c r="C7326" t="s">
        <v>533</v>
      </c>
      <c r="D7326">
        <v>45.33</v>
      </c>
    </row>
    <row r="7327" spans="1:4" x14ac:dyDescent="0.2">
      <c r="A7327">
        <v>101424</v>
      </c>
      <c r="B7327" t="s">
        <v>14789</v>
      </c>
      <c r="C7327" t="s">
        <v>69</v>
      </c>
      <c r="D7327" s="335">
        <v>10065.77</v>
      </c>
    </row>
    <row r="7328" spans="1:4" x14ac:dyDescent="0.2">
      <c r="A7328">
        <v>88286</v>
      </c>
      <c r="B7328" t="s">
        <v>9814</v>
      </c>
      <c r="C7328" t="s">
        <v>533</v>
      </c>
      <c r="D7328">
        <v>58.42</v>
      </c>
    </row>
    <row r="7329" spans="1:4" x14ac:dyDescent="0.2">
      <c r="A7329">
        <v>88288</v>
      </c>
      <c r="B7329" t="s">
        <v>14790</v>
      </c>
      <c r="C7329" t="s">
        <v>533</v>
      </c>
      <c r="D7329">
        <v>29.89</v>
      </c>
    </row>
    <row r="7330" spans="1:4" x14ac:dyDescent="0.2">
      <c r="A7330">
        <v>101425</v>
      </c>
      <c r="B7330" t="s">
        <v>14790</v>
      </c>
      <c r="C7330" t="s">
        <v>69</v>
      </c>
      <c r="D7330" s="335">
        <v>5162.62</v>
      </c>
    </row>
    <row r="7331" spans="1:4" x14ac:dyDescent="0.2">
      <c r="A7331">
        <v>101426</v>
      </c>
      <c r="B7331" t="s">
        <v>14791</v>
      </c>
      <c r="C7331" t="s">
        <v>69</v>
      </c>
      <c r="D7331" s="335">
        <v>7086.5</v>
      </c>
    </row>
    <row r="7332" spans="1:4" x14ac:dyDescent="0.2">
      <c r="A7332">
        <v>88291</v>
      </c>
      <c r="B7332" t="s">
        <v>2415</v>
      </c>
      <c r="C7332" t="s">
        <v>533</v>
      </c>
      <c r="D7332">
        <v>37.92</v>
      </c>
    </row>
    <row r="7333" spans="1:4" x14ac:dyDescent="0.2">
      <c r="A7333">
        <v>101427</v>
      </c>
      <c r="B7333" t="s">
        <v>2415</v>
      </c>
      <c r="C7333" t="s">
        <v>69</v>
      </c>
      <c r="D7333" s="335">
        <v>6560.5</v>
      </c>
    </row>
    <row r="7334" spans="1:4" x14ac:dyDescent="0.2">
      <c r="A7334">
        <v>101428</v>
      </c>
      <c r="B7334" t="s">
        <v>14792</v>
      </c>
      <c r="C7334" t="s">
        <v>69</v>
      </c>
      <c r="D7334" s="335">
        <v>5853.5</v>
      </c>
    </row>
    <row r="7335" spans="1:4" x14ac:dyDescent="0.2">
      <c r="A7335">
        <v>88377</v>
      </c>
      <c r="B7335" t="s">
        <v>7730</v>
      </c>
      <c r="C7335" t="s">
        <v>533</v>
      </c>
      <c r="D7335">
        <v>33.85</v>
      </c>
    </row>
    <row r="7336" spans="1:4" x14ac:dyDescent="0.2">
      <c r="A7336">
        <v>101429</v>
      </c>
      <c r="B7336" t="s">
        <v>14793</v>
      </c>
      <c r="C7336" t="s">
        <v>69</v>
      </c>
      <c r="D7336" s="335">
        <v>6745.36</v>
      </c>
    </row>
    <row r="7337" spans="1:4" x14ac:dyDescent="0.2">
      <c r="A7337">
        <v>88292</v>
      </c>
      <c r="B7337" t="s">
        <v>14794</v>
      </c>
      <c r="C7337" t="s">
        <v>533</v>
      </c>
      <c r="D7337">
        <v>38.97</v>
      </c>
    </row>
    <row r="7338" spans="1:4" x14ac:dyDescent="0.2">
      <c r="A7338">
        <v>88293</v>
      </c>
      <c r="B7338" t="s">
        <v>9964</v>
      </c>
      <c r="C7338" t="s">
        <v>533</v>
      </c>
      <c r="D7338">
        <v>37.92</v>
      </c>
    </row>
    <row r="7339" spans="1:4" x14ac:dyDescent="0.2">
      <c r="A7339">
        <v>101430</v>
      </c>
      <c r="B7339" t="s">
        <v>14795</v>
      </c>
      <c r="C7339" t="s">
        <v>69</v>
      </c>
      <c r="D7339" s="335">
        <v>6560.5</v>
      </c>
    </row>
    <row r="7340" spans="1:4" x14ac:dyDescent="0.2">
      <c r="A7340">
        <v>88294</v>
      </c>
      <c r="B7340" t="s">
        <v>9623</v>
      </c>
      <c r="C7340" t="s">
        <v>533</v>
      </c>
      <c r="D7340">
        <v>42.23</v>
      </c>
    </row>
    <row r="7341" spans="1:4" x14ac:dyDescent="0.2">
      <c r="A7341">
        <v>101431</v>
      </c>
      <c r="B7341" t="s">
        <v>9623</v>
      </c>
      <c r="C7341" t="s">
        <v>69</v>
      </c>
      <c r="D7341" s="335">
        <v>7293.01</v>
      </c>
    </row>
    <row r="7342" spans="1:4" x14ac:dyDescent="0.2">
      <c r="A7342">
        <v>88295</v>
      </c>
      <c r="B7342" t="s">
        <v>9758</v>
      </c>
      <c r="C7342" t="s">
        <v>533</v>
      </c>
      <c r="D7342">
        <v>33.53</v>
      </c>
    </row>
    <row r="7343" spans="1:4" x14ac:dyDescent="0.2">
      <c r="A7343">
        <v>101432</v>
      </c>
      <c r="B7343" t="s">
        <v>14796</v>
      </c>
      <c r="C7343" t="s">
        <v>69</v>
      </c>
      <c r="D7343" s="335">
        <v>5763.88</v>
      </c>
    </row>
    <row r="7344" spans="1:4" x14ac:dyDescent="0.2">
      <c r="A7344">
        <v>88296</v>
      </c>
      <c r="B7344" t="s">
        <v>9711</v>
      </c>
      <c r="C7344" t="s">
        <v>533</v>
      </c>
      <c r="D7344">
        <v>44.6</v>
      </c>
    </row>
    <row r="7345" spans="1:4" x14ac:dyDescent="0.2">
      <c r="A7345">
        <v>101433</v>
      </c>
      <c r="B7345" t="s">
        <v>9711</v>
      </c>
      <c r="C7345" t="s">
        <v>69</v>
      </c>
      <c r="D7345" s="335">
        <v>7676.47</v>
      </c>
    </row>
    <row r="7346" spans="1:4" x14ac:dyDescent="0.2">
      <c r="A7346">
        <v>101434</v>
      </c>
      <c r="B7346" t="s">
        <v>14797</v>
      </c>
      <c r="C7346" t="s">
        <v>69</v>
      </c>
      <c r="D7346" s="335">
        <v>6010.51</v>
      </c>
    </row>
    <row r="7347" spans="1:4" x14ac:dyDescent="0.2">
      <c r="A7347">
        <v>88298</v>
      </c>
      <c r="B7347" t="s">
        <v>9880</v>
      </c>
      <c r="C7347" t="s">
        <v>533</v>
      </c>
      <c r="D7347">
        <v>38.97</v>
      </c>
    </row>
    <row r="7348" spans="1:4" x14ac:dyDescent="0.2">
      <c r="A7348">
        <v>101436</v>
      </c>
      <c r="B7348" t="s">
        <v>9880</v>
      </c>
      <c r="C7348" t="s">
        <v>69</v>
      </c>
      <c r="D7348" s="335">
        <v>6745.36</v>
      </c>
    </row>
    <row r="7349" spans="1:4" x14ac:dyDescent="0.2">
      <c r="A7349">
        <v>101437</v>
      </c>
      <c r="B7349" t="s">
        <v>14798</v>
      </c>
      <c r="C7349" t="s">
        <v>69</v>
      </c>
      <c r="D7349" s="335">
        <v>7412.51</v>
      </c>
    </row>
    <row r="7350" spans="1:4" x14ac:dyDescent="0.2">
      <c r="A7350">
        <v>88299</v>
      </c>
      <c r="B7350" t="s">
        <v>14799</v>
      </c>
      <c r="C7350" t="s">
        <v>533</v>
      </c>
      <c r="D7350">
        <v>42.8</v>
      </c>
    </row>
    <row r="7351" spans="1:4" x14ac:dyDescent="0.2">
      <c r="A7351">
        <v>88300</v>
      </c>
      <c r="B7351" t="s">
        <v>9958</v>
      </c>
      <c r="C7351" t="s">
        <v>533</v>
      </c>
      <c r="D7351">
        <v>42.8</v>
      </c>
    </row>
    <row r="7352" spans="1:4" x14ac:dyDescent="0.2">
      <c r="A7352">
        <v>101438</v>
      </c>
      <c r="B7352" t="s">
        <v>9958</v>
      </c>
      <c r="C7352" t="s">
        <v>69</v>
      </c>
      <c r="D7352" s="335">
        <v>7412.51</v>
      </c>
    </row>
    <row r="7353" spans="1:4" x14ac:dyDescent="0.2">
      <c r="A7353">
        <v>88297</v>
      </c>
      <c r="B7353" t="s">
        <v>9070</v>
      </c>
      <c r="C7353" t="s">
        <v>533</v>
      </c>
      <c r="D7353">
        <v>42.02</v>
      </c>
    </row>
    <row r="7354" spans="1:4" x14ac:dyDescent="0.2">
      <c r="A7354">
        <v>101435</v>
      </c>
      <c r="B7354" t="s">
        <v>14800</v>
      </c>
      <c r="C7354" t="s">
        <v>69</v>
      </c>
      <c r="D7354" s="335">
        <v>7258.28</v>
      </c>
    </row>
    <row r="7355" spans="1:4" x14ac:dyDescent="0.2">
      <c r="A7355">
        <v>101440</v>
      </c>
      <c r="B7355" t="s">
        <v>14801</v>
      </c>
      <c r="C7355" t="s">
        <v>69</v>
      </c>
      <c r="D7355" s="335">
        <v>6560.5</v>
      </c>
    </row>
    <row r="7356" spans="1:4" x14ac:dyDescent="0.2">
      <c r="A7356">
        <v>88302</v>
      </c>
      <c r="B7356" t="s">
        <v>9677</v>
      </c>
      <c r="C7356" t="s">
        <v>533</v>
      </c>
      <c r="D7356">
        <v>37.92</v>
      </c>
    </row>
    <row r="7357" spans="1:4" x14ac:dyDescent="0.2">
      <c r="A7357">
        <v>88301</v>
      </c>
      <c r="B7357" t="s">
        <v>9874</v>
      </c>
      <c r="C7357" t="s">
        <v>533</v>
      </c>
      <c r="D7357">
        <v>37.92</v>
      </c>
    </row>
    <row r="7358" spans="1:4" x14ac:dyDescent="0.2">
      <c r="A7358">
        <v>101439</v>
      </c>
      <c r="B7358" t="s">
        <v>9874</v>
      </c>
      <c r="C7358" t="s">
        <v>69</v>
      </c>
      <c r="D7358" s="335">
        <v>6560.5</v>
      </c>
    </row>
    <row r="7359" spans="1:4" x14ac:dyDescent="0.2">
      <c r="A7359">
        <v>88303</v>
      </c>
      <c r="B7359" t="s">
        <v>10221</v>
      </c>
      <c r="C7359" t="s">
        <v>533</v>
      </c>
      <c r="D7359">
        <v>39.630000000000003</v>
      </c>
    </row>
    <row r="7360" spans="1:4" x14ac:dyDescent="0.2">
      <c r="A7360">
        <v>101441</v>
      </c>
      <c r="B7360" t="s">
        <v>10221</v>
      </c>
      <c r="C7360" t="s">
        <v>69</v>
      </c>
      <c r="D7360" s="335">
        <v>6858.32</v>
      </c>
    </row>
    <row r="7361" spans="1:4" x14ac:dyDescent="0.2">
      <c r="A7361">
        <v>88304</v>
      </c>
      <c r="B7361" t="s">
        <v>10391</v>
      </c>
      <c r="C7361" t="s">
        <v>533</v>
      </c>
      <c r="D7361">
        <v>42.8</v>
      </c>
    </row>
    <row r="7362" spans="1:4" x14ac:dyDescent="0.2">
      <c r="A7362">
        <v>101443</v>
      </c>
      <c r="B7362" t="s">
        <v>10391</v>
      </c>
      <c r="C7362" t="s">
        <v>69</v>
      </c>
      <c r="D7362" s="335">
        <v>7412.51</v>
      </c>
    </row>
    <row r="7363" spans="1:4" x14ac:dyDescent="0.2">
      <c r="A7363">
        <v>88306</v>
      </c>
      <c r="B7363" t="s">
        <v>9989</v>
      </c>
      <c r="C7363" t="s">
        <v>533</v>
      </c>
      <c r="D7363">
        <v>34.85</v>
      </c>
    </row>
    <row r="7364" spans="1:4" x14ac:dyDescent="0.2">
      <c r="A7364">
        <v>88307</v>
      </c>
      <c r="B7364" t="s">
        <v>9231</v>
      </c>
      <c r="C7364" t="s">
        <v>533</v>
      </c>
      <c r="D7364">
        <v>40.94</v>
      </c>
    </row>
    <row r="7365" spans="1:4" x14ac:dyDescent="0.2">
      <c r="A7365">
        <v>88308</v>
      </c>
      <c r="B7365" t="s">
        <v>14802</v>
      </c>
      <c r="C7365" t="s">
        <v>533</v>
      </c>
      <c r="D7365">
        <v>41</v>
      </c>
    </row>
    <row r="7366" spans="1:4" x14ac:dyDescent="0.2">
      <c r="A7366">
        <v>101444</v>
      </c>
      <c r="B7366" t="s">
        <v>14802</v>
      </c>
      <c r="C7366" t="s">
        <v>69</v>
      </c>
      <c r="D7366" s="335">
        <v>7056.27</v>
      </c>
    </row>
    <row r="7367" spans="1:4" x14ac:dyDescent="0.2">
      <c r="A7367">
        <v>88309</v>
      </c>
      <c r="B7367" t="s">
        <v>558</v>
      </c>
      <c r="C7367" t="s">
        <v>533</v>
      </c>
      <c r="D7367">
        <v>38.89</v>
      </c>
    </row>
    <row r="7368" spans="1:4" x14ac:dyDescent="0.2">
      <c r="A7368">
        <v>101445</v>
      </c>
      <c r="B7368" t="s">
        <v>558</v>
      </c>
      <c r="C7368" t="s">
        <v>69</v>
      </c>
      <c r="D7368" s="335">
        <v>6656.54</v>
      </c>
    </row>
    <row r="7369" spans="1:4" x14ac:dyDescent="0.2">
      <c r="A7369">
        <v>88310</v>
      </c>
      <c r="B7369" t="s">
        <v>605</v>
      </c>
      <c r="C7369" t="s">
        <v>533</v>
      </c>
      <c r="D7369">
        <v>39.770000000000003</v>
      </c>
    </row>
    <row r="7370" spans="1:4" x14ac:dyDescent="0.2">
      <c r="A7370">
        <v>101446</v>
      </c>
      <c r="B7370" t="s">
        <v>605</v>
      </c>
      <c r="C7370" t="s">
        <v>69</v>
      </c>
      <c r="D7370" s="335">
        <v>6834.19</v>
      </c>
    </row>
    <row r="7371" spans="1:4" x14ac:dyDescent="0.2">
      <c r="A7371">
        <v>88311</v>
      </c>
      <c r="B7371" t="s">
        <v>14803</v>
      </c>
      <c r="C7371" t="s">
        <v>533</v>
      </c>
      <c r="D7371">
        <v>37.590000000000003</v>
      </c>
    </row>
    <row r="7372" spans="1:4" x14ac:dyDescent="0.2">
      <c r="A7372">
        <v>101447</v>
      </c>
      <c r="B7372" t="s">
        <v>14803</v>
      </c>
      <c r="C7372" t="s">
        <v>69</v>
      </c>
      <c r="D7372" s="335">
        <v>6459.15</v>
      </c>
    </row>
    <row r="7373" spans="1:4" x14ac:dyDescent="0.2">
      <c r="A7373">
        <v>88312</v>
      </c>
      <c r="B7373" t="s">
        <v>14804</v>
      </c>
      <c r="C7373" t="s">
        <v>533</v>
      </c>
      <c r="D7373">
        <v>39.770000000000003</v>
      </c>
    </row>
    <row r="7374" spans="1:4" x14ac:dyDescent="0.2">
      <c r="A7374">
        <v>101448</v>
      </c>
      <c r="B7374" t="s">
        <v>14804</v>
      </c>
      <c r="C7374" t="s">
        <v>69</v>
      </c>
      <c r="D7374" s="335">
        <v>6834.19</v>
      </c>
    </row>
    <row r="7375" spans="1:4" x14ac:dyDescent="0.2">
      <c r="A7375">
        <v>101449</v>
      </c>
      <c r="B7375" t="s">
        <v>14805</v>
      </c>
      <c r="C7375" t="s">
        <v>69</v>
      </c>
      <c r="D7375" s="335">
        <v>5667.59</v>
      </c>
    </row>
    <row r="7376" spans="1:4" x14ac:dyDescent="0.2">
      <c r="A7376">
        <v>88313</v>
      </c>
      <c r="B7376" t="s">
        <v>14806</v>
      </c>
      <c r="C7376" t="s">
        <v>533</v>
      </c>
      <c r="D7376">
        <v>33.11</v>
      </c>
    </row>
    <row r="7377" spans="1:4" x14ac:dyDescent="0.2">
      <c r="A7377">
        <v>88314</v>
      </c>
      <c r="B7377" t="s">
        <v>7975</v>
      </c>
      <c r="C7377" t="s">
        <v>533</v>
      </c>
      <c r="D7377">
        <v>36.11</v>
      </c>
    </row>
    <row r="7378" spans="1:4" x14ac:dyDescent="0.2">
      <c r="A7378">
        <v>88315</v>
      </c>
      <c r="B7378" t="s">
        <v>843</v>
      </c>
      <c r="C7378" t="s">
        <v>533</v>
      </c>
      <c r="D7378">
        <v>38.619999999999997</v>
      </c>
    </row>
    <row r="7379" spans="1:4" x14ac:dyDescent="0.2">
      <c r="A7379">
        <v>101451</v>
      </c>
      <c r="B7379" t="s">
        <v>843</v>
      </c>
      <c r="C7379" t="s">
        <v>69</v>
      </c>
      <c r="D7379" s="335">
        <v>6656.54</v>
      </c>
    </row>
    <row r="7380" spans="1:4" x14ac:dyDescent="0.2">
      <c r="A7380">
        <v>88316</v>
      </c>
      <c r="B7380" t="s">
        <v>543</v>
      </c>
      <c r="C7380" t="s">
        <v>533</v>
      </c>
      <c r="D7380">
        <v>30.51</v>
      </c>
    </row>
    <row r="7381" spans="1:4" x14ac:dyDescent="0.2">
      <c r="A7381">
        <v>101452</v>
      </c>
      <c r="B7381" t="s">
        <v>14807</v>
      </c>
      <c r="C7381" t="s">
        <v>69</v>
      </c>
      <c r="D7381" s="335">
        <v>5214.49</v>
      </c>
    </row>
    <row r="7382" spans="1:4" x14ac:dyDescent="0.2">
      <c r="A7382">
        <v>88318</v>
      </c>
      <c r="B7382" t="s">
        <v>14808</v>
      </c>
      <c r="C7382" t="s">
        <v>533</v>
      </c>
      <c r="D7382">
        <v>80.02</v>
      </c>
    </row>
    <row r="7383" spans="1:4" x14ac:dyDescent="0.2">
      <c r="A7383">
        <v>88317</v>
      </c>
      <c r="B7383" t="s">
        <v>7969</v>
      </c>
      <c r="C7383" t="s">
        <v>533</v>
      </c>
      <c r="D7383">
        <v>47.67</v>
      </c>
    </row>
    <row r="7384" spans="1:4" x14ac:dyDescent="0.2">
      <c r="A7384">
        <v>101453</v>
      </c>
      <c r="B7384" t="s">
        <v>7969</v>
      </c>
      <c r="C7384" t="s">
        <v>69</v>
      </c>
      <c r="D7384" s="335">
        <v>8222.2000000000007</v>
      </c>
    </row>
    <row r="7385" spans="1:4" x14ac:dyDescent="0.2">
      <c r="A7385">
        <v>101454</v>
      </c>
      <c r="B7385" t="s">
        <v>14809</v>
      </c>
      <c r="C7385" t="s">
        <v>69</v>
      </c>
      <c r="D7385" s="335">
        <v>13840.39</v>
      </c>
    </row>
    <row r="7386" spans="1:4" x14ac:dyDescent="0.2">
      <c r="A7386">
        <v>100533</v>
      </c>
      <c r="B7386" t="s">
        <v>14810</v>
      </c>
      <c r="C7386" t="s">
        <v>533</v>
      </c>
      <c r="D7386">
        <v>29.26</v>
      </c>
    </row>
    <row r="7387" spans="1:4" x14ac:dyDescent="0.2">
      <c r="A7387">
        <v>100534</v>
      </c>
      <c r="B7387" t="s">
        <v>14810</v>
      </c>
      <c r="C7387" t="s">
        <v>69</v>
      </c>
      <c r="D7387" s="335">
        <v>5013.66</v>
      </c>
    </row>
    <row r="7388" spans="1:4" x14ac:dyDescent="0.2">
      <c r="A7388">
        <v>88323</v>
      </c>
      <c r="B7388" t="s">
        <v>588</v>
      </c>
      <c r="C7388" t="s">
        <v>533</v>
      </c>
      <c r="D7388">
        <v>38.049999999999997</v>
      </c>
    </row>
    <row r="7389" spans="1:4" x14ac:dyDescent="0.2">
      <c r="A7389">
        <v>101458</v>
      </c>
      <c r="B7389" t="s">
        <v>14811</v>
      </c>
      <c r="C7389" t="s">
        <v>69</v>
      </c>
      <c r="D7389" s="335">
        <v>6563.26</v>
      </c>
    </row>
    <row r="7390" spans="1:4" x14ac:dyDescent="0.2">
      <c r="A7390">
        <v>90781</v>
      </c>
      <c r="B7390" t="s">
        <v>12041</v>
      </c>
      <c r="C7390" t="s">
        <v>533</v>
      </c>
      <c r="D7390">
        <v>34.46</v>
      </c>
    </row>
    <row r="7391" spans="1:4" x14ac:dyDescent="0.2">
      <c r="A7391">
        <v>94296</v>
      </c>
      <c r="B7391" t="s">
        <v>12041</v>
      </c>
      <c r="C7391" t="s">
        <v>69</v>
      </c>
      <c r="D7391" s="335">
        <v>5954.83</v>
      </c>
    </row>
    <row r="7392" spans="1:4" x14ac:dyDescent="0.2">
      <c r="A7392">
        <v>88324</v>
      </c>
      <c r="B7392" t="s">
        <v>10324</v>
      </c>
      <c r="C7392" t="s">
        <v>533</v>
      </c>
      <c r="D7392">
        <v>42.02</v>
      </c>
    </row>
    <row r="7393" spans="1:4" x14ac:dyDescent="0.2">
      <c r="A7393">
        <v>88321</v>
      </c>
      <c r="B7393" t="s">
        <v>14812</v>
      </c>
      <c r="C7393" t="s">
        <v>533</v>
      </c>
      <c r="D7393">
        <v>53.28</v>
      </c>
    </row>
    <row r="7394" spans="1:4" x14ac:dyDescent="0.2">
      <c r="A7394">
        <v>101456</v>
      </c>
      <c r="B7394" t="s">
        <v>14813</v>
      </c>
      <c r="C7394" t="s">
        <v>69</v>
      </c>
      <c r="D7394" s="335">
        <v>9235.25</v>
      </c>
    </row>
    <row r="7395" spans="1:4" x14ac:dyDescent="0.2">
      <c r="A7395">
        <v>100309</v>
      </c>
      <c r="B7395" t="s">
        <v>14814</v>
      </c>
      <c r="C7395" t="s">
        <v>533</v>
      </c>
      <c r="D7395">
        <v>52.9</v>
      </c>
    </row>
    <row r="7396" spans="1:4" x14ac:dyDescent="0.2">
      <c r="A7396">
        <v>100321</v>
      </c>
      <c r="B7396" t="s">
        <v>14814</v>
      </c>
      <c r="C7396" t="s">
        <v>69</v>
      </c>
      <c r="D7396" s="335">
        <v>9096.44</v>
      </c>
    </row>
    <row r="7397" spans="1:4" x14ac:dyDescent="0.2">
      <c r="A7397">
        <v>88322</v>
      </c>
      <c r="B7397" t="s">
        <v>14815</v>
      </c>
      <c r="C7397" t="s">
        <v>533</v>
      </c>
      <c r="D7397">
        <v>38.200000000000003</v>
      </c>
    </row>
    <row r="7398" spans="1:4" x14ac:dyDescent="0.2">
      <c r="A7398">
        <v>101457</v>
      </c>
      <c r="B7398" t="s">
        <v>14815</v>
      </c>
      <c r="C7398" t="s">
        <v>69</v>
      </c>
      <c r="D7398" s="335">
        <v>6592.72</v>
      </c>
    </row>
    <row r="7399" spans="1:4" x14ac:dyDescent="0.2">
      <c r="A7399">
        <v>88325</v>
      </c>
      <c r="B7399" t="s">
        <v>672</v>
      </c>
      <c r="C7399" t="s">
        <v>533</v>
      </c>
      <c r="D7399">
        <v>34.85</v>
      </c>
    </row>
    <row r="7400" spans="1:4" x14ac:dyDescent="0.2">
      <c r="A7400">
        <v>101459</v>
      </c>
      <c r="B7400" t="s">
        <v>672</v>
      </c>
      <c r="C7400" t="s">
        <v>69</v>
      </c>
      <c r="D7400" s="335">
        <v>5990.01</v>
      </c>
    </row>
    <row r="7401" spans="1:4" x14ac:dyDescent="0.2">
      <c r="A7401">
        <v>100289</v>
      </c>
      <c r="B7401" t="s">
        <v>14816</v>
      </c>
      <c r="C7401" t="s">
        <v>533</v>
      </c>
      <c r="D7401">
        <v>32.56</v>
      </c>
    </row>
    <row r="7402" spans="1:4" x14ac:dyDescent="0.2">
      <c r="A7402">
        <v>101460</v>
      </c>
      <c r="B7402" t="s">
        <v>14816</v>
      </c>
      <c r="C7402" t="s">
        <v>69</v>
      </c>
      <c r="D7402" s="335">
        <v>5631.35</v>
      </c>
    </row>
    <row r="7403" spans="1:4" x14ac:dyDescent="0.2">
      <c r="A7403">
        <v>105011</v>
      </c>
      <c r="B7403" t="s">
        <v>14817</v>
      </c>
      <c r="C7403" t="s">
        <v>83</v>
      </c>
      <c r="D7403">
        <v>0.7</v>
      </c>
    </row>
    <row r="7404" spans="1:4" x14ac:dyDescent="0.2">
      <c r="A7404">
        <v>99061</v>
      </c>
      <c r="B7404" t="s">
        <v>14818</v>
      </c>
      <c r="C7404" t="s">
        <v>52</v>
      </c>
      <c r="D7404">
        <v>150.84</v>
      </c>
    </row>
    <row r="7405" spans="1:4" x14ac:dyDescent="0.2">
      <c r="A7405">
        <v>99060</v>
      </c>
      <c r="B7405" t="s">
        <v>14819</v>
      </c>
      <c r="C7405" t="s">
        <v>52</v>
      </c>
      <c r="D7405">
        <v>243.61</v>
      </c>
    </row>
    <row r="7406" spans="1:4" x14ac:dyDescent="0.2">
      <c r="A7406">
        <v>105008</v>
      </c>
      <c r="B7406" t="s">
        <v>14820</v>
      </c>
      <c r="C7406" t="s">
        <v>52</v>
      </c>
      <c r="D7406" t="s">
        <v>17527</v>
      </c>
    </row>
    <row r="7407" spans="1:4" x14ac:dyDescent="0.2">
      <c r="A7407">
        <v>105009</v>
      </c>
      <c r="B7407" t="s">
        <v>14821</v>
      </c>
      <c r="C7407" t="s">
        <v>83</v>
      </c>
      <c r="D7407">
        <v>99.93</v>
      </c>
    </row>
    <row r="7408" spans="1:4" x14ac:dyDescent="0.2">
      <c r="A7408">
        <v>99059</v>
      </c>
      <c r="B7408" t="s">
        <v>1243</v>
      </c>
      <c r="C7408" t="s">
        <v>83</v>
      </c>
      <c r="D7408">
        <v>81.25</v>
      </c>
    </row>
    <row r="7409" spans="1:4" x14ac:dyDescent="0.2">
      <c r="A7409">
        <v>105137</v>
      </c>
      <c r="B7409" t="s">
        <v>14822</v>
      </c>
      <c r="C7409" t="s">
        <v>83</v>
      </c>
      <c r="D7409" t="s">
        <v>17527</v>
      </c>
    </row>
    <row r="7410" spans="1:4" x14ac:dyDescent="0.2">
      <c r="A7410">
        <v>105136</v>
      </c>
      <c r="B7410" t="s">
        <v>14823</v>
      </c>
      <c r="C7410" t="s">
        <v>52</v>
      </c>
      <c r="D7410" t="s">
        <v>17527</v>
      </c>
    </row>
    <row r="7411" spans="1:4" x14ac:dyDescent="0.2">
      <c r="A7411">
        <v>105007</v>
      </c>
      <c r="B7411" t="s">
        <v>14824</v>
      </c>
      <c r="C7411" t="s">
        <v>52</v>
      </c>
      <c r="D7411">
        <v>51.29</v>
      </c>
    </row>
    <row r="7412" spans="1:4" x14ac:dyDescent="0.2">
      <c r="A7412">
        <v>99063</v>
      </c>
      <c r="B7412" t="s">
        <v>14825</v>
      </c>
      <c r="C7412" t="s">
        <v>83</v>
      </c>
      <c r="D7412">
        <v>12.07</v>
      </c>
    </row>
    <row r="7413" spans="1:4" x14ac:dyDescent="0.2">
      <c r="A7413">
        <v>105010</v>
      </c>
      <c r="B7413" t="s">
        <v>14826</v>
      </c>
      <c r="C7413" t="s">
        <v>52</v>
      </c>
      <c r="D7413" t="s">
        <v>17527</v>
      </c>
    </row>
    <row r="7414" spans="1:4" x14ac:dyDescent="0.2">
      <c r="A7414">
        <v>99062</v>
      </c>
      <c r="B7414" t="s">
        <v>14827</v>
      </c>
      <c r="C7414" t="s">
        <v>52</v>
      </c>
      <c r="D7414">
        <v>2.77</v>
      </c>
    </row>
    <row r="7415" spans="1:4" x14ac:dyDescent="0.2">
      <c r="A7415">
        <v>100857</v>
      </c>
      <c r="B7415" t="s">
        <v>14828</v>
      </c>
      <c r="C7415" t="s">
        <v>52</v>
      </c>
      <c r="D7415">
        <v>618.63</v>
      </c>
    </row>
    <row r="7416" spans="1:4" x14ac:dyDescent="0.2">
      <c r="A7416">
        <v>86905</v>
      </c>
      <c r="B7416" t="s">
        <v>14829</v>
      </c>
      <c r="C7416" t="s">
        <v>52</v>
      </c>
      <c r="D7416">
        <v>478.19</v>
      </c>
    </row>
    <row r="7417" spans="1:4" x14ac:dyDescent="0.2">
      <c r="A7417">
        <v>86908</v>
      </c>
      <c r="B7417" t="s">
        <v>14830</v>
      </c>
      <c r="C7417" t="s">
        <v>52</v>
      </c>
      <c r="D7417">
        <v>569.78</v>
      </c>
    </row>
    <row r="7418" spans="1:4" x14ac:dyDescent="0.2">
      <c r="A7418">
        <v>100849</v>
      </c>
      <c r="B7418" t="s">
        <v>14831</v>
      </c>
      <c r="C7418" t="s">
        <v>52</v>
      </c>
      <c r="D7418">
        <v>43.16</v>
      </c>
    </row>
    <row r="7419" spans="1:4" x14ac:dyDescent="0.2">
      <c r="A7419">
        <v>100851</v>
      </c>
      <c r="B7419" t="s">
        <v>14832</v>
      </c>
      <c r="C7419" t="s">
        <v>52</v>
      </c>
      <c r="D7419">
        <v>83.77</v>
      </c>
    </row>
    <row r="7420" spans="1:4" x14ac:dyDescent="0.2">
      <c r="A7420">
        <v>100850</v>
      </c>
      <c r="B7420" t="s">
        <v>14833</v>
      </c>
      <c r="C7420" t="s">
        <v>52</v>
      </c>
      <c r="D7420" t="s">
        <v>17527</v>
      </c>
    </row>
    <row r="7421" spans="1:4" x14ac:dyDescent="0.2">
      <c r="A7421">
        <v>86895</v>
      </c>
      <c r="B7421" t="s">
        <v>14834</v>
      </c>
      <c r="C7421" t="s">
        <v>52</v>
      </c>
      <c r="D7421">
        <v>430.21</v>
      </c>
    </row>
    <row r="7422" spans="1:4" x14ac:dyDescent="0.2">
      <c r="A7422">
        <v>86889</v>
      </c>
      <c r="B7422" t="s">
        <v>14835</v>
      </c>
      <c r="C7422" t="s">
        <v>52</v>
      </c>
      <c r="D7422">
        <v>903.15</v>
      </c>
    </row>
    <row r="7423" spans="1:4" x14ac:dyDescent="0.2">
      <c r="A7423">
        <v>86899</v>
      </c>
      <c r="B7423" t="s">
        <v>14836</v>
      </c>
      <c r="C7423" t="s">
        <v>52</v>
      </c>
      <c r="D7423">
        <v>338.41</v>
      </c>
    </row>
    <row r="7424" spans="1:4" x14ac:dyDescent="0.2">
      <c r="A7424">
        <v>86893</v>
      </c>
      <c r="B7424" t="s">
        <v>14837</v>
      </c>
      <c r="C7424" t="s">
        <v>52</v>
      </c>
      <c r="D7424">
        <v>658.42</v>
      </c>
    </row>
    <row r="7425" spans="1:4" x14ac:dyDescent="0.2">
      <c r="A7425">
        <v>86934</v>
      </c>
      <c r="B7425" t="s">
        <v>14838</v>
      </c>
      <c r="C7425" t="s">
        <v>52</v>
      </c>
      <c r="D7425">
        <v>519.5</v>
      </c>
    </row>
    <row r="7426" spans="1:4" x14ac:dyDescent="0.2">
      <c r="A7426">
        <v>86933</v>
      </c>
      <c r="B7426" t="s">
        <v>14842</v>
      </c>
      <c r="C7426" t="s">
        <v>52</v>
      </c>
      <c r="D7426">
        <v>533.35</v>
      </c>
    </row>
    <row r="7427" spans="1:4" x14ac:dyDescent="0.2">
      <c r="A7427">
        <v>86894</v>
      </c>
      <c r="B7427" t="s">
        <v>14840</v>
      </c>
      <c r="C7427" t="s">
        <v>52</v>
      </c>
      <c r="D7427">
        <v>363.66</v>
      </c>
    </row>
    <row r="7428" spans="1:4" x14ac:dyDescent="0.2">
      <c r="A7428">
        <v>93441</v>
      </c>
      <c r="B7428" t="s">
        <v>14843</v>
      </c>
      <c r="C7428" t="s">
        <v>52</v>
      </c>
      <c r="D7428" s="335">
        <v>1350.62</v>
      </c>
    </row>
    <row r="7429" spans="1:4" x14ac:dyDescent="0.2">
      <c r="A7429">
        <v>93396</v>
      </c>
      <c r="B7429" t="s">
        <v>14846</v>
      </c>
      <c r="C7429" t="s">
        <v>52</v>
      </c>
      <c r="D7429">
        <v>792.46</v>
      </c>
    </row>
    <row r="7430" spans="1:4" x14ac:dyDescent="0.2">
      <c r="A7430">
        <v>93442</v>
      </c>
      <c r="B7430" t="s">
        <v>14849</v>
      </c>
      <c r="C7430" t="s">
        <v>52</v>
      </c>
      <c r="D7430" s="335">
        <v>1372.32</v>
      </c>
    </row>
    <row r="7431" spans="1:4" x14ac:dyDescent="0.2">
      <c r="A7431">
        <v>86947</v>
      </c>
      <c r="B7431" t="s">
        <v>14852</v>
      </c>
      <c r="C7431" t="s">
        <v>52</v>
      </c>
      <c r="D7431" s="335">
        <v>1416.7</v>
      </c>
    </row>
    <row r="7432" spans="1:4" x14ac:dyDescent="0.2">
      <c r="A7432">
        <v>100875</v>
      </c>
      <c r="B7432" t="s">
        <v>796</v>
      </c>
      <c r="C7432" t="s">
        <v>52</v>
      </c>
      <c r="D7432">
        <v>738.88</v>
      </c>
    </row>
    <row r="7433" spans="1:4" x14ac:dyDescent="0.2">
      <c r="A7433">
        <v>100863</v>
      </c>
      <c r="B7433" t="s">
        <v>14855</v>
      </c>
      <c r="C7433" t="s">
        <v>52</v>
      </c>
      <c r="D7433">
        <v>476.83</v>
      </c>
    </row>
    <row r="7434" spans="1:4" x14ac:dyDescent="0.2">
      <c r="A7434">
        <v>100864</v>
      </c>
      <c r="B7434" t="s">
        <v>14856</v>
      </c>
      <c r="C7434" t="s">
        <v>52</v>
      </c>
      <c r="D7434">
        <v>510.81</v>
      </c>
    </row>
    <row r="7435" spans="1:4" x14ac:dyDescent="0.2">
      <c r="A7435">
        <v>100865</v>
      </c>
      <c r="B7435" t="s">
        <v>1747</v>
      </c>
      <c r="C7435" t="s">
        <v>52</v>
      </c>
      <c r="D7435">
        <v>395.4</v>
      </c>
    </row>
    <row r="7436" spans="1:4" x14ac:dyDescent="0.2">
      <c r="A7436">
        <v>100866</v>
      </c>
      <c r="B7436" t="s">
        <v>14857</v>
      </c>
      <c r="C7436" t="s">
        <v>52</v>
      </c>
      <c r="D7436">
        <v>265.77999999999997</v>
      </c>
    </row>
    <row r="7437" spans="1:4" x14ac:dyDescent="0.2">
      <c r="A7437">
        <v>100867</v>
      </c>
      <c r="B7437" t="s">
        <v>1748</v>
      </c>
      <c r="C7437" t="s">
        <v>52</v>
      </c>
      <c r="D7437">
        <v>276.98</v>
      </c>
    </row>
    <row r="7438" spans="1:4" x14ac:dyDescent="0.2">
      <c r="A7438">
        <v>100868</v>
      </c>
      <c r="B7438" t="s">
        <v>1745</v>
      </c>
      <c r="C7438" t="s">
        <v>52</v>
      </c>
      <c r="D7438">
        <v>284.44</v>
      </c>
    </row>
    <row r="7439" spans="1:4" x14ac:dyDescent="0.2">
      <c r="A7439">
        <v>100869</v>
      </c>
      <c r="B7439" t="s">
        <v>14858</v>
      </c>
      <c r="C7439" t="s">
        <v>52</v>
      </c>
      <c r="D7439">
        <v>290.16000000000003</v>
      </c>
    </row>
    <row r="7440" spans="1:4" x14ac:dyDescent="0.2">
      <c r="A7440">
        <v>100870</v>
      </c>
      <c r="B7440" t="s">
        <v>14859</v>
      </c>
      <c r="C7440" t="s">
        <v>52</v>
      </c>
      <c r="D7440">
        <v>337.71</v>
      </c>
    </row>
    <row r="7441" spans="1:4" x14ac:dyDescent="0.2">
      <c r="A7441">
        <v>100871</v>
      </c>
      <c r="B7441" t="s">
        <v>14860</v>
      </c>
      <c r="C7441" t="s">
        <v>52</v>
      </c>
      <c r="D7441">
        <v>363.13</v>
      </c>
    </row>
    <row r="7442" spans="1:4" x14ac:dyDescent="0.2">
      <c r="A7442">
        <v>100872</v>
      </c>
      <c r="B7442" t="s">
        <v>14861</v>
      </c>
      <c r="C7442" t="s">
        <v>52</v>
      </c>
      <c r="D7442">
        <v>379.35</v>
      </c>
    </row>
    <row r="7443" spans="1:4" x14ac:dyDescent="0.2">
      <c r="A7443">
        <v>100873</v>
      </c>
      <c r="B7443" t="s">
        <v>14862</v>
      </c>
      <c r="C7443" t="s">
        <v>52</v>
      </c>
      <c r="D7443">
        <v>389.48</v>
      </c>
    </row>
    <row r="7444" spans="1:4" x14ac:dyDescent="0.2">
      <c r="A7444">
        <v>100860</v>
      </c>
      <c r="B7444" t="s">
        <v>291</v>
      </c>
      <c r="C7444" t="s">
        <v>52</v>
      </c>
      <c r="D7444">
        <v>111.07</v>
      </c>
    </row>
    <row r="7445" spans="1:4" x14ac:dyDescent="0.2">
      <c r="A7445">
        <v>86936</v>
      </c>
      <c r="B7445" t="s">
        <v>14850</v>
      </c>
      <c r="C7445" t="s">
        <v>52</v>
      </c>
      <c r="D7445">
        <v>545.45000000000005</v>
      </c>
    </row>
    <row r="7446" spans="1:4" x14ac:dyDescent="0.2">
      <c r="A7446">
        <v>86935</v>
      </c>
      <c r="B7446" t="s">
        <v>14844</v>
      </c>
      <c r="C7446" t="s">
        <v>52</v>
      </c>
      <c r="D7446">
        <v>329.14</v>
      </c>
    </row>
    <row r="7447" spans="1:4" x14ac:dyDescent="0.2">
      <c r="A7447">
        <v>86901</v>
      </c>
      <c r="B7447" t="s">
        <v>301</v>
      </c>
      <c r="C7447" t="s">
        <v>52</v>
      </c>
      <c r="D7447">
        <v>165.11</v>
      </c>
    </row>
    <row r="7448" spans="1:4" x14ac:dyDescent="0.2">
      <c r="A7448">
        <v>86938</v>
      </c>
      <c r="B7448" t="s">
        <v>14853</v>
      </c>
      <c r="C7448" t="s">
        <v>52</v>
      </c>
      <c r="D7448">
        <v>475.34</v>
      </c>
    </row>
    <row r="7449" spans="1:4" x14ac:dyDescent="0.2">
      <c r="A7449">
        <v>86937</v>
      </c>
      <c r="B7449" t="s">
        <v>14847</v>
      </c>
      <c r="C7449" t="s">
        <v>52</v>
      </c>
      <c r="D7449">
        <v>259.02999999999997</v>
      </c>
    </row>
    <row r="7450" spans="1:4" x14ac:dyDescent="0.2">
      <c r="A7450">
        <v>86900</v>
      </c>
      <c r="B7450" t="s">
        <v>305</v>
      </c>
      <c r="C7450" t="s">
        <v>52</v>
      </c>
      <c r="D7450">
        <v>229.3</v>
      </c>
    </row>
    <row r="7451" spans="1:4" x14ac:dyDescent="0.2">
      <c r="A7451">
        <v>100852</v>
      </c>
      <c r="B7451" t="s">
        <v>14866</v>
      </c>
      <c r="C7451" t="s">
        <v>52</v>
      </c>
      <c r="D7451">
        <v>250.84</v>
      </c>
    </row>
    <row r="7452" spans="1:4" x14ac:dyDescent="0.2">
      <c r="A7452">
        <v>86886</v>
      </c>
      <c r="B7452" t="s">
        <v>14867</v>
      </c>
      <c r="C7452" t="s">
        <v>52</v>
      </c>
      <c r="D7452">
        <v>57.61</v>
      </c>
    </row>
    <row r="7453" spans="1:4" x14ac:dyDescent="0.2">
      <c r="A7453">
        <v>86887</v>
      </c>
      <c r="B7453" t="s">
        <v>14854</v>
      </c>
      <c r="C7453" t="s">
        <v>52</v>
      </c>
      <c r="D7453">
        <v>62.38</v>
      </c>
    </row>
    <row r="7454" spans="1:4" x14ac:dyDescent="0.2">
      <c r="A7454">
        <v>86884</v>
      </c>
      <c r="B7454" t="s">
        <v>14845</v>
      </c>
      <c r="C7454" t="s">
        <v>52</v>
      </c>
      <c r="D7454">
        <v>14.68</v>
      </c>
    </row>
    <row r="7455" spans="1:4" x14ac:dyDescent="0.2">
      <c r="A7455">
        <v>86885</v>
      </c>
      <c r="B7455" t="s">
        <v>14868</v>
      </c>
      <c r="C7455" t="s">
        <v>52</v>
      </c>
      <c r="D7455">
        <v>16.64</v>
      </c>
    </row>
    <row r="7456" spans="1:4" x14ac:dyDescent="0.2">
      <c r="A7456">
        <v>95546</v>
      </c>
      <c r="B7456" t="s">
        <v>14869</v>
      </c>
      <c r="C7456" t="s">
        <v>52</v>
      </c>
      <c r="D7456">
        <v>209.82</v>
      </c>
    </row>
    <row r="7457" spans="1:4" x14ac:dyDescent="0.2">
      <c r="A7457">
        <v>86902</v>
      </c>
      <c r="B7457" t="s">
        <v>14870</v>
      </c>
      <c r="C7457" t="s">
        <v>52</v>
      </c>
      <c r="D7457">
        <v>357.77</v>
      </c>
    </row>
    <row r="7458" spans="1:4" x14ac:dyDescent="0.2">
      <c r="A7458">
        <v>86939</v>
      </c>
      <c r="B7458" t="s">
        <v>296</v>
      </c>
      <c r="C7458" t="s">
        <v>52</v>
      </c>
      <c r="D7458">
        <v>490.58</v>
      </c>
    </row>
    <row r="7459" spans="1:4" x14ac:dyDescent="0.2">
      <c r="A7459">
        <v>86903</v>
      </c>
      <c r="B7459" t="s">
        <v>14871</v>
      </c>
      <c r="C7459" t="s">
        <v>52</v>
      </c>
      <c r="D7459">
        <v>408.92</v>
      </c>
    </row>
    <row r="7460" spans="1:4" x14ac:dyDescent="0.2">
      <c r="A7460">
        <v>86940</v>
      </c>
      <c r="B7460" t="s">
        <v>14872</v>
      </c>
      <c r="C7460" t="s">
        <v>52</v>
      </c>
      <c r="D7460" s="335">
        <v>1322.1</v>
      </c>
    </row>
    <row r="7461" spans="1:4" x14ac:dyDescent="0.2">
      <c r="A7461">
        <v>86941</v>
      </c>
      <c r="B7461" t="s">
        <v>14873</v>
      </c>
      <c r="C7461" t="s">
        <v>52</v>
      </c>
      <c r="D7461">
        <v>950.27</v>
      </c>
    </row>
    <row r="7462" spans="1:4" x14ac:dyDescent="0.2">
      <c r="A7462">
        <v>86904</v>
      </c>
      <c r="B7462" t="s">
        <v>14875</v>
      </c>
      <c r="C7462" t="s">
        <v>52</v>
      </c>
      <c r="D7462">
        <v>167.79</v>
      </c>
    </row>
    <row r="7463" spans="1:4" x14ac:dyDescent="0.2">
      <c r="A7463">
        <v>86943</v>
      </c>
      <c r="B7463" t="s">
        <v>14876</v>
      </c>
      <c r="C7463" t="s">
        <v>52</v>
      </c>
      <c r="D7463">
        <v>300.60000000000002</v>
      </c>
    </row>
    <row r="7464" spans="1:4" x14ac:dyDescent="0.2">
      <c r="A7464">
        <v>86942</v>
      </c>
      <c r="B7464" t="s">
        <v>14877</v>
      </c>
      <c r="C7464" t="s">
        <v>52</v>
      </c>
      <c r="D7464">
        <v>314.45</v>
      </c>
    </row>
    <row r="7465" spans="1:4" x14ac:dyDescent="0.2">
      <c r="A7465">
        <v>100856</v>
      </c>
      <c r="B7465" t="s">
        <v>14878</v>
      </c>
      <c r="C7465" t="s">
        <v>52</v>
      </c>
      <c r="D7465">
        <v>45.34</v>
      </c>
    </row>
    <row r="7466" spans="1:4" x14ac:dyDescent="0.2">
      <c r="A7466">
        <v>100858</v>
      </c>
      <c r="B7466" t="s">
        <v>793</v>
      </c>
      <c r="C7466" t="s">
        <v>52</v>
      </c>
      <c r="D7466">
        <v>739.85</v>
      </c>
    </row>
    <row r="7467" spans="1:4" x14ac:dyDescent="0.2">
      <c r="A7467">
        <v>100859</v>
      </c>
      <c r="B7467" t="s">
        <v>14879</v>
      </c>
      <c r="C7467" t="s">
        <v>52</v>
      </c>
      <c r="D7467" s="335">
        <v>1145.51</v>
      </c>
    </row>
    <row r="7468" spans="1:4" x14ac:dyDescent="0.2">
      <c r="A7468">
        <v>95544</v>
      </c>
      <c r="B7468" t="s">
        <v>14880</v>
      </c>
      <c r="C7468" t="s">
        <v>52</v>
      </c>
      <c r="D7468">
        <v>61.94</v>
      </c>
    </row>
    <row r="7469" spans="1:4" x14ac:dyDescent="0.2">
      <c r="A7469">
        <v>95543</v>
      </c>
      <c r="B7469" t="s">
        <v>14881</v>
      </c>
      <c r="C7469" t="s">
        <v>52</v>
      </c>
      <c r="D7469">
        <v>85.63</v>
      </c>
    </row>
    <row r="7470" spans="1:4" x14ac:dyDescent="0.2">
      <c r="A7470">
        <v>95542</v>
      </c>
      <c r="B7470" t="s">
        <v>14882</v>
      </c>
      <c r="C7470" t="s">
        <v>52</v>
      </c>
      <c r="D7470">
        <v>50.8</v>
      </c>
    </row>
    <row r="7471" spans="1:4" x14ac:dyDescent="0.2">
      <c r="A7471">
        <v>100874</v>
      </c>
      <c r="B7471" t="s">
        <v>14883</v>
      </c>
      <c r="C7471" t="s">
        <v>52</v>
      </c>
      <c r="D7471">
        <v>265.77999999999997</v>
      </c>
    </row>
    <row r="7472" spans="1:4" x14ac:dyDescent="0.2">
      <c r="A7472">
        <v>95545</v>
      </c>
      <c r="B7472" t="s">
        <v>14884</v>
      </c>
      <c r="C7472" t="s">
        <v>52</v>
      </c>
      <c r="D7472">
        <v>60.75</v>
      </c>
    </row>
    <row r="7473" spans="1:4" x14ac:dyDescent="0.2">
      <c r="A7473">
        <v>95547</v>
      </c>
      <c r="B7473" t="s">
        <v>14885</v>
      </c>
      <c r="C7473" t="s">
        <v>52</v>
      </c>
      <c r="D7473">
        <v>61.15</v>
      </c>
    </row>
    <row r="7474" spans="1:4" x14ac:dyDescent="0.2">
      <c r="A7474">
        <v>86883</v>
      </c>
      <c r="B7474" t="s">
        <v>1476</v>
      </c>
      <c r="C7474" t="s">
        <v>52</v>
      </c>
      <c r="D7474">
        <v>16.45</v>
      </c>
    </row>
    <row r="7475" spans="1:4" x14ac:dyDescent="0.2">
      <c r="A7475">
        <v>86881</v>
      </c>
      <c r="B7475" t="s">
        <v>14863</v>
      </c>
      <c r="C7475" t="s">
        <v>52</v>
      </c>
      <c r="D7475">
        <v>232.76</v>
      </c>
    </row>
    <row r="7476" spans="1:4" x14ac:dyDescent="0.2">
      <c r="A7476">
        <v>86882</v>
      </c>
      <c r="B7476" t="s">
        <v>1477</v>
      </c>
      <c r="C7476" t="s">
        <v>52</v>
      </c>
      <c r="D7476">
        <v>30.3</v>
      </c>
    </row>
    <row r="7477" spans="1:4" x14ac:dyDescent="0.2">
      <c r="A7477">
        <v>100862</v>
      </c>
      <c r="B7477" t="s">
        <v>14886</v>
      </c>
      <c r="C7477" t="s">
        <v>52</v>
      </c>
      <c r="D7477">
        <v>44.23</v>
      </c>
    </row>
    <row r="7478" spans="1:4" x14ac:dyDescent="0.2">
      <c r="A7478">
        <v>100861</v>
      </c>
      <c r="B7478" t="s">
        <v>14887</v>
      </c>
      <c r="C7478" t="s">
        <v>52</v>
      </c>
      <c r="D7478">
        <v>40.82</v>
      </c>
    </row>
    <row r="7479" spans="1:4" x14ac:dyDescent="0.2">
      <c r="A7479">
        <v>86872</v>
      </c>
      <c r="B7479" t="s">
        <v>14888</v>
      </c>
      <c r="C7479" t="s">
        <v>52</v>
      </c>
      <c r="D7479">
        <v>818.58</v>
      </c>
    </row>
    <row r="7480" spans="1:4" x14ac:dyDescent="0.2">
      <c r="A7480">
        <v>86919</v>
      </c>
      <c r="B7480" t="s">
        <v>298</v>
      </c>
      <c r="C7480" t="s">
        <v>52</v>
      </c>
      <c r="D7480" s="335">
        <v>1029.08</v>
      </c>
    </row>
    <row r="7481" spans="1:4" x14ac:dyDescent="0.2">
      <c r="A7481">
        <v>86920</v>
      </c>
      <c r="B7481" t="s">
        <v>14890</v>
      </c>
      <c r="C7481" t="s">
        <v>52</v>
      </c>
      <c r="D7481">
        <v>913.77</v>
      </c>
    </row>
    <row r="7482" spans="1:4" x14ac:dyDescent="0.2">
      <c r="A7482">
        <v>86921</v>
      </c>
      <c r="B7482" t="s">
        <v>14891</v>
      </c>
      <c r="C7482" t="s">
        <v>52</v>
      </c>
      <c r="D7482">
        <v>879.12</v>
      </c>
    </row>
    <row r="7483" spans="1:4" x14ac:dyDescent="0.2">
      <c r="A7483">
        <v>86874</v>
      </c>
      <c r="B7483" t="s">
        <v>14893</v>
      </c>
      <c r="C7483" t="s">
        <v>52</v>
      </c>
      <c r="D7483">
        <v>568.75</v>
      </c>
    </row>
    <row r="7484" spans="1:4" x14ac:dyDescent="0.2">
      <c r="A7484">
        <v>86922</v>
      </c>
      <c r="B7484" t="s">
        <v>14894</v>
      </c>
      <c r="C7484" t="s">
        <v>52</v>
      </c>
      <c r="D7484">
        <v>995.56</v>
      </c>
    </row>
    <row r="7485" spans="1:4" x14ac:dyDescent="0.2">
      <c r="A7485">
        <v>86923</v>
      </c>
      <c r="B7485" t="s">
        <v>14895</v>
      </c>
      <c r="C7485" t="s">
        <v>52</v>
      </c>
      <c r="D7485">
        <v>677.79</v>
      </c>
    </row>
    <row r="7486" spans="1:4" x14ac:dyDescent="0.2">
      <c r="A7486">
        <v>86924</v>
      </c>
      <c r="B7486" t="s">
        <v>14896</v>
      </c>
      <c r="C7486" t="s">
        <v>52</v>
      </c>
      <c r="D7486">
        <v>643.14</v>
      </c>
    </row>
    <row r="7487" spans="1:4" x14ac:dyDescent="0.2">
      <c r="A7487">
        <v>86875</v>
      </c>
      <c r="B7487" t="s">
        <v>14897</v>
      </c>
      <c r="C7487" t="s">
        <v>52</v>
      </c>
      <c r="D7487">
        <v>655.9</v>
      </c>
    </row>
    <row r="7488" spans="1:4" x14ac:dyDescent="0.2">
      <c r="A7488">
        <v>86925</v>
      </c>
      <c r="B7488" t="s">
        <v>14898</v>
      </c>
      <c r="C7488" t="s">
        <v>52</v>
      </c>
      <c r="D7488">
        <v>751.09</v>
      </c>
    </row>
    <row r="7489" spans="1:4" x14ac:dyDescent="0.2">
      <c r="A7489">
        <v>86926</v>
      </c>
      <c r="B7489" t="s">
        <v>14899</v>
      </c>
      <c r="C7489" t="s">
        <v>52</v>
      </c>
      <c r="D7489">
        <v>716.44</v>
      </c>
    </row>
    <row r="7490" spans="1:4" x14ac:dyDescent="0.2">
      <c r="A7490">
        <v>86876</v>
      </c>
      <c r="B7490" t="s">
        <v>14900</v>
      </c>
      <c r="C7490" t="s">
        <v>52</v>
      </c>
      <c r="D7490">
        <v>374.83</v>
      </c>
    </row>
    <row r="7491" spans="1:4" x14ac:dyDescent="0.2">
      <c r="A7491">
        <v>86929</v>
      </c>
      <c r="B7491" t="s">
        <v>14901</v>
      </c>
      <c r="C7491" t="s">
        <v>52</v>
      </c>
      <c r="D7491">
        <v>470.02</v>
      </c>
    </row>
    <row r="7492" spans="1:4" x14ac:dyDescent="0.2">
      <c r="A7492">
        <v>86930</v>
      </c>
      <c r="B7492" t="s">
        <v>14902</v>
      </c>
      <c r="C7492" t="s">
        <v>52</v>
      </c>
      <c r="D7492">
        <v>435.37</v>
      </c>
    </row>
    <row r="7493" spans="1:4" x14ac:dyDescent="0.2">
      <c r="A7493">
        <v>86927</v>
      </c>
      <c r="B7493" t="s">
        <v>14903</v>
      </c>
      <c r="C7493" t="s">
        <v>52</v>
      </c>
      <c r="D7493">
        <v>483.87</v>
      </c>
    </row>
    <row r="7494" spans="1:4" x14ac:dyDescent="0.2">
      <c r="A7494">
        <v>86928</v>
      </c>
      <c r="B7494" t="s">
        <v>14904</v>
      </c>
      <c r="C7494" t="s">
        <v>52</v>
      </c>
      <c r="D7494">
        <v>449.22</v>
      </c>
    </row>
    <row r="7495" spans="1:4" x14ac:dyDescent="0.2">
      <c r="A7495">
        <v>86914</v>
      </c>
      <c r="B7495" t="s">
        <v>14889</v>
      </c>
      <c r="C7495" t="s">
        <v>52</v>
      </c>
      <c r="D7495">
        <v>116.58</v>
      </c>
    </row>
    <row r="7496" spans="1:4" x14ac:dyDescent="0.2">
      <c r="A7496">
        <v>86913</v>
      </c>
      <c r="B7496" t="s">
        <v>307</v>
      </c>
      <c r="C7496" t="s">
        <v>52</v>
      </c>
      <c r="D7496">
        <v>65.599999999999994</v>
      </c>
    </row>
    <row r="7497" spans="1:4" x14ac:dyDescent="0.2">
      <c r="A7497">
        <v>100853</v>
      </c>
      <c r="B7497" t="s">
        <v>14905</v>
      </c>
      <c r="C7497" t="s">
        <v>52</v>
      </c>
      <c r="D7497">
        <v>407</v>
      </c>
    </row>
    <row r="7498" spans="1:4" x14ac:dyDescent="0.2">
      <c r="A7498">
        <v>100854</v>
      </c>
      <c r="B7498" t="s">
        <v>14906</v>
      </c>
      <c r="C7498" t="s">
        <v>52</v>
      </c>
      <c r="D7498" s="335">
        <v>2106.2399999999998</v>
      </c>
    </row>
    <row r="7499" spans="1:4" x14ac:dyDescent="0.2">
      <c r="A7499">
        <v>86915</v>
      </c>
      <c r="B7499" t="s">
        <v>14874</v>
      </c>
      <c r="C7499" t="s">
        <v>52</v>
      </c>
      <c r="D7499">
        <v>168.74</v>
      </c>
    </row>
    <row r="7500" spans="1:4" x14ac:dyDescent="0.2">
      <c r="A7500">
        <v>86906</v>
      </c>
      <c r="B7500" t="s">
        <v>14848</v>
      </c>
      <c r="C7500" t="s">
        <v>52</v>
      </c>
      <c r="D7500">
        <v>88.54</v>
      </c>
    </row>
    <row r="7501" spans="1:4" x14ac:dyDescent="0.2">
      <c r="A7501">
        <v>86911</v>
      </c>
      <c r="B7501" t="s">
        <v>14839</v>
      </c>
      <c r="C7501" t="s">
        <v>52</v>
      </c>
      <c r="D7501">
        <v>103.65</v>
      </c>
    </row>
    <row r="7502" spans="1:4" x14ac:dyDescent="0.2">
      <c r="A7502">
        <v>86909</v>
      </c>
      <c r="B7502" t="s">
        <v>14851</v>
      </c>
      <c r="C7502" t="s">
        <v>52</v>
      </c>
      <c r="D7502">
        <v>153.77000000000001</v>
      </c>
    </row>
    <row r="7503" spans="1:4" x14ac:dyDescent="0.2">
      <c r="A7503">
        <v>86910</v>
      </c>
      <c r="B7503" t="s">
        <v>14907</v>
      </c>
      <c r="C7503" t="s">
        <v>52</v>
      </c>
      <c r="D7503">
        <v>150.96</v>
      </c>
    </row>
    <row r="7504" spans="1:4" x14ac:dyDescent="0.2">
      <c r="A7504">
        <v>86916</v>
      </c>
      <c r="B7504" t="s">
        <v>14892</v>
      </c>
      <c r="C7504" t="s">
        <v>52</v>
      </c>
      <c r="D7504">
        <v>30.95</v>
      </c>
    </row>
    <row r="7505" spans="1:4" x14ac:dyDescent="0.2">
      <c r="A7505">
        <v>95469</v>
      </c>
      <c r="B7505" t="s">
        <v>14908</v>
      </c>
      <c r="C7505" t="s">
        <v>52</v>
      </c>
      <c r="D7505">
        <v>338.3</v>
      </c>
    </row>
    <row r="7506" spans="1:4" x14ac:dyDescent="0.2">
      <c r="A7506">
        <v>95470</v>
      </c>
      <c r="B7506" t="s">
        <v>14909</v>
      </c>
      <c r="C7506" t="s">
        <v>52</v>
      </c>
      <c r="D7506">
        <v>348.68</v>
      </c>
    </row>
    <row r="7507" spans="1:4" x14ac:dyDescent="0.2">
      <c r="A7507">
        <v>95471</v>
      </c>
      <c r="B7507" t="s">
        <v>14910</v>
      </c>
      <c r="C7507" t="s">
        <v>52</v>
      </c>
      <c r="D7507">
        <v>866.74</v>
      </c>
    </row>
    <row r="7508" spans="1:4" x14ac:dyDescent="0.2">
      <c r="A7508">
        <v>95472</v>
      </c>
      <c r="B7508" t="s">
        <v>14911</v>
      </c>
      <c r="C7508" t="s">
        <v>52</v>
      </c>
      <c r="D7508">
        <v>877.12</v>
      </c>
    </row>
    <row r="7509" spans="1:4" x14ac:dyDescent="0.2">
      <c r="A7509">
        <v>100848</v>
      </c>
      <c r="B7509" t="s">
        <v>14912</v>
      </c>
      <c r="C7509" t="s">
        <v>52</v>
      </c>
      <c r="D7509">
        <v>620.29</v>
      </c>
    </row>
    <row r="7510" spans="1:4" x14ac:dyDescent="0.2">
      <c r="A7510">
        <v>86888</v>
      </c>
      <c r="B7510" t="s">
        <v>14913</v>
      </c>
      <c r="C7510" t="s">
        <v>52</v>
      </c>
      <c r="D7510">
        <v>553.09</v>
      </c>
    </row>
    <row r="7511" spans="1:4" x14ac:dyDescent="0.2">
      <c r="A7511">
        <v>86932</v>
      </c>
      <c r="B7511" t="s">
        <v>1742</v>
      </c>
      <c r="C7511" t="s">
        <v>52</v>
      </c>
      <c r="D7511">
        <v>615.47</v>
      </c>
    </row>
    <row r="7512" spans="1:4" x14ac:dyDescent="0.2">
      <c r="A7512">
        <v>86931</v>
      </c>
      <c r="B7512" t="s">
        <v>14914</v>
      </c>
      <c r="C7512" t="s">
        <v>52</v>
      </c>
      <c r="D7512">
        <v>569.73</v>
      </c>
    </row>
    <row r="7513" spans="1:4" x14ac:dyDescent="0.2">
      <c r="A7513">
        <v>100878</v>
      </c>
      <c r="B7513" t="s">
        <v>14915</v>
      </c>
      <c r="C7513" t="s">
        <v>52</v>
      </c>
      <c r="D7513">
        <v>744.55</v>
      </c>
    </row>
    <row r="7514" spans="1:4" x14ac:dyDescent="0.2">
      <c r="A7514">
        <v>86877</v>
      </c>
      <c r="B7514" t="s">
        <v>14865</v>
      </c>
      <c r="C7514" t="s">
        <v>52</v>
      </c>
      <c r="D7514">
        <v>77.47</v>
      </c>
    </row>
    <row r="7515" spans="1:4" x14ac:dyDescent="0.2">
      <c r="A7515">
        <v>86878</v>
      </c>
      <c r="B7515" t="s">
        <v>14864</v>
      </c>
      <c r="C7515" t="s">
        <v>52</v>
      </c>
      <c r="D7515">
        <v>83.39</v>
      </c>
    </row>
    <row r="7516" spans="1:4" x14ac:dyDescent="0.2">
      <c r="A7516">
        <v>86879</v>
      </c>
      <c r="B7516" t="s">
        <v>366</v>
      </c>
      <c r="C7516" t="s">
        <v>52</v>
      </c>
      <c r="D7516">
        <v>13.14</v>
      </c>
    </row>
    <row r="7517" spans="1:4" x14ac:dyDescent="0.2">
      <c r="A7517">
        <v>86880</v>
      </c>
      <c r="B7517" t="s">
        <v>14841</v>
      </c>
      <c r="C7517" t="s">
        <v>52</v>
      </c>
      <c r="D7517">
        <v>35.74</v>
      </c>
    </row>
    <row r="7518" spans="1:4" x14ac:dyDescent="0.2">
      <c r="A7518">
        <v>101663</v>
      </c>
      <c r="B7518" t="s">
        <v>1701</v>
      </c>
      <c r="C7518" t="s">
        <v>52</v>
      </c>
      <c r="D7518">
        <v>31.88</v>
      </c>
    </row>
    <row r="7519" spans="1:4" x14ac:dyDescent="0.2">
      <c r="A7519">
        <v>101664</v>
      </c>
      <c r="B7519" t="s">
        <v>14916</v>
      </c>
      <c r="C7519" t="s">
        <v>52</v>
      </c>
      <c r="D7519">
        <v>33.24</v>
      </c>
    </row>
    <row r="7520" spans="1:4" x14ac:dyDescent="0.2">
      <c r="A7520">
        <v>101665</v>
      </c>
      <c r="B7520" t="s">
        <v>14917</v>
      </c>
      <c r="C7520" t="s">
        <v>52</v>
      </c>
      <c r="D7520">
        <v>39.07</v>
      </c>
    </row>
    <row r="7521" spans="1:4" x14ac:dyDescent="0.2">
      <c r="A7521">
        <v>101634</v>
      </c>
      <c r="B7521" t="s">
        <v>14918</v>
      </c>
      <c r="C7521" t="s">
        <v>52</v>
      </c>
      <c r="D7521" t="s">
        <v>17527</v>
      </c>
    </row>
    <row r="7522" spans="1:4" x14ac:dyDescent="0.2">
      <c r="A7522">
        <v>101635</v>
      </c>
      <c r="B7522" t="s">
        <v>14919</v>
      </c>
      <c r="C7522" t="s">
        <v>52</v>
      </c>
      <c r="D7522" t="s">
        <v>17527</v>
      </c>
    </row>
    <row r="7523" spans="1:4" x14ac:dyDescent="0.2">
      <c r="A7523">
        <v>101636</v>
      </c>
      <c r="B7523" t="s">
        <v>14920</v>
      </c>
      <c r="C7523" t="s">
        <v>52</v>
      </c>
      <c r="D7523">
        <v>147.11000000000001</v>
      </c>
    </row>
    <row r="7524" spans="1:4" x14ac:dyDescent="0.2">
      <c r="A7524">
        <v>101637</v>
      </c>
      <c r="B7524" t="s">
        <v>14921</v>
      </c>
      <c r="C7524" t="s">
        <v>52</v>
      </c>
      <c r="D7524">
        <v>141.59</v>
      </c>
    </row>
    <row r="7525" spans="1:4" x14ac:dyDescent="0.2">
      <c r="A7525">
        <v>101638</v>
      </c>
      <c r="B7525" t="s">
        <v>14922</v>
      </c>
      <c r="C7525" t="s">
        <v>52</v>
      </c>
      <c r="D7525" t="s">
        <v>17527</v>
      </c>
    </row>
    <row r="7526" spans="1:4" x14ac:dyDescent="0.2">
      <c r="A7526">
        <v>101639</v>
      </c>
      <c r="B7526" t="s">
        <v>14923</v>
      </c>
      <c r="C7526" t="s">
        <v>52</v>
      </c>
      <c r="D7526" t="s">
        <v>17527</v>
      </c>
    </row>
    <row r="7527" spans="1:4" x14ac:dyDescent="0.2">
      <c r="A7527">
        <v>105919</v>
      </c>
      <c r="B7527" t="s">
        <v>14924</v>
      </c>
      <c r="C7527" t="s">
        <v>52</v>
      </c>
      <c r="D7527" t="s">
        <v>17527</v>
      </c>
    </row>
    <row r="7528" spans="1:4" x14ac:dyDescent="0.2">
      <c r="A7528">
        <v>101658</v>
      </c>
      <c r="B7528" t="s">
        <v>14925</v>
      </c>
      <c r="C7528" t="s">
        <v>52</v>
      </c>
      <c r="D7528">
        <v>417.24</v>
      </c>
    </row>
    <row r="7529" spans="1:4" x14ac:dyDescent="0.2">
      <c r="A7529">
        <v>101659</v>
      </c>
      <c r="B7529" t="s">
        <v>14926</v>
      </c>
      <c r="C7529" t="s">
        <v>52</v>
      </c>
      <c r="D7529">
        <v>471.27</v>
      </c>
    </row>
    <row r="7530" spans="1:4" x14ac:dyDescent="0.2">
      <c r="A7530">
        <v>101660</v>
      </c>
      <c r="B7530" t="s">
        <v>14927</v>
      </c>
      <c r="C7530" t="s">
        <v>52</v>
      </c>
      <c r="D7530">
        <v>726.35</v>
      </c>
    </row>
    <row r="7531" spans="1:4" x14ac:dyDescent="0.2">
      <c r="A7531">
        <v>101654</v>
      </c>
      <c r="B7531" t="s">
        <v>14928</v>
      </c>
      <c r="C7531" t="s">
        <v>52</v>
      </c>
      <c r="D7531">
        <v>183.32</v>
      </c>
    </row>
    <row r="7532" spans="1:4" x14ac:dyDescent="0.2">
      <c r="A7532">
        <v>101655</v>
      </c>
      <c r="B7532" t="s">
        <v>14929</v>
      </c>
      <c r="C7532" t="s">
        <v>52</v>
      </c>
      <c r="D7532">
        <v>268.27</v>
      </c>
    </row>
    <row r="7533" spans="1:4" x14ac:dyDescent="0.2">
      <c r="A7533">
        <v>101656</v>
      </c>
      <c r="B7533" t="s">
        <v>14930</v>
      </c>
      <c r="C7533" t="s">
        <v>52</v>
      </c>
      <c r="D7533">
        <v>288.11</v>
      </c>
    </row>
    <row r="7534" spans="1:4" x14ac:dyDescent="0.2">
      <c r="A7534">
        <v>101657</v>
      </c>
      <c r="B7534" t="s">
        <v>14931</v>
      </c>
      <c r="C7534" t="s">
        <v>52</v>
      </c>
      <c r="D7534">
        <v>330.36</v>
      </c>
    </row>
    <row r="7535" spans="1:4" x14ac:dyDescent="0.2">
      <c r="A7535">
        <v>105923</v>
      </c>
      <c r="B7535" t="s">
        <v>14932</v>
      </c>
      <c r="C7535" t="s">
        <v>52</v>
      </c>
      <c r="D7535" t="s">
        <v>17527</v>
      </c>
    </row>
    <row r="7536" spans="1:4" x14ac:dyDescent="0.2">
      <c r="A7536">
        <v>105921</v>
      </c>
      <c r="B7536" t="s">
        <v>14933</v>
      </c>
      <c r="C7536" t="s">
        <v>52</v>
      </c>
      <c r="D7536" t="s">
        <v>17527</v>
      </c>
    </row>
    <row r="7537" spans="1:4" x14ac:dyDescent="0.2">
      <c r="A7537">
        <v>105920</v>
      </c>
      <c r="B7537" t="s">
        <v>14934</v>
      </c>
      <c r="C7537" t="s">
        <v>52</v>
      </c>
      <c r="D7537" t="s">
        <v>17527</v>
      </c>
    </row>
    <row r="7538" spans="1:4" x14ac:dyDescent="0.2">
      <c r="A7538">
        <v>105922</v>
      </c>
      <c r="B7538" t="s">
        <v>14935</v>
      </c>
      <c r="C7538" t="s">
        <v>52</v>
      </c>
      <c r="D7538" t="s">
        <v>17527</v>
      </c>
    </row>
    <row r="7539" spans="1:4" x14ac:dyDescent="0.2">
      <c r="A7539">
        <v>101632</v>
      </c>
      <c r="B7539" t="s">
        <v>1639</v>
      </c>
      <c r="C7539" t="s">
        <v>52</v>
      </c>
      <c r="D7539">
        <v>23.64</v>
      </c>
    </row>
    <row r="7540" spans="1:4" x14ac:dyDescent="0.2">
      <c r="A7540">
        <v>101661</v>
      </c>
      <c r="B7540" t="s">
        <v>14936</v>
      </c>
      <c r="C7540" t="s">
        <v>52</v>
      </c>
      <c r="D7540">
        <v>154.30000000000001</v>
      </c>
    </row>
    <row r="7541" spans="1:4" x14ac:dyDescent="0.2">
      <c r="A7541">
        <v>105924</v>
      </c>
      <c r="B7541" t="s">
        <v>14937</v>
      </c>
      <c r="C7541" t="s">
        <v>52</v>
      </c>
      <c r="D7541">
        <v>16.64</v>
      </c>
    </row>
    <row r="7542" spans="1:4" x14ac:dyDescent="0.2">
      <c r="A7542">
        <v>101651</v>
      </c>
      <c r="B7542" t="s">
        <v>14938</v>
      </c>
      <c r="C7542" t="s">
        <v>52</v>
      </c>
      <c r="D7542">
        <v>71.680000000000007</v>
      </c>
    </row>
    <row r="7543" spans="1:4" x14ac:dyDescent="0.2">
      <c r="A7543">
        <v>101630</v>
      </c>
      <c r="B7543" t="s">
        <v>14939</v>
      </c>
      <c r="C7543" t="s">
        <v>52</v>
      </c>
      <c r="D7543">
        <v>85.15</v>
      </c>
    </row>
    <row r="7544" spans="1:4" x14ac:dyDescent="0.2">
      <c r="A7544">
        <v>101633</v>
      </c>
      <c r="B7544" t="s">
        <v>14940</v>
      </c>
      <c r="C7544" t="s">
        <v>52</v>
      </c>
      <c r="D7544">
        <v>92.18</v>
      </c>
    </row>
    <row r="7545" spans="1:4" x14ac:dyDescent="0.2">
      <c r="A7545">
        <v>104219</v>
      </c>
      <c r="B7545" t="s">
        <v>14941</v>
      </c>
      <c r="C7545" t="s">
        <v>3211</v>
      </c>
      <c r="D7545">
        <v>89.84</v>
      </c>
    </row>
    <row r="7546" spans="1:4" x14ac:dyDescent="0.2">
      <c r="A7546">
        <v>104223</v>
      </c>
      <c r="B7546" t="s">
        <v>14942</v>
      </c>
      <c r="C7546" t="s">
        <v>3211</v>
      </c>
      <c r="D7546">
        <v>117.47</v>
      </c>
    </row>
    <row r="7547" spans="1:4" x14ac:dyDescent="0.2">
      <c r="A7547">
        <v>104227</v>
      </c>
      <c r="B7547" t="s">
        <v>14943</v>
      </c>
      <c r="C7547" t="s">
        <v>3211</v>
      </c>
      <c r="D7547">
        <v>134.47</v>
      </c>
    </row>
    <row r="7548" spans="1:4" x14ac:dyDescent="0.2">
      <c r="A7548">
        <v>104231</v>
      </c>
      <c r="B7548" t="s">
        <v>14944</v>
      </c>
      <c r="C7548" t="s">
        <v>3211</v>
      </c>
      <c r="D7548">
        <v>148.44</v>
      </c>
    </row>
    <row r="7549" spans="1:4" x14ac:dyDescent="0.2">
      <c r="A7549">
        <v>104235</v>
      </c>
      <c r="B7549" t="s">
        <v>14945</v>
      </c>
      <c r="C7549" t="s">
        <v>3211</v>
      </c>
      <c r="D7549">
        <v>71.66</v>
      </c>
    </row>
    <row r="7550" spans="1:4" x14ac:dyDescent="0.2">
      <c r="A7550">
        <v>104239</v>
      </c>
      <c r="B7550" t="s">
        <v>14946</v>
      </c>
      <c r="C7550" t="s">
        <v>3211</v>
      </c>
      <c r="D7550">
        <v>98.24</v>
      </c>
    </row>
    <row r="7551" spans="1:4" x14ac:dyDescent="0.2">
      <c r="A7551">
        <v>104243</v>
      </c>
      <c r="B7551" t="s">
        <v>14947</v>
      </c>
      <c r="C7551" t="s">
        <v>3211</v>
      </c>
      <c r="D7551">
        <v>114.13</v>
      </c>
    </row>
    <row r="7552" spans="1:4" x14ac:dyDescent="0.2">
      <c r="A7552">
        <v>104247</v>
      </c>
      <c r="B7552" t="s">
        <v>14948</v>
      </c>
      <c r="C7552" t="s">
        <v>3211</v>
      </c>
      <c r="D7552">
        <v>121.24</v>
      </c>
    </row>
    <row r="7553" spans="1:4" x14ac:dyDescent="0.2">
      <c r="A7553">
        <v>87795</v>
      </c>
      <c r="B7553" t="s">
        <v>14949</v>
      </c>
      <c r="C7553" t="s">
        <v>3211</v>
      </c>
      <c r="D7553">
        <v>74.64</v>
      </c>
    </row>
    <row r="7554" spans="1:4" x14ac:dyDescent="0.2">
      <c r="A7554">
        <v>87800</v>
      </c>
      <c r="B7554" t="s">
        <v>14950</v>
      </c>
      <c r="C7554" t="s">
        <v>3211</v>
      </c>
      <c r="D7554">
        <v>102.54</v>
      </c>
    </row>
    <row r="7555" spans="1:4" x14ac:dyDescent="0.2">
      <c r="A7555">
        <v>87804</v>
      </c>
      <c r="B7555" t="s">
        <v>14951</v>
      </c>
      <c r="C7555" t="s">
        <v>3211</v>
      </c>
      <c r="D7555">
        <v>118.43</v>
      </c>
    </row>
    <row r="7556" spans="1:4" x14ac:dyDescent="0.2">
      <c r="A7556">
        <v>87808</v>
      </c>
      <c r="B7556" t="s">
        <v>14952</v>
      </c>
      <c r="C7556" t="s">
        <v>3211</v>
      </c>
      <c r="D7556">
        <v>125.41</v>
      </c>
    </row>
    <row r="7557" spans="1:4" x14ac:dyDescent="0.2">
      <c r="A7557">
        <v>87778</v>
      </c>
      <c r="B7557" t="s">
        <v>14953</v>
      </c>
      <c r="C7557" t="s">
        <v>3211</v>
      </c>
      <c r="D7557">
        <v>94.7</v>
      </c>
    </row>
    <row r="7558" spans="1:4" x14ac:dyDescent="0.2">
      <c r="A7558">
        <v>87783</v>
      </c>
      <c r="B7558" t="s">
        <v>14954</v>
      </c>
      <c r="C7558" t="s">
        <v>3211</v>
      </c>
      <c r="D7558">
        <v>123.79</v>
      </c>
    </row>
    <row r="7559" spans="1:4" x14ac:dyDescent="0.2">
      <c r="A7559">
        <v>87787</v>
      </c>
      <c r="B7559" t="s">
        <v>14955</v>
      </c>
      <c r="C7559" t="s">
        <v>3211</v>
      </c>
      <c r="D7559">
        <v>140.79</v>
      </c>
    </row>
    <row r="7560" spans="1:4" x14ac:dyDescent="0.2">
      <c r="A7560">
        <v>87791</v>
      </c>
      <c r="B7560" t="s">
        <v>14956</v>
      </c>
      <c r="C7560" t="s">
        <v>3211</v>
      </c>
      <c r="D7560">
        <v>155.38</v>
      </c>
    </row>
    <row r="7561" spans="1:4" x14ac:dyDescent="0.2">
      <c r="A7561">
        <v>87832</v>
      </c>
      <c r="B7561" t="s">
        <v>14957</v>
      </c>
      <c r="C7561" t="s">
        <v>3211</v>
      </c>
      <c r="D7561">
        <v>152.19999999999999</v>
      </c>
    </row>
    <row r="7562" spans="1:4" x14ac:dyDescent="0.2">
      <c r="A7562">
        <v>87812</v>
      </c>
      <c r="B7562" t="s">
        <v>14958</v>
      </c>
      <c r="C7562" t="s">
        <v>3211</v>
      </c>
      <c r="D7562">
        <v>123.24</v>
      </c>
    </row>
    <row r="7563" spans="1:4" x14ac:dyDescent="0.2">
      <c r="A7563">
        <v>87816</v>
      </c>
      <c r="B7563" t="s">
        <v>14959</v>
      </c>
      <c r="C7563" t="s">
        <v>3211</v>
      </c>
      <c r="D7563">
        <v>151.21</v>
      </c>
    </row>
    <row r="7564" spans="1:4" x14ac:dyDescent="0.2">
      <c r="A7564">
        <v>87820</v>
      </c>
      <c r="B7564" t="s">
        <v>14960</v>
      </c>
      <c r="C7564" t="s">
        <v>3211</v>
      </c>
      <c r="D7564">
        <v>167.1</v>
      </c>
    </row>
    <row r="7565" spans="1:4" x14ac:dyDescent="0.2">
      <c r="A7565">
        <v>87824</v>
      </c>
      <c r="B7565" t="s">
        <v>14961</v>
      </c>
      <c r="C7565" t="s">
        <v>3211</v>
      </c>
      <c r="D7565">
        <v>195.71</v>
      </c>
    </row>
    <row r="7566" spans="1:4" x14ac:dyDescent="0.2">
      <c r="A7566">
        <v>87828</v>
      </c>
      <c r="B7566" t="s">
        <v>14962</v>
      </c>
      <c r="C7566" t="s">
        <v>3211</v>
      </c>
      <c r="D7566">
        <v>122.55</v>
      </c>
    </row>
    <row r="7567" spans="1:4" x14ac:dyDescent="0.2">
      <c r="A7567">
        <v>104251</v>
      </c>
      <c r="B7567" t="s">
        <v>14963</v>
      </c>
      <c r="C7567" t="s">
        <v>3211</v>
      </c>
      <c r="D7567">
        <v>114.49</v>
      </c>
    </row>
    <row r="7568" spans="1:4" x14ac:dyDescent="0.2">
      <c r="A7568">
        <v>104255</v>
      </c>
      <c r="B7568" t="s">
        <v>14964</v>
      </c>
      <c r="C7568" t="s">
        <v>3211</v>
      </c>
      <c r="D7568">
        <v>141.07</v>
      </c>
    </row>
    <row r="7569" spans="1:4" x14ac:dyDescent="0.2">
      <c r="A7569">
        <v>104259</v>
      </c>
      <c r="B7569" t="s">
        <v>14965</v>
      </c>
      <c r="C7569" t="s">
        <v>3211</v>
      </c>
      <c r="D7569">
        <v>156.96</v>
      </c>
    </row>
    <row r="7570" spans="1:4" x14ac:dyDescent="0.2">
      <c r="A7570">
        <v>104263</v>
      </c>
      <c r="B7570" t="s">
        <v>14966</v>
      </c>
      <c r="C7570" t="s">
        <v>3211</v>
      </c>
      <c r="D7570">
        <v>183.22</v>
      </c>
    </row>
    <row r="7571" spans="1:4" x14ac:dyDescent="0.2">
      <c r="A7571">
        <v>87794</v>
      </c>
      <c r="B7571" t="s">
        <v>14967</v>
      </c>
      <c r="C7571" t="s">
        <v>3211</v>
      </c>
      <c r="D7571">
        <v>55.32</v>
      </c>
    </row>
    <row r="7572" spans="1:4" x14ac:dyDescent="0.2">
      <c r="A7572">
        <v>87799</v>
      </c>
      <c r="B7572" t="s">
        <v>14968</v>
      </c>
      <c r="C7572" t="s">
        <v>3211</v>
      </c>
      <c r="D7572">
        <v>77</v>
      </c>
    </row>
    <row r="7573" spans="1:4" x14ac:dyDescent="0.2">
      <c r="A7573">
        <v>87803</v>
      </c>
      <c r="B7573" t="s">
        <v>14969</v>
      </c>
      <c r="C7573" t="s">
        <v>3211</v>
      </c>
      <c r="D7573">
        <v>85.42</v>
      </c>
    </row>
    <row r="7574" spans="1:4" x14ac:dyDescent="0.2">
      <c r="A7574">
        <v>87807</v>
      </c>
      <c r="B7574" t="s">
        <v>14970</v>
      </c>
      <c r="C7574" t="s">
        <v>3211</v>
      </c>
      <c r="D7574">
        <v>93.45</v>
      </c>
    </row>
    <row r="7575" spans="1:4" x14ac:dyDescent="0.2">
      <c r="A7575">
        <v>104218</v>
      </c>
      <c r="B7575" t="s">
        <v>14971</v>
      </c>
      <c r="C7575" t="s">
        <v>3211</v>
      </c>
      <c r="D7575">
        <v>70.14</v>
      </c>
    </row>
    <row r="7576" spans="1:4" x14ac:dyDescent="0.2">
      <c r="A7576">
        <v>87777</v>
      </c>
      <c r="B7576" t="s">
        <v>14972</v>
      </c>
      <c r="C7576" t="s">
        <v>3211</v>
      </c>
      <c r="D7576">
        <v>75.55</v>
      </c>
    </row>
    <row r="7577" spans="1:4" x14ac:dyDescent="0.2">
      <c r="A7577">
        <v>104222</v>
      </c>
      <c r="B7577" t="s">
        <v>14973</v>
      </c>
      <c r="C7577" t="s">
        <v>3211</v>
      </c>
      <c r="D7577">
        <v>90.81</v>
      </c>
    </row>
    <row r="7578" spans="1:4" x14ac:dyDescent="0.2">
      <c r="A7578">
        <v>87781</v>
      </c>
      <c r="B7578" t="s">
        <v>14974</v>
      </c>
      <c r="C7578" t="s">
        <v>3211</v>
      </c>
      <c r="D7578">
        <v>97.75</v>
      </c>
    </row>
    <row r="7579" spans="1:4" x14ac:dyDescent="0.2">
      <c r="A7579">
        <v>104226</v>
      </c>
      <c r="B7579" t="s">
        <v>14975</v>
      </c>
      <c r="C7579" t="s">
        <v>3211</v>
      </c>
      <c r="D7579">
        <v>99.82</v>
      </c>
    </row>
    <row r="7580" spans="1:4" x14ac:dyDescent="0.2">
      <c r="A7580">
        <v>87786</v>
      </c>
      <c r="B7580" t="s">
        <v>14976</v>
      </c>
      <c r="C7580" t="s">
        <v>3211</v>
      </c>
      <c r="D7580">
        <v>106.76</v>
      </c>
    </row>
    <row r="7581" spans="1:4" x14ac:dyDescent="0.2">
      <c r="A7581">
        <v>104230</v>
      </c>
      <c r="B7581" t="s">
        <v>14977</v>
      </c>
      <c r="C7581" t="s">
        <v>3211</v>
      </c>
      <c r="D7581">
        <v>117.61</v>
      </c>
    </row>
    <row r="7582" spans="1:4" x14ac:dyDescent="0.2">
      <c r="A7582">
        <v>104234</v>
      </c>
      <c r="B7582" t="s">
        <v>14978</v>
      </c>
      <c r="C7582" t="s">
        <v>3211</v>
      </c>
      <c r="D7582">
        <v>52.13</v>
      </c>
    </row>
    <row r="7583" spans="1:4" x14ac:dyDescent="0.2">
      <c r="A7583">
        <v>104238</v>
      </c>
      <c r="B7583" t="s">
        <v>14979</v>
      </c>
      <c r="C7583" t="s">
        <v>3211</v>
      </c>
      <c r="D7583">
        <v>72.28</v>
      </c>
    </row>
    <row r="7584" spans="1:4" x14ac:dyDescent="0.2">
      <c r="A7584">
        <v>104242</v>
      </c>
      <c r="B7584" t="s">
        <v>14980</v>
      </c>
      <c r="C7584" t="s">
        <v>3211</v>
      </c>
      <c r="D7584">
        <v>80.7</v>
      </c>
    </row>
    <row r="7585" spans="1:4" x14ac:dyDescent="0.2">
      <c r="A7585">
        <v>104246</v>
      </c>
      <c r="B7585" t="s">
        <v>14981</v>
      </c>
      <c r="C7585" t="s">
        <v>3211</v>
      </c>
      <c r="D7585">
        <v>88.24</v>
      </c>
    </row>
    <row r="7586" spans="1:4" x14ac:dyDescent="0.2">
      <c r="A7586">
        <v>104250</v>
      </c>
      <c r="B7586" t="s">
        <v>14982</v>
      </c>
      <c r="C7586" t="s">
        <v>3211</v>
      </c>
      <c r="D7586">
        <v>99.33</v>
      </c>
    </row>
    <row r="7587" spans="1:4" x14ac:dyDescent="0.2">
      <c r="A7587">
        <v>87811</v>
      </c>
      <c r="B7587" t="s">
        <v>14983</v>
      </c>
      <c r="C7587" t="s">
        <v>3211</v>
      </c>
      <c r="D7587">
        <v>109.06</v>
      </c>
    </row>
    <row r="7588" spans="1:4" x14ac:dyDescent="0.2">
      <c r="A7588">
        <v>104254</v>
      </c>
      <c r="B7588" t="s">
        <v>14984</v>
      </c>
      <c r="C7588" t="s">
        <v>3211</v>
      </c>
      <c r="D7588">
        <v>119.48</v>
      </c>
    </row>
    <row r="7589" spans="1:4" x14ac:dyDescent="0.2">
      <c r="A7589">
        <v>87815</v>
      </c>
      <c r="B7589" t="s">
        <v>14985</v>
      </c>
      <c r="C7589" t="s">
        <v>3211</v>
      </c>
      <c r="D7589">
        <v>130.72</v>
      </c>
    </row>
    <row r="7590" spans="1:4" x14ac:dyDescent="0.2">
      <c r="A7590">
        <v>104258</v>
      </c>
      <c r="B7590" t="s">
        <v>14986</v>
      </c>
      <c r="C7590" t="s">
        <v>3211</v>
      </c>
      <c r="D7590">
        <v>127.9</v>
      </c>
    </row>
    <row r="7591" spans="1:4" x14ac:dyDescent="0.2">
      <c r="A7591">
        <v>87819</v>
      </c>
      <c r="B7591" t="s">
        <v>14987</v>
      </c>
      <c r="C7591" t="s">
        <v>3211</v>
      </c>
      <c r="D7591">
        <v>139.13999999999999</v>
      </c>
    </row>
    <row r="7592" spans="1:4" x14ac:dyDescent="0.2">
      <c r="A7592">
        <v>104262</v>
      </c>
      <c r="B7592" t="s">
        <v>14988</v>
      </c>
      <c r="C7592" t="s">
        <v>3211</v>
      </c>
      <c r="D7592">
        <v>165.28</v>
      </c>
    </row>
    <row r="7593" spans="1:4" x14ac:dyDescent="0.2">
      <c r="A7593">
        <v>87823</v>
      </c>
      <c r="B7593" t="s">
        <v>14989</v>
      </c>
      <c r="C7593" t="s">
        <v>3211</v>
      </c>
      <c r="D7593">
        <v>180.63</v>
      </c>
    </row>
    <row r="7594" spans="1:4" x14ac:dyDescent="0.2">
      <c r="A7594">
        <v>87827</v>
      </c>
      <c r="B7594" t="s">
        <v>14990</v>
      </c>
      <c r="C7594" t="s">
        <v>3211</v>
      </c>
      <c r="D7594">
        <v>102.18</v>
      </c>
    </row>
    <row r="7595" spans="1:4" x14ac:dyDescent="0.2">
      <c r="A7595">
        <v>87831</v>
      </c>
      <c r="B7595" t="s">
        <v>14991</v>
      </c>
      <c r="C7595" t="s">
        <v>3211</v>
      </c>
      <c r="D7595">
        <v>123.77</v>
      </c>
    </row>
    <row r="7596" spans="1:4" x14ac:dyDescent="0.2">
      <c r="A7596">
        <v>104220</v>
      </c>
      <c r="B7596" t="s">
        <v>14992</v>
      </c>
      <c r="C7596" t="s">
        <v>3211</v>
      </c>
      <c r="D7596">
        <v>67.56</v>
      </c>
    </row>
    <row r="7597" spans="1:4" x14ac:dyDescent="0.2">
      <c r="A7597">
        <v>104203</v>
      </c>
      <c r="B7597" t="s">
        <v>14993</v>
      </c>
      <c r="C7597" t="s">
        <v>3211</v>
      </c>
      <c r="D7597">
        <v>73.05</v>
      </c>
    </row>
    <row r="7598" spans="1:4" x14ac:dyDescent="0.2">
      <c r="A7598">
        <v>104224</v>
      </c>
      <c r="B7598" t="s">
        <v>14994</v>
      </c>
      <c r="C7598" t="s">
        <v>3211</v>
      </c>
      <c r="D7598">
        <v>87.39</v>
      </c>
    </row>
    <row r="7599" spans="1:4" x14ac:dyDescent="0.2">
      <c r="A7599">
        <v>104204</v>
      </c>
      <c r="B7599" t="s">
        <v>14995</v>
      </c>
      <c r="C7599" t="s">
        <v>3211</v>
      </c>
      <c r="D7599">
        <v>94.52</v>
      </c>
    </row>
    <row r="7600" spans="1:4" x14ac:dyDescent="0.2">
      <c r="A7600">
        <v>104228</v>
      </c>
      <c r="B7600" t="s">
        <v>14996</v>
      </c>
      <c r="C7600" t="s">
        <v>3211</v>
      </c>
      <c r="D7600">
        <v>95.23</v>
      </c>
    </row>
    <row r="7601" spans="1:4" x14ac:dyDescent="0.2">
      <c r="A7601">
        <v>104205</v>
      </c>
      <c r="B7601" t="s">
        <v>14997</v>
      </c>
      <c r="C7601" t="s">
        <v>3211</v>
      </c>
      <c r="D7601">
        <v>102.37</v>
      </c>
    </row>
    <row r="7602" spans="1:4" x14ac:dyDescent="0.2">
      <c r="A7602">
        <v>104232</v>
      </c>
      <c r="B7602" t="s">
        <v>14998</v>
      </c>
      <c r="C7602" t="s">
        <v>3211</v>
      </c>
      <c r="D7602">
        <v>105.39</v>
      </c>
    </row>
    <row r="7603" spans="1:4" x14ac:dyDescent="0.2">
      <c r="A7603">
        <v>104206</v>
      </c>
      <c r="B7603" t="s">
        <v>14999</v>
      </c>
      <c r="C7603" t="s">
        <v>3211</v>
      </c>
      <c r="D7603">
        <v>113.22</v>
      </c>
    </row>
    <row r="7604" spans="1:4" x14ac:dyDescent="0.2">
      <c r="A7604">
        <v>104236</v>
      </c>
      <c r="B7604" t="s">
        <v>15000</v>
      </c>
      <c r="C7604" t="s">
        <v>3211</v>
      </c>
      <c r="D7604">
        <v>49.35</v>
      </c>
    </row>
    <row r="7605" spans="1:4" x14ac:dyDescent="0.2">
      <c r="A7605">
        <v>104207</v>
      </c>
      <c r="B7605" t="s">
        <v>15001</v>
      </c>
      <c r="C7605" t="s">
        <v>3211</v>
      </c>
      <c r="D7605">
        <v>52.72</v>
      </c>
    </row>
    <row r="7606" spans="1:4" x14ac:dyDescent="0.2">
      <c r="A7606">
        <v>104240</v>
      </c>
      <c r="B7606" t="s">
        <v>15002</v>
      </c>
      <c r="C7606" t="s">
        <v>3211</v>
      </c>
      <c r="D7606">
        <v>68.8</v>
      </c>
    </row>
    <row r="7607" spans="1:4" x14ac:dyDescent="0.2">
      <c r="A7607">
        <v>104208</v>
      </c>
      <c r="B7607" t="s">
        <v>15003</v>
      </c>
      <c r="C7607" t="s">
        <v>3211</v>
      </c>
      <c r="D7607">
        <v>73.66</v>
      </c>
    </row>
    <row r="7608" spans="1:4" x14ac:dyDescent="0.2">
      <c r="A7608">
        <v>104244</v>
      </c>
      <c r="B7608" t="s">
        <v>15004</v>
      </c>
      <c r="C7608" t="s">
        <v>3211</v>
      </c>
      <c r="D7608">
        <v>76.17</v>
      </c>
    </row>
    <row r="7609" spans="1:4" x14ac:dyDescent="0.2">
      <c r="A7609">
        <v>104209</v>
      </c>
      <c r="B7609" t="s">
        <v>15005</v>
      </c>
      <c r="C7609" t="s">
        <v>3211</v>
      </c>
      <c r="D7609">
        <v>81.03</v>
      </c>
    </row>
    <row r="7610" spans="1:4" x14ac:dyDescent="0.2">
      <c r="A7610">
        <v>104248</v>
      </c>
      <c r="B7610" t="s">
        <v>15006</v>
      </c>
      <c r="C7610" t="s">
        <v>3211</v>
      </c>
      <c r="D7610">
        <v>78.930000000000007</v>
      </c>
    </row>
    <row r="7611" spans="1:4" x14ac:dyDescent="0.2">
      <c r="A7611">
        <v>104210</v>
      </c>
      <c r="B7611" t="s">
        <v>15007</v>
      </c>
      <c r="C7611" t="s">
        <v>3211</v>
      </c>
      <c r="D7611">
        <v>83.63</v>
      </c>
    </row>
    <row r="7612" spans="1:4" x14ac:dyDescent="0.2">
      <c r="A7612">
        <v>104252</v>
      </c>
      <c r="B7612" t="s">
        <v>15008</v>
      </c>
      <c r="C7612" t="s">
        <v>3211</v>
      </c>
      <c r="D7612">
        <v>97.99</v>
      </c>
    </row>
    <row r="7613" spans="1:4" x14ac:dyDescent="0.2">
      <c r="A7613">
        <v>104211</v>
      </c>
      <c r="B7613" t="s">
        <v>15009</v>
      </c>
      <c r="C7613" t="s">
        <v>3211</v>
      </c>
      <c r="D7613">
        <v>107.87</v>
      </c>
    </row>
    <row r="7614" spans="1:4" x14ac:dyDescent="0.2">
      <c r="A7614">
        <v>104212</v>
      </c>
      <c r="B7614" t="s">
        <v>15010</v>
      </c>
      <c r="C7614" t="s">
        <v>3211</v>
      </c>
      <c r="D7614">
        <v>128.88999999999999</v>
      </c>
    </row>
    <row r="7615" spans="1:4" x14ac:dyDescent="0.2">
      <c r="A7615">
        <v>104213</v>
      </c>
      <c r="B7615" t="s">
        <v>15011</v>
      </c>
      <c r="C7615" t="s">
        <v>3211</v>
      </c>
      <c r="D7615">
        <v>136.26</v>
      </c>
    </row>
    <row r="7616" spans="1:4" x14ac:dyDescent="0.2">
      <c r="A7616">
        <v>104214</v>
      </c>
      <c r="B7616" t="s">
        <v>15012</v>
      </c>
      <c r="C7616" t="s">
        <v>3211</v>
      </c>
      <c r="D7616">
        <v>163.29</v>
      </c>
    </row>
    <row r="7617" spans="1:4" x14ac:dyDescent="0.2">
      <c r="A7617">
        <v>104215</v>
      </c>
      <c r="B7617" t="s">
        <v>15013</v>
      </c>
      <c r="C7617" t="s">
        <v>3211</v>
      </c>
      <c r="D7617">
        <v>99.68</v>
      </c>
    </row>
    <row r="7618" spans="1:4" x14ac:dyDescent="0.2">
      <c r="A7618">
        <v>104216</v>
      </c>
      <c r="B7618" t="s">
        <v>15014</v>
      </c>
      <c r="C7618" t="s">
        <v>3211</v>
      </c>
      <c r="D7618">
        <v>120.11</v>
      </c>
    </row>
    <row r="7619" spans="1:4" x14ac:dyDescent="0.2">
      <c r="A7619">
        <v>104217</v>
      </c>
      <c r="B7619" t="s">
        <v>15015</v>
      </c>
      <c r="C7619" t="s">
        <v>3211</v>
      </c>
      <c r="D7619">
        <v>64.680000000000007</v>
      </c>
    </row>
    <row r="7620" spans="1:4" x14ac:dyDescent="0.2">
      <c r="A7620">
        <v>104221</v>
      </c>
      <c r="B7620" t="s">
        <v>15016</v>
      </c>
      <c r="C7620" t="s">
        <v>3211</v>
      </c>
      <c r="D7620">
        <v>83.49</v>
      </c>
    </row>
    <row r="7621" spans="1:4" x14ac:dyDescent="0.2">
      <c r="A7621">
        <v>104225</v>
      </c>
      <c r="B7621" t="s">
        <v>15017</v>
      </c>
      <c r="C7621" t="s">
        <v>3211</v>
      </c>
      <c r="D7621">
        <v>90.64</v>
      </c>
    </row>
    <row r="7622" spans="1:4" x14ac:dyDescent="0.2">
      <c r="A7622">
        <v>104229</v>
      </c>
      <c r="B7622" t="s">
        <v>15018</v>
      </c>
      <c r="C7622" t="s">
        <v>3211</v>
      </c>
      <c r="D7622">
        <v>107.51</v>
      </c>
    </row>
    <row r="7623" spans="1:4" x14ac:dyDescent="0.2">
      <c r="A7623">
        <v>104233</v>
      </c>
      <c r="B7623" t="s">
        <v>15019</v>
      </c>
      <c r="C7623" t="s">
        <v>3211</v>
      </c>
      <c r="D7623">
        <v>47.03</v>
      </c>
    </row>
    <row r="7624" spans="1:4" x14ac:dyDescent="0.2">
      <c r="A7624">
        <v>104237</v>
      </c>
      <c r="B7624" t="s">
        <v>15020</v>
      </c>
      <c r="C7624" t="s">
        <v>3211</v>
      </c>
      <c r="D7624">
        <v>65.45</v>
      </c>
    </row>
    <row r="7625" spans="1:4" x14ac:dyDescent="0.2">
      <c r="A7625">
        <v>104241</v>
      </c>
      <c r="B7625" t="s">
        <v>15021</v>
      </c>
      <c r="C7625" t="s">
        <v>3211</v>
      </c>
      <c r="D7625">
        <v>72.13</v>
      </c>
    </row>
    <row r="7626" spans="1:4" x14ac:dyDescent="0.2">
      <c r="A7626">
        <v>104245</v>
      </c>
      <c r="B7626" t="s">
        <v>15022</v>
      </c>
      <c r="C7626" t="s">
        <v>3211</v>
      </c>
      <c r="D7626">
        <v>78.8</v>
      </c>
    </row>
    <row r="7627" spans="1:4" x14ac:dyDescent="0.2">
      <c r="A7627">
        <v>104249</v>
      </c>
      <c r="B7627" t="s">
        <v>15023</v>
      </c>
      <c r="C7627" t="s">
        <v>3211</v>
      </c>
      <c r="D7627">
        <v>94.23</v>
      </c>
    </row>
    <row r="7628" spans="1:4" x14ac:dyDescent="0.2">
      <c r="A7628">
        <v>104253</v>
      </c>
      <c r="B7628" t="s">
        <v>15024</v>
      </c>
      <c r="C7628" t="s">
        <v>3211</v>
      </c>
      <c r="D7628">
        <v>112.65</v>
      </c>
    </row>
    <row r="7629" spans="1:4" x14ac:dyDescent="0.2">
      <c r="A7629">
        <v>104256</v>
      </c>
      <c r="B7629" t="s">
        <v>15025</v>
      </c>
      <c r="C7629" t="s">
        <v>3211</v>
      </c>
      <c r="D7629">
        <v>117.44</v>
      </c>
    </row>
    <row r="7630" spans="1:4" x14ac:dyDescent="0.2">
      <c r="A7630">
        <v>104260</v>
      </c>
      <c r="B7630" t="s">
        <v>15026</v>
      </c>
      <c r="C7630" t="s">
        <v>3211</v>
      </c>
      <c r="D7630">
        <v>124.81</v>
      </c>
    </row>
    <row r="7631" spans="1:4" x14ac:dyDescent="0.2">
      <c r="A7631">
        <v>104264</v>
      </c>
      <c r="B7631" t="s">
        <v>15027</v>
      </c>
      <c r="C7631" t="s">
        <v>3211</v>
      </c>
      <c r="D7631">
        <v>149.19</v>
      </c>
    </row>
    <row r="7632" spans="1:4" x14ac:dyDescent="0.2">
      <c r="A7632">
        <v>87792</v>
      </c>
      <c r="B7632" t="s">
        <v>15028</v>
      </c>
      <c r="C7632" t="s">
        <v>3211</v>
      </c>
      <c r="D7632">
        <v>50.22</v>
      </c>
    </row>
    <row r="7633" spans="1:4" x14ac:dyDescent="0.2">
      <c r="A7633">
        <v>87797</v>
      </c>
      <c r="B7633" t="s">
        <v>15029</v>
      </c>
      <c r="C7633" t="s">
        <v>3211</v>
      </c>
      <c r="D7633">
        <v>70.17</v>
      </c>
    </row>
    <row r="7634" spans="1:4" x14ac:dyDescent="0.2">
      <c r="A7634">
        <v>87801</v>
      </c>
      <c r="B7634" t="s">
        <v>15030</v>
      </c>
      <c r="C7634" t="s">
        <v>3211</v>
      </c>
      <c r="D7634">
        <v>76.849999999999994</v>
      </c>
    </row>
    <row r="7635" spans="1:4" x14ac:dyDescent="0.2">
      <c r="A7635">
        <v>87805</v>
      </c>
      <c r="B7635" t="s">
        <v>15031</v>
      </c>
      <c r="C7635" t="s">
        <v>3211</v>
      </c>
      <c r="D7635">
        <v>84.01</v>
      </c>
    </row>
    <row r="7636" spans="1:4" x14ac:dyDescent="0.2">
      <c r="A7636">
        <v>87775</v>
      </c>
      <c r="B7636" t="s">
        <v>15032</v>
      </c>
      <c r="C7636" t="s">
        <v>3211</v>
      </c>
      <c r="D7636">
        <v>70.09</v>
      </c>
    </row>
    <row r="7637" spans="1:4" x14ac:dyDescent="0.2">
      <c r="A7637">
        <v>87779</v>
      </c>
      <c r="B7637" t="s">
        <v>15033</v>
      </c>
      <c r="C7637" t="s">
        <v>3211</v>
      </c>
      <c r="D7637">
        <v>90.43</v>
      </c>
    </row>
    <row r="7638" spans="1:4" x14ac:dyDescent="0.2">
      <c r="A7638">
        <v>87784</v>
      </c>
      <c r="B7638" t="s">
        <v>15034</v>
      </c>
      <c r="C7638" t="s">
        <v>3211</v>
      </c>
      <c r="D7638">
        <v>97.58</v>
      </c>
    </row>
    <row r="7639" spans="1:4" x14ac:dyDescent="0.2">
      <c r="A7639">
        <v>87788</v>
      </c>
      <c r="B7639" t="s">
        <v>15035</v>
      </c>
      <c r="C7639" t="s">
        <v>3211</v>
      </c>
      <c r="D7639">
        <v>116.11</v>
      </c>
    </row>
    <row r="7640" spans="1:4" x14ac:dyDescent="0.2">
      <c r="A7640">
        <v>87809</v>
      </c>
      <c r="B7640" t="s">
        <v>15036</v>
      </c>
      <c r="C7640" t="s">
        <v>3211</v>
      </c>
      <c r="D7640">
        <v>103.96</v>
      </c>
    </row>
    <row r="7641" spans="1:4" x14ac:dyDescent="0.2">
      <c r="A7641">
        <v>87813</v>
      </c>
      <c r="B7641" t="s">
        <v>15037</v>
      </c>
      <c r="C7641" t="s">
        <v>3211</v>
      </c>
      <c r="D7641">
        <v>123.89</v>
      </c>
    </row>
    <row r="7642" spans="1:4" x14ac:dyDescent="0.2">
      <c r="A7642">
        <v>104257</v>
      </c>
      <c r="B7642" t="s">
        <v>15038</v>
      </c>
      <c r="C7642" t="s">
        <v>3211</v>
      </c>
      <c r="D7642">
        <v>119.33</v>
      </c>
    </row>
    <row r="7643" spans="1:4" x14ac:dyDescent="0.2">
      <c r="A7643">
        <v>87817</v>
      </c>
      <c r="B7643" t="s">
        <v>15039</v>
      </c>
      <c r="C7643" t="s">
        <v>3211</v>
      </c>
      <c r="D7643">
        <v>130.57</v>
      </c>
    </row>
    <row r="7644" spans="1:4" x14ac:dyDescent="0.2">
      <c r="A7644">
        <v>104261</v>
      </c>
      <c r="B7644" t="s">
        <v>15040</v>
      </c>
      <c r="C7644" t="s">
        <v>3211</v>
      </c>
      <c r="D7644">
        <v>155.84</v>
      </c>
    </row>
    <row r="7645" spans="1:4" x14ac:dyDescent="0.2">
      <c r="A7645">
        <v>87821</v>
      </c>
      <c r="B7645" t="s">
        <v>15041</v>
      </c>
      <c r="C7645" t="s">
        <v>3211</v>
      </c>
      <c r="D7645">
        <v>171.19</v>
      </c>
    </row>
    <row r="7646" spans="1:4" x14ac:dyDescent="0.2">
      <c r="A7646">
        <v>87825</v>
      </c>
      <c r="B7646" t="s">
        <v>15042</v>
      </c>
      <c r="C7646" t="s">
        <v>3211</v>
      </c>
      <c r="D7646">
        <v>95.94</v>
      </c>
    </row>
    <row r="7647" spans="1:4" x14ac:dyDescent="0.2">
      <c r="A7647">
        <v>87829</v>
      </c>
      <c r="B7647" t="s">
        <v>15043</v>
      </c>
      <c r="C7647" t="s">
        <v>3211</v>
      </c>
      <c r="D7647">
        <v>115.41</v>
      </c>
    </row>
    <row r="7648" spans="1:4" x14ac:dyDescent="0.2">
      <c r="A7648">
        <v>87557</v>
      </c>
      <c r="B7648" t="s">
        <v>15044</v>
      </c>
      <c r="C7648" t="s">
        <v>3211</v>
      </c>
      <c r="D7648">
        <v>43.51</v>
      </c>
    </row>
    <row r="7649" spans="1:4" x14ac:dyDescent="0.2">
      <c r="A7649">
        <v>87539</v>
      </c>
      <c r="B7649" t="s">
        <v>15045</v>
      </c>
      <c r="C7649" t="s">
        <v>3211</v>
      </c>
      <c r="D7649">
        <v>64.98</v>
      </c>
    </row>
    <row r="7650" spans="1:4" x14ac:dyDescent="0.2">
      <c r="A7650">
        <v>104972</v>
      </c>
      <c r="B7650" t="s">
        <v>15046</v>
      </c>
      <c r="C7650" t="s">
        <v>3211</v>
      </c>
      <c r="D7650">
        <v>45.41</v>
      </c>
    </row>
    <row r="7651" spans="1:4" x14ac:dyDescent="0.2">
      <c r="A7651">
        <v>104954</v>
      </c>
      <c r="B7651" t="s">
        <v>15047</v>
      </c>
      <c r="C7651" t="s">
        <v>3211</v>
      </c>
      <c r="D7651">
        <v>62.52</v>
      </c>
    </row>
    <row r="7652" spans="1:4" x14ac:dyDescent="0.2">
      <c r="A7652">
        <v>104976</v>
      </c>
      <c r="B7652" t="s">
        <v>15048</v>
      </c>
      <c r="C7652" t="s">
        <v>3211</v>
      </c>
      <c r="D7652">
        <v>39.85</v>
      </c>
    </row>
    <row r="7653" spans="1:4" x14ac:dyDescent="0.2">
      <c r="A7653">
        <v>104966</v>
      </c>
      <c r="B7653" t="s">
        <v>15049</v>
      </c>
      <c r="C7653" t="s">
        <v>3211</v>
      </c>
      <c r="D7653">
        <v>56.96</v>
      </c>
    </row>
    <row r="7654" spans="1:4" x14ac:dyDescent="0.2">
      <c r="A7654">
        <v>104968</v>
      </c>
      <c r="B7654" t="s">
        <v>15050</v>
      </c>
      <c r="C7654" t="s">
        <v>3211</v>
      </c>
      <c r="D7654">
        <v>54.74</v>
      </c>
    </row>
    <row r="7655" spans="1:4" x14ac:dyDescent="0.2">
      <c r="A7655">
        <v>104962</v>
      </c>
      <c r="B7655" t="s">
        <v>15051</v>
      </c>
      <c r="C7655" t="s">
        <v>3211</v>
      </c>
      <c r="D7655">
        <v>71.849999999999994</v>
      </c>
    </row>
    <row r="7656" spans="1:4" x14ac:dyDescent="0.2">
      <c r="A7656">
        <v>87550</v>
      </c>
      <c r="B7656" t="s">
        <v>15052</v>
      </c>
      <c r="C7656" t="s">
        <v>3211</v>
      </c>
      <c r="D7656">
        <v>35.1</v>
      </c>
    </row>
    <row r="7657" spans="1:4" x14ac:dyDescent="0.2">
      <c r="A7657">
        <v>87532</v>
      </c>
      <c r="B7657" t="s">
        <v>15053</v>
      </c>
      <c r="C7657" t="s">
        <v>3211</v>
      </c>
      <c r="D7657">
        <v>49.42</v>
      </c>
    </row>
    <row r="7658" spans="1:4" x14ac:dyDescent="0.2">
      <c r="A7658">
        <v>87554</v>
      </c>
      <c r="B7658" t="s">
        <v>15054</v>
      </c>
      <c r="C7658" t="s">
        <v>3211</v>
      </c>
      <c r="D7658">
        <v>31.5</v>
      </c>
    </row>
    <row r="7659" spans="1:4" x14ac:dyDescent="0.2">
      <c r="A7659">
        <v>87536</v>
      </c>
      <c r="B7659" t="s">
        <v>15055</v>
      </c>
      <c r="C7659" t="s">
        <v>3211</v>
      </c>
      <c r="D7659">
        <v>45.84</v>
      </c>
    </row>
    <row r="7660" spans="1:4" x14ac:dyDescent="0.2">
      <c r="A7660">
        <v>87528</v>
      </c>
      <c r="B7660" t="s">
        <v>15056</v>
      </c>
      <c r="C7660" t="s">
        <v>3211</v>
      </c>
      <c r="D7660">
        <v>55.45</v>
      </c>
    </row>
    <row r="7661" spans="1:4" x14ac:dyDescent="0.2">
      <c r="A7661">
        <v>87546</v>
      </c>
      <c r="B7661" t="s">
        <v>15057</v>
      </c>
      <c r="C7661" t="s">
        <v>3211</v>
      </c>
      <c r="D7661">
        <v>41.12</v>
      </c>
    </row>
    <row r="7662" spans="1:4" x14ac:dyDescent="0.2">
      <c r="A7662">
        <v>104971</v>
      </c>
      <c r="B7662" t="s">
        <v>15058</v>
      </c>
      <c r="C7662" t="s">
        <v>3211</v>
      </c>
      <c r="D7662">
        <v>42.04</v>
      </c>
    </row>
    <row r="7663" spans="1:4" x14ac:dyDescent="0.2">
      <c r="A7663">
        <v>104965</v>
      </c>
      <c r="B7663" t="s">
        <v>15059</v>
      </c>
      <c r="C7663" t="s">
        <v>3211</v>
      </c>
      <c r="D7663">
        <v>57.23</v>
      </c>
    </row>
    <row r="7664" spans="1:4" x14ac:dyDescent="0.2">
      <c r="A7664">
        <v>104975</v>
      </c>
      <c r="B7664" t="s">
        <v>15060</v>
      </c>
      <c r="C7664" t="s">
        <v>3211</v>
      </c>
      <c r="D7664">
        <v>36.479999999999997</v>
      </c>
    </row>
    <row r="7665" spans="1:4" x14ac:dyDescent="0.2">
      <c r="A7665">
        <v>104957</v>
      </c>
      <c r="B7665" t="s">
        <v>15061</v>
      </c>
      <c r="C7665" t="s">
        <v>3211</v>
      </c>
      <c r="D7665">
        <v>51.67</v>
      </c>
    </row>
    <row r="7666" spans="1:4" x14ac:dyDescent="0.2">
      <c r="A7666">
        <v>104967</v>
      </c>
      <c r="B7666" t="s">
        <v>15062</v>
      </c>
      <c r="C7666" t="s">
        <v>3211</v>
      </c>
      <c r="D7666">
        <v>51.37</v>
      </c>
    </row>
    <row r="7667" spans="1:4" x14ac:dyDescent="0.2">
      <c r="A7667">
        <v>104961</v>
      </c>
      <c r="B7667" t="s">
        <v>15063</v>
      </c>
      <c r="C7667" t="s">
        <v>3211</v>
      </c>
      <c r="D7667">
        <v>66.56</v>
      </c>
    </row>
    <row r="7668" spans="1:4" x14ac:dyDescent="0.2">
      <c r="A7668">
        <v>87549</v>
      </c>
      <c r="B7668" t="s">
        <v>15064</v>
      </c>
      <c r="C7668" t="s">
        <v>3211</v>
      </c>
      <c r="D7668">
        <v>31.73</v>
      </c>
    </row>
    <row r="7669" spans="1:4" x14ac:dyDescent="0.2">
      <c r="A7669">
        <v>87531</v>
      </c>
      <c r="B7669" t="s">
        <v>15065</v>
      </c>
      <c r="C7669" t="s">
        <v>3211</v>
      </c>
      <c r="D7669">
        <v>44.13</v>
      </c>
    </row>
    <row r="7670" spans="1:4" x14ac:dyDescent="0.2">
      <c r="A7670">
        <v>87553</v>
      </c>
      <c r="B7670" t="s">
        <v>250</v>
      </c>
      <c r="C7670" t="s">
        <v>3211</v>
      </c>
      <c r="D7670">
        <v>28.13</v>
      </c>
    </row>
    <row r="7671" spans="1:4" x14ac:dyDescent="0.2">
      <c r="A7671">
        <v>87535</v>
      </c>
      <c r="B7671" t="s">
        <v>15066</v>
      </c>
      <c r="C7671" t="s">
        <v>3211</v>
      </c>
      <c r="D7671">
        <v>40.549999999999997</v>
      </c>
    </row>
    <row r="7672" spans="1:4" x14ac:dyDescent="0.2">
      <c r="A7672">
        <v>87527</v>
      </c>
      <c r="B7672" t="s">
        <v>15067</v>
      </c>
      <c r="C7672" t="s">
        <v>3211</v>
      </c>
      <c r="D7672">
        <v>50.16</v>
      </c>
    </row>
    <row r="7673" spans="1:4" x14ac:dyDescent="0.2">
      <c r="A7673">
        <v>87545</v>
      </c>
      <c r="B7673" t="s">
        <v>15068</v>
      </c>
      <c r="C7673" t="s">
        <v>3211</v>
      </c>
      <c r="D7673">
        <v>37.75</v>
      </c>
    </row>
    <row r="7674" spans="1:4" x14ac:dyDescent="0.2">
      <c r="A7674">
        <v>104960</v>
      </c>
      <c r="B7674" t="s">
        <v>15069</v>
      </c>
      <c r="C7674" t="s">
        <v>3211</v>
      </c>
      <c r="D7674">
        <v>41.39</v>
      </c>
    </row>
    <row r="7675" spans="1:4" x14ac:dyDescent="0.2">
      <c r="A7675">
        <v>87561</v>
      </c>
      <c r="B7675" t="s">
        <v>15070</v>
      </c>
      <c r="C7675" t="s">
        <v>3211</v>
      </c>
      <c r="D7675">
        <v>42.73</v>
      </c>
    </row>
    <row r="7676" spans="1:4" x14ac:dyDescent="0.2">
      <c r="A7676">
        <v>104953</v>
      </c>
      <c r="B7676" t="s">
        <v>15071</v>
      </c>
      <c r="C7676" t="s">
        <v>3211</v>
      </c>
      <c r="D7676">
        <v>62.85</v>
      </c>
    </row>
    <row r="7677" spans="1:4" x14ac:dyDescent="0.2">
      <c r="A7677">
        <v>87543</v>
      </c>
      <c r="B7677" t="s">
        <v>15072</v>
      </c>
      <c r="C7677" t="s">
        <v>3211</v>
      </c>
      <c r="D7677">
        <v>25.8</v>
      </c>
    </row>
    <row r="7678" spans="1:4" x14ac:dyDescent="0.2">
      <c r="A7678">
        <v>104959</v>
      </c>
      <c r="B7678" t="s">
        <v>15073</v>
      </c>
      <c r="C7678" t="s">
        <v>3211</v>
      </c>
      <c r="D7678">
        <v>32.409999999999997</v>
      </c>
    </row>
    <row r="7679" spans="1:4" x14ac:dyDescent="0.2">
      <c r="A7679">
        <v>104958</v>
      </c>
      <c r="B7679" t="s">
        <v>247</v>
      </c>
      <c r="C7679" t="s">
        <v>3211</v>
      </c>
      <c r="D7679">
        <v>29.04</v>
      </c>
    </row>
    <row r="7680" spans="1:4" x14ac:dyDescent="0.2">
      <c r="A7680">
        <v>104970</v>
      </c>
      <c r="B7680" t="s">
        <v>15074</v>
      </c>
      <c r="C7680" t="s">
        <v>3211</v>
      </c>
      <c r="D7680">
        <v>48.11</v>
      </c>
    </row>
    <row r="7681" spans="1:4" x14ac:dyDescent="0.2">
      <c r="A7681">
        <v>104964</v>
      </c>
      <c r="B7681" t="s">
        <v>15075</v>
      </c>
      <c r="C7681" t="s">
        <v>3211</v>
      </c>
      <c r="D7681">
        <v>65.22</v>
      </c>
    </row>
    <row r="7682" spans="1:4" x14ac:dyDescent="0.2">
      <c r="A7682">
        <v>104956</v>
      </c>
      <c r="B7682" t="s">
        <v>15076</v>
      </c>
      <c r="C7682" t="s">
        <v>3211</v>
      </c>
      <c r="D7682">
        <v>58.35</v>
      </c>
    </row>
    <row r="7683" spans="1:4" x14ac:dyDescent="0.2">
      <c r="A7683">
        <v>104974</v>
      </c>
      <c r="B7683" t="s">
        <v>15077</v>
      </c>
      <c r="C7683" t="s">
        <v>3211</v>
      </c>
      <c r="D7683">
        <v>41.25</v>
      </c>
    </row>
    <row r="7684" spans="1:4" x14ac:dyDescent="0.2">
      <c r="A7684">
        <v>87548</v>
      </c>
      <c r="B7684" t="s">
        <v>15078</v>
      </c>
      <c r="C7684" t="s">
        <v>3211</v>
      </c>
      <c r="D7684">
        <v>36.83</v>
      </c>
    </row>
    <row r="7685" spans="1:4" x14ac:dyDescent="0.2">
      <c r="A7685">
        <v>87530</v>
      </c>
      <c r="B7685" t="s">
        <v>15079</v>
      </c>
      <c r="C7685" t="s">
        <v>3211</v>
      </c>
      <c r="D7685">
        <v>51.17</v>
      </c>
    </row>
    <row r="7686" spans="1:4" x14ac:dyDescent="0.2">
      <c r="A7686">
        <v>104952</v>
      </c>
      <c r="B7686" t="s">
        <v>15080</v>
      </c>
      <c r="C7686" t="s">
        <v>3211</v>
      </c>
      <c r="D7686">
        <v>46.74</v>
      </c>
    </row>
    <row r="7687" spans="1:4" x14ac:dyDescent="0.2">
      <c r="A7687">
        <v>104969</v>
      </c>
      <c r="B7687" t="s">
        <v>15081</v>
      </c>
      <c r="C7687" t="s">
        <v>3211</v>
      </c>
      <c r="D7687">
        <v>44.74</v>
      </c>
    </row>
    <row r="7688" spans="1:4" x14ac:dyDescent="0.2">
      <c r="A7688">
        <v>104963</v>
      </c>
      <c r="B7688" t="s">
        <v>15082</v>
      </c>
      <c r="C7688" t="s">
        <v>3211</v>
      </c>
      <c r="D7688">
        <v>59.93</v>
      </c>
    </row>
    <row r="7689" spans="1:4" x14ac:dyDescent="0.2">
      <c r="A7689">
        <v>104955</v>
      </c>
      <c r="B7689" t="s">
        <v>15083</v>
      </c>
      <c r="C7689" t="s">
        <v>3211</v>
      </c>
      <c r="D7689">
        <v>53.06</v>
      </c>
    </row>
    <row r="7690" spans="1:4" x14ac:dyDescent="0.2">
      <c r="A7690">
        <v>104973</v>
      </c>
      <c r="B7690" t="s">
        <v>15084</v>
      </c>
      <c r="C7690" t="s">
        <v>3211</v>
      </c>
      <c r="D7690">
        <v>37.880000000000003</v>
      </c>
    </row>
    <row r="7691" spans="1:4" x14ac:dyDescent="0.2">
      <c r="A7691">
        <v>87547</v>
      </c>
      <c r="B7691" t="s">
        <v>15085</v>
      </c>
      <c r="C7691" t="s">
        <v>3211</v>
      </c>
      <c r="D7691">
        <v>33.46</v>
      </c>
    </row>
    <row r="7692" spans="1:4" x14ac:dyDescent="0.2">
      <c r="A7692">
        <v>87529</v>
      </c>
      <c r="B7692" t="s">
        <v>15086</v>
      </c>
      <c r="C7692" t="s">
        <v>3211</v>
      </c>
      <c r="D7692">
        <v>45.88</v>
      </c>
    </row>
    <row r="7693" spans="1:4" x14ac:dyDescent="0.2">
      <c r="A7693">
        <v>104951</v>
      </c>
      <c r="B7693" t="s">
        <v>15087</v>
      </c>
      <c r="C7693" t="s">
        <v>3211</v>
      </c>
      <c r="D7693">
        <v>41.45</v>
      </c>
    </row>
    <row r="7694" spans="1:4" x14ac:dyDescent="0.2">
      <c r="A7694">
        <v>104978</v>
      </c>
      <c r="B7694" t="s">
        <v>15088</v>
      </c>
      <c r="C7694" t="s">
        <v>3211</v>
      </c>
      <c r="D7694">
        <v>48.14</v>
      </c>
    </row>
    <row r="7695" spans="1:4" x14ac:dyDescent="0.2">
      <c r="A7695">
        <v>104977</v>
      </c>
      <c r="B7695" t="s">
        <v>15089</v>
      </c>
      <c r="C7695" t="s">
        <v>3211</v>
      </c>
      <c r="D7695">
        <v>63.09</v>
      </c>
    </row>
    <row r="7696" spans="1:4" x14ac:dyDescent="0.2">
      <c r="A7696">
        <v>90408</v>
      </c>
      <c r="B7696" t="s">
        <v>1421</v>
      </c>
      <c r="C7696" t="s">
        <v>3211</v>
      </c>
      <c r="D7696">
        <v>41.78</v>
      </c>
    </row>
    <row r="7697" spans="1:4" x14ac:dyDescent="0.2">
      <c r="A7697">
        <v>90406</v>
      </c>
      <c r="B7697" t="s">
        <v>15090</v>
      </c>
      <c r="C7697" t="s">
        <v>3211</v>
      </c>
      <c r="D7697">
        <v>55.36</v>
      </c>
    </row>
    <row r="7698" spans="1:4" x14ac:dyDescent="0.2">
      <c r="A7698">
        <v>106626</v>
      </c>
      <c r="B7698" t="s">
        <v>15091</v>
      </c>
      <c r="C7698" t="s">
        <v>52</v>
      </c>
      <c r="D7698" t="s">
        <v>17527</v>
      </c>
    </row>
    <row r="7699" spans="1:4" x14ac:dyDescent="0.2">
      <c r="A7699">
        <v>106627</v>
      </c>
      <c r="B7699" t="s">
        <v>15092</v>
      </c>
      <c r="C7699" t="s">
        <v>52</v>
      </c>
      <c r="D7699" t="s">
        <v>17527</v>
      </c>
    </row>
    <row r="7700" spans="1:4" x14ac:dyDescent="0.2">
      <c r="A7700">
        <v>106628</v>
      </c>
      <c r="B7700" t="s">
        <v>15093</v>
      </c>
      <c r="C7700" t="s">
        <v>52</v>
      </c>
      <c r="D7700" t="s">
        <v>17527</v>
      </c>
    </row>
    <row r="7701" spans="1:4" x14ac:dyDescent="0.2">
      <c r="A7701">
        <v>106629</v>
      </c>
      <c r="B7701" t="s">
        <v>15094</v>
      </c>
      <c r="C7701" t="s">
        <v>52</v>
      </c>
      <c r="D7701" t="s">
        <v>17527</v>
      </c>
    </row>
    <row r="7702" spans="1:4" x14ac:dyDescent="0.2">
      <c r="A7702">
        <v>106631</v>
      </c>
      <c r="B7702" t="s">
        <v>15095</v>
      </c>
      <c r="C7702" t="s">
        <v>52</v>
      </c>
      <c r="D7702" t="s">
        <v>17527</v>
      </c>
    </row>
    <row r="7703" spans="1:4" x14ac:dyDescent="0.2">
      <c r="A7703">
        <v>106630</v>
      </c>
      <c r="B7703" t="s">
        <v>15096</v>
      </c>
      <c r="C7703" t="s">
        <v>52</v>
      </c>
      <c r="D7703" t="s">
        <v>17527</v>
      </c>
    </row>
    <row r="7704" spans="1:4" x14ac:dyDescent="0.2">
      <c r="A7704">
        <v>106633</v>
      </c>
      <c r="B7704" t="s">
        <v>15097</v>
      </c>
      <c r="C7704" t="s">
        <v>52</v>
      </c>
      <c r="D7704" t="s">
        <v>17527</v>
      </c>
    </row>
    <row r="7705" spans="1:4" x14ac:dyDescent="0.2">
      <c r="A7705">
        <v>106632</v>
      </c>
      <c r="B7705" t="s">
        <v>15098</v>
      </c>
      <c r="C7705" t="s">
        <v>52</v>
      </c>
      <c r="D7705" t="s">
        <v>17527</v>
      </c>
    </row>
    <row r="7706" spans="1:4" x14ac:dyDescent="0.2">
      <c r="A7706">
        <v>106634</v>
      </c>
      <c r="B7706" t="s">
        <v>15099</v>
      </c>
      <c r="C7706" t="s">
        <v>52</v>
      </c>
      <c r="D7706" t="s">
        <v>17527</v>
      </c>
    </row>
    <row r="7707" spans="1:4" x14ac:dyDescent="0.2">
      <c r="A7707">
        <v>106636</v>
      </c>
      <c r="B7707" t="s">
        <v>15100</v>
      </c>
      <c r="C7707" t="s">
        <v>52</v>
      </c>
      <c r="D7707" t="s">
        <v>17527</v>
      </c>
    </row>
    <row r="7708" spans="1:4" x14ac:dyDescent="0.2">
      <c r="A7708">
        <v>106635</v>
      </c>
      <c r="B7708" t="s">
        <v>15101</v>
      </c>
      <c r="C7708" t="s">
        <v>52</v>
      </c>
      <c r="D7708" t="s">
        <v>17527</v>
      </c>
    </row>
    <row r="7709" spans="1:4" x14ac:dyDescent="0.2">
      <c r="A7709">
        <v>106637</v>
      </c>
      <c r="B7709" t="s">
        <v>15102</v>
      </c>
      <c r="C7709" t="s">
        <v>52</v>
      </c>
      <c r="D7709" t="s">
        <v>17527</v>
      </c>
    </row>
    <row r="7710" spans="1:4" x14ac:dyDescent="0.2">
      <c r="A7710">
        <v>106639</v>
      </c>
      <c r="B7710" t="s">
        <v>15103</v>
      </c>
      <c r="C7710" t="s">
        <v>52</v>
      </c>
      <c r="D7710" t="s">
        <v>17527</v>
      </c>
    </row>
    <row r="7711" spans="1:4" x14ac:dyDescent="0.2">
      <c r="A7711">
        <v>106638</v>
      </c>
      <c r="B7711" t="s">
        <v>15104</v>
      </c>
      <c r="C7711" t="s">
        <v>52</v>
      </c>
      <c r="D7711" t="s">
        <v>17527</v>
      </c>
    </row>
    <row r="7712" spans="1:4" x14ac:dyDescent="0.2">
      <c r="A7712">
        <v>106641</v>
      </c>
      <c r="B7712" t="s">
        <v>15105</v>
      </c>
      <c r="C7712" t="s">
        <v>52</v>
      </c>
      <c r="D7712" t="s">
        <v>17527</v>
      </c>
    </row>
    <row r="7713" spans="1:4" x14ac:dyDescent="0.2">
      <c r="A7713">
        <v>106640</v>
      </c>
      <c r="B7713" t="s">
        <v>15106</v>
      </c>
      <c r="C7713" t="s">
        <v>52</v>
      </c>
      <c r="D7713" t="s">
        <v>17527</v>
      </c>
    </row>
    <row r="7714" spans="1:4" x14ac:dyDescent="0.2">
      <c r="A7714">
        <v>106644</v>
      </c>
      <c r="B7714" t="s">
        <v>15107</v>
      </c>
      <c r="C7714" t="s">
        <v>52</v>
      </c>
      <c r="D7714" t="s">
        <v>17527</v>
      </c>
    </row>
    <row r="7715" spans="1:4" x14ac:dyDescent="0.2">
      <c r="A7715">
        <v>106646</v>
      </c>
      <c r="B7715" t="s">
        <v>15108</v>
      </c>
      <c r="C7715" t="s">
        <v>52</v>
      </c>
      <c r="D7715" t="s">
        <v>17527</v>
      </c>
    </row>
    <row r="7716" spans="1:4" x14ac:dyDescent="0.2">
      <c r="A7716">
        <v>106645</v>
      </c>
      <c r="B7716" t="s">
        <v>15109</v>
      </c>
      <c r="C7716" t="s">
        <v>52</v>
      </c>
      <c r="D7716" t="s">
        <v>17527</v>
      </c>
    </row>
    <row r="7717" spans="1:4" x14ac:dyDescent="0.2">
      <c r="A7717">
        <v>106643</v>
      </c>
      <c r="B7717" t="s">
        <v>15110</v>
      </c>
      <c r="C7717" t="s">
        <v>52</v>
      </c>
      <c r="D7717" t="s">
        <v>17527</v>
      </c>
    </row>
    <row r="7718" spans="1:4" x14ac:dyDescent="0.2">
      <c r="A7718">
        <v>106642</v>
      </c>
      <c r="B7718" t="s">
        <v>15111</v>
      </c>
      <c r="C7718" t="s">
        <v>52</v>
      </c>
      <c r="D7718" t="s">
        <v>17527</v>
      </c>
    </row>
    <row r="7719" spans="1:4" x14ac:dyDescent="0.2">
      <c r="A7719">
        <v>106649</v>
      </c>
      <c r="B7719" t="s">
        <v>15112</v>
      </c>
      <c r="C7719" t="s">
        <v>52</v>
      </c>
      <c r="D7719" t="s">
        <v>17527</v>
      </c>
    </row>
    <row r="7720" spans="1:4" x14ac:dyDescent="0.2">
      <c r="A7720">
        <v>106648</v>
      </c>
      <c r="B7720" t="s">
        <v>15113</v>
      </c>
      <c r="C7720" t="s">
        <v>52</v>
      </c>
      <c r="D7720" t="s">
        <v>17527</v>
      </c>
    </row>
    <row r="7721" spans="1:4" x14ac:dyDescent="0.2">
      <c r="A7721">
        <v>106647</v>
      </c>
      <c r="B7721" t="s">
        <v>15114</v>
      </c>
      <c r="C7721" t="s">
        <v>52</v>
      </c>
      <c r="D7721" t="s">
        <v>17527</v>
      </c>
    </row>
    <row r="7722" spans="1:4" x14ac:dyDescent="0.2">
      <c r="A7722">
        <v>106652</v>
      </c>
      <c r="B7722" t="s">
        <v>15115</v>
      </c>
      <c r="C7722" t="s">
        <v>52</v>
      </c>
      <c r="D7722" t="s">
        <v>17527</v>
      </c>
    </row>
    <row r="7723" spans="1:4" x14ac:dyDescent="0.2">
      <c r="A7723">
        <v>106653</v>
      </c>
      <c r="B7723" t="s">
        <v>15116</v>
      </c>
      <c r="C7723" t="s">
        <v>52</v>
      </c>
      <c r="D7723" t="s">
        <v>17527</v>
      </c>
    </row>
    <row r="7724" spans="1:4" x14ac:dyDescent="0.2">
      <c r="A7724">
        <v>106654</v>
      </c>
      <c r="B7724" t="s">
        <v>15117</v>
      </c>
      <c r="C7724" t="s">
        <v>52</v>
      </c>
      <c r="D7724" t="s">
        <v>17527</v>
      </c>
    </row>
    <row r="7725" spans="1:4" x14ac:dyDescent="0.2">
      <c r="A7725">
        <v>106651</v>
      </c>
      <c r="B7725" t="s">
        <v>15118</v>
      </c>
      <c r="C7725" t="s">
        <v>52</v>
      </c>
      <c r="D7725" t="s">
        <v>17527</v>
      </c>
    </row>
    <row r="7726" spans="1:4" x14ac:dyDescent="0.2">
      <c r="A7726">
        <v>106650</v>
      </c>
      <c r="B7726" t="s">
        <v>15119</v>
      </c>
      <c r="C7726" t="s">
        <v>52</v>
      </c>
      <c r="D7726" t="s">
        <v>17527</v>
      </c>
    </row>
    <row r="7727" spans="1:4" x14ac:dyDescent="0.2">
      <c r="A7727">
        <v>106655</v>
      </c>
      <c r="B7727" t="s">
        <v>15120</v>
      </c>
      <c r="C7727" t="s">
        <v>52</v>
      </c>
      <c r="D7727" t="s">
        <v>17527</v>
      </c>
    </row>
    <row r="7728" spans="1:4" x14ac:dyDescent="0.2">
      <c r="A7728">
        <v>106657</v>
      </c>
      <c r="B7728" t="s">
        <v>15121</v>
      </c>
      <c r="C7728" t="s">
        <v>52</v>
      </c>
      <c r="D7728" t="s">
        <v>17527</v>
      </c>
    </row>
    <row r="7729" spans="1:4" x14ac:dyDescent="0.2">
      <c r="A7729">
        <v>106656</v>
      </c>
      <c r="B7729" t="s">
        <v>15122</v>
      </c>
      <c r="C7729" t="s">
        <v>52</v>
      </c>
      <c r="D7729" t="s">
        <v>17527</v>
      </c>
    </row>
    <row r="7730" spans="1:4" x14ac:dyDescent="0.2">
      <c r="A7730">
        <v>106661</v>
      </c>
      <c r="B7730" t="s">
        <v>15123</v>
      </c>
      <c r="C7730" t="s">
        <v>52</v>
      </c>
      <c r="D7730" t="s">
        <v>17527</v>
      </c>
    </row>
    <row r="7731" spans="1:4" x14ac:dyDescent="0.2">
      <c r="A7731">
        <v>106660</v>
      </c>
      <c r="B7731" t="s">
        <v>15124</v>
      </c>
      <c r="C7731" t="s">
        <v>52</v>
      </c>
      <c r="D7731" t="s">
        <v>17527</v>
      </c>
    </row>
    <row r="7732" spans="1:4" x14ac:dyDescent="0.2">
      <c r="A7732">
        <v>106659</v>
      </c>
      <c r="B7732" t="s">
        <v>15125</v>
      </c>
      <c r="C7732" t="s">
        <v>52</v>
      </c>
      <c r="D7732" t="s">
        <v>17527</v>
      </c>
    </row>
    <row r="7733" spans="1:4" x14ac:dyDescent="0.2">
      <c r="A7733">
        <v>106658</v>
      </c>
      <c r="B7733" t="s">
        <v>15126</v>
      </c>
      <c r="C7733" t="s">
        <v>52</v>
      </c>
      <c r="D7733" t="s">
        <v>17527</v>
      </c>
    </row>
    <row r="7734" spans="1:4" x14ac:dyDescent="0.2">
      <c r="A7734">
        <v>106663</v>
      </c>
      <c r="B7734" t="s">
        <v>15127</v>
      </c>
      <c r="C7734" t="s">
        <v>52</v>
      </c>
      <c r="D7734" t="s">
        <v>17527</v>
      </c>
    </row>
    <row r="7735" spans="1:4" x14ac:dyDescent="0.2">
      <c r="A7735">
        <v>106662</v>
      </c>
      <c r="B7735" t="s">
        <v>15128</v>
      </c>
      <c r="C7735" t="s">
        <v>52</v>
      </c>
      <c r="D7735" t="s">
        <v>17527</v>
      </c>
    </row>
    <row r="7736" spans="1:4" x14ac:dyDescent="0.2">
      <c r="A7736">
        <v>106664</v>
      </c>
      <c r="B7736" t="s">
        <v>15129</v>
      </c>
      <c r="C7736" t="s">
        <v>52</v>
      </c>
      <c r="D7736" t="s">
        <v>17527</v>
      </c>
    </row>
    <row r="7737" spans="1:4" x14ac:dyDescent="0.2">
      <c r="A7737">
        <v>106602</v>
      </c>
      <c r="B7737" t="s">
        <v>15130</v>
      </c>
      <c r="C7737" t="s">
        <v>15131</v>
      </c>
      <c r="D7737" t="s">
        <v>17527</v>
      </c>
    </row>
    <row r="7738" spans="1:4" x14ac:dyDescent="0.2">
      <c r="A7738">
        <v>106603</v>
      </c>
      <c r="B7738" t="s">
        <v>15132</v>
      </c>
      <c r="C7738" t="s">
        <v>15131</v>
      </c>
      <c r="D7738" t="s">
        <v>17527</v>
      </c>
    </row>
    <row r="7739" spans="1:4" x14ac:dyDescent="0.2">
      <c r="A7739">
        <v>106604</v>
      </c>
      <c r="B7739" t="s">
        <v>15133</v>
      </c>
      <c r="C7739" t="s">
        <v>15131</v>
      </c>
      <c r="D7739" t="s">
        <v>17527</v>
      </c>
    </row>
    <row r="7740" spans="1:4" x14ac:dyDescent="0.2">
      <c r="A7740">
        <v>106598</v>
      </c>
      <c r="B7740" t="s">
        <v>15134</v>
      </c>
      <c r="C7740" t="s">
        <v>15131</v>
      </c>
      <c r="D7740" t="s">
        <v>17527</v>
      </c>
    </row>
    <row r="7741" spans="1:4" x14ac:dyDescent="0.2">
      <c r="A7741">
        <v>106599</v>
      </c>
      <c r="B7741" t="s">
        <v>15135</v>
      </c>
      <c r="C7741" t="s">
        <v>15131</v>
      </c>
      <c r="D7741" t="s">
        <v>17527</v>
      </c>
    </row>
    <row r="7742" spans="1:4" x14ac:dyDescent="0.2">
      <c r="A7742">
        <v>106601</v>
      </c>
      <c r="B7742" t="s">
        <v>15136</v>
      </c>
      <c r="C7742" t="s">
        <v>15131</v>
      </c>
      <c r="D7742" t="s">
        <v>17527</v>
      </c>
    </row>
    <row r="7743" spans="1:4" x14ac:dyDescent="0.2">
      <c r="A7743">
        <v>106600</v>
      </c>
      <c r="B7743" t="s">
        <v>15137</v>
      </c>
      <c r="C7743" t="s">
        <v>15131</v>
      </c>
      <c r="D7743" t="s">
        <v>17527</v>
      </c>
    </row>
    <row r="7744" spans="1:4" x14ac:dyDescent="0.2">
      <c r="A7744">
        <v>106609</v>
      </c>
      <c r="B7744" t="s">
        <v>15138</v>
      </c>
      <c r="C7744" t="s">
        <v>15131</v>
      </c>
      <c r="D7744" t="s">
        <v>17527</v>
      </c>
    </row>
    <row r="7745" spans="1:4" x14ac:dyDescent="0.2">
      <c r="A7745">
        <v>106610</v>
      </c>
      <c r="B7745" t="s">
        <v>15139</v>
      </c>
      <c r="C7745" t="s">
        <v>15131</v>
      </c>
      <c r="D7745" t="s">
        <v>17527</v>
      </c>
    </row>
    <row r="7746" spans="1:4" x14ac:dyDescent="0.2">
      <c r="A7746">
        <v>106611</v>
      </c>
      <c r="B7746" t="s">
        <v>15140</v>
      </c>
      <c r="C7746" t="s">
        <v>15131</v>
      </c>
      <c r="D7746" t="s">
        <v>17527</v>
      </c>
    </row>
    <row r="7747" spans="1:4" x14ac:dyDescent="0.2">
      <c r="A7747">
        <v>106605</v>
      </c>
      <c r="B7747" t="s">
        <v>15141</v>
      </c>
      <c r="C7747" t="s">
        <v>15131</v>
      </c>
      <c r="D7747" t="s">
        <v>17527</v>
      </c>
    </row>
    <row r="7748" spans="1:4" x14ac:dyDescent="0.2">
      <c r="A7748">
        <v>106606</v>
      </c>
      <c r="B7748" t="s">
        <v>15142</v>
      </c>
      <c r="C7748" t="s">
        <v>15131</v>
      </c>
      <c r="D7748" t="s">
        <v>17527</v>
      </c>
    </row>
    <row r="7749" spans="1:4" x14ac:dyDescent="0.2">
      <c r="A7749">
        <v>106608</v>
      </c>
      <c r="B7749" t="s">
        <v>15143</v>
      </c>
      <c r="C7749" t="s">
        <v>15131</v>
      </c>
      <c r="D7749" t="s">
        <v>17527</v>
      </c>
    </row>
    <row r="7750" spans="1:4" x14ac:dyDescent="0.2">
      <c r="A7750">
        <v>106607</v>
      </c>
      <c r="B7750" t="s">
        <v>15144</v>
      </c>
      <c r="C7750" t="s">
        <v>15131</v>
      </c>
      <c r="D7750" t="s">
        <v>17527</v>
      </c>
    </row>
    <row r="7751" spans="1:4" x14ac:dyDescent="0.2">
      <c r="A7751">
        <v>106581</v>
      </c>
      <c r="B7751" t="s">
        <v>15145</v>
      </c>
      <c r="C7751" t="s">
        <v>15131</v>
      </c>
      <c r="D7751" t="s">
        <v>17527</v>
      </c>
    </row>
    <row r="7752" spans="1:4" x14ac:dyDescent="0.2">
      <c r="A7752">
        <v>106582</v>
      </c>
      <c r="B7752" t="s">
        <v>15146</v>
      </c>
      <c r="C7752" t="s">
        <v>15131</v>
      </c>
      <c r="D7752" t="s">
        <v>17527</v>
      </c>
    </row>
    <row r="7753" spans="1:4" x14ac:dyDescent="0.2">
      <c r="A7753">
        <v>106583</v>
      </c>
      <c r="B7753" t="s">
        <v>15147</v>
      </c>
      <c r="C7753" t="s">
        <v>15131</v>
      </c>
      <c r="D7753" t="s">
        <v>17527</v>
      </c>
    </row>
    <row r="7754" spans="1:4" x14ac:dyDescent="0.2">
      <c r="A7754">
        <v>106577</v>
      </c>
      <c r="B7754" t="s">
        <v>15148</v>
      </c>
      <c r="C7754" t="s">
        <v>15131</v>
      </c>
      <c r="D7754" t="s">
        <v>17527</v>
      </c>
    </row>
    <row r="7755" spans="1:4" x14ac:dyDescent="0.2">
      <c r="A7755">
        <v>106578</v>
      </c>
      <c r="B7755" t="s">
        <v>15149</v>
      </c>
      <c r="C7755" t="s">
        <v>15131</v>
      </c>
      <c r="D7755" t="s">
        <v>17527</v>
      </c>
    </row>
    <row r="7756" spans="1:4" x14ac:dyDescent="0.2">
      <c r="A7756">
        <v>106580</v>
      </c>
      <c r="B7756" t="s">
        <v>15150</v>
      </c>
      <c r="C7756" t="s">
        <v>15131</v>
      </c>
      <c r="D7756" t="s">
        <v>17527</v>
      </c>
    </row>
    <row r="7757" spans="1:4" x14ac:dyDescent="0.2">
      <c r="A7757">
        <v>106579</v>
      </c>
      <c r="B7757" t="s">
        <v>15151</v>
      </c>
      <c r="C7757" t="s">
        <v>15131</v>
      </c>
      <c r="D7757" t="s">
        <v>17527</v>
      </c>
    </row>
    <row r="7758" spans="1:4" x14ac:dyDescent="0.2">
      <c r="A7758">
        <v>106588</v>
      </c>
      <c r="B7758" t="s">
        <v>15152</v>
      </c>
      <c r="C7758" t="s">
        <v>15131</v>
      </c>
      <c r="D7758" t="s">
        <v>17527</v>
      </c>
    </row>
    <row r="7759" spans="1:4" x14ac:dyDescent="0.2">
      <c r="A7759">
        <v>106589</v>
      </c>
      <c r="B7759" t="s">
        <v>15153</v>
      </c>
      <c r="C7759" t="s">
        <v>15131</v>
      </c>
      <c r="D7759" t="s">
        <v>17527</v>
      </c>
    </row>
    <row r="7760" spans="1:4" x14ac:dyDescent="0.2">
      <c r="A7760">
        <v>106590</v>
      </c>
      <c r="B7760" t="s">
        <v>15154</v>
      </c>
      <c r="C7760" t="s">
        <v>15131</v>
      </c>
      <c r="D7760" t="s">
        <v>17527</v>
      </c>
    </row>
    <row r="7761" spans="1:4" x14ac:dyDescent="0.2">
      <c r="A7761">
        <v>106584</v>
      </c>
      <c r="B7761" t="s">
        <v>15155</v>
      </c>
      <c r="C7761" t="s">
        <v>15131</v>
      </c>
      <c r="D7761" t="s">
        <v>17527</v>
      </c>
    </row>
    <row r="7762" spans="1:4" x14ac:dyDescent="0.2">
      <c r="A7762">
        <v>106585</v>
      </c>
      <c r="B7762" t="s">
        <v>15156</v>
      </c>
      <c r="C7762" t="s">
        <v>15131</v>
      </c>
      <c r="D7762" t="s">
        <v>17527</v>
      </c>
    </row>
    <row r="7763" spans="1:4" x14ac:dyDescent="0.2">
      <c r="A7763">
        <v>106587</v>
      </c>
      <c r="B7763" t="s">
        <v>15157</v>
      </c>
      <c r="C7763" t="s">
        <v>15131</v>
      </c>
      <c r="D7763" t="s">
        <v>17527</v>
      </c>
    </row>
    <row r="7764" spans="1:4" x14ac:dyDescent="0.2">
      <c r="A7764">
        <v>106586</v>
      </c>
      <c r="B7764" t="s">
        <v>15158</v>
      </c>
      <c r="C7764" t="s">
        <v>15131</v>
      </c>
      <c r="D7764" t="s">
        <v>17527</v>
      </c>
    </row>
    <row r="7765" spans="1:4" x14ac:dyDescent="0.2">
      <c r="A7765">
        <v>106595</v>
      </c>
      <c r="B7765" t="s">
        <v>15159</v>
      </c>
      <c r="C7765" t="s">
        <v>15131</v>
      </c>
      <c r="D7765" t="s">
        <v>17527</v>
      </c>
    </row>
    <row r="7766" spans="1:4" x14ac:dyDescent="0.2">
      <c r="A7766">
        <v>106596</v>
      </c>
      <c r="B7766" t="s">
        <v>15160</v>
      </c>
      <c r="C7766" t="s">
        <v>15131</v>
      </c>
      <c r="D7766" t="s">
        <v>17527</v>
      </c>
    </row>
    <row r="7767" spans="1:4" x14ac:dyDescent="0.2">
      <c r="A7767">
        <v>106597</v>
      </c>
      <c r="B7767" t="s">
        <v>15161</v>
      </c>
      <c r="C7767" t="s">
        <v>15131</v>
      </c>
      <c r="D7767" t="s">
        <v>17527</v>
      </c>
    </row>
    <row r="7768" spans="1:4" x14ac:dyDescent="0.2">
      <c r="A7768">
        <v>106591</v>
      </c>
      <c r="B7768" t="s">
        <v>15162</v>
      </c>
      <c r="C7768" t="s">
        <v>15131</v>
      </c>
      <c r="D7768" t="s">
        <v>17527</v>
      </c>
    </row>
    <row r="7769" spans="1:4" x14ac:dyDescent="0.2">
      <c r="A7769">
        <v>106592</v>
      </c>
      <c r="B7769" t="s">
        <v>15163</v>
      </c>
      <c r="C7769" t="s">
        <v>15131</v>
      </c>
      <c r="D7769" t="s">
        <v>17527</v>
      </c>
    </row>
    <row r="7770" spans="1:4" x14ac:dyDescent="0.2">
      <c r="A7770">
        <v>106594</v>
      </c>
      <c r="B7770" t="s">
        <v>15164</v>
      </c>
      <c r="C7770" t="s">
        <v>15131</v>
      </c>
      <c r="D7770" t="s">
        <v>17527</v>
      </c>
    </row>
    <row r="7771" spans="1:4" x14ac:dyDescent="0.2">
      <c r="A7771">
        <v>106593</v>
      </c>
      <c r="B7771" t="s">
        <v>15165</v>
      </c>
      <c r="C7771" t="s">
        <v>15131</v>
      </c>
      <c r="D7771" t="s">
        <v>17527</v>
      </c>
    </row>
    <row r="7772" spans="1:4" x14ac:dyDescent="0.2">
      <c r="A7772">
        <v>106616</v>
      </c>
      <c r="B7772" t="s">
        <v>15166</v>
      </c>
      <c r="C7772" t="s">
        <v>15131</v>
      </c>
      <c r="D7772" t="s">
        <v>17527</v>
      </c>
    </row>
    <row r="7773" spans="1:4" x14ac:dyDescent="0.2">
      <c r="A7773">
        <v>106617</v>
      </c>
      <c r="B7773" t="s">
        <v>15167</v>
      </c>
      <c r="C7773" t="s">
        <v>15131</v>
      </c>
      <c r="D7773" t="s">
        <v>17527</v>
      </c>
    </row>
    <row r="7774" spans="1:4" x14ac:dyDescent="0.2">
      <c r="A7774">
        <v>106618</v>
      </c>
      <c r="B7774" t="s">
        <v>15168</v>
      </c>
      <c r="C7774" t="s">
        <v>15131</v>
      </c>
      <c r="D7774" t="s">
        <v>17527</v>
      </c>
    </row>
    <row r="7775" spans="1:4" x14ac:dyDescent="0.2">
      <c r="A7775">
        <v>106612</v>
      </c>
      <c r="B7775" t="s">
        <v>15169</v>
      </c>
      <c r="C7775" t="s">
        <v>15131</v>
      </c>
      <c r="D7775" t="s">
        <v>17527</v>
      </c>
    </row>
    <row r="7776" spans="1:4" x14ac:dyDescent="0.2">
      <c r="A7776">
        <v>106613</v>
      </c>
      <c r="B7776" t="s">
        <v>15170</v>
      </c>
      <c r="C7776" t="s">
        <v>15131</v>
      </c>
      <c r="D7776" t="s">
        <v>17527</v>
      </c>
    </row>
    <row r="7777" spans="1:4" x14ac:dyDescent="0.2">
      <c r="A7777">
        <v>106615</v>
      </c>
      <c r="B7777" t="s">
        <v>15171</v>
      </c>
      <c r="C7777" t="s">
        <v>15131</v>
      </c>
      <c r="D7777" t="s">
        <v>17527</v>
      </c>
    </row>
    <row r="7778" spans="1:4" x14ac:dyDescent="0.2">
      <c r="A7778">
        <v>106614</v>
      </c>
      <c r="B7778" t="s">
        <v>15172</v>
      </c>
      <c r="C7778" t="s">
        <v>15131</v>
      </c>
      <c r="D7778" t="s">
        <v>17527</v>
      </c>
    </row>
    <row r="7779" spans="1:4" x14ac:dyDescent="0.2">
      <c r="A7779">
        <v>106623</v>
      </c>
      <c r="B7779" t="s">
        <v>15173</v>
      </c>
      <c r="C7779" t="s">
        <v>15131</v>
      </c>
      <c r="D7779" t="s">
        <v>17527</v>
      </c>
    </row>
    <row r="7780" spans="1:4" x14ac:dyDescent="0.2">
      <c r="A7780">
        <v>106624</v>
      </c>
      <c r="B7780" t="s">
        <v>15174</v>
      </c>
      <c r="C7780" t="s">
        <v>15131</v>
      </c>
      <c r="D7780" t="s">
        <v>17527</v>
      </c>
    </row>
    <row r="7781" spans="1:4" x14ac:dyDescent="0.2">
      <c r="A7781">
        <v>106625</v>
      </c>
      <c r="B7781" t="s">
        <v>15175</v>
      </c>
      <c r="C7781" t="s">
        <v>15131</v>
      </c>
      <c r="D7781" t="s">
        <v>17527</v>
      </c>
    </row>
    <row r="7782" spans="1:4" x14ac:dyDescent="0.2">
      <c r="A7782">
        <v>106619</v>
      </c>
      <c r="B7782" t="s">
        <v>15176</v>
      </c>
      <c r="C7782" t="s">
        <v>15131</v>
      </c>
      <c r="D7782" t="s">
        <v>17527</v>
      </c>
    </row>
    <row r="7783" spans="1:4" x14ac:dyDescent="0.2">
      <c r="A7783">
        <v>106620</v>
      </c>
      <c r="B7783" t="s">
        <v>15177</v>
      </c>
      <c r="C7783" t="s">
        <v>15131</v>
      </c>
      <c r="D7783" t="s">
        <v>17527</v>
      </c>
    </row>
    <row r="7784" spans="1:4" x14ac:dyDescent="0.2">
      <c r="A7784">
        <v>106622</v>
      </c>
      <c r="B7784" t="s">
        <v>15178</v>
      </c>
      <c r="C7784" t="s">
        <v>15131</v>
      </c>
      <c r="D7784" t="s">
        <v>17527</v>
      </c>
    </row>
    <row r="7785" spans="1:4" x14ac:dyDescent="0.2">
      <c r="A7785">
        <v>106621</v>
      </c>
      <c r="B7785" t="s">
        <v>15179</v>
      </c>
      <c r="C7785" t="s">
        <v>15131</v>
      </c>
      <c r="D7785" t="s">
        <v>17527</v>
      </c>
    </row>
    <row r="7786" spans="1:4" x14ac:dyDescent="0.2">
      <c r="A7786">
        <v>103313</v>
      </c>
      <c r="B7786" t="s">
        <v>15180</v>
      </c>
      <c r="C7786" t="s">
        <v>52</v>
      </c>
      <c r="D7786" t="s">
        <v>17527</v>
      </c>
    </row>
    <row r="7787" spans="1:4" x14ac:dyDescent="0.2">
      <c r="A7787">
        <v>103309</v>
      </c>
      <c r="B7787" t="s">
        <v>15181</v>
      </c>
      <c r="C7787" t="s">
        <v>52</v>
      </c>
      <c r="D7787" t="s">
        <v>17527</v>
      </c>
    </row>
    <row r="7788" spans="1:4" x14ac:dyDescent="0.2">
      <c r="A7788">
        <v>103312</v>
      </c>
      <c r="B7788" t="s">
        <v>15183</v>
      </c>
      <c r="C7788" t="s">
        <v>52</v>
      </c>
      <c r="D7788" t="s">
        <v>17527</v>
      </c>
    </row>
    <row r="7789" spans="1:4" x14ac:dyDescent="0.2">
      <c r="A7789">
        <v>103296</v>
      </c>
      <c r="B7789" t="s">
        <v>15184</v>
      </c>
      <c r="C7789" t="s">
        <v>52</v>
      </c>
      <c r="D7789" t="s">
        <v>17527</v>
      </c>
    </row>
    <row r="7790" spans="1:4" x14ac:dyDescent="0.2">
      <c r="A7790">
        <v>103300</v>
      </c>
      <c r="B7790" t="s">
        <v>15185</v>
      </c>
      <c r="C7790" t="s">
        <v>52</v>
      </c>
      <c r="D7790" t="s">
        <v>17527</v>
      </c>
    </row>
    <row r="7791" spans="1:4" x14ac:dyDescent="0.2">
      <c r="A7791">
        <v>103301</v>
      </c>
      <c r="B7791" t="s">
        <v>15186</v>
      </c>
      <c r="C7791" t="s">
        <v>52</v>
      </c>
      <c r="D7791" t="s">
        <v>17527</v>
      </c>
    </row>
    <row r="7792" spans="1:4" x14ac:dyDescent="0.2">
      <c r="A7792">
        <v>103304</v>
      </c>
      <c r="B7792" t="s">
        <v>15187</v>
      </c>
      <c r="C7792" t="s">
        <v>52</v>
      </c>
      <c r="D7792" s="335">
        <v>1265.27</v>
      </c>
    </row>
    <row r="7793" spans="1:4" x14ac:dyDescent="0.2">
      <c r="A7793">
        <v>103305</v>
      </c>
      <c r="B7793" t="s">
        <v>15188</v>
      </c>
      <c r="C7793" t="s">
        <v>52</v>
      </c>
      <c r="D7793" t="s">
        <v>17527</v>
      </c>
    </row>
    <row r="7794" spans="1:4" x14ac:dyDescent="0.2">
      <c r="A7794">
        <v>103294</v>
      </c>
      <c r="B7794" t="s">
        <v>15189</v>
      </c>
      <c r="C7794" t="s">
        <v>52</v>
      </c>
      <c r="D7794" t="s">
        <v>17527</v>
      </c>
    </row>
    <row r="7795" spans="1:4" x14ac:dyDescent="0.2">
      <c r="A7795">
        <v>103298</v>
      </c>
      <c r="B7795" t="s">
        <v>15190</v>
      </c>
      <c r="C7795" t="s">
        <v>52</v>
      </c>
      <c r="D7795" t="s">
        <v>17527</v>
      </c>
    </row>
    <row r="7796" spans="1:4" x14ac:dyDescent="0.2">
      <c r="A7796">
        <v>103293</v>
      </c>
      <c r="B7796" t="s">
        <v>15191</v>
      </c>
      <c r="C7796" t="s">
        <v>52</v>
      </c>
      <c r="D7796" t="s">
        <v>17527</v>
      </c>
    </row>
    <row r="7797" spans="1:4" x14ac:dyDescent="0.2">
      <c r="A7797">
        <v>103297</v>
      </c>
      <c r="B7797" t="s">
        <v>15192</v>
      </c>
      <c r="C7797" t="s">
        <v>52</v>
      </c>
      <c r="D7797" t="s">
        <v>17527</v>
      </c>
    </row>
    <row r="7798" spans="1:4" x14ac:dyDescent="0.2">
      <c r="A7798">
        <v>103311</v>
      </c>
      <c r="B7798" t="s">
        <v>15193</v>
      </c>
      <c r="C7798" t="s">
        <v>52</v>
      </c>
      <c r="D7798" t="s">
        <v>17527</v>
      </c>
    </row>
    <row r="7799" spans="1:4" x14ac:dyDescent="0.2">
      <c r="A7799">
        <v>103306</v>
      </c>
      <c r="B7799" t="s">
        <v>15194</v>
      </c>
      <c r="C7799" t="s">
        <v>52</v>
      </c>
      <c r="D7799" t="s">
        <v>17527</v>
      </c>
    </row>
    <row r="7800" spans="1:4" x14ac:dyDescent="0.2">
      <c r="A7800">
        <v>103308</v>
      </c>
      <c r="B7800" t="s">
        <v>15195</v>
      </c>
      <c r="C7800" t="s">
        <v>52</v>
      </c>
      <c r="D7800" t="s">
        <v>17527</v>
      </c>
    </row>
    <row r="7801" spans="1:4" x14ac:dyDescent="0.2">
      <c r="A7801">
        <v>103295</v>
      </c>
      <c r="B7801" t="s">
        <v>15196</v>
      </c>
      <c r="C7801" t="s">
        <v>52</v>
      </c>
      <c r="D7801" t="s">
        <v>17527</v>
      </c>
    </row>
    <row r="7802" spans="1:4" x14ac:dyDescent="0.2">
      <c r="A7802">
        <v>103299</v>
      </c>
      <c r="B7802" t="s">
        <v>15197</v>
      </c>
      <c r="C7802" t="s">
        <v>52</v>
      </c>
      <c r="D7802" t="s">
        <v>17527</v>
      </c>
    </row>
    <row r="7803" spans="1:4" x14ac:dyDescent="0.2">
      <c r="A7803">
        <v>103302</v>
      </c>
      <c r="B7803" t="s">
        <v>15198</v>
      </c>
      <c r="C7803" t="s">
        <v>52</v>
      </c>
      <c r="D7803" t="s">
        <v>17527</v>
      </c>
    </row>
    <row r="7804" spans="1:4" x14ac:dyDescent="0.2">
      <c r="A7804">
        <v>103307</v>
      </c>
      <c r="B7804" t="s">
        <v>15199</v>
      </c>
      <c r="C7804" t="s">
        <v>52</v>
      </c>
      <c r="D7804" s="335">
        <v>1374.94</v>
      </c>
    </row>
    <row r="7805" spans="1:4" x14ac:dyDescent="0.2">
      <c r="A7805">
        <v>103310</v>
      </c>
      <c r="B7805" t="s">
        <v>15200</v>
      </c>
      <c r="C7805" t="s">
        <v>52</v>
      </c>
      <c r="D7805" s="335">
        <v>1302.67</v>
      </c>
    </row>
    <row r="7806" spans="1:4" x14ac:dyDescent="0.2">
      <c r="A7806">
        <v>103303</v>
      </c>
      <c r="B7806" t="s">
        <v>15201</v>
      </c>
      <c r="C7806" t="s">
        <v>52</v>
      </c>
      <c r="D7806" t="s">
        <v>17527</v>
      </c>
    </row>
    <row r="7807" spans="1:4" x14ac:dyDescent="0.2">
      <c r="A7807">
        <v>103314</v>
      </c>
      <c r="B7807" t="s">
        <v>15202</v>
      </c>
      <c r="C7807" t="s">
        <v>3211</v>
      </c>
      <c r="D7807">
        <v>317.12</v>
      </c>
    </row>
    <row r="7808" spans="1:4" x14ac:dyDescent="0.2">
      <c r="A7808">
        <v>103315</v>
      </c>
      <c r="B7808" t="s">
        <v>15203</v>
      </c>
      <c r="C7808" t="s">
        <v>3211</v>
      </c>
      <c r="D7808">
        <v>305.42</v>
      </c>
    </row>
    <row r="7809" spans="1:4" x14ac:dyDescent="0.2">
      <c r="A7809">
        <v>105188</v>
      </c>
      <c r="B7809" t="s">
        <v>15204</v>
      </c>
      <c r="C7809" t="s">
        <v>3211</v>
      </c>
      <c r="D7809">
        <v>138.83000000000001</v>
      </c>
    </row>
    <row r="7810" spans="1:4" x14ac:dyDescent="0.2">
      <c r="A7810">
        <v>87841</v>
      </c>
      <c r="B7810" t="s">
        <v>15205</v>
      </c>
      <c r="C7810" t="s">
        <v>3211</v>
      </c>
      <c r="D7810">
        <v>126.32</v>
      </c>
    </row>
    <row r="7811" spans="1:4" x14ac:dyDescent="0.2">
      <c r="A7811">
        <v>87853</v>
      </c>
      <c r="B7811" t="s">
        <v>15206</v>
      </c>
      <c r="C7811" t="s">
        <v>3211</v>
      </c>
      <c r="D7811">
        <v>141.72999999999999</v>
      </c>
    </row>
    <row r="7812" spans="1:4" x14ac:dyDescent="0.2">
      <c r="A7812">
        <v>105187</v>
      </c>
      <c r="B7812" t="s">
        <v>15207</v>
      </c>
      <c r="C7812" t="s">
        <v>3211</v>
      </c>
      <c r="D7812">
        <v>188.38</v>
      </c>
    </row>
    <row r="7813" spans="1:4" x14ac:dyDescent="0.2">
      <c r="A7813">
        <v>87840</v>
      </c>
      <c r="B7813" t="s">
        <v>15208</v>
      </c>
      <c r="C7813" t="s">
        <v>3211</v>
      </c>
      <c r="D7813">
        <v>175.86</v>
      </c>
    </row>
    <row r="7814" spans="1:4" x14ac:dyDescent="0.2">
      <c r="A7814">
        <v>87852</v>
      </c>
      <c r="B7814" t="s">
        <v>15209</v>
      </c>
      <c r="C7814" t="s">
        <v>3211</v>
      </c>
      <c r="D7814">
        <v>191.28</v>
      </c>
    </row>
    <row r="7815" spans="1:4" x14ac:dyDescent="0.2">
      <c r="A7815">
        <v>105186</v>
      </c>
      <c r="B7815" t="s">
        <v>15210</v>
      </c>
      <c r="C7815" t="s">
        <v>3211</v>
      </c>
      <c r="D7815">
        <v>146.79</v>
      </c>
    </row>
    <row r="7816" spans="1:4" x14ac:dyDescent="0.2">
      <c r="A7816">
        <v>87839</v>
      </c>
      <c r="B7816" t="s">
        <v>15211</v>
      </c>
      <c r="C7816" t="s">
        <v>3211</v>
      </c>
      <c r="D7816">
        <v>134.44999999999999</v>
      </c>
    </row>
    <row r="7817" spans="1:4" x14ac:dyDescent="0.2">
      <c r="A7817">
        <v>87851</v>
      </c>
      <c r="B7817" t="s">
        <v>15212</v>
      </c>
      <c r="C7817" t="s">
        <v>3211</v>
      </c>
      <c r="D7817">
        <v>150.59</v>
      </c>
    </row>
    <row r="7818" spans="1:4" x14ac:dyDescent="0.2">
      <c r="A7818">
        <v>105185</v>
      </c>
      <c r="B7818" t="s">
        <v>15213</v>
      </c>
      <c r="C7818" t="s">
        <v>3211</v>
      </c>
      <c r="D7818">
        <v>196.6</v>
      </c>
    </row>
    <row r="7819" spans="1:4" x14ac:dyDescent="0.2">
      <c r="A7819">
        <v>87838</v>
      </c>
      <c r="B7819" t="s">
        <v>15214</v>
      </c>
      <c r="C7819" t="s">
        <v>3211</v>
      </c>
      <c r="D7819">
        <v>184.33</v>
      </c>
    </row>
    <row r="7820" spans="1:4" x14ac:dyDescent="0.2">
      <c r="A7820">
        <v>87850</v>
      </c>
      <c r="B7820" t="s">
        <v>15215</v>
      </c>
      <c r="C7820" t="s">
        <v>3211</v>
      </c>
      <c r="D7820">
        <v>200.48</v>
      </c>
    </row>
    <row r="7821" spans="1:4" x14ac:dyDescent="0.2">
      <c r="A7821">
        <v>105110</v>
      </c>
      <c r="B7821" t="s">
        <v>15216</v>
      </c>
      <c r="C7821" t="s">
        <v>83</v>
      </c>
      <c r="D7821">
        <v>282.5</v>
      </c>
    </row>
    <row r="7822" spans="1:4" x14ac:dyDescent="0.2">
      <c r="A7822">
        <v>105105</v>
      </c>
      <c r="B7822" t="s">
        <v>15217</v>
      </c>
      <c r="C7822" t="s">
        <v>83</v>
      </c>
      <c r="D7822">
        <v>93.56</v>
      </c>
    </row>
    <row r="7823" spans="1:4" x14ac:dyDescent="0.2">
      <c r="A7823">
        <v>105103</v>
      </c>
      <c r="B7823" t="s">
        <v>15218</v>
      </c>
      <c r="C7823" t="s">
        <v>83</v>
      </c>
      <c r="D7823">
        <v>133.24</v>
      </c>
    </row>
    <row r="7824" spans="1:4" x14ac:dyDescent="0.2">
      <c r="A7824">
        <v>105112</v>
      </c>
      <c r="B7824" t="s">
        <v>15219</v>
      </c>
      <c r="C7824" t="s">
        <v>83</v>
      </c>
      <c r="D7824">
        <v>235.93</v>
      </c>
    </row>
    <row r="7825" spans="1:4" x14ac:dyDescent="0.2">
      <c r="A7825">
        <v>105109</v>
      </c>
      <c r="B7825" t="s">
        <v>15220</v>
      </c>
      <c r="C7825" t="s">
        <v>52</v>
      </c>
      <c r="D7825" t="s">
        <v>17527</v>
      </c>
    </row>
    <row r="7826" spans="1:4" x14ac:dyDescent="0.2">
      <c r="A7826">
        <v>105108</v>
      </c>
      <c r="B7826" t="s">
        <v>15221</v>
      </c>
      <c r="C7826" t="s">
        <v>52</v>
      </c>
      <c r="D7826" t="s">
        <v>17527</v>
      </c>
    </row>
    <row r="7827" spans="1:4" x14ac:dyDescent="0.2">
      <c r="A7827">
        <v>105104</v>
      </c>
      <c r="B7827" t="s">
        <v>15222</v>
      </c>
      <c r="C7827" t="s">
        <v>52</v>
      </c>
      <c r="D7827" s="335">
        <v>5963.78</v>
      </c>
    </row>
    <row r="7828" spans="1:4" x14ac:dyDescent="0.2">
      <c r="A7828">
        <v>105107</v>
      </c>
      <c r="B7828" t="s">
        <v>15223</v>
      </c>
      <c r="C7828" t="s">
        <v>52</v>
      </c>
      <c r="D7828" s="335">
        <v>4478.55</v>
      </c>
    </row>
    <row r="7829" spans="1:4" x14ac:dyDescent="0.2">
      <c r="A7829">
        <v>105106</v>
      </c>
      <c r="B7829" t="s">
        <v>15224</v>
      </c>
      <c r="C7829" t="s">
        <v>52</v>
      </c>
      <c r="D7829" s="335">
        <v>3033.03</v>
      </c>
    </row>
    <row r="7830" spans="1:4" x14ac:dyDescent="0.2">
      <c r="A7830">
        <v>105111</v>
      </c>
      <c r="B7830" t="s">
        <v>15225</v>
      </c>
      <c r="C7830" t="s">
        <v>52</v>
      </c>
      <c r="D7830" s="335">
        <v>20959.189999999999</v>
      </c>
    </row>
    <row r="7831" spans="1:4" x14ac:dyDescent="0.2">
      <c r="A7831">
        <v>98520</v>
      </c>
      <c r="B7831" t="s">
        <v>15226</v>
      </c>
      <c r="C7831" t="s">
        <v>3211</v>
      </c>
      <c r="D7831">
        <v>6.24</v>
      </c>
    </row>
    <row r="7832" spans="1:4" x14ac:dyDescent="0.2">
      <c r="A7832">
        <v>98521</v>
      </c>
      <c r="B7832" t="s">
        <v>15227</v>
      </c>
      <c r="C7832" t="s">
        <v>3211</v>
      </c>
      <c r="D7832">
        <v>0.46</v>
      </c>
    </row>
    <row r="7833" spans="1:4" x14ac:dyDescent="0.2">
      <c r="A7833">
        <v>105521</v>
      </c>
      <c r="B7833" t="s">
        <v>15228</v>
      </c>
      <c r="C7833" t="s">
        <v>3211</v>
      </c>
      <c r="D7833">
        <v>4.3</v>
      </c>
    </row>
    <row r="7834" spans="1:4" x14ac:dyDescent="0.2">
      <c r="A7834">
        <v>98509</v>
      </c>
      <c r="B7834" t="s">
        <v>15229</v>
      </c>
      <c r="C7834" t="s">
        <v>52</v>
      </c>
      <c r="D7834">
        <v>22.12</v>
      </c>
    </row>
    <row r="7835" spans="1:4" x14ac:dyDescent="0.2">
      <c r="A7835">
        <v>98507</v>
      </c>
      <c r="B7835" t="s">
        <v>15230</v>
      </c>
      <c r="C7835" t="s">
        <v>52</v>
      </c>
      <c r="D7835" t="s">
        <v>17527</v>
      </c>
    </row>
    <row r="7836" spans="1:4" x14ac:dyDescent="0.2">
      <c r="A7836">
        <v>98508</v>
      </c>
      <c r="B7836" t="s">
        <v>15231</v>
      </c>
      <c r="C7836" t="s">
        <v>52</v>
      </c>
      <c r="D7836" t="s">
        <v>17527</v>
      </c>
    </row>
    <row r="7837" spans="1:4" x14ac:dyDescent="0.2">
      <c r="A7837">
        <v>98506</v>
      </c>
      <c r="B7837" t="s">
        <v>15232</v>
      </c>
      <c r="C7837" t="s">
        <v>52</v>
      </c>
      <c r="D7837" t="s">
        <v>17527</v>
      </c>
    </row>
    <row r="7838" spans="1:4" x14ac:dyDescent="0.2">
      <c r="A7838">
        <v>98505</v>
      </c>
      <c r="B7838" t="s">
        <v>15233</v>
      </c>
      <c r="C7838" t="s">
        <v>3211</v>
      </c>
      <c r="D7838">
        <v>37.58</v>
      </c>
    </row>
    <row r="7839" spans="1:4" x14ac:dyDescent="0.2">
      <c r="A7839">
        <v>98504</v>
      </c>
      <c r="B7839" t="s">
        <v>15234</v>
      </c>
      <c r="C7839" t="s">
        <v>3211</v>
      </c>
      <c r="D7839">
        <v>17.579999999999998</v>
      </c>
    </row>
    <row r="7840" spans="1:4" x14ac:dyDescent="0.2">
      <c r="A7840">
        <v>98503</v>
      </c>
      <c r="B7840" t="s">
        <v>15235</v>
      </c>
      <c r="C7840" t="s">
        <v>3211</v>
      </c>
      <c r="D7840">
        <v>25.34</v>
      </c>
    </row>
    <row r="7841" spans="1:4" x14ac:dyDescent="0.2">
      <c r="A7841">
        <v>103946</v>
      </c>
      <c r="B7841" t="s">
        <v>1751</v>
      </c>
      <c r="C7841" t="s">
        <v>3211</v>
      </c>
      <c r="D7841">
        <v>22.59</v>
      </c>
    </row>
    <row r="7842" spans="1:4" x14ac:dyDescent="0.2">
      <c r="A7842">
        <v>98517</v>
      </c>
      <c r="B7842" t="s">
        <v>15236</v>
      </c>
      <c r="C7842" t="s">
        <v>52</v>
      </c>
      <c r="D7842" t="s">
        <v>17527</v>
      </c>
    </row>
    <row r="7843" spans="1:4" x14ac:dyDescent="0.2">
      <c r="A7843">
        <v>98518</v>
      </c>
      <c r="B7843" t="s">
        <v>15237</v>
      </c>
      <c r="C7843" t="s">
        <v>52</v>
      </c>
      <c r="D7843" t="s">
        <v>17527</v>
      </c>
    </row>
    <row r="7844" spans="1:4" x14ac:dyDescent="0.2">
      <c r="A7844">
        <v>98516</v>
      </c>
      <c r="B7844" t="s">
        <v>15238</v>
      </c>
      <c r="C7844" t="s">
        <v>52</v>
      </c>
      <c r="D7844">
        <v>308.99</v>
      </c>
    </row>
    <row r="7845" spans="1:4" x14ac:dyDescent="0.2">
      <c r="A7845">
        <v>98514</v>
      </c>
      <c r="B7845" t="s">
        <v>15239</v>
      </c>
      <c r="C7845" t="s">
        <v>52</v>
      </c>
      <c r="D7845" t="s">
        <v>17527</v>
      </c>
    </row>
    <row r="7846" spans="1:4" x14ac:dyDescent="0.2">
      <c r="A7846">
        <v>98515</v>
      </c>
      <c r="B7846" t="s">
        <v>15240</v>
      </c>
      <c r="C7846" t="s">
        <v>52</v>
      </c>
      <c r="D7846" t="s">
        <v>17527</v>
      </c>
    </row>
    <row r="7847" spans="1:4" x14ac:dyDescent="0.2">
      <c r="A7847">
        <v>98513</v>
      </c>
      <c r="B7847" t="s">
        <v>15241</v>
      </c>
      <c r="C7847" t="s">
        <v>52</v>
      </c>
      <c r="D7847" t="s">
        <v>17527</v>
      </c>
    </row>
    <row r="7848" spans="1:4" x14ac:dyDescent="0.2">
      <c r="A7848">
        <v>98511</v>
      </c>
      <c r="B7848" t="s">
        <v>15242</v>
      </c>
      <c r="C7848" t="s">
        <v>52</v>
      </c>
      <c r="D7848">
        <v>93.92</v>
      </c>
    </row>
    <row r="7849" spans="1:4" x14ac:dyDescent="0.2">
      <c r="A7849">
        <v>98512</v>
      </c>
      <c r="B7849" t="s">
        <v>15243</v>
      </c>
      <c r="C7849" t="s">
        <v>52</v>
      </c>
      <c r="D7849" t="s">
        <v>17527</v>
      </c>
    </row>
    <row r="7850" spans="1:4" x14ac:dyDescent="0.2">
      <c r="A7850">
        <v>98510</v>
      </c>
      <c r="B7850" t="s">
        <v>15244</v>
      </c>
      <c r="C7850" t="s">
        <v>52</v>
      </c>
      <c r="D7850">
        <v>63</v>
      </c>
    </row>
    <row r="7851" spans="1:4" x14ac:dyDescent="0.2">
      <c r="A7851">
        <v>98519</v>
      </c>
      <c r="B7851" t="s">
        <v>15245</v>
      </c>
      <c r="C7851" t="s">
        <v>3211</v>
      </c>
      <c r="D7851">
        <v>5.15</v>
      </c>
    </row>
    <row r="7852" spans="1:4" x14ac:dyDescent="0.2">
      <c r="A7852">
        <v>91599</v>
      </c>
      <c r="B7852" t="s">
        <v>15246</v>
      </c>
      <c r="C7852" t="s">
        <v>94</v>
      </c>
      <c r="D7852">
        <v>7.33</v>
      </c>
    </row>
    <row r="7853" spans="1:4" x14ac:dyDescent="0.2">
      <c r="A7853">
        <v>100065</v>
      </c>
      <c r="B7853" t="s">
        <v>15247</v>
      </c>
      <c r="C7853" t="s">
        <v>94</v>
      </c>
      <c r="D7853" t="s">
        <v>17527</v>
      </c>
    </row>
    <row r="7854" spans="1:4" x14ac:dyDescent="0.2">
      <c r="A7854">
        <v>100069</v>
      </c>
      <c r="B7854" t="s">
        <v>15248</v>
      </c>
      <c r="C7854" t="s">
        <v>94</v>
      </c>
      <c r="D7854" t="s">
        <v>17527</v>
      </c>
    </row>
    <row r="7855" spans="1:4" x14ac:dyDescent="0.2">
      <c r="A7855">
        <v>100063</v>
      </c>
      <c r="B7855" t="s">
        <v>15249</v>
      </c>
      <c r="C7855" t="s">
        <v>94</v>
      </c>
      <c r="D7855" t="s">
        <v>17527</v>
      </c>
    </row>
    <row r="7856" spans="1:4" x14ac:dyDescent="0.2">
      <c r="A7856">
        <v>91597</v>
      </c>
      <c r="B7856" t="s">
        <v>15250</v>
      </c>
      <c r="C7856" t="s">
        <v>94</v>
      </c>
      <c r="D7856">
        <v>6.97</v>
      </c>
    </row>
    <row r="7857" spans="1:4" x14ac:dyDescent="0.2">
      <c r="A7857">
        <v>91598</v>
      </c>
      <c r="B7857" t="s">
        <v>15251</v>
      </c>
      <c r="C7857" t="s">
        <v>94</v>
      </c>
      <c r="D7857">
        <v>8.91</v>
      </c>
    </row>
    <row r="7858" spans="1:4" x14ac:dyDescent="0.2">
      <c r="A7858">
        <v>91596</v>
      </c>
      <c r="B7858" t="s">
        <v>15252</v>
      </c>
      <c r="C7858" t="s">
        <v>94</v>
      </c>
      <c r="D7858">
        <v>9.11</v>
      </c>
    </row>
    <row r="7859" spans="1:4" x14ac:dyDescent="0.2">
      <c r="A7859">
        <v>100064</v>
      </c>
      <c r="B7859" t="s">
        <v>15253</v>
      </c>
      <c r="C7859" t="s">
        <v>94</v>
      </c>
      <c r="D7859">
        <v>9.02</v>
      </c>
    </row>
    <row r="7860" spans="1:4" x14ac:dyDescent="0.2">
      <c r="A7860">
        <v>100066</v>
      </c>
      <c r="B7860" t="s">
        <v>15254</v>
      </c>
      <c r="C7860" t="s">
        <v>94</v>
      </c>
      <c r="D7860">
        <v>9.01</v>
      </c>
    </row>
    <row r="7861" spans="1:4" x14ac:dyDescent="0.2">
      <c r="A7861">
        <v>91603</v>
      </c>
      <c r="B7861" t="s">
        <v>15255</v>
      </c>
      <c r="C7861" t="s">
        <v>94</v>
      </c>
      <c r="D7861">
        <v>9.84</v>
      </c>
    </row>
    <row r="7862" spans="1:4" x14ac:dyDescent="0.2">
      <c r="A7862">
        <v>100068</v>
      </c>
      <c r="B7862" t="s">
        <v>15256</v>
      </c>
      <c r="C7862" t="s">
        <v>94</v>
      </c>
      <c r="D7862">
        <v>8.43</v>
      </c>
    </row>
    <row r="7863" spans="1:4" x14ac:dyDescent="0.2">
      <c r="A7863">
        <v>100067</v>
      </c>
      <c r="B7863" t="s">
        <v>15257</v>
      </c>
      <c r="C7863" t="s">
        <v>94</v>
      </c>
      <c r="D7863">
        <v>12.45</v>
      </c>
    </row>
    <row r="7864" spans="1:4" x14ac:dyDescent="0.2">
      <c r="A7864">
        <v>91601</v>
      </c>
      <c r="B7864" t="s">
        <v>15258</v>
      </c>
      <c r="C7864" t="s">
        <v>94</v>
      </c>
      <c r="D7864">
        <v>12.48</v>
      </c>
    </row>
    <row r="7865" spans="1:4" x14ac:dyDescent="0.2">
      <c r="A7865">
        <v>91602</v>
      </c>
      <c r="B7865" t="s">
        <v>15259</v>
      </c>
      <c r="C7865" t="s">
        <v>94</v>
      </c>
      <c r="D7865">
        <v>11.27</v>
      </c>
    </row>
    <row r="7866" spans="1:4" x14ac:dyDescent="0.2">
      <c r="A7866">
        <v>91593</v>
      </c>
      <c r="B7866" t="s">
        <v>15260</v>
      </c>
      <c r="C7866" t="s">
        <v>94</v>
      </c>
      <c r="D7866">
        <v>9.2100000000000009</v>
      </c>
    </row>
    <row r="7867" spans="1:4" x14ac:dyDescent="0.2">
      <c r="A7867">
        <v>105814</v>
      </c>
      <c r="B7867" t="s">
        <v>15261</v>
      </c>
      <c r="C7867" t="s">
        <v>94</v>
      </c>
      <c r="D7867">
        <v>8.83</v>
      </c>
    </row>
    <row r="7868" spans="1:4" x14ac:dyDescent="0.2">
      <c r="A7868">
        <v>91594</v>
      </c>
      <c r="B7868" t="s">
        <v>15262</v>
      </c>
      <c r="C7868" t="s">
        <v>94</v>
      </c>
      <c r="D7868">
        <v>9.2200000000000006</v>
      </c>
    </row>
    <row r="7869" spans="1:4" x14ac:dyDescent="0.2">
      <c r="A7869">
        <v>91595</v>
      </c>
      <c r="B7869" t="s">
        <v>15263</v>
      </c>
      <c r="C7869" t="s">
        <v>94</v>
      </c>
      <c r="D7869">
        <v>9.59</v>
      </c>
    </row>
    <row r="7870" spans="1:4" x14ac:dyDescent="0.2">
      <c r="A7870">
        <v>105815</v>
      </c>
      <c r="B7870" t="s">
        <v>15264</v>
      </c>
      <c r="C7870" t="s">
        <v>94</v>
      </c>
      <c r="D7870" t="s">
        <v>17527</v>
      </c>
    </row>
    <row r="7871" spans="1:4" x14ac:dyDescent="0.2">
      <c r="A7871">
        <v>91600</v>
      </c>
      <c r="B7871" t="s">
        <v>15265</v>
      </c>
      <c r="C7871" t="s">
        <v>94</v>
      </c>
      <c r="D7871">
        <v>10.74</v>
      </c>
    </row>
    <row r="7872" spans="1:4" x14ac:dyDescent="0.2">
      <c r="A7872">
        <v>99235</v>
      </c>
      <c r="B7872" t="s">
        <v>15266</v>
      </c>
      <c r="C7872" t="s">
        <v>2968</v>
      </c>
      <c r="D7872">
        <v>669.94</v>
      </c>
    </row>
    <row r="7873" spans="1:4" x14ac:dyDescent="0.2">
      <c r="A7873">
        <v>105539</v>
      </c>
      <c r="B7873" t="s">
        <v>15267</v>
      </c>
      <c r="C7873" t="s">
        <v>2968</v>
      </c>
      <c r="D7873" t="s">
        <v>17527</v>
      </c>
    </row>
    <row r="7874" spans="1:4" x14ac:dyDescent="0.2">
      <c r="A7874">
        <v>99439</v>
      </c>
      <c r="B7874" t="s">
        <v>15268</v>
      </c>
      <c r="C7874" t="s">
        <v>2968</v>
      </c>
      <c r="D7874">
        <v>741.48</v>
      </c>
    </row>
    <row r="7875" spans="1:4" x14ac:dyDescent="0.2">
      <c r="A7875">
        <v>105540</v>
      </c>
      <c r="B7875" t="s">
        <v>15269</v>
      </c>
      <c r="C7875" t="s">
        <v>2968</v>
      </c>
      <c r="D7875" t="s">
        <v>17527</v>
      </c>
    </row>
    <row r="7876" spans="1:4" x14ac:dyDescent="0.2">
      <c r="A7876">
        <v>103184</v>
      </c>
      <c r="B7876" t="s">
        <v>15270</v>
      </c>
      <c r="C7876" t="s">
        <v>2968</v>
      </c>
      <c r="D7876">
        <v>698.91</v>
      </c>
    </row>
    <row r="7877" spans="1:4" x14ac:dyDescent="0.2">
      <c r="A7877">
        <v>103183</v>
      </c>
      <c r="B7877" t="s">
        <v>15271</v>
      </c>
      <c r="C7877" t="s">
        <v>2968</v>
      </c>
      <c r="D7877">
        <v>842.05</v>
      </c>
    </row>
    <row r="7878" spans="1:4" x14ac:dyDescent="0.2">
      <c r="A7878">
        <v>99434</v>
      </c>
      <c r="B7878" t="s">
        <v>15272</v>
      </c>
      <c r="C7878" t="s">
        <v>2968</v>
      </c>
      <c r="D7878">
        <v>755.21</v>
      </c>
    </row>
    <row r="7879" spans="1:4" x14ac:dyDescent="0.2">
      <c r="A7879">
        <v>99431</v>
      </c>
      <c r="B7879" t="s">
        <v>15273</v>
      </c>
      <c r="C7879" t="s">
        <v>2968</v>
      </c>
      <c r="D7879">
        <v>750.15</v>
      </c>
    </row>
    <row r="7880" spans="1:4" x14ac:dyDescent="0.2">
      <c r="A7880">
        <v>99435</v>
      </c>
      <c r="B7880" t="s">
        <v>15274</v>
      </c>
      <c r="C7880" t="s">
        <v>2968</v>
      </c>
      <c r="D7880">
        <v>736.41</v>
      </c>
    </row>
    <row r="7881" spans="1:4" x14ac:dyDescent="0.2">
      <c r="A7881">
        <v>99432</v>
      </c>
      <c r="B7881" t="s">
        <v>15275</v>
      </c>
      <c r="C7881" t="s">
        <v>2968</v>
      </c>
      <c r="D7881">
        <v>732.8</v>
      </c>
    </row>
    <row r="7882" spans="1:4" x14ac:dyDescent="0.2">
      <c r="A7882">
        <v>99438</v>
      </c>
      <c r="B7882" t="s">
        <v>15276</v>
      </c>
      <c r="C7882" t="s">
        <v>2968</v>
      </c>
      <c r="D7882">
        <v>723.62</v>
      </c>
    </row>
    <row r="7883" spans="1:4" x14ac:dyDescent="0.2">
      <c r="A7883">
        <v>105538</v>
      </c>
      <c r="B7883" t="s">
        <v>15277</v>
      </c>
      <c r="C7883" t="s">
        <v>2968</v>
      </c>
      <c r="D7883" t="s">
        <v>17527</v>
      </c>
    </row>
    <row r="7884" spans="1:4" x14ac:dyDescent="0.2">
      <c r="A7884">
        <v>99436</v>
      </c>
      <c r="B7884" t="s">
        <v>15278</v>
      </c>
      <c r="C7884" t="s">
        <v>2968</v>
      </c>
      <c r="D7884">
        <v>829.04</v>
      </c>
    </row>
    <row r="7885" spans="1:4" x14ac:dyDescent="0.2">
      <c r="A7885">
        <v>99437</v>
      </c>
      <c r="B7885" t="s">
        <v>15279</v>
      </c>
      <c r="C7885" t="s">
        <v>2968</v>
      </c>
      <c r="D7885">
        <v>714.08</v>
      </c>
    </row>
    <row r="7886" spans="1:4" x14ac:dyDescent="0.2">
      <c r="A7886">
        <v>105537</v>
      </c>
      <c r="B7886" t="s">
        <v>15280</v>
      </c>
      <c r="C7886" t="s">
        <v>2968</v>
      </c>
      <c r="D7886" t="s">
        <v>17527</v>
      </c>
    </row>
    <row r="7887" spans="1:4" x14ac:dyDescent="0.2">
      <c r="A7887">
        <v>99433</v>
      </c>
      <c r="B7887" t="s">
        <v>15281</v>
      </c>
      <c r="C7887" t="s">
        <v>2968</v>
      </c>
      <c r="D7887">
        <v>800.17</v>
      </c>
    </row>
    <row r="7888" spans="1:4" x14ac:dyDescent="0.2">
      <c r="A7888">
        <v>104422</v>
      </c>
      <c r="B7888" t="s">
        <v>15282</v>
      </c>
      <c r="C7888" t="s">
        <v>3211</v>
      </c>
      <c r="D7888">
        <v>11.87</v>
      </c>
    </row>
    <row r="7889" spans="1:4" x14ac:dyDescent="0.2">
      <c r="A7889">
        <v>105824</v>
      </c>
      <c r="B7889" t="s">
        <v>15283</v>
      </c>
      <c r="C7889" t="s">
        <v>3211</v>
      </c>
      <c r="D7889">
        <v>13.93</v>
      </c>
    </row>
    <row r="7890" spans="1:4" x14ac:dyDescent="0.2">
      <c r="A7890">
        <v>105825</v>
      </c>
      <c r="B7890" t="s">
        <v>15284</v>
      </c>
      <c r="C7890" t="s">
        <v>3211</v>
      </c>
      <c r="D7890">
        <v>8.7799999999999994</v>
      </c>
    </row>
    <row r="7891" spans="1:4" x14ac:dyDescent="0.2">
      <c r="A7891">
        <v>104421</v>
      </c>
      <c r="B7891" t="s">
        <v>15285</v>
      </c>
      <c r="C7891" t="s">
        <v>3211</v>
      </c>
      <c r="D7891">
        <v>19.059999999999999</v>
      </c>
    </row>
    <row r="7892" spans="1:4" x14ac:dyDescent="0.2">
      <c r="A7892">
        <v>105822</v>
      </c>
      <c r="B7892" t="s">
        <v>15286</v>
      </c>
      <c r="C7892" t="s">
        <v>3211</v>
      </c>
      <c r="D7892">
        <v>21.12</v>
      </c>
    </row>
    <row r="7893" spans="1:4" x14ac:dyDescent="0.2">
      <c r="A7893">
        <v>105823</v>
      </c>
      <c r="B7893" t="s">
        <v>15287</v>
      </c>
      <c r="C7893" t="s">
        <v>3211</v>
      </c>
      <c r="D7893">
        <v>15.97</v>
      </c>
    </row>
    <row r="7894" spans="1:4" x14ac:dyDescent="0.2">
      <c r="A7894">
        <v>104423</v>
      </c>
      <c r="B7894" t="s">
        <v>15288</v>
      </c>
      <c r="C7894" t="s">
        <v>3211</v>
      </c>
      <c r="D7894">
        <v>16.91</v>
      </c>
    </row>
    <row r="7895" spans="1:4" x14ac:dyDescent="0.2">
      <c r="A7895">
        <v>105826</v>
      </c>
      <c r="B7895" t="s">
        <v>15289</v>
      </c>
      <c r="C7895" t="s">
        <v>3211</v>
      </c>
      <c r="D7895">
        <v>18.97</v>
      </c>
    </row>
    <row r="7896" spans="1:4" x14ac:dyDescent="0.2">
      <c r="A7896">
        <v>105827</v>
      </c>
      <c r="B7896" t="s">
        <v>15290</v>
      </c>
      <c r="C7896" t="s">
        <v>3211</v>
      </c>
      <c r="D7896">
        <v>13.82</v>
      </c>
    </row>
    <row r="7897" spans="1:4" x14ac:dyDescent="0.2">
      <c r="A7897">
        <v>104425</v>
      </c>
      <c r="B7897" t="s">
        <v>15291</v>
      </c>
      <c r="C7897" t="s">
        <v>3211</v>
      </c>
      <c r="D7897">
        <v>9.69</v>
      </c>
    </row>
    <row r="7898" spans="1:4" x14ac:dyDescent="0.2">
      <c r="A7898">
        <v>105828</v>
      </c>
      <c r="B7898" t="s">
        <v>15292</v>
      </c>
      <c r="C7898" t="s">
        <v>3211</v>
      </c>
      <c r="D7898">
        <v>11.75</v>
      </c>
    </row>
    <row r="7899" spans="1:4" x14ac:dyDescent="0.2">
      <c r="A7899">
        <v>105829</v>
      </c>
      <c r="B7899" t="s">
        <v>15293</v>
      </c>
      <c r="C7899" t="s">
        <v>3211</v>
      </c>
      <c r="D7899">
        <v>6.6</v>
      </c>
    </row>
    <row r="7900" spans="1:4" x14ac:dyDescent="0.2">
      <c r="A7900">
        <v>91525</v>
      </c>
      <c r="B7900" t="s">
        <v>15294</v>
      </c>
      <c r="C7900" t="s">
        <v>3211</v>
      </c>
      <c r="D7900">
        <v>8.56</v>
      </c>
    </row>
    <row r="7901" spans="1:4" x14ac:dyDescent="0.2">
      <c r="A7901">
        <v>105818</v>
      </c>
      <c r="B7901" t="s">
        <v>15295</v>
      </c>
      <c r="C7901" t="s">
        <v>3211</v>
      </c>
      <c r="D7901">
        <v>12.1</v>
      </c>
    </row>
    <row r="7902" spans="1:4" x14ac:dyDescent="0.2">
      <c r="A7902">
        <v>105819</v>
      </c>
      <c r="B7902" t="s">
        <v>15296</v>
      </c>
      <c r="C7902" t="s">
        <v>3211</v>
      </c>
      <c r="D7902">
        <v>7.02</v>
      </c>
    </row>
    <row r="7903" spans="1:4" x14ac:dyDescent="0.2">
      <c r="A7903">
        <v>104414</v>
      </c>
      <c r="B7903" t="s">
        <v>15297</v>
      </c>
      <c r="C7903" t="s">
        <v>3211</v>
      </c>
      <c r="D7903">
        <v>7.44</v>
      </c>
    </row>
    <row r="7904" spans="1:4" x14ac:dyDescent="0.2">
      <c r="A7904">
        <v>105816</v>
      </c>
      <c r="B7904" t="s">
        <v>15298</v>
      </c>
      <c r="C7904" t="s">
        <v>3211</v>
      </c>
      <c r="D7904">
        <v>10.98</v>
      </c>
    </row>
    <row r="7905" spans="1:4" x14ac:dyDescent="0.2">
      <c r="A7905">
        <v>105817</v>
      </c>
      <c r="B7905" t="s">
        <v>15299</v>
      </c>
      <c r="C7905" t="s">
        <v>3211</v>
      </c>
      <c r="D7905">
        <v>5.9</v>
      </c>
    </row>
    <row r="7906" spans="1:4" x14ac:dyDescent="0.2">
      <c r="A7906">
        <v>104415</v>
      </c>
      <c r="B7906" t="s">
        <v>15300</v>
      </c>
      <c r="C7906" t="s">
        <v>3211</v>
      </c>
      <c r="D7906">
        <v>14.51</v>
      </c>
    </row>
    <row r="7907" spans="1:4" x14ac:dyDescent="0.2">
      <c r="A7907">
        <v>105820</v>
      </c>
      <c r="B7907" t="s">
        <v>15301</v>
      </c>
      <c r="C7907" t="s">
        <v>3211</v>
      </c>
      <c r="D7907">
        <v>18.05</v>
      </c>
    </row>
    <row r="7908" spans="1:4" x14ac:dyDescent="0.2">
      <c r="A7908">
        <v>105821</v>
      </c>
      <c r="B7908" t="s">
        <v>15302</v>
      </c>
      <c r="C7908" t="s">
        <v>3211</v>
      </c>
      <c r="D7908">
        <v>12.97</v>
      </c>
    </row>
    <row r="7909" spans="1:4" x14ac:dyDescent="0.2">
      <c r="A7909">
        <v>104418</v>
      </c>
      <c r="B7909" t="s">
        <v>15303</v>
      </c>
      <c r="C7909" t="s">
        <v>3211</v>
      </c>
      <c r="D7909">
        <v>3.55</v>
      </c>
    </row>
    <row r="7910" spans="1:4" x14ac:dyDescent="0.2">
      <c r="A7910">
        <v>91515</v>
      </c>
      <c r="B7910" t="s">
        <v>15304</v>
      </c>
      <c r="C7910" t="s">
        <v>3211</v>
      </c>
      <c r="D7910">
        <v>6.54</v>
      </c>
    </row>
    <row r="7911" spans="1:4" x14ac:dyDescent="0.2">
      <c r="A7911">
        <v>104419</v>
      </c>
      <c r="B7911" t="s">
        <v>15305</v>
      </c>
      <c r="C7911" t="s">
        <v>3211</v>
      </c>
      <c r="D7911">
        <v>5.66</v>
      </c>
    </row>
    <row r="7912" spans="1:4" x14ac:dyDescent="0.2">
      <c r="A7912">
        <v>91519</v>
      </c>
      <c r="B7912" t="s">
        <v>15306</v>
      </c>
      <c r="C7912" t="s">
        <v>3211</v>
      </c>
      <c r="D7912">
        <v>2.69</v>
      </c>
    </row>
    <row r="7913" spans="1:4" x14ac:dyDescent="0.2">
      <c r="A7913">
        <v>91520</v>
      </c>
      <c r="B7913" t="s">
        <v>15307</v>
      </c>
      <c r="C7913" t="s">
        <v>3211</v>
      </c>
      <c r="D7913">
        <v>2.75</v>
      </c>
    </row>
    <row r="7914" spans="1:4" x14ac:dyDescent="0.2">
      <c r="A7914">
        <v>104416</v>
      </c>
      <c r="B7914" t="s">
        <v>15308</v>
      </c>
      <c r="C7914" t="s">
        <v>3211</v>
      </c>
      <c r="D7914">
        <v>2.27</v>
      </c>
    </row>
    <row r="7915" spans="1:4" x14ac:dyDescent="0.2">
      <c r="A7915">
        <v>104417</v>
      </c>
      <c r="B7915" t="s">
        <v>15309</v>
      </c>
      <c r="C7915" t="s">
        <v>3211</v>
      </c>
      <c r="D7915">
        <v>5.19</v>
      </c>
    </row>
    <row r="7916" spans="1:4" x14ac:dyDescent="0.2">
      <c r="A7916">
        <v>91522</v>
      </c>
      <c r="B7916" t="s">
        <v>15310</v>
      </c>
      <c r="C7916" t="s">
        <v>3211</v>
      </c>
      <c r="D7916">
        <v>4.66</v>
      </c>
    </row>
    <row r="7917" spans="1:4" x14ac:dyDescent="0.2">
      <c r="A7917">
        <v>104412</v>
      </c>
      <c r="B7917" t="s">
        <v>15311</v>
      </c>
      <c r="C7917" t="s">
        <v>3211</v>
      </c>
      <c r="D7917">
        <v>4.18</v>
      </c>
    </row>
    <row r="7918" spans="1:4" x14ac:dyDescent="0.2">
      <c r="A7918">
        <v>104413</v>
      </c>
      <c r="B7918" t="s">
        <v>15312</v>
      </c>
      <c r="C7918" t="s">
        <v>3211</v>
      </c>
      <c r="D7918">
        <v>7.13</v>
      </c>
    </row>
    <row r="7919" spans="1:4" x14ac:dyDescent="0.2">
      <c r="A7919">
        <v>102569</v>
      </c>
      <c r="B7919" t="s">
        <v>15313</v>
      </c>
      <c r="C7919" t="s">
        <v>3211</v>
      </c>
      <c r="D7919" t="s">
        <v>17527</v>
      </c>
    </row>
    <row r="7920" spans="1:4" x14ac:dyDescent="0.2">
      <c r="A7920">
        <v>102574</v>
      </c>
      <c r="B7920" t="s">
        <v>15314</v>
      </c>
      <c r="C7920" t="s">
        <v>3211</v>
      </c>
      <c r="D7920" t="s">
        <v>17527</v>
      </c>
    </row>
    <row r="7921" spans="1:4" x14ac:dyDescent="0.2">
      <c r="A7921">
        <v>102573</v>
      </c>
      <c r="B7921" t="s">
        <v>15315</v>
      </c>
      <c r="C7921" t="s">
        <v>3211</v>
      </c>
      <c r="D7921" t="s">
        <v>17527</v>
      </c>
    </row>
    <row r="7922" spans="1:4" x14ac:dyDescent="0.2">
      <c r="A7922">
        <v>102577</v>
      </c>
      <c r="B7922" t="s">
        <v>15316</v>
      </c>
      <c r="C7922" t="s">
        <v>3211</v>
      </c>
      <c r="D7922" t="s">
        <v>17527</v>
      </c>
    </row>
    <row r="7923" spans="1:4" x14ac:dyDescent="0.2">
      <c r="A7923">
        <v>102576</v>
      </c>
      <c r="B7923" t="s">
        <v>15317</v>
      </c>
      <c r="C7923" t="s">
        <v>3211</v>
      </c>
      <c r="D7923" t="s">
        <v>17527</v>
      </c>
    </row>
    <row r="7924" spans="1:4" x14ac:dyDescent="0.2">
      <c r="A7924">
        <v>103083</v>
      </c>
      <c r="B7924" t="s">
        <v>15318</v>
      </c>
      <c r="C7924" t="s">
        <v>3211</v>
      </c>
      <c r="D7924" t="s">
        <v>17527</v>
      </c>
    </row>
    <row r="7925" spans="1:4" x14ac:dyDescent="0.2">
      <c r="A7925">
        <v>103081</v>
      </c>
      <c r="B7925" t="s">
        <v>15319</v>
      </c>
      <c r="C7925" t="s">
        <v>3211</v>
      </c>
      <c r="D7925" t="s">
        <v>17527</v>
      </c>
    </row>
    <row r="7926" spans="1:4" x14ac:dyDescent="0.2">
      <c r="A7926">
        <v>103082</v>
      </c>
      <c r="B7926" t="s">
        <v>15320</v>
      </c>
      <c r="C7926" t="s">
        <v>3211</v>
      </c>
      <c r="D7926" t="s">
        <v>17527</v>
      </c>
    </row>
    <row r="7927" spans="1:4" x14ac:dyDescent="0.2">
      <c r="A7927">
        <v>103086</v>
      </c>
      <c r="B7927" t="s">
        <v>15321</v>
      </c>
      <c r="C7927" t="s">
        <v>3211</v>
      </c>
      <c r="D7927" t="s">
        <v>17527</v>
      </c>
    </row>
    <row r="7928" spans="1:4" x14ac:dyDescent="0.2">
      <c r="A7928">
        <v>103085</v>
      </c>
      <c r="B7928" t="s">
        <v>15322</v>
      </c>
      <c r="C7928" t="s">
        <v>3211</v>
      </c>
      <c r="D7928" t="s">
        <v>17527</v>
      </c>
    </row>
    <row r="7929" spans="1:4" x14ac:dyDescent="0.2">
      <c r="A7929">
        <v>104726</v>
      </c>
      <c r="B7929" t="s">
        <v>15323</v>
      </c>
      <c r="C7929" t="s">
        <v>3211</v>
      </c>
      <c r="D7929" t="s">
        <v>17527</v>
      </c>
    </row>
    <row r="7930" spans="1:4" x14ac:dyDescent="0.2">
      <c r="A7930">
        <v>104725</v>
      </c>
      <c r="B7930" t="s">
        <v>15324</v>
      </c>
      <c r="C7930" t="s">
        <v>3211</v>
      </c>
      <c r="D7930" t="s">
        <v>17527</v>
      </c>
    </row>
    <row r="7931" spans="1:4" x14ac:dyDescent="0.2">
      <c r="A7931">
        <v>96374</v>
      </c>
      <c r="B7931" t="s">
        <v>780</v>
      </c>
      <c r="C7931" t="s">
        <v>83</v>
      </c>
      <c r="D7931">
        <v>36.28</v>
      </c>
    </row>
    <row r="7932" spans="1:4" x14ac:dyDescent="0.2">
      <c r="A7932">
        <v>96373</v>
      </c>
      <c r="B7932" t="s">
        <v>15325</v>
      </c>
      <c r="C7932" t="s">
        <v>83</v>
      </c>
      <c r="D7932">
        <v>11.8</v>
      </c>
    </row>
    <row r="7933" spans="1:4" x14ac:dyDescent="0.2">
      <c r="A7933">
        <v>96368</v>
      </c>
      <c r="B7933" t="s">
        <v>15326</v>
      </c>
      <c r="C7933" t="s">
        <v>3211</v>
      </c>
      <c r="D7933">
        <v>182.45</v>
      </c>
    </row>
    <row r="7934" spans="1:4" x14ac:dyDescent="0.2">
      <c r="A7934">
        <v>96364</v>
      </c>
      <c r="B7934" t="s">
        <v>15327</v>
      </c>
      <c r="C7934" t="s">
        <v>3211</v>
      </c>
      <c r="D7934">
        <v>153.88999999999999</v>
      </c>
    </row>
    <row r="7935" spans="1:4" x14ac:dyDescent="0.2">
      <c r="A7935">
        <v>96369</v>
      </c>
      <c r="B7935" t="s">
        <v>15328</v>
      </c>
      <c r="C7935" t="s">
        <v>3211</v>
      </c>
      <c r="D7935">
        <v>205.38</v>
      </c>
    </row>
    <row r="7936" spans="1:4" x14ac:dyDescent="0.2">
      <c r="A7936">
        <v>104723</v>
      </c>
      <c r="B7936" t="s">
        <v>15329</v>
      </c>
      <c r="C7936" t="s">
        <v>3211</v>
      </c>
      <c r="D7936">
        <v>246.63</v>
      </c>
    </row>
    <row r="7937" spans="1:4" x14ac:dyDescent="0.2">
      <c r="A7937">
        <v>96367</v>
      </c>
      <c r="B7937" t="s">
        <v>15330</v>
      </c>
      <c r="C7937" t="s">
        <v>3211</v>
      </c>
      <c r="D7937">
        <v>168.63</v>
      </c>
    </row>
    <row r="7938" spans="1:4" x14ac:dyDescent="0.2">
      <c r="A7938">
        <v>104722</v>
      </c>
      <c r="B7938" t="s">
        <v>15331</v>
      </c>
      <c r="C7938" t="s">
        <v>3211</v>
      </c>
      <c r="D7938">
        <v>193.44</v>
      </c>
    </row>
    <row r="7939" spans="1:4" x14ac:dyDescent="0.2">
      <c r="A7939">
        <v>96366</v>
      </c>
      <c r="B7939" t="s">
        <v>15332</v>
      </c>
      <c r="C7939" t="s">
        <v>3211</v>
      </c>
      <c r="D7939">
        <v>155.33000000000001</v>
      </c>
    </row>
    <row r="7940" spans="1:4" x14ac:dyDescent="0.2">
      <c r="A7940">
        <v>96361</v>
      </c>
      <c r="B7940" t="s">
        <v>15333</v>
      </c>
      <c r="C7940" t="s">
        <v>3211</v>
      </c>
      <c r="D7940">
        <v>146.46</v>
      </c>
    </row>
    <row r="7941" spans="1:4" x14ac:dyDescent="0.2">
      <c r="A7941">
        <v>104719</v>
      </c>
      <c r="B7941" t="s">
        <v>15334</v>
      </c>
      <c r="C7941" t="s">
        <v>3211</v>
      </c>
      <c r="D7941">
        <v>184.02</v>
      </c>
    </row>
    <row r="7942" spans="1:4" x14ac:dyDescent="0.2">
      <c r="A7942">
        <v>96360</v>
      </c>
      <c r="B7942" t="s">
        <v>15335</v>
      </c>
      <c r="C7942" t="s">
        <v>3211</v>
      </c>
      <c r="D7942">
        <v>125.38</v>
      </c>
    </row>
    <row r="7943" spans="1:4" x14ac:dyDescent="0.2">
      <c r="A7943">
        <v>96359</v>
      </c>
      <c r="B7943" t="s">
        <v>1360</v>
      </c>
      <c r="C7943" t="s">
        <v>3211</v>
      </c>
      <c r="D7943">
        <v>109.73</v>
      </c>
    </row>
    <row r="7944" spans="1:4" x14ac:dyDescent="0.2">
      <c r="A7944">
        <v>104718</v>
      </c>
      <c r="B7944" t="s">
        <v>15336</v>
      </c>
      <c r="C7944" t="s">
        <v>3211</v>
      </c>
      <c r="D7944">
        <v>130.83000000000001</v>
      </c>
    </row>
    <row r="7945" spans="1:4" x14ac:dyDescent="0.2">
      <c r="A7945">
        <v>96358</v>
      </c>
      <c r="B7945" t="s">
        <v>15337</v>
      </c>
      <c r="C7945" t="s">
        <v>3211</v>
      </c>
      <c r="D7945">
        <v>98.29</v>
      </c>
    </row>
    <row r="7946" spans="1:4" x14ac:dyDescent="0.2">
      <c r="A7946">
        <v>96371</v>
      </c>
      <c r="B7946" t="s">
        <v>15338</v>
      </c>
      <c r="C7946" t="s">
        <v>3211</v>
      </c>
      <c r="D7946">
        <v>75.069999999999993</v>
      </c>
    </row>
    <row r="7947" spans="1:4" x14ac:dyDescent="0.2">
      <c r="A7947">
        <v>104724</v>
      </c>
      <c r="B7947" t="s">
        <v>15339</v>
      </c>
      <c r="C7947" t="s">
        <v>3211</v>
      </c>
      <c r="D7947">
        <v>94.31</v>
      </c>
    </row>
    <row r="7948" spans="1:4" x14ac:dyDescent="0.2">
      <c r="A7948">
        <v>96370</v>
      </c>
      <c r="B7948" t="s">
        <v>15340</v>
      </c>
      <c r="C7948" t="s">
        <v>3211</v>
      </c>
      <c r="D7948">
        <v>64.59</v>
      </c>
    </row>
    <row r="7949" spans="1:4" x14ac:dyDescent="0.2">
      <c r="A7949">
        <v>96365</v>
      </c>
      <c r="B7949" t="s">
        <v>15341</v>
      </c>
      <c r="C7949" t="s">
        <v>3211</v>
      </c>
      <c r="D7949">
        <v>175.93</v>
      </c>
    </row>
    <row r="7950" spans="1:4" x14ac:dyDescent="0.2">
      <c r="A7950">
        <v>104721</v>
      </c>
      <c r="B7950" t="s">
        <v>15342</v>
      </c>
      <c r="C7950" t="s">
        <v>3211</v>
      </c>
      <c r="D7950">
        <v>215.32</v>
      </c>
    </row>
    <row r="7951" spans="1:4" x14ac:dyDescent="0.2">
      <c r="A7951">
        <v>96363</v>
      </c>
      <c r="B7951" t="s">
        <v>15343</v>
      </c>
      <c r="C7951" t="s">
        <v>3211</v>
      </c>
      <c r="D7951">
        <v>139.18</v>
      </c>
    </row>
    <row r="7952" spans="1:4" x14ac:dyDescent="0.2">
      <c r="A7952">
        <v>104720</v>
      </c>
      <c r="B7952" t="s">
        <v>15344</v>
      </c>
      <c r="C7952" t="s">
        <v>3211</v>
      </c>
      <c r="D7952">
        <v>162.13999999999999</v>
      </c>
    </row>
    <row r="7953" spans="1:4" x14ac:dyDescent="0.2">
      <c r="A7953">
        <v>96362</v>
      </c>
      <c r="B7953" t="s">
        <v>15345</v>
      </c>
      <c r="C7953" t="s">
        <v>3211</v>
      </c>
      <c r="D7953">
        <v>126.81</v>
      </c>
    </row>
    <row r="7954" spans="1:4" x14ac:dyDescent="0.2">
      <c r="A7954">
        <v>103191</v>
      </c>
      <c r="B7954" t="s">
        <v>15346</v>
      </c>
      <c r="C7954" t="s">
        <v>52</v>
      </c>
      <c r="D7954" s="335">
        <v>2411.02</v>
      </c>
    </row>
    <row r="7955" spans="1:4" x14ac:dyDescent="0.2">
      <c r="A7955">
        <v>103206</v>
      </c>
      <c r="B7955" t="s">
        <v>15347</v>
      </c>
      <c r="C7955" t="s">
        <v>52</v>
      </c>
      <c r="D7955" s="335">
        <v>2437.15</v>
      </c>
    </row>
    <row r="7956" spans="1:4" x14ac:dyDescent="0.2">
      <c r="A7956">
        <v>103211</v>
      </c>
      <c r="B7956" t="s">
        <v>15348</v>
      </c>
      <c r="C7956" t="s">
        <v>52</v>
      </c>
      <c r="D7956" t="s">
        <v>17527</v>
      </c>
    </row>
    <row r="7957" spans="1:4" x14ac:dyDescent="0.2">
      <c r="A7957">
        <v>103196</v>
      </c>
      <c r="B7957" t="s">
        <v>15349</v>
      </c>
      <c r="C7957" t="s">
        <v>52</v>
      </c>
      <c r="D7957" t="s">
        <v>17527</v>
      </c>
    </row>
    <row r="7958" spans="1:4" x14ac:dyDescent="0.2">
      <c r="A7958">
        <v>103212</v>
      </c>
      <c r="B7958" t="s">
        <v>15350</v>
      </c>
      <c r="C7958" t="s">
        <v>52</v>
      </c>
      <c r="D7958" t="s">
        <v>17527</v>
      </c>
    </row>
    <row r="7959" spans="1:4" x14ac:dyDescent="0.2">
      <c r="A7959">
        <v>103197</v>
      </c>
      <c r="B7959" t="s">
        <v>15351</v>
      </c>
      <c r="C7959" t="s">
        <v>52</v>
      </c>
      <c r="D7959" t="s">
        <v>17527</v>
      </c>
    </row>
    <row r="7960" spans="1:4" x14ac:dyDescent="0.2">
      <c r="A7960">
        <v>103217</v>
      </c>
      <c r="B7960" t="s">
        <v>15352</v>
      </c>
      <c r="C7960" t="s">
        <v>52</v>
      </c>
      <c r="D7960" t="s">
        <v>17527</v>
      </c>
    </row>
    <row r="7961" spans="1:4" x14ac:dyDescent="0.2">
      <c r="A7961">
        <v>103202</v>
      </c>
      <c r="B7961" t="s">
        <v>15353</v>
      </c>
      <c r="C7961" t="s">
        <v>52</v>
      </c>
      <c r="D7961" t="s">
        <v>17527</v>
      </c>
    </row>
    <row r="7962" spans="1:4" x14ac:dyDescent="0.2">
      <c r="A7962">
        <v>103215</v>
      </c>
      <c r="B7962" t="s">
        <v>15354</v>
      </c>
      <c r="C7962" t="s">
        <v>52</v>
      </c>
      <c r="D7962" t="s">
        <v>17527</v>
      </c>
    </row>
    <row r="7963" spans="1:4" x14ac:dyDescent="0.2">
      <c r="A7963">
        <v>103200</v>
      </c>
      <c r="B7963" t="s">
        <v>15355</v>
      </c>
      <c r="C7963" t="s">
        <v>52</v>
      </c>
      <c r="D7963" t="s">
        <v>17527</v>
      </c>
    </row>
    <row r="7964" spans="1:4" x14ac:dyDescent="0.2">
      <c r="A7964">
        <v>103216</v>
      </c>
      <c r="B7964" t="s">
        <v>15356</v>
      </c>
      <c r="C7964" t="s">
        <v>52</v>
      </c>
      <c r="D7964" t="s">
        <v>17527</v>
      </c>
    </row>
    <row r="7965" spans="1:4" x14ac:dyDescent="0.2">
      <c r="A7965">
        <v>103201</v>
      </c>
      <c r="B7965" t="s">
        <v>15357</v>
      </c>
      <c r="C7965" t="s">
        <v>52</v>
      </c>
      <c r="D7965" t="s">
        <v>17527</v>
      </c>
    </row>
    <row r="7966" spans="1:4" x14ac:dyDescent="0.2">
      <c r="A7966">
        <v>103185</v>
      </c>
      <c r="B7966" t="s">
        <v>15358</v>
      </c>
      <c r="C7966" t="s">
        <v>52</v>
      </c>
      <c r="D7966" s="335">
        <v>6206.63</v>
      </c>
    </row>
    <row r="7967" spans="1:4" x14ac:dyDescent="0.2">
      <c r="A7967">
        <v>103218</v>
      </c>
      <c r="B7967" t="s">
        <v>15359</v>
      </c>
      <c r="C7967" t="s">
        <v>52</v>
      </c>
      <c r="D7967" t="s">
        <v>17527</v>
      </c>
    </row>
    <row r="7968" spans="1:4" x14ac:dyDescent="0.2">
      <c r="A7968">
        <v>103203</v>
      </c>
      <c r="B7968" t="s">
        <v>15360</v>
      </c>
      <c r="C7968" t="s">
        <v>52</v>
      </c>
      <c r="D7968" t="s">
        <v>17527</v>
      </c>
    </row>
    <row r="7969" spans="1:4" x14ac:dyDescent="0.2">
      <c r="A7969">
        <v>103213</v>
      </c>
      <c r="B7969" t="s">
        <v>15361</v>
      </c>
      <c r="C7969" t="s">
        <v>52</v>
      </c>
      <c r="D7969" t="s">
        <v>17527</v>
      </c>
    </row>
    <row r="7970" spans="1:4" x14ac:dyDescent="0.2">
      <c r="A7970">
        <v>103198</v>
      </c>
      <c r="B7970" t="s">
        <v>15362</v>
      </c>
      <c r="C7970" t="s">
        <v>52</v>
      </c>
      <c r="D7970" t="s">
        <v>17527</v>
      </c>
    </row>
    <row r="7971" spans="1:4" x14ac:dyDescent="0.2">
      <c r="A7971">
        <v>103214</v>
      </c>
      <c r="B7971" t="s">
        <v>15363</v>
      </c>
      <c r="C7971" t="s">
        <v>52</v>
      </c>
      <c r="D7971" t="s">
        <v>17527</v>
      </c>
    </row>
    <row r="7972" spans="1:4" x14ac:dyDescent="0.2">
      <c r="A7972">
        <v>103199</v>
      </c>
      <c r="B7972" t="s">
        <v>15364</v>
      </c>
      <c r="C7972" t="s">
        <v>52</v>
      </c>
      <c r="D7972" t="s">
        <v>17527</v>
      </c>
    </row>
    <row r="7973" spans="1:4" x14ac:dyDescent="0.2">
      <c r="A7973">
        <v>103219</v>
      </c>
      <c r="B7973" t="s">
        <v>15365</v>
      </c>
      <c r="C7973" t="s">
        <v>52</v>
      </c>
      <c r="D7973" t="s">
        <v>17527</v>
      </c>
    </row>
    <row r="7974" spans="1:4" x14ac:dyDescent="0.2">
      <c r="A7974">
        <v>103204</v>
      </c>
      <c r="B7974" t="s">
        <v>15366</v>
      </c>
      <c r="C7974" t="s">
        <v>52</v>
      </c>
      <c r="D7974" t="s">
        <v>17527</v>
      </c>
    </row>
    <row r="7975" spans="1:4" x14ac:dyDescent="0.2">
      <c r="A7975">
        <v>103186</v>
      </c>
      <c r="B7975" t="s">
        <v>15367</v>
      </c>
      <c r="C7975" t="s">
        <v>52</v>
      </c>
      <c r="D7975" s="335">
        <v>6508.58</v>
      </c>
    </row>
    <row r="7976" spans="1:4" x14ac:dyDescent="0.2">
      <c r="A7976">
        <v>103210</v>
      </c>
      <c r="B7976" t="s">
        <v>15368</v>
      </c>
      <c r="C7976" t="s">
        <v>52</v>
      </c>
      <c r="D7976" s="335">
        <v>2376.59</v>
      </c>
    </row>
    <row r="7977" spans="1:4" x14ac:dyDescent="0.2">
      <c r="A7977">
        <v>103195</v>
      </c>
      <c r="B7977" t="s">
        <v>15369</v>
      </c>
      <c r="C7977" t="s">
        <v>52</v>
      </c>
      <c r="D7977" s="335">
        <v>2225.98</v>
      </c>
    </row>
    <row r="7978" spans="1:4" x14ac:dyDescent="0.2">
      <c r="A7978">
        <v>103205</v>
      </c>
      <c r="B7978" t="s">
        <v>15370</v>
      </c>
      <c r="C7978" t="s">
        <v>52</v>
      </c>
      <c r="D7978" s="335">
        <v>4146.67</v>
      </c>
    </row>
    <row r="7979" spans="1:4" x14ac:dyDescent="0.2">
      <c r="A7979">
        <v>103190</v>
      </c>
      <c r="B7979" t="s">
        <v>15371</v>
      </c>
      <c r="C7979" t="s">
        <v>52</v>
      </c>
      <c r="D7979" s="335">
        <v>4120.54</v>
      </c>
    </row>
    <row r="7980" spans="1:4" x14ac:dyDescent="0.2">
      <c r="A7980">
        <v>103207</v>
      </c>
      <c r="B7980" t="s">
        <v>15372</v>
      </c>
      <c r="C7980" t="s">
        <v>52</v>
      </c>
      <c r="D7980" s="335">
        <v>2590.79</v>
      </c>
    </row>
    <row r="7981" spans="1:4" x14ac:dyDescent="0.2">
      <c r="A7981">
        <v>103192</v>
      </c>
      <c r="B7981" t="s">
        <v>15373</v>
      </c>
      <c r="C7981" t="s">
        <v>52</v>
      </c>
      <c r="D7981" s="335">
        <v>2564.66</v>
      </c>
    </row>
    <row r="7982" spans="1:4" x14ac:dyDescent="0.2">
      <c r="A7982">
        <v>103208</v>
      </c>
      <c r="B7982" t="s">
        <v>15374</v>
      </c>
      <c r="C7982" t="s">
        <v>52</v>
      </c>
      <c r="D7982" s="335">
        <v>2009.52</v>
      </c>
    </row>
    <row r="7983" spans="1:4" x14ac:dyDescent="0.2">
      <c r="A7983">
        <v>103193</v>
      </c>
      <c r="B7983" t="s">
        <v>15375</v>
      </c>
      <c r="C7983" t="s">
        <v>52</v>
      </c>
      <c r="D7983" s="335">
        <v>1983.39</v>
      </c>
    </row>
    <row r="7984" spans="1:4" x14ac:dyDescent="0.2">
      <c r="A7984">
        <v>103187</v>
      </c>
      <c r="B7984" t="s">
        <v>15376</v>
      </c>
      <c r="C7984" t="s">
        <v>52</v>
      </c>
      <c r="D7984" s="335">
        <v>4913.3500000000004</v>
      </c>
    </row>
    <row r="7985" spans="1:4" x14ac:dyDescent="0.2">
      <c r="A7985">
        <v>103188</v>
      </c>
      <c r="B7985" t="s">
        <v>15377</v>
      </c>
      <c r="C7985" t="s">
        <v>52</v>
      </c>
      <c r="D7985" s="335">
        <v>5270.89</v>
      </c>
    </row>
    <row r="7986" spans="1:4" x14ac:dyDescent="0.2">
      <c r="A7986">
        <v>103189</v>
      </c>
      <c r="B7986" t="s">
        <v>15378</v>
      </c>
      <c r="C7986" t="s">
        <v>52</v>
      </c>
      <c r="D7986" s="335">
        <v>2647.59</v>
      </c>
    </row>
    <row r="7987" spans="1:4" x14ac:dyDescent="0.2">
      <c r="A7987">
        <v>103209</v>
      </c>
      <c r="B7987" t="s">
        <v>15379</v>
      </c>
      <c r="C7987" t="s">
        <v>52</v>
      </c>
      <c r="D7987" s="335">
        <v>2867.49</v>
      </c>
    </row>
    <row r="7988" spans="1:4" x14ac:dyDescent="0.2">
      <c r="A7988">
        <v>103194</v>
      </c>
      <c r="B7988" t="s">
        <v>15380</v>
      </c>
      <c r="C7988" t="s">
        <v>52</v>
      </c>
      <c r="D7988" s="335">
        <v>2841.36</v>
      </c>
    </row>
    <row r="7989" spans="1:4" x14ac:dyDescent="0.2">
      <c r="A7989">
        <v>95001</v>
      </c>
      <c r="B7989" t="s">
        <v>15381</v>
      </c>
      <c r="C7989" t="s">
        <v>3211</v>
      </c>
      <c r="D7989" t="s">
        <v>17527</v>
      </c>
    </row>
    <row r="7990" spans="1:4" x14ac:dyDescent="0.2">
      <c r="A7990">
        <v>95000</v>
      </c>
      <c r="B7990" t="s">
        <v>15382</v>
      </c>
      <c r="C7990" t="s">
        <v>3211</v>
      </c>
      <c r="D7990" t="s">
        <v>17527</v>
      </c>
    </row>
    <row r="7991" spans="1:4" x14ac:dyDescent="0.2">
      <c r="A7991">
        <v>95005</v>
      </c>
      <c r="B7991" t="s">
        <v>15383</v>
      </c>
      <c r="C7991" t="s">
        <v>3211</v>
      </c>
      <c r="D7991" t="s">
        <v>17527</v>
      </c>
    </row>
    <row r="7992" spans="1:4" x14ac:dyDescent="0.2">
      <c r="A7992">
        <v>95004</v>
      </c>
      <c r="B7992" t="s">
        <v>15384</v>
      </c>
      <c r="C7992" t="s">
        <v>3211</v>
      </c>
      <c r="D7992" t="s">
        <v>17527</v>
      </c>
    </row>
    <row r="7993" spans="1:4" x14ac:dyDescent="0.2">
      <c r="A7993">
        <v>95003</v>
      </c>
      <c r="B7993" t="s">
        <v>15385</v>
      </c>
      <c r="C7993" t="s">
        <v>3211</v>
      </c>
      <c r="D7993" t="s">
        <v>17527</v>
      </c>
    </row>
    <row r="7994" spans="1:4" x14ac:dyDescent="0.2">
      <c r="A7994">
        <v>95002</v>
      </c>
      <c r="B7994" t="s">
        <v>15386</v>
      </c>
      <c r="C7994" t="s">
        <v>3211</v>
      </c>
      <c r="D7994" t="s">
        <v>17527</v>
      </c>
    </row>
    <row r="7995" spans="1:4" x14ac:dyDescent="0.2">
      <c r="A7995">
        <v>95007</v>
      </c>
      <c r="B7995" t="s">
        <v>15387</v>
      </c>
      <c r="C7995" t="s">
        <v>3211</v>
      </c>
      <c r="D7995" t="s">
        <v>17527</v>
      </c>
    </row>
    <row r="7996" spans="1:4" x14ac:dyDescent="0.2">
      <c r="A7996">
        <v>95006</v>
      </c>
      <c r="B7996" t="s">
        <v>15388</v>
      </c>
      <c r="C7996" t="s">
        <v>3211</v>
      </c>
      <c r="D7996" t="s">
        <v>17527</v>
      </c>
    </row>
    <row r="7997" spans="1:4" x14ac:dyDescent="0.2">
      <c r="A7997">
        <v>104313</v>
      </c>
      <c r="B7997" t="s">
        <v>15389</v>
      </c>
      <c r="C7997" t="s">
        <v>3211</v>
      </c>
      <c r="D7997" t="s">
        <v>17527</v>
      </c>
    </row>
    <row r="7998" spans="1:4" x14ac:dyDescent="0.2">
      <c r="A7998">
        <v>104312</v>
      </c>
      <c r="B7998" t="s">
        <v>15390</v>
      </c>
      <c r="C7998" t="s">
        <v>3211</v>
      </c>
      <c r="D7998" t="s">
        <v>17527</v>
      </c>
    </row>
    <row r="7999" spans="1:4" x14ac:dyDescent="0.2">
      <c r="A7999">
        <v>94992</v>
      </c>
      <c r="B7999" t="s">
        <v>15391</v>
      </c>
      <c r="C7999" t="s">
        <v>3211</v>
      </c>
      <c r="D7999">
        <v>79.349999999999994</v>
      </c>
    </row>
    <row r="8000" spans="1:4" x14ac:dyDescent="0.2">
      <c r="A8000">
        <v>94994</v>
      </c>
      <c r="B8000" t="s">
        <v>15392</v>
      </c>
      <c r="C8000" t="s">
        <v>3211</v>
      </c>
      <c r="D8000">
        <v>96.8</v>
      </c>
    </row>
    <row r="8001" spans="1:4" x14ac:dyDescent="0.2">
      <c r="A8001">
        <v>94990</v>
      </c>
      <c r="B8001" t="s">
        <v>15393</v>
      </c>
      <c r="C8001" t="s">
        <v>2968</v>
      </c>
      <c r="D8001">
        <v>843.75</v>
      </c>
    </row>
    <row r="8002" spans="1:4" x14ac:dyDescent="0.2">
      <c r="A8002">
        <v>94991</v>
      </c>
      <c r="B8002" t="s">
        <v>789</v>
      </c>
      <c r="C8002" t="s">
        <v>2968</v>
      </c>
      <c r="D8002">
        <v>765.52</v>
      </c>
    </row>
    <row r="8003" spans="1:4" x14ac:dyDescent="0.2">
      <c r="A8003">
        <v>104626</v>
      </c>
      <c r="B8003" t="s">
        <v>7632</v>
      </c>
      <c r="C8003" t="s">
        <v>2968</v>
      </c>
      <c r="D8003">
        <v>782.87</v>
      </c>
    </row>
    <row r="8004" spans="1:4" x14ac:dyDescent="0.2">
      <c r="A8004">
        <v>94993</v>
      </c>
      <c r="B8004" t="s">
        <v>15394</v>
      </c>
      <c r="C8004" t="s">
        <v>3211</v>
      </c>
      <c r="D8004">
        <v>74.650000000000006</v>
      </c>
    </row>
    <row r="8005" spans="1:4" x14ac:dyDescent="0.2">
      <c r="A8005">
        <v>94995</v>
      </c>
      <c r="B8005" t="s">
        <v>258</v>
      </c>
      <c r="C8005" t="s">
        <v>3211</v>
      </c>
      <c r="D8005">
        <v>90.54</v>
      </c>
    </row>
    <row r="8006" spans="1:4" x14ac:dyDescent="0.2">
      <c r="A8006">
        <v>101169</v>
      </c>
      <c r="B8006" t="s">
        <v>15395</v>
      </c>
      <c r="C8006" t="s">
        <v>3211</v>
      </c>
      <c r="D8006">
        <v>200.55</v>
      </c>
    </row>
    <row r="8007" spans="1:4" x14ac:dyDescent="0.2">
      <c r="A8007">
        <v>104383</v>
      </c>
      <c r="B8007" t="s">
        <v>15396</v>
      </c>
      <c r="C8007" t="s">
        <v>3211</v>
      </c>
      <c r="D8007" t="s">
        <v>17527</v>
      </c>
    </row>
    <row r="8008" spans="1:4" x14ac:dyDescent="0.2">
      <c r="A8008">
        <v>101167</v>
      </c>
      <c r="B8008" t="s">
        <v>15397</v>
      </c>
      <c r="C8008" t="s">
        <v>3211</v>
      </c>
      <c r="D8008">
        <v>184.77</v>
      </c>
    </row>
    <row r="8009" spans="1:4" x14ac:dyDescent="0.2">
      <c r="A8009">
        <v>101172</v>
      </c>
      <c r="B8009" t="s">
        <v>15398</v>
      </c>
      <c r="C8009" t="s">
        <v>3211</v>
      </c>
      <c r="D8009">
        <v>82.46</v>
      </c>
    </row>
    <row r="8010" spans="1:4" x14ac:dyDescent="0.2">
      <c r="A8010">
        <v>104384</v>
      </c>
      <c r="B8010" t="s">
        <v>15399</v>
      </c>
      <c r="C8010" t="s">
        <v>3211</v>
      </c>
      <c r="D8010" t="s">
        <v>17527</v>
      </c>
    </row>
    <row r="8011" spans="1:4" x14ac:dyDescent="0.2">
      <c r="A8011">
        <v>101170</v>
      </c>
      <c r="B8011" t="s">
        <v>15400</v>
      </c>
      <c r="C8011" t="s">
        <v>3211</v>
      </c>
      <c r="D8011">
        <v>56.22</v>
      </c>
    </row>
    <row r="8012" spans="1:4" x14ac:dyDescent="0.2">
      <c r="A8012">
        <v>104438</v>
      </c>
      <c r="B8012" t="s">
        <v>15401</v>
      </c>
      <c r="C8012" t="s">
        <v>3211</v>
      </c>
      <c r="D8012" t="s">
        <v>17527</v>
      </c>
    </row>
    <row r="8013" spans="1:4" x14ac:dyDescent="0.2">
      <c r="A8013">
        <v>92402</v>
      </c>
      <c r="B8013" t="s">
        <v>15402</v>
      </c>
      <c r="C8013" t="s">
        <v>3211</v>
      </c>
      <c r="D8013">
        <v>95.01</v>
      </c>
    </row>
    <row r="8014" spans="1:4" x14ac:dyDescent="0.2">
      <c r="A8014">
        <v>104429</v>
      </c>
      <c r="B8014" t="s">
        <v>15403</v>
      </c>
      <c r="C8014" t="s">
        <v>3211</v>
      </c>
      <c r="D8014" t="s">
        <v>17527</v>
      </c>
    </row>
    <row r="8015" spans="1:4" x14ac:dyDescent="0.2">
      <c r="A8015">
        <v>104426</v>
      </c>
      <c r="B8015" t="s">
        <v>15404</v>
      </c>
      <c r="C8015" t="s">
        <v>3211</v>
      </c>
      <c r="D8015" t="s">
        <v>17527</v>
      </c>
    </row>
    <row r="8016" spans="1:4" x14ac:dyDescent="0.2">
      <c r="A8016">
        <v>104436</v>
      </c>
      <c r="B8016" t="s">
        <v>15405</v>
      </c>
      <c r="C8016" t="s">
        <v>3211</v>
      </c>
      <c r="D8016" t="s">
        <v>17527</v>
      </c>
    </row>
    <row r="8017" spans="1:4" x14ac:dyDescent="0.2">
      <c r="A8017">
        <v>104434</v>
      </c>
      <c r="B8017" t="s">
        <v>15406</v>
      </c>
      <c r="C8017" t="s">
        <v>3211</v>
      </c>
      <c r="D8017" t="s">
        <v>17527</v>
      </c>
    </row>
    <row r="8018" spans="1:4" x14ac:dyDescent="0.2">
      <c r="A8018">
        <v>104432</v>
      </c>
      <c r="B8018" t="s">
        <v>15407</v>
      </c>
      <c r="C8018" t="s">
        <v>3211</v>
      </c>
      <c r="D8018">
        <v>120.03</v>
      </c>
    </row>
    <row r="8019" spans="1:4" x14ac:dyDescent="0.2">
      <c r="A8019">
        <v>93679</v>
      </c>
      <c r="B8019" t="s">
        <v>15408</v>
      </c>
      <c r="C8019" t="s">
        <v>3211</v>
      </c>
      <c r="D8019">
        <v>115.22</v>
      </c>
    </row>
    <row r="8020" spans="1:4" x14ac:dyDescent="0.2">
      <c r="A8020">
        <v>92396</v>
      </c>
      <c r="B8020" t="s">
        <v>15409</v>
      </c>
      <c r="C8020" t="s">
        <v>3211</v>
      </c>
      <c r="D8020">
        <v>98.1</v>
      </c>
    </row>
    <row r="8021" spans="1:4" x14ac:dyDescent="0.2">
      <c r="A8021">
        <v>104439</v>
      </c>
      <c r="B8021" t="s">
        <v>15410</v>
      </c>
      <c r="C8021" t="s">
        <v>3211</v>
      </c>
      <c r="D8021" t="s">
        <v>17527</v>
      </c>
    </row>
    <row r="8022" spans="1:4" x14ac:dyDescent="0.2">
      <c r="A8022">
        <v>104440</v>
      </c>
      <c r="B8022" t="s">
        <v>15411</v>
      </c>
      <c r="C8022" t="s">
        <v>3211</v>
      </c>
      <c r="D8022" t="s">
        <v>17527</v>
      </c>
    </row>
    <row r="8023" spans="1:4" x14ac:dyDescent="0.2">
      <c r="A8023">
        <v>92406</v>
      </c>
      <c r="B8023" t="s">
        <v>15412</v>
      </c>
      <c r="C8023" t="s">
        <v>3211</v>
      </c>
      <c r="D8023">
        <v>159.94999999999999</v>
      </c>
    </row>
    <row r="8024" spans="1:4" x14ac:dyDescent="0.2">
      <c r="A8024">
        <v>92403</v>
      </c>
      <c r="B8024" t="s">
        <v>15413</v>
      </c>
      <c r="C8024" t="s">
        <v>3211</v>
      </c>
      <c r="D8024">
        <v>80.81</v>
      </c>
    </row>
    <row r="8025" spans="1:4" x14ac:dyDescent="0.2">
      <c r="A8025">
        <v>92404</v>
      </c>
      <c r="B8025" t="s">
        <v>15414</v>
      </c>
      <c r="C8025" t="s">
        <v>3211</v>
      </c>
      <c r="D8025">
        <v>93.96</v>
      </c>
    </row>
    <row r="8026" spans="1:4" x14ac:dyDescent="0.2">
      <c r="A8026">
        <v>104430</v>
      </c>
      <c r="B8026" t="s">
        <v>15415</v>
      </c>
      <c r="C8026" t="s">
        <v>3211</v>
      </c>
      <c r="D8026" t="s">
        <v>17527</v>
      </c>
    </row>
    <row r="8027" spans="1:4" x14ac:dyDescent="0.2">
      <c r="A8027">
        <v>104431</v>
      </c>
      <c r="B8027" t="s">
        <v>15416</v>
      </c>
      <c r="C8027" t="s">
        <v>3211</v>
      </c>
      <c r="D8027" t="s">
        <v>17527</v>
      </c>
    </row>
    <row r="8028" spans="1:4" x14ac:dyDescent="0.2">
      <c r="A8028">
        <v>104427</v>
      </c>
      <c r="B8028" t="s">
        <v>15417</v>
      </c>
      <c r="C8028" t="s">
        <v>3211</v>
      </c>
      <c r="D8028" t="s">
        <v>17527</v>
      </c>
    </row>
    <row r="8029" spans="1:4" x14ac:dyDescent="0.2">
      <c r="A8029">
        <v>104428</v>
      </c>
      <c r="B8029" t="s">
        <v>15418</v>
      </c>
      <c r="C8029" t="s">
        <v>3211</v>
      </c>
      <c r="D8029" t="s">
        <v>17527</v>
      </c>
    </row>
    <row r="8030" spans="1:4" x14ac:dyDescent="0.2">
      <c r="A8030">
        <v>92391</v>
      </c>
      <c r="B8030" t="s">
        <v>15419</v>
      </c>
      <c r="C8030" t="s">
        <v>3211</v>
      </c>
      <c r="D8030">
        <v>86.72</v>
      </c>
    </row>
    <row r="8031" spans="1:4" x14ac:dyDescent="0.2">
      <c r="A8031">
        <v>92392</v>
      </c>
      <c r="B8031" t="s">
        <v>15420</v>
      </c>
      <c r="C8031" t="s">
        <v>3211</v>
      </c>
      <c r="D8031">
        <v>94.92</v>
      </c>
    </row>
    <row r="8032" spans="1:4" x14ac:dyDescent="0.2">
      <c r="A8032">
        <v>104437</v>
      </c>
      <c r="B8032" t="s">
        <v>15421</v>
      </c>
      <c r="C8032" t="s">
        <v>3211</v>
      </c>
      <c r="D8032" t="s">
        <v>17527</v>
      </c>
    </row>
    <row r="8033" spans="1:4" x14ac:dyDescent="0.2">
      <c r="A8033">
        <v>104435</v>
      </c>
      <c r="B8033" t="s">
        <v>15422</v>
      </c>
      <c r="C8033" t="s">
        <v>3211</v>
      </c>
      <c r="D8033" t="s">
        <v>17527</v>
      </c>
    </row>
    <row r="8034" spans="1:4" x14ac:dyDescent="0.2">
      <c r="A8034">
        <v>104433</v>
      </c>
      <c r="B8034" t="s">
        <v>15423</v>
      </c>
      <c r="C8034" t="s">
        <v>3211</v>
      </c>
      <c r="D8034">
        <v>104.12</v>
      </c>
    </row>
    <row r="8035" spans="1:4" x14ac:dyDescent="0.2">
      <c r="A8035">
        <v>93680</v>
      </c>
      <c r="B8035" t="s">
        <v>15424</v>
      </c>
      <c r="C8035" t="s">
        <v>3211</v>
      </c>
      <c r="D8035">
        <v>100.96</v>
      </c>
    </row>
    <row r="8036" spans="1:4" x14ac:dyDescent="0.2">
      <c r="A8036">
        <v>93681</v>
      </c>
      <c r="B8036" t="s">
        <v>15425</v>
      </c>
      <c r="C8036" t="s">
        <v>3211</v>
      </c>
      <c r="D8036">
        <v>120.79</v>
      </c>
    </row>
    <row r="8037" spans="1:4" x14ac:dyDescent="0.2">
      <c r="A8037">
        <v>92397</v>
      </c>
      <c r="B8037" t="s">
        <v>15426</v>
      </c>
      <c r="C8037" t="s">
        <v>3211</v>
      </c>
      <c r="D8037">
        <v>84.27</v>
      </c>
    </row>
    <row r="8038" spans="1:4" x14ac:dyDescent="0.2">
      <c r="A8038">
        <v>92398</v>
      </c>
      <c r="B8038" t="s">
        <v>15427</v>
      </c>
      <c r="C8038" t="s">
        <v>3211</v>
      </c>
      <c r="D8038">
        <v>97.43</v>
      </c>
    </row>
    <row r="8039" spans="1:4" x14ac:dyDescent="0.2">
      <c r="A8039">
        <v>92400</v>
      </c>
      <c r="B8039" t="s">
        <v>15428</v>
      </c>
      <c r="C8039" t="s">
        <v>3211</v>
      </c>
      <c r="D8039">
        <v>113.91</v>
      </c>
    </row>
    <row r="8040" spans="1:4" x14ac:dyDescent="0.2">
      <c r="A8040">
        <v>92395</v>
      </c>
      <c r="B8040" t="s">
        <v>15429</v>
      </c>
      <c r="C8040" t="s">
        <v>3211</v>
      </c>
      <c r="D8040">
        <v>137.16</v>
      </c>
    </row>
    <row r="8041" spans="1:4" x14ac:dyDescent="0.2">
      <c r="A8041">
        <v>92393</v>
      </c>
      <c r="B8041" t="s">
        <v>15430</v>
      </c>
      <c r="C8041" t="s">
        <v>3211</v>
      </c>
      <c r="D8041">
        <v>87.5</v>
      </c>
    </row>
    <row r="8042" spans="1:4" x14ac:dyDescent="0.2">
      <c r="A8042">
        <v>92394</v>
      </c>
      <c r="B8042" t="s">
        <v>15431</v>
      </c>
      <c r="C8042" t="s">
        <v>3211</v>
      </c>
      <c r="D8042">
        <v>105</v>
      </c>
    </row>
    <row r="8043" spans="1:4" x14ac:dyDescent="0.2">
      <c r="A8043">
        <v>97115</v>
      </c>
      <c r="B8043" t="s">
        <v>1340</v>
      </c>
      <c r="C8043" t="s">
        <v>94</v>
      </c>
      <c r="D8043">
        <v>65.510000000000005</v>
      </c>
    </row>
    <row r="8044" spans="1:4" x14ac:dyDescent="0.2">
      <c r="A8044">
        <v>97113</v>
      </c>
      <c r="B8044" t="s">
        <v>15432</v>
      </c>
      <c r="C8044" t="s">
        <v>3211</v>
      </c>
      <c r="D8044">
        <v>2.4900000000000002</v>
      </c>
    </row>
    <row r="8045" spans="1:4" x14ac:dyDescent="0.2">
      <c r="A8045">
        <v>97120</v>
      </c>
      <c r="B8045" t="s">
        <v>15433</v>
      </c>
      <c r="C8045" t="s">
        <v>94</v>
      </c>
      <c r="D8045">
        <v>9.61</v>
      </c>
    </row>
    <row r="8046" spans="1:4" x14ac:dyDescent="0.2">
      <c r="A8046">
        <v>97116</v>
      </c>
      <c r="B8046" t="s">
        <v>15434</v>
      </c>
      <c r="C8046" t="s">
        <v>94</v>
      </c>
      <c r="D8046">
        <v>24.79</v>
      </c>
    </row>
    <row r="8047" spans="1:4" x14ac:dyDescent="0.2">
      <c r="A8047">
        <v>97117</v>
      </c>
      <c r="B8047" t="s">
        <v>15435</v>
      </c>
      <c r="C8047" t="s">
        <v>94</v>
      </c>
      <c r="D8047">
        <v>20.78</v>
      </c>
    </row>
    <row r="8048" spans="1:4" x14ac:dyDescent="0.2">
      <c r="A8048">
        <v>97118</v>
      </c>
      <c r="B8048" t="s">
        <v>1343</v>
      </c>
      <c r="C8048" t="s">
        <v>94</v>
      </c>
      <c r="D8048">
        <v>16.78</v>
      </c>
    </row>
    <row r="8049" spans="1:4" x14ac:dyDescent="0.2">
      <c r="A8049">
        <v>97119</v>
      </c>
      <c r="B8049" t="s">
        <v>15436</v>
      </c>
      <c r="C8049" t="s">
        <v>94</v>
      </c>
      <c r="D8049">
        <v>14.67</v>
      </c>
    </row>
    <row r="8050" spans="1:4" x14ac:dyDescent="0.2">
      <c r="A8050">
        <v>97114</v>
      </c>
      <c r="B8050" t="s">
        <v>8934</v>
      </c>
      <c r="C8050" t="s">
        <v>83</v>
      </c>
      <c r="D8050">
        <v>0.52</v>
      </c>
    </row>
    <row r="8051" spans="1:4" x14ac:dyDescent="0.2">
      <c r="A8051">
        <v>97111</v>
      </c>
      <c r="B8051" t="s">
        <v>15437</v>
      </c>
      <c r="C8051" t="s">
        <v>3211</v>
      </c>
      <c r="D8051">
        <v>203.52</v>
      </c>
    </row>
    <row r="8052" spans="1:4" x14ac:dyDescent="0.2">
      <c r="A8052">
        <v>97112</v>
      </c>
      <c r="B8052" t="s">
        <v>15440</v>
      </c>
      <c r="C8052" t="s">
        <v>3211</v>
      </c>
      <c r="D8052">
        <v>213.14</v>
      </c>
    </row>
    <row r="8053" spans="1:4" x14ac:dyDescent="0.2">
      <c r="A8053">
        <v>103904</v>
      </c>
      <c r="B8053" t="s">
        <v>15442</v>
      </c>
      <c r="C8053" t="s">
        <v>3211</v>
      </c>
      <c r="D8053">
        <v>134.41999999999999</v>
      </c>
    </row>
    <row r="8054" spans="1:4" x14ac:dyDescent="0.2">
      <c r="A8054">
        <v>103905</v>
      </c>
      <c r="B8054" t="s">
        <v>15444</v>
      </c>
      <c r="C8054" t="s">
        <v>3211</v>
      </c>
      <c r="D8054">
        <v>141.94</v>
      </c>
    </row>
    <row r="8055" spans="1:4" x14ac:dyDescent="0.2">
      <c r="A8055">
        <v>103907</v>
      </c>
      <c r="B8055" t="s">
        <v>15445</v>
      </c>
      <c r="C8055" t="s">
        <v>3211</v>
      </c>
      <c r="D8055">
        <v>149.52000000000001</v>
      </c>
    </row>
    <row r="8056" spans="1:4" x14ac:dyDescent="0.2">
      <c r="A8056">
        <v>103911</v>
      </c>
      <c r="B8056" t="s">
        <v>15446</v>
      </c>
      <c r="C8056" t="s">
        <v>3211</v>
      </c>
      <c r="D8056">
        <v>217.17</v>
      </c>
    </row>
    <row r="8057" spans="1:4" x14ac:dyDescent="0.2">
      <c r="A8057">
        <v>97104</v>
      </c>
      <c r="B8057" t="s">
        <v>15447</v>
      </c>
      <c r="C8057" t="s">
        <v>3211</v>
      </c>
      <c r="D8057">
        <v>138.19</v>
      </c>
    </row>
    <row r="8058" spans="1:4" x14ac:dyDescent="0.2">
      <c r="A8058">
        <v>103906</v>
      </c>
      <c r="B8058" t="s">
        <v>15448</v>
      </c>
      <c r="C8058" t="s">
        <v>3211</v>
      </c>
      <c r="D8058">
        <v>174.01</v>
      </c>
    </row>
    <row r="8059" spans="1:4" x14ac:dyDescent="0.2">
      <c r="A8059">
        <v>97105</v>
      </c>
      <c r="B8059" t="s">
        <v>15449</v>
      </c>
      <c r="C8059" t="s">
        <v>3211</v>
      </c>
      <c r="D8059">
        <v>156.29</v>
      </c>
    </row>
    <row r="8060" spans="1:4" x14ac:dyDescent="0.2">
      <c r="A8060">
        <v>97106</v>
      </c>
      <c r="B8060" t="s">
        <v>15450</v>
      </c>
      <c r="C8060" t="s">
        <v>3211</v>
      </c>
      <c r="D8060">
        <v>173.39</v>
      </c>
    </row>
    <row r="8061" spans="1:4" x14ac:dyDescent="0.2">
      <c r="A8061">
        <v>97107</v>
      </c>
      <c r="B8061" t="s">
        <v>15451</v>
      </c>
      <c r="C8061" t="s">
        <v>3211</v>
      </c>
      <c r="D8061">
        <v>197.09</v>
      </c>
    </row>
    <row r="8062" spans="1:4" x14ac:dyDescent="0.2">
      <c r="A8062">
        <v>97108</v>
      </c>
      <c r="B8062" t="s">
        <v>15452</v>
      </c>
      <c r="C8062" t="s">
        <v>3211</v>
      </c>
      <c r="D8062">
        <v>223.44</v>
      </c>
    </row>
    <row r="8063" spans="1:4" x14ac:dyDescent="0.2">
      <c r="A8063">
        <v>97109</v>
      </c>
      <c r="B8063" t="s">
        <v>15453</v>
      </c>
      <c r="C8063" t="s">
        <v>3211</v>
      </c>
      <c r="D8063">
        <v>246.57</v>
      </c>
    </row>
    <row r="8064" spans="1:4" x14ac:dyDescent="0.2">
      <c r="A8064">
        <v>103913</v>
      </c>
      <c r="B8064" t="s">
        <v>15454</v>
      </c>
      <c r="C8064" t="s">
        <v>3211</v>
      </c>
      <c r="D8064">
        <v>120.44</v>
      </c>
    </row>
    <row r="8065" spans="1:4" x14ac:dyDescent="0.2">
      <c r="A8065">
        <v>103914</v>
      </c>
      <c r="B8065" t="s">
        <v>15455</v>
      </c>
      <c r="C8065" t="s">
        <v>3211</v>
      </c>
      <c r="D8065">
        <v>140.34</v>
      </c>
    </row>
    <row r="8066" spans="1:4" x14ac:dyDescent="0.2">
      <c r="A8066">
        <v>103915</v>
      </c>
      <c r="B8066" t="s">
        <v>15456</v>
      </c>
      <c r="C8066" t="s">
        <v>3211</v>
      </c>
      <c r="D8066">
        <v>152.29</v>
      </c>
    </row>
    <row r="8067" spans="1:4" x14ac:dyDescent="0.2">
      <c r="A8067">
        <v>103916</v>
      </c>
      <c r="B8067" t="s">
        <v>15457</v>
      </c>
      <c r="C8067" t="s">
        <v>3211</v>
      </c>
      <c r="D8067">
        <v>175.73</v>
      </c>
    </row>
    <row r="8068" spans="1:4" x14ac:dyDescent="0.2">
      <c r="A8068">
        <v>103917</v>
      </c>
      <c r="B8068" t="s">
        <v>15458</v>
      </c>
      <c r="C8068" t="s">
        <v>3211</v>
      </c>
      <c r="D8068">
        <v>200.1</v>
      </c>
    </row>
    <row r="8069" spans="1:4" x14ac:dyDescent="0.2">
      <c r="A8069">
        <v>103918</v>
      </c>
      <c r="B8069" t="s">
        <v>15459</v>
      </c>
      <c r="C8069" t="s">
        <v>3211</v>
      </c>
      <c r="D8069">
        <v>212.62</v>
      </c>
    </row>
    <row r="8070" spans="1:4" x14ac:dyDescent="0.2">
      <c r="A8070">
        <v>103919</v>
      </c>
      <c r="B8070" t="s">
        <v>15460</v>
      </c>
      <c r="C8070" t="s">
        <v>3211</v>
      </c>
      <c r="D8070" t="s">
        <v>17527</v>
      </c>
    </row>
    <row r="8071" spans="1:4" x14ac:dyDescent="0.2">
      <c r="A8071">
        <v>103920</v>
      </c>
      <c r="B8071" t="s">
        <v>15461</v>
      </c>
      <c r="C8071" t="s">
        <v>3211</v>
      </c>
      <c r="D8071" t="s">
        <v>17527</v>
      </c>
    </row>
    <row r="8072" spans="1:4" x14ac:dyDescent="0.2">
      <c r="A8072">
        <v>103921</v>
      </c>
      <c r="B8072" t="s">
        <v>15462</v>
      </c>
      <c r="C8072" t="s">
        <v>3211</v>
      </c>
      <c r="D8072" t="s">
        <v>17527</v>
      </c>
    </row>
    <row r="8073" spans="1:4" x14ac:dyDescent="0.2">
      <c r="A8073">
        <v>103922</v>
      </c>
      <c r="B8073" t="s">
        <v>15463</v>
      </c>
      <c r="C8073" t="s">
        <v>3211</v>
      </c>
      <c r="D8073" t="s">
        <v>17527</v>
      </c>
    </row>
    <row r="8074" spans="1:4" x14ac:dyDescent="0.2">
      <c r="A8074">
        <v>103923</v>
      </c>
      <c r="B8074" t="s">
        <v>15464</v>
      </c>
      <c r="C8074" t="s">
        <v>3211</v>
      </c>
      <c r="D8074" t="s">
        <v>17527</v>
      </c>
    </row>
    <row r="8075" spans="1:4" x14ac:dyDescent="0.2">
      <c r="A8075">
        <v>103908</v>
      </c>
      <c r="B8075" t="s">
        <v>15465</v>
      </c>
      <c r="C8075" t="s">
        <v>3211</v>
      </c>
      <c r="D8075">
        <v>168.37</v>
      </c>
    </row>
    <row r="8076" spans="1:4" x14ac:dyDescent="0.2">
      <c r="A8076">
        <v>103909</v>
      </c>
      <c r="B8076" t="s">
        <v>15466</v>
      </c>
      <c r="C8076" t="s">
        <v>3211</v>
      </c>
      <c r="D8076">
        <v>191.44</v>
      </c>
    </row>
    <row r="8077" spans="1:4" x14ac:dyDescent="0.2">
      <c r="A8077">
        <v>103912</v>
      </c>
      <c r="B8077" t="s">
        <v>15467</v>
      </c>
      <c r="C8077" t="s">
        <v>3211</v>
      </c>
      <c r="D8077">
        <v>239.67</v>
      </c>
    </row>
    <row r="8078" spans="1:4" x14ac:dyDescent="0.2">
      <c r="A8078">
        <v>101979</v>
      </c>
      <c r="B8078" t="s">
        <v>15468</v>
      </c>
      <c r="C8078" t="s">
        <v>83</v>
      </c>
      <c r="D8078">
        <v>40.04</v>
      </c>
    </row>
    <row r="8079" spans="1:4" x14ac:dyDescent="0.2">
      <c r="A8079">
        <v>101970</v>
      </c>
      <c r="B8079" t="s">
        <v>15469</v>
      </c>
      <c r="C8079" t="s">
        <v>83</v>
      </c>
      <c r="D8079" t="s">
        <v>17527</v>
      </c>
    </row>
    <row r="8080" spans="1:4" x14ac:dyDescent="0.2">
      <c r="A8080">
        <v>101972</v>
      </c>
      <c r="B8080" t="s">
        <v>15470</v>
      </c>
      <c r="C8080" t="s">
        <v>83</v>
      </c>
      <c r="D8080" t="s">
        <v>17527</v>
      </c>
    </row>
    <row r="8081" spans="1:4" x14ac:dyDescent="0.2">
      <c r="A8081">
        <v>101966</v>
      </c>
      <c r="B8081" t="s">
        <v>15471</v>
      </c>
      <c r="C8081" t="s">
        <v>83</v>
      </c>
      <c r="D8081">
        <v>175.08</v>
      </c>
    </row>
    <row r="8082" spans="1:4" x14ac:dyDescent="0.2">
      <c r="A8082">
        <v>101976</v>
      </c>
      <c r="B8082" t="s">
        <v>15472</v>
      </c>
      <c r="C8082" t="s">
        <v>83</v>
      </c>
      <c r="D8082" t="s">
        <v>17527</v>
      </c>
    </row>
    <row r="8083" spans="1:4" x14ac:dyDescent="0.2">
      <c r="A8083">
        <v>101978</v>
      </c>
      <c r="B8083" t="s">
        <v>15473</v>
      </c>
      <c r="C8083" t="s">
        <v>83</v>
      </c>
      <c r="D8083" t="s">
        <v>17527</v>
      </c>
    </row>
    <row r="8084" spans="1:4" x14ac:dyDescent="0.2">
      <c r="A8084">
        <v>101967</v>
      </c>
      <c r="B8084" t="s">
        <v>15474</v>
      </c>
      <c r="C8084" t="s">
        <v>83</v>
      </c>
      <c r="D8084" t="s">
        <v>17527</v>
      </c>
    </row>
    <row r="8085" spans="1:4" x14ac:dyDescent="0.2">
      <c r="A8085">
        <v>101968</v>
      </c>
      <c r="B8085" t="s">
        <v>15475</v>
      </c>
      <c r="C8085" t="s">
        <v>83</v>
      </c>
      <c r="D8085" t="s">
        <v>17527</v>
      </c>
    </row>
    <row r="8086" spans="1:4" x14ac:dyDescent="0.2">
      <c r="A8086">
        <v>101965</v>
      </c>
      <c r="B8086" t="s">
        <v>1456</v>
      </c>
      <c r="C8086" t="s">
        <v>83</v>
      </c>
      <c r="D8086">
        <v>144.79</v>
      </c>
    </row>
    <row r="8087" spans="1:4" x14ac:dyDescent="0.2">
      <c r="A8087">
        <v>104100</v>
      </c>
      <c r="B8087" t="s">
        <v>15476</v>
      </c>
      <c r="C8087" t="s">
        <v>3211</v>
      </c>
      <c r="D8087" t="s">
        <v>17527</v>
      </c>
    </row>
    <row r="8088" spans="1:4" x14ac:dyDescent="0.2">
      <c r="A8088">
        <v>104099</v>
      </c>
      <c r="B8088" t="s">
        <v>15477</v>
      </c>
      <c r="C8088" t="s">
        <v>3211</v>
      </c>
      <c r="D8088" t="s">
        <v>17527</v>
      </c>
    </row>
    <row r="8089" spans="1:4" x14ac:dyDescent="0.2">
      <c r="A8089">
        <v>104102</v>
      </c>
      <c r="B8089" t="s">
        <v>15478</v>
      </c>
      <c r="C8089" t="s">
        <v>3211</v>
      </c>
      <c r="D8089" t="s">
        <v>17527</v>
      </c>
    </row>
    <row r="8090" spans="1:4" x14ac:dyDescent="0.2">
      <c r="A8090">
        <v>104101</v>
      </c>
      <c r="B8090" t="s">
        <v>15479</v>
      </c>
      <c r="C8090" t="s">
        <v>3211</v>
      </c>
      <c r="D8090" t="s">
        <v>17527</v>
      </c>
    </row>
    <row r="8091" spans="1:4" x14ac:dyDescent="0.2">
      <c r="A8091">
        <v>104103</v>
      </c>
      <c r="B8091" t="s">
        <v>15480</v>
      </c>
      <c r="C8091" t="s">
        <v>3211</v>
      </c>
      <c r="D8091" t="s">
        <v>17527</v>
      </c>
    </row>
    <row r="8092" spans="1:4" x14ac:dyDescent="0.2">
      <c r="A8092">
        <v>92123</v>
      </c>
      <c r="B8092" t="s">
        <v>15481</v>
      </c>
      <c r="C8092" t="s">
        <v>2968</v>
      </c>
      <c r="D8092">
        <v>84.68</v>
      </c>
    </row>
    <row r="8093" spans="1:4" x14ac:dyDescent="0.2">
      <c r="A8093">
        <v>106665</v>
      </c>
      <c r="B8093" t="s">
        <v>15482</v>
      </c>
      <c r="C8093" t="s">
        <v>2968</v>
      </c>
      <c r="D8093" t="s">
        <v>17527</v>
      </c>
    </row>
    <row r="8094" spans="1:4" x14ac:dyDescent="0.2">
      <c r="A8094">
        <v>92122</v>
      </c>
      <c r="B8094" t="s">
        <v>15483</v>
      </c>
      <c r="C8094" t="s">
        <v>2968</v>
      </c>
      <c r="D8094">
        <v>101.15</v>
      </c>
    </row>
    <row r="8095" spans="1:4" x14ac:dyDescent="0.2">
      <c r="A8095">
        <v>103615</v>
      </c>
      <c r="B8095" t="s">
        <v>15484</v>
      </c>
      <c r="C8095" t="s">
        <v>83</v>
      </c>
      <c r="D8095" t="s">
        <v>17527</v>
      </c>
    </row>
    <row r="8096" spans="1:4" x14ac:dyDescent="0.2">
      <c r="A8096">
        <v>103637</v>
      </c>
      <c r="B8096" t="s">
        <v>15485</v>
      </c>
      <c r="C8096" t="s">
        <v>83</v>
      </c>
      <c r="D8096" t="s">
        <v>17527</v>
      </c>
    </row>
    <row r="8097" spans="1:4" x14ac:dyDescent="0.2">
      <c r="A8097">
        <v>103593</v>
      </c>
      <c r="B8097" t="s">
        <v>15486</v>
      </c>
      <c r="C8097" t="s">
        <v>83</v>
      </c>
      <c r="D8097" t="s">
        <v>17527</v>
      </c>
    </row>
    <row r="8098" spans="1:4" x14ac:dyDescent="0.2">
      <c r="A8098">
        <v>103616</v>
      </c>
      <c r="B8098" t="s">
        <v>15487</v>
      </c>
      <c r="C8098" t="s">
        <v>83</v>
      </c>
      <c r="D8098" t="s">
        <v>17527</v>
      </c>
    </row>
    <row r="8099" spans="1:4" x14ac:dyDescent="0.2">
      <c r="A8099">
        <v>103638</v>
      </c>
      <c r="B8099" t="s">
        <v>15488</v>
      </c>
      <c r="C8099" t="s">
        <v>83</v>
      </c>
      <c r="D8099" t="s">
        <v>17527</v>
      </c>
    </row>
    <row r="8100" spans="1:4" x14ac:dyDescent="0.2">
      <c r="A8100">
        <v>103594</v>
      </c>
      <c r="B8100" t="s">
        <v>15489</v>
      </c>
      <c r="C8100" t="s">
        <v>83</v>
      </c>
      <c r="D8100" t="s">
        <v>17527</v>
      </c>
    </row>
    <row r="8101" spans="1:4" x14ac:dyDescent="0.2">
      <c r="A8101">
        <v>103617</v>
      </c>
      <c r="B8101" t="s">
        <v>15490</v>
      </c>
      <c r="C8101" t="s">
        <v>83</v>
      </c>
      <c r="D8101" t="s">
        <v>17527</v>
      </c>
    </row>
    <row r="8102" spans="1:4" x14ac:dyDescent="0.2">
      <c r="A8102">
        <v>103639</v>
      </c>
      <c r="B8102" t="s">
        <v>15491</v>
      </c>
      <c r="C8102" t="s">
        <v>83</v>
      </c>
      <c r="D8102" t="s">
        <v>17527</v>
      </c>
    </row>
    <row r="8103" spans="1:4" x14ac:dyDescent="0.2">
      <c r="A8103">
        <v>103595</v>
      </c>
      <c r="B8103" t="s">
        <v>15492</v>
      </c>
      <c r="C8103" t="s">
        <v>83</v>
      </c>
      <c r="D8103" t="s">
        <v>17527</v>
      </c>
    </row>
    <row r="8104" spans="1:4" x14ac:dyDescent="0.2">
      <c r="A8104">
        <v>103609</v>
      </c>
      <c r="B8104" t="s">
        <v>15493</v>
      </c>
      <c r="C8104" t="s">
        <v>83</v>
      </c>
      <c r="D8104" t="s">
        <v>17527</v>
      </c>
    </row>
    <row r="8105" spans="1:4" x14ac:dyDescent="0.2">
      <c r="A8105">
        <v>103631</v>
      </c>
      <c r="B8105" t="s">
        <v>15494</v>
      </c>
      <c r="C8105" t="s">
        <v>83</v>
      </c>
      <c r="D8105" t="s">
        <v>17527</v>
      </c>
    </row>
    <row r="8106" spans="1:4" x14ac:dyDescent="0.2">
      <c r="A8106">
        <v>103587</v>
      </c>
      <c r="B8106" t="s">
        <v>15495</v>
      </c>
      <c r="C8106" t="s">
        <v>83</v>
      </c>
      <c r="D8106" t="s">
        <v>17527</v>
      </c>
    </row>
    <row r="8107" spans="1:4" x14ac:dyDescent="0.2">
      <c r="A8107">
        <v>103618</v>
      </c>
      <c r="B8107" t="s">
        <v>15496</v>
      </c>
      <c r="C8107" t="s">
        <v>83</v>
      </c>
      <c r="D8107" t="s">
        <v>17527</v>
      </c>
    </row>
    <row r="8108" spans="1:4" x14ac:dyDescent="0.2">
      <c r="A8108">
        <v>103640</v>
      </c>
      <c r="B8108" t="s">
        <v>15497</v>
      </c>
      <c r="C8108" t="s">
        <v>83</v>
      </c>
      <c r="D8108" t="s">
        <v>17527</v>
      </c>
    </row>
    <row r="8109" spans="1:4" x14ac:dyDescent="0.2">
      <c r="A8109">
        <v>103596</v>
      </c>
      <c r="B8109" t="s">
        <v>15498</v>
      </c>
      <c r="C8109" t="s">
        <v>83</v>
      </c>
      <c r="D8109" t="s">
        <v>17527</v>
      </c>
    </row>
    <row r="8110" spans="1:4" x14ac:dyDescent="0.2">
      <c r="A8110">
        <v>103619</v>
      </c>
      <c r="B8110" t="s">
        <v>15499</v>
      </c>
      <c r="C8110" t="s">
        <v>83</v>
      </c>
      <c r="D8110" t="s">
        <v>17527</v>
      </c>
    </row>
    <row r="8111" spans="1:4" x14ac:dyDescent="0.2">
      <c r="A8111">
        <v>103641</v>
      </c>
      <c r="B8111" t="s">
        <v>15500</v>
      </c>
      <c r="C8111" t="s">
        <v>83</v>
      </c>
      <c r="D8111" t="s">
        <v>17527</v>
      </c>
    </row>
    <row r="8112" spans="1:4" x14ac:dyDescent="0.2">
      <c r="A8112">
        <v>103597</v>
      </c>
      <c r="B8112" t="s">
        <v>15501</v>
      </c>
      <c r="C8112" t="s">
        <v>83</v>
      </c>
      <c r="D8112" t="s">
        <v>17527</v>
      </c>
    </row>
    <row r="8113" spans="1:4" x14ac:dyDescent="0.2">
      <c r="A8113">
        <v>103620</v>
      </c>
      <c r="B8113" t="s">
        <v>15502</v>
      </c>
      <c r="C8113" t="s">
        <v>83</v>
      </c>
      <c r="D8113" t="s">
        <v>17527</v>
      </c>
    </row>
    <row r="8114" spans="1:4" x14ac:dyDescent="0.2">
      <c r="A8114">
        <v>103642</v>
      </c>
      <c r="B8114" t="s">
        <v>15503</v>
      </c>
      <c r="C8114" t="s">
        <v>83</v>
      </c>
      <c r="D8114" t="s">
        <v>17527</v>
      </c>
    </row>
    <row r="8115" spans="1:4" x14ac:dyDescent="0.2">
      <c r="A8115">
        <v>103598</v>
      </c>
      <c r="B8115" t="s">
        <v>15504</v>
      </c>
      <c r="C8115" t="s">
        <v>83</v>
      </c>
      <c r="D8115" t="s">
        <v>17527</v>
      </c>
    </row>
    <row r="8116" spans="1:4" x14ac:dyDescent="0.2">
      <c r="A8116">
        <v>103621</v>
      </c>
      <c r="B8116" t="s">
        <v>15505</v>
      </c>
      <c r="C8116" t="s">
        <v>83</v>
      </c>
      <c r="D8116" t="s">
        <v>17527</v>
      </c>
    </row>
    <row r="8117" spans="1:4" x14ac:dyDescent="0.2">
      <c r="A8117">
        <v>103643</v>
      </c>
      <c r="B8117" t="s">
        <v>15506</v>
      </c>
      <c r="C8117" t="s">
        <v>83</v>
      </c>
      <c r="D8117" t="s">
        <v>17527</v>
      </c>
    </row>
    <row r="8118" spans="1:4" x14ac:dyDescent="0.2">
      <c r="A8118">
        <v>103599</v>
      </c>
      <c r="B8118" t="s">
        <v>15507</v>
      </c>
      <c r="C8118" t="s">
        <v>83</v>
      </c>
      <c r="D8118" t="s">
        <v>17527</v>
      </c>
    </row>
    <row r="8119" spans="1:4" x14ac:dyDescent="0.2">
      <c r="A8119">
        <v>103622</v>
      </c>
      <c r="B8119" t="s">
        <v>15508</v>
      </c>
      <c r="C8119" t="s">
        <v>83</v>
      </c>
      <c r="D8119" t="s">
        <v>17527</v>
      </c>
    </row>
    <row r="8120" spans="1:4" x14ac:dyDescent="0.2">
      <c r="A8120">
        <v>103644</v>
      </c>
      <c r="B8120" t="s">
        <v>15509</v>
      </c>
      <c r="C8120" t="s">
        <v>83</v>
      </c>
      <c r="D8120" t="s">
        <v>17527</v>
      </c>
    </row>
    <row r="8121" spans="1:4" x14ac:dyDescent="0.2">
      <c r="A8121">
        <v>103600</v>
      </c>
      <c r="B8121" t="s">
        <v>15510</v>
      </c>
      <c r="C8121" t="s">
        <v>83</v>
      </c>
      <c r="D8121" t="s">
        <v>17527</v>
      </c>
    </row>
    <row r="8122" spans="1:4" x14ac:dyDescent="0.2">
      <c r="A8122">
        <v>103610</v>
      </c>
      <c r="B8122" t="s">
        <v>15511</v>
      </c>
      <c r="C8122" t="s">
        <v>83</v>
      </c>
      <c r="D8122" t="s">
        <v>17527</v>
      </c>
    </row>
    <row r="8123" spans="1:4" x14ac:dyDescent="0.2">
      <c r="A8123">
        <v>103632</v>
      </c>
      <c r="B8123" t="s">
        <v>15512</v>
      </c>
      <c r="C8123" t="s">
        <v>83</v>
      </c>
      <c r="D8123" t="s">
        <v>17527</v>
      </c>
    </row>
    <row r="8124" spans="1:4" x14ac:dyDescent="0.2">
      <c r="A8124">
        <v>103588</v>
      </c>
      <c r="B8124" t="s">
        <v>15513</v>
      </c>
      <c r="C8124" t="s">
        <v>83</v>
      </c>
      <c r="D8124" t="s">
        <v>17527</v>
      </c>
    </row>
    <row r="8125" spans="1:4" x14ac:dyDescent="0.2">
      <c r="A8125">
        <v>103623</v>
      </c>
      <c r="B8125" t="s">
        <v>15514</v>
      </c>
      <c r="C8125" t="s">
        <v>83</v>
      </c>
      <c r="D8125" t="s">
        <v>17527</v>
      </c>
    </row>
    <row r="8126" spans="1:4" x14ac:dyDescent="0.2">
      <c r="A8126">
        <v>103645</v>
      </c>
      <c r="B8126" t="s">
        <v>15515</v>
      </c>
      <c r="C8126" t="s">
        <v>83</v>
      </c>
      <c r="D8126" t="s">
        <v>17527</v>
      </c>
    </row>
    <row r="8127" spans="1:4" x14ac:dyDescent="0.2">
      <c r="A8127">
        <v>103601</v>
      </c>
      <c r="B8127" t="s">
        <v>15516</v>
      </c>
      <c r="C8127" t="s">
        <v>83</v>
      </c>
      <c r="D8127" t="s">
        <v>17527</v>
      </c>
    </row>
    <row r="8128" spans="1:4" x14ac:dyDescent="0.2">
      <c r="A8128">
        <v>103624</v>
      </c>
      <c r="B8128" t="s">
        <v>15517</v>
      </c>
      <c r="C8128" t="s">
        <v>83</v>
      </c>
      <c r="D8128" t="s">
        <v>17527</v>
      </c>
    </row>
    <row r="8129" spans="1:4" x14ac:dyDescent="0.2">
      <c r="A8129">
        <v>103646</v>
      </c>
      <c r="B8129" t="s">
        <v>15518</v>
      </c>
      <c r="C8129" t="s">
        <v>83</v>
      </c>
      <c r="D8129" t="s">
        <v>17527</v>
      </c>
    </row>
    <row r="8130" spans="1:4" x14ac:dyDescent="0.2">
      <c r="A8130">
        <v>103602</v>
      </c>
      <c r="B8130" t="s">
        <v>15519</v>
      </c>
      <c r="C8130" t="s">
        <v>83</v>
      </c>
      <c r="D8130" t="s">
        <v>17527</v>
      </c>
    </row>
    <row r="8131" spans="1:4" x14ac:dyDescent="0.2">
      <c r="A8131">
        <v>103625</v>
      </c>
      <c r="B8131" t="s">
        <v>15520</v>
      </c>
      <c r="C8131" t="s">
        <v>83</v>
      </c>
      <c r="D8131" t="s">
        <v>17527</v>
      </c>
    </row>
    <row r="8132" spans="1:4" x14ac:dyDescent="0.2">
      <c r="A8132">
        <v>103647</v>
      </c>
      <c r="B8132" t="s">
        <v>15521</v>
      </c>
      <c r="C8132" t="s">
        <v>83</v>
      </c>
      <c r="D8132" t="s">
        <v>17527</v>
      </c>
    </row>
    <row r="8133" spans="1:4" x14ac:dyDescent="0.2">
      <c r="A8133">
        <v>103603</v>
      </c>
      <c r="B8133" t="s">
        <v>15522</v>
      </c>
      <c r="C8133" t="s">
        <v>83</v>
      </c>
      <c r="D8133" t="s">
        <v>17527</v>
      </c>
    </row>
    <row r="8134" spans="1:4" x14ac:dyDescent="0.2">
      <c r="A8134">
        <v>103611</v>
      </c>
      <c r="B8134" t="s">
        <v>15523</v>
      </c>
      <c r="C8134" t="s">
        <v>83</v>
      </c>
      <c r="D8134" t="s">
        <v>17527</v>
      </c>
    </row>
    <row r="8135" spans="1:4" x14ac:dyDescent="0.2">
      <c r="A8135">
        <v>103633</v>
      </c>
      <c r="B8135" t="s">
        <v>15524</v>
      </c>
      <c r="C8135" t="s">
        <v>83</v>
      </c>
      <c r="D8135" t="s">
        <v>17527</v>
      </c>
    </row>
    <row r="8136" spans="1:4" x14ac:dyDescent="0.2">
      <c r="A8136">
        <v>103589</v>
      </c>
      <c r="B8136" t="s">
        <v>15525</v>
      </c>
      <c r="C8136" t="s">
        <v>83</v>
      </c>
      <c r="D8136" t="s">
        <v>17527</v>
      </c>
    </row>
    <row r="8137" spans="1:4" x14ac:dyDescent="0.2">
      <c r="A8137">
        <v>103626</v>
      </c>
      <c r="B8137" t="s">
        <v>15526</v>
      </c>
      <c r="C8137" t="s">
        <v>83</v>
      </c>
      <c r="D8137" t="s">
        <v>17527</v>
      </c>
    </row>
    <row r="8138" spans="1:4" x14ac:dyDescent="0.2">
      <c r="A8138">
        <v>103648</v>
      </c>
      <c r="B8138" t="s">
        <v>15527</v>
      </c>
      <c r="C8138" t="s">
        <v>83</v>
      </c>
      <c r="D8138" t="s">
        <v>17527</v>
      </c>
    </row>
    <row r="8139" spans="1:4" x14ac:dyDescent="0.2">
      <c r="A8139">
        <v>103604</v>
      </c>
      <c r="B8139" t="s">
        <v>15528</v>
      </c>
      <c r="C8139" t="s">
        <v>83</v>
      </c>
      <c r="D8139" t="s">
        <v>17527</v>
      </c>
    </row>
    <row r="8140" spans="1:4" x14ac:dyDescent="0.2">
      <c r="A8140">
        <v>103627</v>
      </c>
      <c r="B8140" t="s">
        <v>15529</v>
      </c>
      <c r="C8140" t="s">
        <v>83</v>
      </c>
      <c r="D8140" t="s">
        <v>17527</v>
      </c>
    </row>
    <row r="8141" spans="1:4" x14ac:dyDescent="0.2">
      <c r="A8141">
        <v>103649</v>
      </c>
      <c r="B8141" t="s">
        <v>15530</v>
      </c>
      <c r="C8141" t="s">
        <v>83</v>
      </c>
      <c r="D8141" t="s">
        <v>17527</v>
      </c>
    </row>
    <row r="8142" spans="1:4" x14ac:dyDescent="0.2">
      <c r="A8142">
        <v>103605</v>
      </c>
      <c r="B8142" t="s">
        <v>15531</v>
      </c>
      <c r="C8142" t="s">
        <v>83</v>
      </c>
      <c r="D8142" t="s">
        <v>17527</v>
      </c>
    </row>
    <row r="8143" spans="1:4" x14ac:dyDescent="0.2">
      <c r="A8143">
        <v>103612</v>
      </c>
      <c r="B8143" t="s">
        <v>15532</v>
      </c>
      <c r="C8143" t="s">
        <v>83</v>
      </c>
      <c r="D8143" t="s">
        <v>17527</v>
      </c>
    </row>
    <row r="8144" spans="1:4" x14ac:dyDescent="0.2">
      <c r="A8144">
        <v>103634</v>
      </c>
      <c r="B8144" t="s">
        <v>15533</v>
      </c>
      <c r="C8144" t="s">
        <v>83</v>
      </c>
      <c r="D8144" t="s">
        <v>17527</v>
      </c>
    </row>
    <row r="8145" spans="1:4" x14ac:dyDescent="0.2">
      <c r="A8145">
        <v>103590</v>
      </c>
      <c r="B8145" t="s">
        <v>15534</v>
      </c>
      <c r="C8145" t="s">
        <v>83</v>
      </c>
      <c r="D8145" t="s">
        <v>17527</v>
      </c>
    </row>
    <row r="8146" spans="1:4" x14ac:dyDescent="0.2">
      <c r="A8146">
        <v>103628</v>
      </c>
      <c r="B8146" t="s">
        <v>15535</v>
      </c>
      <c r="C8146" t="s">
        <v>83</v>
      </c>
      <c r="D8146" t="s">
        <v>17527</v>
      </c>
    </row>
    <row r="8147" spans="1:4" x14ac:dyDescent="0.2">
      <c r="A8147">
        <v>103650</v>
      </c>
      <c r="B8147" t="s">
        <v>15536</v>
      </c>
      <c r="C8147" t="s">
        <v>83</v>
      </c>
      <c r="D8147" t="s">
        <v>17527</v>
      </c>
    </row>
    <row r="8148" spans="1:4" x14ac:dyDescent="0.2">
      <c r="A8148">
        <v>103606</v>
      </c>
      <c r="B8148" t="s">
        <v>15537</v>
      </c>
      <c r="C8148" t="s">
        <v>83</v>
      </c>
      <c r="D8148" t="s">
        <v>17527</v>
      </c>
    </row>
    <row r="8149" spans="1:4" x14ac:dyDescent="0.2">
      <c r="A8149">
        <v>103629</v>
      </c>
      <c r="B8149" t="s">
        <v>15538</v>
      </c>
      <c r="C8149" t="s">
        <v>83</v>
      </c>
      <c r="D8149" t="s">
        <v>17527</v>
      </c>
    </row>
    <row r="8150" spans="1:4" x14ac:dyDescent="0.2">
      <c r="A8150">
        <v>103651</v>
      </c>
      <c r="B8150" t="s">
        <v>15539</v>
      </c>
      <c r="C8150" t="s">
        <v>83</v>
      </c>
      <c r="D8150" t="s">
        <v>17527</v>
      </c>
    </row>
    <row r="8151" spans="1:4" x14ac:dyDescent="0.2">
      <c r="A8151">
        <v>103607</v>
      </c>
      <c r="B8151" t="s">
        <v>15540</v>
      </c>
      <c r="C8151" t="s">
        <v>83</v>
      </c>
      <c r="D8151" t="s">
        <v>17527</v>
      </c>
    </row>
    <row r="8152" spans="1:4" x14ac:dyDescent="0.2">
      <c r="A8152">
        <v>103613</v>
      </c>
      <c r="B8152" t="s">
        <v>15541</v>
      </c>
      <c r="C8152" t="s">
        <v>83</v>
      </c>
      <c r="D8152" t="s">
        <v>17527</v>
      </c>
    </row>
    <row r="8153" spans="1:4" x14ac:dyDescent="0.2">
      <c r="A8153">
        <v>103635</v>
      </c>
      <c r="B8153" t="s">
        <v>15542</v>
      </c>
      <c r="C8153" t="s">
        <v>83</v>
      </c>
      <c r="D8153" t="s">
        <v>17527</v>
      </c>
    </row>
    <row r="8154" spans="1:4" x14ac:dyDescent="0.2">
      <c r="A8154">
        <v>103591</v>
      </c>
      <c r="B8154" t="s">
        <v>15543</v>
      </c>
      <c r="C8154" t="s">
        <v>83</v>
      </c>
      <c r="D8154" t="s">
        <v>17527</v>
      </c>
    </row>
    <row r="8155" spans="1:4" x14ac:dyDescent="0.2">
      <c r="A8155">
        <v>103630</v>
      </c>
      <c r="B8155" t="s">
        <v>15544</v>
      </c>
      <c r="C8155" t="s">
        <v>83</v>
      </c>
      <c r="D8155" t="s">
        <v>17527</v>
      </c>
    </row>
    <row r="8156" spans="1:4" x14ac:dyDescent="0.2">
      <c r="A8156">
        <v>103652</v>
      </c>
      <c r="B8156" t="s">
        <v>15545</v>
      </c>
      <c r="C8156" t="s">
        <v>83</v>
      </c>
      <c r="D8156" t="s">
        <v>17527</v>
      </c>
    </row>
    <row r="8157" spans="1:4" x14ac:dyDescent="0.2">
      <c r="A8157">
        <v>103608</v>
      </c>
      <c r="B8157" t="s">
        <v>15546</v>
      </c>
      <c r="C8157" t="s">
        <v>83</v>
      </c>
      <c r="D8157" t="s">
        <v>17527</v>
      </c>
    </row>
    <row r="8158" spans="1:4" x14ac:dyDescent="0.2">
      <c r="A8158">
        <v>103614</v>
      </c>
      <c r="B8158" t="s">
        <v>15547</v>
      </c>
      <c r="C8158" t="s">
        <v>83</v>
      </c>
      <c r="D8158" t="s">
        <v>17527</v>
      </c>
    </row>
    <row r="8159" spans="1:4" x14ac:dyDescent="0.2">
      <c r="A8159">
        <v>103636</v>
      </c>
      <c r="B8159" t="s">
        <v>15548</v>
      </c>
      <c r="C8159" t="s">
        <v>83</v>
      </c>
      <c r="D8159" t="s">
        <v>17527</v>
      </c>
    </row>
    <row r="8160" spans="1:4" x14ac:dyDescent="0.2">
      <c r="A8160">
        <v>103592</v>
      </c>
      <c r="B8160" t="s">
        <v>15549</v>
      </c>
      <c r="C8160" t="s">
        <v>83</v>
      </c>
      <c r="D8160" t="s">
        <v>17527</v>
      </c>
    </row>
    <row r="8161" spans="1:4" x14ac:dyDescent="0.2">
      <c r="A8161">
        <v>88412</v>
      </c>
      <c r="B8161" t="s">
        <v>15550</v>
      </c>
      <c r="C8161" t="s">
        <v>3211</v>
      </c>
      <c r="D8161">
        <v>4.95</v>
      </c>
    </row>
    <row r="8162" spans="1:4" x14ac:dyDescent="0.2">
      <c r="A8162">
        <v>88411</v>
      </c>
      <c r="B8162" t="s">
        <v>15551</v>
      </c>
      <c r="C8162" t="s">
        <v>3211</v>
      </c>
      <c r="D8162">
        <v>6.09</v>
      </c>
    </row>
    <row r="8163" spans="1:4" x14ac:dyDescent="0.2">
      <c r="A8163">
        <v>88415</v>
      </c>
      <c r="B8163" t="s">
        <v>15552</v>
      </c>
      <c r="C8163" t="s">
        <v>3211</v>
      </c>
      <c r="D8163">
        <v>6.2</v>
      </c>
    </row>
    <row r="8164" spans="1:4" x14ac:dyDescent="0.2">
      <c r="A8164">
        <v>88413</v>
      </c>
      <c r="B8164" t="s">
        <v>15553</v>
      </c>
      <c r="C8164" t="s">
        <v>3211</v>
      </c>
      <c r="D8164">
        <v>7.6</v>
      </c>
    </row>
    <row r="8165" spans="1:4" x14ac:dyDescent="0.2">
      <c r="A8165">
        <v>88414</v>
      </c>
      <c r="B8165" t="s">
        <v>15554</v>
      </c>
      <c r="C8165" t="s">
        <v>3211</v>
      </c>
      <c r="D8165">
        <v>9.02</v>
      </c>
    </row>
    <row r="8166" spans="1:4" x14ac:dyDescent="0.2">
      <c r="A8166">
        <v>96131</v>
      </c>
      <c r="B8166" t="s">
        <v>15555</v>
      </c>
      <c r="C8166" t="s">
        <v>3211</v>
      </c>
      <c r="D8166">
        <v>35.36</v>
      </c>
    </row>
    <row r="8167" spans="1:4" x14ac:dyDescent="0.2">
      <c r="A8167">
        <v>96126</v>
      </c>
      <c r="B8167" t="s">
        <v>15556</v>
      </c>
      <c r="C8167" t="s">
        <v>3211</v>
      </c>
      <c r="D8167">
        <v>22.67</v>
      </c>
    </row>
    <row r="8168" spans="1:4" x14ac:dyDescent="0.2">
      <c r="A8168">
        <v>96132</v>
      </c>
      <c r="B8168" t="s">
        <v>15557</v>
      </c>
      <c r="C8168" t="s">
        <v>3211</v>
      </c>
      <c r="D8168">
        <v>22.83</v>
      </c>
    </row>
    <row r="8169" spans="1:4" x14ac:dyDescent="0.2">
      <c r="A8169">
        <v>96127</v>
      </c>
      <c r="B8169" t="s">
        <v>15558</v>
      </c>
      <c r="C8169" t="s">
        <v>3211</v>
      </c>
      <c r="D8169">
        <v>14.24</v>
      </c>
    </row>
    <row r="8170" spans="1:4" x14ac:dyDescent="0.2">
      <c r="A8170">
        <v>96135</v>
      </c>
      <c r="B8170" t="s">
        <v>1432</v>
      </c>
      <c r="C8170" t="s">
        <v>3211</v>
      </c>
      <c r="D8170">
        <v>38.21</v>
      </c>
    </row>
    <row r="8171" spans="1:4" x14ac:dyDescent="0.2">
      <c r="A8171">
        <v>96130</v>
      </c>
      <c r="B8171" t="s">
        <v>15559</v>
      </c>
      <c r="C8171" t="s">
        <v>3211</v>
      </c>
      <c r="D8171">
        <v>24.67</v>
      </c>
    </row>
    <row r="8172" spans="1:4" x14ac:dyDescent="0.2">
      <c r="A8172">
        <v>96133</v>
      </c>
      <c r="B8172" t="s">
        <v>15560</v>
      </c>
      <c r="C8172" t="s">
        <v>3211</v>
      </c>
      <c r="D8172">
        <v>58.27</v>
      </c>
    </row>
    <row r="8173" spans="1:4" x14ac:dyDescent="0.2">
      <c r="A8173">
        <v>96128</v>
      </c>
      <c r="B8173" t="s">
        <v>15561</v>
      </c>
      <c r="C8173" t="s">
        <v>3211</v>
      </c>
      <c r="D8173">
        <v>38.39</v>
      </c>
    </row>
    <row r="8174" spans="1:4" x14ac:dyDescent="0.2">
      <c r="A8174">
        <v>96134</v>
      </c>
      <c r="B8174" t="s">
        <v>15562</v>
      </c>
      <c r="C8174" t="s">
        <v>3211</v>
      </c>
      <c r="D8174">
        <v>68.510000000000005</v>
      </c>
    </row>
    <row r="8175" spans="1:4" x14ac:dyDescent="0.2">
      <c r="A8175">
        <v>96129</v>
      </c>
      <c r="B8175" t="s">
        <v>15563</v>
      </c>
      <c r="C8175" t="s">
        <v>3211</v>
      </c>
      <c r="D8175">
        <v>45.06</v>
      </c>
    </row>
    <row r="8176" spans="1:4" x14ac:dyDescent="0.2">
      <c r="A8176">
        <v>88432</v>
      </c>
      <c r="B8176" t="s">
        <v>15564</v>
      </c>
      <c r="C8176" t="s">
        <v>3211</v>
      </c>
      <c r="D8176">
        <v>40.17</v>
      </c>
    </row>
    <row r="8177" spans="1:4" x14ac:dyDescent="0.2">
      <c r="A8177">
        <v>88426</v>
      </c>
      <c r="B8177" t="s">
        <v>15565</v>
      </c>
      <c r="C8177" t="s">
        <v>3211</v>
      </c>
      <c r="D8177">
        <v>24.47</v>
      </c>
    </row>
    <row r="8178" spans="1:4" x14ac:dyDescent="0.2">
      <c r="A8178">
        <v>88417</v>
      </c>
      <c r="B8178" t="s">
        <v>15566</v>
      </c>
      <c r="C8178" t="s">
        <v>3211</v>
      </c>
      <c r="D8178">
        <v>21.92</v>
      </c>
    </row>
    <row r="8179" spans="1:4" x14ac:dyDescent="0.2">
      <c r="A8179">
        <v>88424</v>
      </c>
      <c r="B8179" t="s">
        <v>15567</v>
      </c>
      <c r="C8179" t="s">
        <v>3211</v>
      </c>
      <c r="D8179">
        <v>30.81</v>
      </c>
    </row>
    <row r="8180" spans="1:4" x14ac:dyDescent="0.2">
      <c r="A8180">
        <v>88416</v>
      </c>
      <c r="B8180" t="s">
        <v>15568</v>
      </c>
      <c r="C8180" t="s">
        <v>3211</v>
      </c>
      <c r="D8180">
        <v>26.06</v>
      </c>
    </row>
    <row r="8181" spans="1:4" x14ac:dyDescent="0.2">
      <c r="A8181">
        <v>88431</v>
      </c>
      <c r="B8181" t="s">
        <v>15569</v>
      </c>
      <c r="C8181" t="s">
        <v>3211</v>
      </c>
      <c r="D8181">
        <v>31.48</v>
      </c>
    </row>
    <row r="8182" spans="1:4" x14ac:dyDescent="0.2">
      <c r="A8182">
        <v>88423</v>
      </c>
      <c r="B8182" t="s">
        <v>1438</v>
      </c>
      <c r="C8182" t="s">
        <v>3211</v>
      </c>
      <c r="D8182">
        <v>26.14</v>
      </c>
    </row>
    <row r="8183" spans="1:4" x14ac:dyDescent="0.2">
      <c r="A8183">
        <v>88428</v>
      </c>
      <c r="B8183" t="s">
        <v>15570</v>
      </c>
      <c r="C8183" t="s">
        <v>3211</v>
      </c>
      <c r="D8183">
        <v>39.4</v>
      </c>
    </row>
    <row r="8184" spans="1:4" x14ac:dyDescent="0.2">
      <c r="A8184">
        <v>88420</v>
      </c>
      <c r="B8184" t="s">
        <v>15571</v>
      </c>
      <c r="C8184" t="s">
        <v>3211</v>
      </c>
      <c r="D8184">
        <v>30.3</v>
      </c>
    </row>
    <row r="8185" spans="1:4" x14ac:dyDescent="0.2">
      <c r="A8185">
        <v>88429</v>
      </c>
      <c r="B8185" t="s">
        <v>15572</v>
      </c>
      <c r="C8185" t="s">
        <v>3211</v>
      </c>
      <c r="D8185">
        <v>47.1</v>
      </c>
    </row>
    <row r="8186" spans="1:4" x14ac:dyDescent="0.2">
      <c r="A8186">
        <v>88421</v>
      </c>
      <c r="B8186" t="s">
        <v>15573</v>
      </c>
      <c r="C8186" t="s">
        <v>3211</v>
      </c>
      <c r="D8186">
        <v>36.51</v>
      </c>
    </row>
    <row r="8187" spans="1:4" x14ac:dyDescent="0.2">
      <c r="A8187">
        <v>95622</v>
      </c>
      <c r="B8187" t="s">
        <v>15574</v>
      </c>
      <c r="C8187" t="s">
        <v>3211</v>
      </c>
      <c r="D8187">
        <v>19.010000000000002</v>
      </c>
    </row>
    <row r="8188" spans="1:4" x14ac:dyDescent="0.2">
      <c r="A8188">
        <v>95623</v>
      </c>
      <c r="B8188" t="s">
        <v>15575</v>
      </c>
      <c r="C8188" t="s">
        <v>3211</v>
      </c>
      <c r="D8188">
        <v>13.16</v>
      </c>
    </row>
    <row r="8189" spans="1:4" x14ac:dyDescent="0.2">
      <c r="A8189">
        <v>95626</v>
      </c>
      <c r="B8189" t="s">
        <v>15576</v>
      </c>
      <c r="C8189" t="s">
        <v>3211</v>
      </c>
      <c r="D8189">
        <v>20.190000000000001</v>
      </c>
    </row>
    <row r="8190" spans="1:4" x14ac:dyDescent="0.2">
      <c r="A8190">
        <v>95624</v>
      </c>
      <c r="B8190" t="s">
        <v>15577</v>
      </c>
      <c r="C8190" t="s">
        <v>3211</v>
      </c>
      <c r="D8190">
        <v>29.17</v>
      </c>
    </row>
    <row r="8191" spans="1:4" x14ac:dyDescent="0.2">
      <c r="A8191">
        <v>95625</v>
      </c>
      <c r="B8191" t="s">
        <v>15578</v>
      </c>
      <c r="C8191" t="s">
        <v>3211</v>
      </c>
      <c r="D8191">
        <v>34.44</v>
      </c>
    </row>
    <row r="8192" spans="1:4" x14ac:dyDescent="0.2">
      <c r="A8192">
        <v>88497</v>
      </c>
      <c r="B8192" t="s">
        <v>1429</v>
      </c>
      <c r="C8192" t="s">
        <v>3211</v>
      </c>
      <c r="D8192">
        <v>23.34</v>
      </c>
    </row>
    <row r="8193" spans="1:4" x14ac:dyDescent="0.2">
      <c r="A8193">
        <v>104648</v>
      </c>
      <c r="B8193" t="s">
        <v>15579</v>
      </c>
      <c r="C8193" t="s">
        <v>3211</v>
      </c>
      <c r="D8193" t="s">
        <v>17527</v>
      </c>
    </row>
    <row r="8194" spans="1:4" x14ac:dyDescent="0.2">
      <c r="A8194">
        <v>88495</v>
      </c>
      <c r="B8194" t="s">
        <v>15580</v>
      </c>
      <c r="C8194" t="s">
        <v>3211</v>
      </c>
      <c r="D8194">
        <v>15.16</v>
      </c>
    </row>
    <row r="8195" spans="1:4" x14ac:dyDescent="0.2">
      <c r="A8195">
        <v>104646</v>
      </c>
      <c r="B8195" t="s">
        <v>15581</v>
      </c>
      <c r="C8195" t="s">
        <v>3211</v>
      </c>
      <c r="D8195" t="s">
        <v>17527</v>
      </c>
    </row>
    <row r="8196" spans="1:4" x14ac:dyDescent="0.2">
      <c r="A8196">
        <v>88496</v>
      </c>
      <c r="B8196" t="s">
        <v>1444</v>
      </c>
      <c r="C8196" t="s">
        <v>3211</v>
      </c>
      <c r="D8196">
        <v>42.36</v>
      </c>
    </row>
    <row r="8197" spans="1:4" x14ac:dyDescent="0.2">
      <c r="A8197">
        <v>104647</v>
      </c>
      <c r="B8197" t="s">
        <v>15582</v>
      </c>
      <c r="C8197" t="s">
        <v>3211</v>
      </c>
      <c r="D8197" t="s">
        <v>17527</v>
      </c>
    </row>
    <row r="8198" spans="1:4" x14ac:dyDescent="0.2">
      <c r="A8198">
        <v>88494</v>
      </c>
      <c r="B8198" t="s">
        <v>15583</v>
      </c>
      <c r="C8198" t="s">
        <v>3211</v>
      </c>
      <c r="D8198">
        <v>28.12</v>
      </c>
    </row>
    <row r="8199" spans="1:4" x14ac:dyDescent="0.2">
      <c r="A8199">
        <v>104645</v>
      </c>
      <c r="B8199" t="s">
        <v>15584</v>
      </c>
      <c r="C8199" t="s">
        <v>3211</v>
      </c>
      <c r="D8199" t="s">
        <v>17527</v>
      </c>
    </row>
    <row r="8200" spans="1:4" x14ac:dyDescent="0.2">
      <c r="A8200">
        <v>88485</v>
      </c>
      <c r="B8200" t="s">
        <v>279</v>
      </c>
      <c r="C8200" t="s">
        <v>3211</v>
      </c>
      <c r="D8200">
        <v>5.38</v>
      </c>
    </row>
    <row r="8201" spans="1:4" x14ac:dyDescent="0.2">
      <c r="A8201">
        <v>88484</v>
      </c>
      <c r="B8201" t="s">
        <v>1441</v>
      </c>
      <c r="C8201" t="s">
        <v>3211</v>
      </c>
      <c r="D8201">
        <v>6.69</v>
      </c>
    </row>
    <row r="8202" spans="1:4" x14ac:dyDescent="0.2">
      <c r="A8202">
        <v>104638</v>
      </c>
      <c r="B8202" t="s">
        <v>15585</v>
      </c>
      <c r="C8202" t="s">
        <v>3211</v>
      </c>
      <c r="D8202" t="s">
        <v>17527</v>
      </c>
    </row>
    <row r="8203" spans="1:4" x14ac:dyDescent="0.2">
      <c r="A8203">
        <v>104637</v>
      </c>
      <c r="B8203" t="s">
        <v>15586</v>
      </c>
      <c r="C8203" t="s">
        <v>3211</v>
      </c>
      <c r="D8203" t="s">
        <v>17527</v>
      </c>
    </row>
    <row r="8204" spans="1:4" x14ac:dyDescent="0.2">
      <c r="A8204">
        <v>104641</v>
      </c>
      <c r="B8204" t="s">
        <v>15587</v>
      </c>
      <c r="C8204" t="s">
        <v>3211</v>
      </c>
      <c r="D8204">
        <v>12.13</v>
      </c>
    </row>
    <row r="8205" spans="1:4" x14ac:dyDescent="0.2">
      <c r="A8205">
        <v>104639</v>
      </c>
      <c r="B8205" t="s">
        <v>15588</v>
      </c>
      <c r="C8205" t="s">
        <v>3211</v>
      </c>
      <c r="D8205">
        <v>15.32</v>
      </c>
    </row>
    <row r="8206" spans="1:4" x14ac:dyDescent="0.2">
      <c r="A8206">
        <v>104644</v>
      </c>
      <c r="B8206" t="s">
        <v>15589</v>
      </c>
      <c r="C8206" t="s">
        <v>3211</v>
      </c>
      <c r="D8206" t="s">
        <v>17527</v>
      </c>
    </row>
    <row r="8207" spans="1:4" x14ac:dyDescent="0.2">
      <c r="A8207">
        <v>104643</v>
      </c>
      <c r="B8207" t="s">
        <v>15590</v>
      </c>
      <c r="C8207" t="s">
        <v>3211</v>
      </c>
      <c r="D8207" t="s">
        <v>17527</v>
      </c>
    </row>
    <row r="8208" spans="1:4" x14ac:dyDescent="0.2">
      <c r="A8208">
        <v>88489</v>
      </c>
      <c r="B8208" t="s">
        <v>1435</v>
      </c>
      <c r="C8208" t="s">
        <v>3211</v>
      </c>
      <c r="D8208">
        <v>16.309999999999999</v>
      </c>
    </row>
    <row r="8209" spans="1:4" x14ac:dyDescent="0.2">
      <c r="A8209">
        <v>88488</v>
      </c>
      <c r="B8209" t="s">
        <v>1447</v>
      </c>
      <c r="C8209" t="s">
        <v>3211</v>
      </c>
      <c r="D8209">
        <v>19.5</v>
      </c>
    </row>
    <row r="8210" spans="1:4" x14ac:dyDescent="0.2">
      <c r="A8210">
        <v>104642</v>
      </c>
      <c r="B8210" t="s">
        <v>15591</v>
      </c>
      <c r="C8210" t="s">
        <v>3211</v>
      </c>
      <c r="D8210">
        <v>13.68</v>
      </c>
    </row>
    <row r="8211" spans="1:4" x14ac:dyDescent="0.2">
      <c r="A8211">
        <v>104640</v>
      </c>
      <c r="B8211" t="s">
        <v>15592</v>
      </c>
      <c r="C8211" t="s">
        <v>3211</v>
      </c>
      <c r="D8211">
        <v>16.87</v>
      </c>
    </row>
    <row r="8212" spans="1:4" x14ac:dyDescent="0.2">
      <c r="A8212">
        <v>95305</v>
      </c>
      <c r="B8212" t="s">
        <v>15593</v>
      </c>
      <c r="C8212" t="s">
        <v>3211</v>
      </c>
      <c r="D8212">
        <v>17.14</v>
      </c>
    </row>
    <row r="8213" spans="1:4" x14ac:dyDescent="0.2">
      <c r="A8213">
        <v>95306</v>
      </c>
      <c r="B8213" t="s">
        <v>15594</v>
      </c>
      <c r="C8213" t="s">
        <v>3211</v>
      </c>
      <c r="D8213">
        <v>20.16</v>
      </c>
    </row>
    <row r="8214" spans="1:4" x14ac:dyDescent="0.2">
      <c r="A8214">
        <v>102201</v>
      </c>
      <c r="B8214" t="s">
        <v>15595</v>
      </c>
      <c r="C8214" t="s">
        <v>3211</v>
      </c>
      <c r="D8214">
        <v>24.53</v>
      </c>
    </row>
    <row r="8215" spans="1:4" x14ac:dyDescent="0.2">
      <c r="A8215">
        <v>102200</v>
      </c>
      <c r="B8215" t="s">
        <v>15596</v>
      </c>
      <c r="C8215" t="s">
        <v>3211</v>
      </c>
      <c r="D8215">
        <v>25.7</v>
      </c>
    </row>
    <row r="8216" spans="1:4" x14ac:dyDescent="0.2">
      <c r="A8216">
        <v>102202</v>
      </c>
      <c r="B8216" t="s">
        <v>15597</v>
      </c>
      <c r="C8216" t="s">
        <v>3211</v>
      </c>
      <c r="D8216">
        <v>58.41</v>
      </c>
    </row>
    <row r="8217" spans="1:4" x14ac:dyDescent="0.2">
      <c r="A8217">
        <v>102193</v>
      </c>
      <c r="B8217" t="s">
        <v>15598</v>
      </c>
      <c r="C8217" t="s">
        <v>3211</v>
      </c>
      <c r="D8217">
        <v>2.67</v>
      </c>
    </row>
    <row r="8218" spans="1:4" x14ac:dyDescent="0.2">
      <c r="A8218">
        <v>102194</v>
      </c>
      <c r="B8218" t="s">
        <v>15599</v>
      </c>
      <c r="C8218" t="s">
        <v>3211</v>
      </c>
      <c r="D8218">
        <v>11.02</v>
      </c>
    </row>
    <row r="8219" spans="1:4" x14ac:dyDescent="0.2">
      <c r="A8219">
        <v>102198</v>
      </c>
      <c r="B8219" t="s">
        <v>15600</v>
      </c>
      <c r="C8219" t="s">
        <v>3211</v>
      </c>
      <c r="D8219" t="s">
        <v>17527</v>
      </c>
    </row>
    <row r="8220" spans="1:4" x14ac:dyDescent="0.2">
      <c r="A8220">
        <v>102197</v>
      </c>
      <c r="B8220" t="s">
        <v>282</v>
      </c>
      <c r="C8220" t="s">
        <v>3211</v>
      </c>
      <c r="D8220">
        <v>31.24</v>
      </c>
    </row>
    <row r="8221" spans="1:4" x14ac:dyDescent="0.2">
      <c r="A8221">
        <v>102195</v>
      </c>
      <c r="B8221" t="s">
        <v>15601</v>
      </c>
      <c r="C8221" t="s">
        <v>3211</v>
      </c>
      <c r="D8221" t="s">
        <v>17527</v>
      </c>
    </row>
    <row r="8222" spans="1:4" x14ac:dyDescent="0.2">
      <c r="A8222">
        <v>102199</v>
      </c>
      <c r="B8222" t="s">
        <v>15602</v>
      </c>
      <c r="C8222" t="s">
        <v>3211</v>
      </c>
      <c r="D8222" t="s">
        <v>17527</v>
      </c>
    </row>
    <row r="8223" spans="1:4" x14ac:dyDescent="0.2">
      <c r="A8223">
        <v>102196</v>
      </c>
      <c r="B8223" t="s">
        <v>15603</v>
      </c>
      <c r="C8223" t="s">
        <v>3211</v>
      </c>
      <c r="D8223" t="s">
        <v>17527</v>
      </c>
    </row>
    <row r="8224" spans="1:4" x14ac:dyDescent="0.2">
      <c r="A8224">
        <v>102233</v>
      </c>
      <c r="B8224" t="s">
        <v>15604</v>
      </c>
      <c r="C8224" t="s">
        <v>3211</v>
      </c>
      <c r="D8224">
        <v>15.16</v>
      </c>
    </row>
    <row r="8225" spans="1:4" x14ac:dyDescent="0.2">
      <c r="A8225">
        <v>102234</v>
      </c>
      <c r="B8225" t="s">
        <v>15605</v>
      </c>
      <c r="C8225" t="s">
        <v>3211</v>
      </c>
      <c r="D8225">
        <v>30.34</v>
      </c>
    </row>
    <row r="8226" spans="1:4" x14ac:dyDescent="0.2">
      <c r="A8226">
        <v>102207</v>
      </c>
      <c r="B8226" t="s">
        <v>15606</v>
      </c>
      <c r="C8226" t="s">
        <v>3211</v>
      </c>
      <c r="D8226">
        <v>11.47</v>
      </c>
    </row>
    <row r="8227" spans="1:4" x14ac:dyDescent="0.2">
      <c r="A8227">
        <v>102217</v>
      </c>
      <c r="B8227" t="s">
        <v>15607</v>
      </c>
      <c r="C8227" t="s">
        <v>3211</v>
      </c>
      <c r="D8227">
        <v>22.96</v>
      </c>
    </row>
    <row r="8228" spans="1:4" x14ac:dyDescent="0.2">
      <c r="A8228">
        <v>102227</v>
      </c>
      <c r="B8228" t="s">
        <v>15608</v>
      </c>
      <c r="C8228" t="s">
        <v>3211</v>
      </c>
      <c r="D8228">
        <v>34.44</v>
      </c>
    </row>
    <row r="8229" spans="1:4" x14ac:dyDescent="0.2">
      <c r="A8229">
        <v>102211</v>
      </c>
      <c r="B8229" t="s">
        <v>15609</v>
      </c>
      <c r="C8229" t="s">
        <v>3211</v>
      </c>
      <c r="D8229" t="s">
        <v>17527</v>
      </c>
    </row>
    <row r="8230" spans="1:4" x14ac:dyDescent="0.2">
      <c r="A8230">
        <v>102221</v>
      </c>
      <c r="B8230" t="s">
        <v>15610</v>
      </c>
      <c r="C8230" t="s">
        <v>3211</v>
      </c>
      <c r="D8230" t="s">
        <v>17527</v>
      </c>
    </row>
    <row r="8231" spans="1:4" x14ac:dyDescent="0.2">
      <c r="A8231">
        <v>102231</v>
      </c>
      <c r="B8231" t="s">
        <v>15611</v>
      </c>
      <c r="C8231" t="s">
        <v>3211</v>
      </c>
      <c r="D8231" t="s">
        <v>17527</v>
      </c>
    </row>
    <row r="8232" spans="1:4" x14ac:dyDescent="0.2">
      <c r="A8232">
        <v>102209</v>
      </c>
      <c r="B8232" t="s">
        <v>15612</v>
      </c>
      <c r="C8232" t="s">
        <v>3211</v>
      </c>
      <c r="D8232">
        <v>11.31</v>
      </c>
    </row>
    <row r="8233" spans="1:4" x14ac:dyDescent="0.2">
      <c r="A8233">
        <v>102219</v>
      </c>
      <c r="B8233" t="s">
        <v>284</v>
      </c>
      <c r="C8233" t="s">
        <v>3211</v>
      </c>
      <c r="D8233">
        <v>22.64</v>
      </c>
    </row>
    <row r="8234" spans="1:4" x14ac:dyDescent="0.2">
      <c r="A8234">
        <v>102229</v>
      </c>
      <c r="B8234" t="s">
        <v>15613</v>
      </c>
      <c r="C8234" t="s">
        <v>3211</v>
      </c>
      <c r="D8234">
        <v>33.97</v>
      </c>
    </row>
    <row r="8235" spans="1:4" x14ac:dyDescent="0.2">
      <c r="A8235">
        <v>102210</v>
      </c>
      <c r="B8235" t="s">
        <v>15614</v>
      </c>
      <c r="C8235" t="s">
        <v>3211</v>
      </c>
      <c r="D8235">
        <v>10.8</v>
      </c>
    </row>
    <row r="8236" spans="1:4" x14ac:dyDescent="0.2">
      <c r="A8236">
        <v>102220</v>
      </c>
      <c r="B8236" t="s">
        <v>15615</v>
      </c>
      <c r="C8236" t="s">
        <v>3211</v>
      </c>
      <c r="D8236">
        <v>21.63</v>
      </c>
    </row>
    <row r="8237" spans="1:4" x14ac:dyDescent="0.2">
      <c r="A8237">
        <v>102230</v>
      </c>
      <c r="B8237" t="s">
        <v>15616</v>
      </c>
      <c r="C8237" t="s">
        <v>3211</v>
      </c>
      <c r="D8237">
        <v>32.46</v>
      </c>
    </row>
    <row r="8238" spans="1:4" x14ac:dyDescent="0.2">
      <c r="A8238">
        <v>102208</v>
      </c>
      <c r="B8238" t="s">
        <v>15617</v>
      </c>
      <c r="C8238" t="s">
        <v>3211</v>
      </c>
      <c r="D8238">
        <v>10.97</v>
      </c>
    </row>
    <row r="8239" spans="1:4" x14ac:dyDescent="0.2">
      <c r="A8239">
        <v>102218</v>
      </c>
      <c r="B8239" t="s">
        <v>15618</v>
      </c>
      <c r="C8239" t="s">
        <v>3211</v>
      </c>
      <c r="D8239">
        <v>21.96</v>
      </c>
    </row>
    <row r="8240" spans="1:4" x14ac:dyDescent="0.2">
      <c r="A8240">
        <v>102228</v>
      </c>
      <c r="B8240" t="s">
        <v>15619</v>
      </c>
      <c r="C8240" t="s">
        <v>3211</v>
      </c>
      <c r="D8240">
        <v>32.979999999999997</v>
      </c>
    </row>
    <row r="8241" spans="1:4" x14ac:dyDescent="0.2">
      <c r="A8241">
        <v>102212</v>
      </c>
      <c r="B8241" t="s">
        <v>15620</v>
      </c>
      <c r="C8241" t="s">
        <v>3211</v>
      </c>
      <c r="D8241" t="s">
        <v>17527</v>
      </c>
    </row>
    <row r="8242" spans="1:4" x14ac:dyDescent="0.2">
      <c r="A8242">
        <v>102222</v>
      </c>
      <c r="B8242" t="s">
        <v>15621</v>
      </c>
      <c r="C8242" t="s">
        <v>3211</v>
      </c>
      <c r="D8242" t="s">
        <v>17527</v>
      </c>
    </row>
    <row r="8243" spans="1:4" x14ac:dyDescent="0.2">
      <c r="A8243">
        <v>102232</v>
      </c>
      <c r="B8243" t="s">
        <v>15622</v>
      </c>
      <c r="C8243" t="s">
        <v>3211</v>
      </c>
      <c r="D8243" t="s">
        <v>17527</v>
      </c>
    </row>
    <row r="8244" spans="1:4" x14ac:dyDescent="0.2">
      <c r="A8244">
        <v>102203</v>
      </c>
      <c r="B8244" t="s">
        <v>15623</v>
      </c>
      <c r="C8244" t="s">
        <v>3211</v>
      </c>
      <c r="D8244">
        <v>13.06</v>
      </c>
    </row>
    <row r="8245" spans="1:4" x14ac:dyDescent="0.2">
      <c r="A8245">
        <v>102213</v>
      </c>
      <c r="B8245" t="s">
        <v>15624</v>
      </c>
      <c r="C8245" t="s">
        <v>3211</v>
      </c>
      <c r="D8245">
        <v>26.14</v>
      </c>
    </row>
    <row r="8246" spans="1:4" x14ac:dyDescent="0.2">
      <c r="A8246">
        <v>102223</v>
      </c>
      <c r="B8246" t="s">
        <v>15625</v>
      </c>
      <c r="C8246" t="s">
        <v>3211</v>
      </c>
      <c r="D8246">
        <v>39.22</v>
      </c>
    </row>
    <row r="8247" spans="1:4" x14ac:dyDescent="0.2">
      <c r="A8247">
        <v>102204</v>
      </c>
      <c r="B8247" t="s">
        <v>15626</v>
      </c>
      <c r="C8247" t="s">
        <v>3211</v>
      </c>
      <c r="D8247">
        <v>13.4</v>
      </c>
    </row>
    <row r="8248" spans="1:4" x14ac:dyDescent="0.2">
      <c r="A8248">
        <v>102214</v>
      </c>
      <c r="B8248" t="s">
        <v>15627</v>
      </c>
      <c r="C8248" t="s">
        <v>3211</v>
      </c>
      <c r="D8248">
        <v>26.81</v>
      </c>
    </row>
    <row r="8249" spans="1:4" x14ac:dyDescent="0.2">
      <c r="A8249">
        <v>102224</v>
      </c>
      <c r="B8249" t="s">
        <v>15628</v>
      </c>
      <c r="C8249" t="s">
        <v>3211</v>
      </c>
      <c r="D8249">
        <v>40.229999999999997</v>
      </c>
    </row>
    <row r="8250" spans="1:4" x14ac:dyDescent="0.2">
      <c r="A8250">
        <v>102205</v>
      </c>
      <c r="B8250" t="s">
        <v>15629</v>
      </c>
      <c r="C8250" t="s">
        <v>3211</v>
      </c>
      <c r="D8250">
        <v>12.34</v>
      </c>
    </row>
    <row r="8251" spans="1:4" x14ac:dyDescent="0.2">
      <c r="A8251">
        <v>102215</v>
      </c>
      <c r="B8251" t="s">
        <v>15630</v>
      </c>
      <c r="C8251" t="s">
        <v>3211</v>
      </c>
      <c r="D8251">
        <v>24.69</v>
      </c>
    </row>
    <row r="8252" spans="1:4" x14ac:dyDescent="0.2">
      <c r="A8252">
        <v>102225</v>
      </c>
      <c r="B8252" t="s">
        <v>15631</v>
      </c>
      <c r="C8252" t="s">
        <v>3211</v>
      </c>
      <c r="D8252">
        <v>37.03</v>
      </c>
    </row>
    <row r="8253" spans="1:4" x14ac:dyDescent="0.2">
      <c r="A8253">
        <v>102206</v>
      </c>
      <c r="B8253" t="s">
        <v>15632</v>
      </c>
      <c r="C8253" t="s">
        <v>3211</v>
      </c>
      <c r="D8253" t="s">
        <v>17527</v>
      </c>
    </row>
    <row r="8254" spans="1:4" x14ac:dyDescent="0.2">
      <c r="A8254">
        <v>102216</v>
      </c>
      <c r="B8254" t="s">
        <v>15633</v>
      </c>
      <c r="C8254" t="s">
        <v>3211</v>
      </c>
      <c r="D8254" t="s">
        <v>17527</v>
      </c>
    </row>
    <row r="8255" spans="1:4" x14ac:dyDescent="0.2">
      <c r="A8255">
        <v>102226</v>
      </c>
      <c r="B8255" t="s">
        <v>15634</v>
      </c>
      <c r="C8255" t="s">
        <v>3211</v>
      </c>
      <c r="D8255" t="s">
        <v>17527</v>
      </c>
    </row>
    <row r="8256" spans="1:4" x14ac:dyDescent="0.2">
      <c r="A8256">
        <v>100718</v>
      </c>
      <c r="B8256" t="s">
        <v>15635</v>
      </c>
      <c r="C8256" t="s">
        <v>83</v>
      </c>
      <c r="D8256">
        <v>1.86</v>
      </c>
    </row>
    <row r="8257" spans="1:4" x14ac:dyDescent="0.2">
      <c r="A8257">
        <v>100716</v>
      </c>
      <c r="B8257" t="s">
        <v>1773</v>
      </c>
      <c r="C8257" t="s">
        <v>3211</v>
      </c>
      <c r="D8257">
        <v>25.97</v>
      </c>
    </row>
    <row r="8258" spans="1:4" x14ac:dyDescent="0.2">
      <c r="A8258">
        <v>100717</v>
      </c>
      <c r="B8258" t="s">
        <v>15636</v>
      </c>
      <c r="C8258" t="s">
        <v>3211</v>
      </c>
      <c r="D8258">
        <v>13.05</v>
      </c>
    </row>
    <row r="8259" spans="1:4" x14ac:dyDescent="0.2">
      <c r="A8259">
        <v>100754</v>
      </c>
      <c r="B8259" t="s">
        <v>15637</v>
      </c>
      <c r="C8259" t="s">
        <v>3211</v>
      </c>
      <c r="D8259">
        <v>40.39</v>
      </c>
    </row>
    <row r="8260" spans="1:4" x14ac:dyDescent="0.2">
      <c r="A8260">
        <v>100736</v>
      </c>
      <c r="B8260" t="s">
        <v>15638</v>
      </c>
      <c r="C8260" t="s">
        <v>3211</v>
      </c>
      <c r="D8260">
        <v>20.190000000000001</v>
      </c>
    </row>
    <row r="8261" spans="1:4" x14ac:dyDescent="0.2">
      <c r="A8261">
        <v>100753</v>
      </c>
      <c r="B8261" t="s">
        <v>15639</v>
      </c>
      <c r="C8261" t="s">
        <v>3211</v>
      </c>
      <c r="D8261">
        <v>30.26</v>
      </c>
    </row>
    <row r="8262" spans="1:4" x14ac:dyDescent="0.2">
      <c r="A8262">
        <v>100735</v>
      </c>
      <c r="B8262" t="s">
        <v>15640</v>
      </c>
      <c r="C8262" t="s">
        <v>3211</v>
      </c>
      <c r="D8262">
        <v>15.12</v>
      </c>
    </row>
    <row r="8263" spans="1:4" x14ac:dyDescent="0.2">
      <c r="A8263">
        <v>100734</v>
      </c>
      <c r="B8263" t="s">
        <v>15641</v>
      </c>
      <c r="C8263" t="s">
        <v>3211</v>
      </c>
      <c r="D8263">
        <v>21.53</v>
      </c>
    </row>
    <row r="8264" spans="1:4" x14ac:dyDescent="0.2">
      <c r="A8264">
        <v>100733</v>
      </c>
      <c r="B8264" t="s">
        <v>15642</v>
      </c>
      <c r="C8264" t="s">
        <v>3211</v>
      </c>
      <c r="D8264">
        <v>16.690000000000001</v>
      </c>
    </row>
    <row r="8265" spans="1:4" x14ac:dyDescent="0.2">
      <c r="A8265">
        <v>100740</v>
      </c>
      <c r="B8265" t="s">
        <v>15643</v>
      </c>
      <c r="C8265" t="s">
        <v>3211</v>
      </c>
      <c r="D8265">
        <v>15.19</v>
      </c>
    </row>
    <row r="8266" spans="1:4" x14ac:dyDescent="0.2">
      <c r="A8266">
        <v>100758</v>
      </c>
      <c r="B8266" t="s">
        <v>15644</v>
      </c>
      <c r="C8266" t="s">
        <v>3211</v>
      </c>
      <c r="D8266">
        <v>67.569999999999993</v>
      </c>
    </row>
    <row r="8267" spans="1:4" x14ac:dyDescent="0.2">
      <c r="A8267">
        <v>100742</v>
      </c>
      <c r="B8267" t="s">
        <v>15645</v>
      </c>
      <c r="C8267" t="s">
        <v>3211</v>
      </c>
      <c r="D8267">
        <v>33.78</v>
      </c>
    </row>
    <row r="8268" spans="1:4" x14ac:dyDescent="0.2">
      <c r="A8268">
        <v>100739</v>
      </c>
      <c r="B8268" t="s">
        <v>15646</v>
      </c>
      <c r="C8268" t="s">
        <v>3211</v>
      </c>
      <c r="D8268">
        <v>13.72</v>
      </c>
    </row>
    <row r="8269" spans="1:4" x14ac:dyDescent="0.2">
      <c r="A8269">
        <v>100757</v>
      </c>
      <c r="B8269" t="s">
        <v>15647</v>
      </c>
      <c r="C8269" t="s">
        <v>3211</v>
      </c>
      <c r="D8269">
        <v>65.680000000000007</v>
      </c>
    </row>
    <row r="8270" spans="1:4" x14ac:dyDescent="0.2">
      <c r="A8270">
        <v>100741</v>
      </c>
      <c r="B8270" t="s">
        <v>15648</v>
      </c>
      <c r="C8270" t="s">
        <v>3211</v>
      </c>
      <c r="D8270">
        <v>32.83</v>
      </c>
    </row>
    <row r="8271" spans="1:4" x14ac:dyDescent="0.2">
      <c r="A8271">
        <v>100744</v>
      </c>
      <c r="B8271" t="s">
        <v>15649</v>
      </c>
      <c r="C8271" t="s">
        <v>3211</v>
      </c>
      <c r="D8271">
        <v>14.98</v>
      </c>
    </row>
    <row r="8272" spans="1:4" x14ac:dyDescent="0.2">
      <c r="A8272">
        <v>100760</v>
      </c>
      <c r="B8272" t="s">
        <v>15650</v>
      </c>
      <c r="C8272" t="s">
        <v>3211</v>
      </c>
      <c r="D8272">
        <v>67.150000000000006</v>
      </c>
    </row>
    <row r="8273" spans="1:4" x14ac:dyDescent="0.2">
      <c r="A8273">
        <v>100746</v>
      </c>
      <c r="B8273" t="s">
        <v>15651</v>
      </c>
      <c r="C8273" t="s">
        <v>3211</v>
      </c>
      <c r="D8273">
        <v>33.57</v>
      </c>
    </row>
    <row r="8274" spans="1:4" x14ac:dyDescent="0.2">
      <c r="A8274">
        <v>100743</v>
      </c>
      <c r="B8274" t="s">
        <v>15652</v>
      </c>
      <c r="C8274" t="s">
        <v>3211</v>
      </c>
      <c r="D8274">
        <v>13.4</v>
      </c>
    </row>
    <row r="8275" spans="1:4" x14ac:dyDescent="0.2">
      <c r="A8275">
        <v>100759</v>
      </c>
      <c r="B8275" t="s">
        <v>15653</v>
      </c>
      <c r="C8275" t="s">
        <v>3211</v>
      </c>
      <c r="D8275">
        <v>65.010000000000005</v>
      </c>
    </row>
    <row r="8276" spans="1:4" x14ac:dyDescent="0.2">
      <c r="A8276">
        <v>100745</v>
      </c>
      <c r="B8276" t="s">
        <v>15654</v>
      </c>
      <c r="C8276" t="s">
        <v>3211</v>
      </c>
      <c r="D8276">
        <v>32.5</v>
      </c>
    </row>
    <row r="8277" spans="1:4" x14ac:dyDescent="0.2">
      <c r="A8277">
        <v>100748</v>
      </c>
      <c r="B8277" t="s">
        <v>15655</v>
      </c>
      <c r="C8277" t="s">
        <v>3211</v>
      </c>
      <c r="D8277">
        <v>15.07</v>
      </c>
    </row>
    <row r="8278" spans="1:4" x14ac:dyDescent="0.2">
      <c r="A8278">
        <v>100762</v>
      </c>
      <c r="B8278" t="s">
        <v>15656</v>
      </c>
      <c r="C8278" t="s">
        <v>3211</v>
      </c>
      <c r="D8278">
        <v>67.33</v>
      </c>
    </row>
    <row r="8279" spans="1:4" x14ac:dyDescent="0.2">
      <c r="A8279">
        <v>100750</v>
      </c>
      <c r="B8279" t="s">
        <v>15657</v>
      </c>
      <c r="C8279" t="s">
        <v>3211</v>
      </c>
      <c r="D8279">
        <v>33.659999999999997</v>
      </c>
    </row>
    <row r="8280" spans="1:4" x14ac:dyDescent="0.2">
      <c r="A8280">
        <v>100747</v>
      </c>
      <c r="B8280" t="s">
        <v>15658</v>
      </c>
      <c r="C8280" t="s">
        <v>3211</v>
      </c>
      <c r="D8280">
        <v>13.53</v>
      </c>
    </row>
    <row r="8281" spans="1:4" x14ac:dyDescent="0.2">
      <c r="A8281">
        <v>100761</v>
      </c>
      <c r="B8281" t="s">
        <v>15659</v>
      </c>
      <c r="C8281" t="s">
        <v>3211</v>
      </c>
      <c r="D8281">
        <v>65.290000000000006</v>
      </c>
    </row>
    <row r="8282" spans="1:4" x14ac:dyDescent="0.2">
      <c r="A8282">
        <v>100749</v>
      </c>
      <c r="B8282" t="s">
        <v>15660</v>
      </c>
      <c r="C8282" t="s">
        <v>3211</v>
      </c>
      <c r="D8282">
        <v>32.64</v>
      </c>
    </row>
    <row r="8283" spans="1:4" x14ac:dyDescent="0.2">
      <c r="A8283">
        <v>100720</v>
      </c>
      <c r="B8283" t="s">
        <v>15661</v>
      </c>
      <c r="C8283" t="s">
        <v>3211</v>
      </c>
      <c r="D8283">
        <v>14.47</v>
      </c>
    </row>
    <row r="8284" spans="1:4" x14ac:dyDescent="0.2">
      <c r="A8284">
        <v>100722</v>
      </c>
      <c r="B8284" t="s">
        <v>15662</v>
      </c>
      <c r="C8284" t="s">
        <v>3211</v>
      </c>
      <c r="D8284">
        <v>33.08</v>
      </c>
    </row>
    <row r="8285" spans="1:4" x14ac:dyDescent="0.2">
      <c r="A8285">
        <v>100719</v>
      </c>
      <c r="B8285" t="s">
        <v>1772</v>
      </c>
      <c r="C8285" t="s">
        <v>3211</v>
      </c>
      <c r="D8285">
        <v>13.94</v>
      </c>
    </row>
    <row r="8286" spans="1:4" x14ac:dyDescent="0.2">
      <c r="A8286">
        <v>100721</v>
      </c>
      <c r="B8286" t="s">
        <v>15663</v>
      </c>
      <c r="C8286" t="s">
        <v>3211</v>
      </c>
      <c r="D8286">
        <v>33.32</v>
      </c>
    </row>
    <row r="8287" spans="1:4" x14ac:dyDescent="0.2">
      <c r="A8287">
        <v>100724</v>
      </c>
      <c r="B8287" t="s">
        <v>15664</v>
      </c>
      <c r="C8287" t="s">
        <v>3211</v>
      </c>
      <c r="D8287">
        <v>18.63</v>
      </c>
    </row>
    <row r="8288" spans="1:4" x14ac:dyDescent="0.2">
      <c r="A8288">
        <v>100726</v>
      </c>
      <c r="B8288" t="s">
        <v>11727</v>
      </c>
      <c r="C8288" t="s">
        <v>3211</v>
      </c>
      <c r="D8288">
        <v>37.119999999999997</v>
      </c>
    </row>
    <row r="8289" spans="1:4" x14ac:dyDescent="0.2">
      <c r="A8289">
        <v>100723</v>
      </c>
      <c r="B8289" t="s">
        <v>15665</v>
      </c>
      <c r="C8289" t="s">
        <v>3211</v>
      </c>
      <c r="D8289">
        <v>14.96</v>
      </c>
    </row>
    <row r="8290" spans="1:4" x14ac:dyDescent="0.2">
      <c r="A8290">
        <v>100725</v>
      </c>
      <c r="B8290" t="s">
        <v>15666</v>
      </c>
      <c r="C8290" t="s">
        <v>3211</v>
      </c>
      <c r="D8290">
        <v>33.659999999999997</v>
      </c>
    </row>
    <row r="8291" spans="1:4" x14ac:dyDescent="0.2">
      <c r="A8291">
        <v>100752</v>
      </c>
      <c r="B8291" t="s">
        <v>15667</v>
      </c>
      <c r="C8291" t="s">
        <v>3211</v>
      </c>
      <c r="D8291">
        <v>61.48</v>
      </c>
    </row>
    <row r="8292" spans="1:4" x14ac:dyDescent="0.2">
      <c r="A8292">
        <v>100730</v>
      </c>
      <c r="B8292" t="s">
        <v>15668</v>
      </c>
      <c r="C8292" t="s">
        <v>3211</v>
      </c>
      <c r="D8292">
        <v>30.73</v>
      </c>
    </row>
    <row r="8293" spans="1:4" x14ac:dyDescent="0.2">
      <c r="A8293">
        <v>100751</v>
      </c>
      <c r="B8293" t="s">
        <v>15669</v>
      </c>
      <c r="C8293" t="s">
        <v>3211</v>
      </c>
      <c r="D8293">
        <v>51.6</v>
      </c>
    </row>
    <row r="8294" spans="1:4" x14ac:dyDescent="0.2">
      <c r="A8294">
        <v>100729</v>
      </c>
      <c r="B8294" t="s">
        <v>15670</v>
      </c>
      <c r="C8294" t="s">
        <v>3211</v>
      </c>
      <c r="D8294">
        <v>25.79</v>
      </c>
    </row>
    <row r="8295" spans="1:4" x14ac:dyDescent="0.2">
      <c r="A8295">
        <v>100728</v>
      </c>
      <c r="B8295" t="s">
        <v>15671</v>
      </c>
      <c r="C8295" t="s">
        <v>3211</v>
      </c>
      <c r="D8295">
        <v>31.41</v>
      </c>
    </row>
    <row r="8296" spans="1:4" x14ac:dyDescent="0.2">
      <c r="A8296">
        <v>100732</v>
      </c>
      <c r="B8296" t="s">
        <v>15672</v>
      </c>
      <c r="C8296" t="s">
        <v>3211</v>
      </c>
      <c r="D8296" t="s">
        <v>17527</v>
      </c>
    </row>
    <row r="8297" spans="1:4" x14ac:dyDescent="0.2">
      <c r="A8297">
        <v>100731</v>
      </c>
      <c r="B8297" t="s">
        <v>15673</v>
      </c>
      <c r="C8297" t="s">
        <v>3211</v>
      </c>
      <c r="D8297" t="s">
        <v>17527</v>
      </c>
    </row>
    <row r="8298" spans="1:4" x14ac:dyDescent="0.2">
      <c r="A8298">
        <v>100727</v>
      </c>
      <c r="B8298" t="s">
        <v>15674</v>
      </c>
      <c r="C8298" t="s">
        <v>3211</v>
      </c>
      <c r="D8298">
        <v>34.479999999999997</v>
      </c>
    </row>
    <row r="8299" spans="1:4" x14ac:dyDescent="0.2">
      <c r="A8299">
        <v>100756</v>
      </c>
      <c r="B8299" t="s">
        <v>15675</v>
      </c>
      <c r="C8299" t="s">
        <v>3211</v>
      </c>
      <c r="D8299" t="s">
        <v>17527</v>
      </c>
    </row>
    <row r="8300" spans="1:4" x14ac:dyDescent="0.2">
      <c r="A8300">
        <v>100738</v>
      </c>
      <c r="B8300" t="s">
        <v>15676</v>
      </c>
      <c r="C8300" t="s">
        <v>3211</v>
      </c>
      <c r="D8300" t="s">
        <v>17527</v>
      </c>
    </row>
    <row r="8301" spans="1:4" x14ac:dyDescent="0.2">
      <c r="A8301">
        <v>100755</v>
      </c>
      <c r="B8301" t="s">
        <v>15677</v>
      </c>
      <c r="C8301" t="s">
        <v>3211</v>
      </c>
      <c r="D8301" t="s">
        <v>17527</v>
      </c>
    </row>
    <row r="8302" spans="1:4" x14ac:dyDescent="0.2">
      <c r="A8302">
        <v>100737</v>
      </c>
      <c r="B8302" t="s">
        <v>15678</v>
      </c>
      <c r="C8302" t="s">
        <v>3211</v>
      </c>
      <c r="D8302" t="s">
        <v>17527</v>
      </c>
    </row>
    <row r="8303" spans="1:4" x14ac:dyDescent="0.2">
      <c r="A8303">
        <v>102499</v>
      </c>
      <c r="B8303" t="s">
        <v>15679</v>
      </c>
      <c r="C8303" t="s">
        <v>3211</v>
      </c>
      <c r="D8303">
        <v>3.79</v>
      </c>
    </row>
    <row r="8304" spans="1:4" x14ac:dyDescent="0.2">
      <c r="A8304">
        <v>102505</v>
      </c>
      <c r="B8304" t="s">
        <v>15680</v>
      </c>
      <c r="C8304" t="s">
        <v>83</v>
      </c>
      <c r="D8304">
        <v>14.11</v>
      </c>
    </row>
    <row r="8305" spans="1:4" x14ac:dyDescent="0.2">
      <c r="A8305">
        <v>102504</v>
      </c>
      <c r="B8305" t="s">
        <v>15681</v>
      </c>
      <c r="C8305" t="s">
        <v>83</v>
      </c>
      <c r="D8305">
        <v>13.52</v>
      </c>
    </row>
    <row r="8306" spans="1:4" x14ac:dyDescent="0.2">
      <c r="A8306">
        <v>102506</v>
      </c>
      <c r="B8306" t="s">
        <v>15682</v>
      </c>
      <c r="C8306" t="s">
        <v>83</v>
      </c>
      <c r="D8306">
        <v>14.79</v>
      </c>
    </row>
    <row r="8307" spans="1:4" x14ac:dyDescent="0.2">
      <c r="A8307">
        <v>102500</v>
      </c>
      <c r="B8307" t="s">
        <v>15683</v>
      </c>
      <c r="C8307" t="s">
        <v>83</v>
      </c>
      <c r="D8307">
        <v>5.86</v>
      </c>
    </row>
    <row r="8308" spans="1:4" x14ac:dyDescent="0.2">
      <c r="A8308">
        <v>102502</v>
      </c>
      <c r="B8308" t="s">
        <v>15684</v>
      </c>
      <c r="C8308" t="s">
        <v>83</v>
      </c>
      <c r="D8308" t="s">
        <v>17527</v>
      </c>
    </row>
    <row r="8309" spans="1:4" x14ac:dyDescent="0.2">
      <c r="A8309">
        <v>102507</v>
      </c>
      <c r="B8309" t="s">
        <v>15685</v>
      </c>
      <c r="C8309" t="s">
        <v>83</v>
      </c>
      <c r="D8309">
        <v>8.39</v>
      </c>
    </row>
    <row r="8310" spans="1:4" x14ac:dyDescent="0.2">
      <c r="A8310">
        <v>102510</v>
      </c>
      <c r="B8310" t="s">
        <v>15686</v>
      </c>
      <c r="C8310" t="s">
        <v>83</v>
      </c>
      <c r="D8310" t="s">
        <v>17527</v>
      </c>
    </row>
    <row r="8311" spans="1:4" x14ac:dyDescent="0.2">
      <c r="A8311">
        <v>102512</v>
      </c>
      <c r="B8311" t="s">
        <v>15687</v>
      </c>
      <c r="C8311" t="s">
        <v>83</v>
      </c>
      <c r="D8311">
        <v>7.69</v>
      </c>
    </row>
    <row r="8312" spans="1:4" x14ac:dyDescent="0.2">
      <c r="A8312">
        <v>102501</v>
      </c>
      <c r="B8312" t="s">
        <v>15688</v>
      </c>
      <c r="C8312" t="s">
        <v>3211</v>
      </c>
      <c r="D8312">
        <v>33.07</v>
      </c>
    </row>
    <row r="8313" spans="1:4" x14ac:dyDescent="0.2">
      <c r="A8313">
        <v>102503</v>
      </c>
      <c r="B8313" t="s">
        <v>15689</v>
      </c>
      <c r="C8313" t="s">
        <v>3211</v>
      </c>
      <c r="D8313" t="s">
        <v>17527</v>
      </c>
    </row>
    <row r="8314" spans="1:4" x14ac:dyDescent="0.2">
      <c r="A8314">
        <v>102508</v>
      </c>
      <c r="B8314" t="s">
        <v>15690</v>
      </c>
      <c r="C8314" t="s">
        <v>3211</v>
      </c>
      <c r="D8314">
        <v>58.92</v>
      </c>
    </row>
    <row r="8315" spans="1:4" x14ac:dyDescent="0.2">
      <c r="A8315">
        <v>102511</v>
      </c>
      <c r="B8315" t="s">
        <v>15691</v>
      </c>
      <c r="C8315" t="s">
        <v>3211</v>
      </c>
      <c r="D8315" t="s">
        <v>17527</v>
      </c>
    </row>
    <row r="8316" spans="1:4" x14ac:dyDescent="0.2">
      <c r="A8316">
        <v>102509</v>
      </c>
      <c r="B8316" t="s">
        <v>15692</v>
      </c>
      <c r="C8316" t="s">
        <v>3211</v>
      </c>
      <c r="D8316">
        <v>40.5</v>
      </c>
    </row>
    <row r="8317" spans="1:4" x14ac:dyDescent="0.2">
      <c r="A8317">
        <v>102498</v>
      </c>
      <c r="B8317" t="s">
        <v>15693</v>
      </c>
      <c r="C8317" t="s">
        <v>83</v>
      </c>
      <c r="D8317">
        <v>2.21</v>
      </c>
    </row>
    <row r="8318" spans="1:4" x14ac:dyDescent="0.2">
      <c r="A8318">
        <v>102519</v>
      </c>
      <c r="B8318" t="s">
        <v>15694</v>
      </c>
      <c r="C8318" t="s">
        <v>52</v>
      </c>
      <c r="D8318" t="s">
        <v>17527</v>
      </c>
    </row>
    <row r="8319" spans="1:4" x14ac:dyDescent="0.2">
      <c r="A8319">
        <v>102491</v>
      </c>
      <c r="B8319" t="s">
        <v>15695</v>
      </c>
      <c r="C8319" t="s">
        <v>3211</v>
      </c>
      <c r="D8319">
        <v>26.79</v>
      </c>
    </row>
    <row r="8320" spans="1:4" x14ac:dyDescent="0.2">
      <c r="A8320">
        <v>102492</v>
      </c>
      <c r="B8320" t="s">
        <v>15696</v>
      </c>
      <c r="C8320" t="s">
        <v>3211</v>
      </c>
      <c r="D8320">
        <v>34.07</v>
      </c>
    </row>
    <row r="8321" spans="1:4" x14ac:dyDescent="0.2">
      <c r="A8321">
        <v>102804</v>
      </c>
      <c r="B8321" t="s">
        <v>15697</v>
      </c>
      <c r="C8321" t="s">
        <v>3211</v>
      </c>
      <c r="D8321" t="s">
        <v>17527</v>
      </c>
    </row>
    <row r="8322" spans="1:4" x14ac:dyDescent="0.2">
      <c r="A8322">
        <v>102494</v>
      </c>
      <c r="B8322" t="s">
        <v>1452</v>
      </c>
      <c r="C8322" t="s">
        <v>3211</v>
      </c>
      <c r="D8322">
        <v>81.95</v>
      </c>
    </row>
    <row r="8323" spans="1:4" x14ac:dyDescent="0.2">
      <c r="A8323">
        <v>102805</v>
      </c>
      <c r="B8323" t="s">
        <v>15698</v>
      </c>
      <c r="C8323" t="s">
        <v>3211</v>
      </c>
      <c r="D8323" t="s">
        <v>17527</v>
      </c>
    </row>
    <row r="8324" spans="1:4" x14ac:dyDescent="0.2">
      <c r="A8324">
        <v>102490</v>
      </c>
      <c r="B8324" t="s">
        <v>15699</v>
      </c>
      <c r="C8324" t="s">
        <v>3211</v>
      </c>
      <c r="D8324" t="s">
        <v>17527</v>
      </c>
    </row>
    <row r="8325" spans="1:4" x14ac:dyDescent="0.2">
      <c r="A8325">
        <v>102496</v>
      </c>
      <c r="B8325" t="s">
        <v>15700</v>
      </c>
      <c r="C8325" t="s">
        <v>83</v>
      </c>
      <c r="D8325">
        <v>17.47</v>
      </c>
    </row>
    <row r="8326" spans="1:4" x14ac:dyDescent="0.2">
      <c r="A8326">
        <v>102497</v>
      </c>
      <c r="B8326" t="s">
        <v>15701</v>
      </c>
      <c r="C8326" t="s">
        <v>83</v>
      </c>
      <c r="D8326">
        <v>6.36</v>
      </c>
    </row>
    <row r="8327" spans="1:4" x14ac:dyDescent="0.2">
      <c r="A8327">
        <v>102520</v>
      </c>
      <c r="B8327" t="s">
        <v>15702</v>
      </c>
      <c r="C8327" t="s">
        <v>3211</v>
      </c>
      <c r="D8327">
        <v>110.07</v>
      </c>
    </row>
    <row r="8328" spans="1:4" x14ac:dyDescent="0.2">
      <c r="A8328">
        <v>102518</v>
      </c>
      <c r="B8328" t="s">
        <v>15703</v>
      </c>
      <c r="C8328" t="s">
        <v>52</v>
      </c>
      <c r="D8328" t="s">
        <v>17527</v>
      </c>
    </row>
    <row r="8329" spans="1:4" x14ac:dyDescent="0.2">
      <c r="A8329">
        <v>102514</v>
      </c>
      <c r="B8329" t="s">
        <v>15704</v>
      </c>
      <c r="C8329" t="s">
        <v>52</v>
      </c>
      <c r="D8329" t="s">
        <v>17527</v>
      </c>
    </row>
    <row r="8330" spans="1:4" x14ac:dyDescent="0.2">
      <c r="A8330">
        <v>102516</v>
      </c>
      <c r="B8330" t="s">
        <v>15705</v>
      </c>
      <c r="C8330" t="s">
        <v>52</v>
      </c>
      <c r="D8330" t="s">
        <v>17527</v>
      </c>
    </row>
    <row r="8331" spans="1:4" x14ac:dyDescent="0.2">
      <c r="A8331">
        <v>102515</v>
      </c>
      <c r="B8331" t="s">
        <v>15706</v>
      </c>
      <c r="C8331" t="s">
        <v>52</v>
      </c>
      <c r="D8331" t="s">
        <v>17527</v>
      </c>
    </row>
    <row r="8332" spans="1:4" x14ac:dyDescent="0.2">
      <c r="A8332">
        <v>102517</v>
      </c>
      <c r="B8332" t="s">
        <v>15707</v>
      </c>
      <c r="C8332" t="s">
        <v>52</v>
      </c>
      <c r="D8332" t="s">
        <v>17527</v>
      </c>
    </row>
    <row r="8333" spans="1:4" x14ac:dyDescent="0.2">
      <c r="A8333">
        <v>102513</v>
      </c>
      <c r="B8333" t="s">
        <v>15708</v>
      </c>
      <c r="C8333" t="s">
        <v>3211</v>
      </c>
      <c r="D8333">
        <v>63.36</v>
      </c>
    </row>
    <row r="8334" spans="1:4" x14ac:dyDescent="0.2">
      <c r="A8334">
        <v>102489</v>
      </c>
      <c r="B8334" t="s">
        <v>15709</v>
      </c>
      <c r="C8334" t="s">
        <v>3211</v>
      </c>
      <c r="D8334">
        <v>30.42</v>
      </c>
    </row>
    <row r="8335" spans="1:4" x14ac:dyDescent="0.2">
      <c r="A8335">
        <v>102488</v>
      </c>
      <c r="B8335" t="s">
        <v>15710</v>
      </c>
      <c r="C8335" t="s">
        <v>3211</v>
      </c>
      <c r="D8335">
        <v>5.05</v>
      </c>
    </row>
    <row r="8336" spans="1:4" x14ac:dyDescent="0.2">
      <c r="A8336">
        <v>101730</v>
      </c>
      <c r="B8336" t="s">
        <v>15711</v>
      </c>
      <c r="C8336" t="s">
        <v>3211</v>
      </c>
      <c r="D8336" t="s">
        <v>17527</v>
      </c>
    </row>
    <row r="8337" spans="1:4" x14ac:dyDescent="0.2">
      <c r="A8337">
        <v>101746</v>
      </c>
      <c r="B8337" t="s">
        <v>15712</v>
      </c>
      <c r="C8337" t="s">
        <v>3211</v>
      </c>
      <c r="D8337">
        <v>365.63</v>
      </c>
    </row>
    <row r="8338" spans="1:4" x14ac:dyDescent="0.2">
      <c r="A8338">
        <v>98679</v>
      </c>
      <c r="B8338" t="s">
        <v>15713</v>
      </c>
      <c r="C8338" t="s">
        <v>3211</v>
      </c>
      <c r="D8338">
        <v>42.38</v>
      </c>
    </row>
    <row r="8339" spans="1:4" x14ac:dyDescent="0.2">
      <c r="A8339">
        <v>98680</v>
      </c>
      <c r="B8339" t="s">
        <v>15714</v>
      </c>
      <c r="C8339" t="s">
        <v>3211</v>
      </c>
      <c r="D8339">
        <v>52.32</v>
      </c>
    </row>
    <row r="8340" spans="1:4" x14ac:dyDescent="0.2">
      <c r="A8340">
        <v>101749</v>
      </c>
      <c r="B8340" t="s">
        <v>15715</v>
      </c>
      <c r="C8340" t="s">
        <v>3211</v>
      </c>
      <c r="D8340">
        <v>60.47</v>
      </c>
    </row>
    <row r="8341" spans="1:4" x14ac:dyDescent="0.2">
      <c r="A8341">
        <v>98681</v>
      </c>
      <c r="B8341" t="s">
        <v>15716</v>
      </c>
      <c r="C8341" t="s">
        <v>3211</v>
      </c>
      <c r="D8341">
        <v>39.01</v>
      </c>
    </row>
    <row r="8342" spans="1:4" x14ac:dyDescent="0.2">
      <c r="A8342">
        <v>98682</v>
      </c>
      <c r="B8342" t="s">
        <v>15717</v>
      </c>
      <c r="C8342" t="s">
        <v>3211</v>
      </c>
      <c r="D8342">
        <v>48.97</v>
      </c>
    </row>
    <row r="8343" spans="1:4" x14ac:dyDescent="0.2">
      <c r="A8343">
        <v>101750</v>
      </c>
      <c r="B8343" t="s">
        <v>15718</v>
      </c>
      <c r="C8343" t="s">
        <v>3211</v>
      </c>
      <c r="D8343">
        <v>57.11</v>
      </c>
    </row>
    <row r="8344" spans="1:4" x14ac:dyDescent="0.2">
      <c r="A8344">
        <v>101737</v>
      </c>
      <c r="B8344" t="s">
        <v>15719</v>
      </c>
      <c r="C8344" t="s">
        <v>3211</v>
      </c>
      <c r="D8344">
        <v>147.4</v>
      </c>
    </row>
    <row r="8345" spans="1:4" x14ac:dyDescent="0.2">
      <c r="A8345">
        <v>101735</v>
      </c>
      <c r="B8345" t="s">
        <v>15720</v>
      </c>
      <c r="C8345" t="s">
        <v>3211</v>
      </c>
      <c r="D8345">
        <v>471.17</v>
      </c>
    </row>
    <row r="8346" spans="1:4" x14ac:dyDescent="0.2">
      <c r="A8346">
        <v>101734</v>
      </c>
      <c r="B8346" t="s">
        <v>15721</v>
      </c>
      <c r="C8346" t="s">
        <v>3211</v>
      </c>
      <c r="D8346">
        <v>460.02</v>
      </c>
    </row>
    <row r="8347" spans="1:4" x14ac:dyDescent="0.2">
      <c r="A8347">
        <v>101736</v>
      </c>
      <c r="B8347" t="s">
        <v>15722</v>
      </c>
      <c r="C8347" t="s">
        <v>3211</v>
      </c>
      <c r="D8347">
        <v>125.35</v>
      </c>
    </row>
    <row r="8348" spans="1:4" x14ac:dyDescent="0.2">
      <c r="A8348">
        <v>101733</v>
      </c>
      <c r="B8348" t="s">
        <v>15723</v>
      </c>
      <c r="C8348" t="s">
        <v>3211</v>
      </c>
      <c r="D8348">
        <v>306.39</v>
      </c>
    </row>
    <row r="8349" spans="1:4" x14ac:dyDescent="0.2">
      <c r="A8349">
        <v>98678</v>
      </c>
      <c r="B8349" t="s">
        <v>15724</v>
      </c>
      <c r="C8349" t="s">
        <v>3211</v>
      </c>
      <c r="D8349" t="s">
        <v>17527</v>
      </c>
    </row>
    <row r="8350" spans="1:4" x14ac:dyDescent="0.2">
      <c r="A8350">
        <v>98677</v>
      </c>
      <c r="B8350" t="s">
        <v>15725</v>
      </c>
      <c r="C8350" t="s">
        <v>3211</v>
      </c>
      <c r="D8350" t="s">
        <v>17527</v>
      </c>
    </row>
    <row r="8351" spans="1:4" x14ac:dyDescent="0.2">
      <c r="A8351">
        <v>98676</v>
      </c>
      <c r="B8351" t="s">
        <v>15726</v>
      </c>
      <c r="C8351" t="s">
        <v>3211</v>
      </c>
      <c r="D8351" t="s">
        <v>17527</v>
      </c>
    </row>
    <row r="8352" spans="1:4" x14ac:dyDescent="0.2">
      <c r="A8352">
        <v>98675</v>
      </c>
      <c r="B8352" t="s">
        <v>15727</v>
      </c>
      <c r="C8352" t="s">
        <v>3211</v>
      </c>
      <c r="D8352" t="s">
        <v>17527</v>
      </c>
    </row>
    <row r="8353" spans="1:4" x14ac:dyDescent="0.2">
      <c r="A8353">
        <v>101747</v>
      </c>
      <c r="B8353" t="s">
        <v>1097</v>
      </c>
      <c r="C8353" t="s">
        <v>3211</v>
      </c>
      <c r="D8353">
        <v>75.42</v>
      </c>
    </row>
    <row r="8354" spans="1:4" x14ac:dyDescent="0.2">
      <c r="A8354">
        <v>104162</v>
      </c>
      <c r="B8354" t="s">
        <v>15728</v>
      </c>
      <c r="C8354" t="s">
        <v>3211</v>
      </c>
      <c r="D8354">
        <v>101.47</v>
      </c>
    </row>
    <row r="8355" spans="1:4" x14ac:dyDescent="0.2">
      <c r="A8355">
        <v>98671</v>
      </c>
      <c r="B8355" t="s">
        <v>15729</v>
      </c>
      <c r="C8355" t="s">
        <v>3211</v>
      </c>
      <c r="D8355">
        <v>513.33000000000004</v>
      </c>
    </row>
    <row r="8356" spans="1:4" x14ac:dyDescent="0.2">
      <c r="A8356">
        <v>101092</v>
      </c>
      <c r="B8356" t="s">
        <v>15730</v>
      </c>
      <c r="C8356" t="s">
        <v>3211</v>
      </c>
      <c r="D8356">
        <v>527</v>
      </c>
    </row>
    <row r="8357" spans="1:4" x14ac:dyDescent="0.2">
      <c r="A8357">
        <v>101091</v>
      </c>
      <c r="B8357" t="s">
        <v>15731</v>
      </c>
      <c r="C8357" t="s">
        <v>3211</v>
      </c>
      <c r="D8357">
        <v>185.74</v>
      </c>
    </row>
    <row r="8358" spans="1:4" x14ac:dyDescent="0.2">
      <c r="A8358">
        <v>101726</v>
      </c>
      <c r="B8358" t="s">
        <v>15732</v>
      </c>
      <c r="C8358" t="s">
        <v>3211</v>
      </c>
      <c r="D8358">
        <v>245.52</v>
      </c>
    </row>
    <row r="8359" spans="1:4" x14ac:dyDescent="0.2">
      <c r="A8359">
        <v>101725</v>
      </c>
      <c r="B8359" t="s">
        <v>15733</v>
      </c>
      <c r="C8359" t="s">
        <v>3211</v>
      </c>
      <c r="D8359">
        <v>380.24</v>
      </c>
    </row>
    <row r="8360" spans="1:4" x14ac:dyDescent="0.2">
      <c r="A8360">
        <v>98672</v>
      </c>
      <c r="B8360" t="s">
        <v>15734</v>
      </c>
      <c r="C8360" t="s">
        <v>3211</v>
      </c>
      <c r="D8360">
        <v>568.61</v>
      </c>
    </row>
    <row r="8361" spans="1:4" x14ac:dyDescent="0.2">
      <c r="A8361">
        <v>101093</v>
      </c>
      <c r="B8361" t="s">
        <v>15735</v>
      </c>
      <c r="C8361" t="s">
        <v>3211</v>
      </c>
      <c r="D8361">
        <v>582.28</v>
      </c>
    </row>
    <row r="8362" spans="1:4" x14ac:dyDescent="0.2">
      <c r="A8362">
        <v>101732</v>
      </c>
      <c r="B8362" t="s">
        <v>15736</v>
      </c>
      <c r="C8362" t="s">
        <v>3211</v>
      </c>
      <c r="D8362">
        <v>115.26</v>
      </c>
    </row>
    <row r="8363" spans="1:4" x14ac:dyDescent="0.2">
      <c r="A8363">
        <v>101731</v>
      </c>
      <c r="B8363" t="s">
        <v>15737</v>
      </c>
      <c r="C8363" t="s">
        <v>3211</v>
      </c>
      <c r="D8363">
        <v>364.82</v>
      </c>
    </row>
    <row r="8364" spans="1:4" x14ac:dyDescent="0.2">
      <c r="A8364">
        <v>101090</v>
      </c>
      <c r="B8364" t="s">
        <v>15738</v>
      </c>
      <c r="C8364" t="s">
        <v>3211</v>
      </c>
      <c r="D8364">
        <v>241.64</v>
      </c>
    </row>
    <row r="8365" spans="1:4" x14ac:dyDescent="0.2">
      <c r="A8365">
        <v>101751</v>
      </c>
      <c r="B8365" t="s">
        <v>15739</v>
      </c>
      <c r="C8365" t="s">
        <v>3211</v>
      </c>
      <c r="D8365">
        <v>249.34</v>
      </c>
    </row>
    <row r="8366" spans="1:4" x14ac:dyDescent="0.2">
      <c r="A8366">
        <v>101729</v>
      </c>
      <c r="B8366" t="s">
        <v>15740</v>
      </c>
      <c r="C8366" t="s">
        <v>3211</v>
      </c>
      <c r="D8366">
        <v>240.19</v>
      </c>
    </row>
    <row r="8367" spans="1:4" x14ac:dyDescent="0.2">
      <c r="A8367">
        <v>98683</v>
      </c>
      <c r="B8367" t="s">
        <v>15741</v>
      </c>
      <c r="C8367" t="s">
        <v>3211</v>
      </c>
      <c r="D8367" t="s">
        <v>17527</v>
      </c>
    </row>
    <row r="8368" spans="1:4" x14ac:dyDescent="0.2">
      <c r="A8368">
        <v>101094</v>
      </c>
      <c r="B8368" t="s">
        <v>15742</v>
      </c>
      <c r="C8368" t="s">
        <v>83</v>
      </c>
      <c r="D8368">
        <v>190.02</v>
      </c>
    </row>
    <row r="8369" spans="1:4" x14ac:dyDescent="0.2">
      <c r="A8369">
        <v>101095</v>
      </c>
      <c r="B8369" t="s">
        <v>15743</v>
      </c>
      <c r="C8369" t="s">
        <v>83</v>
      </c>
      <c r="D8369" t="s">
        <v>17527</v>
      </c>
    </row>
    <row r="8370" spans="1:4" x14ac:dyDescent="0.2">
      <c r="A8370">
        <v>101728</v>
      </c>
      <c r="B8370" t="s">
        <v>15744</v>
      </c>
      <c r="C8370" t="s">
        <v>3211</v>
      </c>
      <c r="D8370" t="s">
        <v>17527</v>
      </c>
    </row>
    <row r="8371" spans="1:4" x14ac:dyDescent="0.2">
      <c r="A8371">
        <v>101727</v>
      </c>
      <c r="B8371" t="s">
        <v>15745</v>
      </c>
      <c r="C8371" t="s">
        <v>3211</v>
      </c>
      <c r="D8371">
        <v>220.66</v>
      </c>
    </row>
    <row r="8372" spans="1:4" x14ac:dyDescent="0.2">
      <c r="A8372">
        <v>101748</v>
      </c>
      <c r="B8372" t="s">
        <v>15746</v>
      </c>
      <c r="C8372" t="s">
        <v>3211</v>
      </c>
      <c r="D8372">
        <v>5.05</v>
      </c>
    </row>
    <row r="8373" spans="1:4" x14ac:dyDescent="0.2">
      <c r="A8373">
        <v>101742</v>
      </c>
      <c r="B8373" t="s">
        <v>15747</v>
      </c>
      <c r="C8373" t="s">
        <v>83</v>
      </c>
      <c r="D8373">
        <v>73.48</v>
      </c>
    </row>
    <row r="8374" spans="1:4" x14ac:dyDescent="0.2">
      <c r="A8374">
        <v>101740</v>
      </c>
      <c r="B8374" t="s">
        <v>15748</v>
      </c>
      <c r="C8374" t="s">
        <v>83</v>
      </c>
      <c r="D8374">
        <v>63.55</v>
      </c>
    </row>
    <row r="8375" spans="1:4" x14ac:dyDescent="0.2">
      <c r="A8375">
        <v>98685</v>
      </c>
      <c r="B8375" t="s">
        <v>15749</v>
      </c>
      <c r="C8375" t="s">
        <v>83</v>
      </c>
      <c r="D8375">
        <v>93.96</v>
      </c>
    </row>
    <row r="8376" spans="1:4" x14ac:dyDescent="0.2">
      <c r="A8376">
        <v>98686</v>
      </c>
      <c r="B8376" t="s">
        <v>15750</v>
      </c>
      <c r="C8376" t="s">
        <v>83</v>
      </c>
      <c r="D8376">
        <v>59.76</v>
      </c>
    </row>
    <row r="8377" spans="1:4" x14ac:dyDescent="0.2">
      <c r="A8377">
        <v>101739</v>
      </c>
      <c r="B8377" t="s">
        <v>15751</v>
      </c>
      <c r="C8377" t="s">
        <v>83</v>
      </c>
      <c r="D8377">
        <v>42.4</v>
      </c>
    </row>
    <row r="8378" spans="1:4" x14ac:dyDescent="0.2">
      <c r="A8378">
        <v>101738</v>
      </c>
      <c r="B8378" t="s">
        <v>15752</v>
      </c>
      <c r="C8378" t="s">
        <v>83</v>
      </c>
      <c r="D8378">
        <v>38.630000000000003</v>
      </c>
    </row>
    <row r="8379" spans="1:4" x14ac:dyDescent="0.2">
      <c r="A8379">
        <v>101741</v>
      </c>
      <c r="B8379" t="s">
        <v>15753</v>
      </c>
      <c r="C8379" t="s">
        <v>83</v>
      </c>
      <c r="D8379">
        <v>32.61</v>
      </c>
    </row>
    <row r="8380" spans="1:4" x14ac:dyDescent="0.2">
      <c r="A8380">
        <v>98697</v>
      </c>
      <c r="B8380" t="s">
        <v>15754</v>
      </c>
      <c r="C8380" t="s">
        <v>83</v>
      </c>
      <c r="D8380">
        <v>68.47</v>
      </c>
    </row>
    <row r="8381" spans="1:4" x14ac:dyDescent="0.2">
      <c r="A8381">
        <v>98688</v>
      </c>
      <c r="B8381" t="s">
        <v>15755</v>
      </c>
      <c r="C8381" t="s">
        <v>83</v>
      </c>
      <c r="D8381">
        <v>59.6</v>
      </c>
    </row>
    <row r="8382" spans="1:4" x14ac:dyDescent="0.2">
      <c r="A8382">
        <v>98687</v>
      </c>
      <c r="B8382" t="s">
        <v>15756</v>
      </c>
      <c r="C8382" t="s">
        <v>83</v>
      </c>
      <c r="D8382" t="s">
        <v>17527</v>
      </c>
    </row>
    <row r="8383" spans="1:4" x14ac:dyDescent="0.2">
      <c r="A8383">
        <v>98689</v>
      </c>
      <c r="B8383" t="s">
        <v>15757</v>
      </c>
      <c r="C8383" t="s">
        <v>83</v>
      </c>
      <c r="D8383">
        <v>134.1</v>
      </c>
    </row>
    <row r="8384" spans="1:4" x14ac:dyDescent="0.2">
      <c r="A8384">
        <v>98695</v>
      </c>
      <c r="B8384" t="s">
        <v>15758</v>
      </c>
      <c r="C8384" t="s">
        <v>83</v>
      </c>
      <c r="D8384">
        <v>104.28</v>
      </c>
    </row>
    <row r="8385" spans="1:4" x14ac:dyDescent="0.2">
      <c r="A8385">
        <v>100606</v>
      </c>
      <c r="B8385" t="s">
        <v>15759</v>
      </c>
      <c r="C8385" t="s">
        <v>52</v>
      </c>
      <c r="D8385" s="335">
        <v>1790.27</v>
      </c>
    </row>
    <row r="8386" spans="1:4" x14ac:dyDescent="0.2">
      <c r="A8386">
        <v>100604</v>
      </c>
      <c r="B8386" t="s">
        <v>15760</v>
      </c>
      <c r="C8386" t="s">
        <v>52</v>
      </c>
      <c r="D8386">
        <v>821.38</v>
      </c>
    </row>
    <row r="8387" spans="1:4" x14ac:dyDescent="0.2">
      <c r="A8387">
        <v>100605</v>
      </c>
      <c r="B8387" t="s">
        <v>15761</v>
      </c>
      <c r="C8387" t="s">
        <v>52</v>
      </c>
      <c r="D8387" s="335">
        <v>1220.54</v>
      </c>
    </row>
    <row r="8388" spans="1:4" x14ac:dyDescent="0.2">
      <c r="A8388">
        <v>100580</v>
      </c>
      <c r="B8388" t="s">
        <v>15762</v>
      </c>
      <c r="C8388" t="s">
        <v>52</v>
      </c>
      <c r="D8388">
        <v>767.8</v>
      </c>
    </row>
    <row r="8389" spans="1:4" x14ac:dyDescent="0.2">
      <c r="A8389">
        <v>100579</v>
      </c>
      <c r="B8389" t="s">
        <v>15763</v>
      </c>
      <c r="C8389" t="s">
        <v>52</v>
      </c>
      <c r="D8389">
        <v>708.42</v>
      </c>
    </row>
    <row r="8390" spans="1:4" x14ac:dyDescent="0.2">
      <c r="A8390">
        <v>100609</v>
      </c>
      <c r="B8390" t="s">
        <v>15764</v>
      </c>
      <c r="C8390" t="s">
        <v>52</v>
      </c>
      <c r="D8390" s="335">
        <v>1824.3</v>
      </c>
    </row>
    <row r="8391" spans="1:4" x14ac:dyDescent="0.2">
      <c r="A8391">
        <v>100607</v>
      </c>
      <c r="B8391" t="s">
        <v>15765</v>
      </c>
      <c r="C8391" t="s">
        <v>52</v>
      </c>
      <c r="D8391">
        <v>841.48</v>
      </c>
    </row>
    <row r="8392" spans="1:4" x14ac:dyDescent="0.2">
      <c r="A8392">
        <v>100608</v>
      </c>
      <c r="B8392" t="s">
        <v>15766</v>
      </c>
      <c r="C8392" t="s">
        <v>52</v>
      </c>
      <c r="D8392" s="335">
        <v>1245.76</v>
      </c>
    </row>
    <row r="8393" spans="1:4" x14ac:dyDescent="0.2">
      <c r="A8393">
        <v>100582</v>
      </c>
      <c r="B8393" t="s">
        <v>15767</v>
      </c>
      <c r="C8393" t="s">
        <v>52</v>
      </c>
      <c r="D8393">
        <v>839.37</v>
      </c>
    </row>
    <row r="8394" spans="1:4" x14ac:dyDescent="0.2">
      <c r="A8394">
        <v>100581</v>
      </c>
      <c r="B8394" t="s">
        <v>15768</v>
      </c>
      <c r="C8394" t="s">
        <v>52</v>
      </c>
      <c r="D8394">
        <v>733.97</v>
      </c>
    </row>
    <row r="8395" spans="1:4" x14ac:dyDescent="0.2">
      <c r="A8395">
        <v>100613</v>
      </c>
      <c r="B8395" t="s">
        <v>15769</v>
      </c>
      <c r="C8395" t="s">
        <v>52</v>
      </c>
      <c r="D8395" s="335">
        <v>1858.11</v>
      </c>
    </row>
    <row r="8396" spans="1:4" x14ac:dyDescent="0.2">
      <c r="A8396">
        <v>100610</v>
      </c>
      <c r="B8396" t="s">
        <v>15770</v>
      </c>
      <c r="C8396" t="s">
        <v>52</v>
      </c>
      <c r="D8396">
        <v>861.1</v>
      </c>
    </row>
    <row r="8397" spans="1:4" x14ac:dyDescent="0.2">
      <c r="A8397">
        <v>100611</v>
      </c>
      <c r="B8397" t="s">
        <v>15771</v>
      </c>
      <c r="C8397" t="s">
        <v>52</v>
      </c>
      <c r="D8397" s="335">
        <v>1043.08</v>
      </c>
    </row>
    <row r="8398" spans="1:4" x14ac:dyDescent="0.2">
      <c r="A8398">
        <v>100612</v>
      </c>
      <c r="B8398" t="s">
        <v>15772</v>
      </c>
      <c r="C8398" t="s">
        <v>52</v>
      </c>
      <c r="D8398" s="335">
        <v>1270.52</v>
      </c>
    </row>
    <row r="8399" spans="1:4" x14ac:dyDescent="0.2">
      <c r="A8399">
        <v>100584</v>
      </c>
      <c r="B8399" t="s">
        <v>15773</v>
      </c>
      <c r="C8399" t="s">
        <v>52</v>
      </c>
      <c r="D8399">
        <v>825.74</v>
      </c>
    </row>
    <row r="8400" spans="1:4" x14ac:dyDescent="0.2">
      <c r="A8400">
        <v>100583</v>
      </c>
      <c r="B8400" t="s">
        <v>15774</v>
      </c>
      <c r="C8400" t="s">
        <v>52</v>
      </c>
      <c r="D8400">
        <v>761.33</v>
      </c>
    </row>
    <row r="8401" spans="1:4" x14ac:dyDescent="0.2">
      <c r="A8401">
        <v>100616</v>
      </c>
      <c r="B8401" t="s">
        <v>15775</v>
      </c>
      <c r="C8401" t="s">
        <v>52</v>
      </c>
      <c r="D8401" s="335">
        <v>1929.16</v>
      </c>
    </row>
    <row r="8402" spans="1:4" x14ac:dyDescent="0.2">
      <c r="A8402">
        <v>100614</v>
      </c>
      <c r="B8402" t="s">
        <v>15776</v>
      </c>
      <c r="C8402" t="s">
        <v>52</v>
      </c>
      <c r="D8402" s="335">
        <v>1086.8699999999999</v>
      </c>
    </row>
    <row r="8403" spans="1:4" x14ac:dyDescent="0.2">
      <c r="A8403">
        <v>100615</v>
      </c>
      <c r="B8403" t="s">
        <v>15777</v>
      </c>
      <c r="C8403" t="s">
        <v>52</v>
      </c>
      <c r="D8403" s="335">
        <v>1320.03</v>
      </c>
    </row>
    <row r="8404" spans="1:4" x14ac:dyDescent="0.2">
      <c r="A8404">
        <v>100586</v>
      </c>
      <c r="B8404" t="s">
        <v>15778</v>
      </c>
      <c r="C8404" t="s">
        <v>52</v>
      </c>
      <c r="D8404">
        <v>917.36</v>
      </c>
    </row>
    <row r="8405" spans="1:4" x14ac:dyDescent="0.2">
      <c r="A8405">
        <v>100585</v>
      </c>
      <c r="B8405" t="s">
        <v>15779</v>
      </c>
      <c r="C8405" t="s">
        <v>52</v>
      </c>
      <c r="D8405">
        <v>814.51</v>
      </c>
    </row>
    <row r="8406" spans="1:4" x14ac:dyDescent="0.2">
      <c r="A8406">
        <v>100618</v>
      </c>
      <c r="B8406" t="s">
        <v>15780</v>
      </c>
      <c r="C8406" t="s">
        <v>52</v>
      </c>
      <c r="D8406" s="335">
        <v>2003.38</v>
      </c>
    </row>
    <row r="8407" spans="1:4" x14ac:dyDescent="0.2">
      <c r="A8407">
        <v>100617</v>
      </c>
      <c r="B8407" t="s">
        <v>15781</v>
      </c>
      <c r="C8407" t="s">
        <v>52</v>
      </c>
      <c r="D8407" s="335">
        <v>1369.53</v>
      </c>
    </row>
    <row r="8408" spans="1:4" x14ac:dyDescent="0.2">
      <c r="A8408">
        <v>100588</v>
      </c>
      <c r="B8408" t="s">
        <v>15782</v>
      </c>
      <c r="C8408" t="s">
        <v>52</v>
      </c>
      <c r="D8408">
        <v>949.64</v>
      </c>
    </row>
    <row r="8409" spans="1:4" x14ac:dyDescent="0.2">
      <c r="A8409">
        <v>100587</v>
      </c>
      <c r="B8409" t="s">
        <v>15783</v>
      </c>
      <c r="C8409" t="s">
        <v>52</v>
      </c>
      <c r="D8409">
        <v>869.82</v>
      </c>
    </row>
    <row r="8410" spans="1:4" x14ac:dyDescent="0.2">
      <c r="A8410">
        <v>100590</v>
      </c>
      <c r="B8410" t="s">
        <v>15784</v>
      </c>
      <c r="C8410" t="s">
        <v>52</v>
      </c>
      <c r="D8410" s="335">
        <v>1030.31</v>
      </c>
    </row>
    <row r="8411" spans="1:4" x14ac:dyDescent="0.2">
      <c r="A8411">
        <v>100589</v>
      </c>
      <c r="B8411" t="s">
        <v>15785</v>
      </c>
      <c r="C8411" t="s">
        <v>52</v>
      </c>
      <c r="D8411">
        <v>950.92</v>
      </c>
    </row>
    <row r="8412" spans="1:4" x14ac:dyDescent="0.2">
      <c r="A8412">
        <v>100592</v>
      </c>
      <c r="B8412" t="s">
        <v>15786</v>
      </c>
      <c r="C8412" t="s">
        <v>52</v>
      </c>
      <c r="D8412" s="335">
        <v>1011.62</v>
      </c>
    </row>
    <row r="8413" spans="1:4" x14ac:dyDescent="0.2">
      <c r="A8413">
        <v>100591</v>
      </c>
      <c r="B8413" t="s">
        <v>15787</v>
      </c>
      <c r="C8413" t="s">
        <v>52</v>
      </c>
      <c r="D8413">
        <v>926.52</v>
      </c>
    </row>
    <row r="8414" spans="1:4" x14ac:dyDescent="0.2">
      <c r="A8414">
        <v>100594</v>
      </c>
      <c r="B8414" t="s">
        <v>15788</v>
      </c>
      <c r="C8414" t="s">
        <v>52</v>
      </c>
      <c r="D8414" s="335">
        <v>1116.08</v>
      </c>
    </row>
    <row r="8415" spans="1:4" x14ac:dyDescent="0.2">
      <c r="A8415">
        <v>100593</v>
      </c>
      <c r="B8415" t="s">
        <v>15789</v>
      </c>
      <c r="C8415" t="s">
        <v>52</v>
      </c>
      <c r="D8415" s="335">
        <v>1004.54</v>
      </c>
    </row>
    <row r="8416" spans="1:4" x14ac:dyDescent="0.2">
      <c r="A8416">
        <v>100596</v>
      </c>
      <c r="B8416" t="s">
        <v>15790</v>
      </c>
      <c r="C8416" t="s">
        <v>52</v>
      </c>
      <c r="D8416" s="335">
        <v>1331.93</v>
      </c>
    </row>
    <row r="8417" spans="1:4" x14ac:dyDescent="0.2">
      <c r="A8417">
        <v>100595</v>
      </c>
      <c r="B8417" t="s">
        <v>15791</v>
      </c>
      <c r="C8417" t="s">
        <v>52</v>
      </c>
      <c r="D8417" s="335">
        <v>1181.32</v>
      </c>
    </row>
    <row r="8418" spans="1:4" x14ac:dyDescent="0.2">
      <c r="A8418">
        <v>100598</v>
      </c>
      <c r="B8418" t="s">
        <v>15792</v>
      </c>
      <c r="C8418" t="s">
        <v>52</v>
      </c>
      <c r="D8418" s="335">
        <v>1474.98</v>
      </c>
    </row>
    <row r="8419" spans="1:4" x14ac:dyDescent="0.2">
      <c r="A8419">
        <v>100597</v>
      </c>
      <c r="B8419" t="s">
        <v>15793</v>
      </c>
      <c r="C8419" t="s">
        <v>52</v>
      </c>
      <c r="D8419" s="335">
        <v>1350.53</v>
      </c>
    </row>
    <row r="8420" spans="1:4" x14ac:dyDescent="0.2">
      <c r="A8420">
        <v>100603</v>
      </c>
      <c r="B8420" t="s">
        <v>15794</v>
      </c>
      <c r="C8420" t="s">
        <v>52</v>
      </c>
      <c r="D8420" s="335">
        <v>1726.41</v>
      </c>
    </row>
    <row r="8421" spans="1:4" x14ac:dyDescent="0.2">
      <c r="A8421">
        <v>100599</v>
      </c>
      <c r="B8421" t="s">
        <v>15795</v>
      </c>
      <c r="C8421" t="s">
        <v>52</v>
      </c>
      <c r="D8421">
        <v>675.36</v>
      </c>
    </row>
    <row r="8422" spans="1:4" x14ac:dyDescent="0.2">
      <c r="A8422">
        <v>100600</v>
      </c>
      <c r="B8422" t="s">
        <v>15796</v>
      </c>
      <c r="C8422" t="s">
        <v>52</v>
      </c>
      <c r="D8422">
        <v>780.51</v>
      </c>
    </row>
    <row r="8423" spans="1:4" x14ac:dyDescent="0.2">
      <c r="A8423">
        <v>100601</v>
      </c>
      <c r="B8423" t="s">
        <v>15797</v>
      </c>
      <c r="C8423" t="s">
        <v>52</v>
      </c>
      <c r="D8423">
        <v>953.35</v>
      </c>
    </row>
    <row r="8424" spans="1:4" x14ac:dyDescent="0.2">
      <c r="A8424">
        <v>100602</v>
      </c>
      <c r="B8424" t="s">
        <v>15798</v>
      </c>
      <c r="C8424" t="s">
        <v>52</v>
      </c>
      <c r="D8424" s="335">
        <v>1169.42</v>
      </c>
    </row>
    <row r="8425" spans="1:4" x14ac:dyDescent="0.2">
      <c r="A8425">
        <v>100578</v>
      </c>
      <c r="B8425" t="s">
        <v>12595</v>
      </c>
      <c r="C8425" t="s">
        <v>52</v>
      </c>
      <c r="D8425">
        <v>657.07</v>
      </c>
    </row>
    <row r="8426" spans="1:4" x14ac:dyDescent="0.2">
      <c r="A8426">
        <v>105975</v>
      </c>
      <c r="B8426" t="s">
        <v>15799</v>
      </c>
      <c r="C8426" t="s">
        <v>83</v>
      </c>
      <c r="D8426" t="s">
        <v>17527</v>
      </c>
    </row>
    <row r="8427" spans="1:4" x14ac:dyDescent="0.2">
      <c r="A8427">
        <v>105976</v>
      </c>
      <c r="B8427" t="s">
        <v>15800</v>
      </c>
      <c r="C8427" t="s">
        <v>83</v>
      </c>
      <c r="D8427" t="s">
        <v>17527</v>
      </c>
    </row>
    <row r="8428" spans="1:4" x14ac:dyDescent="0.2">
      <c r="A8428">
        <v>105977</v>
      </c>
      <c r="B8428" t="s">
        <v>15801</v>
      </c>
      <c r="C8428" t="s">
        <v>83</v>
      </c>
      <c r="D8428" t="s">
        <v>17527</v>
      </c>
    </row>
    <row r="8429" spans="1:4" x14ac:dyDescent="0.2">
      <c r="A8429">
        <v>105978</v>
      </c>
      <c r="B8429" t="s">
        <v>15802</v>
      </c>
      <c r="C8429" t="s">
        <v>83</v>
      </c>
      <c r="D8429" t="s">
        <v>17527</v>
      </c>
    </row>
    <row r="8430" spans="1:4" x14ac:dyDescent="0.2">
      <c r="A8430">
        <v>105970</v>
      </c>
      <c r="B8430" t="s">
        <v>15803</v>
      </c>
      <c r="C8430" t="s">
        <v>52</v>
      </c>
      <c r="D8430" t="s">
        <v>17527</v>
      </c>
    </row>
    <row r="8431" spans="1:4" x14ac:dyDescent="0.2">
      <c r="A8431">
        <v>105972</v>
      </c>
      <c r="B8431" t="s">
        <v>15805</v>
      </c>
      <c r="C8431" t="s">
        <v>52</v>
      </c>
      <c r="D8431" t="s">
        <v>17527</v>
      </c>
    </row>
    <row r="8432" spans="1:4" x14ac:dyDescent="0.2">
      <c r="A8432">
        <v>105973</v>
      </c>
      <c r="B8432" t="s">
        <v>15806</v>
      </c>
      <c r="C8432" t="s">
        <v>52</v>
      </c>
      <c r="D8432" t="s">
        <v>17527</v>
      </c>
    </row>
    <row r="8433" spans="1:4" x14ac:dyDescent="0.2">
      <c r="A8433">
        <v>105974</v>
      </c>
      <c r="B8433" t="s">
        <v>15807</v>
      </c>
      <c r="C8433" t="s">
        <v>52</v>
      </c>
      <c r="D8433" t="s">
        <v>17527</v>
      </c>
    </row>
    <row r="8434" spans="1:4" x14ac:dyDescent="0.2">
      <c r="A8434">
        <v>105971</v>
      </c>
      <c r="B8434" t="s">
        <v>15808</v>
      </c>
      <c r="C8434" t="s">
        <v>52</v>
      </c>
      <c r="D8434" t="s">
        <v>17527</v>
      </c>
    </row>
    <row r="8435" spans="1:4" x14ac:dyDescent="0.2">
      <c r="A8435">
        <v>105967</v>
      </c>
      <c r="B8435" t="s">
        <v>15809</v>
      </c>
      <c r="C8435" t="s">
        <v>52</v>
      </c>
      <c r="D8435" t="s">
        <v>17527</v>
      </c>
    </row>
    <row r="8436" spans="1:4" x14ac:dyDescent="0.2">
      <c r="A8436">
        <v>105968</v>
      </c>
      <c r="B8436" t="s">
        <v>15810</v>
      </c>
      <c r="C8436" t="s">
        <v>52</v>
      </c>
      <c r="D8436" t="s">
        <v>17527</v>
      </c>
    </row>
    <row r="8437" spans="1:4" x14ac:dyDescent="0.2">
      <c r="A8437">
        <v>105969</v>
      </c>
      <c r="B8437" t="s">
        <v>15811</v>
      </c>
      <c r="C8437" t="s">
        <v>52</v>
      </c>
      <c r="D8437" t="s">
        <v>17527</v>
      </c>
    </row>
    <row r="8438" spans="1:4" x14ac:dyDescent="0.2">
      <c r="A8438">
        <v>100623</v>
      </c>
      <c r="B8438" t="s">
        <v>15812</v>
      </c>
      <c r="C8438" t="s">
        <v>52</v>
      </c>
      <c r="D8438" s="335">
        <v>2468.73</v>
      </c>
    </row>
    <row r="8439" spans="1:4" x14ac:dyDescent="0.2">
      <c r="A8439">
        <v>105964</v>
      </c>
      <c r="B8439" t="s">
        <v>15813</v>
      </c>
      <c r="C8439" t="s">
        <v>52</v>
      </c>
      <c r="D8439" t="s">
        <v>17527</v>
      </c>
    </row>
    <row r="8440" spans="1:4" x14ac:dyDescent="0.2">
      <c r="A8440">
        <v>105965</v>
      </c>
      <c r="B8440" t="s">
        <v>15814</v>
      </c>
      <c r="C8440" t="s">
        <v>52</v>
      </c>
      <c r="D8440" t="s">
        <v>17527</v>
      </c>
    </row>
    <row r="8441" spans="1:4" x14ac:dyDescent="0.2">
      <c r="A8441">
        <v>105966</v>
      </c>
      <c r="B8441" t="s">
        <v>15815</v>
      </c>
      <c r="C8441" t="s">
        <v>52</v>
      </c>
      <c r="D8441" t="s">
        <v>17527</v>
      </c>
    </row>
    <row r="8442" spans="1:4" x14ac:dyDescent="0.2">
      <c r="A8442">
        <v>100621</v>
      </c>
      <c r="B8442" t="s">
        <v>15816</v>
      </c>
      <c r="C8442" t="s">
        <v>52</v>
      </c>
      <c r="D8442" s="335">
        <v>3048.74</v>
      </c>
    </row>
    <row r="8443" spans="1:4" x14ac:dyDescent="0.2">
      <c r="A8443">
        <v>105960</v>
      </c>
      <c r="B8443" t="s">
        <v>15817</v>
      </c>
      <c r="C8443" t="s">
        <v>52</v>
      </c>
      <c r="D8443" t="s">
        <v>17527</v>
      </c>
    </row>
    <row r="8444" spans="1:4" x14ac:dyDescent="0.2">
      <c r="A8444">
        <v>105961</v>
      </c>
      <c r="B8444" t="s">
        <v>15818</v>
      </c>
      <c r="C8444" t="s">
        <v>52</v>
      </c>
      <c r="D8444" t="s">
        <v>17527</v>
      </c>
    </row>
    <row r="8445" spans="1:4" x14ac:dyDescent="0.2">
      <c r="A8445">
        <v>105962</v>
      </c>
      <c r="B8445" t="s">
        <v>15819</v>
      </c>
      <c r="C8445" t="s">
        <v>52</v>
      </c>
      <c r="D8445" t="s">
        <v>17527</v>
      </c>
    </row>
    <row r="8446" spans="1:4" x14ac:dyDescent="0.2">
      <c r="A8446">
        <v>105963</v>
      </c>
      <c r="B8446" t="s">
        <v>15820</v>
      </c>
      <c r="C8446" t="s">
        <v>52</v>
      </c>
      <c r="D8446" t="s">
        <v>17527</v>
      </c>
    </row>
    <row r="8447" spans="1:4" x14ac:dyDescent="0.2">
      <c r="A8447">
        <v>100622</v>
      </c>
      <c r="B8447" t="s">
        <v>15821</v>
      </c>
      <c r="C8447" t="s">
        <v>52</v>
      </c>
      <c r="D8447" s="335">
        <v>2401.4699999999998</v>
      </c>
    </row>
    <row r="8448" spans="1:4" x14ac:dyDescent="0.2">
      <c r="A8448">
        <v>105956</v>
      </c>
      <c r="B8448" t="s">
        <v>15822</v>
      </c>
      <c r="C8448" t="s">
        <v>52</v>
      </c>
      <c r="D8448" t="s">
        <v>17527</v>
      </c>
    </row>
    <row r="8449" spans="1:4" x14ac:dyDescent="0.2">
      <c r="A8449">
        <v>105957</v>
      </c>
      <c r="B8449" t="s">
        <v>15823</v>
      </c>
      <c r="C8449" t="s">
        <v>52</v>
      </c>
      <c r="D8449" t="s">
        <v>17527</v>
      </c>
    </row>
    <row r="8450" spans="1:4" x14ac:dyDescent="0.2">
      <c r="A8450">
        <v>105958</v>
      </c>
      <c r="B8450" t="s">
        <v>15824</v>
      </c>
      <c r="C8450" t="s">
        <v>52</v>
      </c>
      <c r="D8450" s="335">
        <v>2117.06</v>
      </c>
    </row>
    <row r="8451" spans="1:4" x14ac:dyDescent="0.2">
      <c r="A8451">
        <v>105959</v>
      </c>
      <c r="B8451" t="s">
        <v>15825</v>
      </c>
      <c r="C8451" t="s">
        <v>52</v>
      </c>
      <c r="D8451" t="s">
        <v>17527</v>
      </c>
    </row>
    <row r="8452" spans="1:4" x14ac:dyDescent="0.2">
      <c r="A8452">
        <v>100620</v>
      </c>
      <c r="B8452" t="s">
        <v>15826</v>
      </c>
      <c r="C8452" t="s">
        <v>52</v>
      </c>
      <c r="D8452" s="335">
        <v>2727.4</v>
      </c>
    </row>
    <row r="8453" spans="1:4" x14ac:dyDescent="0.2">
      <c r="A8453">
        <v>105951</v>
      </c>
      <c r="B8453" t="s">
        <v>15827</v>
      </c>
      <c r="C8453" t="s">
        <v>52</v>
      </c>
      <c r="D8453" t="s">
        <v>17527</v>
      </c>
    </row>
    <row r="8454" spans="1:4" x14ac:dyDescent="0.2">
      <c r="A8454">
        <v>105952</v>
      </c>
      <c r="B8454" t="s">
        <v>15828</v>
      </c>
      <c r="C8454" t="s">
        <v>52</v>
      </c>
      <c r="D8454" t="s">
        <v>17527</v>
      </c>
    </row>
    <row r="8455" spans="1:4" x14ac:dyDescent="0.2">
      <c r="A8455">
        <v>105953</v>
      </c>
      <c r="B8455" t="s">
        <v>15829</v>
      </c>
      <c r="C8455" t="s">
        <v>52</v>
      </c>
      <c r="D8455" s="335">
        <v>1880.69</v>
      </c>
    </row>
    <row r="8456" spans="1:4" x14ac:dyDescent="0.2">
      <c r="A8456">
        <v>105954</v>
      </c>
      <c r="B8456" t="s">
        <v>15830</v>
      </c>
      <c r="C8456" t="s">
        <v>52</v>
      </c>
      <c r="D8456" t="s">
        <v>17527</v>
      </c>
    </row>
    <row r="8457" spans="1:4" x14ac:dyDescent="0.2">
      <c r="A8457">
        <v>105955</v>
      </c>
      <c r="B8457" t="s">
        <v>15831</v>
      </c>
      <c r="C8457" t="s">
        <v>52</v>
      </c>
      <c r="D8457" s="335">
        <v>2489.9499999999998</v>
      </c>
    </row>
    <row r="8458" spans="1:4" x14ac:dyDescent="0.2">
      <c r="A8458">
        <v>105946</v>
      </c>
      <c r="B8458" t="s">
        <v>15832</v>
      </c>
      <c r="C8458" t="s">
        <v>52</v>
      </c>
      <c r="D8458" t="s">
        <v>17527</v>
      </c>
    </row>
    <row r="8459" spans="1:4" x14ac:dyDescent="0.2">
      <c r="A8459">
        <v>105947</v>
      </c>
      <c r="B8459" t="s">
        <v>15833</v>
      </c>
      <c r="C8459" t="s">
        <v>52</v>
      </c>
      <c r="D8459" t="s">
        <v>17527</v>
      </c>
    </row>
    <row r="8460" spans="1:4" x14ac:dyDescent="0.2">
      <c r="A8460">
        <v>105948</v>
      </c>
      <c r="B8460" t="s">
        <v>15834</v>
      </c>
      <c r="C8460" t="s">
        <v>52</v>
      </c>
      <c r="D8460" t="s">
        <v>17527</v>
      </c>
    </row>
    <row r="8461" spans="1:4" x14ac:dyDescent="0.2">
      <c r="A8461">
        <v>105949</v>
      </c>
      <c r="B8461" t="s">
        <v>15835</v>
      </c>
      <c r="C8461" t="s">
        <v>52</v>
      </c>
      <c r="D8461" t="s">
        <v>17527</v>
      </c>
    </row>
    <row r="8462" spans="1:4" x14ac:dyDescent="0.2">
      <c r="A8462">
        <v>105950</v>
      </c>
      <c r="B8462" t="s">
        <v>15836</v>
      </c>
      <c r="C8462" t="s">
        <v>52</v>
      </c>
      <c r="D8462" t="s">
        <v>17527</v>
      </c>
    </row>
    <row r="8463" spans="1:4" x14ac:dyDescent="0.2">
      <c r="A8463">
        <v>100619</v>
      </c>
      <c r="B8463" t="s">
        <v>15837</v>
      </c>
      <c r="C8463" t="s">
        <v>52</v>
      </c>
      <c r="D8463">
        <v>641.73</v>
      </c>
    </row>
    <row r="8464" spans="1:4" x14ac:dyDescent="0.2">
      <c r="A8464">
        <v>99283</v>
      </c>
      <c r="B8464" t="s">
        <v>15838</v>
      </c>
      <c r="C8464" t="s">
        <v>83</v>
      </c>
      <c r="D8464" s="335">
        <v>1340</v>
      </c>
    </row>
    <row r="8465" spans="1:4" x14ac:dyDescent="0.2">
      <c r="A8465">
        <v>99293</v>
      </c>
      <c r="B8465" t="s">
        <v>15839</v>
      </c>
      <c r="C8465" t="s">
        <v>83</v>
      </c>
      <c r="D8465" s="335">
        <v>1625.44</v>
      </c>
    </row>
    <row r="8466" spans="1:4" x14ac:dyDescent="0.2">
      <c r="A8466">
        <v>99243</v>
      </c>
      <c r="B8466" t="s">
        <v>15840</v>
      </c>
      <c r="C8466" t="s">
        <v>83</v>
      </c>
      <c r="D8466" s="335">
        <v>1910.83</v>
      </c>
    </row>
    <row r="8467" spans="1:4" x14ac:dyDescent="0.2">
      <c r="A8467">
        <v>99249</v>
      </c>
      <c r="B8467" t="s">
        <v>15841</v>
      </c>
      <c r="C8467" t="s">
        <v>83</v>
      </c>
      <c r="D8467" s="335">
        <v>2338.98</v>
      </c>
    </row>
    <row r="8468" spans="1:4" x14ac:dyDescent="0.2">
      <c r="A8468">
        <v>99278</v>
      </c>
      <c r="B8468" t="s">
        <v>15842</v>
      </c>
      <c r="C8468" t="s">
        <v>83</v>
      </c>
      <c r="D8468">
        <v>486.64</v>
      </c>
    </row>
    <row r="8469" spans="1:4" x14ac:dyDescent="0.2">
      <c r="A8469">
        <v>99288</v>
      </c>
      <c r="B8469" t="s">
        <v>15843</v>
      </c>
      <c r="C8469" t="s">
        <v>83</v>
      </c>
      <c r="D8469">
        <v>642.58000000000004</v>
      </c>
    </row>
    <row r="8470" spans="1:4" x14ac:dyDescent="0.2">
      <c r="A8470">
        <v>99240</v>
      </c>
      <c r="B8470" t="s">
        <v>15844</v>
      </c>
      <c r="C8470" t="s">
        <v>83</v>
      </c>
      <c r="D8470">
        <v>855.55</v>
      </c>
    </row>
    <row r="8471" spans="1:4" x14ac:dyDescent="0.2">
      <c r="A8471">
        <v>99246</v>
      </c>
      <c r="B8471" t="s">
        <v>15845</v>
      </c>
      <c r="C8471" t="s">
        <v>83</v>
      </c>
      <c r="D8471" s="335">
        <v>1172.6099999999999</v>
      </c>
    </row>
    <row r="8472" spans="1:4" x14ac:dyDescent="0.2">
      <c r="A8472">
        <v>97981</v>
      </c>
      <c r="B8472" t="s">
        <v>15846</v>
      </c>
      <c r="C8472" t="s">
        <v>83</v>
      </c>
      <c r="D8472" s="335">
        <v>1402.31</v>
      </c>
    </row>
    <row r="8473" spans="1:4" x14ac:dyDescent="0.2">
      <c r="A8473">
        <v>97985</v>
      </c>
      <c r="B8473" t="s">
        <v>15847</v>
      </c>
      <c r="C8473" t="s">
        <v>83</v>
      </c>
      <c r="D8473" s="335">
        <v>1695.9</v>
      </c>
    </row>
    <row r="8474" spans="1:4" x14ac:dyDescent="0.2">
      <c r="A8474">
        <v>97989</v>
      </c>
      <c r="B8474" t="s">
        <v>15848</v>
      </c>
      <c r="C8474" t="s">
        <v>83</v>
      </c>
      <c r="D8474" s="335">
        <v>1989.44</v>
      </c>
    </row>
    <row r="8475" spans="1:4" x14ac:dyDescent="0.2">
      <c r="A8475">
        <v>97993</v>
      </c>
      <c r="B8475" t="s">
        <v>15849</v>
      </c>
      <c r="C8475" t="s">
        <v>83</v>
      </c>
      <c r="D8475" s="335">
        <v>2429.81</v>
      </c>
    </row>
    <row r="8476" spans="1:4" x14ac:dyDescent="0.2">
      <c r="A8476">
        <v>98409</v>
      </c>
      <c r="B8476" t="s">
        <v>15850</v>
      </c>
      <c r="C8476" t="s">
        <v>83</v>
      </c>
      <c r="D8476">
        <v>488.41</v>
      </c>
    </row>
    <row r="8477" spans="1:4" x14ac:dyDescent="0.2">
      <c r="A8477">
        <v>97983</v>
      </c>
      <c r="B8477" t="s">
        <v>15851</v>
      </c>
      <c r="C8477" t="s">
        <v>83</v>
      </c>
      <c r="D8477">
        <v>644.9</v>
      </c>
    </row>
    <row r="8478" spans="1:4" x14ac:dyDescent="0.2">
      <c r="A8478">
        <v>97987</v>
      </c>
      <c r="B8478" t="s">
        <v>15852</v>
      </c>
      <c r="C8478" t="s">
        <v>83</v>
      </c>
      <c r="D8478">
        <v>858.46</v>
      </c>
    </row>
    <row r="8479" spans="1:4" x14ac:dyDescent="0.2">
      <c r="A8479">
        <v>97991</v>
      </c>
      <c r="B8479" t="s">
        <v>15853</v>
      </c>
      <c r="C8479" t="s">
        <v>83</v>
      </c>
      <c r="D8479" s="335">
        <v>1176.58</v>
      </c>
    </row>
    <row r="8480" spans="1:4" x14ac:dyDescent="0.2">
      <c r="A8480">
        <v>99241</v>
      </c>
      <c r="B8480" t="s">
        <v>15854</v>
      </c>
      <c r="C8480" t="s">
        <v>83</v>
      </c>
      <c r="D8480" s="335">
        <v>2079.06</v>
      </c>
    </row>
    <row r="8481" spans="1:4" x14ac:dyDescent="0.2">
      <c r="A8481">
        <v>99247</v>
      </c>
      <c r="B8481" t="s">
        <v>15855</v>
      </c>
      <c r="C8481" t="s">
        <v>83</v>
      </c>
      <c r="D8481" s="335">
        <v>2371.15</v>
      </c>
    </row>
    <row r="8482" spans="1:4" x14ac:dyDescent="0.2">
      <c r="A8482">
        <v>99263</v>
      </c>
      <c r="B8482" t="s">
        <v>15856</v>
      </c>
      <c r="C8482" t="s">
        <v>83</v>
      </c>
      <c r="D8482" s="335">
        <v>2663.27</v>
      </c>
    </row>
    <row r="8483" spans="1:4" x14ac:dyDescent="0.2">
      <c r="A8483">
        <v>99276</v>
      </c>
      <c r="B8483" t="s">
        <v>15857</v>
      </c>
      <c r="C8483" t="s">
        <v>83</v>
      </c>
      <c r="D8483" s="335">
        <v>2955.42</v>
      </c>
    </row>
    <row r="8484" spans="1:4" x14ac:dyDescent="0.2">
      <c r="A8484">
        <v>99291</v>
      </c>
      <c r="B8484" t="s">
        <v>15858</v>
      </c>
      <c r="C8484" t="s">
        <v>83</v>
      </c>
      <c r="D8484" s="335">
        <v>3247.5</v>
      </c>
    </row>
    <row r="8485" spans="1:4" x14ac:dyDescent="0.2">
      <c r="A8485">
        <v>99297</v>
      </c>
      <c r="B8485" t="s">
        <v>15859</v>
      </c>
      <c r="C8485" t="s">
        <v>83</v>
      </c>
      <c r="D8485" s="335">
        <v>3563.49</v>
      </c>
    </row>
    <row r="8486" spans="1:4" x14ac:dyDescent="0.2">
      <c r="A8486">
        <v>99254</v>
      </c>
      <c r="B8486" t="s">
        <v>15860</v>
      </c>
      <c r="C8486" t="s">
        <v>83</v>
      </c>
      <c r="D8486" s="335">
        <v>1494.86</v>
      </c>
    </row>
    <row r="8487" spans="1:4" x14ac:dyDescent="0.2">
      <c r="A8487">
        <v>99261</v>
      </c>
      <c r="B8487" t="s">
        <v>15861</v>
      </c>
      <c r="C8487" t="s">
        <v>83</v>
      </c>
      <c r="D8487" s="335">
        <v>1786.93</v>
      </c>
    </row>
    <row r="8488" spans="1:4" x14ac:dyDescent="0.2">
      <c r="A8488">
        <v>99266</v>
      </c>
      <c r="B8488" t="s">
        <v>15862</v>
      </c>
      <c r="C8488" t="s">
        <v>83</v>
      </c>
      <c r="D8488" s="335">
        <v>2079.06</v>
      </c>
    </row>
    <row r="8489" spans="1:4" x14ac:dyDescent="0.2">
      <c r="A8489">
        <v>99269</v>
      </c>
      <c r="B8489" t="s">
        <v>15863</v>
      </c>
      <c r="C8489" t="s">
        <v>83</v>
      </c>
      <c r="D8489" s="335">
        <v>2371.15</v>
      </c>
    </row>
    <row r="8490" spans="1:4" x14ac:dyDescent="0.2">
      <c r="A8490">
        <v>99277</v>
      </c>
      <c r="B8490" t="s">
        <v>15864</v>
      </c>
      <c r="C8490" t="s">
        <v>83</v>
      </c>
      <c r="D8490" s="335">
        <v>2663.27</v>
      </c>
    </row>
    <row r="8491" spans="1:4" x14ac:dyDescent="0.2">
      <c r="A8491">
        <v>99281</v>
      </c>
      <c r="B8491" t="s">
        <v>15865</v>
      </c>
      <c r="C8491" t="s">
        <v>83</v>
      </c>
      <c r="D8491" s="335">
        <v>2955.42</v>
      </c>
    </row>
    <row r="8492" spans="1:4" x14ac:dyDescent="0.2">
      <c r="A8492">
        <v>99289</v>
      </c>
      <c r="B8492" t="s">
        <v>15866</v>
      </c>
      <c r="C8492" t="s">
        <v>83</v>
      </c>
      <c r="D8492" s="335">
        <v>3247.5</v>
      </c>
    </row>
    <row r="8493" spans="1:4" x14ac:dyDescent="0.2">
      <c r="A8493">
        <v>99282</v>
      </c>
      <c r="B8493" t="s">
        <v>15867</v>
      </c>
      <c r="C8493" t="s">
        <v>83</v>
      </c>
      <c r="D8493" s="335">
        <v>3276.4</v>
      </c>
    </row>
    <row r="8494" spans="1:4" x14ac:dyDescent="0.2">
      <c r="A8494">
        <v>99296</v>
      </c>
      <c r="B8494" t="s">
        <v>15868</v>
      </c>
      <c r="C8494" t="s">
        <v>83</v>
      </c>
      <c r="D8494" s="335">
        <v>3568.47</v>
      </c>
    </row>
    <row r="8495" spans="1:4" x14ac:dyDescent="0.2">
      <c r="A8495">
        <v>99299</v>
      </c>
      <c r="B8495" t="s">
        <v>15869</v>
      </c>
      <c r="C8495" t="s">
        <v>83</v>
      </c>
      <c r="D8495" s="335">
        <v>3860.49</v>
      </c>
    </row>
    <row r="8496" spans="1:4" x14ac:dyDescent="0.2">
      <c r="A8496">
        <v>99302</v>
      </c>
      <c r="B8496" t="s">
        <v>15870</v>
      </c>
      <c r="C8496" t="s">
        <v>83</v>
      </c>
      <c r="D8496" s="335">
        <v>4157.55</v>
      </c>
    </row>
    <row r="8497" spans="1:4" x14ac:dyDescent="0.2">
      <c r="A8497">
        <v>99307</v>
      </c>
      <c r="B8497" t="s">
        <v>15871</v>
      </c>
      <c r="C8497" t="s">
        <v>83</v>
      </c>
      <c r="D8497" s="335">
        <v>2687.18</v>
      </c>
    </row>
    <row r="8498" spans="1:4" x14ac:dyDescent="0.2">
      <c r="A8498">
        <v>99317</v>
      </c>
      <c r="B8498" t="s">
        <v>15872</v>
      </c>
      <c r="C8498" t="s">
        <v>83</v>
      </c>
      <c r="D8498" s="335">
        <v>2979.28</v>
      </c>
    </row>
    <row r="8499" spans="1:4" x14ac:dyDescent="0.2">
      <c r="A8499">
        <v>99321</v>
      </c>
      <c r="B8499" t="s">
        <v>15873</v>
      </c>
      <c r="C8499" t="s">
        <v>83</v>
      </c>
      <c r="D8499" s="335">
        <v>3271.42</v>
      </c>
    </row>
    <row r="8500" spans="1:4" x14ac:dyDescent="0.2">
      <c r="A8500">
        <v>99323</v>
      </c>
      <c r="B8500" t="s">
        <v>15874</v>
      </c>
      <c r="C8500" t="s">
        <v>83</v>
      </c>
      <c r="D8500" s="335">
        <v>3563.49</v>
      </c>
    </row>
    <row r="8501" spans="1:4" x14ac:dyDescent="0.2">
      <c r="A8501">
        <v>99325</v>
      </c>
      <c r="B8501" t="s">
        <v>15875</v>
      </c>
      <c r="C8501" t="s">
        <v>83</v>
      </c>
      <c r="D8501" s="335">
        <v>3860.49</v>
      </c>
    </row>
    <row r="8502" spans="1:4" x14ac:dyDescent="0.2">
      <c r="A8502">
        <v>99311</v>
      </c>
      <c r="B8502" t="s">
        <v>15876</v>
      </c>
      <c r="C8502" t="s">
        <v>83</v>
      </c>
      <c r="D8502" s="335">
        <v>4454.68</v>
      </c>
    </row>
    <row r="8503" spans="1:4" x14ac:dyDescent="0.2">
      <c r="A8503">
        <v>99314</v>
      </c>
      <c r="B8503" t="s">
        <v>15877</v>
      </c>
      <c r="C8503" t="s">
        <v>83</v>
      </c>
      <c r="D8503" s="335">
        <v>4751.75</v>
      </c>
    </row>
    <row r="8504" spans="1:4" x14ac:dyDescent="0.2">
      <c r="A8504">
        <v>99304</v>
      </c>
      <c r="B8504" t="s">
        <v>15878</v>
      </c>
      <c r="C8504" t="s">
        <v>83</v>
      </c>
      <c r="D8504" s="335">
        <v>3865.46</v>
      </c>
    </row>
    <row r="8505" spans="1:4" x14ac:dyDescent="0.2">
      <c r="A8505">
        <v>99306</v>
      </c>
      <c r="B8505" t="s">
        <v>15879</v>
      </c>
      <c r="C8505" t="s">
        <v>83</v>
      </c>
      <c r="D8505" s="335">
        <v>4157.55</v>
      </c>
    </row>
    <row r="8506" spans="1:4" x14ac:dyDescent="0.2">
      <c r="A8506">
        <v>99309</v>
      </c>
      <c r="B8506" t="s">
        <v>15880</v>
      </c>
      <c r="C8506" t="s">
        <v>83</v>
      </c>
      <c r="D8506" s="335">
        <v>4454.68</v>
      </c>
    </row>
    <row r="8507" spans="1:4" x14ac:dyDescent="0.2">
      <c r="A8507">
        <v>99327</v>
      </c>
      <c r="B8507" t="s">
        <v>15881</v>
      </c>
      <c r="C8507" t="s">
        <v>83</v>
      </c>
      <c r="D8507" s="335">
        <v>5000.07</v>
      </c>
    </row>
    <row r="8508" spans="1:4" x14ac:dyDescent="0.2">
      <c r="A8508">
        <v>98009</v>
      </c>
      <c r="B8508" t="s">
        <v>15882</v>
      </c>
      <c r="C8508" t="s">
        <v>83</v>
      </c>
      <c r="D8508" s="335">
        <v>2140.09</v>
      </c>
    </row>
    <row r="8509" spans="1:4" x14ac:dyDescent="0.2">
      <c r="A8509">
        <v>98011</v>
      </c>
      <c r="B8509" t="s">
        <v>15883</v>
      </c>
      <c r="C8509" t="s">
        <v>83</v>
      </c>
      <c r="D8509" s="335">
        <v>2441.15</v>
      </c>
    </row>
    <row r="8510" spans="1:4" x14ac:dyDescent="0.2">
      <c r="A8510">
        <v>98013</v>
      </c>
      <c r="B8510" t="s">
        <v>15884</v>
      </c>
      <c r="C8510" t="s">
        <v>83</v>
      </c>
      <c r="D8510" s="335">
        <v>2742.26</v>
      </c>
    </row>
    <row r="8511" spans="1:4" x14ac:dyDescent="0.2">
      <c r="A8511">
        <v>98015</v>
      </c>
      <c r="B8511" t="s">
        <v>15885</v>
      </c>
      <c r="C8511" t="s">
        <v>83</v>
      </c>
      <c r="D8511" s="335">
        <v>3043.39</v>
      </c>
    </row>
    <row r="8512" spans="1:4" x14ac:dyDescent="0.2">
      <c r="A8512">
        <v>98017</v>
      </c>
      <c r="B8512" t="s">
        <v>15886</v>
      </c>
      <c r="C8512" t="s">
        <v>83</v>
      </c>
      <c r="D8512" s="335">
        <v>3344.44</v>
      </c>
    </row>
    <row r="8513" spans="1:4" x14ac:dyDescent="0.2">
      <c r="A8513">
        <v>98019</v>
      </c>
      <c r="B8513" t="s">
        <v>15887</v>
      </c>
      <c r="C8513" t="s">
        <v>83</v>
      </c>
      <c r="D8513" s="335">
        <v>3672.1</v>
      </c>
    </row>
    <row r="8514" spans="1:4" x14ac:dyDescent="0.2">
      <c r="A8514">
        <v>97995</v>
      </c>
      <c r="B8514" t="s">
        <v>15888</v>
      </c>
      <c r="C8514" t="s">
        <v>83</v>
      </c>
      <c r="D8514" s="335">
        <v>1537.94</v>
      </c>
    </row>
    <row r="8515" spans="1:4" x14ac:dyDescent="0.2">
      <c r="A8515">
        <v>97997</v>
      </c>
      <c r="B8515" t="s">
        <v>15889</v>
      </c>
      <c r="C8515" t="s">
        <v>83</v>
      </c>
      <c r="D8515" s="335">
        <v>1838.98</v>
      </c>
    </row>
    <row r="8516" spans="1:4" x14ac:dyDescent="0.2">
      <c r="A8516">
        <v>97999</v>
      </c>
      <c r="B8516" t="s">
        <v>15890</v>
      </c>
      <c r="C8516" t="s">
        <v>83</v>
      </c>
      <c r="D8516" s="335">
        <v>2140.09</v>
      </c>
    </row>
    <row r="8517" spans="1:4" x14ac:dyDescent="0.2">
      <c r="A8517">
        <v>98001</v>
      </c>
      <c r="B8517" t="s">
        <v>15891</v>
      </c>
      <c r="C8517" t="s">
        <v>83</v>
      </c>
      <c r="D8517" s="335">
        <v>2441.15</v>
      </c>
    </row>
    <row r="8518" spans="1:4" x14ac:dyDescent="0.2">
      <c r="A8518">
        <v>98003</v>
      </c>
      <c r="B8518" t="s">
        <v>15892</v>
      </c>
      <c r="C8518" t="s">
        <v>83</v>
      </c>
      <c r="D8518" s="335">
        <v>2742.26</v>
      </c>
    </row>
    <row r="8519" spans="1:4" x14ac:dyDescent="0.2">
      <c r="A8519">
        <v>98005</v>
      </c>
      <c r="B8519" t="s">
        <v>15893</v>
      </c>
      <c r="C8519" t="s">
        <v>83</v>
      </c>
      <c r="D8519" s="335">
        <v>3043.39</v>
      </c>
    </row>
    <row r="8520" spans="1:4" x14ac:dyDescent="0.2">
      <c r="A8520">
        <v>98007</v>
      </c>
      <c r="B8520" t="s">
        <v>15894</v>
      </c>
      <c r="C8520" t="s">
        <v>83</v>
      </c>
      <c r="D8520" s="335">
        <v>3344.44</v>
      </c>
    </row>
    <row r="8521" spans="1:4" x14ac:dyDescent="0.2">
      <c r="A8521">
        <v>98031</v>
      </c>
      <c r="B8521" t="s">
        <v>15895</v>
      </c>
      <c r="C8521" t="s">
        <v>83</v>
      </c>
      <c r="D8521" s="335">
        <v>3376.61</v>
      </c>
    </row>
    <row r="8522" spans="1:4" x14ac:dyDescent="0.2">
      <c r="A8522">
        <v>98033</v>
      </c>
      <c r="B8522" t="s">
        <v>15896</v>
      </c>
      <c r="C8522" t="s">
        <v>83</v>
      </c>
      <c r="D8522" s="335">
        <v>3677.65</v>
      </c>
    </row>
    <row r="8523" spans="1:4" x14ac:dyDescent="0.2">
      <c r="A8523">
        <v>98035</v>
      </c>
      <c r="B8523" t="s">
        <v>15897</v>
      </c>
      <c r="C8523" t="s">
        <v>83</v>
      </c>
      <c r="D8523" s="335">
        <v>3978.64</v>
      </c>
    </row>
    <row r="8524" spans="1:4" x14ac:dyDescent="0.2">
      <c r="A8524">
        <v>98037</v>
      </c>
      <c r="B8524" t="s">
        <v>15898</v>
      </c>
      <c r="C8524" t="s">
        <v>83</v>
      </c>
      <c r="D8524" s="335">
        <v>4285.24</v>
      </c>
    </row>
    <row r="8525" spans="1:4" x14ac:dyDescent="0.2">
      <c r="A8525">
        <v>98021</v>
      </c>
      <c r="B8525" t="s">
        <v>15899</v>
      </c>
      <c r="C8525" t="s">
        <v>83</v>
      </c>
      <c r="D8525" s="335">
        <v>2768.87</v>
      </c>
    </row>
    <row r="8526" spans="1:4" x14ac:dyDescent="0.2">
      <c r="A8526">
        <v>98023</v>
      </c>
      <c r="B8526" t="s">
        <v>15900</v>
      </c>
      <c r="C8526" t="s">
        <v>83</v>
      </c>
      <c r="D8526" s="335">
        <v>3069.93</v>
      </c>
    </row>
    <row r="8527" spans="1:4" x14ac:dyDescent="0.2">
      <c r="A8527">
        <v>98025</v>
      </c>
      <c r="B8527" t="s">
        <v>15901</v>
      </c>
      <c r="C8527" t="s">
        <v>83</v>
      </c>
      <c r="D8527" s="335">
        <v>3371.06</v>
      </c>
    </row>
    <row r="8528" spans="1:4" x14ac:dyDescent="0.2">
      <c r="A8528">
        <v>98027</v>
      </c>
      <c r="B8528" t="s">
        <v>15902</v>
      </c>
      <c r="C8528" t="s">
        <v>83</v>
      </c>
      <c r="D8528" s="335">
        <v>3672.1</v>
      </c>
    </row>
    <row r="8529" spans="1:4" x14ac:dyDescent="0.2">
      <c r="A8529">
        <v>98029</v>
      </c>
      <c r="B8529" t="s">
        <v>15903</v>
      </c>
      <c r="C8529" t="s">
        <v>83</v>
      </c>
      <c r="D8529" s="335">
        <v>3978.64</v>
      </c>
    </row>
    <row r="8530" spans="1:4" x14ac:dyDescent="0.2">
      <c r="A8530">
        <v>98045</v>
      </c>
      <c r="B8530" t="s">
        <v>15904</v>
      </c>
      <c r="C8530" t="s">
        <v>83</v>
      </c>
      <c r="D8530" s="335">
        <v>4591.91</v>
      </c>
    </row>
    <row r="8531" spans="1:4" x14ac:dyDescent="0.2">
      <c r="A8531">
        <v>98047</v>
      </c>
      <c r="B8531" t="s">
        <v>15905</v>
      </c>
      <c r="C8531" t="s">
        <v>83</v>
      </c>
      <c r="D8531" s="335">
        <v>4898.5200000000004</v>
      </c>
    </row>
    <row r="8532" spans="1:4" x14ac:dyDescent="0.2">
      <c r="A8532">
        <v>98039</v>
      </c>
      <c r="B8532" t="s">
        <v>15906</v>
      </c>
      <c r="C8532" t="s">
        <v>83</v>
      </c>
      <c r="D8532" s="335">
        <v>3984.18</v>
      </c>
    </row>
    <row r="8533" spans="1:4" x14ac:dyDescent="0.2">
      <c r="A8533">
        <v>98041</v>
      </c>
      <c r="B8533" t="s">
        <v>15907</v>
      </c>
      <c r="C8533" t="s">
        <v>83</v>
      </c>
      <c r="D8533" s="335">
        <v>4285.24</v>
      </c>
    </row>
    <row r="8534" spans="1:4" x14ac:dyDescent="0.2">
      <c r="A8534">
        <v>98043</v>
      </c>
      <c r="B8534" t="s">
        <v>15908</v>
      </c>
      <c r="C8534" t="s">
        <v>83</v>
      </c>
      <c r="D8534" s="335">
        <v>4591.91</v>
      </c>
    </row>
    <row r="8535" spans="1:4" x14ac:dyDescent="0.2">
      <c r="A8535">
        <v>98049</v>
      </c>
      <c r="B8535" t="s">
        <v>15909</v>
      </c>
      <c r="C8535" t="s">
        <v>83</v>
      </c>
      <c r="D8535" s="335">
        <v>5150.8599999999997</v>
      </c>
    </row>
    <row r="8536" spans="1:4" x14ac:dyDescent="0.2">
      <c r="A8536">
        <v>101809</v>
      </c>
      <c r="B8536" t="s">
        <v>15910</v>
      </c>
      <c r="C8536" t="s">
        <v>52</v>
      </c>
      <c r="D8536" s="335">
        <v>3242.22</v>
      </c>
    </row>
    <row r="8537" spans="1:4" x14ac:dyDescent="0.2">
      <c r="A8537">
        <v>99280</v>
      </c>
      <c r="B8537" t="s">
        <v>15911</v>
      </c>
      <c r="C8537" t="s">
        <v>52</v>
      </c>
      <c r="D8537" s="335">
        <v>2330.77</v>
      </c>
    </row>
    <row r="8538" spans="1:4" x14ac:dyDescent="0.2">
      <c r="A8538">
        <v>99292</v>
      </c>
      <c r="B8538" t="s">
        <v>15912</v>
      </c>
      <c r="C8538" t="s">
        <v>52</v>
      </c>
      <c r="D8538" s="335">
        <v>2871.08</v>
      </c>
    </row>
    <row r="8539" spans="1:4" x14ac:dyDescent="0.2">
      <c r="A8539">
        <v>99242</v>
      </c>
      <c r="B8539" t="s">
        <v>15913</v>
      </c>
      <c r="C8539" t="s">
        <v>52</v>
      </c>
      <c r="D8539" s="335">
        <v>3407.08</v>
      </c>
    </row>
    <row r="8540" spans="1:4" x14ac:dyDescent="0.2">
      <c r="A8540">
        <v>99248</v>
      </c>
      <c r="B8540" t="s">
        <v>15914</v>
      </c>
      <c r="C8540" t="s">
        <v>52</v>
      </c>
      <c r="D8540" s="335">
        <v>4346.45</v>
      </c>
    </row>
    <row r="8541" spans="1:4" x14ac:dyDescent="0.2">
      <c r="A8541">
        <v>99275</v>
      </c>
      <c r="B8541" t="s">
        <v>15915</v>
      </c>
      <c r="C8541" t="s">
        <v>52</v>
      </c>
      <c r="D8541" s="335">
        <v>1165.0899999999999</v>
      </c>
    </row>
    <row r="8542" spans="1:4" x14ac:dyDescent="0.2">
      <c r="A8542">
        <v>99285</v>
      </c>
      <c r="B8542" t="s">
        <v>15916</v>
      </c>
      <c r="C8542" t="s">
        <v>52</v>
      </c>
      <c r="D8542" s="335">
        <v>1548.21</v>
      </c>
    </row>
    <row r="8543" spans="1:4" x14ac:dyDescent="0.2">
      <c r="A8543">
        <v>102457</v>
      </c>
      <c r="B8543" t="s">
        <v>15917</v>
      </c>
      <c r="C8543" t="s">
        <v>52</v>
      </c>
      <c r="D8543" s="335">
        <v>1944.26</v>
      </c>
    </row>
    <row r="8544" spans="1:4" x14ac:dyDescent="0.2">
      <c r="A8544">
        <v>102142</v>
      </c>
      <c r="B8544" t="s">
        <v>15918</v>
      </c>
      <c r="C8544" t="s">
        <v>52</v>
      </c>
      <c r="D8544" s="335">
        <v>3071.39</v>
      </c>
    </row>
    <row r="8545" spans="1:4" x14ac:dyDescent="0.2">
      <c r="A8545">
        <v>97980</v>
      </c>
      <c r="B8545" t="s">
        <v>15919</v>
      </c>
      <c r="C8545" t="s">
        <v>52</v>
      </c>
      <c r="D8545" s="335">
        <v>2396.2199999999998</v>
      </c>
    </row>
    <row r="8546" spans="1:4" x14ac:dyDescent="0.2">
      <c r="A8546">
        <v>98405</v>
      </c>
      <c r="B8546" t="s">
        <v>15920</v>
      </c>
      <c r="C8546" t="s">
        <v>52</v>
      </c>
      <c r="D8546" s="335">
        <v>2945.71</v>
      </c>
    </row>
    <row r="8547" spans="1:4" x14ac:dyDescent="0.2">
      <c r="A8547">
        <v>97988</v>
      </c>
      <c r="B8547" t="s">
        <v>15921</v>
      </c>
      <c r="C8547" t="s">
        <v>52</v>
      </c>
      <c r="D8547" s="335">
        <v>3490.07</v>
      </c>
    </row>
    <row r="8548" spans="1:4" x14ac:dyDescent="0.2">
      <c r="A8548">
        <v>97992</v>
      </c>
      <c r="B8548" t="s">
        <v>15922</v>
      </c>
      <c r="C8548" t="s">
        <v>52</v>
      </c>
      <c r="D8548" s="335">
        <v>4446.6099999999997</v>
      </c>
    </row>
    <row r="8549" spans="1:4" x14ac:dyDescent="0.2">
      <c r="A8549">
        <v>97978</v>
      </c>
      <c r="B8549" t="s">
        <v>15923</v>
      </c>
      <c r="C8549" t="s">
        <v>52</v>
      </c>
      <c r="D8549" s="335">
        <v>1172.3800000000001</v>
      </c>
    </row>
    <row r="8550" spans="1:4" x14ac:dyDescent="0.2">
      <c r="A8550">
        <v>98410</v>
      </c>
      <c r="B8550" t="s">
        <v>15924</v>
      </c>
      <c r="C8550" t="s">
        <v>52</v>
      </c>
      <c r="D8550" s="335">
        <v>1477.61</v>
      </c>
    </row>
    <row r="8551" spans="1:4" x14ac:dyDescent="0.2">
      <c r="A8551">
        <v>102139</v>
      </c>
      <c r="B8551" t="s">
        <v>15925</v>
      </c>
      <c r="C8551" t="s">
        <v>52</v>
      </c>
      <c r="D8551" s="335">
        <v>2021.63</v>
      </c>
    </row>
    <row r="8552" spans="1:4" x14ac:dyDescent="0.2">
      <c r="A8552">
        <v>102141</v>
      </c>
      <c r="B8552" t="s">
        <v>15926</v>
      </c>
      <c r="C8552" t="s">
        <v>52</v>
      </c>
      <c r="D8552" s="335">
        <v>3104.32</v>
      </c>
    </row>
    <row r="8553" spans="1:4" x14ac:dyDescent="0.2">
      <c r="A8553">
        <v>99290</v>
      </c>
      <c r="B8553" t="s">
        <v>15927</v>
      </c>
      <c r="C8553" t="s">
        <v>52</v>
      </c>
      <c r="D8553" s="335">
        <v>4544.74</v>
      </c>
    </row>
    <row r="8554" spans="1:4" x14ac:dyDescent="0.2">
      <c r="A8554">
        <v>99244</v>
      </c>
      <c r="B8554" t="s">
        <v>15928</v>
      </c>
      <c r="C8554" t="s">
        <v>52</v>
      </c>
      <c r="D8554" s="335">
        <v>5537.5</v>
      </c>
    </row>
    <row r="8555" spans="1:4" x14ac:dyDescent="0.2">
      <c r="A8555">
        <v>99256</v>
      </c>
      <c r="B8555" t="s">
        <v>15929</v>
      </c>
      <c r="C8555" t="s">
        <v>52</v>
      </c>
      <c r="D8555" s="335">
        <v>6499.15</v>
      </c>
    </row>
    <row r="8556" spans="1:4" x14ac:dyDescent="0.2">
      <c r="A8556">
        <v>99271</v>
      </c>
      <c r="B8556" t="s">
        <v>15930</v>
      </c>
      <c r="C8556" t="s">
        <v>52</v>
      </c>
      <c r="D8556" s="335">
        <v>7460.77</v>
      </c>
    </row>
    <row r="8557" spans="1:4" x14ac:dyDescent="0.2">
      <c r="A8557">
        <v>99284</v>
      </c>
      <c r="B8557" t="s">
        <v>15931</v>
      </c>
      <c r="C8557" t="s">
        <v>52</v>
      </c>
      <c r="D8557" s="335">
        <v>8422.5</v>
      </c>
    </row>
    <row r="8558" spans="1:4" x14ac:dyDescent="0.2">
      <c r="A8558">
        <v>99294</v>
      </c>
      <c r="B8558" t="s">
        <v>15932</v>
      </c>
      <c r="C8558" t="s">
        <v>52</v>
      </c>
      <c r="D8558" s="335">
        <v>9384.1299999999992</v>
      </c>
    </row>
    <row r="8559" spans="1:4" x14ac:dyDescent="0.2">
      <c r="A8559">
        <v>99252</v>
      </c>
      <c r="B8559" t="s">
        <v>15933</v>
      </c>
      <c r="C8559" t="s">
        <v>52</v>
      </c>
      <c r="D8559" s="335">
        <v>2922.31</v>
      </c>
    </row>
    <row r="8560" spans="1:4" x14ac:dyDescent="0.2">
      <c r="A8560">
        <v>99259</v>
      </c>
      <c r="B8560" t="s">
        <v>15934</v>
      </c>
      <c r="C8560" t="s">
        <v>52</v>
      </c>
      <c r="D8560" s="335">
        <v>3691.51</v>
      </c>
    </row>
    <row r="8561" spans="1:4" x14ac:dyDescent="0.2">
      <c r="A8561">
        <v>99265</v>
      </c>
      <c r="B8561" t="s">
        <v>15935</v>
      </c>
      <c r="C8561" t="s">
        <v>52</v>
      </c>
      <c r="D8561" s="335">
        <v>4460.62</v>
      </c>
    </row>
    <row r="8562" spans="1:4" x14ac:dyDescent="0.2">
      <c r="A8562">
        <v>99267</v>
      </c>
      <c r="B8562" t="s">
        <v>15936</v>
      </c>
      <c r="C8562" t="s">
        <v>52</v>
      </c>
      <c r="D8562" s="335">
        <v>5229.84</v>
      </c>
    </row>
    <row r="8563" spans="1:4" x14ac:dyDescent="0.2">
      <c r="A8563">
        <v>99274</v>
      </c>
      <c r="B8563" t="s">
        <v>15937</v>
      </c>
      <c r="C8563" t="s">
        <v>52</v>
      </c>
      <c r="D8563" s="335">
        <v>6038.19</v>
      </c>
    </row>
    <row r="8564" spans="1:4" x14ac:dyDescent="0.2">
      <c r="A8564">
        <v>99279</v>
      </c>
      <c r="B8564" t="s">
        <v>15938</v>
      </c>
      <c r="C8564" t="s">
        <v>52</v>
      </c>
      <c r="D8564" s="335">
        <v>6812.28</v>
      </c>
    </row>
    <row r="8565" spans="1:4" x14ac:dyDescent="0.2">
      <c r="A8565">
        <v>99286</v>
      </c>
      <c r="B8565" t="s">
        <v>15939</v>
      </c>
      <c r="C8565" t="s">
        <v>52</v>
      </c>
      <c r="D8565" s="335">
        <v>7586.45</v>
      </c>
    </row>
    <row r="8566" spans="1:4" x14ac:dyDescent="0.2">
      <c r="A8566">
        <v>99326</v>
      </c>
      <c r="B8566" t="s">
        <v>15940</v>
      </c>
      <c r="C8566" t="s">
        <v>52</v>
      </c>
      <c r="D8566" s="335">
        <v>9171.9599999999991</v>
      </c>
    </row>
    <row r="8567" spans="1:4" x14ac:dyDescent="0.2">
      <c r="A8567">
        <v>99287</v>
      </c>
      <c r="B8567" t="s">
        <v>15941</v>
      </c>
      <c r="C8567" t="s">
        <v>52</v>
      </c>
      <c r="D8567" s="335">
        <v>10537.81</v>
      </c>
    </row>
    <row r="8568" spans="1:4" x14ac:dyDescent="0.2">
      <c r="A8568">
        <v>99298</v>
      </c>
      <c r="B8568" t="s">
        <v>15942</v>
      </c>
      <c r="C8568" t="s">
        <v>52</v>
      </c>
      <c r="D8568" s="335">
        <v>11903.69</v>
      </c>
    </row>
    <row r="8569" spans="1:4" x14ac:dyDescent="0.2">
      <c r="A8569">
        <v>99300</v>
      </c>
      <c r="B8569" t="s">
        <v>15943</v>
      </c>
      <c r="C8569" t="s">
        <v>52</v>
      </c>
      <c r="D8569" s="335">
        <v>13269.58</v>
      </c>
    </row>
    <row r="8570" spans="1:4" x14ac:dyDescent="0.2">
      <c r="A8570">
        <v>99301</v>
      </c>
      <c r="B8570" t="s">
        <v>15944</v>
      </c>
      <c r="C8570" t="s">
        <v>52</v>
      </c>
      <c r="D8570" s="335">
        <v>6668.81</v>
      </c>
    </row>
    <row r="8571" spans="1:4" x14ac:dyDescent="0.2">
      <c r="A8571">
        <v>99312</v>
      </c>
      <c r="B8571" t="s">
        <v>15945</v>
      </c>
      <c r="C8571" t="s">
        <v>52</v>
      </c>
      <c r="D8571" s="335">
        <v>7804.76</v>
      </c>
    </row>
    <row r="8572" spans="1:4" x14ac:dyDescent="0.2">
      <c r="A8572">
        <v>99320</v>
      </c>
      <c r="B8572" t="s">
        <v>15946</v>
      </c>
      <c r="C8572" t="s">
        <v>52</v>
      </c>
      <c r="D8572" s="335">
        <v>9009.4</v>
      </c>
    </row>
    <row r="8573" spans="1:4" x14ac:dyDescent="0.2">
      <c r="A8573">
        <v>99322</v>
      </c>
      <c r="B8573" t="s">
        <v>15947</v>
      </c>
      <c r="C8573" t="s">
        <v>52</v>
      </c>
      <c r="D8573" s="335">
        <v>10153.99</v>
      </c>
    </row>
    <row r="8574" spans="1:4" x14ac:dyDescent="0.2">
      <c r="A8574">
        <v>99324</v>
      </c>
      <c r="B8574" t="s">
        <v>15948</v>
      </c>
      <c r="C8574" t="s">
        <v>52</v>
      </c>
      <c r="D8574" s="335">
        <v>11298.62</v>
      </c>
    </row>
    <row r="8575" spans="1:4" x14ac:dyDescent="0.2">
      <c r="A8575">
        <v>99310</v>
      </c>
      <c r="B8575" t="s">
        <v>15949</v>
      </c>
      <c r="C8575" t="s">
        <v>52</v>
      </c>
      <c r="D8575" s="335">
        <v>15503.51</v>
      </c>
    </row>
    <row r="8576" spans="1:4" x14ac:dyDescent="0.2">
      <c r="A8576">
        <v>99313</v>
      </c>
      <c r="B8576" t="s">
        <v>15950</v>
      </c>
      <c r="C8576" t="s">
        <v>52</v>
      </c>
      <c r="D8576" s="335">
        <v>17264.21</v>
      </c>
    </row>
    <row r="8577" spans="1:4" x14ac:dyDescent="0.2">
      <c r="A8577">
        <v>99303</v>
      </c>
      <c r="B8577" t="s">
        <v>15951</v>
      </c>
      <c r="C8577" t="s">
        <v>52</v>
      </c>
      <c r="D8577" s="335">
        <v>12140.21</v>
      </c>
    </row>
    <row r="8578" spans="1:4" x14ac:dyDescent="0.2">
      <c r="A8578">
        <v>99305</v>
      </c>
      <c r="B8578" t="s">
        <v>15952</v>
      </c>
      <c r="C8578" t="s">
        <v>52</v>
      </c>
      <c r="D8578" s="335">
        <v>13703.55</v>
      </c>
    </row>
    <row r="8579" spans="1:4" x14ac:dyDescent="0.2">
      <c r="A8579">
        <v>99308</v>
      </c>
      <c r="B8579" t="s">
        <v>15953</v>
      </c>
      <c r="C8579" t="s">
        <v>52</v>
      </c>
      <c r="D8579" s="335">
        <v>15266.91</v>
      </c>
    </row>
    <row r="8580" spans="1:4" x14ac:dyDescent="0.2">
      <c r="A8580">
        <v>99315</v>
      </c>
      <c r="B8580" t="s">
        <v>15954</v>
      </c>
      <c r="C8580" t="s">
        <v>52</v>
      </c>
      <c r="D8580" s="335">
        <v>19261.560000000001</v>
      </c>
    </row>
    <row r="8581" spans="1:4" x14ac:dyDescent="0.2">
      <c r="A8581">
        <v>98008</v>
      </c>
      <c r="B8581" t="s">
        <v>15955</v>
      </c>
      <c r="C8581" t="s">
        <v>52</v>
      </c>
      <c r="D8581" s="335">
        <v>4626.47</v>
      </c>
    </row>
    <row r="8582" spans="1:4" x14ac:dyDescent="0.2">
      <c r="A8582">
        <v>98010</v>
      </c>
      <c r="B8582" t="s">
        <v>15956</v>
      </c>
      <c r="C8582" t="s">
        <v>52</v>
      </c>
      <c r="D8582" s="335">
        <v>5637.22</v>
      </c>
    </row>
    <row r="8583" spans="1:4" x14ac:dyDescent="0.2">
      <c r="A8583">
        <v>98012</v>
      </c>
      <c r="B8583" t="s">
        <v>15957</v>
      </c>
      <c r="C8583" t="s">
        <v>52</v>
      </c>
      <c r="D8583" s="335">
        <v>6616.84</v>
      </c>
    </row>
    <row r="8584" spans="1:4" x14ac:dyDescent="0.2">
      <c r="A8584">
        <v>98014</v>
      </c>
      <c r="B8584" t="s">
        <v>15958</v>
      </c>
      <c r="C8584" t="s">
        <v>52</v>
      </c>
      <c r="D8584" s="335">
        <v>7596.44</v>
      </c>
    </row>
    <row r="8585" spans="1:4" x14ac:dyDescent="0.2">
      <c r="A8585">
        <v>98016</v>
      </c>
      <c r="B8585" t="s">
        <v>15959</v>
      </c>
      <c r="C8585" t="s">
        <v>52</v>
      </c>
      <c r="D8585" s="335">
        <v>8576.17</v>
      </c>
    </row>
    <row r="8586" spans="1:4" x14ac:dyDescent="0.2">
      <c r="A8586">
        <v>98018</v>
      </c>
      <c r="B8586" t="s">
        <v>15960</v>
      </c>
      <c r="C8586" t="s">
        <v>52</v>
      </c>
      <c r="D8586" s="335">
        <v>9555.77</v>
      </c>
    </row>
    <row r="8587" spans="1:4" x14ac:dyDescent="0.2">
      <c r="A8587">
        <v>97994</v>
      </c>
      <c r="B8587" t="s">
        <v>15961</v>
      </c>
      <c r="C8587" t="s">
        <v>52</v>
      </c>
      <c r="D8587" s="335">
        <v>2974.29</v>
      </c>
    </row>
    <row r="8588" spans="1:4" x14ac:dyDescent="0.2">
      <c r="A8588">
        <v>97996</v>
      </c>
      <c r="B8588" t="s">
        <v>15962</v>
      </c>
      <c r="C8588" t="s">
        <v>52</v>
      </c>
      <c r="D8588" s="335">
        <v>3757.84</v>
      </c>
    </row>
    <row r="8589" spans="1:4" x14ac:dyDescent="0.2">
      <c r="A8589">
        <v>98407</v>
      </c>
      <c r="B8589" t="s">
        <v>15963</v>
      </c>
      <c r="C8589" t="s">
        <v>52</v>
      </c>
      <c r="D8589" s="335">
        <v>4541.29</v>
      </c>
    </row>
    <row r="8590" spans="1:4" x14ac:dyDescent="0.2">
      <c r="A8590">
        <v>98408</v>
      </c>
      <c r="B8590" t="s">
        <v>15964</v>
      </c>
      <c r="C8590" t="s">
        <v>52</v>
      </c>
      <c r="D8590" s="335">
        <v>5324.85</v>
      </c>
    </row>
    <row r="8591" spans="1:4" x14ac:dyDescent="0.2">
      <c r="A8591">
        <v>98002</v>
      </c>
      <c r="B8591" t="s">
        <v>15965</v>
      </c>
      <c r="C8591" t="s">
        <v>52</v>
      </c>
      <c r="D8591" s="335">
        <v>6147.54</v>
      </c>
    </row>
    <row r="8592" spans="1:4" x14ac:dyDescent="0.2">
      <c r="A8592">
        <v>98406</v>
      </c>
      <c r="B8592" t="s">
        <v>15966</v>
      </c>
      <c r="C8592" t="s">
        <v>52</v>
      </c>
      <c r="D8592" s="335">
        <v>6935.98</v>
      </c>
    </row>
    <row r="8593" spans="1:4" x14ac:dyDescent="0.2">
      <c r="A8593">
        <v>98006</v>
      </c>
      <c r="B8593" t="s">
        <v>15967</v>
      </c>
      <c r="C8593" t="s">
        <v>52</v>
      </c>
      <c r="D8593" s="335">
        <v>7724.48</v>
      </c>
    </row>
    <row r="8594" spans="1:4" x14ac:dyDescent="0.2">
      <c r="A8594">
        <v>98030</v>
      </c>
      <c r="B8594" t="s">
        <v>15968</v>
      </c>
      <c r="C8594" t="s">
        <v>52</v>
      </c>
      <c r="D8594" s="335">
        <v>9341.26</v>
      </c>
    </row>
    <row r="8595" spans="1:4" x14ac:dyDescent="0.2">
      <c r="A8595">
        <v>98032</v>
      </c>
      <c r="B8595" t="s">
        <v>15969</v>
      </c>
      <c r="C8595" t="s">
        <v>52</v>
      </c>
      <c r="D8595" s="335">
        <v>10733.38</v>
      </c>
    </row>
    <row r="8596" spans="1:4" x14ac:dyDescent="0.2">
      <c r="A8596">
        <v>98034</v>
      </c>
      <c r="B8596" t="s">
        <v>15970</v>
      </c>
      <c r="C8596" t="s">
        <v>52</v>
      </c>
      <c r="D8596" s="335">
        <v>12125.54</v>
      </c>
    </row>
    <row r="8597" spans="1:4" x14ac:dyDescent="0.2">
      <c r="A8597">
        <v>98036</v>
      </c>
      <c r="B8597" t="s">
        <v>15971</v>
      </c>
      <c r="C8597" t="s">
        <v>52</v>
      </c>
      <c r="D8597" s="335">
        <v>13517.71</v>
      </c>
    </row>
    <row r="8598" spans="1:4" x14ac:dyDescent="0.2">
      <c r="A8598">
        <v>98020</v>
      </c>
      <c r="B8598" t="s">
        <v>15972</v>
      </c>
      <c r="C8598" t="s">
        <v>52</v>
      </c>
      <c r="D8598" s="335">
        <v>6790.28</v>
      </c>
    </row>
    <row r="8599" spans="1:4" x14ac:dyDescent="0.2">
      <c r="A8599">
        <v>98022</v>
      </c>
      <c r="B8599" t="s">
        <v>15973</v>
      </c>
      <c r="C8599" t="s">
        <v>52</v>
      </c>
      <c r="D8599" s="335">
        <v>7947.41</v>
      </c>
    </row>
    <row r="8600" spans="1:4" x14ac:dyDescent="0.2">
      <c r="A8600">
        <v>98024</v>
      </c>
      <c r="B8600" t="s">
        <v>15974</v>
      </c>
      <c r="C8600" t="s">
        <v>52</v>
      </c>
      <c r="D8600" s="335">
        <v>9173.24</v>
      </c>
    </row>
    <row r="8601" spans="1:4" x14ac:dyDescent="0.2">
      <c r="A8601">
        <v>98026</v>
      </c>
      <c r="B8601" t="s">
        <v>15975</v>
      </c>
      <c r="C8601" t="s">
        <v>52</v>
      </c>
      <c r="D8601" s="335">
        <v>10339</v>
      </c>
    </row>
    <row r="8602" spans="1:4" x14ac:dyDescent="0.2">
      <c r="A8602">
        <v>98028</v>
      </c>
      <c r="B8602" t="s">
        <v>15976</v>
      </c>
      <c r="C8602" t="s">
        <v>52</v>
      </c>
      <c r="D8602" s="335">
        <v>11504.83</v>
      </c>
    </row>
    <row r="8603" spans="1:4" x14ac:dyDescent="0.2">
      <c r="A8603">
        <v>98044</v>
      </c>
      <c r="B8603" t="s">
        <v>15977</v>
      </c>
      <c r="C8603" t="s">
        <v>52</v>
      </c>
      <c r="D8603" s="335">
        <v>15795.63</v>
      </c>
    </row>
    <row r="8604" spans="1:4" x14ac:dyDescent="0.2">
      <c r="A8604">
        <v>98046</v>
      </c>
      <c r="B8604" t="s">
        <v>15978</v>
      </c>
      <c r="C8604" t="s">
        <v>52</v>
      </c>
      <c r="D8604" s="335">
        <v>17590.27</v>
      </c>
    </row>
    <row r="8605" spans="1:4" x14ac:dyDescent="0.2">
      <c r="A8605">
        <v>98038</v>
      </c>
      <c r="B8605" t="s">
        <v>15979</v>
      </c>
      <c r="C8605" t="s">
        <v>52</v>
      </c>
      <c r="D8605" s="335">
        <v>12367.08</v>
      </c>
    </row>
    <row r="8606" spans="1:4" x14ac:dyDescent="0.2">
      <c r="A8606">
        <v>98040</v>
      </c>
      <c r="B8606" t="s">
        <v>15980</v>
      </c>
      <c r="C8606" t="s">
        <v>52</v>
      </c>
      <c r="D8606" s="335">
        <v>13960.53</v>
      </c>
    </row>
    <row r="8607" spans="1:4" x14ac:dyDescent="0.2">
      <c r="A8607">
        <v>98042</v>
      </c>
      <c r="B8607" t="s">
        <v>15981</v>
      </c>
      <c r="C8607" t="s">
        <v>52</v>
      </c>
      <c r="D8607" s="335">
        <v>15554</v>
      </c>
    </row>
    <row r="8608" spans="1:4" x14ac:dyDescent="0.2">
      <c r="A8608">
        <v>98048</v>
      </c>
      <c r="B8608" t="s">
        <v>15982</v>
      </c>
      <c r="C8608" t="s">
        <v>52</v>
      </c>
      <c r="D8608" s="335">
        <v>19626.57</v>
      </c>
    </row>
    <row r="8609" spans="1:4" x14ac:dyDescent="0.2">
      <c r="A8609">
        <v>97955</v>
      </c>
      <c r="B8609" t="s">
        <v>15983</v>
      </c>
      <c r="C8609" t="s">
        <v>52</v>
      </c>
      <c r="D8609" s="335">
        <v>3464.23</v>
      </c>
    </row>
    <row r="8610" spans="1:4" x14ac:dyDescent="0.2">
      <c r="A8610">
        <v>97948</v>
      </c>
      <c r="B8610" t="s">
        <v>15984</v>
      </c>
      <c r="C8610" t="s">
        <v>52</v>
      </c>
      <c r="D8610" s="335">
        <v>3903.47</v>
      </c>
    </row>
    <row r="8611" spans="1:4" x14ac:dyDescent="0.2">
      <c r="A8611">
        <v>97934</v>
      </c>
      <c r="B8611" t="s">
        <v>15985</v>
      </c>
      <c r="C8611" t="s">
        <v>52</v>
      </c>
      <c r="D8611" s="335">
        <v>2777.72</v>
      </c>
    </row>
    <row r="8612" spans="1:4" x14ac:dyDescent="0.2">
      <c r="A8612">
        <v>97953</v>
      </c>
      <c r="B8612" t="s">
        <v>15986</v>
      </c>
      <c r="C8612" t="s">
        <v>52</v>
      </c>
      <c r="D8612" s="335">
        <v>1624.39</v>
      </c>
    </row>
    <row r="8613" spans="1:4" x14ac:dyDescent="0.2">
      <c r="A8613">
        <v>97947</v>
      </c>
      <c r="B8613" t="s">
        <v>15987</v>
      </c>
      <c r="C8613" t="s">
        <v>52</v>
      </c>
      <c r="D8613" s="335">
        <v>2113.5</v>
      </c>
    </row>
    <row r="8614" spans="1:4" x14ac:dyDescent="0.2">
      <c r="A8614">
        <v>97933</v>
      </c>
      <c r="B8614" t="s">
        <v>15988</v>
      </c>
      <c r="C8614" t="s">
        <v>52</v>
      </c>
      <c r="D8614" s="335">
        <v>1347.8</v>
      </c>
    </row>
    <row r="8615" spans="1:4" x14ac:dyDescent="0.2">
      <c r="A8615">
        <v>97961</v>
      </c>
      <c r="B8615" t="s">
        <v>1497</v>
      </c>
      <c r="C8615" t="s">
        <v>52</v>
      </c>
      <c r="D8615" s="335">
        <v>2785.79</v>
      </c>
    </row>
    <row r="8616" spans="1:4" x14ac:dyDescent="0.2">
      <c r="A8616">
        <v>97951</v>
      </c>
      <c r="B8616" t="s">
        <v>15989</v>
      </c>
      <c r="C8616" t="s">
        <v>52</v>
      </c>
      <c r="D8616" s="335">
        <v>3382.58</v>
      </c>
    </row>
    <row r="8617" spans="1:4" x14ac:dyDescent="0.2">
      <c r="A8617">
        <v>97973</v>
      </c>
      <c r="B8617" t="s">
        <v>15990</v>
      </c>
      <c r="C8617" t="s">
        <v>52</v>
      </c>
      <c r="D8617" s="335">
        <v>5208.92</v>
      </c>
    </row>
    <row r="8618" spans="1:4" x14ac:dyDescent="0.2">
      <c r="A8618">
        <v>97952</v>
      </c>
      <c r="B8618" t="s">
        <v>15991</v>
      </c>
      <c r="C8618" t="s">
        <v>52</v>
      </c>
      <c r="D8618" s="335">
        <v>5871.97</v>
      </c>
    </row>
    <row r="8619" spans="1:4" x14ac:dyDescent="0.2">
      <c r="A8619">
        <v>97957</v>
      </c>
      <c r="B8619" t="s">
        <v>15992</v>
      </c>
      <c r="C8619" t="s">
        <v>52</v>
      </c>
      <c r="D8619" s="335">
        <v>3001.09</v>
      </c>
    </row>
    <row r="8620" spans="1:4" x14ac:dyDescent="0.2">
      <c r="A8620">
        <v>97950</v>
      </c>
      <c r="B8620" t="s">
        <v>15993</v>
      </c>
      <c r="C8620" t="s">
        <v>52</v>
      </c>
      <c r="D8620" s="335">
        <v>3662.17</v>
      </c>
    </row>
    <row r="8621" spans="1:4" x14ac:dyDescent="0.2">
      <c r="A8621">
        <v>97936</v>
      </c>
      <c r="B8621" t="s">
        <v>15994</v>
      </c>
      <c r="C8621" t="s">
        <v>52</v>
      </c>
      <c r="D8621" s="335">
        <v>2291.15</v>
      </c>
    </row>
    <row r="8622" spans="1:4" x14ac:dyDescent="0.2">
      <c r="A8622">
        <v>97956</v>
      </c>
      <c r="B8622" t="s">
        <v>15995</v>
      </c>
      <c r="C8622" t="s">
        <v>52</v>
      </c>
      <c r="D8622" s="335">
        <v>1670.24</v>
      </c>
    </row>
    <row r="8623" spans="1:4" x14ac:dyDescent="0.2">
      <c r="A8623">
        <v>97949</v>
      </c>
      <c r="B8623" t="s">
        <v>15996</v>
      </c>
      <c r="C8623" t="s">
        <v>52</v>
      </c>
      <c r="D8623" s="335">
        <v>2080.33</v>
      </c>
    </row>
    <row r="8624" spans="1:4" x14ac:dyDescent="0.2">
      <c r="A8624">
        <v>97935</v>
      </c>
      <c r="B8624" t="s">
        <v>15997</v>
      </c>
      <c r="C8624" t="s">
        <v>52</v>
      </c>
      <c r="D8624" s="335">
        <v>1087.22</v>
      </c>
    </row>
    <row r="8625" spans="1:4" x14ac:dyDescent="0.2">
      <c r="A8625">
        <v>99319</v>
      </c>
      <c r="B8625" t="s">
        <v>15998</v>
      </c>
      <c r="C8625" t="s">
        <v>83</v>
      </c>
      <c r="D8625" s="335">
        <v>1063.05</v>
      </c>
    </row>
    <row r="8626" spans="1:4" x14ac:dyDescent="0.2">
      <c r="A8626">
        <v>99318</v>
      </c>
      <c r="B8626" t="s">
        <v>15999</v>
      </c>
      <c r="C8626" t="s">
        <v>83</v>
      </c>
      <c r="D8626">
        <v>357.05</v>
      </c>
    </row>
    <row r="8627" spans="1:4" x14ac:dyDescent="0.2">
      <c r="A8627">
        <v>98051</v>
      </c>
      <c r="B8627" t="s">
        <v>16000</v>
      </c>
      <c r="C8627" t="s">
        <v>83</v>
      </c>
      <c r="D8627" s="335">
        <v>1115.17</v>
      </c>
    </row>
    <row r="8628" spans="1:4" x14ac:dyDescent="0.2">
      <c r="A8628">
        <v>98050</v>
      </c>
      <c r="B8628" t="s">
        <v>16001</v>
      </c>
      <c r="C8628" t="s">
        <v>83</v>
      </c>
      <c r="D8628">
        <v>357.84</v>
      </c>
    </row>
    <row r="8629" spans="1:4" x14ac:dyDescent="0.2">
      <c r="A8629">
        <v>99272</v>
      </c>
      <c r="B8629" t="s">
        <v>16002</v>
      </c>
      <c r="C8629" t="s">
        <v>52</v>
      </c>
      <c r="D8629" s="335">
        <v>1267.8800000000001</v>
      </c>
    </row>
    <row r="8630" spans="1:4" x14ac:dyDescent="0.2">
      <c r="A8630">
        <v>99273</v>
      </c>
      <c r="B8630" t="s">
        <v>16003</v>
      </c>
      <c r="C8630" t="s">
        <v>52</v>
      </c>
      <c r="D8630" s="335">
        <v>1804.07</v>
      </c>
    </row>
    <row r="8631" spans="1:4" x14ac:dyDescent="0.2">
      <c r="A8631">
        <v>99268</v>
      </c>
      <c r="B8631" t="s">
        <v>16004</v>
      </c>
      <c r="C8631" t="s">
        <v>52</v>
      </c>
      <c r="D8631">
        <v>589.86</v>
      </c>
    </row>
    <row r="8632" spans="1:4" x14ac:dyDescent="0.2">
      <c r="A8632">
        <v>99270</v>
      </c>
      <c r="B8632" t="s">
        <v>16005</v>
      </c>
      <c r="C8632" t="s">
        <v>52</v>
      </c>
      <c r="D8632">
        <v>772.35</v>
      </c>
    </row>
    <row r="8633" spans="1:4" x14ac:dyDescent="0.2">
      <c r="A8633">
        <v>97976</v>
      </c>
      <c r="B8633" t="s">
        <v>16006</v>
      </c>
      <c r="C8633" t="s">
        <v>52</v>
      </c>
      <c r="D8633" s="335">
        <v>1305.24</v>
      </c>
    </row>
    <row r="8634" spans="1:4" x14ac:dyDescent="0.2">
      <c r="A8634">
        <v>97977</v>
      </c>
      <c r="B8634" t="s">
        <v>16007</v>
      </c>
      <c r="C8634" t="s">
        <v>52</v>
      </c>
      <c r="D8634" s="335">
        <v>1870.29</v>
      </c>
    </row>
    <row r="8635" spans="1:4" x14ac:dyDescent="0.2">
      <c r="A8635">
        <v>97974</v>
      </c>
      <c r="B8635" t="s">
        <v>16008</v>
      </c>
      <c r="C8635" t="s">
        <v>52</v>
      </c>
      <c r="D8635">
        <v>593.58000000000004</v>
      </c>
    </row>
    <row r="8636" spans="1:4" x14ac:dyDescent="0.2">
      <c r="A8636">
        <v>97975</v>
      </c>
      <c r="B8636" t="s">
        <v>16009</v>
      </c>
      <c r="C8636" t="s">
        <v>52</v>
      </c>
      <c r="D8636">
        <v>776.69</v>
      </c>
    </row>
    <row r="8637" spans="1:4" x14ac:dyDescent="0.2">
      <c r="A8637">
        <v>101798</v>
      </c>
      <c r="B8637" t="s">
        <v>1535</v>
      </c>
      <c r="C8637" t="s">
        <v>52</v>
      </c>
      <c r="D8637">
        <v>334.84</v>
      </c>
    </row>
    <row r="8638" spans="1:4" x14ac:dyDescent="0.2">
      <c r="A8638">
        <v>101799</v>
      </c>
      <c r="B8638" t="s">
        <v>16010</v>
      </c>
      <c r="C8638" t="s">
        <v>52</v>
      </c>
      <c r="D8638">
        <v>791.13</v>
      </c>
    </row>
    <row r="8639" spans="1:4" x14ac:dyDescent="0.2">
      <c r="A8639">
        <v>102487</v>
      </c>
      <c r="B8639" t="s">
        <v>16011</v>
      </c>
      <c r="C8639" t="s">
        <v>2968</v>
      </c>
      <c r="D8639">
        <v>675.7</v>
      </c>
    </row>
    <row r="8640" spans="1:4" x14ac:dyDescent="0.2">
      <c r="A8640">
        <v>102486</v>
      </c>
      <c r="B8640" t="s">
        <v>15182</v>
      </c>
      <c r="C8640" t="s">
        <v>2968</v>
      </c>
      <c r="D8640">
        <v>685.74</v>
      </c>
    </row>
    <row r="8641" spans="1:4" x14ac:dyDescent="0.2">
      <c r="A8641">
        <v>102474</v>
      </c>
      <c r="B8641" t="s">
        <v>16012</v>
      </c>
      <c r="C8641" t="s">
        <v>2968</v>
      </c>
      <c r="D8641">
        <v>612.4</v>
      </c>
    </row>
    <row r="8642" spans="1:4" x14ac:dyDescent="0.2">
      <c r="A8642">
        <v>102480</v>
      </c>
      <c r="B8642" t="s">
        <v>16013</v>
      </c>
      <c r="C8642" t="s">
        <v>2968</v>
      </c>
      <c r="D8642">
        <v>601.71</v>
      </c>
    </row>
    <row r="8643" spans="1:4" x14ac:dyDescent="0.2">
      <c r="A8643">
        <v>94975</v>
      </c>
      <c r="B8643" t="s">
        <v>1118</v>
      </c>
      <c r="C8643" t="s">
        <v>2968</v>
      </c>
      <c r="D8643">
        <v>525.26</v>
      </c>
    </row>
    <row r="8644" spans="1:4" x14ac:dyDescent="0.2">
      <c r="A8644">
        <v>94963</v>
      </c>
      <c r="B8644" t="s">
        <v>11760</v>
      </c>
      <c r="C8644" t="s">
        <v>2968</v>
      </c>
      <c r="D8644">
        <v>452.83</v>
      </c>
    </row>
    <row r="8645" spans="1:4" x14ac:dyDescent="0.2">
      <c r="A8645">
        <v>94969</v>
      </c>
      <c r="B8645" t="s">
        <v>12119</v>
      </c>
      <c r="C8645" t="s">
        <v>2968</v>
      </c>
      <c r="D8645">
        <v>441.61</v>
      </c>
    </row>
    <row r="8646" spans="1:4" x14ac:dyDescent="0.2">
      <c r="A8646">
        <v>102475</v>
      </c>
      <c r="B8646" t="s">
        <v>16014</v>
      </c>
      <c r="C8646" t="s">
        <v>2968</v>
      </c>
      <c r="D8646">
        <v>657.73</v>
      </c>
    </row>
    <row r="8647" spans="1:4" x14ac:dyDescent="0.2">
      <c r="A8647">
        <v>102481</v>
      </c>
      <c r="B8647" t="s">
        <v>16015</v>
      </c>
      <c r="C8647" t="s">
        <v>2968</v>
      </c>
      <c r="D8647">
        <v>636.87</v>
      </c>
    </row>
    <row r="8648" spans="1:4" x14ac:dyDescent="0.2">
      <c r="A8648">
        <v>94964</v>
      </c>
      <c r="B8648" t="s">
        <v>8932</v>
      </c>
      <c r="C8648" t="s">
        <v>2968</v>
      </c>
      <c r="D8648">
        <v>492.58</v>
      </c>
    </row>
    <row r="8649" spans="1:4" x14ac:dyDescent="0.2">
      <c r="A8649">
        <v>94970</v>
      </c>
      <c r="B8649" t="s">
        <v>8795</v>
      </c>
      <c r="C8649" t="s">
        <v>2968</v>
      </c>
      <c r="D8649">
        <v>471.34</v>
      </c>
    </row>
    <row r="8650" spans="1:4" x14ac:dyDescent="0.2">
      <c r="A8650">
        <v>102476</v>
      </c>
      <c r="B8650" t="s">
        <v>16016</v>
      </c>
      <c r="C8650" t="s">
        <v>2968</v>
      </c>
      <c r="D8650">
        <v>665.64</v>
      </c>
    </row>
    <row r="8651" spans="1:4" x14ac:dyDescent="0.2">
      <c r="A8651">
        <v>102482</v>
      </c>
      <c r="B8651" t="s">
        <v>16017</v>
      </c>
      <c r="C8651" t="s">
        <v>2968</v>
      </c>
      <c r="D8651">
        <v>659.1</v>
      </c>
    </row>
    <row r="8652" spans="1:4" x14ac:dyDescent="0.2">
      <c r="A8652">
        <v>94965</v>
      </c>
      <c r="B8652" t="s">
        <v>7619</v>
      </c>
      <c r="C8652" t="s">
        <v>2968</v>
      </c>
      <c r="D8652">
        <v>504.29</v>
      </c>
    </row>
    <row r="8653" spans="1:4" x14ac:dyDescent="0.2">
      <c r="A8653">
        <v>94971</v>
      </c>
      <c r="B8653" t="s">
        <v>11619</v>
      </c>
      <c r="C8653" t="s">
        <v>2968</v>
      </c>
      <c r="D8653">
        <v>492.31</v>
      </c>
    </row>
    <row r="8654" spans="1:4" x14ac:dyDescent="0.2">
      <c r="A8654">
        <v>102477</v>
      </c>
      <c r="B8654" t="s">
        <v>16018</v>
      </c>
      <c r="C8654" t="s">
        <v>2968</v>
      </c>
      <c r="D8654">
        <v>702.21</v>
      </c>
    </row>
    <row r="8655" spans="1:4" x14ac:dyDescent="0.2">
      <c r="A8655">
        <v>102483</v>
      </c>
      <c r="B8655" t="s">
        <v>16019</v>
      </c>
      <c r="C8655" t="s">
        <v>2968</v>
      </c>
      <c r="D8655">
        <v>688.61</v>
      </c>
    </row>
    <row r="8656" spans="1:4" x14ac:dyDescent="0.2">
      <c r="A8656">
        <v>94966</v>
      </c>
      <c r="B8656" t="s">
        <v>16020</v>
      </c>
      <c r="C8656" t="s">
        <v>2968</v>
      </c>
      <c r="D8656">
        <v>518.54</v>
      </c>
    </row>
    <row r="8657" spans="1:4" x14ac:dyDescent="0.2">
      <c r="A8657">
        <v>94972</v>
      </c>
      <c r="B8657" t="s">
        <v>11617</v>
      </c>
      <c r="C8657" t="s">
        <v>2968</v>
      </c>
      <c r="D8657">
        <v>506.61</v>
      </c>
    </row>
    <row r="8658" spans="1:4" x14ac:dyDescent="0.2">
      <c r="A8658">
        <v>102478</v>
      </c>
      <c r="B8658" t="s">
        <v>16021</v>
      </c>
      <c r="C8658" t="s">
        <v>2968</v>
      </c>
      <c r="D8658">
        <v>741.31</v>
      </c>
    </row>
    <row r="8659" spans="1:4" x14ac:dyDescent="0.2">
      <c r="A8659">
        <v>102484</v>
      </c>
      <c r="B8659" t="s">
        <v>16022</v>
      </c>
      <c r="C8659" t="s">
        <v>2968</v>
      </c>
      <c r="D8659">
        <v>737.64</v>
      </c>
    </row>
    <row r="8660" spans="1:4" x14ac:dyDescent="0.2">
      <c r="A8660">
        <v>94967</v>
      </c>
      <c r="B8660" t="s">
        <v>16023</v>
      </c>
      <c r="C8660" t="s">
        <v>2968</v>
      </c>
      <c r="D8660">
        <v>584.12</v>
      </c>
    </row>
    <row r="8661" spans="1:4" x14ac:dyDescent="0.2">
      <c r="A8661">
        <v>94973</v>
      </c>
      <c r="B8661" t="s">
        <v>16024</v>
      </c>
      <c r="C8661" t="s">
        <v>2968</v>
      </c>
      <c r="D8661">
        <v>568.91999999999996</v>
      </c>
    </row>
    <row r="8662" spans="1:4" x14ac:dyDescent="0.2">
      <c r="A8662">
        <v>94974</v>
      </c>
      <c r="B8662" t="s">
        <v>8970</v>
      </c>
      <c r="C8662" t="s">
        <v>2968</v>
      </c>
      <c r="D8662">
        <v>493.34</v>
      </c>
    </row>
    <row r="8663" spans="1:4" x14ac:dyDescent="0.2">
      <c r="A8663">
        <v>94962</v>
      </c>
      <c r="B8663" t="s">
        <v>2573</v>
      </c>
      <c r="C8663" t="s">
        <v>2968</v>
      </c>
      <c r="D8663">
        <v>415.64</v>
      </c>
    </row>
    <row r="8664" spans="1:4" x14ac:dyDescent="0.2">
      <c r="A8664">
        <v>94968</v>
      </c>
      <c r="B8664" t="s">
        <v>14480</v>
      </c>
      <c r="C8664" t="s">
        <v>2968</v>
      </c>
      <c r="D8664">
        <v>408.59</v>
      </c>
    </row>
    <row r="8665" spans="1:4" x14ac:dyDescent="0.2">
      <c r="A8665">
        <v>102485</v>
      </c>
      <c r="B8665" t="s">
        <v>16025</v>
      </c>
      <c r="C8665" t="s">
        <v>2968</v>
      </c>
      <c r="D8665">
        <v>659.89</v>
      </c>
    </row>
    <row r="8666" spans="1:4" x14ac:dyDescent="0.2">
      <c r="A8666">
        <v>102473</v>
      </c>
      <c r="B8666" t="s">
        <v>16026</v>
      </c>
      <c r="C8666" t="s">
        <v>2968</v>
      </c>
      <c r="D8666">
        <v>579.12</v>
      </c>
    </row>
    <row r="8667" spans="1:4" x14ac:dyDescent="0.2">
      <c r="A8667">
        <v>102479</v>
      </c>
      <c r="B8667" t="s">
        <v>16027</v>
      </c>
      <c r="C8667" t="s">
        <v>2968</v>
      </c>
      <c r="D8667">
        <v>572.62</v>
      </c>
    </row>
    <row r="8668" spans="1:4" x14ac:dyDescent="0.2">
      <c r="A8668">
        <v>104835</v>
      </c>
      <c r="B8668" t="s">
        <v>16028</v>
      </c>
      <c r="C8668" t="s">
        <v>2968</v>
      </c>
      <c r="D8668" t="s">
        <v>17527</v>
      </c>
    </row>
    <row r="8669" spans="1:4" x14ac:dyDescent="0.2">
      <c r="A8669">
        <v>104833</v>
      </c>
      <c r="B8669" t="s">
        <v>16029</v>
      </c>
      <c r="C8669" t="s">
        <v>2968</v>
      </c>
      <c r="D8669" t="s">
        <v>17527</v>
      </c>
    </row>
    <row r="8670" spans="1:4" x14ac:dyDescent="0.2">
      <c r="A8670">
        <v>104834</v>
      </c>
      <c r="B8670" t="s">
        <v>16030</v>
      </c>
      <c r="C8670" t="s">
        <v>2968</v>
      </c>
      <c r="D8670" t="s">
        <v>17527</v>
      </c>
    </row>
    <row r="8671" spans="1:4" x14ac:dyDescent="0.2">
      <c r="A8671">
        <v>104836</v>
      </c>
      <c r="B8671" t="s">
        <v>16031</v>
      </c>
      <c r="C8671" t="s">
        <v>2968</v>
      </c>
      <c r="D8671" t="s">
        <v>17527</v>
      </c>
    </row>
    <row r="8672" spans="1:4" x14ac:dyDescent="0.2">
      <c r="A8672">
        <v>104837</v>
      </c>
      <c r="B8672" t="s">
        <v>16032</v>
      </c>
      <c r="C8672" t="s">
        <v>2968</v>
      </c>
      <c r="D8672" t="s">
        <v>17527</v>
      </c>
    </row>
    <row r="8673" spans="1:4" x14ac:dyDescent="0.2">
      <c r="A8673">
        <v>104838</v>
      </c>
      <c r="B8673" t="s">
        <v>16033</v>
      </c>
      <c r="C8673" t="s">
        <v>2968</v>
      </c>
      <c r="D8673" t="s">
        <v>17527</v>
      </c>
    </row>
    <row r="8674" spans="1:4" x14ac:dyDescent="0.2">
      <c r="A8674">
        <v>104839</v>
      </c>
      <c r="B8674" t="s">
        <v>16034</v>
      </c>
      <c r="C8674" t="s">
        <v>2968</v>
      </c>
      <c r="D8674" t="s">
        <v>17527</v>
      </c>
    </row>
    <row r="8675" spans="1:4" x14ac:dyDescent="0.2">
      <c r="A8675">
        <v>104840</v>
      </c>
      <c r="B8675" t="s">
        <v>16035</v>
      </c>
      <c r="C8675" t="s">
        <v>2968</v>
      </c>
      <c r="D8675" t="s">
        <v>17527</v>
      </c>
    </row>
    <row r="8676" spans="1:4" x14ac:dyDescent="0.2">
      <c r="A8676">
        <v>104830</v>
      </c>
      <c r="B8676" t="s">
        <v>16036</v>
      </c>
      <c r="C8676" t="s">
        <v>2968</v>
      </c>
      <c r="D8676" t="s">
        <v>17527</v>
      </c>
    </row>
    <row r="8677" spans="1:4" x14ac:dyDescent="0.2">
      <c r="A8677">
        <v>104829</v>
      </c>
      <c r="B8677" t="s">
        <v>16037</v>
      </c>
      <c r="C8677" t="s">
        <v>2968</v>
      </c>
      <c r="D8677" t="s">
        <v>17527</v>
      </c>
    </row>
    <row r="8678" spans="1:4" x14ac:dyDescent="0.2">
      <c r="A8678">
        <v>104832</v>
      </c>
      <c r="B8678" t="s">
        <v>16038</v>
      </c>
      <c r="C8678" t="s">
        <v>2968</v>
      </c>
      <c r="D8678" t="s">
        <v>17527</v>
      </c>
    </row>
    <row r="8679" spans="1:4" x14ac:dyDescent="0.2">
      <c r="A8679">
        <v>104831</v>
      </c>
      <c r="B8679" t="s">
        <v>16039</v>
      </c>
      <c r="C8679" t="s">
        <v>2968</v>
      </c>
      <c r="D8679" t="s">
        <v>17527</v>
      </c>
    </row>
    <row r="8680" spans="1:4" x14ac:dyDescent="0.2">
      <c r="A8680">
        <v>103773</v>
      </c>
      <c r="B8680" t="s">
        <v>16040</v>
      </c>
      <c r="C8680" t="s">
        <v>52</v>
      </c>
      <c r="D8680" t="s">
        <v>17527</v>
      </c>
    </row>
    <row r="8681" spans="1:4" x14ac:dyDescent="0.2">
      <c r="A8681">
        <v>103772</v>
      </c>
      <c r="B8681" t="s">
        <v>16041</v>
      </c>
      <c r="C8681" t="s">
        <v>52</v>
      </c>
      <c r="D8681" t="s">
        <v>17527</v>
      </c>
    </row>
    <row r="8682" spans="1:4" x14ac:dyDescent="0.2">
      <c r="A8682">
        <v>103768</v>
      </c>
      <c r="B8682" t="s">
        <v>16042</v>
      </c>
      <c r="C8682" t="s">
        <v>52</v>
      </c>
      <c r="D8682" t="s">
        <v>17527</v>
      </c>
    </row>
    <row r="8683" spans="1:4" x14ac:dyDescent="0.2">
      <c r="A8683">
        <v>103767</v>
      </c>
      <c r="B8683" t="s">
        <v>16043</v>
      </c>
      <c r="C8683" t="s">
        <v>52</v>
      </c>
      <c r="D8683" t="s">
        <v>17527</v>
      </c>
    </row>
    <row r="8684" spans="1:4" x14ac:dyDescent="0.2">
      <c r="A8684">
        <v>103766</v>
      </c>
      <c r="B8684" t="s">
        <v>16044</v>
      </c>
      <c r="C8684" t="s">
        <v>52</v>
      </c>
      <c r="D8684" t="s">
        <v>17527</v>
      </c>
    </row>
    <row r="8685" spans="1:4" x14ac:dyDescent="0.2">
      <c r="A8685">
        <v>103765</v>
      </c>
      <c r="B8685" t="s">
        <v>16045</v>
      </c>
      <c r="C8685" t="s">
        <v>52</v>
      </c>
      <c r="D8685" t="s">
        <v>17527</v>
      </c>
    </row>
    <row r="8686" spans="1:4" x14ac:dyDescent="0.2">
      <c r="A8686">
        <v>103771</v>
      </c>
      <c r="B8686" t="s">
        <v>16046</v>
      </c>
      <c r="C8686" t="s">
        <v>52</v>
      </c>
      <c r="D8686" t="s">
        <v>17527</v>
      </c>
    </row>
    <row r="8687" spans="1:4" x14ac:dyDescent="0.2">
      <c r="A8687">
        <v>103769</v>
      </c>
      <c r="B8687" t="s">
        <v>16047</v>
      </c>
      <c r="C8687" t="s">
        <v>52</v>
      </c>
      <c r="D8687" s="335">
        <v>3497.09</v>
      </c>
    </row>
    <row r="8688" spans="1:4" x14ac:dyDescent="0.2">
      <c r="A8688">
        <v>103770</v>
      </c>
      <c r="B8688" t="s">
        <v>16048</v>
      </c>
      <c r="C8688" t="s">
        <v>52</v>
      </c>
      <c r="D8688" t="s">
        <v>17527</v>
      </c>
    </row>
    <row r="8689" spans="1:4" x14ac:dyDescent="0.2">
      <c r="A8689">
        <v>103764</v>
      </c>
      <c r="B8689" t="s">
        <v>16049</v>
      </c>
      <c r="C8689" t="s">
        <v>52</v>
      </c>
      <c r="D8689" t="s">
        <v>17527</v>
      </c>
    </row>
    <row r="8690" spans="1:4" x14ac:dyDescent="0.2">
      <c r="A8690">
        <v>103780</v>
      </c>
      <c r="B8690" t="s">
        <v>16050</v>
      </c>
      <c r="C8690" t="s">
        <v>3211</v>
      </c>
      <c r="D8690" t="s">
        <v>17527</v>
      </c>
    </row>
    <row r="8691" spans="1:4" x14ac:dyDescent="0.2">
      <c r="A8691">
        <v>103781</v>
      </c>
      <c r="B8691" t="s">
        <v>16051</v>
      </c>
      <c r="C8691" t="s">
        <v>3211</v>
      </c>
      <c r="D8691" t="s">
        <v>17527</v>
      </c>
    </row>
    <row r="8692" spans="1:4" x14ac:dyDescent="0.2">
      <c r="A8692">
        <v>103779</v>
      </c>
      <c r="B8692" t="s">
        <v>16052</v>
      </c>
      <c r="C8692" t="s">
        <v>3211</v>
      </c>
      <c r="D8692" t="s">
        <v>17527</v>
      </c>
    </row>
    <row r="8693" spans="1:4" x14ac:dyDescent="0.2">
      <c r="A8693">
        <v>103778</v>
      </c>
      <c r="B8693" t="s">
        <v>16053</v>
      </c>
      <c r="C8693" t="s">
        <v>3211</v>
      </c>
      <c r="D8693" t="s">
        <v>17527</v>
      </c>
    </row>
    <row r="8694" spans="1:4" x14ac:dyDescent="0.2">
      <c r="A8694">
        <v>103924</v>
      </c>
      <c r="B8694" t="s">
        <v>16054</v>
      </c>
      <c r="C8694" t="s">
        <v>3211</v>
      </c>
      <c r="D8694" t="s">
        <v>17527</v>
      </c>
    </row>
    <row r="8695" spans="1:4" x14ac:dyDescent="0.2">
      <c r="A8695">
        <v>103776</v>
      </c>
      <c r="B8695" t="s">
        <v>16055</v>
      </c>
      <c r="C8695" t="s">
        <v>3211</v>
      </c>
      <c r="D8695" t="s">
        <v>17527</v>
      </c>
    </row>
    <row r="8696" spans="1:4" x14ac:dyDescent="0.2">
      <c r="A8696">
        <v>103774</v>
      </c>
      <c r="B8696" t="s">
        <v>16056</v>
      </c>
      <c r="C8696" t="s">
        <v>3211</v>
      </c>
      <c r="D8696" t="s">
        <v>17527</v>
      </c>
    </row>
    <row r="8697" spans="1:4" x14ac:dyDescent="0.2">
      <c r="A8697">
        <v>103775</v>
      </c>
      <c r="B8697" t="s">
        <v>16057</v>
      </c>
      <c r="C8697" t="s">
        <v>3211</v>
      </c>
      <c r="D8697" t="s">
        <v>17527</v>
      </c>
    </row>
    <row r="8698" spans="1:4" x14ac:dyDescent="0.2">
      <c r="A8698">
        <v>106266</v>
      </c>
      <c r="B8698" t="s">
        <v>16058</v>
      </c>
      <c r="C8698" t="s">
        <v>52</v>
      </c>
      <c r="D8698" t="s">
        <v>17527</v>
      </c>
    </row>
    <row r="8699" spans="1:4" x14ac:dyDescent="0.2">
      <c r="A8699">
        <v>106270</v>
      </c>
      <c r="B8699" t="s">
        <v>16059</v>
      </c>
      <c r="C8699" t="s">
        <v>52</v>
      </c>
      <c r="D8699" t="s">
        <v>17527</v>
      </c>
    </row>
    <row r="8700" spans="1:4" x14ac:dyDescent="0.2">
      <c r="A8700">
        <v>106271</v>
      </c>
      <c r="B8700" t="s">
        <v>16060</v>
      </c>
      <c r="C8700" t="s">
        <v>52</v>
      </c>
      <c r="D8700" t="s">
        <v>17527</v>
      </c>
    </row>
    <row r="8701" spans="1:4" x14ac:dyDescent="0.2">
      <c r="A8701">
        <v>106267</v>
      </c>
      <c r="B8701" t="s">
        <v>16061</v>
      </c>
      <c r="C8701" t="s">
        <v>52</v>
      </c>
      <c r="D8701" t="s">
        <v>17527</v>
      </c>
    </row>
    <row r="8702" spans="1:4" x14ac:dyDescent="0.2">
      <c r="A8702">
        <v>106272</v>
      </c>
      <c r="B8702" t="s">
        <v>16062</v>
      </c>
      <c r="C8702" t="s">
        <v>52</v>
      </c>
      <c r="D8702" t="s">
        <v>17527</v>
      </c>
    </row>
    <row r="8703" spans="1:4" x14ac:dyDescent="0.2">
      <c r="A8703">
        <v>106268</v>
      </c>
      <c r="B8703" t="s">
        <v>16063</v>
      </c>
      <c r="C8703" t="s">
        <v>52</v>
      </c>
      <c r="D8703" t="s">
        <v>17527</v>
      </c>
    </row>
    <row r="8704" spans="1:4" x14ac:dyDescent="0.2">
      <c r="A8704">
        <v>106269</v>
      </c>
      <c r="B8704" t="s">
        <v>16064</v>
      </c>
      <c r="C8704" t="s">
        <v>52</v>
      </c>
      <c r="D8704" t="s">
        <v>17527</v>
      </c>
    </row>
    <row r="8705" spans="1:4" x14ac:dyDescent="0.2">
      <c r="A8705">
        <v>106279</v>
      </c>
      <c r="B8705" t="s">
        <v>16065</v>
      </c>
      <c r="C8705" t="s">
        <v>52</v>
      </c>
      <c r="D8705" t="s">
        <v>17527</v>
      </c>
    </row>
    <row r="8706" spans="1:4" x14ac:dyDescent="0.2">
      <c r="A8706">
        <v>106280</v>
      </c>
      <c r="B8706" t="s">
        <v>16066</v>
      </c>
      <c r="C8706" t="s">
        <v>52</v>
      </c>
      <c r="D8706" t="s">
        <v>17527</v>
      </c>
    </row>
    <row r="8707" spans="1:4" x14ac:dyDescent="0.2">
      <c r="A8707">
        <v>106265</v>
      </c>
      <c r="B8707" t="s">
        <v>16067</v>
      </c>
      <c r="C8707" t="s">
        <v>83</v>
      </c>
      <c r="D8707" t="s">
        <v>17527</v>
      </c>
    </row>
    <row r="8708" spans="1:4" x14ac:dyDescent="0.2">
      <c r="A8708">
        <v>106273</v>
      </c>
      <c r="B8708" t="s">
        <v>16068</v>
      </c>
      <c r="C8708" t="s">
        <v>52</v>
      </c>
      <c r="D8708" t="s">
        <v>17527</v>
      </c>
    </row>
    <row r="8709" spans="1:4" x14ac:dyDescent="0.2">
      <c r="A8709">
        <v>106274</v>
      </c>
      <c r="B8709" t="s">
        <v>16069</v>
      </c>
      <c r="C8709" t="s">
        <v>52</v>
      </c>
      <c r="D8709" t="s">
        <v>17527</v>
      </c>
    </row>
    <row r="8710" spans="1:4" x14ac:dyDescent="0.2">
      <c r="A8710">
        <v>106275</v>
      </c>
      <c r="B8710" t="s">
        <v>16070</v>
      </c>
      <c r="C8710" t="s">
        <v>52</v>
      </c>
      <c r="D8710" t="s">
        <v>17527</v>
      </c>
    </row>
    <row r="8711" spans="1:4" x14ac:dyDescent="0.2">
      <c r="A8711">
        <v>106276</v>
      </c>
      <c r="B8711" t="s">
        <v>16071</v>
      </c>
      <c r="C8711" t="s">
        <v>52</v>
      </c>
      <c r="D8711" t="s">
        <v>17527</v>
      </c>
    </row>
    <row r="8712" spans="1:4" x14ac:dyDescent="0.2">
      <c r="A8712">
        <v>106277</v>
      </c>
      <c r="B8712" t="s">
        <v>16072</v>
      </c>
      <c r="C8712" t="s">
        <v>52</v>
      </c>
      <c r="D8712" t="s">
        <v>17527</v>
      </c>
    </row>
    <row r="8713" spans="1:4" x14ac:dyDescent="0.2">
      <c r="A8713">
        <v>106278</v>
      </c>
      <c r="B8713" t="s">
        <v>16073</v>
      </c>
      <c r="C8713" t="s">
        <v>52</v>
      </c>
      <c r="D8713" t="s">
        <v>17527</v>
      </c>
    </row>
    <row r="8714" spans="1:4" x14ac:dyDescent="0.2">
      <c r="A8714">
        <v>106295</v>
      </c>
      <c r="B8714" t="s">
        <v>16074</v>
      </c>
      <c r="C8714" t="s">
        <v>52</v>
      </c>
      <c r="D8714">
        <v>163.41999999999999</v>
      </c>
    </row>
    <row r="8715" spans="1:4" x14ac:dyDescent="0.2">
      <c r="A8715">
        <v>106300</v>
      </c>
      <c r="B8715" t="s">
        <v>16075</v>
      </c>
      <c r="C8715" t="s">
        <v>52</v>
      </c>
      <c r="D8715">
        <v>425.06</v>
      </c>
    </row>
    <row r="8716" spans="1:4" x14ac:dyDescent="0.2">
      <c r="A8716">
        <v>106293</v>
      </c>
      <c r="B8716" t="s">
        <v>16076</v>
      </c>
      <c r="C8716" t="s">
        <v>52</v>
      </c>
      <c r="D8716">
        <v>125.16</v>
      </c>
    </row>
    <row r="8717" spans="1:4" x14ac:dyDescent="0.2">
      <c r="A8717">
        <v>106297</v>
      </c>
      <c r="B8717" t="s">
        <v>16077</v>
      </c>
      <c r="C8717" t="s">
        <v>52</v>
      </c>
      <c r="D8717">
        <v>206</v>
      </c>
    </row>
    <row r="8718" spans="1:4" x14ac:dyDescent="0.2">
      <c r="A8718">
        <v>106298</v>
      </c>
      <c r="B8718" t="s">
        <v>16078</v>
      </c>
      <c r="C8718" t="s">
        <v>52</v>
      </c>
      <c r="D8718">
        <v>312.5</v>
      </c>
    </row>
    <row r="8719" spans="1:4" x14ac:dyDescent="0.2">
      <c r="A8719">
        <v>106301</v>
      </c>
      <c r="B8719" t="s">
        <v>16079</v>
      </c>
      <c r="C8719" t="s">
        <v>52</v>
      </c>
      <c r="D8719">
        <v>645.22</v>
      </c>
    </row>
    <row r="8720" spans="1:4" x14ac:dyDescent="0.2">
      <c r="A8720">
        <v>106292</v>
      </c>
      <c r="B8720" t="s">
        <v>16080</v>
      </c>
      <c r="C8720" t="s">
        <v>52</v>
      </c>
      <c r="D8720">
        <v>119.78</v>
      </c>
    </row>
    <row r="8721" spans="1:4" x14ac:dyDescent="0.2">
      <c r="A8721">
        <v>106282</v>
      </c>
      <c r="B8721" t="s">
        <v>16081</v>
      </c>
      <c r="C8721" t="s">
        <v>52</v>
      </c>
      <c r="D8721">
        <v>78.27</v>
      </c>
    </row>
    <row r="8722" spans="1:4" x14ac:dyDescent="0.2">
      <c r="A8722">
        <v>106283</v>
      </c>
      <c r="B8722" t="s">
        <v>16082</v>
      </c>
      <c r="C8722" t="s">
        <v>52</v>
      </c>
      <c r="D8722">
        <v>78.27</v>
      </c>
    </row>
    <row r="8723" spans="1:4" x14ac:dyDescent="0.2">
      <c r="A8723">
        <v>106286</v>
      </c>
      <c r="B8723" t="s">
        <v>16083</v>
      </c>
      <c r="C8723" t="s">
        <v>52</v>
      </c>
      <c r="D8723">
        <v>91.3</v>
      </c>
    </row>
    <row r="8724" spans="1:4" x14ac:dyDescent="0.2">
      <c r="A8724">
        <v>106287</v>
      </c>
      <c r="B8724" t="s">
        <v>16084</v>
      </c>
      <c r="C8724" t="s">
        <v>52</v>
      </c>
      <c r="D8724">
        <v>112.89</v>
      </c>
    </row>
    <row r="8725" spans="1:4" x14ac:dyDescent="0.2">
      <c r="A8725">
        <v>106288</v>
      </c>
      <c r="B8725" t="s">
        <v>16085</v>
      </c>
      <c r="C8725" t="s">
        <v>52</v>
      </c>
      <c r="D8725">
        <v>140.58000000000001</v>
      </c>
    </row>
    <row r="8726" spans="1:4" x14ac:dyDescent="0.2">
      <c r="A8726">
        <v>106289</v>
      </c>
      <c r="B8726" t="s">
        <v>16086</v>
      </c>
      <c r="C8726" t="s">
        <v>52</v>
      </c>
      <c r="D8726">
        <v>193.55</v>
      </c>
    </row>
    <row r="8727" spans="1:4" x14ac:dyDescent="0.2">
      <c r="A8727">
        <v>106290</v>
      </c>
      <c r="B8727" t="s">
        <v>16087</v>
      </c>
      <c r="C8727" t="s">
        <v>52</v>
      </c>
      <c r="D8727">
        <v>273.83999999999997</v>
      </c>
    </row>
    <row r="8728" spans="1:4" x14ac:dyDescent="0.2">
      <c r="A8728">
        <v>106291</v>
      </c>
      <c r="B8728" t="s">
        <v>16088</v>
      </c>
      <c r="C8728" t="s">
        <v>52</v>
      </c>
      <c r="D8728">
        <v>406.66</v>
      </c>
    </row>
    <row r="8729" spans="1:4" x14ac:dyDescent="0.2">
      <c r="A8729">
        <v>102136</v>
      </c>
      <c r="B8729" t="s">
        <v>16089</v>
      </c>
      <c r="C8729" t="s">
        <v>52</v>
      </c>
      <c r="D8729">
        <v>171.34</v>
      </c>
    </row>
    <row r="8730" spans="1:4" x14ac:dyDescent="0.2">
      <c r="A8730">
        <v>106263</v>
      </c>
      <c r="B8730" t="s">
        <v>16090</v>
      </c>
      <c r="C8730" t="s">
        <v>52</v>
      </c>
      <c r="D8730">
        <v>224.87</v>
      </c>
    </row>
    <row r="8731" spans="1:4" x14ac:dyDescent="0.2">
      <c r="A8731">
        <v>106259</v>
      </c>
      <c r="B8731" t="s">
        <v>16091</v>
      </c>
      <c r="C8731" t="s">
        <v>52</v>
      </c>
      <c r="D8731" t="s">
        <v>17527</v>
      </c>
    </row>
    <row r="8732" spans="1:4" x14ac:dyDescent="0.2">
      <c r="A8732">
        <v>106261</v>
      </c>
      <c r="B8732" t="s">
        <v>16092</v>
      </c>
      <c r="C8732" t="s">
        <v>52</v>
      </c>
      <c r="D8732" t="s">
        <v>17527</v>
      </c>
    </row>
    <row r="8733" spans="1:4" x14ac:dyDescent="0.2">
      <c r="A8733">
        <v>106260</v>
      </c>
      <c r="B8733" t="s">
        <v>16093</v>
      </c>
      <c r="C8733" t="s">
        <v>52</v>
      </c>
      <c r="D8733" t="s">
        <v>17527</v>
      </c>
    </row>
    <row r="8734" spans="1:4" x14ac:dyDescent="0.2">
      <c r="A8734">
        <v>102134</v>
      </c>
      <c r="B8734" t="s">
        <v>8766</v>
      </c>
      <c r="C8734" t="s">
        <v>52</v>
      </c>
      <c r="D8734" t="s">
        <v>17527</v>
      </c>
    </row>
    <row r="8735" spans="1:4" x14ac:dyDescent="0.2">
      <c r="A8735">
        <v>106262</v>
      </c>
      <c r="B8735" t="s">
        <v>16094</v>
      </c>
      <c r="C8735" t="s">
        <v>52</v>
      </c>
      <c r="D8735" t="s">
        <v>17527</v>
      </c>
    </row>
    <row r="8736" spans="1:4" x14ac:dyDescent="0.2">
      <c r="A8736">
        <v>102135</v>
      </c>
      <c r="B8736" t="s">
        <v>8771</v>
      </c>
      <c r="C8736" t="s">
        <v>52</v>
      </c>
      <c r="D8736" t="s">
        <v>17527</v>
      </c>
    </row>
    <row r="8737" spans="1:4" x14ac:dyDescent="0.2">
      <c r="A8737">
        <v>106302</v>
      </c>
      <c r="B8737" t="s">
        <v>16095</v>
      </c>
      <c r="C8737" t="s">
        <v>52</v>
      </c>
      <c r="D8737" t="s">
        <v>17527</v>
      </c>
    </row>
    <row r="8738" spans="1:4" x14ac:dyDescent="0.2">
      <c r="A8738">
        <v>106284</v>
      </c>
      <c r="B8738" t="s">
        <v>16096</v>
      </c>
      <c r="C8738" t="s">
        <v>52</v>
      </c>
      <c r="D8738" t="s">
        <v>17527</v>
      </c>
    </row>
    <row r="8739" spans="1:4" x14ac:dyDescent="0.2">
      <c r="A8739">
        <v>106285</v>
      </c>
      <c r="B8739" t="s">
        <v>16097</v>
      </c>
      <c r="C8739" t="s">
        <v>52</v>
      </c>
      <c r="D8739" t="s">
        <v>17527</v>
      </c>
    </row>
    <row r="8740" spans="1:4" x14ac:dyDescent="0.2">
      <c r="A8740">
        <v>106296</v>
      </c>
      <c r="B8740" t="s">
        <v>16098</v>
      </c>
      <c r="C8740" t="s">
        <v>52</v>
      </c>
      <c r="D8740" t="s">
        <v>17527</v>
      </c>
    </row>
    <row r="8741" spans="1:4" x14ac:dyDescent="0.2">
      <c r="A8741">
        <v>106299</v>
      </c>
      <c r="B8741" t="s">
        <v>16099</v>
      </c>
      <c r="C8741" t="s">
        <v>52</v>
      </c>
      <c r="D8741">
        <v>209.89</v>
      </c>
    </row>
    <row r="8742" spans="1:4" x14ac:dyDescent="0.2">
      <c r="A8742">
        <v>106294</v>
      </c>
      <c r="B8742" t="s">
        <v>16100</v>
      </c>
      <c r="C8742" t="s">
        <v>52</v>
      </c>
      <c r="D8742" t="s">
        <v>17527</v>
      </c>
    </row>
    <row r="8743" spans="1:4" x14ac:dyDescent="0.2">
      <c r="A8743">
        <v>106281</v>
      </c>
      <c r="B8743" t="s">
        <v>16101</v>
      </c>
      <c r="C8743" t="s">
        <v>52</v>
      </c>
      <c r="D8743" t="s">
        <v>17527</v>
      </c>
    </row>
    <row r="8744" spans="1:4" x14ac:dyDescent="0.2">
      <c r="A8744">
        <v>106264</v>
      </c>
      <c r="B8744" t="s">
        <v>16102</v>
      </c>
      <c r="C8744" t="s">
        <v>83</v>
      </c>
      <c r="D8744" t="s">
        <v>17527</v>
      </c>
    </row>
    <row r="8745" spans="1:4" x14ac:dyDescent="0.2">
      <c r="A8745">
        <v>97097</v>
      </c>
      <c r="B8745" t="s">
        <v>1349</v>
      </c>
      <c r="C8745" t="s">
        <v>3211</v>
      </c>
      <c r="D8745">
        <v>32.369999999999997</v>
      </c>
    </row>
    <row r="8746" spans="1:4" x14ac:dyDescent="0.2">
      <c r="A8746">
        <v>97089</v>
      </c>
      <c r="B8746" t="s">
        <v>15443</v>
      </c>
      <c r="C8746" t="s">
        <v>94</v>
      </c>
      <c r="D8746">
        <v>13.05</v>
      </c>
    </row>
    <row r="8747" spans="1:4" x14ac:dyDescent="0.2">
      <c r="A8747">
        <v>97090</v>
      </c>
      <c r="B8747" t="s">
        <v>8949</v>
      </c>
      <c r="C8747" t="s">
        <v>94</v>
      </c>
      <c r="D8747">
        <v>12.71</v>
      </c>
    </row>
    <row r="8748" spans="1:4" x14ac:dyDescent="0.2">
      <c r="A8748">
        <v>97091</v>
      </c>
      <c r="B8748" t="s">
        <v>15439</v>
      </c>
      <c r="C8748" t="s">
        <v>94</v>
      </c>
      <c r="D8748">
        <v>12.25</v>
      </c>
    </row>
    <row r="8749" spans="1:4" x14ac:dyDescent="0.2">
      <c r="A8749">
        <v>97092</v>
      </c>
      <c r="B8749" t="s">
        <v>15441</v>
      </c>
      <c r="C8749" t="s">
        <v>94</v>
      </c>
      <c r="D8749">
        <v>11.78</v>
      </c>
    </row>
    <row r="8750" spans="1:4" x14ac:dyDescent="0.2">
      <c r="A8750">
        <v>103053</v>
      </c>
      <c r="B8750" t="s">
        <v>16103</v>
      </c>
      <c r="C8750" t="s">
        <v>94</v>
      </c>
      <c r="D8750" t="s">
        <v>17527</v>
      </c>
    </row>
    <row r="8751" spans="1:4" x14ac:dyDescent="0.2">
      <c r="A8751">
        <v>97093</v>
      </c>
      <c r="B8751" t="s">
        <v>15438</v>
      </c>
      <c r="C8751" t="s">
        <v>94</v>
      </c>
      <c r="D8751">
        <v>10.95</v>
      </c>
    </row>
    <row r="8752" spans="1:4" x14ac:dyDescent="0.2">
      <c r="A8752">
        <v>103054</v>
      </c>
      <c r="B8752" t="s">
        <v>16104</v>
      </c>
      <c r="C8752" t="s">
        <v>94</v>
      </c>
      <c r="D8752" t="s">
        <v>17527</v>
      </c>
    </row>
    <row r="8753" spans="1:4" x14ac:dyDescent="0.2">
      <c r="A8753">
        <v>97088</v>
      </c>
      <c r="B8753" t="s">
        <v>16105</v>
      </c>
      <c r="C8753" t="s">
        <v>94</v>
      </c>
      <c r="D8753">
        <v>14.33</v>
      </c>
    </row>
    <row r="8754" spans="1:4" x14ac:dyDescent="0.2">
      <c r="A8754">
        <v>97087</v>
      </c>
      <c r="B8754" t="s">
        <v>16106</v>
      </c>
      <c r="C8754" t="s">
        <v>3211</v>
      </c>
      <c r="D8754">
        <v>2.65</v>
      </c>
    </row>
    <row r="8755" spans="1:4" x14ac:dyDescent="0.2">
      <c r="A8755">
        <v>97083</v>
      </c>
      <c r="B8755" t="s">
        <v>571</v>
      </c>
      <c r="C8755" t="s">
        <v>3211</v>
      </c>
      <c r="D8755">
        <v>4.6500000000000004</v>
      </c>
    </row>
    <row r="8756" spans="1:4" x14ac:dyDescent="0.2">
      <c r="A8756">
        <v>97084</v>
      </c>
      <c r="B8756" t="s">
        <v>16107</v>
      </c>
      <c r="C8756" t="s">
        <v>3211</v>
      </c>
      <c r="D8756">
        <v>0.97</v>
      </c>
    </row>
    <row r="8757" spans="1:4" x14ac:dyDescent="0.2">
      <c r="A8757">
        <v>97096</v>
      </c>
      <c r="B8757" t="s">
        <v>570</v>
      </c>
      <c r="C8757" t="s">
        <v>2968</v>
      </c>
      <c r="D8757">
        <v>637.11</v>
      </c>
    </row>
    <row r="8758" spans="1:4" x14ac:dyDescent="0.2">
      <c r="A8758">
        <v>97082</v>
      </c>
      <c r="B8758" t="s">
        <v>16108</v>
      </c>
      <c r="C8758" t="s">
        <v>2968</v>
      </c>
      <c r="D8758">
        <v>88.6</v>
      </c>
    </row>
    <row r="8759" spans="1:4" x14ac:dyDescent="0.2">
      <c r="A8759">
        <v>103076</v>
      </c>
      <c r="B8759" t="s">
        <v>16109</v>
      </c>
      <c r="C8759" t="s">
        <v>3211</v>
      </c>
      <c r="D8759">
        <v>153.41</v>
      </c>
    </row>
    <row r="8760" spans="1:4" x14ac:dyDescent="0.2">
      <c r="A8760">
        <v>103067</v>
      </c>
      <c r="B8760" t="s">
        <v>16110</v>
      </c>
      <c r="C8760" t="s">
        <v>3211</v>
      </c>
      <c r="D8760" t="s">
        <v>17527</v>
      </c>
    </row>
    <row r="8761" spans="1:4" x14ac:dyDescent="0.2">
      <c r="A8761">
        <v>103077</v>
      </c>
      <c r="B8761" t="s">
        <v>16112</v>
      </c>
      <c r="C8761" t="s">
        <v>3211</v>
      </c>
      <c r="D8761">
        <v>197.65</v>
      </c>
    </row>
    <row r="8762" spans="1:4" x14ac:dyDescent="0.2">
      <c r="A8762">
        <v>103068</v>
      </c>
      <c r="B8762" t="s">
        <v>16113</v>
      </c>
      <c r="C8762" t="s">
        <v>3211</v>
      </c>
      <c r="D8762" t="s">
        <v>17527</v>
      </c>
    </row>
    <row r="8763" spans="1:4" x14ac:dyDescent="0.2">
      <c r="A8763">
        <v>103078</v>
      </c>
      <c r="B8763" t="s">
        <v>16114</v>
      </c>
      <c r="C8763" t="s">
        <v>3211</v>
      </c>
      <c r="D8763">
        <v>238.78</v>
      </c>
    </row>
    <row r="8764" spans="1:4" x14ac:dyDescent="0.2">
      <c r="A8764">
        <v>103069</v>
      </c>
      <c r="B8764" t="s">
        <v>16115</v>
      </c>
      <c r="C8764" t="s">
        <v>3211</v>
      </c>
      <c r="D8764" t="s">
        <v>17527</v>
      </c>
    </row>
    <row r="8765" spans="1:4" x14ac:dyDescent="0.2">
      <c r="A8765">
        <v>103079</v>
      </c>
      <c r="B8765" t="s">
        <v>16116</v>
      </c>
      <c r="C8765" t="s">
        <v>3211</v>
      </c>
      <c r="D8765">
        <v>285.61</v>
      </c>
    </row>
    <row r="8766" spans="1:4" x14ac:dyDescent="0.2">
      <c r="A8766">
        <v>103070</v>
      </c>
      <c r="B8766" t="s">
        <v>16117</v>
      </c>
      <c r="C8766" t="s">
        <v>3211</v>
      </c>
      <c r="D8766" t="s">
        <v>17527</v>
      </c>
    </row>
    <row r="8767" spans="1:4" x14ac:dyDescent="0.2">
      <c r="A8767">
        <v>103080</v>
      </c>
      <c r="B8767" t="s">
        <v>16118</v>
      </c>
      <c r="C8767" t="s">
        <v>3211</v>
      </c>
      <c r="D8767">
        <v>345.76</v>
      </c>
    </row>
    <row r="8768" spans="1:4" x14ac:dyDescent="0.2">
      <c r="A8768">
        <v>103071</v>
      </c>
      <c r="B8768" t="s">
        <v>16119</v>
      </c>
      <c r="C8768" t="s">
        <v>3211</v>
      </c>
      <c r="D8768" t="s">
        <v>17527</v>
      </c>
    </row>
    <row r="8769" spans="1:4" x14ac:dyDescent="0.2">
      <c r="A8769">
        <v>103075</v>
      </c>
      <c r="B8769" t="s">
        <v>16120</v>
      </c>
      <c r="C8769" t="s">
        <v>3211</v>
      </c>
      <c r="D8769">
        <v>210.73</v>
      </c>
    </row>
    <row r="8770" spans="1:4" x14ac:dyDescent="0.2">
      <c r="A8770">
        <v>103062</v>
      </c>
      <c r="B8770" t="s">
        <v>16121</v>
      </c>
      <c r="C8770" t="s">
        <v>3211</v>
      </c>
      <c r="D8770" t="s">
        <v>17527</v>
      </c>
    </row>
    <row r="8771" spans="1:4" x14ac:dyDescent="0.2">
      <c r="A8771">
        <v>103065</v>
      </c>
      <c r="B8771" t="s">
        <v>16122</v>
      </c>
      <c r="C8771" t="s">
        <v>3211</v>
      </c>
      <c r="D8771" t="s">
        <v>17527</v>
      </c>
    </row>
    <row r="8772" spans="1:4" x14ac:dyDescent="0.2">
      <c r="A8772">
        <v>103063</v>
      </c>
      <c r="B8772" t="s">
        <v>16123</v>
      </c>
      <c r="C8772" t="s">
        <v>3211</v>
      </c>
      <c r="D8772" t="s">
        <v>17527</v>
      </c>
    </row>
    <row r="8773" spans="1:4" x14ac:dyDescent="0.2">
      <c r="A8773">
        <v>103066</v>
      </c>
      <c r="B8773" t="s">
        <v>16124</v>
      </c>
      <c r="C8773" t="s">
        <v>3211</v>
      </c>
      <c r="D8773" t="s">
        <v>17527</v>
      </c>
    </row>
    <row r="8774" spans="1:4" x14ac:dyDescent="0.2">
      <c r="A8774">
        <v>103064</v>
      </c>
      <c r="B8774" t="s">
        <v>16125</v>
      </c>
      <c r="C8774" t="s">
        <v>3211</v>
      </c>
      <c r="D8774" t="s">
        <v>17527</v>
      </c>
    </row>
    <row r="8775" spans="1:4" x14ac:dyDescent="0.2">
      <c r="A8775">
        <v>103074</v>
      </c>
      <c r="B8775" t="s">
        <v>16126</v>
      </c>
      <c r="C8775" t="s">
        <v>3211</v>
      </c>
      <c r="D8775">
        <v>178.36</v>
      </c>
    </row>
    <row r="8776" spans="1:4" x14ac:dyDescent="0.2">
      <c r="A8776">
        <v>103057</v>
      </c>
      <c r="B8776" t="s">
        <v>16127</v>
      </c>
      <c r="C8776" t="s">
        <v>3211</v>
      </c>
      <c r="D8776" t="s">
        <v>17527</v>
      </c>
    </row>
    <row r="8777" spans="1:4" x14ac:dyDescent="0.2">
      <c r="A8777">
        <v>103060</v>
      </c>
      <c r="B8777" t="s">
        <v>16128</v>
      </c>
      <c r="C8777" t="s">
        <v>3211</v>
      </c>
      <c r="D8777" t="s">
        <v>17527</v>
      </c>
    </row>
    <row r="8778" spans="1:4" x14ac:dyDescent="0.2">
      <c r="A8778">
        <v>103058</v>
      </c>
      <c r="B8778" t="s">
        <v>16129</v>
      </c>
      <c r="C8778" t="s">
        <v>3211</v>
      </c>
      <c r="D8778" t="s">
        <v>17527</v>
      </c>
    </row>
    <row r="8779" spans="1:4" x14ac:dyDescent="0.2">
      <c r="A8779">
        <v>103061</v>
      </c>
      <c r="B8779" t="s">
        <v>16130</v>
      </c>
      <c r="C8779" t="s">
        <v>3211</v>
      </c>
      <c r="D8779" t="s">
        <v>17527</v>
      </c>
    </row>
    <row r="8780" spans="1:4" x14ac:dyDescent="0.2">
      <c r="A8780">
        <v>103059</v>
      </c>
      <c r="B8780" t="s">
        <v>16131</v>
      </c>
      <c r="C8780" t="s">
        <v>3211</v>
      </c>
      <c r="D8780" t="s">
        <v>17527</v>
      </c>
    </row>
    <row r="8781" spans="1:4" x14ac:dyDescent="0.2">
      <c r="A8781">
        <v>97101</v>
      </c>
      <c r="B8781" t="s">
        <v>16132</v>
      </c>
      <c r="C8781" t="s">
        <v>3211</v>
      </c>
      <c r="D8781">
        <v>179.43</v>
      </c>
    </row>
    <row r="8782" spans="1:4" x14ac:dyDescent="0.2">
      <c r="A8782">
        <v>97098</v>
      </c>
      <c r="B8782" t="s">
        <v>16133</v>
      </c>
      <c r="C8782" t="s">
        <v>3211</v>
      </c>
      <c r="D8782" t="s">
        <v>17527</v>
      </c>
    </row>
    <row r="8783" spans="1:4" x14ac:dyDescent="0.2">
      <c r="A8783">
        <v>97102</v>
      </c>
      <c r="B8783" t="s">
        <v>16134</v>
      </c>
      <c r="C8783" t="s">
        <v>3211</v>
      </c>
      <c r="D8783">
        <v>223.68</v>
      </c>
    </row>
    <row r="8784" spans="1:4" x14ac:dyDescent="0.2">
      <c r="A8784">
        <v>97099</v>
      </c>
      <c r="B8784" t="s">
        <v>16135</v>
      </c>
      <c r="C8784" t="s">
        <v>3211</v>
      </c>
      <c r="D8784" t="s">
        <v>17527</v>
      </c>
    </row>
    <row r="8785" spans="1:4" x14ac:dyDescent="0.2">
      <c r="A8785">
        <v>97103</v>
      </c>
      <c r="B8785" t="s">
        <v>16136</v>
      </c>
      <c r="C8785" t="s">
        <v>3211</v>
      </c>
      <c r="D8785">
        <v>264.81</v>
      </c>
    </row>
    <row r="8786" spans="1:4" x14ac:dyDescent="0.2">
      <c r="A8786">
        <v>97100</v>
      </c>
      <c r="B8786" t="s">
        <v>16137</v>
      </c>
      <c r="C8786" t="s">
        <v>3211</v>
      </c>
      <c r="D8786" t="s">
        <v>17527</v>
      </c>
    </row>
    <row r="8787" spans="1:4" x14ac:dyDescent="0.2">
      <c r="A8787">
        <v>103072</v>
      </c>
      <c r="B8787" t="s">
        <v>16138</v>
      </c>
      <c r="C8787" t="s">
        <v>3211</v>
      </c>
      <c r="D8787">
        <v>311.64</v>
      </c>
    </row>
    <row r="8788" spans="1:4" x14ac:dyDescent="0.2">
      <c r="A8788">
        <v>103055</v>
      </c>
      <c r="B8788" t="s">
        <v>16139</v>
      </c>
      <c r="C8788" t="s">
        <v>3211</v>
      </c>
      <c r="D8788" t="s">
        <v>17527</v>
      </c>
    </row>
    <row r="8789" spans="1:4" x14ac:dyDescent="0.2">
      <c r="A8789">
        <v>103073</v>
      </c>
      <c r="B8789" t="s">
        <v>16140</v>
      </c>
      <c r="C8789" t="s">
        <v>3211</v>
      </c>
      <c r="D8789">
        <v>371.79</v>
      </c>
    </row>
    <row r="8790" spans="1:4" x14ac:dyDescent="0.2">
      <c r="A8790">
        <v>103056</v>
      </c>
      <c r="B8790" t="s">
        <v>16141</v>
      </c>
      <c r="C8790" t="s">
        <v>3211</v>
      </c>
      <c r="D8790" t="s">
        <v>17527</v>
      </c>
    </row>
    <row r="8791" spans="1:4" x14ac:dyDescent="0.2">
      <c r="A8791">
        <v>97086</v>
      </c>
      <c r="B8791" t="s">
        <v>568</v>
      </c>
      <c r="C8791" t="s">
        <v>3211</v>
      </c>
      <c r="D8791">
        <v>172.54</v>
      </c>
    </row>
    <row r="8792" spans="1:4" x14ac:dyDescent="0.2">
      <c r="A8792">
        <v>97085</v>
      </c>
      <c r="B8792" t="s">
        <v>16111</v>
      </c>
      <c r="C8792" t="s">
        <v>3211</v>
      </c>
      <c r="D8792" t="s">
        <v>17527</v>
      </c>
    </row>
    <row r="8793" spans="1:4" x14ac:dyDescent="0.2">
      <c r="A8793">
        <v>104766</v>
      </c>
      <c r="B8793" t="s">
        <v>16142</v>
      </c>
      <c r="C8793" t="s">
        <v>83</v>
      </c>
      <c r="D8793">
        <v>20.3</v>
      </c>
    </row>
    <row r="8794" spans="1:4" x14ac:dyDescent="0.2">
      <c r="A8794">
        <v>90467</v>
      </c>
      <c r="B8794" t="s">
        <v>16143</v>
      </c>
      <c r="C8794" t="s">
        <v>83</v>
      </c>
      <c r="D8794">
        <v>29.46</v>
      </c>
    </row>
    <row r="8795" spans="1:4" x14ac:dyDescent="0.2">
      <c r="A8795">
        <v>90466</v>
      </c>
      <c r="B8795" t="s">
        <v>14128</v>
      </c>
      <c r="C8795" t="s">
        <v>83</v>
      </c>
      <c r="D8795">
        <v>19.63</v>
      </c>
    </row>
    <row r="8796" spans="1:4" x14ac:dyDescent="0.2">
      <c r="A8796">
        <v>90469</v>
      </c>
      <c r="B8796" t="s">
        <v>16144</v>
      </c>
      <c r="C8796" t="s">
        <v>83</v>
      </c>
      <c r="D8796">
        <v>13.86</v>
      </c>
    </row>
    <row r="8797" spans="1:4" x14ac:dyDescent="0.2">
      <c r="A8797">
        <v>90470</v>
      </c>
      <c r="B8797" t="s">
        <v>16145</v>
      </c>
      <c r="C8797" t="s">
        <v>83</v>
      </c>
      <c r="D8797">
        <v>18.239999999999998</v>
      </c>
    </row>
    <row r="8798" spans="1:4" x14ac:dyDescent="0.2">
      <c r="A8798">
        <v>90468</v>
      </c>
      <c r="B8798" t="s">
        <v>16146</v>
      </c>
      <c r="C8798" t="s">
        <v>83</v>
      </c>
      <c r="D8798">
        <v>9.15</v>
      </c>
    </row>
    <row r="8799" spans="1:4" x14ac:dyDescent="0.2">
      <c r="A8799">
        <v>91188</v>
      </c>
      <c r="B8799" t="s">
        <v>16147</v>
      </c>
      <c r="C8799" t="s">
        <v>52</v>
      </c>
      <c r="D8799">
        <v>16.45</v>
      </c>
    </row>
    <row r="8800" spans="1:4" x14ac:dyDescent="0.2">
      <c r="A8800">
        <v>91189</v>
      </c>
      <c r="B8800" t="s">
        <v>16148</v>
      </c>
      <c r="C8800" t="s">
        <v>52</v>
      </c>
      <c r="D8800">
        <v>85.64</v>
      </c>
    </row>
    <row r="8801" spans="1:4" x14ac:dyDescent="0.2">
      <c r="A8801">
        <v>91192</v>
      </c>
      <c r="B8801" t="s">
        <v>16149</v>
      </c>
      <c r="C8801" t="s">
        <v>52</v>
      </c>
      <c r="D8801">
        <v>25.06</v>
      </c>
    </row>
    <row r="8802" spans="1:4" x14ac:dyDescent="0.2">
      <c r="A8802">
        <v>91190</v>
      </c>
      <c r="B8802" t="s">
        <v>16150</v>
      </c>
      <c r="C8802" t="s">
        <v>52</v>
      </c>
      <c r="D8802">
        <v>12.98</v>
      </c>
    </row>
    <row r="8803" spans="1:4" x14ac:dyDescent="0.2">
      <c r="A8803">
        <v>91191</v>
      </c>
      <c r="B8803" t="s">
        <v>16151</v>
      </c>
      <c r="C8803" t="s">
        <v>52</v>
      </c>
      <c r="D8803">
        <v>17.309999999999999</v>
      </c>
    </row>
    <row r="8804" spans="1:4" x14ac:dyDescent="0.2">
      <c r="A8804">
        <v>95541</v>
      </c>
      <c r="B8804" t="s">
        <v>16152</v>
      </c>
      <c r="C8804" t="s">
        <v>52</v>
      </c>
      <c r="D8804">
        <v>29.11</v>
      </c>
    </row>
    <row r="8805" spans="1:4" x14ac:dyDescent="0.2">
      <c r="A8805">
        <v>96564</v>
      </c>
      <c r="B8805" t="s">
        <v>10683</v>
      </c>
      <c r="C8805" t="s">
        <v>83</v>
      </c>
      <c r="D8805" t="s">
        <v>17527</v>
      </c>
    </row>
    <row r="8806" spans="1:4" x14ac:dyDescent="0.2">
      <c r="A8806">
        <v>104785</v>
      </c>
      <c r="B8806" t="s">
        <v>16153</v>
      </c>
      <c r="C8806" t="s">
        <v>83</v>
      </c>
      <c r="D8806">
        <v>15.29</v>
      </c>
    </row>
    <row r="8807" spans="1:4" x14ac:dyDescent="0.2">
      <c r="A8807">
        <v>91166</v>
      </c>
      <c r="B8807" t="s">
        <v>14131</v>
      </c>
      <c r="C8807" t="s">
        <v>83</v>
      </c>
      <c r="D8807">
        <v>4.74</v>
      </c>
    </row>
    <row r="8808" spans="1:4" x14ac:dyDescent="0.2">
      <c r="A8808">
        <v>91167</v>
      </c>
      <c r="B8808" t="s">
        <v>16154</v>
      </c>
      <c r="C8808" t="s">
        <v>83</v>
      </c>
      <c r="D8808">
        <v>13.18</v>
      </c>
    </row>
    <row r="8809" spans="1:4" x14ac:dyDescent="0.2">
      <c r="A8809">
        <v>91176</v>
      </c>
      <c r="B8809" t="s">
        <v>16155</v>
      </c>
      <c r="C8809" t="s">
        <v>83</v>
      </c>
      <c r="D8809">
        <v>21.33</v>
      </c>
    </row>
    <row r="8810" spans="1:4" x14ac:dyDescent="0.2">
      <c r="A8810">
        <v>91182</v>
      </c>
      <c r="B8810" t="s">
        <v>16156</v>
      </c>
      <c r="C8810" t="s">
        <v>83</v>
      </c>
      <c r="D8810">
        <v>33.130000000000003</v>
      </c>
    </row>
    <row r="8811" spans="1:4" x14ac:dyDescent="0.2">
      <c r="A8811">
        <v>91186</v>
      </c>
      <c r="B8811" t="s">
        <v>16157</v>
      </c>
      <c r="C8811" t="s">
        <v>83</v>
      </c>
      <c r="D8811">
        <v>36.61</v>
      </c>
    </row>
    <row r="8812" spans="1:4" x14ac:dyDescent="0.2">
      <c r="A8812">
        <v>91171</v>
      </c>
      <c r="B8812" t="s">
        <v>16158</v>
      </c>
      <c r="C8812" t="s">
        <v>83</v>
      </c>
      <c r="D8812">
        <v>21.28</v>
      </c>
    </row>
    <row r="8813" spans="1:4" x14ac:dyDescent="0.2">
      <c r="A8813">
        <v>91187</v>
      </c>
      <c r="B8813" t="s">
        <v>16159</v>
      </c>
      <c r="C8813" t="s">
        <v>83</v>
      </c>
      <c r="D8813">
        <v>32.97</v>
      </c>
    </row>
    <row r="8814" spans="1:4" x14ac:dyDescent="0.2">
      <c r="A8814">
        <v>91172</v>
      </c>
      <c r="B8814" t="s">
        <v>16160</v>
      </c>
      <c r="C8814" t="s">
        <v>83</v>
      </c>
      <c r="D8814">
        <v>24.47</v>
      </c>
    </row>
    <row r="8815" spans="1:4" x14ac:dyDescent="0.2">
      <c r="A8815">
        <v>91185</v>
      </c>
      <c r="B8815" t="s">
        <v>16161</v>
      </c>
      <c r="C8815" t="s">
        <v>83</v>
      </c>
      <c r="D8815">
        <v>33.130000000000003</v>
      </c>
    </row>
    <row r="8816" spans="1:4" x14ac:dyDescent="0.2">
      <c r="A8816">
        <v>91170</v>
      </c>
      <c r="B8816" t="s">
        <v>12266</v>
      </c>
      <c r="C8816" t="s">
        <v>83</v>
      </c>
      <c r="D8816">
        <v>13.18</v>
      </c>
    </row>
    <row r="8817" spans="1:4" x14ac:dyDescent="0.2">
      <c r="A8817">
        <v>91180</v>
      </c>
      <c r="B8817" t="s">
        <v>16162</v>
      </c>
      <c r="C8817" t="s">
        <v>83</v>
      </c>
      <c r="D8817">
        <v>28.57</v>
      </c>
    </row>
    <row r="8818" spans="1:4" x14ac:dyDescent="0.2">
      <c r="A8818">
        <v>91181</v>
      </c>
      <c r="B8818" t="s">
        <v>16163</v>
      </c>
      <c r="C8818" t="s">
        <v>83</v>
      </c>
      <c r="D8818">
        <v>30.04</v>
      </c>
    </row>
    <row r="8819" spans="1:4" x14ac:dyDescent="0.2">
      <c r="A8819">
        <v>91179</v>
      </c>
      <c r="B8819" t="s">
        <v>16164</v>
      </c>
      <c r="C8819" t="s">
        <v>83</v>
      </c>
      <c r="D8819">
        <v>21.33</v>
      </c>
    </row>
    <row r="8820" spans="1:4" x14ac:dyDescent="0.2">
      <c r="A8820">
        <v>91174</v>
      </c>
      <c r="B8820" t="s">
        <v>16165</v>
      </c>
      <c r="C8820" t="s">
        <v>83</v>
      </c>
      <c r="D8820">
        <v>8.5</v>
      </c>
    </row>
    <row r="8821" spans="1:4" x14ac:dyDescent="0.2">
      <c r="A8821">
        <v>91175</v>
      </c>
      <c r="B8821" t="s">
        <v>16166</v>
      </c>
      <c r="C8821" t="s">
        <v>83</v>
      </c>
      <c r="D8821">
        <v>13.21</v>
      </c>
    </row>
    <row r="8822" spans="1:4" x14ac:dyDescent="0.2">
      <c r="A8822">
        <v>91173</v>
      </c>
      <c r="B8822" t="s">
        <v>16167</v>
      </c>
      <c r="C8822" t="s">
        <v>83</v>
      </c>
      <c r="D8822">
        <v>4.91</v>
      </c>
    </row>
    <row r="8823" spans="1:4" x14ac:dyDescent="0.2">
      <c r="A8823">
        <v>104759</v>
      </c>
      <c r="B8823" t="s">
        <v>16168</v>
      </c>
      <c r="C8823" t="s">
        <v>52</v>
      </c>
      <c r="D8823">
        <v>55.54</v>
      </c>
    </row>
    <row r="8824" spans="1:4" x14ac:dyDescent="0.2">
      <c r="A8824">
        <v>104760</v>
      </c>
      <c r="B8824" t="s">
        <v>16169</v>
      </c>
      <c r="C8824" t="s">
        <v>52</v>
      </c>
      <c r="D8824">
        <v>81.12</v>
      </c>
    </row>
    <row r="8825" spans="1:4" x14ac:dyDescent="0.2">
      <c r="A8825">
        <v>104758</v>
      </c>
      <c r="B8825" t="s">
        <v>16170</v>
      </c>
      <c r="C8825" t="s">
        <v>52</v>
      </c>
      <c r="D8825">
        <v>20.84</v>
      </c>
    </row>
    <row r="8826" spans="1:4" x14ac:dyDescent="0.2">
      <c r="A8826">
        <v>90437</v>
      </c>
      <c r="B8826" t="s">
        <v>16171</v>
      </c>
      <c r="C8826" t="s">
        <v>52</v>
      </c>
      <c r="D8826">
        <v>53.31</v>
      </c>
    </row>
    <row r="8827" spans="1:4" x14ac:dyDescent="0.2">
      <c r="A8827">
        <v>90438</v>
      </c>
      <c r="B8827" t="s">
        <v>16172</v>
      </c>
      <c r="C8827" t="s">
        <v>52</v>
      </c>
      <c r="D8827">
        <v>77.87</v>
      </c>
    </row>
    <row r="8828" spans="1:4" x14ac:dyDescent="0.2">
      <c r="A8828">
        <v>90436</v>
      </c>
      <c r="B8828" t="s">
        <v>16173</v>
      </c>
      <c r="C8828" t="s">
        <v>52</v>
      </c>
      <c r="D8828">
        <v>20</v>
      </c>
    </row>
    <row r="8829" spans="1:4" x14ac:dyDescent="0.2">
      <c r="A8829">
        <v>104770</v>
      </c>
      <c r="B8829" t="s">
        <v>16174</v>
      </c>
      <c r="C8829" t="s">
        <v>52</v>
      </c>
      <c r="D8829">
        <v>2.35</v>
      </c>
    </row>
    <row r="8830" spans="1:4" x14ac:dyDescent="0.2">
      <c r="A8830">
        <v>104772</v>
      </c>
      <c r="B8830" t="s">
        <v>16175</v>
      </c>
      <c r="C8830" t="s">
        <v>52</v>
      </c>
      <c r="D8830">
        <v>3.44</v>
      </c>
    </row>
    <row r="8831" spans="1:4" x14ac:dyDescent="0.2">
      <c r="A8831">
        <v>104768</v>
      </c>
      <c r="B8831" t="s">
        <v>16176</v>
      </c>
      <c r="C8831" t="s">
        <v>52</v>
      </c>
      <c r="D8831">
        <v>0.87</v>
      </c>
    </row>
    <row r="8832" spans="1:4" x14ac:dyDescent="0.2">
      <c r="A8832">
        <v>104769</v>
      </c>
      <c r="B8832" t="s">
        <v>16177</v>
      </c>
      <c r="C8832" t="s">
        <v>52</v>
      </c>
      <c r="D8832">
        <v>2.2599999999999998</v>
      </c>
    </row>
    <row r="8833" spans="1:4" x14ac:dyDescent="0.2">
      <c r="A8833">
        <v>104771</v>
      </c>
      <c r="B8833" t="s">
        <v>16178</v>
      </c>
      <c r="C8833" t="s">
        <v>52</v>
      </c>
      <c r="D8833">
        <v>3.3</v>
      </c>
    </row>
    <row r="8834" spans="1:4" x14ac:dyDescent="0.2">
      <c r="A8834">
        <v>104767</v>
      </c>
      <c r="B8834" t="s">
        <v>16179</v>
      </c>
      <c r="C8834" t="s">
        <v>52</v>
      </c>
      <c r="D8834">
        <v>0.84</v>
      </c>
    </row>
    <row r="8835" spans="1:4" x14ac:dyDescent="0.2">
      <c r="A8835">
        <v>104762</v>
      </c>
      <c r="B8835" t="s">
        <v>16180</v>
      </c>
      <c r="C8835" t="s">
        <v>52</v>
      </c>
      <c r="D8835">
        <v>8.3800000000000008</v>
      </c>
    </row>
    <row r="8836" spans="1:4" x14ac:dyDescent="0.2">
      <c r="A8836">
        <v>104763</v>
      </c>
      <c r="B8836" t="s">
        <v>16181</v>
      </c>
      <c r="C8836" t="s">
        <v>52</v>
      </c>
      <c r="D8836">
        <v>12.26</v>
      </c>
    </row>
    <row r="8837" spans="1:4" x14ac:dyDescent="0.2">
      <c r="A8837">
        <v>104761</v>
      </c>
      <c r="B8837" t="s">
        <v>16182</v>
      </c>
      <c r="C8837" t="s">
        <v>52</v>
      </c>
      <c r="D8837">
        <v>3.14</v>
      </c>
    </row>
    <row r="8838" spans="1:4" x14ac:dyDescent="0.2">
      <c r="A8838">
        <v>90440</v>
      </c>
      <c r="B8838" t="s">
        <v>16183</v>
      </c>
      <c r="C8838" t="s">
        <v>52</v>
      </c>
      <c r="D8838">
        <v>8.16</v>
      </c>
    </row>
    <row r="8839" spans="1:4" x14ac:dyDescent="0.2">
      <c r="A8839">
        <v>90441</v>
      </c>
      <c r="B8839" t="s">
        <v>16184</v>
      </c>
      <c r="C8839" t="s">
        <v>52</v>
      </c>
      <c r="D8839">
        <v>11.93</v>
      </c>
    </row>
    <row r="8840" spans="1:4" x14ac:dyDescent="0.2">
      <c r="A8840">
        <v>90439</v>
      </c>
      <c r="B8840" t="s">
        <v>16185</v>
      </c>
      <c r="C8840" t="s">
        <v>52</v>
      </c>
      <c r="D8840">
        <v>3.06</v>
      </c>
    </row>
    <row r="8841" spans="1:4" x14ac:dyDescent="0.2">
      <c r="A8841">
        <v>104776</v>
      </c>
      <c r="B8841" t="s">
        <v>16186</v>
      </c>
      <c r="C8841" t="s">
        <v>52</v>
      </c>
      <c r="D8841">
        <v>8.1199999999999992</v>
      </c>
    </row>
    <row r="8842" spans="1:4" x14ac:dyDescent="0.2">
      <c r="A8842">
        <v>104778</v>
      </c>
      <c r="B8842" t="s">
        <v>16187</v>
      </c>
      <c r="C8842" t="s">
        <v>52</v>
      </c>
      <c r="D8842">
        <v>11.87</v>
      </c>
    </row>
    <row r="8843" spans="1:4" x14ac:dyDescent="0.2">
      <c r="A8843">
        <v>104774</v>
      </c>
      <c r="B8843" t="s">
        <v>16188</v>
      </c>
      <c r="C8843" t="s">
        <v>52</v>
      </c>
      <c r="D8843">
        <v>3.03</v>
      </c>
    </row>
    <row r="8844" spans="1:4" x14ac:dyDescent="0.2">
      <c r="A8844">
        <v>104775</v>
      </c>
      <c r="B8844" t="s">
        <v>16189</v>
      </c>
      <c r="C8844" t="s">
        <v>52</v>
      </c>
      <c r="D8844">
        <v>7.82</v>
      </c>
    </row>
    <row r="8845" spans="1:4" x14ac:dyDescent="0.2">
      <c r="A8845">
        <v>104777</v>
      </c>
      <c r="B8845" t="s">
        <v>16190</v>
      </c>
      <c r="C8845" t="s">
        <v>52</v>
      </c>
      <c r="D8845">
        <v>11.44</v>
      </c>
    </row>
    <row r="8846" spans="1:4" x14ac:dyDescent="0.2">
      <c r="A8846">
        <v>104773</v>
      </c>
      <c r="B8846" t="s">
        <v>16191</v>
      </c>
      <c r="C8846" t="s">
        <v>52</v>
      </c>
      <c r="D8846">
        <v>2.93</v>
      </c>
    </row>
    <row r="8847" spans="1:4" x14ac:dyDescent="0.2">
      <c r="A8847">
        <v>104782</v>
      </c>
      <c r="B8847" t="s">
        <v>16192</v>
      </c>
      <c r="C8847" t="s">
        <v>52</v>
      </c>
      <c r="D8847">
        <v>61.7</v>
      </c>
    </row>
    <row r="8848" spans="1:4" x14ac:dyDescent="0.2">
      <c r="A8848">
        <v>90451</v>
      </c>
      <c r="B8848" t="s">
        <v>16193</v>
      </c>
      <c r="C8848" t="s">
        <v>52</v>
      </c>
      <c r="D8848">
        <v>8.1300000000000008</v>
      </c>
    </row>
    <row r="8849" spans="1:4" x14ac:dyDescent="0.2">
      <c r="A8849">
        <v>90452</v>
      </c>
      <c r="B8849" t="s">
        <v>16194</v>
      </c>
      <c r="C8849" t="s">
        <v>52</v>
      </c>
      <c r="D8849">
        <v>28.99</v>
      </c>
    </row>
    <row r="8850" spans="1:4" x14ac:dyDescent="0.2">
      <c r="A8850">
        <v>90455</v>
      </c>
      <c r="B8850" t="s">
        <v>16195</v>
      </c>
      <c r="C8850" t="s">
        <v>52</v>
      </c>
      <c r="D8850">
        <v>10.16</v>
      </c>
    </row>
    <row r="8851" spans="1:4" x14ac:dyDescent="0.2">
      <c r="A8851">
        <v>104784</v>
      </c>
      <c r="B8851" t="s">
        <v>16196</v>
      </c>
      <c r="C8851" t="s">
        <v>52</v>
      </c>
      <c r="D8851">
        <v>16.91</v>
      </c>
    </row>
    <row r="8852" spans="1:4" x14ac:dyDescent="0.2">
      <c r="A8852">
        <v>90453</v>
      </c>
      <c r="B8852" t="s">
        <v>16197</v>
      </c>
      <c r="C8852" t="s">
        <v>52</v>
      </c>
      <c r="D8852">
        <v>4.92</v>
      </c>
    </row>
    <row r="8853" spans="1:4" x14ac:dyDescent="0.2">
      <c r="A8853">
        <v>104783</v>
      </c>
      <c r="B8853" t="s">
        <v>16198</v>
      </c>
      <c r="C8853" t="s">
        <v>52</v>
      </c>
      <c r="D8853">
        <v>6.16</v>
      </c>
    </row>
    <row r="8854" spans="1:4" x14ac:dyDescent="0.2">
      <c r="A8854">
        <v>90454</v>
      </c>
      <c r="B8854" t="s">
        <v>16199</v>
      </c>
      <c r="C8854" t="s">
        <v>52</v>
      </c>
      <c r="D8854">
        <v>7.82</v>
      </c>
    </row>
    <row r="8855" spans="1:4" x14ac:dyDescent="0.2">
      <c r="A8855">
        <v>90459</v>
      </c>
      <c r="B8855" t="s">
        <v>16200</v>
      </c>
      <c r="C8855" t="s">
        <v>52</v>
      </c>
      <c r="D8855">
        <v>65.59</v>
      </c>
    </row>
    <row r="8856" spans="1:4" x14ac:dyDescent="0.2">
      <c r="A8856">
        <v>90456</v>
      </c>
      <c r="B8856" t="s">
        <v>16201</v>
      </c>
      <c r="C8856" t="s">
        <v>52</v>
      </c>
      <c r="D8856">
        <v>7.42</v>
      </c>
    </row>
    <row r="8857" spans="1:4" x14ac:dyDescent="0.2">
      <c r="A8857">
        <v>90458</v>
      </c>
      <c r="B8857" t="s">
        <v>16202</v>
      </c>
      <c r="C8857" t="s">
        <v>52</v>
      </c>
      <c r="D8857">
        <v>48.27</v>
      </c>
    </row>
    <row r="8858" spans="1:4" x14ac:dyDescent="0.2">
      <c r="A8858">
        <v>90457</v>
      </c>
      <c r="B8858" t="s">
        <v>16203</v>
      </c>
      <c r="C8858" t="s">
        <v>52</v>
      </c>
      <c r="D8858">
        <v>16.920000000000002</v>
      </c>
    </row>
    <row r="8859" spans="1:4" x14ac:dyDescent="0.2">
      <c r="A8859">
        <v>90447</v>
      </c>
      <c r="B8859" t="s">
        <v>16204</v>
      </c>
      <c r="C8859" t="s">
        <v>83</v>
      </c>
      <c r="D8859">
        <v>11.19</v>
      </c>
    </row>
    <row r="8860" spans="1:4" x14ac:dyDescent="0.2">
      <c r="A8860">
        <v>91222</v>
      </c>
      <c r="B8860" t="s">
        <v>16205</v>
      </c>
      <c r="C8860" t="s">
        <v>83</v>
      </c>
      <c r="D8860">
        <v>11.94</v>
      </c>
    </row>
    <row r="8861" spans="1:4" x14ac:dyDescent="0.2">
      <c r="A8861">
        <v>90443</v>
      </c>
      <c r="B8861" t="s">
        <v>14129</v>
      </c>
      <c r="C8861" t="s">
        <v>83</v>
      </c>
      <c r="D8861">
        <v>10.74</v>
      </c>
    </row>
    <row r="8862" spans="1:4" x14ac:dyDescent="0.2">
      <c r="A8862">
        <v>104780</v>
      </c>
      <c r="B8862" t="s">
        <v>16206</v>
      </c>
      <c r="C8862" t="s">
        <v>83</v>
      </c>
      <c r="D8862">
        <v>8.7100000000000009</v>
      </c>
    </row>
    <row r="8863" spans="1:4" x14ac:dyDescent="0.2">
      <c r="A8863">
        <v>104781</v>
      </c>
      <c r="B8863" t="s">
        <v>16207</v>
      </c>
      <c r="C8863" t="s">
        <v>83</v>
      </c>
      <c r="D8863">
        <v>10.01</v>
      </c>
    </row>
    <row r="8864" spans="1:4" x14ac:dyDescent="0.2">
      <c r="A8864">
        <v>104779</v>
      </c>
      <c r="B8864" t="s">
        <v>16208</v>
      </c>
      <c r="C8864" t="s">
        <v>83</v>
      </c>
      <c r="D8864">
        <v>8.66</v>
      </c>
    </row>
    <row r="8865" spans="1:4" x14ac:dyDescent="0.2">
      <c r="A8865">
        <v>104787</v>
      </c>
      <c r="B8865" t="s">
        <v>16209</v>
      </c>
      <c r="C8865" t="s">
        <v>83</v>
      </c>
      <c r="D8865">
        <v>2.7</v>
      </c>
    </row>
    <row r="8866" spans="1:4" x14ac:dyDescent="0.2">
      <c r="A8866">
        <v>104788</v>
      </c>
      <c r="B8866" t="s">
        <v>16210</v>
      </c>
      <c r="C8866" t="s">
        <v>83</v>
      </c>
      <c r="D8866">
        <v>3.58</v>
      </c>
    </row>
    <row r="8867" spans="1:4" x14ac:dyDescent="0.2">
      <c r="A8867">
        <v>104786</v>
      </c>
      <c r="B8867" t="s">
        <v>16211</v>
      </c>
      <c r="C8867" t="s">
        <v>83</v>
      </c>
      <c r="D8867">
        <v>2.0299999999999998</v>
      </c>
    </row>
    <row r="8868" spans="1:4" x14ac:dyDescent="0.2">
      <c r="A8868">
        <v>90445</v>
      </c>
      <c r="B8868" t="s">
        <v>16212</v>
      </c>
      <c r="C8868" t="s">
        <v>83</v>
      </c>
      <c r="D8868">
        <v>15.04</v>
      </c>
    </row>
    <row r="8869" spans="1:4" x14ac:dyDescent="0.2">
      <c r="A8869">
        <v>90446</v>
      </c>
      <c r="B8869" t="s">
        <v>16213</v>
      </c>
      <c r="C8869" t="s">
        <v>83</v>
      </c>
      <c r="D8869">
        <v>19.98</v>
      </c>
    </row>
    <row r="8870" spans="1:4" x14ac:dyDescent="0.2">
      <c r="A8870">
        <v>90444</v>
      </c>
      <c r="B8870" t="s">
        <v>16214</v>
      </c>
      <c r="C8870" t="s">
        <v>83</v>
      </c>
      <c r="D8870">
        <v>11.34</v>
      </c>
    </row>
    <row r="8871" spans="1:4" x14ac:dyDescent="0.2">
      <c r="A8871">
        <v>104764</v>
      </c>
      <c r="B8871" t="s">
        <v>16215</v>
      </c>
      <c r="C8871" t="s">
        <v>83</v>
      </c>
      <c r="D8871">
        <v>24.17</v>
      </c>
    </row>
    <row r="8872" spans="1:4" x14ac:dyDescent="0.2">
      <c r="A8872">
        <v>90460</v>
      </c>
      <c r="B8872" t="s">
        <v>498</v>
      </c>
      <c r="C8872" t="s">
        <v>83</v>
      </c>
      <c r="D8872">
        <v>28.89</v>
      </c>
    </row>
    <row r="8873" spans="1:4" x14ac:dyDescent="0.2">
      <c r="A8873">
        <v>90462</v>
      </c>
      <c r="B8873" t="s">
        <v>16216</v>
      </c>
      <c r="C8873" t="s">
        <v>83</v>
      </c>
      <c r="D8873">
        <v>5.0599999999999996</v>
      </c>
    </row>
    <row r="8874" spans="1:4" x14ac:dyDescent="0.2">
      <c r="A8874">
        <v>104765</v>
      </c>
      <c r="B8874" t="s">
        <v>16217</v>
      </c>
      <c r="C8874" t="s">
        <v>83</v>
      </c>
      <c r="D8874">
        <v>20.36</v>
      </c>
    </row>
    <row r="8875" spans="1:4" x14ac:dyDescent="0.2">
      <c r="A8875">
        <v>90461</v>
      </c>
      <c r="B8875" t="s">
        <v>16218</v>
      </c>
      <c r="C8875" t="s">
        <v>83</v>
      </c>
      <c r="D8875">
        <v>22.57</v>
      </c>
    </row>
    <row r="8876" spans="1:4" x14ac:dyDescent="0.2">
      <c r="A8876">
        <v>90463</v>
      </c>
      <c r="B8876" t="s">
        <v>16219</v>
      </c>
      <c r="C8876" t="s">
        <v>83</v>
      </c>
      <c r="D8876">
        <v>4.43</v>
      </c>
    </row>
    <row r="8877" spans="1:4" x14ac:dyDescent="0.2">
      <c r="A8877">
        <v>96560</v>
      </c>
      <c r="B8877" t="s">
        <v>10692</v>
      </c>
      <c r="C8877" t="s">
        <v>3211</v>
      </c>
      <c r="D8877">
        <v>36.89</v>
      </c>
    </row>
    <row r="8878" spans="1:4" x14ac:dyDescent="0.2">
      <c r="A8878">
        <v>96559</v>
      </c>
      <c r="B8878" t="s">
        <v>10701</v>
      </c>
      <c r="C8878" t="s">
        <v>3211</v>
      </c>
      <c r="D8878">
        <v>38.19</v>
      </c>
    </row>
    <row r="8879" spans="1:4" x14ac:dyDescent="0.2">
      <c r="A8879">
        <v>96562</v>
      </c>
      <c r="B8879" t="s">
        <v>10748</v>
      </c>
      <c r="C8879" t="s">
        <v>83</v>
      </c>
      <c r="D8879">
        <v>60.48</v>
      </c>
    </row>
    <row r="8880" spans="1:4" x14ac:dyDescent="0.2">
      <c r="A8880">
        <v>96563</v>
      </c>
      <c r="B8880" t="s">
        <v>10763</v>
      </c>
      <c r="C8880" t="s">
        <v>83</v>
      </c>
      <c r="D8880">
        <v>66.069999999999993</v>
      </c>
    </row>
    <row r="8881" spans="1:4" x14ac:dyDescent="0.2">
      <c r="A8881">
        <v>102469</v>
      </c>
      <c r="B8881" t="s">
        <v>16220</v>
      </c>
      <c r="C8881" t="s">
        <v>3211</v>
      </c>
      <c r="D8881" t="s">
        <v>17527</v>
      </c>
    </row>
    <row r="8882" spans="1:4" x14ac:dyDescent="0.2">
      <c r="A8882">
        <v>104388</v>
      </c>
      <c r="B8882" t="s">
        <v>16221</v>
      </c>
      <c r="C8882" t="s">
        <v>3211</v>
      </c>
      <c r="D8882" t="s">
        <v>17527</v>
      </c>
    </row>
    <row r="8883" spans="1:4" x14ac:dyDescent="0.2">
      <c r="A8883">
        <v>104387</v>
      </c>
      <c r="B8883" t="s">
        <v>16222</v>
      </c>
      <c r="C8883" t="s">
        <v>2968</v>
      </c>
      <c r="D8883" t="s">
        <v>17527</v>
      </c>
    </row>
    <row r="8884" spans="1:4" x14ac:dyDescent="0.2">
      <c r="A8884">
        <v>104364</v>
      </c>
      <c r="B8884" t="s">
        <v>16223</v>
      </c>
      <c r="C8884" t="s">
        <v>2968</v>
      </c>
      <c r="D8884" t="s">
        <v>17527</v>
      </c>
    </row>
    <row r="8885" spans="1:4" x14ac:dyDescent="0.2">
      <c r="A8885">
        <v>102097</v>
      </c>
      <c r="B8885" t="s">
        <v>16225</v>
      </c>
      <c r="C8885" t="s">
        <v>2968</v>
      </c>
      <c r="D8885" t="s">
        <v>17527</v>
      </c>
    </row>
    <row r="8886" spans="1:4" x14ac:dyDescent="0.2">
      <c r="A8886">
        <v>104365</v>
      </c>
      <c r="B8886" t="s">
        <v>16226</v>
      </c>
      <c r="C8886" t="s">
        <v>2968</v>
      </c>
      <c r="D8886" t="s">
        <v>17527</v>
      </c>
    </row>
    <row r="8887" spans="1:4" x14ac:dyDescent="0.2">
      <c r="A8887">
        <v>101870</v>
      </c>
      <c r="B8887" t="s">
        <v>16227</v>
      </c>
      <c r="C8887" t="s">
        <v>3211</v>
      </c>
      <c r="D8887">
        <v>54.17</v>
      </c>
    </row>
    <row r="8888" spans="1:4" x14ac:dyDescent="0.2">
      <c r="A8888">
        <v>101866</v>
      </c>
      <c r="B8888" t="s">
        <v>16228</v>
      </c>
      <c r="C8888" t="s">
        <v>3211</v>
      </c>
      <c r="D8888">
        <v>45.81</v>
      </c>
    </row>
    <row r="8889" spans="1:4" x14ac:dyDescent="0.2">
      <c r="A8889">
        <v>101867</v>
      </c>
      <c r="B8889" t="s">
        <v>16229</v>
      </c>
      <c r="C8889" t="s">
        <v>3211</v>
      </c>
      <c r="D8889">
        <v>52.24</v>
      </c>
    </row>
    <row r="8890" spans="1:4" x14ac:dyDescent="0.2">
      <c r="A8890">
        <v>101868</v>
      </c>
      <c r="B8890" t="s">
        <v>16230</v>
      </c>
      <c r="C8890" t="s">
        <v>3211</v>
      </c>
      <c r="D8890">
        <v>41.33</v>
      </c>
    </row>
    <row r="8891" spans="1:4" x14ac:dyDescent="0.2">
      <c r="A8891">
        <v>101869</v>
      </c>
      <c r="B8891" t="s">
        <v>16231</v>
      </c>
      <c r="C8891" t="s">
        <v>3211</v>
      </c>
      <c r="D8891">
        <v>47.73</v>
      </c>
    </row>
    <row r="8892" spans="1:4" x14ac:dyDescent="0.2">
      <c r="A8892">
        <v>101856</v>
      </c>
      <c r="B8892" t="s">
        <v>16232</v>
      </c>
      <c r="C8892" t="s">
        <v>3211</v>
      </c>
      <c r="D8892">
        <v>37.369999999999997</v>
      </c>
    </row>
    <row r="8893" spans="1:4" x14ac:dyDescent="0.2">
      <c r="A8893">
        <v>101865</v>
      </c>
      <c r="B8893" t="s">
        <v>16233</v>
      </c>
      <c r="C8893" t="s">
        <v>3211</v>
      </c>
      <c r="D8893">
        <v>51.57</v>
      </c>
    </row>
    <row r="8894" spans="1:4" x14ac:dyDescent="0.2">
      <c r="A8894">
        <v>101861</v>
      </c>
      <c r="B8894" t="s">
        <v>16234</v>
      </c>
      <c r="C8894" t="s">
        <v>3211</v>
      </c>
      <c r="D8894">
        <v>45.49</v>
      </c>
    </row>
    <row r="8895" spans="1:4" x14ac:dyDescent="0.2">
      <c r="A8895">
        <v>101862</v>
      </c>
      <c r="B8895" t="s">
        <v>16235</v>
      </c>
      <c r="C8895" t="s">
        <v>3211</v>
      </c>
      <c r="D8895">
        <v>49.66</v>
      </c>
    </row>
    <row r="8896" spans="1:4" x14ac:dyDescent="0.2">
      <c r="A8896">
        <v>101863</v>
      </c>
      <c r="B8896" t="s">
        <v>16236</v>
      </c>
      <c r="C8896" t="s">
        <v>3211</v>
      </c>
      <c r="D8896">
        <v>38.74</v>
      </c>
    </row>
    <row r="8897" spans="1:4" x14ac:dyDescent="0.2">
      <c r="A8897">
        <v>101864</v>
      </c>
      <c r="B8897" t="s">
        <v>16237</v>
      </c>
      <c r="C8897" t="s">
        <v>3211</v>
      </c>
      <c r="D8897">
        <v>45.16</v>
      </c>
    </row>
    <row r="8898" spans="1:4" x14ac:dyDescent="0.2">
      <c r="A8898">
        <v>101860</v>
      </c>
      <c r="B8898" t="s">
        <v>16238</v>
      </c>
      <c r="C8898" t="s">
        <v>3211</v>
      </c>
      <c r="D8898">
        <v>48.68</v>
      </c>
    </row>
    <row r="8899" spans="1:4" x14ac:dyDescent="0.2">
      <c r="A8899">
        <v>101857</v>
      </c>
      <c r="B8899" t="s">
        <v>16239</v>
      </c>
      <c r="C8899" t="s">
        <v>3211</v>
      </c>
      <c r="D8899">
        <v>46.88</v>
      </c>
    </row>
    <row r="8900" spans="1:4" x14ac:dyDescent="0.2">
      <c r="A8900">
        <v>101858</v>
      </c>
      <c r="B8900" t="s">
        <v>16240</v>
      </c>
      <c r="C8900" t="s">
        <v>3211</v>
      </c>
      <c r="D8900">
        <v>38.17</v>
      </c>
    </row>
    <row r="8901" spans="1:4" x14ac:dyDescent="0.2">
      <c r="A8901">
        <v>101859</v>
      </c>
      <c r="B8901" t="s">
        <v>16241</v>
      </c>
      <c r="C8901" t="s">
        <v>3211</v>
      </c>
      <c r="D8901">
        <v>42.25</v>
      </c>
    </row>
    <row r="8902" spans="1:4" x14ac:dyDescent="0.2">
      <c r="A8902">
        <v>101852</v>
      </c>
      <c r="B8902" t="s">
        <v>16242</v>
      </c>
      <c r="C8902" t="s">
        <v>3211</v>
      </c>
      <c r="D8902">
        <v>93.74</v>
      </c>
    </row>
    <row r="8903" spans="1:4" x14ac:dyDescent="0.2">
      <c r="A8903">
        <v>104385</v>
      </c>
      <c r="B8903" t="s">
        <v>16243</v>
      </c>
      <c r="C8903" t="s">
        <v>3211</v>
      </c>
      <c r="D8903" t="s">
        <v>17527</v>
      </c>
    </row>
    <row r="8904" spans="1:4" x14ac:dyDescent="0.2">
      <c r="A8904">
        <v>101850</v>
      </c>
      <c r="B8904" t="s">
        <v>16244</v>
      </c>
      <c r="C8904" t="s">
        <v>3211</v>
      </c>
      <c r="D8904">
        <v>78</v>
      </c>
    </row>
    <row r="8905" spans="1:4" x14ac:dyDescent="0.2">
      <c r="A8905">
        <v>101855</v>
      </c>
      <c r="B8905" t="s">
        <v>16245</v>
      </c>
      <c r="C8905" t="s">
        <v>3211</v>
      </c>
      <c r="D8905">
        <v>94.94</v>
      </c>
    </row>
    <row r="8906" spans="1:4" x14ac:dyDescent="0.2">
      <c r="A8906">
        <v>104386</v>
      </c>
      <c r="B8906" t="s">
        <v>16246</v>
      </c>
      <c r="C8906" t="s">
        <v>3211</v>
      </c>
      <c r="D8906" t="s">
        <v>17527</v>
      </c>
    </row>
    <row r="8907" spans="1:4" x14ac:dyDescent="0.2">
      <c r="A8907">
        <v>101853</v>
      </c>
      <c r="B8907" t="s">
        <v>16247</v>
      </c>
      <c r="C8907" t="s">
        <v>3211</v>
      </c>
      <c r="D8907">
        <v>68.83</v>
      </c>
    </row>
    <row r="8908" spans="1:4" x14ac:dyDescent="0.2">
      <c r="A8908">
        <v>101849</v>
      </c>
      <c r="B8908" t="s">
        <v>16248</v>
      </c>
      <c r="C8908" t="s">
        <v>2968</v>
      </c>
      <c r="D8908">
        <v>213.52</v>
      </c>
    </row>
    <row r="8909" spans="1:4" x14ac:dyDescent="0.2">
      <c r="A8909">
        <v>101841</v>
      </c>
      <c r="B8909" t="s">
        <v>16249</v>
      </c>
      <c r="C8909" t="s">
        <v>2968</v>
      </c>
      <c r="D8909">
        <v>124.42</v>
      </c>
    </row>
    <row r="8910" spans="1:4" x14ac:dyDescent="0.2">
      <c r="A8910">
        <v>101843</v>
      </c>
      <c r="B8910" t="s">
        <v>16250</v>
      </c>
      <c r="C8910" t="s">
        <v>2968</v>
      </c>
      <c r="D8910">
        <v>182.08</v>
      </c>
    </row>
    <row r="8911" spans="1:4" x14ac:dyDescent="0.2">
      <c r="A8911">
        <v>101844</v>
      </c>
      <c r="B8911" t="s">
        <v>16251</v>
      </c>
      <c r="C8911" t="s">
        <v>2968</v>
      </c>
      <c r="D8911">
        <v>209.02</v>
      </c>
    </row>
    <row r="8912" spans="1:4" x14ac:dyDescent="0.2">
      <c r="A8912">
        <v>101845</v>
      </c>
      <c r="B8912" t="s">
        <v>16252</v>
      </c>
      <c r="C8912" t="s">
        <v>2968</v>
      </c>
      <c r="D8912">
        <v>235.59</v>
      </c>
    </row>
    <row r="8913" spans="1:4" x14ac:dyDescent="0.2">
      <c r="A8913">
        <v>101842</v>
      </c>
      <c r="B8913" t="s">
        <v>16253</v>
      </c>
      <c r="C8913" t="s">
        <v>2968</v>
      </c>
      <c r="D8913">
        <v>108.89</v>
      </c>
    </row>
    <row r="8914" spans="1:4" x14ac:dyDescent="0.2">
      <c r="A8914">
        <v>101846</v>
      </c>
      <c r="B8914" t="s">
        <v>16254</v>
      </c>
      <c r="C8914" t="s">
        <v>2968</v>
      </c>
      <c r="D8914">
        <v>167.17</v>
      </c>
    </row>
    <row r="8915" spans="1:4" x14ac:dyDescent="0.2">
      <c r="A8915">
        <v>101847</v>
      </c>
      <c r="B8915" t="s">
        <v>16255</v>
      </c>
      <c r="C8915" t="s">
        <v>2968</v>
      </c>
      <c r="D8915">
        <v>194.42</v>
      </c>
    </row>
    <row r="8916" spans="1:4" x14ac:dyDescent="0.2">
      <c r="A8916">
        <v>101848</v>
      </c>
      <c r="B8916" t="s">
        <v>16256</v>
      </c>
      <c r="C8916" t="s">
        <v>2968</v>
      </c>
      <c r="D8916">
        <v>221.3</v>
      </c>
    </row>
    <row r="8917" spans="1:4" x14ac:dyDescent="0.2">
      <c r="A8917">
        <v>101839</v>
      </c>
      <c r="B8917" t="s">
        <v>16257</v>
      </c>
      <c r="C8917" t="s">
        <v>2968</v>
      </c>
      <c r="D8917">
        <v>121.4</v>
      </c>
    </row>
    <row r="8918" spans="1:4" x14ac:dyDescent="0.2">
      <c r="A8918">
        <v>101840</v>
      </c>
      <c r="B8918" t="s">
        <v>16258</v>
      </c>
      <c r="C8918" t="s">
        <v>2968</v>
      </c>
      <c r="D8918">
        <v>208.12</v>
      </c>
    </row>
    <row r="8919" spans="1:4" x14ac:dyDescent="0.2">
      <c r="A8919">
        <v>101837</v>
      </c>
      <c r="B8919" t="s">
        <v>16259</v>
      </c>
      <c r="C8919" t="s">
        <v>2968</v>
      </c>
      <c r="D8919">
        <v>63.01</v>
      </c>
    </row>
    <row r="8920" spans="1:4" x14ac:dyDescent="0.2">
      <c r="A8920">
        <v>101838</v>
      </c>
      <c r="B8920" t="s">
        <v>16260</v>
      </c>
      <c r="C8920" t="s">
        <v>2968</v>
      </c>
      <c r="D8920">
        <v>92.61</v>
      </c>
    </row>
    <row r="8921" spans="1:4" x14ac:dyDescent="0.2">
      <c r="A8921">
        <v>101836</v>
      </c>
      <c r="B8921" t="s">
        <v>16261</v>
      </c>
      <c r="C8921" t="s">
        <v>2968</v>
      </c>
      <c r="D8921">
        <v>31.22</v>
      </c>
    </row>
    <row r="8922" spans="1:4" x14ac:dyDescent="0.2">
      <c r="A8922">
        <v>101835</v>
      </c>
      <c r="B8922" t="s">
        <v>16262</v>
      </c>
      <c r="C8922" t="s">
        <v>2968</v>
      </c>
      <c r="D8922">
        <v>357.3</v>
      </c>
    </row>
    <row r="8923" spans="1:4" x14ac:dyDescent="0.2">
      <c r="A8923">
        <v>101827</v>
      </c>
      <c r="B8923" t="s">
        <v>16263</v>
      </c>
      <c r="C8923" t="s">
        <v>2968</v>
      </c>
      <c r="D8923">
        <v>268.2</v>
      </c>
    </row>
    <row r="8924" spans="1:4" x14ac:dyDescent="0.2">
      <c r="A8924">
        <v>101829</v>
      </c>
      <c r="B8924" t="s">
        <v>16264</v>
      </c>
      <c r="C8924" t="s">
        <v>2968</v>
      </c>
      <c r="D8924">
        <v>325.86</v>
      </c>
    </row>
    <row r="8925" spans="1:4" x14ac:dyDescent="0.2">
      <c r="A8925">
        <v>101830</v>
      </c>
      <c r="B8925" t="s">
        <v>16265</v>
      </c>
      <c r="C8925" t="s">
        <v>2968</v>
      </c>
      <c r="D8925">
        <v>352.8</v>
      </c>
    </row>
    <row r="8926" spans="1:4" x14ac:dyDescent="0.2">
      <c r="A8926">
        <v>101831</v>
      </c>
      <c r="B8926" t="s">
        <v>16266</v>
      </c>
      <c r="C8926" t="s">
        <v>2968</v>
      </c>
      <c r="D8926">
        <v>379.37</v>
      </c>
    </row>
    <row r="8927" spans="1:4" x14ac:dyDescent="0.2">
      <c r="A8927">
        <v>101828</v>
      </c>
      <c r="B8927" t="s">
        <v>16267</v>
      </c>
      <c r="C8927" t="s">
        <v>2968</v>
      </c>
      <c r="D8927">
        <v>252.67</v>
      </c>
    </row>
    <row r="8928" spans="1:4" x14ac:dyDescent="0.2">
      <c r="A8928">
        <v>101832</v>
      </c>
      <c r="B8928" t="s">
        <v>16268</v>
      </c>
      <c r="C8928" t="s">
        <v>2968</v>
      </c>
      <c r="D8928">
        <v>310.95</v>
      </c>
    </row>
    <row r="8929" spans="1:4" x14ac:dyDescent="0.2">
      <c r="A8929">
        <v>101833</v>
      </c>
      <c r="B8929" t="s">
        <v>16269</v>
      </c>
      <c r="C8929" t="s">
        <v>2968</v>
      </c>
      <c r="D8929">
        <v>338.2</v>
      </c>
    </row>
    <row r="8930" spans="1:4" x14ac:dyDescent="0.2">
      <c r="A8930">
        <v>101834</v>
      </c>
      <c r="B8930" t="s">
        <v>16270</v>
      </c>
      <c r="C8930" t="s">
        <v>2968</v>
      </c>
      <c r="D8930">
        <v>365.08</v>
      </c>
    </row>
    <row r="8931" spans="1:4" x14ac:dyDescent="0.2">
      <c r="A8931">
        <v>101825</v>
      </c>
      <c r="B8931" t="s">
        <v>16271</v>
      </c>
      <c r="C8931" t="s">
        <v>2968</v>
      </c>
      <c r="D8931">
        <v>265.19</v>
      </c>
    </row>
    <row r="8932" spans="1:4" x14ac:dyDescent="0.2">
      <c r="A8932">
        <v>101826</v>
      </c>
      <c r="B8932" t="s">
        <v>16272</v>
      </c>
      <c r="C8932" t="s">
        <v>2968</v>
      </c>
      <c r="D8932">
        <v>293.62</v>
      </c>
    </row>
    <row r="8933" spans="1:4" x14ac:dyDescent="0.2">
      <c r="A8933">
        <v>101823</v>
      </c>
      <c r="B8933" t="s">
        <v>16273</v>
      </c>
      <c r="C8933" t="s">
        <v>2968</v>
      </c>
      <c r="D8933">
        <v>206.79</v>
      </c>
    </row>
    <row r="8934" spans="1:4" x14ac:dyDescent="0.2">
      <c r="A8934">
        <v>101824</v>
      </c>
      <c r="B8934" t="s">
        <v>16274</v>
      </c>
      <c r="C8934" t="s">
        <v>2968</v>
      </c>
      <c r="D8934">
        <v>236.39</v>
      </c>
    </row>
    <row r="8935" spans="1:4" x14ac:dyDescent="0.2">
      <c r="A8935">
        <v>101822</v>
      </c>
      <c r="B8935" t="s">
        <v>16275</v>
      </c>
      <c r="C8935" t="s">
        <v>2968</v>
      </c>
      <c r="D8935">
        <v>175</v>
      </c>
    </row>
    <row r="8936" spans="1:4" x14ac:dyDescent="0.2">
      <c r="A8936">
        <v>101819</v>
      </c>
      <c r="B8936" t="s">
        <v>16276</v>
      </c>
      <c r="C8936" t="s">
        <v>3211</v>
      </c>
      <c r="D8936">
        <v>81.8</v>
      </c>
    </row>
    <row r="8937" spans="1:4" x14ac:dyDescent="0.2">
      <c r="A8937">
        <v>104370</v>
      </c>
      <c r="B8937" t="s">
        <v>16277</v>
      </c>
      <c r="C8937" t="s">
        <v>3211</v>
      </c>
      <c r="D8937" t="s">
        <v>17527</v>
      </c>
    </row>
    <row r="8938" spans="1:4" x14ac:dyDescent="0.2">
      <c r="A8938">
        <v>101817</v>
      </c>
      <c r="B8938" t="s">
        <v>16278</v>
      </c>
      <c r="C8938" t="s">
        <v>3211</v>
      </c>
      <c r="D8938">
        <v>66.5</v>
      </c>
    </row>
    <row r="8939" spans="1:4" x14ac:dyDescent="0.2">
      <c r="A8939">
        <v>101816</v>
      </c>
      <c r="B8939" t="s">
        <v>16279</v>
      </c>
      <c r="C8939" t="s">
        <v>3211</v>
      </c>
      <c r="D8939">
        <v>85.49</v>
      </c>
    </row>
    <row r="8940" spans="1:4" x14ac:dyDescent="0.2">
      <c r="A8940">
        <v>104369</v>
      </c>
      <c r="B8940" t="s">
        <v>16280</v>
      </c>
      <c r="C8940" t="s">
        <v>3211</v>
      </c>
      <c r="D8940" t="s">
        <v>17527</v>
      </c>
    </row>
    <row r="8941" spans="1:4" x14ac:dyDescent="0.2">
      <c r="A8941">
        <v>101820</v>
      </c>
      <c r="B8941" t="s">
        <v>16281</v>
      </c>
      <c r="C8941" t="s">
        <v>3211</v>
      </c>
      <c r="D8941">
        <v>59.02</v>
      </c>
    </row>
    <row r="8942" spans="1:4" x14ac:dyDescent="0.2">
      <c r="A8942">
        <v>102988</v>
      </c>
      <c r="B8942" t="s">
        <v>16282</v>
      </c>
      <c r="C8942" t="s">
        <v>3211</v>
      </c>
      <c r="D8942">
        <v>78.64</v>
      </c>
    </row>
    <row r="8943" spans="1:4" x14ac:dyDescent="0.2">
      <c r="A8943">
        <v>101814</v>
      </c>
      <c r="B8943" t="s">
        <v>16283</v>
      </c>
      <c r="C8943" t="s">
        <v>3211</v>
      </c>
      <c r="D8943">
        <v>59.73</v>
      </c>
    </row>
    <row r="8944" spans="1:4" x14ac:dyDescent="0.2">
      <c r="A8944">
        <v>102098</v>
      </c>
      <c r="B8944" t="s">
        <v>16284</v>
      </c>
      <c r="C8944" t="s">
        <v>2968</v>
      </c>
      <c r="D8944" s="335">
        <v>2378.16</v>
      </c>
    </row>
    <row r="8945" spans="1:4" x14ac:dyDescent="0.2">
      <c r="A8945">
        <v>104366</v>
      </c>
      <c r="B8945" t="s">
        <v>16285</v>
      </c>
      <c r="C8945" t="s">
        <v>2968</v>
      </c>
      <c r="D8945" t="s">
        <v>17527</v>
      </c>
    </row>
    <row r="8946" spans="1:4" x14ac:dyDescent="0.2">
      <c r="A8946">
        <v>102099</v>
      </c>
      <c r="B8946" t="s">
        <v>16286</v>
      </c>
      <c r="C8946" t="s">
        <v>2968</v>
      </c>
      <c r="D8946" t="s">
        <v>17527</v>
      </c>
    </row>
    <row r="8947" spans="1:4" x14ac:dyDescent="0.2">
      <c r="A8947">
        <v>104367</v>
      </c>
      <c r="B8947" t="s">
        <v>16287</v>
      </c>
      <c r="C8947" t="s">
        <v>2968</v>
      </c>
      <c r="D8947" t="s">
        <v>17527</v>
      </c>
    </row>
    <row r="8948" spans="1:4" x14ac:dyDescent="0.2">
      <c r="A8948">
        <v>92994</v>
      </c>
      <c r="B8948" t="s">
        <v>16288</v>
      </c>
      <c r="C8948" t="s">
        <v>83</v>
      </c>
      <c r="D8948">
        <v>135.79</v>
      </c>
    </row>
    <row r="8949" spans="1:4" x14ac:dyDescent="0.2">
      <c r="A8949">
        <v>92996</v>
      </c>
      <c r="B8949" t="s">
        <v>16289</v>
      </c>
      <c r="C8949" t="s">
        <v>83</v>
      </c>
      <c r="D8949">
        <v>164.19</v>
      </c>
    </row>
    <row r="8950" spans="1:4" x14ac:dyDescent="0.2">
      <c r="A8950">
        <v>92998</v>
      </c>
      <c r="B8950" t="s">
        <v>16290</v>
      </c>
      <c r="C8950" t="s">
        <v>83</v>
      </c>
      <c r="D8950">
        <v>201.08</v>
      </c>
    </row>
    <row r="8951" spans="1:4" x14ac:dyDescent="0.2">
      <c r="A8951">
        <v>93000</v>
      </c>
      <c r="B8951" t="s">
        <v>16291</v>
      </c>
      <c r="C8951" t="s">
        <v>83</v>
      </c>
      <c r="D8951">
        <v>265.92</v>
      </c>
    </row>
    <row r="8952" spans="1:4" x14ac:dyDescent="0.2">
      <c r="A8952">
        <v>92984</v>
      </c>
      <c r="B8952" t="s">
        <v>1614</v>
      </c>
      <c r="C8952" t="s">
        <v>83</v>
      </c>
      <c r="D8952">
        <v>29.65</v>
      </c>
    </row>
    <row r="8953" spans="1:4" x14ac:dyDescent="0.2">
      <c r="A8953">
        <v>93002</v>
      </c>
      <c r="B8953" t="s">
        <v>16292</v>
      </c>
      <c r="C8953" t="s">
        <v>83</v>
      </c>
      <c r="D8953">
        <v>343.48</v>
      </c>
    </row>
    <row r="8954" spans="1:4" x14ac:dyDescent="0.2">
      <c r="A8954">
        <v>92986</v>
      </c>
      <c r="B8954" t="s">
        <v>426</v>
      </c>
      <c r="C8954" t="s">
        <v>83</v>
      </c>
      <c r="D8954">
        <v>40.72</v>
      </c>
    </row>
    <row r="8955" spans="1:4" x14ac:dyDescent="0.2">
      <c r="A8955">
        <v>92988</v>
      </c>
      <c r="B8955" t="s">
        <v>16293</v>
      </c>
      <c r="C8955" t="s">
        <v>83</v>
      </c>
      <c r="D8955">
        <v>58.76</v>
      </c>
    </row>
    <row r="8956" spans="1:4" x14ac:dyDescent="0.2">
      <c r="A8956">
        <v>92990</v>
      </c>
      <c r="B8956" t="s">
        <v>16294</v>
      </c>
      <c r="C8956" t="s">
        <v>83</v>
      </c>
      <c r="D8956">
        <v>81.08</v>
      </c>
    </row>
    <row r="8957" spans="1:4" x14ac:dyDescent="0.2">
      <c r="A8957">
        <v>92992</v>
      </c>
      <c r="B8957" t="s">
        <v>16295</v>
      </c>
      <c r="C8957" t="s">
        <v>83</v>
      </c>
      <c r="D8957">
        <v>104.69</v>
      </c>
    </row>
    <row r="8958" spans="1:4" x14ac:dyDescent="0.2">
      <c r="A8958">
        <v>103491</v>
      </c>
      <c r="B8958" t="s">
        <v>16296</v>
      </c>
      <c r="C8958" t="s">
        <v>2968</v>
      </c>
      <c r="D8958">
        <v>673.03</v>
      </c>
    </row>
    <row r="8959" spans="1:4" x14ac:dyDescent="0.2">
      <c r="A8959">
        <v>93026</v>
      </c>
      <c r="B8959" t="s">
        <v>16297</v>
      </c>
      <c r="C8959" t="s">
        <v>52</v>
      </c>
      <c r="D8959">
        <v>105.7</v>
      </c>
    </row>
    <row r="8960" spans="1:4" x14ac:dyDescent="0.2">
      <c r="A8960">
        <v>93018</v>
      </c>
      <c r="B8960" t="s">
        <v>16298</v>
      </c>
      <c r="C8960" t="s">
        <v>52</v>
      </c>
      <c r="D8960">
        <v>31.05</v>
      </c>
    </row>
    <row r="8961" spans="1:4" x14ac:dyDescent="0.2">
      <c r="A8961">
        <v>93020</v>
      </c>
      <c r="B8961" t="s">
        <v>16299</v>
      </c>
      <c r="C8961" t="s">
        <v>52</v>
      </c>
      <c r="D8961">
        <v>39.14</v>
      </c>
    </row>
    <row r="8962" spans="1:4" x14ac:dyDescent="0.2">
      <c r="A8962">
        <v>93022</v>
      </c>
      <c r="B8962" t="s">
        <v>16300</v>
      </c>
      <c r="C8962" t="s">
        <v>52</v>
      </c>
      <c r="D8962">
        <v>62.77</v>
      </c>
    </row>
    <row r="8963" spans="1:4" x14ac:dyDescent="0.2">
      <c r="A8963">
        <v>93024</v>
      </c>
      <c r="B8963" t="s">
        <v>16301</v>
      </c>
      <c r="C8963" t="s">
        <v>52</v>
      </c>
      <c r="D8963">
        <v>66.39</v>
      </c>
    </row>
    <row r="8964" spans="1:4" x14ac:dyDescent="0.2">
      <c r="A8964">
        <v>97670</v>
      </c>
      <c r="B8964" t="s">
        <v>16302</v>
      </c>
      <c r="C8964" t="s">
        <v>83</v>
      </c>
      <c r="D8964">
        <v>26.44</v>
      </c>
    </row>
    <row r="8965" spans="1:4" x14ac:dyDescent="0.2">
      <c r="A8965">
        <v>103486</v>
      </c>
      <c r="B8965" t="s">
        <v>16303</v>
      </c>
      <c r="C8965" t="s">
        <v>83</v>
      </c>
      <c r="D8965" t="s">
        <v>17527</v>
      </c>
    </row>
    <row r="8966" spans="1:4" x14ac:dyDescent="0.2">
      <c r="A8966">
        <v>103487</v>
      </c>
      <c r="B8966" t="s">
        <v>16304</v>
      </c>
      <c r="C8966" t="s">
        <v>83</v>
      </c>
      <c r="D8966" t="s">
        <v>17527</v>
      </c>
    </row>
    <row r="8967" spans="1:4" x14ac:dyDescent="0.2">
      <c r="A8967">
        <v>103488</v>
      </c>
      <c r="B8967" t="s">
        <v>16305</v>
      </c>
      <c r="C8967" t="s">
        <v>83</v>
      </c>
      <c r="D8967" t="s">
        <v>17527</v>
      </c>
    </row>
    <row r="8968" spans="1:4" x14ac:dyDescent="0.2">
      <c r="A8968">
        <v>103489</v>
      </c>
      <c r="B8968" t="s">
        <v>16306</v>
      </c>
      <c r="C8968" t="s">
        <v>83</v>
      </c>
      <c r="D8968" t="s">
        <v>17527</v>
      </c>
    </row>
    <row r="8969" spans="1:4" x14ac:dyDescent="0.2">
      <c r="A8969">
        <v>97667</v>
      </c>
      <c r="B8969" t="s">
        <v>16307</v>
      </c>
      <c r="C8969" t="s">
        <v>83</v>
      </c>
      <c r="D8969">
        <v>9.84</v>
      </c>
    </row>
    <row r="8970" spans="1:4" x14ac:dyDescent="0.2">
      <c r="A8970">
        <v>97668</v>
      </c>
      <c r="B8970" t="s">
        <v>12621</v>
      </c>
      <c r="C8970" t="s">
        <v>83</v>
      </c>
      <c r="D8970">
        <v>13.98</v>
      </c>
    </row>
    <row r="8971" spans="1:4" x14ac:dyDescent="0.2">
      <c r="A8971">
        <v>97669</v>
      </c>
      <c r="B8971" t="s">
        <v>16308</v>
      </c>
      <c r="C8971" t="s">
        <v>83</v>
      </c>
      <c r="D8971">
        <v>20.91</v>
      </c>
    </row>
    <row r="8972" spans="1:4" x14ac:dyDescent="0.2">
      <c r="A8972">
        <v>93012</v>
      </c>
      <c r="B8972" t="s">
        <v>826</v>
      </c>
      <c r="C8972" t="s">
        <v>83</v>
      </c>
      <c r="D8972">
        <v>70.099999999999994</v>
      </c>
    </row>
    <row r="8973" spans="1:4" x14ac:dyDescent="0.2">
      <c r="A8973">
        <v>93008</v>
      </c>
      <c r="B8973" t="s">
        <v>464</v>
      </c>
      <c r="C8973" t="s">
        <v>83</v>
      </c>
      <c r="D8973">
        <v>19.61</v>
      </c>
    </row>
    <row r="8974" spans="1:4" x14ac:dyDescent="0.2">
      <c r="A8974">
        <v>93009</v>
      </c>
      <c r="B8974" t="s">
        <v>16309</v>
      </c>
      <c r="C8974" t="s">
        <v>83</v>
      </c>
      <c r="D8974">
        <v>28.21</v>
      </c>
    </row>
    <row r="8975" spans="1:4" x14ac:dyDescent="0.2">
      <c r="A8975">
        <v>93010</v>
      </c>
      <c r="B8975" t="s">
        <v>16310</v>
      </c>
      <c r="C8975" t="s">
        <v>83</v>
      </c>
      <c r="D8975">
        <v>38.74</v>
      </c>
    </row>
    <row r="8976" spans="1:4" x14ac:dyDescent="0.2">
      <c r="A8976">
        <v>93011</v>
      </c>
      <c r="B8976" t="s">
        <v>16311</v>
      </c>
      <c r="C8976" t="s">
        <v>83</v>
      </c>
      <c r="D8976">
        <v>47</v>
      </c>
    </row>
    <row r="8977" spans="1:4" x14ac:dyDescent="0.2">
      <c r="A8977">
        <v>103492</v>
      </c>
      <c r="B8977" t="s">
        <v>16312</v>
      </c>
      <c r="C8977" t="s">
        <v>83</v>
      </c>
      <c r="D8977" t="s">
        <v>17527</v>
      </c>
    </row>
    <row r="8978" spans="1:4" x14ac:dyDescent="0.2">
      <c r="A8978">
        <v>93017</v>
      </c>
      <c r="B8978" t="s">
        <v>16313</v>
      </c>
      <c r="C8978" t="s">
        <v>52</v>
      </c>
      <c r="D8978">
        <v>64.510000000000005</v>
      </c>
    </row>
    <row r="8979" spans="1:4" x14ac:dyDescent="0.2">
      <c r="A8979">
        <v>93013</v>
      </c>
      <c r="B8979" t="s">
        <v>16314</v>
      </c>
      <c r="C8979" t="s">
        <v>52</v>
      </c>
      <c r="D8979">
        <v>20.39</v>
      </c>
    </row>
    <row r="8980" spans="1:4" x14ac:dyDescent="0.2">
      <c r="A8980">
        <v>93014</v>
      </c>
      <c r="B8980" t="s">
        <v>16315</v>
      </c>
      <c r="C8980" t="s">
        <v>52</v>
      </c>
      <c r="D8980">
        <v>24.78</v>
      </c>
    </row>
    <row r="8981" spans="1:4" x14ac:dyDescent="0.2">
      <c r="A8981">
        <v>93015</v>
      </c>
      <c r="B8981" t="s">
        <v>16316</v>
      </c>
      <c r="C8981" t="s">
        <v>52</v>
      </c>
      <c r="D8981">
        <v>36.380000000000003</v>
      </c>
    </row>
    <row r="8982" spans="1:4" x14ac:dyDescent="0.2">
      <c r="A8982">
        <v>93016</v>
      </c>
      <c r="B8982" t="s">
        <v>16317</v>
      </c>
      <c r="C8982" t="s">
        <v>52</v>
      </c>
      <c r="D8982">
        <v>43.75</v>
      </c>
    </row>
    <row r="8983" spans="1:4" x14ac:dyDescent="0.2">
      <c r="A8983">
        <v>103490</v>
      </c>
      <c r="B8983" t="s">
        <v>16318</v>
      </c>
      <c r="C8983" t="s">
        <v>2968</v>
      </c>
      <c r="D8983" s="335">
        <v>3928.24</v>
      </c>
    </row>
    <row r="8984" spans="1:4" x14ac:dyDescent="0.2">
      <c r="A8984">
        <v>106082</v>
      </c>
      <c r="B8984" t="s">
        <v>16319</v>
      </c>
      <c r="C8984" t="s">
        <v>52</v>
      </c>
      <c r="D8984">
        <v>19.7</v>
      </c>
    </row>
    <row r="8985" spans="1:4" x14ac:dyDescent="0.2">
      <c r="A8985">
        <v>98306</v>
      </c>
      <c r="B8985" t="s">
        <v>16320</v>
      </c>
      <c r="C8985" t="s">
        <v>52</v>
      </c>
      <c r="D8985">
        <v>70.95</v>
      </c>
    </row>
    <row r="8986" spans="1:4" x14ac:dyDescent="0.2">
      <c r="A8986">
        <v>100553</v>
      </c>
      <c r="B8986" t="s">
        <v>16321</v>
      </c>
      <c r="C8986" t="s">
        <v>83</v>
      </c>
      <c r="D8986">
        <v>28.25</v>
      </c>
    </row>
    <row r="8987" spans="1:4" x14ac:dyDescent="0.2">
      <c r="A8987">
        <v>100554</v>
      </c>
      <c r="B8987" t="s">
        <v>16322</v>
      </c>
      <c r="C8987" t="s">
        <v>83</v>
      </c>
      <c r="D8987">
        <v>7.92</v>
      </c>
    </row>
    <row r="8988" spans="1:4" x14ac:dyDescent="0.2">
      <c r="A8988">
        <v>98300</v>
      </c>
      <c r="B8988" t="s">
        <v>16323</v>
      </c>
      <c r="C8988" t="s">
        <v>83</v>
      </c>
      <c r="D8988">
        <v>8</v>
      </c>
    </row>
    <row r="8989" spans="1:4" x14ac:dyDescent="0.2">
      <c r="A8989">
        <v>98295</v>
      </c>
      <c r="B8989" t="s">
        <v>16324</v>
      </c>
      <c r="C8989" t="s">
        <v>83</v>
      </c>
      <c r="D8989">
        <v>6.61</v>
      </c>
    </row>
    <row r="8990" spans="1:4" x14ac:dyDescent="0.2">
      <c r="A8990">
        <v>98294</v>
      </c>
      <c r="B8990" t="s">
        <v>16325</v>
      </c>
      <c r="C8990" t="s">
        <v>83</v>
      </c>
      <c r="D8990">
        <v>9.36</v>
      </c>
    </row>
    <row r="8991" spans="1:4" x14ac:dyDescent="0.2">
      <c r="A8991">
        <v>98297</v>
      </c>
      <c r="B8991" t="s">
        <v>16326</v>
      </c>
      <c r="C8991" t="s">
        <v>83</v>
      </c>
      <c r="D8991">
        <v>9.2799999999999994</v>
      </c>
    </row>
    <row r="8992" spans="1:4" x14ac:dyDescent="0.2">
      <c r="A8992">
        <v>98296</v>
      </c>
      <c r="B8992" t="s">
        <v>16327</v>
      </c>
      <c r="C8992" t="s">
        <v>83</v>
      </c>
      <c r="D8992">
        <v>12.13</v>
      </c>
    </row>
    <row r="8993" spans="1:4" x14ac:dyDescent="0.2">
      <c r="A8993">
        <v>98299</v>
      </c>
      <c r="B8993" t="s">
        <v>16328</v>
      </c>
      <c r="C8993" t="s">
        <v>83</v>
      </c>
      <c r="D8993">
        <v>23.46</v>
      </c>
    </row>
    <row r="8994" spans="1:4" x14ac:dyDescent="0.2">
      <c r="A8994">
        <v>98298</v>
      </c>
      <c r="B8994" t="s">
        <v>16329</v>
      </c>
      <c r="C8994" t="s">
        <v>83</v>
      </c>
      <c r="D8994">
        <v>26.31</v>
      </c>
    </row>
    <row r="8995" spans="1:4" x14ac:dyDescent="0.2">
      <c r="A8995">
        <v>98261</v>
      </c>
      <c r="B8995" t="s">
        <v>16330</v>
      </c>
      <c r="C8995" t="s">
        <v>83</v>
      </c>
      <c r="D8995">
        <v>4.17</v>
      </c>
    </row>
    <row r="8996" spans="1:4" x14ac:dyDescent="0.2">
      <c r="A8996">
        <v>98287</v>
      </c>
      <c r="B8996" t="s">
        <v>16331</v>
      </c>
      <c r="C8996" t="s">
        <v>83</v>
      </c>
      <c r="D8996">
        <v>1.59</v>
      </c>
    </row>
    <row r="8997" spans="1:4" x14ac:dyDescent="0.2">
      <c r="A8997">
        <v>98280</v>
      </c>
      <c r="B8997" t="s">
        <v>16332</v>
      </c>
      <c r="C8997" t="s">
        <v>83</v>
      </c>
      <c r="D8997">
        <v>8.5</v>
      </c>
    </row>
    <row r="8998" spans="1:4" x14ac:dyDescent="0.2">
      <c r="A8998">
        <v>98288</v>
      </c>
      <c r="B8998" t="s">
        <v>16333</v>
      </c>
      <c r="C8998" t="s">
        <v>83</v>
      </c>
      <c r="D8998">
        <v>2.46</v>
      </c>
    </row>
    <row r="8999" spans="1:4" x14ac:dyDescent="0.2">
      <c r="A8999">
        <v>98281</v>
      </c>
      <c r="B8999" t="s">
        <v>16334</v>
      </c>
      <c r="C8999" t="s">
        <v>83</v>
      </c>
      <c r="D8999">
        <v>9.3800000000000008</v>
      </c>
    </row>
    <row r="9000" spans="1:4" x14ac:dyDescent="0.2">
      <c r="A9000">
        <v>98262</v>
      </c>
      <c r="B9000" t="s">
        <v>16335</v>
      </c>
      <c r="C9000" t="s">
        <v>83</v>
      </c>
      <c r="D9000">
        <v>5.05</v>
      </c>
    </row>
    <row r="9001" spans="1:4" x14ac:dyDescent="0.2">
      <c r="A9001">
        <v>98289</v>
      </c>
      <c r="B9001" t="s">
        <v>16336</v>
      </c>
      <c r="C9001" t="s">
        <v>83</v>
      </c>
      <c r="D9001">
        <v>2.69</v>
      </c>
    </row>
    <row r="9002" spans="1:4" x14ac:dyDescent="0.2">
      <c r="A9002">
        <v>98282</v>
      </c>
      <c r="B9002" t="s">
        <v>16337</v>
      </c>
      <c r="C9002" t="s">
        <v>83</v>
      </c>
      <c r="D9002">
        <v>9.6</v>
      </c>
    </row>
    <row r="9003" spans="1:4" x14ac:dyDescent="0.2">
      <c r="A9003">
        <v>98263</v>
      </c>
      <c r="B9003" t="s">
        <v>16338</v>
      </c>
      <c r="C9003" t="s">
        <v>83</v>
      </c>
      <c r="D9003">
        <v>5.29</v>
      </c>
    </row>
    <row r="9004" spans="1:4" x14ac:dyDescent="0.2">
      <c r="A9004">
        <v>98290</v>
      </c>
      <c r="B9004" t="s">
        <v>16339</v>
      </c>
      <c r="C9004" t="s">
        <v>83</v>
      </c>
      <c r="D9004">
        <v>3.63</v>
      </c>
    </row>
    <row r="9005" spans="1:4" x14ac:dyDescent="0.2">
      <c r="A9005">
        <v>98283</v>
      </c>
      <c r="B9005" t="s">
        <v>16340</v>
      </c>
      <c r="C9005" t="s">
        <v>83</v>
      </c>
      <c r="D9005">
        <v>10.53</v>
      </c>
    </row>
    <row r="9006" spans="1:4" x14ac:dyDescent="0.2">
      <c r="A9006">
        <v>98264</v>
      </c>
      <c r="B9006" t="s">
        <v>16341</v>
      </c>
      <c r="C9006" t="s">
        <v>83</v>
      </c>
      <c r="D9006">
        <v>6.22</v>
      </c>
    </row>
    <row r="9007" spans="1:4" x14ac:dyDescent="0.2">
      <c r="A9007">
        <v>98273</v>
      </c>
      <c r="B9007" t="s">
        <v>16342</v>
      </c>
      <c r="C9007" t="s">
        <v>83</v>
      </c>
      <c r="D9007">
        <v>2.85</v>
      </c>
    </row>
    <row r="9008" spans="1:4" x14ac:dyDescent="0.2">
      <c r="A9008">
        <v>98291</v>
      </c>
      <c r="B9008" t="s">
        <v>16343</v>
      </c>
      <c r="C9008" t="s">
        <v>83</v>
      </c>
      <c r="D9008">
        <v>4.2300000000000004</v>
      </c>
    </row>
    <row r="9009" spans="1:4" x14ac:dyDescent="0.2">
      <c r="A9009">
        <v>98284</v>
      </c>
      <c r="B9009" t="s">
        <v>16344</v>
      </c>
      <c r="C9009" t="s">
        <v>83</v>
      </c>
      <c r="D9009">
        <v>11.15</v>
      </c>
    </row>
    <row r="9010" spans="1:4" x14ac:dyDescent="0.2">
      <c r="A9010">
        <v>98265</v>
      </c>
      <c r="B9010" t="s">
        <v>16345</v>
      </c>
      <c r="C9010" t="s">
        <v>83</v>
      </c>
      <c r="D9010">
        <v>6.83</v>
      </c>
    </row>
    <row r="9011" spans="1:4" x14ac:dyDescent="0.2">
      <c r="A9011">
        <v>98274</v>
      </c>
      <c r="B9011" t="s">
        <v>16346</v>
      </c>
      <c r="C9011" t="s">
        <v>83</v>
      </c>
      <c r="D9011">
        <v>3.47</v>
      </c>
    </row>
    <row r="9012" spans="1:4" x14ac:dyDescent="0.2">
      <c r="A9012">
        <v>98292</v>
      </c>
      <c r="B9012" t="s">
        <v>16347</v>
      </c>
      <c r="C9012" t="s">
        <v>83</v>
      </c>
      <c r="D9012">
        <v>5.08</v>
      </c>
    </row>
    <row r="9013" spans="1:4" x14ac:dyDescent="0.2">
      <c r="A9013">
        <v>98285</v>
      </c>
      <c r="B9013" t="s">
        <v>16348</v>
      </c>
      <c r="C9013" t="s">
        <v>83</v>
      </c>
      <c r="D9013">
        <v>12</v>
      </c>
    </row>
    <row r="9014" spans="1:4" x14ac:dyDescent="0.2">
      <c r="A9014">
        <v>98266</v>
      </c>
      <c r="B9014" t="s">
        <v>16349</v>
      </c>
      <c r="C9014" t="s">
        <v>83</v>
      </c>
      <c r="D9014">
        <v>7.67</v>
      </c>
    </row>
    <row r="9015" spans="1:4" x14ac:dyDescent="0.2">
      <c r="A9015">
        <v>98275</v>
      </c>
      <c r="B9015" t="s">
        <v>16350</v>
      </c>
      <c r="C9015" t="s">
        <v>83</v>
      </c>
      <c r="D9015">
        <v>4.32</v>
      </c>
    </row>
    <row r="9016" spans="1:4" x14ac:dyDescent="0.2">
      <c r="A9016">
        <v>98293</v>
      </c>
      <c r="B9016" t="s">
        <v>16351</v>
      </c>
      <c r="C9016" t="s">
        <v>83</v>
      </c>
      <c r="D9016">
        <v>9.35</v>
      </c>
    </row>
    <row r="9017" spans="1:4" x14ac:dyDescent="0.2">
      <c r="A9017">
        <v>98286</v>
      </c>
      <c r="B9017" t="s">
        <v>16352</v>
      </c>
      <c r="C9017" t="s">
        <v>83</v>
      </c>
      <c r="D9017">
        <v>16.25</v>
      </c>
    </row>
    <row r="9018" spans="1:4" x14ac:dyDescent="0.2">
      <c r="A9018">
        <v>98267</v>
      </c>
      <c r="B9018" t="s">
        <v>16353</v>
      </c>
      <c r="C9018" t="s">
        <v>83</v>
      </c>
      <c r="D9018">
        <v>11.94</v>
      </c>
    </row>
    <row r="9019" spans="1:4" x14ac:dyDescent="0.2">
      <c r="A9019">
        <v>98276</v>
      </c>
      <c r="B9019" t="s">
        <v>16354</v>
      </c>
      <c r="C9019" t="s">
        <v>83</v>
      </c>
      <c r="D9019">
        <v>8.57</v>
      </c>
    </row>
    <row r="9020" spans="1:4" x14ac:dyDescent="0.2">
      <c r="A9020">
        <v>98268</v>
      </c>
      <c r="B9020" t="s">
        <v>16355</v>
      </c>
      <c r="C9020" t="s">
        <v>83</v>
      </c>
      <c r="D9020">
        <v>18.760000000000002</v>
      </c>
    </row>
    <row r="9021" spans="1:4" x14ac:dyDescent="0.2">
      <c r="A9021">
        <v>98277</v>
      </c>
      <c r="B9021" t="s">
        <v>16356</v>
      </c>
      <c r="C9021" t="s">
        <v>83</v>
      </c>
      <c r="D9021">
        <v>15.39</v>
      </c>
    </row>
    <row r="9022" spans="1:4" x14ac:dyDescent="0.2">
      <c r="A9022">
        <v>98272</v>
      </c>
      <c r="B9022" t="s">
        <v>16357</v>
      </c>
      <c r="C9022" t="s">
        <v>83</v>
      </c>
      <c r="D9022">
        <v>119.47</v>
      </c>
    </row>
    <row r="9023" spans="1:4" x14ac:dyDescent="0.2">
      <c r="A9023">
        <v>98269</v>
      </c>
      <c r="B9023" t="s">
        <v>16358</v>
      </c>
      <c r="C9023" t="s">
        <v>83</v>
      </c>
      <c r="D9023">
        <v>25.34</v>
      </c>
    </row>
    <row r="9024" spans="1:4" x14ac:dyDescent="0.2">
      <c r="A9024">
        <v>98278</v>
      </c>
      <c r="B9024" t="s">
        <v>16359</v>
      </c>
      <c r="C9024" t="s">
        <v>83</v>
      </c>
      <c r="D9024">
        <v>21.98</v>
      </c>
    </row>
    <row r="9025" spans="1:4" x14ac:dyDescent="0.2">
      <c r="A9025">
        <v>98270</v>
      </c>
      <c r="B9025" t="s">
        <v>16360</v>
      </c>
      <c r="C9025" t="s">
        <v>83</v>
      </c>
      <c r="D9025">
        <v>37.74</v>
      </c>
    </row>
    <row r="9026" spans="1:4" x14ac:dyDescent="0.2">
      <c r="A9026">
        <v>98279</v>
      </c>
      <c r="B9026" t="s">
        <v>16361</v>
      </c>
      <c r="C9026" t="s">
        <v>83</v>
      </c>
      <c r="D9026">
        <v>34.380000000000003</v>
      </c>
    </row>
    <row r="9027" spans="1:4" x14ac:dyDescent="0.2">
      <c r="A9027">
        <v>98271</v>
      </c>
      <c r="B9027" t="s">
        <v>16362</v>
      </c>
      <c r="C9027" t="s">
        <v>83</v>
      </c>
      <c r="D9027">
        <v>52.65</v>
      </c>
    </row>
    <row r="9028" spans="1:4" x14ac:dyDescent="0.2">
      <c r="A9028">
        <v>98400</v>
      </c>
      <c r="B9028" t="s">
        <v>16363</v>
      </c>
      <c r="C9028" t="s">
        <v>83</v>
      </c>
      <c r="D9028">
        <v>14.46</v>
      </c>
    </row>
    <row r="9029" spans="1:4" x14ac:dyDescent="0.2">
      <c r="A9029">
        <v>98401</v>
      </c>
      <c r="B9029" t="s">
        <v>16364</v>
      </c>
      <c r="C9029" t="s">
        <v>83</v>
      </c>
      <c r="D9029">
        <v>22.25</v>
      </c>
    </row>
    <row r="9030" spans="1:4" x14ac:dyDescent="0.2">
      <c r="A9030">
        <v>98402</v>
      </c>
      <c r="B9030" t="s">
        <v>16365</v>
      </c>
      <c r="C9030" t="s">
        <v>83</v>
      </c>
      <c r="D9030">
        <v>25.88</v>
      </c>
    </row>
    <row r="9031" spans="1:4" x14ac:dyDescent="0.2">
      <c r="A9031">
        <v>100556</v>
      </c>
      <c r="B9031" t="s">
        <v>16366</v>
      </c>
      <c r="C9031" t="s">
        <v>52</v>
      </c>
      <c r="D9031">
        <v>32.54</v>
      </c>
    </row>
    <row r="9032" spans="1:4" x14ac:dyDescent="0.2">
      <c r="A9032">
        <v>106083</v>
      </c>
      <c r="B9032" t="s">
        <v>16367</v>
      </c>
      <c r="C9032" t="s">
        <v>52</v>
      </c>
      <c r="D9032" t="s">
        <v>17527</v>
      </c>
    </row>
    <row r="9033" spans="1:4" x14ac:dyDescent="0.2">
      <c r="A9033">
        <v>100557</v>
      </c>
      <c r="B9033" t="s">
        <v>16368</v>
      </c>
      <c r="C9033" t="s">
        <v>52</v>
      </c>
      <c r="D9033">
        <v>414.07</v>
      </c>
    </row>
    <row r="9034" spans="1:4" x14ac:dyDescent="0.2">
      <c r="A9034">
        <v>106088</v>
      </c>
      <c r="B9034" t="s">
        <v>16369</v>
      </c>
      <c r="C9034" t="s">
        <v>52</v>
      </c>
      <c r="D9034" t="s">
        <v>17527</v>
      </c>
    </row>
    <row r="9035" spans="1:4" x14ac:dyDescent="0.2">
      <c r="A9035">
        <v>106081</v>
      </c>
      <c r="B9035" t="s">
        <v>16370</v>
      </c>
      <c r="C9035" t="s">
        <v>52</v>
      </c>
      <c r="D9035" t="s">
        <v>17527</v>
      </c>
    </row>
    <row r="9036" spans="1:4" x14ac:dyDescent="0.2">
      <c r="A9036">
        <v>106080</v>
      </c>
      <c r="B9036" t="s">
        <v>16371</v>
      </c>
      <c r="C9036" t="s">
        <v>52</v>
      </c>
      <c r="D9036" t="s">
        <v>17527</v>
      </c>
    </row>
    <row r="9037" spans="1:4" x14ac:dyDescent="0.2">
      <c r="A9037">
        <v>98301</v>
      </c>
      <c r="B9037" t="s">
        <v>16372</v>
      </c>
      <c r="C9037" t="s">
        <v>52</v>
      </c>
      <c r="D9037">
        <v>713.66</v>
      </c>
    </row>
    <row r="9038" spans="1:4" x14ac:dyDescent="0.2">
      <c r="A9038">
        <v>98302</v>
      </c>
      <c r="B9038" t="s">
        <v>16373</v>
      </c>
      <c r="C9038" t="s">
        <v>52</v>
      </c>
      <c r="D9038" s="335">
        <v>1302.28</v>
      </c>
    </row>
    <row r="9039" spans="1:4" x14ac:dyDescent="0.2">
      <c r="A9039">
        <v>98593</v>
      </c>
      <c r="B9039" t="s">
        <v>16374</v>
      </c>
      <c r="C9039" t="s">
        <v>52</v>
      </c>
      <c r="D9039" s="335">
        <v>2831.9</v>
      </c>
    </row>
    <row r="9040" spans="1:4" x14ac:dyDescent="0.2">
      <c r="A9040">
        <v>98304</v>
      </c>
      <c r="B9040" t="s">
        <v>16375</v>
      </c>
      <c r="C9040" t="s">
        <v>52</v>
      </c>
      <c r="D9040" s="335">
        <v>4032.11</v>
      </c>
    </row>
    <row r="9041" spans="1:4" x14ac:dyDescent="0.2">
      <c r="A9041">
        <v>106079</v>
      </c>
      <c r="B9041" t="s">
        <v>16376</v>
      </c>
      <c r="C9041" t="s">
        <v>52</v>
      </c>
      <c r="D9041" t="s">
        <v>17527</v>
      </c>
    </row>
    <row r="9042" spans="1:4" x14ac:dyDescent="0.2">
      <c r="A9042">
        <v>100561</v>
      </c>
      <c r="B9042" t="s">
        <v>16377</v>
      </c>
      <c r="C9042" t="s">
        <v>52</v>
      </c>
      <c r="D9042">
        <v>153.16999999999999</v>
      </c>
    </row>
    <row r="9043" spans="1:4" x14ac:dyDescent="0.2">
      <c r="A9043">
        <v>100562</v>
      </c>
      <c r="B9043" t="s">
        <v>16378</v>
      </c>
      <c r="C9043" t="s">
        <v>52</v>
      </c>
      <c r="D9043">
        <v>241.74</v>
      </c>
    </row>
    <row r="9044" spans="1:4" x14ac:dyDescent="0.2">
      <c r="A9044">
        <v>100560</v>
      </c>
      <c r="B9044" t="s">
        <v>16379</v>
      </c>
      <c r="C9044" t="s">
        <v>52</v>
      </c>
      <c r="D9044">
        <v>80.989999999999995</v>
      </c>
    </row>
    <row r="9045" spans="1:4" x14ac:dyDescent="0.2">
      <c r="A9045">
        <v>100563</v>
      </c>
      <c r="B9045" t="s">
        <v>16380</v>
      </c>
      <c r="C9045" t="s">
        <v>52</v>
      </c>
      <c r="D9045">
        <v>352.81</v>
      </c>
    </row>
    <row r="9046" spans="1:4" x14ac:dyDescent="0.2">
      <c r="A9046">
        <v>100555</v>
      </c>
      <c r="B9046" t="s">
        <v>16381</v>
      </c>
      <c r="C9046" t="s">
        <v>52</v>
      </c>
      <c r="D9046" s="335">
        <v>1462.84</v>
      </c>
    </row>
    <row r="9047" spans="1:4" x14ac:dyDescent="0.2">
      <c r="A9047">
        <v>106084</v>
      </c>
      <c r="B9047" t="s">
        <v>16382</v>
      </c>
      <c r="C9047" t="s">
        <v>52</v>
      </c>
      <c r="D9047" t="s">
        <v>17527</v>
      </c>
    </row>
    <row r="9048" spans="1:4" x14ac:dyDescent="0.2">
      <c r="A9048">
        <v>106087</v>
      </c>
      <c r="B9048" t="s">
        <v>16383</v>
      </c>
      <c r="C9048" t="s">
        <v>52</v>
      </c>
      <c r="D9048" t="s">
        <v>17527</v>
      </c>
    </row>
    <row r="9049" spans="1:4" x14ac:dyDescent="0.2">
      <c r="A9049">
        <v>106085</v>
      </c>
      <c r="B9049" t="s">
        <v>16384</v>
      </c>
      <c r="C9049" t="s">
        <v>52</v>
      </c>
      <c r="D9049" t="s">
        <v>17527</v>
      </c>
    </row>
    <row r="9050" spans="1:4" x14ac:dyDescent="0.2">
      <c r="A9050">
        <v>106086</v>
      </c>
      <c r="B9050" t="s">
        <v>16385</v>
      </c>
      <c r="C9050" t="s">
        <v>52</v>
      </c>
      <c r="D9050" t="s">
        <v>17527</v>
      </c>
    </row>
    <row r="9051" spans="1:4" x14ac:dyDescent="0.2">
      <c r="A9051">
        <v>98305</v>
      </c>
      <c r="B9051" t="s">
        <v>16386</v>
      </c>
      <c r="C9051" t="s">
        <v>52</v>
      </c>
      <c r="D9051" s="335">
        <v>2914.52</v>
      </c>
    </row>
    <row r="9052" spans="1:4" x14ac:dyDescent="0.2">
      <c r="A9052">
        <v>98307</v>
      </c>
      <c r="B9052" t="s">
        <v>2639</v>
      </c>
      <c r="C9052" t="s">
        <v>52</v>
      </c>
      <c r="D9052">
        <v>56.54</v>
      </c>
    </row>
    <row r="9053" spans="1:4" x14ac:dyDescent="0.2">
      <c r="A9053">
        <v>98308</v>
      </c>
      <c r="B9053" t="s">
        <v>16387</v>
      </c>
      <c r="C9053" t="s">
        <v>52</v>
      </c>
      <c r="D9053">
        <v>43.77</v>
      </c>
    </row>
    <row r="9054" spans="1:4" x14ac:dyDescent="0.2">
      <c r="A9054">
        <v>106077</v>
      </c>
      <c r="B9054" t="s">
        <v>16388</v>
      </c>
      <c r="C9054" t="s">
        <v>52</v>
      </c>
      <c r="D9054" t="s">
        <v>17527</v>
      </c>
    </row>
    <row r="9055" spans="1:4" x14ac:dyDescent="0.2">
      <c r="A9055">
        <v>106078</v>
      </c>
      <c r="B9055" t="s">
        <v>16389</v>
      </c>
      <c r="C9055" t="s">
        <v>52</v>
      </c>
      <c r="D9055" t="s">
        <v>17527</v>
      </c>
    </row>
    <row r="9056" spans="1:4" x14ac:dyDescent="0.2">
      <c r="A9056">
        <v>103401</v>
      </c>
      <c r="B9056" t="s">
        <v>16390</v>
      </c>
      <c r="C9056" t="s">
        <v>52</v>
      </c>
      <c r="D9056">
        <v>31.04</v>
      </c>
    </row>
    <row r="9057" spans="1:4" x14ac:dyDescent="0.2">
      <c r="A9057">
        <v>103402</v>
      </c>
      <c r="B9057" t="s">
        <v>16391</v>
      </c>
      <c r="C9057" t="s">
        <v>52</v>
      </c>
      <c r="D9057">
        <v>45.16</v>
      </c>
    </row>
    <row r="9058" spans="1:4" x14ac:dyDescent="0.2">
      <c r="A9058">
        <v>103403</v>
      </c>
      <c r="B9058" t="s">
        <v>16392</v>
      </c>
      <c r="C9058" t="s">
        <v>52</v>
      </c>
      <c r="D9058">
        <v>50.8</v>
      </c>
    </row>
    <row r="9059" spans="1:4" x14ac:dyDescent="0.2">
      <c r="A9059">
        <v>103397</v>
      </c>
      <c r="B9059" t="s">
        <v>16393</v>
      </c>
      <c r="C9059" t="s">
        <v>52</v>
      </c>
      <c r="D9059">
        <v>5.64</v>
      </c>
    </row>
    <row r="9060" spans="1:4" x14ac:dyDescent="0.2">
      <c r="A9060">
        <v>103404</v>
      </c>
      <c r="B9060" t="s">
        <v>16394</v>
      </c>
      <c r="C9060" t="s">
        <v>52</v>
      </c>
      <c r="D9060">
        <v>56.45</v>
      </c>
    </row>
    <row r="9061" spans="1:4" x14ac:dyDescent="0.2">
      <c r="A9061">
        <v>103405</v>
      </c>
      <c r="B9061" t="s">
        <v>16395</v>
      </c>
      <c r="C9061" t="s">
        <v>52</v>
      </c>
      <c r="D9061">
        <v>63.51</v>
      </c>
    </row>
    <row r="9062" spans="1:4" x14ac:dyDescent="0.2">
      <c r="A9062">
        <v>103406</v>
      </c>
      <c r="B9062" t="s">
        <v>16396</v>
      </c>
      <c r="C9062" t="s">
        <v>52</v>
      </c>
      <c r="D9062">
        <v>70.56</v>
      </c>
    </row>
    <row r="9063" spans="1:4" x14ac:dyDescent="0.2">
      <c r="A9063">
        <v>103407</v>
      </c>
      <c r="B9063" t="s">
        <v>16397</v>
      </c>
      <c r="C9063" t="s">
        <v>52</v>
      </c>
      <c r="D9063">
        <v>79.040000000000006</v>
      </c>
    </row>
    <row r="9064" spans="1:4" x14ac:dyDescent="0.2">
      <c r="A9064">
        <v>103408</v>
      </c>
      <c r="B9064" t="s">
        <v>16398</v>
      </c>
      <c r="C9064" t="s">
        <v>52</v>
      </c>
      <c r="D9064">
        <v>88.91</v>
      </c>
    </row>
    <row r="9065" spans="1:4" x14ac:dyDescent="0.2">
      <c r="A9065">
        <v>103398</v>
      </c>
      <c r="B9065" t="s">
        <v>16399</v>
      </c>
      <c r="C9065" t="s">
        <v>52</v>
      </c>
      <c r="D9065">
        <v>9.02</v>
      </c>
    </row>
    <row r="9066" spans="1:4" x14ac:dyDescent="0.2">
      <c r="A9066">
        <v>103409</v>
      </c>
      <c r="B9066" t="s">
        <v>16400</v>
      </c>
      <c r="C9066" t="s">
        <v>52</v>
      </c>
      <c r="D9066">
        <v>100.21</v>
      </c>
    </row>
    <row r="9067" spans="1:4" x14ac:dyDescent="0.2">
      <c r="A9067">
        <v>103410</v>
      </c>
      <c r="B9067" t="s">
        <v>16401</v>
      </c>
      <c r="C9067" t="s">
        <v>52</v>
      </c>
      <c r="D9067">
        <v>112.91</v>
      </c>
    </row>
    <row r="9068" spans="1:4" x14ac:dyDescent="0.2">
      <c r="A9068">
        <v>103399</v>
      </c>
      <c r="B9068" t="s">
        <v>16402</v>
      </c>
      <c r="C9068" t="s">
        <v>52</v>
      </c>
      <c r="D9068">
        <v>17.77</v>
      </c>
    </row>
    <row r="9069" spans="1:4" x14ac:dyDescent="0.2">
      <c r="A9069">
        <v>103400</v>
      </c>
      <c r="B9069" t="s">
        <v>16403</v>
      </c>
      <c r="C9069" t="s">
        <v>52</v>
      </c>
      <c r="D9069">
        <v>25.4</v>
      </c>
    </row>
    <row r="9070" spans="1:4" x14ac:dyDescent="0.2">
      <c r="A9070">
        <v>103415</v>
      </c>
      <c r="B9070" t="s">
        <v>16404</v>
      </c>
      <c r="C9070" t="s">
        <v>52</v>
      </c>
      <c r="D9070">
        <v>62.1</v>
      </c>
    </row>
    <row r="9071" spans="1:4" x14ac:dyDescent="0.2">
      <c r="A9071">
        <v>103416</v>
      </c>
      <c r="B9071" t="s">
        <v>16405</v>
      </c>
      <c r="C9071" t="s">
        <v>52</v>
      </c>
      <c r="D9071">
        <v>90.33</v>
      </c>
    </row>
    <row r="9072" spans="1:4" x14ac:dyDescent="0.2">
      <c r="A9072">
        <v>103417</v>
      </c>
      <c r="B9072" t="s">
        <v>16406</v>
      </c>
      <c r="C9072" t="s">
        <v>52</v>
      </c>
      <c r="D9072">
        <v>101.62</v>
      </c>
    </row>
    <row r="9073" spans="1:4" x14ac:dyDescent="0.2">
      <c r="A9073">
        <v>103411</v>
      </c>
      <c r="B9073" t="s">
        <v>16407</v>
      </c>
      <c r="C9073" t="s">
        <v>52</v>
      </c>
      <c r="D9073">
        <v>11.28</v>
      </c>
    </row>
    <row r="9074" spans="1:4" x14ac:dyDescent="0.2">
      <c r="A9074">
        <v>103418</v>
      </c>
      <c r="B9074" t="s">
        <v>16408</v>
      </c>
      <c r="C9074" t="s">
        <v>52</v>
      </c>
      <c r="D9074">
        <v>112.91</v>
      </c>
    </row>
    <row r="9075" spans="1:4" x14ac:dyDescent="0.2">
      <c r="A9075">
        <v>103419</v>
      </c>
      <c r="B9075" t="s">
        <v>16409</v>
      </c>
      <c r="C9075" t="s">
        <v>52</v>
      </c>
      <c r="D9075">
        <v>127.03</v>
      </c>
    </row>
    <row r="9076" spans="1:4" x14ac:dyDescent="0.2">
      <c r="A9076">
        <v>103420</v>
      </c>
      <c r="B9076" t="s">
        <v>16410</v>
      </c>
      <c r="C9076" t="s">
        <v>52</v>
      </c>
      <c r="D9076">
        <v>141.13999999999999</v>
      </c>
    </row>
    <row r="9077" spans="1:4" x14ac:dyDescent="0.2">
      <c r="A9077">
        <v>103421</v>
      </c>
      <c r="B9077" t="s">
        <v>16411</v>
      </c>
      <c r="C9077" t="s">
        <v>52</v>
      </c>
      <c r="D9077">
        <v>158.08000000000001</v>
      </c>
    </row>
    <row r="9078" spans="1:4" x14ac:dyDescent="0.2">
      <c r="A9078">
        <v>103422</v>
      </c>
      <c r="B9078" t="s">
        <v>16412</v>
      </c>
      <c r="C9078" t="s">
        <v>52</v>
      </c>
      <c r="D9078">
        <v>177.84</v>
      </c>
    </row>
    <row r="9079" spans="1:4" x14ac:dyDescent="0.2">
      <c r="A9079">
        <v>103412</v>
      </c>
      <c r="B9079" t="s">
        <v>16413</v>
      </c>
      <c r="C9079" t="s">
        <v>52</v>
      </c>
      <c r="D9079">
        <v>18.059999999999999</v>
      </c>
    </row>
    <row r="9080" spans="1:4" x14ac:dyDescent="0.2">
      <c r="A9080">
        <v>103423</v>
      </c>
      <c r="B9080" t="s">
        <v>16414</v>
      </c>
      <c r="C9080" t="s">
        <v>52</v>
      </c>
      <c r="D9080">
        <v>200.42</v>
      </c>
    </row>
    <row r="9081" spans="1:4" x14ac:dyDescent="0.2">
      <c r="A9081">
        <v>103424</v>
      </c>
      <c r="B9081" t="s">
        <v>16415</v>
      </c>
      <c r="C9081" t="s">
        <v>52</v>
      </c>
      <c r="D9081">
        <v>225.84</v>
      </c>
    </row>
    <row r="9082" spans="1:4" x14ac:dyDescent="0.2">
      <c r="A9082">
        <v>103413</v>
      </c>
      <c r="B9082" t="s">
        <v>16416</v>
      </c>
      <c r="C9082" t="s">
        <v>52</v>
      </c>
      <c r="D9082">
        <v>35.56</v>
      </c>
    </row>
    <row r="9083" spans="1:4" x14ac:dyDescent="0.2">
      <c r="A9083">
        <v>103414</v>
      </c>
      <c r="B9083" t="s">
        <v>16417</v>
      </c>
      <c r="C9083" t="s">
        <v>52</v>
      </c>
      <c r="D9083">
        <v>50.8</v>
      </c>
    </row>
    <row r="9084" spans="1:4" x14ac:dyDescent="0.2">
      <c r="A9084">
        <v>103432</v>
      </c>
      <c r="B9084" t="s">
        <v>16418</v>
      </c>
      <c r="C9084" t="s">
        <v>52</v>
      </c>
      <c r="D9084" s="335">
        <v>1665.29</v>
      </c>
    </row>
    <row r="9085" spans="1:4" x14ac:dyDescent="0.2">
      <c r="A9085">
        <v>103430</v>
      </c>
      <c r="B9085" t="s">
        <v>16419</v>
      </c>
      <c r="C9085" t="s">
        <v>52</v>
      </c>
      <c r="D9085">
        <v>37.94</v>
      </c>
    </row>
    <row r="9086" spans="1:4" x14ac:dyDescent="0.2">
      <c r="A9086">
        <v>103431</v>
      </c>
      <c r="B9086" t="s">
        <v>16420</v>
      </c>
      <c r="C9086" t="s">
        <v>52</v>
      </c>
      <c r="D9086">
        <v>67.13</v>
      </c>
    </row>
    <row r="9087" spans="1:4" x14ac:dyDescent="0.2">
      <c r="A9087">
        <v>103433</v>
      </c>
      <c r="B9087" t="s">
        <v>16421</v>
      </c>
      <c r="C9087" t="s">
        <v>52</v>
      </c>
      <c r="D9087">
        <v>36.479999999999997</v>
      </c>
    </row>
    <row r="9088" spans="1:4" x14ac:dyDescent="0.2">
      <c r="A9088">
        <v>103434</v>
      </c>
      <c r="B9088" t="s">
        <v>16422</v>
      </c>
      <c r="C9088" t="s">
        <v>52</v>
      </c>
      <c r="D9088">
        <v>50.85</v>
      </c>
    </row>
    <row r="9089" spans="1:4" x14ac:dyDescent="0.2">
      <c r="A9089">
        <v>103435</v>
      </c>
      <c r="B9089" t="s">
        <v>16423</v>
      </c>
      <c r="C9089" t="s">
        <v>52</v>
      </c>
      <c r="D9089">
        <v>94.93</v>
      </c>
    </row>
    <row r="9090" spans="1:4" x14ac:dyDescent="0.2">
      <c r="A9090">
        <v>103436</v>
      </c>
      <c r="B9090" t="s">
        <v>16424</v>
      </c>
      <c r="C9090" t="s">
        <v>52</v>
      </c>
      <c r="D9090" s="335">
        <v>2350.87</v>
      </c>
    </row>
    <row r="9091" spans="1:4" x14ac:dyDescent="0.2">
      <c r="A9091">
        <v>103482</v>
      </c>
      <c r="B9091" t="s">
        <v>16425</v>
      </c>
      <c r="C9091" t="s">
        <v>52</v>
      </c>
      <c r="D9091" t="s">
        <v>17527</v>
      </c>
    </row>
    <row r="9092" spans="1:4" x14ac:dyDescent="0.2">
      <c r="A9092">
        <v>103465</v>
      </c>
      <c r="B9092" t="s">
        <v>16426</v>
      </c>
      <c r="C9092" t="s">
        <v>52</v>
      </c>
      <c r="D9092" t="s">
        <v>17527</v>
      </c>
    </row>
    <row r="9093" spans="1:4" x14ac:dyDescent="0.2">
      <c r="A9093">
        <v>103483</v>
      </c>
      <c r="B9093" t="s">
        <v>16427</v>
      </c>
      <c r="C9093" t="s">
        <v>52</v>
      </c>
      <c r="D9093" t="s">
        <v>17527</v>
      </c>
    </row>
    <row r="9094" spans="1:4" x14ac:dyDescent="0.2">
      <c r="A9094">
        <v>103484</v>
      </c>
      <c r="B9094" t="s">
        <v>16428</v>
      </c>
      <c r="C9094" t="s">
        <v>52</v>
      </c>
      <c r="D9094" t="s">
        <v>17527</v>
      </c>
    </row>
    <row r="9095" spans="1:4" x14ac:dyDescent="0.2">
      <c r="A9095">
        <v>103466</v>
      </c>
      <c r="B9095" t="s">
        <v>16429</v>
      </c>
      <c r="C9095" t="s">
        <v>52</v>
      </c>
      <c r="D9095" t="s">
        <v>17527</v>
      </c>
    </row>
    <row r="9096" spans="1:4" x14ac:dyDescent="0.2">
      <c r="A9096">
        <v>103485</v>
      </c>
      <c r="B9096" t="s">
        <v>16430</v>
      </c>
      <c r="C9096" t="s">
        <v>52</v>
      </c>
      <c r="D9096" t="s">
        <v>17527</v>
      </c>
    </row>
    <row r="9097" spans="1:4" x14ac:dyDescent="0.2">
      <c r="A9097">
        <v>103467</v>
      </c>
      <c r="B9097" t="s">
        <v>16431</v>
      </c>
      <c r="C9097" t="s">
        <v>52</v>
      </c>
      <c r="D9097" t="s">
        <v>17527</v>
      </c>
    </row>
    <row r="9098" spans="1:4" x14ac:dyDescent="0.2">
      <c r="A9098">
        <v>103461</v>
      </c>
      <c r="B9098" t="s">
        <v>16432</v>
      </c>
      <c r="C9098" t="s">
        <v>52</v>
      </c>
      <c r="D9098" t="s">
        <v>17527</v>
      </c>
    </row>
    <row r="9099" spans="1:4" x14ac:dyDescent="0.2">
      <c r="A9099">
        <v>103468</v>
      </c>
      <c r="B9099" t="s">
        <v>16433</v>
      </c>
      <c r="C9099" t="s">
        <v>52</v>
      </c>
      <c r="D9099" t="s">
        <v>17527</v>
      </c>
    </row>
    <row r="9100" spans="1:4" x14ac:dyDescent="0.2">
      <c r="A9100">
        <v>103469</v>
      </c>
      <c r="B9100" t="s">
        <v>16434</v>
      </c>
      <c r="C9100" t="s">
        <v>52</v>
      </c>
      <c r="D9100" t="s">
        <v>17527</v>
      </c>
    </row>
    <row r="9101" spans="1:4" x14ac:dyDescent="0.2">
      <c r="A9101">
        <v>103470</v>
      </c>
      <c r="B9101" t="s">
        <v>16435</v>
      </c>
      <c r="C9101" t="s">
        <v>52</v>
      </c>
      <c r="D9101" t="s">
        <v>17527</v>
      </c>
    </row>
    <row r="9102" spans="1:4" x14ac:dyDescent="0.2">
      <c r="A9102">
        <v>103471</v>
      </c>
      <c r="B9102" t="s">
        <v>16436</v>
      </c>
      <c r="C9102" t="s">
        <v>52</v>
      </c>
      <c r="D9102" t="s">
        <v>17527</v>
      </c>
    </row>
    <row r="9103" spans="1:4" x14ac:dyDescent="0.2">
      <c r="A9103">
        <v>103472</v>
      </c>
      <c r="B9103" t="s">
        <v>16437</v>
      </c>
      <c r="C9103" t="s">
        <v>52</v>
      </c>
      <c r="D9103" t="s">
        <v>17527</v>
      </c>
    </row>
    <row r="9104" spans="1:4" x14ac:dyDescent="0.2">
      <c r="A9104">
        <v>103462</v>
      </c>
      <c r="B9104" t="s">
        <v>16438</v>
      </c>
      <c r="C9104" t="s">
        <v>52</v>
      </c>
      <c r="D9104" t="s">
        <v>17527</v>
      </c>
    </row>
    <row r="9105" spans="1:4" x14ac:dyDescent="0.2">
      <c r="A9105">
        <v>103473</v>
      </c>
      <c r="B9105" t="s">
        <v>16439</v>
      </c>
      <c r="C9105" t="s">
        <v>52</v>
      </c>
      <c r="D9105" t="s">
        <v>17527</v>
      </c>
    </row>
    <row r="9106" spans="1:4" x14ac:dyDescent="0.2">
      <c r="A9106">
        <v>103474</v>
      </c>
      <c r="B9106" t="s">
        <v>16440</v>
      </c>
      <c r="C9106" t="s">
        <v>52</v>
      </c>
      <c r="D9106" t="s">
        <v>17527</v>
      </c>
    </row>
    <row r="9107" spans="1:4" x14ac:dyDescent="0.2">
      <c r="A9107">
        <v>103475</v>
      </c>
      <c r="B9107" t="s">
        <v>16441</v>
      </c>
      <c r="C9107" t="s">
        <v>52</v>
      </c>
      <c r="D9107" t="s">
        <v>17527</v>
      </c>
    </row>
    <row r="9108" spans="1:4" x14ac:dyDescent="0.2">
      <c r="A9108">
        <v>103476</v>
      </c>
      <c r="B9108" t="s">
        <v>16442</v>
      </c>
      <c r="C9108" t="s">
        <v>52</v>
      </c>
      <c r="D9108" t="s">
        <v>17527</v>
      </c>
    </row>
    <row r="9109" spans="1:4" x14ac:dyDescent="0.2">
      <c r="A9109">
        <v>103477</v>
      </c>
      <c r="B9109" t="s">
        <v>16443</v>
      </c>
      <c r="C9109" t="s">
        <v>52</v>
      </c>
      <c r="D9109" t="s">
        <v>17527</v>
      </c>
    </row>
    <row r="9110" spans="1:4" x14ac:dyDescent="0.2">
      <c r="A9110">
        <v>103463</v>
      </c>
      <c r="B9110" t="s">
        <v>16444</v>
      </c>
      <c r="C9110" t="s">
        <v>52</v>
      </c>
      <c r="D9110" t="s">
        <v>17527</v>
      </c>
    </row>
    <row r="9111" spans="1:4" x14ac:dyDescent="0.2">
      <c r="A9111">
        <v>103478</v>
      </c>
      <c r="B9111" t="s">
        <v>16445</v>
      </c>
      <c r="C9111" t="s">
        <v>52</v>
      </c>
      <c r="D9111" t="s">
        <v>17527</v>
      </c>
    </row>
    <row r="9112" spans="1:4" x14ac:dyDescent="0.2">
      <c r="A9112">
        <v>103479</v>
      </c>
      <c r="B9112" t="s">
        <v>16446</v>
      </c>
      <c r="C9112" t="s">
        <v>52</v>
      </c>
      <c r="D9112" t="s">
        <v>17527</v>
      </c>
    </row>
    <row r="9113" spans="1:4" x14ac:dyDescent="0.2">
      <c r="A9113">
        <v>103480</v>
      </c>
      <c r="B9113" t="s">
        <v>16447</v>
      </c>
      <c r="C9113" t="s">
        <v>52</v>
      </c>
      <c r="D9113" t="s">
        <v>17527</v>
      </c>
    </row>
    <row r="9114" spans="1:4" x14ac:dyDescent="0.2">
      <c r="A9114">
        <v>103464</v>
      </c>
      <c r="B9114" t="s">
        <v>16448</v>
      </c>
      <c r="C9114" t="s">
        <v>52</v>
      </c>
      <c r="D9114" t="s">
        <v>17527</v>
      </c>
    </row>
    <row r="9115" spans="1:4" x14ac:dyDescent="0.2">
      <c r="A9115">
        <v>103481</v>
      </c>
      <c r="B9115" t="s">
        <v>16449</v>
      </c>
      <c r="C9115" t="s">
        <v>52</v>
      </c>
      <c r="D9115" t="s">
        <v>17527</v>
      </c>
    </row>
    <row r="9116" spans="1:4" x14ac:dyDescent="0.2">
      <c r="A9116">
        <v>103459</v>
      </c>
      <c r="B9116" t="s">
        <v>16450</v>
      </c>
      <c r="C9116" t="s">
        <v>52</v>
      </c>
      <c r="D9116" t="s">
        <v>17527</v>
      </c>
    </row>
    <row r="9117" spans="1:4" x14ac:dyDescent="0.2">
      <c r="A9117">
        <v>103460</v>
      </c>
      <c r="B9117" t="s">
        <v>16451</v>
      </c>
      <c r="C9117" t="s">
        <v>52</v>
      </c>
      <c r="D9117" t="s">
        <v>17527</v>
      </c>
    </row>
    <row r="9118" spans="1:4" x14ac:dyDescent="0.2">
      <c r="A9118">
        <v>103443</v>
      </c>
      <c r="B9118" t="s">
        <v>16452</v>
      </c>
      <c r="C9118" t="s">
        <v>52</v>
      </c>
      <c r="D9118" t="s">
        <v>17527</v>
      </c>
    </row>
    <row r="9119" spans="1:4" x14ac:dyDescent="0.2">
      <c r="A9119">
        <v>103444</v>
      </c>
      <c r="B9119" t="s">
        <v>16453</v>
      </c>
      <c r="C9119" t="s">
        <v>52</v>
      </c>
      <c r="D9119" t="s">
        <v>17527</v>
      </c>
    </row>
    <row r="9120" spans="1:4" x14ac:dyDescent="0.2">
      <c r="A9120">
        <v>103445</v>
      </c>
      <c r="B9120" t="s">
        <v>16454</v>
      </c>
      <c r="C9120" t="s">
        <v>52</v>
      </c>
      <c r="D9120" t="s">
        <v>17527</v>
      </c>
    </row>
    <row r="9121" spans="1:4" x14ac:dyDescent="0.2">
      <c r="A9121">
        <v>103446</v>
      </c>
      <c r="B9121" t="s">
        <v>16455</v>
      </c>
      <c r="C9121" t="s">
        <v>52</v>
      </c>
      <c r="D9121" t="s">
        <v>17527</v>
      </c>
    </row>
    <row r="9122" spans="1:4" x14ac:dyDescent="0.2">
      <c r="A9122">
        <v>103447</v>
      </c>
      <c r="B9122" t="s">
        <v>16456</v>
      </c>
      <c r="C9122" t="s">
        <v>52</v>
      </c>
      <c r="D9122" t="s">
        <v>17527</v>
      </c>
    </row>
    <row r="9123" spans="1:4" x14ac:dyDescent="0.2">
      <c r="A9123">
        <v>103448</v>
      </c>
      <c r="B9123" t="s">
        <v>16457</v>
      </c>
      <c r="C9123" t="s">
        <v>52</v>
      </c>
      <c r="D9123" t="s">
        <v>17527</v>
      </c>
    </row>
    <row r="9124" spans="1:4" x14ac:dyDescent="0.2">
      <c r="A9124">
        <v>103449</v>
      </c>
      <c r="B9124" t="s">
        <v>16458</v>
      </c>
      <c r="C9124" t="s">
        <v>52</v>
      </c>
      <c r="D9124" t="s">
        <v>17527</v>
      </c>
    </row>
    <row r="9125" spans="1:4" x14ac:dyDescent="0.2">
      <c r="A9125">
        <v>103450</v>
      </c>
      <c r="B9125" t="s">
        <v>16459</v>
      </c>
      <c r="C9125" t="s">
        <v>52</v>
      </c>
      <c r="D9125" t="s">
        <v>17527</v>
      </c>
    </row>
    <row r="9126" spans="1:4" x14ac:dyDescent="0.2">
      <c r="A9126">
        <v>103451</v>
      </c>
      <c r="B9126" t="s">
        <v>16460</v>
      </c>
      <c r="C9126" t="s">
        <v>52</v>
      </c>
      <c r="D9126" t="s">
        <v>17527</v>
      </c>
    </row>
    <row r="9127" spans="1:4" x14ac:dyDescent="0.2">
      <c r="A9127">
        <v>103452</v>
      </c>
      <c r="B9127" t="s">
        <v>16461</v>
      </c>
      <c r="C9127" t="s">
        <v>52</v>
      </c>
      <c r="D9127" t="s">
        <v>17527</v>
      </c>
    </row>
    <row r="9128" spans="1:4" x14ac:dyDescent="0.2">
      <c r="A9128">
        <v>103453</v>
      </c>
      <c r="B9128" t="s">
        <v>16462</v>
      </c>
      <c r="C9128" t="s">
        <v>52</v>
      </c>
      <c r="D9128" t="s">
        <v>17527</v>
      </c>
    </row>
    <row r="9129" spans="1:4" x14ac:dyDescent="0.2">
      <c r="A9129">
        <v>103454</v>
      </c>
      <c r="B9129" t="s">
        <v>16463</v>
      </c>
      <c r="C9129" t="s">
        <v>52</v>
      </c>
      <c r="D9129" t="s">
        <v>17527</v>
      </c>
    </row>
    <row r="9130" spans="1:4" x14ac:dyDescent="0.2">
      <c r="A9130">
        <v>103455</v>
      </c>
      <c r="B9130" t="s">
        <v>16464</v>
      </c>
      <c r="C9130" t="s">
        <v>52</v>
      </c>
      <c r="D9130" t="s">
        <v>17527</v>
      </c>
    </row>
    <row r="9131" spans="1:4" x14ac:dyDescent="0.2">
      <c r="A9131">
        <v>103456</v>
      </c>
      <c r="B9131" t="s">
        <v>16465</v>
      </c>
      <c r="C9131" t="s">
        <v>52</v>
      </c>
      <c r="D9131" t="s">
        <v>17527</v>
      </c>
    </row>
    <row r="9132" spans="1:4" x14ac:dyDescent="0.2">
      <c r="A9132">
        <v>103457</v>
      </c>
      <c r="B9132" t="s">
        <v>16466</v>
      </c>
      <c r="C9132" t="s">
        <v>52</v>
      </c>
      <c r="D9132" t="s">
        <v>17527</v>
      </c>
    </row>
    <row r="9133" spans="1:4" x14ac:dyDescent="0.2">
      <c r="A9133">
        <v>103458</v>
      </c>
      <c r="B9133" t="s">
        <v>16467</v>
      </c>
      <c r="C9133" t="s">
        <v>52</v>
      </c>
      <c r="D9133" t="s">
        <v>17527</v>
      </c>
    </row>
    <row r="9134" spans="1:4" x14ac:dyDescent="0.2">
      <c r="A9134">
        <v>103425</v>
      </c>
      <c r="B9134" t="s">
        <v>16468</v>
      </c>
      <c r="C9134" t="s">
        <v>52</v>
      </c>
      <c r="D9134">
        <v>18.13</v>
      </c>
    </row>
    <row r="9135" spans="1:4" x14ac:dyDescent="0.2">
      <c r="A9135">
        <v>103428</v>
      </c>
      <c r="B9135" t="s">
        <v>16469</v>
      </c>
      <c r="C9135" t="s">
        <v>52</v>
      </c>
      <c r="D9135">
        <v>279.83999999999997</v>
      </c>
    </row>
    <row r="9136" spans="1:4" x14ac:dyDescent="0.2">
      <c r="A9136">
        <v>103426</v>
      </c>
      <c r="B9136" t="s">
        <v>16470</v>
      </c>
      <c r="C9136" t="s">
        <v>52</v>
      </c>
      <c r="D9136">
        <v>22.48</v>
      </c>
    </row>
    <row r="9137" spans="1:4" x14ac:dyDescent="0.2">
      <c r="A9137">
        <v>103429</v>
      </c>
      <c r="B9137" t="s">
        <v>16471</v>
      </c>
      <c r="C9137" t="s">
        <v>52</v>
      </c>
      <c r="D9137" s="335">
        <v>2937.8</v>
      </c>
    </row>
    <row r="9138" spans="1:4" x14ac:dyDescent="0.2">
      <c r="A9138">
        <v>103427</v>
      </c>
      <c r="B9138" t="s">
        <v>16472</v>
      </c>
      <c r="C9138" t="s">
        <v>52</v>
      </c>
      <c r="D9138">
        <v>44.94</v>
      </c>
    </row>
    <row r="9139" spans="1:4" x14ac:dyDescent="0.2">
      <c r="A9139">
        <v>103393</v>
      </c>
      <c r="B9139" t="s">
        <v>16473</v>
      </c>
      <c r="C9139" t="s">
        <v>83</v>
      </c>
      <c r="D9139" s="335">
        <v>5479.98</v>
      </c>
    </row>
    <row r="9140" spans="1:4" x14ac:dyDescent="0.2">
      <c r="A9140">
        <v>103376</v>
      </c>
      <c r="B9140" t="s">
        <v>16474</v>
      </c>
      <c r="C9140" t="s">
        <v>83</v>
      </c>
      <c r="D9140">
        <v>134.51</v>
      </c>
    </row>
    <row r="9141" spans="1:4" x14ac:dyDescent="0.2">
      <c r="A9141">
        <v>104804</v>
      </c>
      <c r="B9141" t="s">
        <v>16475</v>
      </c>
      <c r="C9141" t="s">
        <v>83</v>
      </c>
      <c r="D9141" t="s">
        <v>17527</v>
      </c>
    </row>
    <row r="9142" spans="1:4" x14ac:dyDescent="0.2">
      <c r="A9142">
        <v>104805</v>
      </c>
      <c r="B9142" t="s">
        <v>16476</v>
      </c>
      <c r="C9142" t="s">
        <v>83</v>
      </c>
      <c r="D9142" t="s">
        <v>17527</v>
      </c>
    </row>
    <row r="9143" spans="1:4" x14ac:dyDescent="0.2">
      <c r="A9143">
        <v>103377</v>
      </c>
      <c r="B9143" t="s">
        <v>16477</v>
      </c>
      <c r="C9143" t="s">
        <v>83</v>
      </c>
      <c r="D9143">
        <v>287.48</v>
      </c>
    </row>
    <row r="9144" spans="1:4" x14ac:dyDescent="0.2">
      <c r="A9144">
        <v>104806</v>
      </c>
      <c r="B9144" t="s">
        <v>16478</v>
      </c>
      <c r="C9144" t="s">
        <v>83</v>
      </c>
      <c r="D9144" t="s">
        <v>17527</v>
      </c>
    </row>
    <row r="9145" spans="1:4" x14ac:dyDescent="0.2">
      <c r="A9145">
        <v>103378</v>
      </c>
      <c r="B9145" t="s">
        <v>16479</v>
      </c>
      <c r="C9145" t="s">
        <v>83</v>
      </c>
      <c r="D9145" t="s">
        <v>17527</v>
      </c>
    </row>
    <row r="9146" spans="1:4" x14ac:dyDescent="0.2">
      <c r="A9146">
        <v>103372</v>
      </c>
      <c r="B9146" t="s">
        <v>16480</v>
      </c>
      <c r="C9146" t="s">
        <v>83</v>
      </c>
      <c r="D9146">
        <v>5.83</v>
      </c>
    </row>
    <row r="9147" spans="1:4" x14ac:dyDescent="0.2">
      <c r="A9147">
        <v>103379</v>
      </c>
      <c r="B9147" t="s">
        <v>16481</v>
      </c>
      <c r="C9147" t="s">
        <v>83</v>
      </c>
      <c r="D9147">
        <v>447.33</v>
      </c>
    </row>
    <row r="9148" spans="1:4" x14ac:dyDescent="0.2">
      <c r="A9148">
        <v>103380</v>
      </c>
      <c r="B9148" t="s">
        <v>16482</v>
      </c>
      <c r="C9148" t="s">
        <v>83</v>
      </c>
      <c r="D9148" t="s">
        <v>17527</v>
      </c>
    </row>
    <row r="9149" spans="1:4" x14ac:dyDescent="0.2">
      <c r="A9149">
        <v>103381</v>
      </c>
      <c r="B9149" t="s">
        <v>16483</v>
      </c>
      <c r="C9149" t="s">
        <v>83</v>
      </c>
      <c r="D9149" t="s">
        <v>17527</v>
      </c>
    </row>
    <row r="9150" spans="1:4" x14ac:dyDescent="0.2">
      <c r="A9150">
        <v>103382</v>
      </c>
      <c r="B9150" t="s">
        <v>16484</v>
      </c>
      <c r="C9150" t="s">
        <v>83</v>
      </c>
      <c r="D9150" t="s">
        <v>17527</v>
      </c>
    </row>
    <row r="9151" spans="1:4" x14ac:dyDescent="0.2">
      <c r="A9151">
        <v>103383</v>
      </c>
      <c r="B9151" t="s">
        <v>16485</v>
      </c>
      <c r="C9151" t="s">
        <v>83</v>
      </c>
      <c r="D9151" s="335">
        <v>1095.83</v>
      </c>
    </row>
    <row r="9152" spans="1:4" x14ac:dyDescent="0.2">
      <c r="A9152">
        <v>103373</v>
      </c>
      <c r="B9152" t="s">
        <v>16486</v>
      </c>
      <c r="C9152" t="s">
        <v>83</v>
      </c>
      <c r="D9152">
        <v>11.39</v>
      </c>
    </row>
    <row r="9153" spans="1:4" x14ac:dyDescent="0.2">
      <c r="A9153">
        <v>103384</v>
      </c>
      <c r="B9153" t="s">
        <v>16487</v>
      </c>
      <c r="C9153" t="s">
        <v>83</v>
      </c>
      <c r="D9153" t="s">
        <v>17527</v>
      </c>
    </row>
    <row r="9154" spans="1:4" x14ac:dyDescent="0.2">
      <c r="A9154">
        <v>103385</v>
      </c>
      <c r="B9154" t="s">
        <v>16488</v>
      </c>
      <c r="C9154" t="s">
        <v>83</v>
      </c>
      <c r="D9154" s="335">
        <v>1767.36</v>
      </c>
    </row>
    <row r="9155" spans="1:4" x14ac:dyDescent="0.2">
      <c r="A9155">
        <v>103386</v>
      </c>
      <c r="B9155" t="s">
        <v>16489</v>
      </c>
      <c r="C9155" t="s">
        <v>83</v>
      </c>
      <c r="D9155" t="s">
        <v>17527</v>
      </c>
    </row>
    <row r="9156" spans="1:4" x14ac:dyDescent="0.2">
      <c r="A9156">
        <v>103387</v>
      </c>
      <c r="B9156" t="s">
        <v>16490</v>
      </c>
      <c r="C9156" t="s">
        <v>83</v>
      </c>
      <c r="D9156" s="335">
        <v>3099.94</v>
      </c>
    </row>
    <row r="9157" spans="1:4" x14ac:dyDescent="0.2">
      <c r="A9157">
        <v>103388</v>
      </c>
      <c r="B9157" t="s">
        <v>16491</v>
      </c>
      <c r="C9157" t="s">
        <v>83</v>
      </c>
      <c r="D9157" t="s">
        <v>17527</v>
      </c>
    </row>
    <row r="9158" spans="1:4" x14ac:dyDescent="0.2">
      <c r="A9158">
        <v>103374</v>
      </c>
      <c r="B9158" t="s">
        <v>16492</v>
      </c>
      <c r="C9158" t="s">
        <v>83</v>
      </c>
      <c r="D9158" t="s">
        <v>17527</v>
      </c>
    </row>
    <row r="9159" spans="1:4" x14ac:dyDescent="0.2">
      <c r="A9159">
        <v>103389</v>
      </c>
      <c r="B9159" t="s">
        <v>16493</v>
      </c>
      <c r="C9159" t="s">
        <v>83</v>
      </c>
      <c r="D9159" s="335">
        <v>4610.03</v>
      </c>
    </row>
    <row r="9160" spans="1:4" x14ac:dyDescent="0.2">
      <c r="A9160">
        <v>103390</v>
      </c>
      <c r="B9160" t="s">
        <v>16494</v>
      </c>
      <c r="C9160" t="s">
        <v>83</v>
      </c>
      <c r="D9160" t="s">
        <v>17527</v>
      </c>
    </row>
    <row r="9161" spans="1:4" x14ac:dyDescent="0.2">
      <c r="A9161">
        <v>103391</v>
      </c>
      <c r="B9161" t="s">
        <v>16495</v>
      </c>
      <c r="C9161" t="s">
        <v>83</v>
      </c>
      <c r="D9161" s="335">
        <v>3042.34</v>
      </c>
    </row>
    <row r="9162" spans="1:4" x14ac:dyDescent="0.2">
      <c r="A9162">
        <v>103375</v>
      </c>
      <c r="B9162" t="s">
        <v>16496</v>
      </c>
      <c r="C9162" t="s">
        <v>83</v>
      </c>
      <c r="D9162" t="s">
        <v>17527</v>
      </c>
    </row>
    <row r="9163" spans="1:4" x14ac:dyDescent="0.2">
      <c r="A9163">
        <v>103392</v>
      </c>
      <c r="B9163" t="s">
        <v>16497</v>
      </c>
      <c r="C9163" t="s">
        <v>83</v>
      </c>
      <c r="D9163" s="335">
        <v>4967.99</v>
      </c>
    </row>
    <row r="9164" spans="1:4" x14ac:dyDescent="0.2">
      <c r="A9164">
        <v>103440</v>
      </c>
      <c r="B9164" t="s">
        <v>16498</v>
      </c>
      <c r="C9164" t="s">
        <v>52</v>
      </c>
      <c r="D9164">
        <v>453.73</v>
      </c>
    </row>
    <row r="9165" spans="1:4" x14ac:dyDescent="0.2">
      <c r="A9165">
        <v>103441</v>
      </c>
      <c r="B9165" t="s">
        <v>16499</v>
      </c>
      <c r="C9165" t="s">
        <v>52</v>
      </c>
      <c r="D9165">
        <v>459.06</v>
      </c>
    </row>
    <row r="9166" spans="1:4" x14ac:dyDescent="0.2">
      <c r="A9166">
        <v>103442</v>
      </c>
      <c r="B9166" t="s">
        <v>16500</v>
      </c>
      <c r="C9166" t="s">
        <v>52</v>
      </c>
      <c r="D9166">
        <v>587.71</v>
      </c>
    </row>
    <row r="9167" spans="1:4" x14ac:dyDescent="0.2">
      <c r="A9167">
        <v>103437</v>
      </c>
      <c r="B9167" t="s">
        <v>16501</v>
      </c>
      <c r="C9167" t="s">
        <v>52</v>
      </c>
      <c r="D9167">
        <v>196.54</v>
      </c>
    </row>
    <row r="9168" spans="1:4" x14ac:dyDescent="0.2">
      <c r="A9168">
        <v>103438</v>
      </c>
      <c r="B9168" t="s">
        <v>16502</v>
      </c>
      <c r="C9168" t="s">
        <v>52</v>
      </c>
      <c r="D9168">
        <v>196.54</v>
      </c>
    </row>
    <row r="9169" spans="1:4" x14ac:dyDescent="0.2">
      <c r="A9169">
        <v>103439</v>
      </c>
      <c r="B9169" t="s">
        <v>16503</v>
      </c>
      <c r="C9169" t="s">
        <v>52</v>
      </c>
      <c r="D9169">
        <v>229.45</v>
      </c>
    </row>
    <row r="9170" spans="1:4" x14ac:dyDescent="0.2">
      <c r="A9170">
        <v>106122</v>
      </c>
      <c r="B9170" t="s">
        <v>16504</v>
      </c>
      <c r="C9170" t="s">
        <v>2968</v>
      </c>
      <c r="D9170">
        <v>104.25</v>
      </c>
    </row>
    <row r="9171" spans="1:4" x14ac:dyDescent="0.2">
      <c r="A9171">
        <v>106131</v>
      </c>
      <c r="B9171" t="s">
        <v>16505</v>
      </c>
      <c r="C9171" t="s">
        <v>2968</v>
      </c>
      <c r="D9171">
        <v>155.79</v>
      </c>
    </row>
    <row r="9172" spans="1:4" x14ac:dyDescent="0.2">
      <c r="A9172">
        <v>106127</v>
      </c>
      <c r="B9172" t="s">
        <v>16506</v>
      </c>
      <c r="C9172" t="s">
        <v>2968</v>
      </c>
      <c r="D9172">
        <v>140.25</v>
      </c>
    </row>
    <row r="9173" spans="1:4" x14ac:dyDescent="0.2">
      <c r="A9173">
        <v>106126</v>
      </c>
      <c r="B9173" t="s">
        <v>16507</v>
      </c>
      <c r="C9173" t="s">
        <v>2968</v>
      </c>
      <c r="D9173">
        <v>61.95</v>
      </c>
    </row>
    <row r="9174" spans="1:4" x14ac:dyDescent="0.2">
      <c r="A9174">
        <v>106128</v>
      </c>
      <c r="B9174" t="s">
        <v>16508</v>
      </c>
      <c r="C9174" t="s">
        <v>2968</v>
      </c>
      <c r="D9174">
        <v>179.51</v>
      </c>
    </row>
    <row r="9175" spans="1:4" x14ac:dyDescent="0.2">
      <c r="A9175">
        <v>106130</v>
      </c>
      <c r="B9175" t="s">
        <v>16509</v>
      </c>
      <c r="C9175" t="s">
        <v>2968</v>
      </c>
      <c r="D9175">
        <v>176.43</v>
      </c>
    </row>
    <row r="9176" spans="1:4" x14ac:dyDescent="0.2">
      <c r="A9176">
        <v>106129</v>
      </c>
      <c r="B9176" t="s">
        <v>16510</v>
      </c>
      <c r="C9176" t="s">
        <v>2968</v>
      </c>
      <c r="D9176">
        <v>92.75</v>
      </c>
    </row>
    <row r="9177" spans="1:4" x14ac:dyDescent="0.2">
      <c r="A9177">
        <v>106125</v>
      </c>
      <c r="B9177" t="s">
        <v>16511</v>
      </c>
      <c r="C9177" t="s">
        <v>2968</v>
      </c>
      <c r="D9177">
        <v>71.7</v>
      </c>
    </row>
    <row r="9178" spans="1:4" x14ac:dyDescent="0.2">
      <c r="A9178">
        <v>106124</v>
      </c>
      <c r="B9178" t="s">
        <v>16512</v>
      </c>
      <c r="C9178" t="s">
        <v>2968</v>
      </c>
      <c r="D9178">
        <v>71.44</v>
      </c>
    </row>
    <row r="9179" spans="1:4" x14ac:dyDescent="0.2">
      <c r="A9179">
        <v>106123</v>
      </c>
      <c r="B9179" t="s">
        <v>16513</v>
      </c>
      <c r="C9179" t="s">
        <v>2968</v>
      </c>
      <c r="D9179">
        <v>180.08</v>
      </c>
    </row>
    <row r="9180" spans="1:4" x14ac:dyDescent="0.2">
      <c r="A9180">
        <v>106445</v>
      </c>
      <c r="B9180" t="s">
        <v>16514</v>
      </c>
      <c r="C9180" t="s">
        <v>52</v>
      </c>
      <c r="D9180" t="s">
        <v>17527</v>
      </c>
    </row>
    <row r="9181" spans="1:4" x14ac:dyDescent="0.2">
      <c r="A9181">
        <v>106446</v>
      </c>
      <c r="B9181" t="s">
        <v>16515</v>
      </c>
      <c r="C9181" t="s">
        <v>52</v>
      </c>
      <c r="D9181" t="s">
        <v>17527</v>
      </c>
    </row>
    <row r="9182" spans="1:4" x14ac:dyDescent="0.2">
      <c r="A9182">
        <v>106447</v>
      </c>
      <c r="B9182" t="s">
        <v>16516</v>
      </c>
      <c r="C9182" t="s">
        <v>52</v>
      </c>
      <c r="D9182" t="s">
        <v>17527</v>
      </c>
    </row>
    <row r="9183" spans="1:4" x14ac:dyDescent="0.2">
      <c r="A9183">
        <v>106448</v>
      </c>
      <c r="B9183" t="s">
        <v>16517</v>
      </c>
      <c r="C9183" t="s">
        <v>52</v>
      </c>
      <c r="D9183" t="s">
        <v>17527</v>
      </c>
    </row>
    <row r="9184" spans="1:4" x14ac:dyDescent="0.2">
      <c r="A9184">
        <v>106449</v>
      </c>
      <c r="B9184" t="s">
        <v>16518</v>
      </c>
      <c r="C9184" t="s">
        <v>52</v>
      </c>
      <c r="D9184" t="s">
        <v>17527</v>
      </c>
    </row>
    <row r="9185" spans="1:4" x14ac:dyDescent="0.2">
      <c r="A9185">
        <v>106455</v>
      </c>
      <c r="B9185" t="s">
        <v>16519</v>
      </c>
      <c r="C9185" t="s">
        <v>83</v>
      </c>
      <c r="D9185" s="335">
        <v>1276.3</v>
      </c>
    </row>
    <row r="9186" spans="1:4" x14ac:dyDescent="0.2">
      <c r="A9186">
        <v>106450</v>
      </c>
      <c r="B9186" t="s">
        <v>16520</v>
      </c>
      <c r="C9186" t="s">
        <v>52</v>
      </c>
      <c r="D9186" t="s">
        <v>17527</v>
      </c>
    </row>
    <row r="9187" spans="1:4" x14ac:dyDescent="0.2">
      <c r="A9187">
        <v>106451</v>
      </c>
      <c r="B9187" t="s">
        <v>16521</v>
      </c>
      <c r="C9187" t="s">
        <v>52</v>
      </c>
      <c r="D9187" t="s">
        <v>17527</v>
      </c>
    </row>
    <row r="9188" spans="1:4" x14ac:dyDescent="0.2">
      <c r="A9188">
        <v>106452</v>
      </c>
      <c r="B9188" t="s">
        <v>16522</v>
      </c>
      <c r="C9188" t="s">
        <v>52</v>
      </c>
      <c r="D9188" t="s">
        <v>17527</v>
      </c>
    </row>
    <row r="9189" spans="1:4" x14ac:dyDescent="0.2">
      <c r="A9189">
        <v>106453</v>
      </c>
      <c r="B9189" t="s">
        <v>16523</v>
      </c>
      <c r="C9189" t="s">
        <v>52</v>
      </c>
      <c r="D9189" t="s">
        <v>17527</v>
      </c>
    </row>
    <row r="9190" spans="1:4" x14ac:dyDescent="0.2">
      <c r="A9190">
        <v>106454</v>
      </c>
      <c r="B9190" t="s">
        <v>16524</v>
      </c>
      <c r="C9190" t="s">
        <v>52</v>
      </c>
      <c r="D9190" t="s">
        <v>17527</v>
      </c>
    </row>
    <row r="9191" spans="1:4" x14ac:dyDescent="0.2">
      <c r="A9191">
        <v>106456</v>
      </c>
      <c r="B9191" t="s">
        <v>16525</v>
      </c>
      <c r="C9191" t="s">
        <v>83</v>
      </c>
      <c r="D9191" s="335">
        <v>1442.23</v>
      </c>
    </row>
    <row r="9192" spans="1:4" x14ac:dyDescent="0.2">
      <c r="A9192">
        <v>106426</v>
      </c>
      <c r="B9192" t="s">
        <v>16526</v>
      </c>
      <c r="C9192" t="s">
        <v>52</v>
      </c>
      <c r="D9192" t="s">
        <v>17527</v>
      </c>
    </row>
    <row r="9193" spans="1:4" x14ac:dyDescent="0.2">
      <c r="A9193">
        <v>106442</v>
      </c>
      <c r="B9193" t="s">
        <v>16527</v>
      </c>
      <c r="C9193" t="s">
        <v>52</v>
      </c>
      <c r="D9193" t="s">
        <v>17527</v>
      </c>
    </row>
    <row r="9194" spans="1:4" x14ac:dyDescent="0.2">
      <c r="A9194">
        <v>106427</v>
      </c>
      <c r="B9194" t="s">
        <v>16528</v>
      </c>
      <c r="C9194" t="s">
        <v>52</v>
      </c>
      <c r="D9194" t="s">
        <v>17527</v>
      </c>
    </row>
    <row r="9195" spans="1:4" x14ac:dyDescent="0.2">
      <c r="A9195">
        <v>106428</v>
      </c>
      <c r="B9195" t="s">
        <v>16529</v>
      </c>
      <c r="C9195" t="s">
        <v>52</v>
      </c>
      <c r="D9195" t="s">
        <v>17527</v>
      </c>
    </row>
    <row r="9196" spans="1:4" x14ac:dyDescent="0.2">
      <c r="A9196">
        <v>106429</v>
      </c>
      <c r="B9196" t="s">
        <v>16530</v>
      </c>
      <c r="C9196" t="s">
        <v>52</v>
      </c>
      <c r="D9196" t="s">
        <v>17527</v>
      </c>
    </row>
    <row r="9197" spans="1:4" x14ac:dyDescent="0.2">
      <c r="A9197">
        <v>106430</v>
      </c>
      <c r="B9197" t="s">
        <v>16531</v>
      </c>
      <c r="C9197" t="s">
        <v>52</v>
      </c>
      <c r="D9197" t="s">
        <v>17527</v>
      </c>
    </row>
    <row r="9198" spans="1:4" x14ac:dyDescent="0.2">
      <c r="A9198">
        <v>106425</v>
      </c>
      <c r="B9198" t="s">
        <v>16532</v>
      </c>
      <c r="C9198" t="s">
        <v>52</v>
      </c>
      <c r="D9198" t="s">
        <v>17527</v>
      </c>
    </row>
    <row r="9199" spans="1:4" x14ac:dyDescent="0.2">
      <c r="A9199">
        <v>106431</v>
      </c>
      <c r="B9199" t="s">
        <v>16533</v>
      </c>
      <c r="C9199" t="s">
        <v>52</v>
      </c>
      <c r="D9199" t="s">
        <v>17527</v>
      </c>
    </row>
    <row r="9200" spans="1:4" x14ac:dyDescent="0.2">
      <c r="A9200">
        <v>106441</v>
      </c>
      <c r="B9200" t="s">
        <v>16534</v>
      </c>
      <c r="C9200" t="s">
        <v>52</v>
      </c>
      <c r="D9200" t="s">
        <v>17527</v>
      </c>
    </row>
    <row r="9201" spans="1:4" x14ac:dyDescent="0.2">
      <c r="A9201">
        <v>106433</v>
      </c>
      <c r="B9201" t="s">
        <v>16535</v>
      </c>
      <c r="C9201" t="s">
        <v>52</v>
      </c>
      <c r="D9201" t="s">
        <v>17527</v>
      </c>
    </row>
    <row r="9202" spans="1:4" x14ac:dyDescent="0.2">
      <c r="A9202">
        <v>106444</v>
      </c>
      <c r="B9202" t="s">
        <v>16536</v>
      </c>
      <c r="C9202" t="s">
        <v>52</v>
      </c>
      <c r="D9202" t="s">
        <v>17527</v>
      </c>
    </row>
    <row r="9203" spans="1:4" x14ac:dyDescent="0.2">
      <c r="A9203">
        <v>106434</v>
      </c>
      <c r="B9203" t="s">
        <v>16537</v>
      </c>
      <c r="C9203" t="s">
        <v>52</v>
      </c>
      <c r="D9203" t="s">
        <v>17527</v>
      </c>
    </row>
    <row r="9204" spans="1:4" x14ac:dyDescent="0.2">
      <c r="A9204">
        <v>106435</v>
      </c>
      <c r="B9204" t="s">
        <v>16538</v>
      </c>
      <c r="C9204" t="s">
        <v>52</v>
      </c>
      <c r="D9204" t="s">
        <v>17527</v>
      </c>
    </row>
    <row r="9205" spans="1:4" x14ac:dyDescent="0.2">
      <c r="A9205">
        <v>106436</v>
      </c>
      <c r="B9205" t="s">
        <v>16539</v>
      </c>
      <c r="C9205" t="s">
        <v>52</v>
      </c>
      <c r="D9205" t="s">
        <v>17527</v>
      </c>
    </row>
    <row r="9206" spans="1:4" x14ac:dyDescent="0.2">
      <c r="A9206">
        <v>106437</v>
      </c>
      <c r="B9206" t="s">
        <v>16540</v>
      </c>
      <c r="C9206" t="s">
        <v>52</v>
      </c>
      <c r="D9206" t="s">
        <v>17527</v>
      </c>
    </row>
    <row r="9207" spans="1:4" x14ac:dyDescent="0.2">
      <c r="A9207">
        <v>106432</v>
      </c>
      <c r="B9207" t="s">
        <v>16541</v>
      </c>
      <c r="C9207" t="s">
        <v>52</v>
      </c>
      <c r="D9207" t="s">
        <v>17527</v>
      </c>
    </row>
    <row r="9208" spans="1:4" x14ac:dyDescent="0.2">
      <c r="A9208">
        <v>106438</v>
      </c>
      <c r="B9208" t="s">
        <v>16542</v>
      </c>
      <c r="C9208" t="s">
        <v>52</v>
      </c>
      <c r="D9208" t="s">
        <v>17527</v>
      </c>
    </row>
    <row r="9209" spans="1:4" x14ac:dyDescent="0.2">
      <c r="A9209">
        <v>106443</v>
      </c>
      <c r="B9209" t="s">
        <v>16543</v>
      </c>
      <c r="C9209" t="s">
        <v>52</v>
      </c>
      <c r="D9209" t="s">
        <v>17527</v>
      </c>
    </row>
    <row r="9210" spans="1:4" x14ac:dyDescent="0.2">
      <c r="A9210">
        <v>106419</v>
      </c>
      <c r="B9210" t="s">
        <v>16544</v>
      </c>
      <c r="C9210" t="s">
        <v>52</v>
      </c>
      <c r="D9210" t="s">
        <v>17527</v>
      </c>
    </row>
    <row r="9211" spans="1:4" x14ac:dyDescent="0.2">
      <c r="A9211">
        <v>106440</v>
      </c>
      <c r="B9211" t="s">
        <v>16545</v>
      </c>
      <c r="C9211" t="s">
        <v>52</v>
      </c>
      <c r="D9211" t="s">
        <v>17527</v>
      </c>
    </row>
    <row r="9212" spans="1:4" x14ac:dyDescent="0.2">
      <c r="A9212">
        <v>106420</v>
      </c>
      <c r="B9212" t="s">
        <v>16546</v>
      </c>
      <c r="C9212" t="s">
        <v>52</v>
      </c>
      <c r="D9212" t="s">
        <v>17527</v>
      </c>
    </row>
    <row r="9213" spans="1:4" x14ac:dyDescent="0.2">
      <c r="A9213">
        <v>106421</v>
      </c>
      <c r="B9213" t="s">
        <v>16547</v>
      </c>
      <c r="C9213" t="s">
        <v>52</v>
      </c>
      <c r="D9213" t="s">
        <v>17527</v>
      </c>
    </row>
    <row r="9214" spans="1:4" x14ac:dyDescent="0.2">
      <c r="A9214">
        <v>106422</v>
      </c>
      <c r="B9214" t="s">
        <v>16548</v>
      </c>
      <c r="C9214" t="s">
        <v>52</v>
      </c>
      <c r="D9214" t="s">
        <v>17527</v>
      </c>
    </row>
    <row r="9215" spans="1:4" x14ac:dyDescent="0.2">
      <c r="A9215">
        <v>106423</v>
      </c>
      <c r="B9215" t="s">
        <v>16549</v>
      </c>
      <c r="C9215" t="s">
        <v>52</v>
      </c>
      <c r="D9215" t="s">
        <v>17527</v>
      </c>
    </row>
    <row r="9216" spans="1:4" x14ac:dyDescent="0.2">
      <c r="A9216">
        <v>106418</v>
      </c>
      <c r="B9216" t="s">
        <v>16550</v>
      </c>
      <c r="C9216" t="s">
        <v>52</v>
      </c>
      <c r="D9216" t="s">
        <v>17527</v>
      </c>
    </row>
    <row r="9217" spans="1:4" x14ac:dyDescent="0.2">
      <c r="A9217">
        <v>106424</v>
      </c>
      <c r="B9217" t="s">
        <v>16551</v>
      </c>
      <c r="C9217" t="s">
        <v>52</v>
      </c>
      <c r="D9217" t="s">
        <v>17527</v>
      </c>
    </row>
    <row r="9218" spans="1:4" x14ac:dyDescent="0.2">
      <c r="A9218">
        <v>106439</v>
      </c>
      <c r="B9218" t="s">
        <v>16552</v>
      </c>
      <c r="C9218" t="s">
        <v>52</v>
      </c>
      <c r="D9218" t="s">
        <v>17527</v>
      </c>
    </row>
    <row r="9219" spans="1:4" x14ac:dyDescent="0.2">
      <c r="A9219">
        <v>88789</v>
      </c>
      <c r="B9219" t="s">
        <v>16553</v>
      </c>
      <c r="C9219" t="s">
        <v>3211</v>
      </c>
      <c r="D9219">
        <v>498.96</v>
      </c>
    </row>
    <row r="9220" spans="1:4" x14ac:dyDescent="0.2">
      <c r="A9220">
        <v>88788</v>
      </c>
      <c r="B9220" t="s">
        <v>16554</v>
      </c>
      <c r="C9220" t="s">
        <v>3211</v>
      </c>
      <c r="D9220">
        <v>414.62</v>
      </c>
    </row>
    <row r="9221" spans="1:4" x14ac:dyDescent="0.2">
      <c r="A9221">
        <v>87245</v>
      </c>
      <c r="B9221" t="s">
        <v>16555</v>
      </c>
      <c r="C9221" t="s">
        <v>3211</v>
      </c>
      <c r="D9221">
        <v>384.5</v>
      </c>
    </row>
    <row r="9222" spans="1:4" x14ac:dyDescent="0.2">
      <c r="A9222">
        <v>87244</v>
      </c>
      <c r="B9222" t="s">
        <v>16556</v>
      </c>
      <c r="C9222" t="s">
        <v>3211</v>
      </c>
      <c r="D9222">
        <v>320.02999999999997</v>
      </c>
    </row>
    <row r="9223" spans="1:4" x14ac:dyDescent="0.2">
      <c r="A9223">
        <v>104589</v>
      </c>
      <c r="B9223" t="s">
        <v>16557</v>
      </c>
      <c r="C9223" t="s">
        <v>3211</v>
      </c>
      <c r="D9223">
        <v>319.54000000000002</v>
      </c>
    </row>
    <row r="9224" spans="1:4" x14ac:dyDescent="0.2">
      <c r="A9224">
        <v>104588</v>
      </c>
      <c r="B9224" t="s">
        <v>16558</v>
      </c>
      <c r="C9224" t="s">
        <v>3211</v>
      </c>
      <c r="D9224">
        <v>266.60000000000002</v>
      </c>
    </row>
    <row r="9225" spans="1:4" x14ac:dyDescent="0.2">
      <c r="A9225">
        <v>104591</v>
      </c>
      <c r="B9225" t="s">
        <v>16559</v>
      </c>
      <c r="C9225" t="s">
        <v>3211</v>
      </c>
      <c r="D9225">
        <v>352.41</v>
      </c>
    </row>
    <row r="9226" spans="1:4" x14ac:dyDescent="0.2">
      <c r="A9226">
        <v>104590</v>
      </c>
      <c r="B9226" t="s">
        <v>16560</v>
      </c>
      <c r="C9226" t="s">
        <v>3211</v>
      </c>
      <c r="D9226">
        <v>295.99</v>
      </c>
    </row>
    <row r="9227" spans="1:4" x14ac:dyDescent="0.2">
      <c r="A9227">
        <v>87267</v>
      </c>
      <c r="B9227" t="s">
        <v>16561</v>
      </c>
      <c r="C9227" t="s">
        <v>3211</v>
      </c>
      <c r="D9227">
        <v>78.34</v>
      </c>
    </row>
    <row r="9228" spans="1:4" x14ac:dyDescent="0.2">
      <c r="A9228">
        <v>104614</v>
      </c>
      <c r="B9228" t="s">
        <v>16562</v>
      </c>
      <c r="C9228" t="s">
        <v>3211</v>
      </c>
      <c r="D9228">
        <v>85.4</v>
      </c>
    </row>
    <row r="9229" spans="1:4" x14ac:dyDescent="0.2">
      <c r="A9229">
        <v>104613</v>
      </c>
      <c r="B9229" t="s">
        <v>16563</v>
      </c>
      <c r="C9229" t="s">
        <v>3211</v>
      </c>
      <c r="D9229">
        <v>75.790000000000006</v>
      </c>
    </row>
    <row r="9230" spans="1:4" x14ac:dyDescent="0.2">
      <c r="A9230">
        <v>87265</v>
      </c>
      <c r="B9230" t="s">
        <v>16564</v>
      </c>
      <c r="C9230" t="s">
        <v>3211</v>
      </c>
      <c r="D9230">
        <v>70.930000000000007</v>
      </c>
    </row>
    <row r="9231" spans="1:4" x14ac:dyDescent="0.2">
      <c r="A9231">
        <v>87271</v>
      </c>
      <c r="B9231" t="s">
        <v>16565</v>
      </c>
      <c r="C9231" t="s">
        <v>3211</v>
      </c>
      <c r="D9231">
        <v>84.15</v>
      </c>
    </row>
    <row r="9232" spans="1:4" x14ac:dyDescent="0.2">
      <c r="A9232">
        <v>87269</v>
      </c>
      <c r="B9232" t="s">
        <v>16566</v>
      </c>
      <c r="C9232" t="s">
        <v>3211</v>
      </c>
      <c r="D9232">
        <v>76.650000000000006</v>
      </c>
    </row>
    <row r="9233" spans="1:4" x14ac:dyDescent="0.2">
      <c r="A9233">
        <v>87275</v>
      </c>
      <c r="B9233" t="s">
        <v>16567</v>
      </c>
      <c r="C9233" t="s">
        <v>3211</v>
      </c>
      <c r="D9233">
        <v>90.27</v>
      </c>
    </row>
    <row r="9234" spans="1:4" x14ac:dyDescent="0.2">
      <c r="A9234">
        <v>87273</v>
      </c>
      <c r="B9234" t="s">
        <v>16568</v>
      </c>
      <c r="C9234" t="s">
        <v>3211</v>
      </c>
      <c r="D9234">
        <v>80.349999999999994</v>
      </c>
    </row>
    <row r="9235" spans="1:4" x14ac:dyDescent="0.2">
      <c r="A9235">
        <v>104612</v>
      </c>
      <c r="B9235" t="s">
        <v>16569</v>
      </c>
      <c r="C9235" t="s">
        <v>3211</v>
      </c>
      <c r="D9235">
        <v>112.04</v>
      </c>
    </row>
    <row r="9236" spans="1:4" x14ac:dyDescent="0.2">
      <c r="A9236">
        <v>104611</v>
      </c>
      <c r="B9236" t="s">
        <v>16570</v>
      </c>
      <c r="C9236" t="s">
        <v>3211</v>
      </c>
      <c r="D9236">
        <v>110.88</v>
      </c>
    </row>
    <row r="9237" spans="1:4" x14ac:dyDescent="0.2">
      <c r="A9237">
        <v>104618</v>
      </c>
      <c r="B9237" t="s">
        <v>16571</v>
      </c>
      <c r="C9237" t="s">
        <v>3211</v>
      </c>
      <c r="D9237">
        <v>430.37</v>
      </c>
    </row>
    <row r="9238" spans="1:4" x14ac:dyDescent="0.2">
      <c r="A9238">
        <v>104616</v>
      </c>
      <c r="B9238" t="s">
        <v>16572</v>
      </c>
      <c r="C9238" t="s">
        <v>3211</v>
      </c>
      <c r="D9238">
        <v>415.31</v>
      </c>
    </row>
    <row r="9239" spans="1:4" x14ac:dyDescent="0.2">
      <c r="A9239">
        <v>104617</v>
      </c>
      <c r="B9239" t="s">
        <v>16573</v>
      </c>
      <c r="C9239" t="s">
        <v>3211</v>
      </c>
      <c r="D9239">
        <v>332.87</v>
      </c>
    </row>
    <row r="9240" spans="1:4" x14ac:dyDescent="0.2">
      <c r="A9240">
        <v>104615</v>
      </c>
      <c r="B9240" t="s">
        <v>16574</v>
      </c>
      <c r="C9240" t="s">
        <v>3211</v>
      </c>
      <c r="D9240">
        <v>317.81</v>
      </c>
    </row>
    <row r="9241" spans="1:4" x14ac:dyDescent="0.2">
      <c r="A9241">
        <v>87247</v>
      </c>
      <c r="B9241" t="s">
        <v>16575</v>
      </c>
      <c r="C9241" t="s">
        <v>3211</v>
      </c>
      <c r="D9241">
        <v>70.3</v>
      </c>
    </row>
    <row r="9242" spans="1:4" x14ac:dyDescent="0.2">
      <c r="A9242">
        <v>87248</v>
      </c>
      <c r="B9242" t="s">
        <v>16576</v>
      </c>
      <c r="C9242" t="s">
        <v>3211</v>
      </c>
      <c r="D9242">
        <v>59.62</v>
      </c>
    </row>
    <row r="9243" spans="1:4" x14ac:dyDescent="0.2">
      <c r="A9243">
        <v>87246</v>
      </c>
      <c r="B9243" t="s">
        <v>16577</v>
      </c>
      <c r="C9243" t="s">
        <v>3211</v>
      </c>
      <c r="D9243">
        <v>80.31</v>
      </c>
    </row>
    <row r="9244" spans="1:4" x14ac:dyDescent="0.2">
      <c r="A9244">
        <v>104601</v>
      </c>
      <c r="B9244" t="s">
        <v>16578</v>
      </c>
      <c r="C9244" t="s">
        <v>3211</v>
      </c>
      <c r="D9244">
        <v>77.150000000000006</v>
      </c>
    </row>
    <row r="9245" spans="1:4" x14ac:dyDescent="0.2">
      <c r="A9245">
        <v>104603</v>
      </c>
      <c r="B9245" t="s">
        <v>16579</v>
      </c>
      <c r="C9245" t="s">
        <v>3211</v>
      </c>
      <c r="D9245">
        <v>63.02</v>
      </c>
    </row>
    <row r="9246" spans="1:4" x14ac:dyDescent="0.2">
      <c r="A9246">
        <v>104599</v>
      </c>
      <c r="B9246" t="s">
        <v>16580</v>
      </c>
      <c r="C9246" t="s">
        <v>3211</v>
      </c>
      <c r="D9246">
        <v>98.43</v>
      </c>
    </row>
    <row r="9247" spans="1:4" x14ac:dyDescent="0.2">
      <c r="A9247">
        <v>87250</v>
      </c>
      <c r="B9247" t="s">
        <v>16581</v>
      </c>
      <c r="C9247" t="s">
        <v>3211</v>
      </c>
      <c r="D9247">
        <v>72.260000000000005</v>
      </c>
    </row>
    <row r="9248" spans="1:4" x14ac:dyDescent="0.2">
      <c r="A9248">
        <v>87251</v>
      </c>
      <c r="B9248" t="s">
        <v>16582</v>
      </c>
      <c r="C9248" t="s">
        <v>3211</v>
      </c>
      <c r="D9248">
        <v>60.09</v>
      </c>
    </row>
    <row r="9249" spans="1:4" x14ac:dyDescent="0.2">
      <c r="A9249">
        <v>87249</v>
      </c>
      <c r="B9249" t="s">
        <v>16583</v>
      </c>
      <c r="C9249" t="s">
        <v>3211</v>
      </c>
      <c r="D9249">
        <v>87.01</v>
      </c>
    </row>
    <row r="9250" spans="1:4" x14ac:dyDescent="0.2">
      <c r="A9250">
        <v>104606</v>
      </c>
      <c r="B9250" t="s">
        <v>16584</v>
      </c>
      <c r="C9250" t="s">
        <v>3211</v>
      </c>
      <c r="D9250">
        <v>83.11</v>
      </c>
    </row>
    <row r="9251" spans="1:4" x14ac:dyDescent="0.2">
      <c r="A9251">
        <v>104607</v>
      </c>
      <c r="B9251" t="s">
        <v>16585</v>
      </c>
      <c r="C9251" t="s">
        <v>3211</v>
      </c>
      <c r="D9251">
        <v>64.92</v>
      </c>
    </row>
    <row r="9252" spans="1:4" x14ac:dyDescent="0.2">
      <c r="A9252">
        <v>104605</v>
      </c>
      <c r="B9252" t="s">
        <v>16586</v>
      </c>
      <c r="C9252" t="s">
        <v>3211</v>
      </c>
      <c r="D9252">
        <v>125.35</v>
      </c>
    </row>
    <row r="9253" spans="1:4" x14ac:dyDescent="0.2">
      <c r="A9253">
        <v>87256</v>
      </c>
      <c r="B9253" t="s">
        <v>16587</v>
      </c>
      <c r="C9253" t="s">
        <v>3211</v>
      </c>
      <c r="D9253">
        <v>85.08</v>
      </c>
    </row>
    <row r="9254" spans="1:4" x14ac:dyDescent="0.2">
      <c r="A9254">
        <v>87257</v>
      </c>
      <c r="B9254" t="s">
        <v>16588</v>
      </c>
      <c r="C9254" t="s">
        <v>3211</v>
      </c>
      <c r="D9254">
        <v>71.48</v>
      </c>
    </row>
    <row r="9255" spans="1:4" x14ac:dyDescent="0.2">
      <c r="A9255">
        <v>87255</v>
      </c>
      <c r="B9255" t="s">
        <v>16589</v>
      </c>
      <c r="C9255" t="s">
        <v>3211</v>
      </c>
      <c r="D9255">
        <v>101.19</v>
      </c>
    </row>
    <row r="9256" spans="1:4" x14ac:dyDescent="0.2">
      <c r="A9256">
        <v>104594</v>
      </c>
      <c r="B9256" t="s">
        <v>16590</v>
      </c>
      <c r="C9256" t="s">
        <v>3211</v>
      </c>
      <c r="D9256">
        <v>88.02</v>
      </c>
    </row>
    <row r="9257" spans="1:4" x14ac:dyDescent="0.2">
      <c r="A9257">
        <v>104595</v>
      </c>
      <c r="B9257" t="s">
        <v>16591</v>
      </c>
      <c r="C9257" t="s">
        <v>3211</v>
      </c>
      <c r="D9257">
        <v>72.17</v>
      </c>
    </row>
    <row r="9258" spans="1:4" x14ac:dyDescent="0.2">
      <c r="A9258">
        <v>104593</v>
      </c>
      <c r="B9258" t="s">
        <v>16592</v>
      </c>
      <c r="C9258" t="s">
        <v>3211</v>
      </c>
      <c r="D9258">
        <v>105.97</v>
      </c>
    </row>
    <row r="9259" spans="1:4" x14ac:dyDescent="0.2">
      <c r="A9259">
        <v>87262</v>
      </c>
      <c r="B9259" t="s">
        <v>16593</v>
      </c>
      <c r="C9259" t="s">
        <v>3211</v>
      </c>
      <c r="D9259">
        <v>140.88999999999999</v>
      </c>
    </row>
    <row r="9260" spans="1:4" x14ac:dyDescent="0.2">
      <c r="A9260">
        <v>87263</v>
      </c>
      <c r="B9260" t="s">
        <v>16594</v>
      </c>
      <c r="C9260" t="s">
        <v>3211</v>
      </c>
      <c r="D9260">
        <v>126.78</v>
      </c>
    </row>
    <row r="9261" spans="1:4" x14ac:dyDescent="0.2">
      <c r="A9261">
        <v>87261</v>
      </c>
      <c r="B9261" t="s">
        <v>16595</v>
      </c>
      <c r="C9261" t="s">
        <v>3211</v>
      </c>
      <c r="D9261">
        <v>158.36000000000001</v>
      </c>
    </row>
    <row r="9262" spans="1:4" x14ac:dyDescent="0.2">
      <c r="A9262">
        <v>104597</v>
      </c>
      <c r="B9262" t="s">
        <v>16596</v>
      </c>
      <c r="C9262" t="s">
        <v>3211</v>
      </c>
      <c r="D9262">
        <v>144.22999999999999</v>
      </c>
    </row>
    <row r="9263" spans="1:4" x14ac:dyDescent="0.2">
      <c r="A9263">
        <v>104598</v>
      </c>
      <c r="B9263" t="s">
        <v>2457</v>
      </c>
      <c r="C9263" t="s">
        <v>3211</v>
      </c>
      <c r="D9263">
        <v>127.57</v>
      </c>
    </row>
    <row r="9264" spans="1:4" x14ac:dyDescent="0.2">
      <c r="A9264">
        <v>104596</v>
      </c>
      <c r="B9264" t="s">
        <v>2455</v>
      </c>
      <c r="C9264" t="s">
        <v>3211</v>
      </c>
      <c r="D9264">
        <v>163.79</v>
      </c>
    </row>
    <row r="9265" spans="1:4" x14ac:dyDescent="0.2">
      <c r="A9265">
        <v>88648</v>
      </c>
      <c r="B9265" t="s">
        <v>16597</v>
      </c>
      <c r="C9265" t="s">
        <v>83</v>
      </c>
      <c r="D9265">
        <v>9.1</v>
      </c>
    </row>
    <row r="9266" spans="1:4" x14ac:dyDescent="0.2">
      <c r="A9266">
        <v>88649</v>
      </c>
      <c r="B9266" t="s">
        <v>16598</v>
      </c>
      <c r="C9266" t="s">
        <v>83</v>
      </c>
      <c r="D9266">
        <v>10.28</v>
      </c>
    </row>
    <row r="9267" spans="1:4" x14ac:dyDescent="0.2">
      <c r="A9267">
        <v>88650</v>
      </c>
      <c r="B9267" t="s">
        <v>16599</v>
      </c>
      <c r="C9267" t="s">
        <v>83</v>
      </c>
      <c r="D9267">
        <v>13.87</v>
      </c>
    </row>
    <row r="9268" spans="1:4" x14ac:dyDescent="0.2">
      <c r="A9268">
        <v>104619</v>
      </c>
      <c r="B9268" t="s">
        <v>16600</v>
      </c>
      <c r="C9268" t="s">
        <v>83</v>
      </c>
      <c r="D9268">
        <v>16.39</v>
      </c>
    </row>
    <row r="9269" spans="1:4" x14ac:dyDescent="0.2">
      <c r="A9269">
        <v>103741</v>
      </c>
      <c r="B9269" t="s">
        <v>16601</v>
      </c>
      <c r="C9269" t="s">
        <v>52</v>
      </c>
      <c r="D9269" t="s">
        <v>17527</v>
      </c>
    </row>
    <row r="9270" spans="1:4" x14ac:dyDescent="0.2">
      <c r="A9270">
        <v>103755</v>
      </c>
      <c r="B9270" t="s">
        <v>16602</v>
      </c>
      <c r="C9270" t="s">
        <v>83</v>
      </c>
      <c r="D9270" t="s">
        <v>17527</v>
      </c>
    </row>
    <row r="9271" spans="1:4" x14ac:dyDescent="0.2">
      <c r="A9271">
        <v>103753</v>
      </c>
      <c r="B9271" t="s">
        <v>16603</v>
      </c>
      <c r="C9271" t="s">
        <v>83</v>
      </c>
      <c r="D9271" t="s">
        <v>17527</v>
      </c>
    </row>
    <row r="9272" spans="1:4" x14ac:dyDescent="0.2">
      <c r="A9272">
        <v>103754</v>
      </c>
      <c r="B9272" t="s">
        <v>16604</v>
      </c>
      <c r="C9272" t="s">
        <v>83</v>
      </c>
      <c r="D9272" t="s">
        <v>17527</v>
      </c>
    </row>
    <row r="9273" spans="1:4" x14ac:dyDescent="0.2">
      <c r="A9273">
        <v>103752</v>
      </c>
      <c r="B9273" t="s">
        <v>16605</v>
      </c>
      <c r="C9273" t="s">
        <v>83</v>
      </c>
      <c r="D9273" t="s">
        <v>17527</v>
      </c>
    </row>
    <row r="9274" spans="1:4" x14ac:dyDescent="0.2">
      <c r="A9274">
        <v>103759</v>
      </c>
      <c r="B9274" t="s">
        <v>16606</v>
      </c>
      <c r="C9274" t="s">
        <v>83</v>
      </c>
      <c r="D9274" t="s">
        <v>17527</v>
      </c>
    </row>
    <row r="9275" spans="1:4" x14ac:dyDescent="0.2">
      <c r="A9275">
        <v>103757</v>
      </c>
      <c r="B9275" t="s">
        <v>16607</v>
      </c>
      <c r="C9275" t="s">
        <v>83</v>
      </c>
      <c r="D9275" t="s">
        <v>17527</v>
      </c>
    </row>
    <row r="9276" spans="1:4" x14ac:dyDescent="0.2">
      <c r="A9276">
        <v>103758</v>
      </c>
      <c r="B9276" t="s">
        <v>16608</v>
      </c>
      <c r="C9276" t="s">
        <v>83</v>
      </c>
      <c r="D9276" t="s">
        <v>17527</v>
      </c>
    </row>
    <row r="9277" spans="1:4" x14ac:dyDescent="0.2">
      <c r="A9277">
        <v>103756</v>
      </c>
      <c r="B9277" t="s">
        <v>16609</v>
      </c>
      <c r="C9277" t="s">
        <v>83</v>
      </c>
      <c r="D9277" t="s">
        <v>17527</v>
      </c>
    </row>
    <row r="9278" spans="1:4" x14ac:dyDescent="0.2">
      <c r="A9278">
        <v>103734</v>
      </c>
      <c r="B9278" t="s">
        <v>16610</v>
      </c>
      <c r="C9278" t="s">
        <v>52</v>
      </c>
      <c r="D9278" t="s">
        <v>17527</v>
      </c>
    </row>
    <row r="9279" spans="1:4" x14ac:dyDescent="0.2">
      <c r="A9279">
        <v>103740</v>
      </c>
      <c r="B9279" t="s">
        <v>16611</v>
      </c>
      <c r="C9279" t="s">
        <v>52</v>
      </c>
      <c r="D9279" t="s">
        <v>17527</v>
      </c>
    </row>
    <row r="9280" spans="1:4" x14ac:dyDescent="0.2">
      <c r="A9280">
        <v>103747</v>
      </c>
      <c r="B9280" t="s">
        <v>16612</v>
      </c>
      <c r="C9280" t="s">
        <v>83</v>
      </c>
      <c r="D9280" t="s">
        <v>17527</v>
      </c>
    </row>
    <row r="9281" spans="1:4" x14ac:dyDescent="0.2">
      <c r="A9281">
        <v>103746</v>
      </c>
      <c r="B9281" t="s">
        <v>16613</v>
      </c>
      <c r="C9281" t="s">
        <v>83</v>
      </c>
      <c r="D9281" t="s">
        <v>17527</v>
      </c>
    </row>
    <row r="9282" spans="1:4" x14ac:dyDescent="0.2">
      <c r="A9282">
        <v>103749</v>
      </c>
      <c r="B9282" t="s">
        <v>16614</v>
      </c>
      <c r="C9282" t="s">
        <v>83</v>
      </c>
      <c r="D9282" t="s">
        <v>17527</v>
      </c>
    </row>
    <row r="9283" spans="1:4" x14ac:dyDescent="0.2">
      <c r="A9283">
        <v>103744</v>
      </c>
      <c r="B9283" t="s">
        <v>16615</v>
      </c>
      <c r="C9283" t="s">
        <v>83</v>
      </c>
      <c r="D9283" t="s">
        <v>17527</v>
      </c>
    </row>
    <row r="9284" spans="1:4" x14ac:dyDescent="0.2">
      <c r="A9284">
        <v>103748</v>
      </c>
      <c r="B9284" t="s">
        <v>16616</v>
      </c>
      <c r="C9284" t="s">
        <v>83</v>
      </c>
      <c r="D9284" t="s">
        <v>17527</v>
      </c>
    </row>
    <row r="9285" spans="1:4" x14ac:dyDescent="0.2">
      <c r="A9285">
        <v>103745</v>
      </c>
      <c r="B9285" t="s">
        <v>16617</v>
      </c>
      <c r="C9285" t="s">
        <v>83</v>
      </c>
      <c r="D9285" t="s">
        <v>17527</v>
      </c>
    </row>
    <row r="9286" spans="1:4" x14ac:dyDescent="0.2">
      <c r="A9286">
        <v>103751</v>
      </c>
      <c r="B9286" t="s">
        <v>16618</v>
      </c>
      <c r="C9286" t="s">
        <v>83</v>
      </c>
      <c r="D9286" t="s">
        <v>17527</v>
      </c>
    </row>
    <row r="9287" spans="1:4" x14ac:dyDescent="0.2">
      <c r="A9287">
        <v>103750</v>
      </c>
      <c r="B9287" t="s">
        <v>16619</v>
      </c>
      <c r="C9287" t="s">
        <v>83</v>
      </c>
      <c r="D9287" t="s">
        <v>17527</v>
      </c>
    </row>
    <row r="9288" spans="1:4" x14ac:dyDescent="0.2">
      <c r="A9288">
        <v>103735</v>
      </c>
      <c r="B9288" t="s">
        <v>16620</v>
      </c>
      <c r="C9288" t="s">
        <v>52</v>
      </c>
      <c r="D9288" t="s">
        <v>17527</v>
      </c>
    </row>
    <row r="9289" spans="1:4" x14ac:dyDescent="0.2">
      <c r="A9289">
        <v>103738</v>
      </c>
      <c r="B9289" t="s">
        <v>16621</v>
      </c>
      <c r="C9289" t="s">
        <v>52</v>
      </c>
      <c r="D9289" t="s">
        <v>17527</v>
      </c>
    </row>
    <row r="9290" spans="1:4" x14ac:dyDescent="0.2">
      <c r="A9290">
        <v>103736</v>
      </c>
      <c r="B9290" t="s">
        <v>16622</v>
      </c>
      <c r="C9290" t="s">
        <v>52</v>
      </c>
      <c r="D9290" t="s">
        <v>17527</v>
      </c>
    </row>
    <row r="9291" spans="1:4" x14ac:dyDescent="0.2">
      <c r="A9291">
        <v>103739</v>
      </c>
      <c r="B9291" t="s">
        <v>16623</v>
      </c>
      <c r="C9291" t="s">
        <v>52</v>
      </c>
      <c r="D9291" t="s">
        <v>17527</v>
      </c>
    </row>
    <row r="9292" spans="1:4" x14ac:dyDescent="0.2">
      <c r="A9292">
        <v>103737</v>
      </c>
      <c r="B9292" t="s">
        <v>16624</v>
      </c>
      <c r="C9292" t="s">
        <v>52</v>
      </c>
      <c r="D9292" t="s">
        <v>17527</v>
      </c>
    </row>
    <row r="9293" spans="1:4" x14ac:dyDescent="0.2">
      <c r="A9293">
        <v>103742</v>
      </c>
      <c r="B9293" t="s">
        <v>16625</v>
      </c>
      <c r="C9293" t="s">
        <v>52</v>
      </c>
      <c r="D9293" t="s">
        <v>17527</v>
      </c>
    </row>
    <row r="9294" spans="1:4" x14ac:dyDescent="0.2">
      <c r="A9294">
        <v>103689</v>
      </c>
      <c r="B9294" t="s">
        <v>59</v>
      </c>
      <c r="C9294" t="s">
        <v>3211</v>
      </c>
      <c r="D9294">
        <v>478.1</v>
      </c>
    </row>
    <row r="9295" spans="1:4" x14ac:dyDescent="0.2">
      <c r="A9295">
        <v>103702</v>
      </c>
      <c r="B9295" t="s">
        <v>16626</v>
      </c>
      <c r="C9295" t="s">
        <v>3211</v>
      </c>
      <c r="D9295" t="s">
        <v>17527</v>
      </c>
    </row>
    <row r="9296" spans="1:4" x14ac:dyDescent="0.2">
      <c r="A9296">
        <v>103700</v>
      </c>
      <c r="B9296" t="s">
        <v>16627</v>
      </c>
      <c r="C9296" t="s">
        <v>3211</v>
      </c>
      <c r="D9296" t="s">
        <v>17527</v>
      </c>
    </row>
    <row r="9297" spans="1:4" x14ac:dyDescent="0.2">
      <c r="A9297">
        <v>103698</v>
      </c>
      <c r="B9297" t="s">
        <v>16628</v>
      </c>
      <c r="C9297" t="s">
        <v>3211</v>
      </c>
      <c r="D9297" t="s">
        <v>17527</v>
      </c>
    </row>
    <row r="9298" spans="1:4" x14ac:dyDescent="0.2">
      <c r="A9298">
        <v>103703</v>
      </c>
      <c r="B9298" t="s">
        <v>16629</v>
      </c>
      <c r="C9298" t="s">
        <v>3211</v>
      </c>
      <c r="D9298" t="s">
        <v>17527</v>
      </c>
    </row>
    <row r="9299" spans="1:4" x14ac:dyDescent="0.2">
      <c r="A9299">
        <v>103701</v>
      </c>
      <c r="B9299" t="s">
        <v>16630</v>
      </c>
      <c r="C9299" t="s">
        <v>3211</v>
      </c>
      <c r="D9299" t="s">
        <v>17527</v>
      </c>
    </row>
    <row r="9300" spans="1:4" x14ac:dyDescent="0.2">
      <c r="A9300">
        <v>103699</v>
      </c>
      <c r="B9300" t="s">
        <v>16631</v>
      </c>
      <c r="C9300" t="s">
        <v>3211</v>
      </c>
      <c r="D9300" t="s">
        <v>17527</v>
      </c>
    </row>
    <row r="9301" spans="1:4" x14ac:dyDescent="0.2">
      <c r="A9301">
        <v>103704</v>
      </c>
      <c r="B9301" t="s">
        <v>16632</v>
      </c>
      <c r="C9301" t="s">
        <v>3211</v>
      </c>
      <c r="D9301" t="s">
        <v>17527</v>
      </c>
    </row>
    <row r="9302" spans="1:4" x14ac:dyDescent="0.2">
      <c r="A9302">
        <v>103706</v>
      </c>
      <c r="B9302" t="s">
        <v>16633</v>
      </c>
      <c r="C9302" t="s">
        <v>52</v>
      </c>
      <c r="D9302" t="s">
        <v>17527</v>
      </c>
    </row>
    <row r="9303" spans="1:4" x14ac:dyDescent="0.2">
      <c r="A9303">
        <v>103707</v>
      </c>
      <c r="B9303" t="s">
        <v>16634</v>
      </c>
      <c r="C9303" t="s">
        <v>52</v>
      </c>
      <c r="D9303" t="s">
        <v>17527</v>
      </c>
    </row>
    <row r="9304" spans="1:4" x14ac:dyDescent="0.2">
      <c r="A9304">
        <v>103708</v>
      </c>
      <c r="B9304" t="s">
        <v>16635</v>
      </c>
      <c r="C9304" t="s">
        <v>52</v>
      </c>
      <c r="D9304" t="s">
        <v>17527</v>
      </c>
    </row>
    <row r="9305" spans="1:4" x14ac:dyDescent="0.2">
      <c r="A9305">
        <v>103709</v>
      </c>
      <c r="B9305" t="s">
        <v>16636</v>
      </c>
      <c r="C9305" t="s">
        <v>52</v>
      </c>
      <c r="D9305" t="s">
        <v>17527</v>
      </c>
    </row>
    <row r="9306" spans="1:4" x14ac:dyDescent="0.2">
      <c r="A9306">
        <v>103710</v>
      </c>
      <c r="B9306" t="s">
        <v>16637</v>
      </c>
      <c r="C9306" t="s">
        <v>52</v>
      </c>
      <c r="D9306" t="s">
        <v>17527</v>
      </c>
    </row>
    <row r="9307" spans="1:4" x14ac:dyDescent="0.2">
      <c r="A9307">
        <v>103711</v>
      </c>
      <c r="B9307" t="s">
        <v>16638</v>
      </c>
      <c r="C9307" t="s">
        <v>52</v>
      </c>
      <c r="D9307" t="s">
        <v>17527</v>
      </c>
    </row>
    <row r="9308" spans="1:4" x14ac:dyDescent="0.2">
      <c r="A9308">
        <v>103712</v>
      </c>
      <c r="B9308" t="s">
        <v>16639</v>
      </c>
      <c r="C9308" t="s">
        <v>52</v>
      </c>
      <c r="D9308" t="s">
        <v>17527</v>
      </c>
    </row>
    <row r="9309" spans="1:4" x14ac:dyDescent="0.2">
      <c r="A9309">
        <v>103713</v>
      </c>
      <c r="B9309" t="s">
        <v>16640</v>
      </c>
      <c r="C9309" t="s">
        <v>52</v>
      </c>
      <c r="D9309" t="s">
        <v>17527</v>
      </c>
    </row>
    <row r="9310" spans="1:4" x14ac:dyDescent="0.2">
      <c r="A9310">
        <v>103714</v>
      </c>
      <c r="B9310" t="s">
        <v>16641</v>
      </c>
      <c r="C9310" t="s">
        <v>52</v>
      </c>
      <c r="D9310" t="s">
        <v>17527</v>
      </c>
    </row>
    <row r="9311" spans="1:4" x14ac:dyDescent="0.2">
      <c r="A9311">
        <v>103715</v>
      </c>
      <c r="B9311" t="s">
        <v>16642</v>
      </c>
      <c r="C9311" t="s">
        <v>52</v>
      </c>
      <c r="D9311" t="s">
        <v>17527</v>
      </c>
    </row>
    <row r="9312" spans="1:4" x14ac:dyDescent="0.2">
      <c r="A9312">
        <v>103716</v>
      </c>
      <c r="B9312" t="s">
        <v>16643</v>
      </c>
      <c r="C9312" t="s">
        <v>52</v>
      </c>
      <c r="D9312" t="s">
        <v>17527</v>
      </c>
    </row>
    <row r="9313" spans="1:4" x14ac:dyDescent="0.2">
      <c r="A9313">
        <v>103717</v>
      </c>
      <c r="B9313" t="s">
        <v>16644</v>
      </c>
      <c r="C9313" t="s">
        <v>52</v>
      </c>
      <c r="D9313" t="s">
        <v>17527</v>
      </c>
    </row>
    <row r="9314" spans="1:4" x14ac:dyDescent="0.2">
      <c r="A9314">
        <v>103718</v>
      </c>
      <c r="B9314" t="s">
        <v>16645</v>
      </c>
      <c r="C9314" t="s">
        <v>52</v>
      </c>
      <c r="D9314" t="s">
        <v>17527</v>
      </c>
    </row>
    <row r="9315" spans="1:4" x14ac:dyDescent="0.2">
      <c r="A9315">
        <v>103719</v>
      </c>
      <c r="B9315" t="s">
        <v>16646</v>
      </c>
      <c r="C9315" t="s">
        <v>52</v>
      </c>
      <c r="D9315" t="s">
        <v>17527</v>
      </c>
    </row>
    <row r="9316" spans="1:4" x14ac:dyDescent="0.2">
      <c r="A9316">
        <v>103720</v>
      </c>
      <c r="B9316" t="s">
        <v>16647</v>
      </c>
      <c r="C9316" t="s">
        <v>52</v>
      </c>
      <c r="D9316" t="s">
        <v>17527</v>
      </c>
    </row>
    <row r="9317" spans="1:4" x14ac:dyDescent="0.2">
      <c r="A9317">
        <v>103721</v>
      </c>
      <c r="B9317" t="s">
        <v>16648</v>
      </c>
      <c r="C9317" t="s">
        <v>52</v>
      </c>
      <c r="D9317" t="s">
        <v>17527</v>
      </c>
    </row>
    <row r="9318" spans="1:4" x14ac:dyDescent="0.2">
      <c r="A9318">
        <v>103705</v>
      </c>
      <c r="B9318" t="s">
        <v>16649</v>
      </c>
      <c r="C9318" t="s">
        <v>52</v>
      </c>
      <c r="D9318" t="s">
        <v>17527</v>
      </c>
    </row>
    <row r="9319" spans="1:4" x14ac:dyDescent="0.2">
      <c r="A9319">
        <v>103722</v>
      </c>
      <c r="B9319" t="s">
        <v>16650</v>
      </c>
      <c r="C9319" t="s">
        <v>52</v>
      </c>
      <c r="D9319" t="s">
        <v>17527</v>
      </c>
    </row>
    <row r="9320" spans="1:4" x14ac:dyDescent="0.2">
      <c r="A9320">
        <v>103723</v>
      </c>
      <c r="B9320" t="s">
        <v>16651</v>
      </c>
      <c r="C9320" t="s">
        <v>52</v>
      </c>
      <c r="D9320" t="s">
        <v>17527</v>
      </c>
    </row>
    <row r="9321" spans="1:4" x14ac:dyDescent="0.2">
      <c r="A9321">
        <v>103724</v>
      </c>
      <c r="B9321" t="s">
        <v>16652</v>
      </c>
      <c r="C9321" t="s">
        <v>52</v>
      </c>
      <c r="D9321" t="s">
        <v>17527</v>
      </c>
    </row>
    <row r="9322" spans="1:4" x14ac:dyDescent="0.2">
      <c r="A9322">
        <v>103725</v>
      </c>
      <c r="B9322" t="s">
        <v>16653</v>
      </c>
      <c r="C9322" t="s">
        <v>52</v>
      </c>
      <c r="D9322" t="s">
        <v>17527</v>
      </c>
    </row>
    <row r="9323" spans="1:4" x14ac:dyDescent="0.2">
      <c r="A9323">
        <v>103726</v>
      </c>
      <c r="B9323" t="s">
        <v>16654</v>
      </c>
      <c r="C9323" t="s">
        <v>52</v>
      </c>
      <c r="D9323" t="s">
        <v>17527</v>
      </c>
    </row>
    <row r="9324" spans="1:4" x14ac:dyDescent="0.2">
      <c r="A9324">
        <v>103727</v>
      </c>
      <c r="B9324" t="s">
        <v>16655</v>
      </c>
      <c r="C9324" t="s">
        <v>52</v>
      </c>
      <c r="D9324" t="s">
        <v>17527</v>
      </c>
    </row>
    <row r="9325" spans="1:4" x14ac:dyDescent="0.2">
      <c r="A9325">
        <v>103728</v>
      </c>
      <c r="B9325" t="s">
        <v>16656</v>
      </c>
      <c r="C9325" t="s">
        <v>52</v>
      </c>
      <c r="D9325" t="s">
        <v>17527</v>
      </c>
    </row>
    <row r="9326" spans="1:4" x14ac:dyDescent="0.2">
      <c r="A9326">
        <v>103729</v>
      </c>
      <c r="B9326" t="s">
        <v>16657</v>
      </c>
      <c r="C9326" t="s">
        <v>52</v>
      </c>
      <c r="D9326" t="s">
        <v>17527</v>
      </c>
    </row>
    <row r="9327" spans="1:4" x14ac:dyDescent="0.2">
      <c r="A9327">
        <v>103730</v>
      </c>
      <c r="B9327" t="s">
        <v>16658</v>
      </c>
      <c r="C9327" t="s">
        <v>52</v>
      </c>
      <c r="D9327" t="s">
        <v>17527</v>
      </c>
    </row>
    <row r="9328" spans="1:4" x14ac:dyDescent="0.2">
      <c r="A9328">
        <v>103731</v>
      </c>
      <c r="B9328" t="s">
        <v>16659</v>
      </c>
      <c r="C9328" t="s">
        <v>52</v>
      </c>
      <c r="D9328" t="s">
        <v>17527</v>
      </c>
    </row>
    <row r="9329" spans="1:4" x14ac:dyDescent="0.2">
      <c r="A9329">
        <v>103732</v>
      </c>
      <c r="B9329" t="s">
        <v>16660</v>
      </c>
      <c r="C9329" t="s">
        <v>52</v>
      </c>
      <c r="D9329" t="s">
        <v>17527</v>
      </c>
    </row>
    <row r="9330" spans="1:4" x14ac:dyDescent="0.2">
      <c r="A9330">
        <v>103733</v>
      </c>
      <c r="B9330" t="s">
        <v>16661</v>
      </c>
      <c r="C9330" t="s">
        <v>52</v>
      </c>
      <c r="D9330" t="s">
        <v>17527</v>
      </c>
    </row>
    <row r="9331" spans="1:4" x14ac:dyDescent="0.2">
      <c r="A9331">
        <v>103696</v>
      </c>
      <c r="B9331" t="s">
        <v>16662</v>
      </c>
      <c r="C9331" t="s">
        <v>52</v>
      </c>
      <c r="D9331">
        <v>165.8</v>
      </c>
    </row>
    <row r="9332" spans="1:4" x14ac:dyDescent="0.2">
      <c r="A9332">
        <v>103697</v>
      </c>
      <c r="B9332" t="s">
        <v>16663</v>
      </c>
      <c r="C9332" t="s">
        <v>52</v>
      </c>
      <c r="D9332">
        <v>153.15</v>
      </c>
    </row>
    <row r="9333" spans="1:4" x14ac:dyDescent="0.2">
      <c r="A9333">
        <v>103695</v>
      </c>
      <c r="B9333" t="s">
        <v>16664</v>
      </c>
      <c r="C9333" t="s">
        <v>52</v>
      </c>
      <c r="D9333">
        <v>113.99</v>
      </c>
    </row>
    <row r="9334" spans="1:4" x14ac:dyDescent="0.2">
      <c r="A9334">
        <v>103694</v>
      </c>
      <c r="B9334" t="s">
        <v>16665</v>
      </c>
      <c r="C9334" t="s">
        <v>52</v>
      </c>
      <c r="D9334">
        <v>126.64</v>
      </c>
    </row>
    <row r="9335" spans="1:4" x14ac:dyDescent="0.2">
      <c r="A9335">
        <v>103690</v>
      </c>
      <c r="B9335" t="s">
        <v>16666</v>
      </c>
      <c r="C9335" t="s">
        <v>52</v>
      </c>
      <c r="D9335" t="s">
        <v>17527</v>
      </c>
    </row>
    <row r="9336" spans="1:4" x14ac:dyDescent="0.2">
      <c r="A9336">
        <v>103693</v>
      </c>
      <c r="B9336" t="s">
        <v>16667</v>
      </c>
      <c r="C9336" t="s">
        <v>52</v>
      </c>
      <c r="D9336" t="s">
        <v>17527</v>
      </c>
    </row>
    <row r="9337" spans="1:4" x14ac:dyDescent="0.2">
      <c r="A9337">
        <v>103692</v>
      </c>
      <c r="B9337" t="s">
        <v>16668</v>
      </c>
      <c r="C9337" t="s">
        <v>52</v>
      </c>
      <c r="D9337" t="s">
        <v>17527</v>
      </c>
    </row>
    <row r="9338" spans="1:4" x14ac:dyDescent="0.2">
      <c r="A9338">
        <v>103691</v>
      </c>
      <c r="B9338" t="s">
        <v>16669</v>
      </c>
      <c r="C9338" t="s">
        <v>52</v>
      </c>
      <c r="D9338" t="s">
        <v>17527</v>
      </c>
    </row>
    <row r="9339" spans="1:4" x14ac:dyDescent="0.2">
      <c r="A9339">
        <v>96987</v>
      </c>
      <c r="B9339" t="s">
        <v>1699</v>
      </c>
      <c r="C9339" t="s">
        <v>52</v>
      </c>
      <c r="D9339">
        <v>141.13999999999999</v>
      </c>
    </row>
    <row r="9340" spans="1:4" x14ac:dyDescent="0.2">
      <c r="A9340">
        <v>96989</v>
      </c>
      <c r="B9340" t="s">
        <v>477</v>
      </c>
      <c r="C9340" t="s">
        <v>52</v>
      </c>
      <c r="D9340">
        <v>132.1</v>
      </c>
    </row>
    <row r="9341" spans="1:4" x14ac:dyDescent="0.2">
      <c r="A9341">
        <v>104749</v>
      </c>
      <c r="B9341" t="s">
        <v>12594</v>
      </c>
      <c r="C9341" t="s">
        <v>52</v>
      </c>
      <c r="D9341">
        <v>22.19</v>
      </c>
    </row>
    <row r="9342" spans="1:4" x14ac:dyDescent="0.2">
      <c r="A9342">
        <v>104750</v>
      </c>
      <c r="B9342" t="s">
        <v>16670</v>
      </c>
      <c r="C9342" t="s">
        <v>52</v>
      </c>
      <c r="D9342">
        <v>18.760000000000002</v>
      </c>
    </row>
    <row r="9343" spans="1:4" x14ac:dyDescent="0.2">
      <c r="A9343">
        <v>104751</v>
      </c>
      <c r="B9343" t="s">
        <v>16671</v>
      </c>
      <c r="C9343" t="s">
        <v>52</v>
      </c>
      <c r="D9343">
        <v>24.65</v>
      </c>
    </row>
    <row r="9344" spans="1:4" x14ac:dyDescent="0.2">
      <c r="A9344">
        <v>104752</v>
      </c>
      <c r="B9344" t="s">
        <v>16672</v>
      </c>
      <c r="C9344" t="s">
        <v>52</v>
      </c>
      <c r="D9344">
        <v>24.48</v>
      </c>
    </row>
    <row r="9345" spans="1:4" x14ac:dyDescent="0.2">
      <c r="A9345">
        <v>104753</v>
      </c>
      <c r="B9345" t="s">
        <v>16673</v>
      </c>
      <c r="C9345" t="s">
        <v>52</v>
      </c>
      <c r="D9345">
        <v>29.04</v>
      </c>
    </row>
    <row r="9346" spans="1:4" x14ac:dyDescent="0.2">
      <c r="A9346">
        <v>104754</v>
      </c>
      <c r="B9346" t="s">
        <v>16674</v>
      </c>
      <c r="C9346" t="s">
        <v>52</v>
      </c>
      <c r="D9346">
        <v>36.869999999999997</v>
      </c>
    </row>
    <row r="9347" spans="1:4" x14ac:dyDescent="0.2">
      <c r="A9347">
        <v>104755</v>
      </c>
      <c r="B9347" t="s">
        <v>16675</v>
      </c>
      <c r="C9347" t="s">
        <v>52</v>
      </c>
      <c r="D9347">
        <v>49.01</v>
      </c>
    </row>
    <row r="9348" spans="1:4" x14ac:dyDescent="0.2">
      <c r="A9348">
        <v>96982</v>
      </c>
      <c r="B9348" t="s">
        <v>16676</v>
      </c>
      <c r="C9348" t="s">
        <v>52</v>
      </c>
      <c r="D9348" t="s">
        <v>17527</v>
      </c>
    </row>
    <row r="9349" spans="1:4" x14ac:dyDescent="0.2">
      <c r="A9349">
        <v>96993</v>
      </c>
      <c r="B9349" t="s">
        <v>16677</v>
      </c>
      <c r="C9349" t="s">
        <v>52</v>
      </c>
      <c r="D9349" t="s">
        <v>17527</v>
      </c>
    </row>
    <row r="9350" spans="1:4" x14ac:dyDescent="0.2">
      <c r="A9350">
        <v>96990</v>
      </c>
      <c r="B9350" t="s">
        <v>16678</v>
      </c>
      <c r="C9350" t="s">
        <v>52</v>
      </c>
      <c r="D9350" t="s">
        <v>17527</v>
      </c>
    </row>
    <row r="9351" spans="1:4" x14ac:dyDescent="0.2">
      <c r="A9351">
        <v>96991</v>
      </c>
      <c r="B9351" t="s">
        <v>16679</v>
      </c>
      <c r="C9351" t="s">
        <v>52</v>
      </c>
      <c r="D9351" t="s">
        <v>17527</v>
      </c>
    </row>
    <row r="9352" spans="1:4" x14ac:dyDescent="0.2">
      <c r="A9352">
        <v>96992</v>
      </c>
      <c r="B9352" t="s">
        <v>16680</v>
      </c>
      <c r="C9352" t="s">
        <v>52</v>
      </c>
      <c r="D9352" t="s">
        <v>17527</v>
      </c>
    </row>
    <row r="9353" spans="1:4" x14ac:dyDescent="0.2">
      <c r="A9353">
        <v>96994</v>
      </c>
      <c r="B9353" t="s">
        <v>16681</v>
      </c>
      <c r="C9353" t="s">
        <v>52</v>
      </c>
      <c r="D9353" t="s">
        <v>17527</v>
      </c>
    </row>
    <row r="9354" spans="1:4" x14ac:dyDescent="0.2">
      <c r="A9354">
        <v>96973</v>
      </c>
      <c r="B9354" t="s">
        <v>16682</v>
      </c>
      <c r="C9354" t="s">
        <v>83</v>
      </c>
      <c r="D9354">
        <v>78.650000000000006</v>
      </c>
    </row>
    <row r="9355" spans="1:4" x14ac:dyDescent="0.2">
      <c r="A9355">
        <v>104743</v>
      </c>
      <c r="B9355" t="s">
        <v>16684</v>
      </c>
      <c r="C9355" t="s">
        <v>83</v>
      </c>
      <c r="D9355" t="s">
        <v>17527</v>
      </c>
    </row>
    <row r="9356" spans="1:4" x14ac:dyDescent="0.2">
      <c r="A9356">
        <v>96977</v>
      </c>
      <c r="B9356" t="s">
        <v>12596</v>
      </c>
      <c r="C9356" t="s">
        <v>83</v>
      </c>
      <c r="D9356">
        <v>59.77</v>
      </c>
    </row>
    <row r="9357" spans="1:4" x14ac:dyDescent="0.2">
      <c r="A9357">
        <v>96974</v>
      </c>
      <c r="B9357" t="s">
        <v>16685</v>
      </c>
      <c r="C9357" t="s">
        <v>83</v>
      </c>
      <c r="D9357">
        <v>100.75</v>
      </c>
    </row>
    <row r="9358" spans="1:4" x14ac:dyDescent="0.2">
      <c r="A9358">
        <v>104744</v>
      </c>
      <c r="B9358" t="s">
        <v>16686</v>
      </c>
      <c r="C9358" t="s">
        <v>83</v>
      </c>
      <c r="D9358" t="s">
        <v>17527</v>
      </c>
    </row>
    <row r="9359" spans="1:4" x14ac:dyDescent="0.2">
      <c r="A9359">
        <v>96978</v>
      </c>
      <c r="B9359" t="s">
        <v>16687</v>
      </c>
      <c r="C9359" t="s">
        <v>83</v>
      </c>
      <c r="D9359">
        <v>78.7</v>
      </c>
    </row>
    <row r="9360" spans="1:4" x14ac:dyDescent="0.2">
      <c r="A9360">
        <v>96975</v>
      </c>
      <c r="B9360" t="s">
        <v>16688</v>
      </c>
      <c r="C9360" t="s">
        <v>83</v>
      </c>
      <c r="D9360">
        <v>123.88</v>
      </c>
    </row>
    <row r="9361" spans="1:4" x14ac:dyDescent="0.2">
      <c r="A9361">
        <v>104745</v>
      </c>
      <c r="B9361" t="s">
        <v>16689</v>
      </c>
      <c r="C9361" t="s">
        <v>83</v>
      </c>
      <c r="D9361" t="s">
        <v>17527</v>
      </c>
    </row>
    <row r="9362" spans="1:4" x14ac:dyDescent="0.2">
      <c r="A9362">
        <v>96979</v>
      </c>
      <c r="B9362" t="s">
        <v>16690</v>
      </c>
      <c r="C9362" t="s">
        <v>83</v>
      </c>
      <c r="D9362">
        <v>112.39</v>
      </c>
    </row>
    <row r="9363" spans="1:4" x14ac:dyDescent="0.2">
      <c r="A9363">
        <v>96976</v>
      </c>
      <c r="B9363" t="s">
        <v>16691</v>
      </c>
      <c r="C9363" t="s">
        <v>83</v>
      </c>
      <c r="D9363">
        <v>161.4</v>
      </c>
    </row>
    <row r="9364" spans="1:4" x14ac:dyDescent="0.2">
      <c r="A9364">
        <v>96984</v>
      </c>
      <c r="B9364" t="s">
        <v>485</v>
      </c>
      <c r="C9364" t="s">
        <v>52</v>
      </c>
      <c r="D9364">
        <v>70.19</v>
      </c>
    </row>
    <row r="9365" spans="1:4" x14ac:dyDescent="0.2">
      <c r="A9365">
        <v>96980</v>
      </c>
      <c r="B9365" t="s">
        <v>16692</v>
      </c>
      <c r="C9365" t="s">
        <v>83</v>
      </c>
      <c r="D9365" t="s">
        <v>17527</v>
      </c>
    </row>
    <row r="9366" spans="1:4" x14ac:dyDescent="0.2">
      <c r="A9366">
        <v>96986</v>
      </c>
      <c r="B9366" t="s">
        <v>475</v>
      </c>
      <c r="C9366" t="s">
        <v>52</v>
      </c>
      <c r="D9366">
        <v>114.8</v>
      </c>
    </row>
    <row r="9367" spans="1:4" x14ac:dyDescent="0.2">
      <c r="A9367">
        <v>96985</v>
      </c>
      <c r="B9367" t="s">
        <v>15804</v>
      </c>
      <c r="C9367" t="s">
        <v>52</v>
      </c>
      <c r="D9367">
        <v>76.599999999999994</v>
      </c>
    </row>
    <row r="9368" spans="1:4" x14ac:dyDescent="0.2">
      <c r="A9368">
        <v>96988</v>
      </c>
      <c r="B9368" t="s">
        <v>479</v>
      </c>
      <c r="C9368" t="s">
        <v>52</v>
      </c>
      <c r="D9368">
        <v>157.94</v>
      </c>
    </row>
    <row r="9369" spans="1:4" x14ac:dyDescent="0.2">
      <c r="A9369">
        <v>104746</v>
      </c>
      <c r="B9369" t="s">
        <v>481</v>
      </c>
      <c r="C9369" t="s">
        <v>52</v>
      </c>
      <c r="D9369">
        <v>29.63</v>
      </c>
    </row>
    <row r="9370" spans="1:4" x14ac:dyDescent="0.2">
      <c r="A9370">
        <v>104747</v>
      </c>
      <c r="B9370" t="s">
        <v>16693</v>
      </c>
      <c r="C9370" t="s">
        <v>52</v>
      </c>
      <c r="D9370" t="s">
        <v>17527</v>
      </c>
    </row>
    <row r="9371" spans="1:4" x14ac:dyDescent="0.2">
      <c r="A9371">
        <v>96983</v>
      </c>
      <c r="B9371" t="s">
        <v>16694</v>
      </c>
      <c r="C9371" t="s">
        <v>52</v>
      </c>
      <c r="D9371" t="s">
        <v>17527</v>
      </c>
    </row>
    <row r="9372" spans="1:4" x14ac:dyDescent="0.2">
      <c r="A9372">
        <v>104748</v>
      </c>
      <c r="B9372" t="s">
        <v>16695</v>
      </c>
      <c r="C9372" t="s">
        <v>52</v>
      </c>
      <c r="D9372" t="s">
        <v>17527</v>
      </c>
    </row>
    <row r="9373" spans="1:4" x14ac:dyDescent="0.2">
      <c r="A9373">
        <v>98463</v>
      </c>
      <c r="B9373" t="s">
        <v>16683</v>
      </c>
      <c r="C9373" t="s">
        <v>52</v>
      </c>
      <c r="D9373">
        <v>31.14</v>
      </c>
    </row>
    <row r="9374" spans="1:4" x14ac:dyDescent="0.2">
      <c r="A9374">
        <v>104827</v>
      </c>
      <c r="B9374" t="s">
        <v>16696</v>
      </c>
      <c r="C9374" t="s">
        <v>52</v>
      </c>
      <c r="D9374" t="s">
        <v>17527</v>
      </c>
    </row>
    <row r="9375" spans="1:4" x14ac:dyDescent="0.2">
      <c r="A9375">
        <v>104828</v>
      </c>
      <c r="B9375" t="s">
        <v>16697</v>
      </c>
      <c r="C9375" t="s">
        <v>52</v>
      </c>
      <c r="D9375" t="s">
        <v>17527</v>
      </c>
    </row>
    <row r="9376" spans="1:4" x14ac:dyDescent="0.2">
      <c r="A9376">
        <v>104824</v>
      </c>
      <c r="B9376" t="s">
        <v>16698</v>
      </c>
      <c r="C9376" t="s">
        <v>52</v>
      </c>
      <c r="D9376" t="s">
        <v>17527</v>
      </c>
    </row>
    <row r="9377" spans="1:4" x14ac:dyDescent="0.2">
      <c r="A9377">
        <v>104826</v>
      </c>
      <c r="B9377" t="s">
        <v>16699</v>
      </c>
      <c r="C9377" t="s">
        <v>52</v>
      </c>
      <c r="D9377" t="s">
        <v>17527</v>
      </c>
    </row>
    <row r="9378" spans="1:4" x14ac:dyDescent="0.2">
      <c r="A9378">
        <v>104825</v>
      </c>
      <c r="B9378" t="s">
        <v>16700</v>
      </c>
      <c r="C9378" t="s">
        <v>52</v>
      </c>
      <c r="D9378" t="s">
        <v>17527</v>
      </c>
    </row>
    <row r="9379" spans="1:4" x14ac:dyDescent="0.2">
      <c r="A9379">
        <v>104993</v>
      </c>
      <c r="B9379" t="s">
        <v>16701</v>
      </c>
      <c r="C9379" t="s">
        <v>52</v>
      </c>
      <c r="D9379" t="s">
        <v>17527</v>
      </c>
    </row>
    <row r="9380" spans="1:4" x14ac:dyDescent="0.2">
      <c r="A9380">
        <v>104994</v>
      </c>
      <c r="B9380" t="s">
        <v>2566</v>
      </c>
      <c r="C9380" t="s">
        <v>52</v>
      </c>
      <c r="D9380" t="s">
        <v>17527</v>
      </c>
    </row>
    <row r="9381" spans="1:4" x14ac:dyDescent="0.2">
      <c r="A9381">
        <v>104995</v>
      </c>
      <c r="B9381" t="s">
        <v>16702</v>
      </c>
      <c r="C9381" t="s">
        <v>52</v>
      </c>
      <c r="D9381" t="s">
        <v>17527</v>
      </c>
    </row>
    <row r="9382" spans="1:4" x14ac:dyDescent="0.2">
      <c r="A9382">
        <v>104996</v>
      </c>
      <c r="B9382" t="s">
        <v>16703</v>
      </c>
      <c r="C9382" t="s">
        <v>52</v>
      </c>
      <c r="D9382" t="s">
        <v>17527</v>
      </c>
    </row>
    <row r="9383" spans="1:4" x14ac:dyDescent="0.2">
      <c r="A9383">
        <v>95676</v>
      </c>
      <c r="B9383" t="s">
        <v>16704</v>
      </c>
      <c r="C9383" t="s">
        <v>52</v>
      </c>
      <c r="D9383">
        <v>164.51</v>
      </c>
    </row>
    <row r="9384" spans="1:4" x14ac:dyDescent="0.2">
      <c r="A9384">
        <v>95677</v>
      </c>
      <c r="B9384" t="s">
        <v>16705</v>
      </c>
      <c r="C9384" t="s">
        <v>52</v>
      </c>
      <c r="D9384" t="s">
        <v>17527</v>
      </c>
    </row>
    <row r="9385" spans="1:4" x14ac:dyDescent="0.2">
      <c r="A9385">
        <v>105135</v>
      </c>
      <c r="B9385" t="s">
        <v>16706</v>
      </c>
      <c r="C9385" t="s">
        <v>52</v>
      </c>
      <c r="D9385" s="335">
        <v>2262.9899999999998</v>
      </c>
    </row>
    <row r="9386" spans="1:4" x14ac:dyDescent="0.2">
      <c r="A9386">
        <v>104998</v>
      </c>
      <c r="B9386" t="s">
        <v>16707</v>
      </c>
      <c r="C9386" t="s">
        <v>52</v>
      </c>
      <c r="D9386" s="335">
        <v>1375.04</v>
      </c>
    </row>
    <row r="9387" spans="1:4" x14ac:dyDescent="0.2">
      <c r="A9387">
        <v>104997</v>
      </c>
      <c r="B9387" t="s">
        <v>16708</v>
      </c>
      <c r="C9387" t="s">
        <v>52</v>
      </c>
      <c r="D9387" s="335">
        <v>1018.93</v>
      </c>
    </row>
    <row r="9388" spans="1:4" x14ac:dyDescent="0.2">
      <c r="A9388">
        <v>95673</v>
      </c>
      <c r="B9388" t="s">
        <v>55</v>
      </c>
      <c r="C9388" t="s">
        <v>52</v>
      </c>
      <c r="D9388">
        <v>284.39999999999998</v>
      </c>
    </row>
    <row r="9389" spans="1:4" x14ac:dyDescent="0.2">
      <c r="A9389">
        <v>95674</v>
      </c>
      <c r="B9389" t="s">
        <v>16709</v>
      </c>
      <c r="C9389" t="s">
        <v>52</v>
      </c>
      <c r="D9389">
        <v>303.14</v>
      </c>
    </row>
    <row r="9390" spans="1:4" x14ac:dyDescent="0.2">
      <c r="A9390">
        <v>104992</v>
      </c>
      <c r="B9390" t="s">
        <v>16710</v>
      </c>
      <c r="C9390" t="s">
        <v>52</v>
      </c>
      <c r="D9390" s="335">
        <v>3169.69</v>
      </c>
    </row>
    <row r="9391" spans="1:4" x14ac:dyDescent="0.2">
      <c r="A9391">
        <v>95675</v>
      </c>
      <c r="B9391" t="s">
        <v>16711</v>
      </c>
      <c r="C9391" t="s">
        <v>52</v>
      </c>
      <c r="D9391">
        <v>373.89</v>
      </c>
    </row>
    <row r="9392" spans="1:4" x14ac:dyDescent="0.2">
      <c r="A9392">
        <v>95648</v>
      </c>
      <c r="B9392" t="s">
        <v>51</v>
      </c>
      <c r="C9392" t="s">
        <v>52</v>
      </c>
      <c r="D9392">
        <v>631.96</v>
      </c>
    </row>
    <row r="9393" spans="1:4" x14ac:dyDescent="0.2">
      <c r="A9393">
        <v>95649</v>
      </c>
      <c r="B9393" t="s">
        <v>16712</v>
      </c>
      <c r="C9393" t="s">
        <v>52</v>
      </c>
      <c r="D9393" s="335">
        <v>1089.3800000000001</v>
      </c>
    </row>
    <row r="9394" spans="1:4" x14ac:dyDescent="0.2">
      <c r="A9394">
        <v>95650</v>
      </c>
      <c r="B9394" t="s">
        <v>16713</v>
      </c>
      <c r="C9394" t="s">
        <v>52</v>
      </c>
      <c r="D9394" s="335">
        <v>1591.43</v>
      </c>
    </row>
    <row r="9395" spans="1:4" x14ac:dyDescent="0.2">
      <c r="A9395">
        <v>95651</v>
      </c>
      <c r="B9395" t="s">
        <v>16714</v>
      </c>
      <c r="C9395" t="s">
        <v>52</v>
      </c>
      <c r="D9395" s="335">
        <v>2066.71</v>
      </c>
    </row>
    <row r="9396" spans="1:4" x14ac:dyDescent="0.2">
      <c r="A9396">
        <v>95652</v>
      </c>
      <c r="B9396" t="s">
        <v>16715</v>
      </c>
      <c r="C9396" t="s">
        <v>52</v>
      </c>
      <c r="D9396">
        <v>776.31</v>
      </c>
    </row>
    <row r="9397" spans="1:4" x14ac:dyDescent="0.2">
      <c r="A9397">
        <v>95653</v>
      </c>
      <c r="B9397" t="s">
        <v>16716</v>
      </c>
      <c r="C9397" t="s">
        <v>52</v>
      </c>
      <c r="D9397" s="335">
        <v>1376.08</v>
      </c>
    </row>
    <row r="9398" spans="1:4" x14ac:dyDescent="0.2">
      <c r="A9398">
        <v>95654</v>
      </c>
      <c r="B9398" t="s">
        <v>16717</v>
      </c>
      <c r="C9398" t="s">
        <v>52</v>
      </c>
      <c r="D9398" s="335">
        <v>2026.53</v>
      </c>
    </row>
    <row r="9399" spans="1:4" x14ac:dyDescent="0.2">
      <c r="A9399">
        <v>95655</v>
      </c>
      <c r="B9399" t="s">
        <v>16718</v>
      </c>
      <c r="C9399" t="s">
        <v>52</v>
      </c>
      <c r="D9399" s="335">
        <v>2642.82</v>
      </c>
    </row>
    <row r="9400" spans="1:4" x14ac:dyDescent="0.2">
      <c r="A9400">
        <v>95657</v>
      </c>
      <c r="B9400" t="s">
        <v>16719</v>
      </c>
      <c r="C9400" t="s">
        <v>52</v>
      </c>
      <c r="D9400">
        <v>364.03</v>
      </c>
    </row>
    <row r="9401" spans="1:4" x14ac:dyDescent="0.2">
      <c r="A9401">
        <v>95658</v>
      </c>
      <c r="B9401" t="s">
        <v>16720</v>
      </c>
      <c r="C9401" t="s">
        <v>52</v>
      </c>
      <c r="D9401">
        <v>659.1</v>
      </c>
    </row>
    <row r="9402" spans="1:4" x14ac:dyDescent="0.2">
      <c r="A9402">
        <v>95659</v>
      </c>
      <c r="B9402" t="s">
        <v>16721</v>
      </c>
      <c r="C9402" t="s">
        <v>52</v>
      </c>
      <c r="D9402">
        <v>980.12</v>
      </c>
    </row>
    <row r="9403" spans="1:4" x14ac:dyDescent="0.2">
      <c r="A9403">
        <v>95660</v>
      </c>
      <c r="B9403" t="s">
        <v>16722</v>
      </c>
      <c r="C9403" t="s">
        <v>52</v>
      </c>
      <c r="D9403" s="335">
        <v>1283.33</v>
      </c>
    </row>
    <row r="9404" spans="1:4" x14ac:dyDescent="0.2">
      <c r="A9404">
        <v>95661</v>
      </c>
      <c r="B9404" t="s">
        <v>16723</v>
      </c>
      <c r="C9404" t="s">
        <v>52</v>
      </c>
      <c r="D9404">
        <v>444.48</v>
      </c>
    </row>
    <row r="9405" spans="1:4" x14ac:dyDescent="0.2">
      <c r="A9405">
        <v>95662</v>
      </c>
      <c r="B9405" t="s">
        <v>16724</v>
      </c>
      <c r="C9405" t="s">
        <v>52</v>
      </c>
      <c r="D9405">
        <v>818.31</v>
      </c>
    </row>
    <row r="9406" spans="1:4" x14ac:dyDescent="0.2">
      <c r="A9406">
        <v>95663</v>
      </c>
      <c r="B9406" t="s">
        <v>16725</v>
      </c>
      <c r="C9406" t="s">
        <v>52</v>
      </c>
      <c r="D9406" s="335">
        <v>1223.1300000000001</v>
      </c>
    </row>
    <row r="9407" spans="1:4" x14ac:dyDescent="0.2">
      <c r="A9407">
        <v>95664</v>
      </c>
      <c r="B9407" t="s">
        <v>16726</v>
      </c>
      <c r="C9407" t="s">
        <v>52</v>
      </c>
      <c r="D9407" s="335">
        <v>1603.98</v>
      </c>
    </row>
    <row r="9408" spans="1:4" x14ac:dyDescent="0.2">
      <c r="A9408">
        <v>95665</v>
      </c>
      <c r="B9408" t="s">
        <v>16727</v>
      </c>
      <c r="C9408" t="s">
        <v>52</v>
      </c>
      <c r="D9408">
        <v>403.5</v>
      </c>
    </row>
    <row r="9409" spans="1:4" x14ac:dyDescent="0.2">
      <c r="A9409">
        <v>95666</v>
      </c>
      <c r="B9409" t="s">
        <v>16728</v>
      </c>
      <c r="C9409" t="s">
        <v>52</v>
      </c>
      <c r="D9409">
        <v>710.8</v>
      </c>
    </row>
    <row r="9410" spans="1:4" x14ac:dyDescent="0.2">
      <c r="A9410">
        <v>95667</v>
      </c>
      <c r="B9410" t="s">
        <v>16729</v>
      </c>
      <c r="C9410" t="s">
        <v>52</v>
      </c>
      <c r="D9410" s="335">
        <v>1052</v>
      </c>
    </row>
    <row r="9411" spans="1:4" x14ac:dyDescent="0.2">
      <c r="A9411">
        <v>95668</v>
      </c>
      <c r="B9411" t="s">
        <v>16730</v>
      </c>
      <c r="C9411" t="s">
        <v>52</v>
      </c>
      <c r="D9411" s="335">
        <v>1372.86</v>
      </c>
    </row>
    <row r="9412" spans="1:4" x14ac:dyDescent="0.2">
      <c r="A9412">
        <v>95669</v>
      </c>
      <c r="B9412" t="s">
        <v>16731</v>
      </c>
      <c r="C9412" t="s">
        <v>52</v>
      </c>
      <c r="D9412">
        <v>479.71</v>
      </c>
    </row>
    <row r="9413" spans="1:4" x14ac:dyDescent="0.2">
      <c r="A9413">
        <v>95670</v>
      </c>
      <c r="B9413" t="s">
        <v>16732</v>
      </c>
      <c r="C9413" t="s">
        <v>52</v>
      </c>
      <c r="D9413">
        <v>861.79</v>
      </c>
    </row>
    <row r="9414" spans="1:4" x14ac:dyDescent="0.2">
      <c r="A9414">
        <v>95671</v>
      </c>
      <c r="B9414" t="s">
        <v>16733</v>
      </c>
      <c r="C9414" t="s">
        <v>52</v>
      </c>
      <c r="D9414" s="335">
        <v>1282.0999999999999</v>
      </c>
    </row>
    <row r="9415" spans="1:4" x14ac:dyDescent="0.2">
      <c r="A9415">
        <v>95672</v>
      </c>
      <c r="B9415" t="s">
        <v>16734</v>
      </c>
      <c r="C9415" t="s">
        <v>52</v>
      </c>
      <c r="D9415" s="335">
        <v>1676.81</v>
      </c>
    </row>
    <row r="9416" spans="1:4" x14ac:dyDescent="0.2">
      <c r="A9416">
        <v>97741</v>
      </c>
      <c r="B9416" t="s">
        <v>16735</v>
      </c>
      <c r="C9416" t="s">
        <v>52</v>
      </c>
      <c r="D9416">
        <v>194.15</v>
      </c>
    </row>
    <row r="9417" spans="1:4" x14ac:dyDescent="0.2">
      <c r="A9417">
        <v>95641</v>
      </c>
      <c r="B9417" t="s">
        <v>16736</v>
      </c>
      <c r="C9417" t="s">
        <v>52</v>
      </c>
      <c r="D9417">
        <v>343.38</v>
      </c>
    </row>
    <row r="9418" spans="1:4" x14ac:dyDescent="0.2">
      <c r="A9418">
        <v>95642</v>
      </c>
      <c r="B9418" t="s">
        <v>16737</v>
      </c>
      <c r="C9418" t="s">
        <v>52</v>
      </c>
      <c r="D9418">
        <v>507.52</v>
      </c>
    </row>
    <row r="9419" spans="1:4" x14ac:dyDescent="0.2">
      <c r="A9419">
        <v>95643</v>
      </c>
      <c r="B9419" t="s">
        <v>16738</v>
      </c>
      <c r="C9419" t="s">
        <v>52</v>
      </c>
      <c r="D9419">
        <v>662.62</v>
      </c>
    </row>
    <row r="9420" spans="1:4" x14ac:dyDescent="0.2">
      <c r="A9420">
        <v>95644</v>
      </c>
      <c r="B9420" t="s">
        <v>16739</v>
      </c>
      <c r="C9420" t="s">
        <v>52</v>
      </c>
      <c r="D9420">
        <v>247.17</v>
      </c>
    </row>
    <row r="9421" spans="1:4" x14ac:dyDescent="0.2">
      <c r="A9421">
        <v>95645</v>
      </c>
      <c r="B9421" t="s">
        <v>16740</v>
      </c>
      <c r="C9421" t="s">
        <v>52</v>
      </c>
      <c r="D9421">
        <v>448.28</v>
      </c>
    </row>
    <row r="9422" spans="1:4" x14ac:dyDescent="0.2">
      <c r="A9422">
        <v>95646</v>
      </c>
      <c r="B9422" t="s">
        <v>16741</v>
      </c>
      <c r="C9422" t="s">
        <v>52</v>
      </c>
      <c r="D9422">
        <v>667.8</v>
      </c>
    </row>
    <row r="9423" spans="1:4" x14ac:dyDescent="0.2">
      <c r="A9423">
        <v>95647</v>
      </c>
      <c r="B9423" t="s">
        <v>16742</v>
      </c>
      <c r="C9423" t="s">
        <v>52</v>
      </c>
      <c r="D9423">
        <v>873.97</v>
      </c>
    </row>
    <row r="9424" spans="1:4" x14ac:dyDescent="0.2">
      <c r="A9424">
        <v>95636</v>
      </c>
      <c r="B9424" t="s">
        <v>16743</v>
      </c>
      <c r="C9424" t="s">
        <v>52</v>
      </c>
      <c r="D9424">
        <v>447.01</v>
      </c>
    </row>
    <row r="9425" spans="1:4" x14ac:dyDescent="0.2">
      <c r="A9425">
        <v>95637</v>
      </c>
      <c r="B9425" t="s">
        <v>16744</v>
      </c>
      <c r="C9425" t="s">
        <v>52</v>
      </c>
      <c r="D9425">
        <v>584.86</v>
      </c>
    </row>
    <row r="9426" spans="1:4" x14ac:dyDescent="0.2">
      <c r="A9426">
        <v>95638</v>
      </c>
      <c r="B9426" t="s">
        <v>16745</v>
      </c>
      <c r="C9426" t="s">
        <v>52</v>
      </c>
      <c r="D9426">
        <v>718.68</v>
      </c>
    </row>
    <row r="9427" spans="1:4" x14ac:dyDescent="0.2">
      <c r="A9427">
        <v>95639</v>
      </c>
      <c r="B9427" t="s">
        <v>16746</v>
      </c>
      <c r="C9427" t="s">
        <v>52</v>
      </c>
      <c r="D9427">
        <v>971.86</v>
      </c>
    </row>
    <row r="9428" spans="1:4" x14ac:dyDescent="0.2">
      <c r="A9428">
        <v>95634</v>
      </c>
      <c r="B9428" t="s">
        <v>16747</v>
      </c>
      <c r="C9428" t="s">
        <v>52</v>
      </c>
      <c r="D9428">
        <v>241.72</v>
      </c>
    </row>
    <row r="9429" spans="1:4" x14ac:dyDescent="0.2">
      <c r="A9429">
        <v>95635</v>
      </c>
      <c r="B9429" t="s">
        <v>16748</v>
      </c>
      <c r="C9429" t="s">
        <v>52</v>
      </c>
      <c r="D9429">
        <v>255.95</v>
      </c>
    </row>
    <row r="9430" spans="1:4" x14ac:dyDescent="0.2">
      <c r="A9430">
        <v>98751</v>
      </c>
      <c r="B9430" t="s">
        <v>16749</v>
      </c>
      <c r="C9430" t="s">
        <v>83</v>
      </c>
      <c r="D9430">
        <v>185.72</v>
      </c>
    </row>
    <row r="9431" spans="1:4" x14ac:dyDescent="0.2">
      <c r="A9431">
        <v>98746</v>
      </c>
      <c r="B9431" t="s">
        <v>11507</v>
      </c>
      <c r="C9431" t="s">
        <v>83</v>
      </c>
      <c r="D9431">
        <v>100.45</v>
      </c>
    </row>
    <row r="9432" spans="1:4" x14ac:dyDescent="0.2">
      <c r="A9432">
        <v>98753</v>
      </c>
      <c r="B9432" t="s">
        <v>16750</v>
      </c>
      <c r="C9432" t="s">
        <v>83</v>
      </c>
      <c r="D9432">
        <v>319.17</v>
      </c>
    </row>
    <row r="9433" spans="1:4" x14ac:dyDescent="0.2">
      <c r="A9433">
        <v>98750</v>
      </c>
      <c r="B9433" t="s">
        <v>16751</v>
      </c>
      <c r="C9433" t="s">
        <v>83</v>
      </c>
      <c r="D9433">
        <v>135.77000000000001</v>
      </c>
    </row>
    <row r="9434" spans="1:4" x14ac:dyDescent="0.2">
      <c r="A9434">
        <v>98749</v>
      </c>
      <c r="B9434" t="s">
        <v>16752</v>
      </c>
      <c r="C9434" t="s">
        <v>83</v>
      </c>
      <c r="D9434">
        <v>116.58</v>
      </c>
    </row>
    <row r="9435" spans="1:4" x14ac:dyDescent="0.2">
      <c r="A9435">
        <v>98752</v>
      </c>
      <c r="B9435" t="s">
        <v>16753</v>
      </c>
      <c r="C9435" t="s">
        <v>83</v>
      </c>
      <c r="D9435">
        <v>245.37</v>
      </c>
    </row>
    <row r="9436" spans="1:4" x14ac:dyDescent="0.2">
      <c r="A9436">
        <v>98529</v>
      </c>
      <c r="B9436" t="s">
        <v>16754</v>
      </c>
      <c r="C9436" t="s">
        <v>52</v>
      </c>
      <c r="D9436">
        <v>102.62</v>
      </c>
    </row>
    <row r="9437" spans="1:4" x14ac:dyDescent="0.2">
      <c r="A9437">
        <v>98530</v>
      </c>
      <c r="B9437" t="s">
        <v>16755</v>
      </c>
      <c r="C9437" t="s">
        <v>52</v>
      </c>
      <c r="D9437">
        <v>201.41</v>
      </c>
    </row>
    <row r="9438" spans="1:4" x14ac:dyDescent="0.2">
      <c r="A9438">
        <v>98531</v>
      </c>
      <c r="B9438" t="s">
        <v>16756</v>
      </c>
      <c r="C9438" t="s">
        <v>52</v>
      </c>
      <c r="D9438">
        <v>483.27</v>
      </c>
    </row>
    <row r="9439" spans="1:4" x14ac:dyDescent="0.2">
      <c r="A9439">
        <v>98524</v>
      </c>
      <c r="B9439" t="s">
        <v>16757</v>
      </c>
      <c r="C9439" t="s">
        <v>3211</v>
      </c>
      <c r="D9439">
        <v>6.5</v>
      </c>
    </row>
    <row r="9440" spans="1:4" x14ac:dyDescent="0.2">
      <c r="A9440">
        <v>98525</v>
      </c>
      <c r="B9440" t="s">
        <v>16758</v>
      </c>
      <c r="C9440" t="s">
        <v>3211</v>
      </c>
      <c r="D9440">
        <v>0.73</v>
      </c>
    </row>
    <row r="9441" spans="1:4" x14ac:dyDescent="0.2">
      <c r="A9441">
        <v>98533</v>
      </c>
      <c r="B9441" t="s">
        <v>16759</v>
      </c>
      <c r="C9441" t="s">
        <v>52</v>
      </c>
      <c r="D9441">
        <v>148.33000000000001</v>
      </c>
    </row>
    <row r="9442" spans="1:4" x14ac:dyDescent="0.2">
      <c r="A9442">
        <v>98534</v>
      </c>
      <c r="B9442" t="s">
        <v>16760</v>
      </c>
      <c r="C9442" t="s">
        <v>52</v>
      </c>
      <c r="D9442">
        <v>409.55</v>
      </c>
    </row>
    <row r="9443" spans="1:4" x14ac:dyDescent="0.2">
      <c r="A9443">
        <v>98535</v>
      </c>
      <c r="B9443" t="s">
        <v>16761</v>
      </c>
      <c r="C9443" t="s">
        <v>52</v>
      </c>
      <c r="D9443">
        <v>865.39</v>
      </c>
    </row>
    <row r="9444" spans="1:4" x14ac:dyDescent="0.2">
      <c r="A9444">
        <v>98532</v>
      </c>
      <c r="B9444" t="s">
        <v>16762</v>
      </c>
      <c r="C9444" t="s">
        <v>52</v>
      </c>
      <c r="D9444">
        <v>38.57</v>
      </c>
    </row>
    <row r="9445" spans="1:4" x14ac:dyDescent="0.2">
      <c r="A9445">
        <v>98526</v>
      </c>
      <c r="B9445" t="s">
        <v>16763</v>
      </c>
      <c r="C9445" t="s">
        <v>52</v>
      </c>
      <c r="D9445">
        <v>160.46</v>
      </c>
    </row>
    <row r="9446" spans="1:4" x14ac:dyDescent="0.2">
      <c r="A9446">
        <v>98527</v>
      </c>
      <c r="B9446" t="s">
        <v>16764</v>
      </c>
      <c r="C9446" t="s">
        <v>52</v>
      </c>
      <c r="D9446">
        <v>266.3</v>
      </c>
    </row>
    <row r="9447" spans="1:4" x14ac:dyDescent="0.2">
      <c r="A9447">
        <v>98528</v>
      </c>
      <c r="B9447" t="s">
        <v>16765</v>
      </c>
      <c r="C9447" t="s">
        <v>52</v>
      </c>
      <c r="D9447">
        <v>350.99</v>
      </c>
    </row>
    <row r="9448" spans="1:4" x14ac:dyDescent="0.2">
      <c r="A9448">
        <v>94232</v>
      </c>
      <c r="B9448" t="s">
        <v>16766</v>
      </c>
      <c r="C9448" t="s">
        <v>52</v>
      </c>
      <c r="D9448">
        <v>4.03</v>
      </c>
    </row>
    <row r="9449" spans="1:4" x14ac:dyDescent="0.2">
      <c r="A9449">
        <v>100434</v>
      </c>
      <c r="B9449" t="s">
        <v>16767</v>
      </c>
      <c r="C9449" t="s">
        <v>83</v>
      </c>
      <c r="D9449">
        <v>181.61</v>
      </c>
    </row>
    <row r="9450" spans="1:4" x14ac:dyDescent="0.2">
      <c r="A9450">
        <v>94229</v>
      </c>
      <c r="B9450" t="s">
        <v>183</v>
      </c>
      <c r="C9450" t="s">
        <v>83</v>
      </c>
      <c r="D9450">
        <v>165.73</v>
      </c>
    </row>
    <row r="9451" spans="1:4" x14ac:dyDescent="0.2">
      <c r="A9451">
        <v>94227</v>
      </c>
      <c r="B9451" t="s">
        <v>16768</v>
      </c>
      <c r="C9451" t="s">
        <v>83</v>
      </c>
      <c r="D9451">
        <v>63.07</v>
      </c>
    </row>
    <row r="9452" spans="1:4" x14ac:dyDescent="0.2">
      <c r="A9452">
        <v>94228</v>
      </c>
      <c r="B9452" t="s">
        <v>16769</v>
      </c>
      <c r="C9452" t="s">
        <v>83</v>
      </c>
      <c r="D9452">
        <v>86.26</v>
      </c>
    </row>
    <row r="9453" spans="1:4" x14ac:dyDescent="0.2">
      <c r="A9453">
        <v>94219</v>
      </c>
      <c r="B9453" t="s">
        <v>16770</v>
      </c>
      <c r="C9453" t="s">
        <v>83</v>
      </c>
      <c r="D9453">
        <v>52.9</v>
      </c>
    </row>
    <row r="9454" spans="1:4" x14ac:dyDescent="0.2">
      <c r="A9454">
        <v>94220</v>
      </c>
      <c r="B9454" t="s">
        <v>16771</v>
      </c>
      <c r="C9454" t="s">
        <v>83</v>
      </c>
      <c r="D9454">
        <v>60.61</v>
      </c>
    </row>
    <row r="9455" spans="1:4" x14ac:dyDescent="0.2">
      <c r="A9455">
        <v>100326</v>
      </c>
      <c r="B9455" t="s">
        <v>16772</v>
      </c>
      <c r="C9455" t="s">
        <v>83</v>
      </c>
      <c r="D9455" t="s">
        <v>17527</v>
      </c>
    </row>
    <row r="9456" spans="1:4" x14ac:dyDescent="0.2">
      <c r="A9456">
        <v>94221</v>
      </c>
      <c r="B9456" t="s">
        <v>16773</v>
      </c>
      <c r="C9456" t="s">
        <v>83</v>
      </c>
      <c r="D9456">
        <v>43.24</v>
      </c>
    </row>
    <row r="9457" spans="1:4" x14ac:dyDescent="0.2">
      <c r="A9457">
        <v>94222</v>
      </c>
      <c r="B9457" t="s">
        <v>16774</v>
      </c>
      <c r="C9457" t="s">
        <v>83</v>
      </c>
      <c r="D9457">
        <v>50.95</v>
      </c>
    </row>
    <row r="9458" spans="1:4" x14ac:dyDescent="0.2">
      <c r="A9458">
        <v>94451</v>
      </c>
      <c r="B9458" t="s">
        <v>189</v>
      </c>
      <c r="C9458" t="s">
        <v>83</v>
      </c>
      <c r="D9458">
        <v>106.38</v>
      </c>
    </row>
    <row r="9459" spans="1:4" x14ac:dyDescent="0.2">
      <c r="A9459">
        <v>94223</v>
      </c>
      <c r="B9459" t="s">
        <v>16775</v>
      </c>
      <c r="C9459" t="s">
        <v>83</v>
      </c>
      <c r="D9459">
        <v>95.59</v>
      </c>
    </row>
    <row r="9460" spans="1:4" x14ac:dyDescent="0.2">
      <c r="A9460">
        <v>100325</v>
      </c>
      <c r="B9460" t="s">
        <v>16776</v>
      </c>
      <c r="C9460" t="s">
        <v>83</v>
      </c>
      <c r="D9460">
        <v>103.13</v>
      </c>
    </row>
    <row r="9461" spans="1:4" x14ac:dyDescent="0.2">
      <c r="A9461">
        <v>94224</v>
      </c>
      <c r="B9461" t="s">
        <v>16777</v>
      </c>
      <c r="C9461" t="s">
        <v>83</v>
      </c>
      <c r="D9461">
        <v>35.79</v>
      </c>
    </row>
    <row r="9462" spans="1:4" x14ac:dyDescent="0.2">
      <c r="A9462">
        <v>102653</v>
      </c>
      <c r="B9462" t="s">
        <v>16778</v>
      </c>
      <c r="C9462" t="s">
        <v>3211</v>
      </c>
      <c r="D9462" t="s">
        <v>17527</v>
      </c>
    </row>
    <row r="9463" spans="1:4" x14ac:dyDescent="0.2">
      <c r="A9463">
        <v>100330</v>
      </c>
      <c r="B9463" t="s">
        <v>16779</v>
      </c>
      <c r="C9463" t="s">
        <v>3211</v>
      </c>
      <c r="D9463">
        <v>32.22</v>
      </c>
    </row>
    <row r="9464" spans="1:4" x14ac:dyDescent="0.2">
      <c r="A9464">
        <v>100331</v>
      </c>
      <c r="B9464" t="s">
        <v>16780</v>
      </c>
      <c r="C9464" t="s">
        <v>3211</v>
      </c>
      <c r="D9464">
        <v>40.58</v>
      </c>
    </row>
    <row r="9465" spans="1:4" x14ac:dyDescent="0.2">
      <c r="A9465">
        <v>100328</v>
      </c>
      <c r="B9465" t="s">
        <v>16781</v>
      </c>
      <c r="C9465" t="s">
        <v>3211</v>
      </c>
      <c r="D9465">
        <v>23.73</v>
      </c>
    </row>
    <row r="9466" spans="1:4" x14ac:dyDescent="0.2">
      <c r="A9466">
        <v>100329</v>
      </c>
      <c r="B9466" t="s">
        <v>16782</v>
      </c>
      <c r="C9466" t="s">
        <v>3211</v>
      </c>
      <c r="D9466">
        <v>28.63</v>
      </c>
    </row>
    <row r="9467" spans="1:4" x14ac:dyDescent="0.2">
      <c r="A9467">
        <v>94231</v>
      </c>
      <c r="B9467" t="s">
        <v>186</v>
      </c>
      <c r="C9467" t="s">
        <v>83</v>
      </c>
      <c r="D9467">
        <v>50.06</v>
      </c>
    </row>
    <row r="9468" spans="1:4" x14ac:dyDescent="0.2">
      <c r="A9468">
        <v>100435</v>
      </c>
      <c r="B9468" t="s">
        <v>16783</v>
      </c>
      <c r="C9468" t="s">
        <v>83</v>
      </c>
      <c r="D9468">
        <v>73.16</v>
      </c>
    </row>
    <row r="9469" spans="1:4" x14ac:dyDescent="0.2">
      <c r="A9469">
        <v>100327</v>
      </c>
      <c r="B9469" t="s">
        <v>16784</v>
      </c>
      <c r="C9469" t="s">
        <v>83</v>
      </c>
      <c r="D9469">
        <v>57.29</v>
      </c>
    </row>
    <row r="9470" spans="1:4" x14ac:dyDescent="0.2">
      <c r="A9470">
        <v>94226</v>
      </c>
      <c r="B9470" t="s">
        <v>16785</v>
      </c>
      <c r="C9470" t="s">
        <v>3211</v>
      </c>
      <c r="D9470">
        <v>25.01</v>
      </c>
    </row>
    <row r="9471" spans="1:4" x14ac:dyDescent="0.2">
      <c r="A9471">
        <v>94201</v>
      </c>
      <c r="B9471" t="s">
        <v>16786</v>
      </c>
      <c r="C9471" t="s">
        <v>3211</v>
      </c>
      <c r="D9471">
        <v>100.21</v>
      </c>
    </row>
    <row r="9472" spans="1:4" x14ac:dyDescent="0.2">
      <c r="A9472">
        <v>94204</v>
      </c>
      <c r="B9472" t="s">
        <v>16787</v>
      </c>
      <c r="C9472" t="s">
        <v>3211</v>
      </c>
      <c r="D9472">
        <v>108.53</v>
      </c>
    </row>
    <row r="9473" spans="1:4" x14ac:dyDescent="0.2">
      <c r="A9473">
        <v>94447</v>
      </c>
      <c r="B9473" t="s">
        <v>16788</v>
      </c>
      <c r="C9473" t="s">
        <v>3211</v>
      </c>
      <c r="D9473">
        <v>100.21</v>
      </c>
    </row>
    <row r="9474" spans="1:4" x14ac:dyDescent="0.2">
      <c r="A9474">
        <v>94448</v>
      </c>
      <c r="B9474" t="s">
        <v>16789</v>
      </c>
      <c r="C9474" t="s">
        <v>3211</v>
      </c>
      <c r="D9474">
        <v>108.53</v>
      </c>
    </row>
    <row r="9475" spans="1:4" x14ac:dyDescent="0.2">
      <c r="A9475">
        <v>94445</v>
      </c>
      <c r="B9475" t="s">
        <v>16790</v>
      </c>
      <c r="C9475" t="s">
        <v>3211</v>
      </c>
      <c r="D9475">
        <v>100.21</v>
      </c>
    </row>
    <row r="9476" spans="1:4" x14ac:dyDescent="0.2">
      <c r="A9476">
        <v>94446</v>
      </c>
      <c r="B9476" t="s">
        <v>16791</v>
      </c>
      <c r="C9476" t="s">
        <v>3211</v>
      </c>
      <c r="D9476">
        <v>108.53</v>
      </c>
    </row>
    <row r="9477" spans="1:4" x14ac:dyDescent="0.2">
      <c r="A9477">
        <v>94440</v>
      </c>
      <c r="B9477" t="s">
        <v>16792</v>
      </c>
      <c r="C9477" t="s">
        <v>3211</v>
      </c>
      <c r="D9477">
        <v>71</v>
      </c>
    </row>
    <row r="9478" spans="1:4" x14ac:dyDescent="0.2">
      <c r="A9478">
        <v>94441</v>
      </c>
      <c r="B9478" t="s">
        <v>16793</v>
      </c>
      <c r="C9478" t="s">
        <v>3211</v>
      </c>
      <c r="D9478">
        <v>75.900000000000006</v>
      </c>
    </row>
    <row r="9479" spans="1:4" x14ac:dyDescent="0.2">
      <c r="A9479">
        <v>94195</v>
      </c>
      <c r="B9479" t="s">
        <v>16794</v>
      </c>
      <c r="C9479" t="s">
        <v>3211</v>
      </c>
      <c r="D9479">
        <v>71</v>
      </c>
    </row>
    <row r="9480" spans="1:4" x14ac:dyDescent="0.2">
      <c r="A9480">
        <v>94198</v>
      </c>
      <c r="B9480" t="s">
        <v>16795</v>
      </c>
      <c r="C9480" t="s">
        <v>3211</v>
      </c>
      <c r="D9480">
        <v>75.900000000000006</v>
      </c>
    </row>
    <row r="9481" spans="1:4" x14ac:dyDescent="0.2">
      <c r="A9481">
        <v>94442</v>
      </c>
      <c r="B9481" t="s">
        <v>16796</v>
      </c>
      <c r="C9481" t="s">
        <v>3211</v>
      </c>
      <c r="D9481">
        <v>71</v>
      </c>
    </row>
    <row r="9482" spans="1:4" x14ac:dyDescent="0.2">
      <c r="A9482">
        <v>94443</v>
      </c>
      <c r="B9482" t="s">
        <v>16797</v>
      </c>
      <c r="C9482" t="s">
        <v>3211</v>
      </c>
      <c r="D9482">
        <v>75.900000000000006</v>
      </c>
    </row>
    <row r="9483" spans="1:4" x14ac:dyDescent="0.2">
      <c r="A9483">
        <v>94213</v>
      </c>
      <c r="B9483" t="s">
        <v>1367</v>
      </c>
      <c r="C9483" t="s">
        <v>3211</v>
      </c>
      <c r="D9483">
        <v>65.17</v>
      </c>
    </row>
    <row r="9484" spans="1:4" x14ac:dyDescent="0.2">
      <c r="A9484">
        <v>94189</v>
      </c>
      <c r="B9484" t="s">
        <v>16798</v>
      </c>
      <c r="C9484" t="s">
        <v>3211</v>
      </c>
      <c r="D9484">
        <v>39.659999999999997</v>
      </c>
    </row>
    <row r="9485" spans="1:4" x14ac:dyDescent="0.2">
      <c r="A9485">
        <v>94192</v>
      </c>
      <c r="B9485" t="s">
        <v>16799</v>
      </c>
      <c r="C9485" t="s">
        <v>3211</v>
      </c>
      <c r="D9485">
        <v>43.37</v>
      </c>
    </row>
    <row r="9486" spans="1:4" x14ac:dyDescent="0.2">
      <c r="A9486">
        <v>94444</v>
      </c>
      <c r="B9486" t="s">
        <v>16800</v>
      </c>
      <c r="C9486" t="s">
        <v>3211</v>
      </c>
      <c r="D9486">
        <v>628.85</v>
      </c>
    </row>
    <row r="9487" spans="1:4" x14ac:dyDescent="0.2">
      <c r="A9487">
        <v>94218</v>
      </c>
      <c r="B9487" t="s">
        <v>16801</v>
      </c>
      <c r="C9487" t="s">
        <v>3211</v>
      </c>
      <c r="D9487">
        <v>142.12</v>
      </c>
    </row>
    <row r="9488" spans="1:4" x14ac:dyDescent="0.2">
      <c r="A9488">
        <v>94216</v>
      </c>
      <c r="B9488" t="s">
        <v>16802</v>
      </c>
      <c r="C9488" t="s">
        <v>3211</v>
      </c>
      <c r="D9488">
        <v>174.24</v>
      </c>
    </row>
    <row r="9489" spans="1:4" x14ac:dyDescent="0.2">
      <c r="A9489">
        <v>94449</v>
      </c>
      <c r="B9489" t="s">
        <v>16803</v>
      </c>
      <c r="C9489" t="s">
        <v>3211</v>
      </c>
      <c r="D9489">
        <v>68.16</v>
      </c>
    </row>
    <row r="9490" spans="1:4" x14ac:dyDescent="0.2">
      <c r="A9490">
        <v>94210</v>
      </c>
      <c r="B9490" t="s">
        <v>16804</v>
      </c>
      <c r="C9490" t="s">
        <v>3211</v>
      </c>
      <c r="D9490">
        <v>60.02</v>
      </c>
    </row>
    <row r="9491" spans="1:4" x14ac:dyDescent="0.2">
      <c r="A9491">
        <v>94207</v>
      </c>
      <c r="B9491" t="s">
        <v>178</v>
      </c>
      <c r="C9491" t="s">
        <v>3211</v>
      </c>
      <c r="D9491">
        <v>56.44</v>
      </c>
    </row>
    <row r="9492" spans="1:4" x14ac:dyDescent="0.2">
      <c r="A9492">
        <v>102109</v>
      </c>
      <c r="B9492" t="s">
        <v>16805</v>
      </c>
      <c r="C9492" t="s">
        <v>52</v>
      </c>
      <c r="D9492">
        <v>93.58</v>
      </c>
    </row>
    <row r="9493" spans="1:4" x14ac:dyDescent="0.2">
      <c r="A9493">
        <v>102110</v>
      </c>
      <c r="B9493" t="s">
        <v>16806</v>
      </c>
      <c r="C9493" t="s">
        <v>52</v>
      </c>
      <c r="D9493">
        <v>302.66000000000003</v>
      </c>
    </row>
    <row r="9494" spans="1:4" x14ac:dyDescent="0.2">
      <c r="A9494">
        <v>103656</v>
      </c>
      <c r="B9494" t="s">
        <v>16807</v>
      </c>
      <c r="C9494" t="s">
        <v>52</v>
      </c>
      <c r="D9494" s="335">
        <v>126088.61</v>
      </c>
    </row>
    <row r="9495" spans="1:4" x14ac:dyDescent="0.2">
      <c r="A9495">
        <v>102105</v>
      </c>
      <c r="B9495" t="s">
        <v>16808</v>
      </c>
      <c r="C9495" t="s">
        <v>52</v>
      </c>
      <c r="D9495" s="335">
        <v>20070.439999999999</v>
      </c>
    </row>
    <row r="9496" spans="1:4" x14ac:dyDescent="0.2">
      <c r="A9496">
        <v>102106</v>
      </c>
      <c r="B9496" t="s">
        <v>16809</v>
      </c>
      <c r="C9496" t="s">
        <v>52</v>
      </c>
      <c r="D9496" s="335">
        <v>25137.35</v>
      </c>
    </row>
    <row r="9497" spans="1:4" x14ac:dyDescent="0.2">
      <c r="A9497">
        <v>102107</v>
      </c>
      <c r="B9497" t="s">
        <v>16810</v>
      </c>
      <c r="C9497" t="s">
        <v>52</v>
      </c>
      <c r="D9497" s="335">
        <v>35021.9</v>
      </c>
    </row>
    <row r="9498" spans="1:4" x14ac:dyDescent="0.2">
      <c r="A9498">
        <v>102102</v>
      </c>
      <c r="B9498" t="s">
        <v>16811</v>
      </c>
      <c r="C9498" t="s">
        <v>52</v>
      </c>
      <c r="D9498" s="335">
        <v>11495.8</v>
      </c>
    </row>
    <row r="9499" spans="1:4" x14ac:dyDescent="0.2">
      <c r="A9499">
        <v>102108</v>
      </c>
      <c r="B9499" t="s">
        <v>16812</v>
      </c>
      <c r="C9499" t="s">
        <v>52</v>
      </c>
      <c r="D9499" s="335">
        <v>40760.910000000003</v>
      </c>
    </row>
    <row r="9500" spans="1:4" x14ac:dyDescent="0.2">
      <c r="A9500">
        <v>102103</v>
      </c>
      <c r="B9500" t="s">
        <v>16813</v>
      </c>
      <c r="C9500" t="s">
        <v>52</v>
      </c>
      <c r="D9500" s="335">
        <v>12779.41</v>
      </c>
    </row>
    <row r="9501" spans="1:4" x14ac:dyDescent="0.2">
      <c r="A9501">
        <v>103654</v>
      </c>
      <c r="B9501" t="s">
        <v>16814</v>
      </c>
      <c r="C9501" t="s">
        <v>52</v>
      </c>
      <c r="D9501" s="335">
        <v>65881.25</v>
      </c>
    </row>
    <row r="9502" spans="1:4" x14ac:dyDescent="0.2">
      <c r="A9502">
        <v>102104</v>
      </c>
      <c r="B9502" t="s">
        <v>16815</v>
      </c>
      <c r="C9502" t="s">
        <v>52</v>
      </c>
      <c r="D9502" s="335">
        <v>16355.23</v>
      </c>
    </row>
    <row r="9503" spans="1:4" x14ac:dyDescent="0.2">
      <c r="A9503">
        <v>103655</v>
      </c>
      <c r="B9503" t="s">
        <v>16816</v>
      </c>
      <c r="C9503" t="s">
        <v>52</v>
      </c>
      <c r="D9503" s="335">
        <v>90216.98</v>
      </c>
    </row>
    <row r="9504" spans="1:4" x14ac:dyDescent="0.2">
      <c r="A9504">
        <v>105473</v>
      </c>
      <c r="B9504" t="s">
        <v>16817</v>
      </c>
      <c r="C9504" t="s">
        <v>3976</v>
      </c>
      <c r="D9504" t="s">
        <v>17527</v>
      </c>
    </row>
    <row r="9505" spans="1:4" x14ac:dyDescent="0.2">
      <c r="A9505">
        <v>105414</v>
      </c>
      <c r="B9505" t="s">
        <v>16818</v>
      </c>
      <c r="C9505" t="s">
        <v>3976</v>
      </c>
      <c r="D9505" t="s">
        <v>17527</v>
      </c>
    </row>
    <row r="9506" spans="1:4" x14ac:dyDescent="0.2">
      <c r="A9506">
        <v>105424</v>
      </c>
      <c r="B9506" t="s">
        <v>16819</v>
      </c>
      <c r="C9506" t="s">
        <v>3976</v>
      </c>
      <c r="D9506" t="s">
        <v>17527</v>
      </c>
    </row>
    <row r="9507" spans="1:4" x14ac:dyDescent="0.2">
      <c r="A9507">
        <v>105448</v>
      </c>
      <c r="B9507" t="s">
        <v>16820</v>
      </c>
      <c r="C9507" t="s">
        <v>3976</v>
      </c>
      <c r="D9507" t="s">
        <v>17527</v>
      </c>
    </row>
    <row r="9508" spans="1:4" x14ac:dyDescent="0.2">
      <c r="A9508">
        <v>105409</v>
      </c>
      <c r="B9508" t="s">
        <v>16821</v>
      </c>
      <c r="C9508" t="s">
        <v>3976</v>
      </c>
      <c r="D9508" t="s">
        <v>17527</v>
      </c>
    </row>
    <row r="9509" spans="1:4" x14ac:dyDescent="0.2">
      <c r="A9509">
        <v>105415</v>
      </c>
      <c r="B9509" t="s">
        <v>16822</v>
      </c>
      <c r="C9509" t="s">
        <v>3976</v>
      </c>
      <c r="D9509" t="s">
        <v>17527</v>
      </c>
    </row>
    <row r="9510" spans="1:4" x14ac:dyDescent="0.2">
      <c r="A9510">
        <v>105487</v>
      </c>
      <c r="B9510" t="s">
        <v>16823</v>
      </c>
      <c r="C9510" t="s">
        <v>3976</v>
      </c>
      <c r="D9510" t="s">
        <v>17527</v>
      </c>
    </row>
    <row r="9511" spans="1:4" x14ac:dyDescent="0.2">
      <c r="A9511">
        <v>105451</v>
      </c>
      <c r="B9511" t="s">
        <v>16824</v>
      </c>
      <c r="C9511" t="s">
        <v>3976</v>
      </c>
      <c r="D9511" t="s">
        <v>17527</v>
      </c>
    </row>
    <row r="9512" spans="1:4" x14ac:dyDescent="0.2">
      <c r="A9512">
        <v>105454</v>
      </c>
      <c r="B9512" t="s">
        <v>16825</v>
      </c>
      <c r="C9512" t="s">
        <v>3976</v>
      </c>
      <c r="D9512" t="s">
        <v>17527</v>
      </c>
    </row>
    <row r="9513" spans="1:4" x14ac:dyDescent="0.2">
      <c r="A9513">
        <v>105411</v>
      </c>
      <c r="B9513" t="s">
        <v>16826</v>
      </c>
      <c r="C9513" t="s">
        <v>3976</v>
      </c>
      <c r="D9513" t="s">
        <v>17527</v>
      </c>
    </row>
    <row r="9514" spans="1:4" x14ac:dyDescent="0.2">
      <c r="A9514">
        <v>105419</v>
      </c>
      <c r="B9514" t="s">
        <v>16827</v>
      </c>
      <c r="C9514" t="s">
        <v>3976</v>
      </c>
      <c r="D9514" t="s">
        <v>17527</v>
      </c>
    </row>
    <row r="9515" spans="1:4" x14ac:dyDescent="0.2">
      <c r="A9515">
        <v>105443</v>
      </c>
      <c r="B9515" t="s">
        <v>16828</v>
      </c>
      <c r="C9515" t="s">
        <v>3976</v>
      </c>
      <c r="D9515" t="s">
        <v>17527</v>
      </c>
    </row>
    <row r="9516" spans="1:4" x14ac:dyDescent="0.2">
      <c r="A9516">
        <v>105455</v>
      </c>
      <c r="B9516" t="s">
        <v>16829</v>
      </c>
      <c r="C9516" t="s">
        <v>3976</v>
      </c>
      <c r="D9516" t="s">
        <v>17527</v>
      </c>
    </row>
    <row r="9517" spans="1:4" x14ac:dyDescent="0.2">
      <c r="A9517">
        <v>105412</v>
      </c>
      <c r="B9517" t="s">
        <v>16830</v>
      </c>
      <c r="C9517" t="s">
        <v>3976</v>
      </c>
      <c r="D9517" t="s">
        <v>17527</v>
      </c>
    </row>
    <row r="9518" spans="1:4" x14ac:dyDescent="0.2">
      <c r="A9518">
        <v>105420</v>
      </c>
      <c r="B9518" t="s">
        <v>16831</v>
      </c>
      <c r="C9518" t="s">
        <v>3976</v>
      </c>
      <c r="D9518" t="s">
        <v>17527</v>
      </c>
    </row>
    <row r="9519" spans="1:4" x14ac:dyDescent="0.2">
      <c r="A9519">
        <v>105444</v>
      </c>
      <c r="B9519" t="s">
        <v>16832</v>
      </c>
      <c r="C9519" t="s">
        <v>3976</v>
      </c>
      <c r="D9519" t="s">
        <v>17527</v>
      </c>
    </row>
    <row r="9520" spans="1:4" x14ac:dyDescent="0.2">
      <c r="A9520">
        <v>105456</v>
      </c>
      <c r="B9520" t="s">
        <v>16833</v>
      </c>
      <c r="C9520" t="s">
        <v>3976</v>
      </c>
      <c r="D9520" t="s">
        <v>17527</v>
      </c>
    </row>
    <row r="9521" spans="1:4" x14ac:dyDescent="0.2">
      <c r="A9521">
        <v>105478</v>
      </c>
      <c r="B9521" t="s">
        <v>16834</v>
      </c>
      <c r="C9521" t="s">
        <v>3976</v>
      </c>
      <c r="D9521" t="s">
        <v>17527</v>
      </c>
    </row>
    <row r="9522" spans="1:4" x14ac:dyDescent="0.2">
      <c r="A9522">
        <v>105421</v>
      </c>
      <c r="B9522" t="s">
        <v>16835</v>
      </c>
      <c r="C9522" t="s">
        <v>3976</v>
      </c>
      <c r="D9522" t="s">
        <v>17527</v>
      </c>
    </row>
    <row r="9523" spans="1:4" x14ac:dyDescent="0.2">
      <c r="A9523">
        <v>105445</v>
      </c>
      <c r="B9523" t="s">
        <v>16836</v>
      </c>
      <c r="C9523" t="s">
        <v>3976</v>
      </c>
      <c r="D9523" t="s">
        <v>17527</v>
      </c>
    </row>
    <row r="9524" spans="1:4" x14ac:dyDescent="0.2">
      <c r="A9524">
        <v>105453</v>
      </c>
      <c r="B9524" t="s">
        <v>16837</v>
      </c>
      <c r="C9524" t="s">
        <v>3976</v>
      </c>
      <c r="D9524" t="s">
        <v>17527</v>
      </c>
    </row>
    <row r="9525" spans="1:4" x14ac:dyDescent="0.2">
      <c r="A9525">
        <v>105497</v>
      </c>
      <c r="B9525" t="s">
        <v>16838</v>
      </c>
      <c r="C9525" t="s">
        <v>3976</v>
      </c>
      <c r="D9525" t="s">
        <v>17527</v>
      </c>
    </row>
    <row r="9526" spans="1:4" x14ac:dyDescent="0.2">
      <c r="A9526">
        <v>105418</v>
      </c>
      <c r="B9526" t="s">
        <v>16839</v>
      </c>
      <c r="C9526" t="s">
        <v>3976</v>
      </c>
      <c r="D9526" t="s">
        <v>17527</v>
      </c>
    </row>
    <row r="9527" spans="1:4" x14ac:dyDescent="0.2">
      <c r="A9527">
        <v>105442</v>
      </c>
      <c r="B9527" t="s">
        <v>16840</v>
      </c>
      <c r="C9527" t="s">
        <v>3976</v>
      </c>
      <c r="D9527" t="s">
        <v>17527</v>
      </c>
    </row>
    <row r="9528" spans="1:4" x14ac:dyDescent="0.2">
      <c r="A9528">
        <v>105410</v>
      </c>
      <c r="B9528" t="s">
        <v>16841</v>
      </c>
      <c r="C9528" t="s">
        <v>3976</v>
      </c>
      <c r="D9528" t="s">
        <v>17527</v>
      </c>
    </row>
    <row r="9529" spans="1:4" x14ac:dyDescent="0.2">
      <c r="A9529">
        <v>105416</v>
      </c>
      <c r="B9529" t="s">
        <v>16842</v>
      </c>
      <c r="C9529" t="s">
        <v>3976</v>
      </c>
      <c r="D9529" t="s">
        <v>17527</v>
      </c>
    </row>
    <row r="9530" spans="1:4" x14ac:dyDescent="0.2">
      <c r="A9530">
        <v>105488</v>
      </c>
      <c r="B9530" t="s">
        <v>16843</v>
      </c>
      <c r="C9530" t="s">
        <v>3976</v>
      </c>
      <c r="D9530" t="s">
        <v>17527</v>
      </c>
    </row>
    <row r="9531" spans="1:4" x14ac:dyDescent="0.2">
      <c r="A9531">
        <v>105452</v>
      </c>
      <c r="B9531" t="s">
        <v>16844</v>
      </c>
      <c r="C9531" t="s">
        <v>3976</v>
      </c>
      <c r="D9531" t="s">
        <v>17527</v>
      </c>
    </row>
    <row r="9532" spans="1:4" x14ac:dyDescent="0.2">
      <c r="A9532">
        <v>105475</v>
      </c>
      <c r="B9532" t="s">
        <v>16845</v>
      </c>
      <c r="C9532" t="s">
        <v>3976</v>
      </c>
      <c r="D9532" t="s">
        <v>17527</v>
      </c>
    </row>
    <row r="9533" spans="1:4" x14ac:dyDescent="0.2">
      <c r="A9533">
        <v>105498</v>
      </c>
      <c r="B9533" t="s">
        <v>16846</v>
      </c>
      <c r="C9533" t="s">
        <v>3976</v>
      </c>
      <c r="D9533" t="s">
        <v>17527</v>
      </c>
    </row>
    <row r="9534" spans="1:4" x14ac:dyDescent="0.2">
      <c r="A9534">
        <v>105486</v>
      </c>
      <c r="B9534" t="s">
        <v>16847</v>
      </c>
      <c r="C9534" t="s">
        <v>3976</v>
      </c>
      <c r="D9534" t="s">
        <v>17527</v>
      </c>
    </row>
    <row r="9535" spans="1:4" x14ac:dyDescent="0.2">
      <c r="A9535">
        <v>105450</v>
      </c>
      <c r="B9535" t="s">
        <v>16848</v>
      </c>
      <c r="C9535" t="s">
        <v>3976</v>
      </c>
      <c r="D9535" t="s">
        <v>17527</v>
      </c>
    </row>
    <row r="9536" spans="1:4" x14ac:dyDescent="0.2">
      <c r="A9536">
        <v>105438</v>
      </c>
      <c r="B9536" t="s">
        <v>16849</v>
      </c>
      <c r="C9536" t="s">
        <v>3976</v>
      </c>
      <c r="D9536" t="s">
        <v>17527</v>
      </c>
    </row>
    <row r="9537" spans="1:4" x14ac:dyDescent="0.2">
      <c r="A9537">
        <v>105463</v>
      </c>
      <c r="B9537" t="s">
        <v>16850</v>
      </c>
      <c r="C9537" t="s">
        <v>3976</v>
      </c>
      <c r="D9537" t="s">
        <v>17527</v>
      </c>
    </row>
    <row r="9538" spans="1:4" x14ac:dyDescent="0.2">
      <c r="A9538">
        <v>105485</v>
      </c>
      <c r="B9538" t="s">
        <v>16851</v>
      </c>
      <c r="C9538" t="s">
        <v>3976</v>
      </c>
      <c r="D9538" t="s">
        <v>17527</v>
      </c>
    </row>
    <row r="9539" spans="1:4" x14ac:dyDescent="0.2">
      <c r="A9539">
        <v>105428</v>
      </c>
      <c r="B9539" t="s">
        <v>16852</v>
      </c>
      <c r="C9539" t="s">
        <v>3976</v>
      </c>
      <c r="D9539" t="s">
        <v>17527</v>
      </c>
    </row>
    <row r="9540" spans="1:4" x14ac:dyDescent="0.2">
      <c r="A9540">
        <v>105426</v>
      </c>
      <c r="B9540" t="s">
        <v>16853</v>
      </c>
      <c r="C9540" t="s">
        <v>3976</v>
      </c>
      <c r="D9540" t="s">
        <v>17527</v>
      </c>
    </row>
    <row r="9541" spans="1:4" x14ac:dyDescent="0.2">
      <c r="A9541">
        <v>105491</v>
      </c>
      <c r="B9541" t="s">
        <v>16854</v>
      </c>
      <c r="C9541" t="s">
        <v>3976</v>
      </c>
      <c r="D9541" t="s">
        <v>17527</v>
      </c>
    </row>
    <row r="9542" spans="1:4" x14ac:dyDescent="0.2">
      <c r="A9542">
        <v>105495</v>
      </c>
      <c r="B9542" t="s">
        <v>16855</v>
      </c>
      <c r="C9542" t="s">
        <v>3976</v>
      </c>
      <c r="D9542" t="s">
        <v>17527</v>
      </c>
    </row>
    <row r="9543" spans="1:4" x14ac:dyDescent="0.2">
      <c r="A9543">
        <v>105407</v>
      </c>
      <c r="B9543" t="s">
        <v>16856</v>
      </c>
      <c r="C9543" t="s">
        <v>3976</v>
      </c>
      <c r="D9543" t="s">
        <v>17527</v>
      </c>
    </row>
    <row r="9544" spans="1:4" x14ac:dyDescent="0.2">
      <c r="A9544">
        <v>105427</v>
      </c>
      <c r="B9544" t="s">
        <v>16857</v>
      </c>
      <c r="C9544" t="s">
        <v>3976</v>
      </c>
      <c r="D9544" t="s">
        <v>17527</v>
      </c>
    </row>
    <row r="9545" spans="1:4" x14ac:dyDescent="0.2">
      <c r="A9545">
        <v>105492</v>
      </c>
      <c r="B9545" t="s">
        <v>16858</v>
      </c>
      <c r="C9545" t="s">
        <v>3976</v>
      </c>
      <c r="D9545" t="s">
        <v>17527</v>
      </c>
    </row>
    <row r="9546" spans="1:4" x14ac:dyDescent="0.2">
      <c r="A9546">
        <v>105496</v>
      </c>
      <c r="B9546" t="s">
        <v>16859</v>
      </c>
      <c r="C9546" t="s">
        <v>3976</v>
      </c>
      <c r="D9546" t="s">
        <v>17527</v>
      </c>
    </row>
    <row r="9547" spans="1:4" x14ac:dyDescent="0.2">
      <c r="A9547">
        <v>105425</v>
      </c>
      <c r="B9547" t="s">
        <v>16860</v>
      </c>
      <c r="C9547" t="s">
        <v>3976</v>
      </c>
      <c r="D9547" t="s">
        <v>17527</v>
      </c>
    </row>
    <row r="9548" spans="1:4" x14ac:dyDescent="0.2">
      <c r="A9548">
        <v>105477</v>
      </c>
      <c r="B9548" t="s">
        <v>16861</v>
      </c>
      <c r="C9548" t="s">
        <v>3976</v>
      </c>
      <c r="D9548" t="s">
        <v>17527</v>
      </c>
    </row>
    <row r="9549" spans="1:4" x14ac:dyDescent="0.2">
      <c r="A9549">
        <v>105490</v>
      </c>
      <c r="B9549" t="s">
        <v>16862</v>
      </c>
      <c r="C9549" t="s">
        <v>3976</v>
      </c>
      <c r="D9549" t="s">
        <v>17527</v>
      </c>
    </row>
    <row r="9550" spans="1:4" x14ac:dyDescent="0.2">
      <c r="A9550">
        <v>105494</v>
      </c>
      <c r="B9550" t="s">
        <v>16863</v>
      </c>
      <c r="C9550" t="s">
        <v>3976</v>
      </c>
      <c r="D9550" t="s">
        <v>17527</v>
      </c>
    </row>
    <row r="9551" spans="1:4" x14ac:dyDescent="0.2">
      <c r="A9551">
        <v>105417</v>
      </c>
      <c r="B9551" t="s">
        <v>16864</v>
      </c>
      <c r="C9551" t="s">
        <v>3976</v>
      </c>
      <c r="D9551" t="s">
        <v>17527</v>
      </c>
    </row>
    <row r="9552" spans="1:4" x14ac:dyDescent="0.2">
      <c r="A9552">
        <v>105461</v>
      </c>
      <c r="B9552" t="s">
        <v>16865</v>
      </c>
      <c r="C9552" t="s">
        <v>3976</v>
      </c>
      <c r="D9552" t="s">
        <v>17527</v>
      </c>
    </row>
    <row r="9553" spans="1:4" x14ac:dyDescent="0.2">
      <c r="A9553">
        <v>105436</v>
      </c>
      <c r="B9553" t="s">
        <v>16866</v>
      </c>
      <c r="C9553" t="s">
        <v>3976</v>
      </c>
      <c r="D9553" t="s">
        <v>17527</v>
      </c>
    </row>
    <row r="9554" spans="1:4" x14ac:dyDescent="0.2">
      <c r="A9554">
        <v>105483</v>
      </c>
      <c r="B9554" t="s">
        <v>16867</v>
      </c>
      <c r="C9554" t="s">
        <v>3976</v>
      </c>
      <c r="D9554" t="s">
        <v>17527</v>
      </c>
    </row>
    <row r="9555" spans="1:4" x14ac:dyDescent="0.2">
      <c r="A9555">
        <v>105505</v>
      </c>
      <c r="B9555" t="s">
        <v>16868</v>
      </c>
      <c r="C9555" t="s">
        <v>3976</v>
      </c>
      <c r="D9555" t="s">
        <v>17527</v>
      </c>
    </row>
    <row r="9556" spans="1:4" x14ac:dyDescent="0.2">
      <c r="A9556">
        <v>105435</v>
      </c>
      <c r="B9556" t="s">
        <v>16869</v>
      </c>
      <c r="C9556" t="s">
        <v>3976</v>
      </c>
      <c r="D9556" t="s">
        <v>17527</v>
      </c>
    </row>
    <row r="9557" spans="1:4" x14ac:dyDescent="0.2">
      <c r="A9557">
        <v>105460</v>
      </c>
      <c r="B9557" t="s">
        <v>16870</v>
      </c>
      <c r="C9557" t="s">
        <v>3976</v>
      </c>
      <c r="D9557" t="s">
        <v>17527</v>
      </c>
    </row>
    <row r="9558" spans="1:4" x14ac:dyDescent="0.2">
      <c r="A9558">
        <v>105470</v>
      </c>
      <c r="B9558" t="s">
        <v>16871</v>
      </c>
      <c r="C9558" t="s">
        <v>3976</v>
      </c>
      <c r="D9558" t="s">
        <v>17527</v>
      </c>
    </row>
    <row r="9559" spans="1:4" x14ac:dyDescent="0.2">
      <c r="A9559">
        <v>105504</v>
      </c>
      <c r="B9559" t="s">
        <v>16872</v>
      </c>
      <c r="C9559" t="s">
        <v>3976</v>
      </c>
      <c r="D9559" t="s">
        <v>17527</v>
      </c>
    </row>
    <row r="9560" spans="1:4" x14ac:dyDescent="0.2">
      <c r="A9560">
        <v>105476</v>
      </c>
      <c r="B9560" t="s">
        <v>16873</v>
      </c>
      <c r="C9560" t="s">
        <v>3976</v>
      </c>
      <c r="D9560" t="s">
        <v>17527</v>
      </c>
    </row>
    <row r="9561" spans="1:4" x14ac:dyDescent="0.2">
      <c r="A9561">
        <v>105471</v>
      </c>
      <c r="B9561" t="s">
        <v>16874</v>
      </c>
      <c r="C9561" t="s">
        <v>3976</v>
      </c>
      <c r="D9561" t="s">
        <v>17527</v>
      </c>
    </row>
    <row r="9562" spans="1:4" x14ac:dyDescent="0.2">
      <c r="A9562">
        <v>105493</v>
      </c>
      <c r="B9562" t="s">
        <v>16875</v>
      </c>
      <c r="C9562" t="s">
        <v>3976</v>
      </c>
      <c r="D9562" t="s">
        <v>17527</v>
      </c>
    </row>
    <row r="9563" spans="1:4" x14ac:dyDescent="0.2">
      <c r="A9563">
        <v>105482</v>
      </c>
      <c r="B9563" t="s">
        <v>16876</v>
      </c>
      <c r="C9563" t="s">
        <v>3976</v>
      </c>
      <c r="D9563" t="s">
        <v>17527</v>
      </c>
    </row>
    <row r="9564" spans="1:4" x14ac:dyDescent="0.2">
      <c r="A9564">
        <v>105430</v>
      </c>
      <c r="B9564" t="s">
        <v>16877</v>
      </c>
      <c r="C9564" t="s">
        <v>3976</v>
      </c>
      <c r="D9564" t="s">
        <v>17527</v>
      </c>
    </row>
    <row r="9565" spans="1:4" x14ac:dyDescent="0.2">
      <c r="A9565">
        <v>105440</v>
      </c>
      <c r="B9565" t="s">
        <v>16878</v>
      </c>
      <c r="C9565" t="s">
        <v>3976</v>
      </c>
      <c r="D9565" t="s">
        <v>17527</v>
      </c>
    </row>
    <row r="9566" spans="1:4" x14ac:dyDescent="0.2">
      <c r="A9566">
        <v>105465</v>
      </c>
      <c r="B9566" t="s">
        <v>16879</v>
      </c>
      <c r="C9566" t="s">
        <v>3976</v>
      </c>
      <c r="D9566" t="s">
        <v>17527</v>
      </c>
    </row>
    <row r="9567" spans="1:4" x14ac:dyDescent="0.2">
      <c r="A9567">
        <v>105499</v>
      </c>
      <c r="B9567" t="s">
        <v>16880</v>
      </c>
      <c r="C9567" t="s">
        <v>3976</v>
      </c>
      <c r="D9567" t="s">
        <v>17527</v>
      </c>
    </row>
    <row r="9568" spans="1:4" x14ac:dyDescent="0.2">
      <c r="A9568">
        <v>105431</v>
      </c>
      <c r="B9568" t="s">
        <v>16881</v>
      </c>
      <c r="C9568" t="s">
        <v>3976</v>
      </c>
      <c r="D9568" t="s">
        <v>17527</v>
      </c>
    </row>
    <row r="9569" spans="1:4" x14ac:dyDescent="0.2">
      <c r="A9569">
        <v>105441</v>
      </c>
      <c r="B9569" t="s">
        <v>16882</v>
      </c>
      <c r="C9569" t="s">
        <v>3976</v>
      </c>
      <c r="D9569" t="s">
        <v>17527</v>
      </c>
    </row>
    <row r="9570" spans="1:4" x14ac:dyDescent="0.2">
      <c r="A9570">
        <v>105466</v>
      </c>
      <c r="B9570" t="s">
        <v>16883</v>
      </c>
      <c r="C9570" t="s">
        <v>3976</v>
      </c>
      <c r="D9570" t="s">
        <v>17527</v>
      </c>
    </row>
    <row r="9571" spans="1:4" x14ac:dyDescent="0.2">
      <c r="A9571">
        <v>105500</v>
      </c>
      <c r="B9571" t="s">
        <v>16884</v>
      </c>
      <c r="C9571" t="s">
        <v>3976</v>
      </c>
      <c r="D9571" t="s">
        <v>17527</v>
      </c>
    </row>
    <row r="9572" spans="1:4" x14ac:dyDescent="0.2">
      <c r="A9572">
        <v>105429</v>
      </c>
      <c r="B9572" t="s">
        <v>16885</v>
      </c>
      <c r="C9572" t="s">
        <v>3976</v>
      </c>
      <c r="D9572" t="s">
        <v>17527</v>
      </c>
    </row>
    <row r="9573" spans="1:4" x14ac:dyDescent="0.2">
      <c r="A9573">
        <v>105439</v>
      </c>
      <c r="B9573" t="s">
        <v>16886</v>
      </c>
      <c r="C9573" t="s">
        <v>3976</v>
      </c>
      <c r="D9573" t="s">
        <v>17527</v>
      </c>
    </row>
    <row r="9574" spans="1:4" x14ac:dyDescent="0.2">
      <c r="A9574">
        <v>105464</v>
      </c>
      <c r="B9574" t="s">
        <v>16887</v>
      </c>
      <c r="C9574" t="s">
        <v>3976</v>
      </c>
      <c r="D9574" t="s">
        <v>17527</v>
      </c>
    </row>
    <row r="9575" spans="1:4" x14ac:dyDescent="0.2">
      <c r="A9575">
        <v>105489</v>
      </c>
      <c r="B9575" t="s">
        <v>16888</v>
      </c>
      <c r="C9575" t="s">
        <v>3976</v>
      </c>
      <c r="D9575" t="s">
        <v>17527</v>
      </c>
    </row>
    <row r="9576" spans="1:4" x14ac:dyDescent="0.2">
      <c r="A9576">
        <v>105437</v>
      </c>
      <c r="B9576" t="s">
        <v>16889</v>
      </c>
      <c r="C9576" t="s">
        <v>3976</v>
      </c>
      <c r="D9576" t="s">
        <v>17527</v>
      </c>
    </row>
    <row r="9577" spans="1:4" x14ac:dyDescent="0.2">
      <c r="A9577">
        <v>105462</v>
      </c>
      <c r="B9577" t="s">
        <v>16890</v>
      </c>
      <c r="C9577" t="s">
        <v>3976</v>
      </c>
      <c r="D9577" t="s">
        <v>17527</v>
      </c>
    </row>
    <row r="9578" spans="1:4" x14ac:dyDescent="0.2">
      <c r="A9578">
        <v>105484</v>
      </c>
      <c r="B9578" t="s">
        <v>16891</v>
      </c>
      <c r="C9578" t="s">
        <v>3976</v>
      </c>
      <c r="D9578" t="s">
        <v>17527</v>
      </c>
    </row>
    <row r="9579" spans="1:4" x14ac:dyDescent="0.2">
      <c r="A9579">
        <v>105506</v>
      </c>
      <c r="B9579" t="s">
        <v>16892</v>
      </c>
      <c r="C9579" t="s">
        <v>3976</v>
      </c>
      <c r="D9579" t="s">
        <v>17527</v>
      </c>
    </row>
    <row r="9580" spans="1:4" x14ac:dyDescent="0.2">
      <c r="A9580">
        <v>105432</v>
      </c>
      <c r="B9580" t="s">
        <v>16893</v>
      </c>
      <c r="C9580" t="s">
        <v>3976</v>
      </c>
      <c r="D9580" t="s">
        <v>17527</v>
      </c>
    </row>
    <row r="9581" spans="1:4" x14ac:dyDescent="0.2">
      <c r="A9581">
        <v>105457</v>
      </c>
      <c r="B9581" t="s">
        <v>16894</v>
      </c>
      <c r="C9581" t="s">
        <v>3976</v>
      </c>
      <c r="D9581" t="s">
        <v>17527</v>
      </c>
    </row>
    <row r="9582" spans="1:4" x14ac:dyDescent="0.2">
      <c r="A9582">
        <v>105467</v>
      </c>
      <c r="B9582" t="s">
        <v>16895</v>
      </c>
      <c r="C9582" t="s">
        <v>3976</v>
      </c>
      <c r="D9582" t="s">
        <v>17527</v>
      </c>
    </row>
    <row r="9583" spans="1:4" x14ac:dyDescent="0.2">
      <c r="A9583">
        <v>105501</v>
      </c>
      <c r="B9583" t="s">
        <v>16896</v>
      </c>
      <c r="C9583" t="s">
        <v>3976</v>
      </c>
      <c r="D9583" t="s">
        <v>17527</v>
      </c>
    </row>
    <row r="9584" spans="1:4" x14ac:dyDescent="0.2">
      <c r="A9584">
        <v>105433</v>
      </c>
      <c r="B9584" t="s">
        <v>16897</v>
      </c>
      <c r="C9584" t="s">
        <v>3976</v>
      </c>
      <c r="D9584" t="s">
        <v>17527</v>
      </c>
    </row>
    <row r="9585" spans="1:4" x14ac:dyDescent="0.2">
      <c r="A9585">
        <v>105458</v>
      </c>
      <c r="B9585" t="s">
        <v>16898</v>
      </c>
      <c r="C9585" t="s">
        <v>3976</v>
      </c>
      <c r="D9585" t="s">
        <v>17527</v>
      </c>
    </row>
    <row r="9586" spans="1:4" x14ac:dyDescent="0.2">
      <c r="A9586">
        <v>105468</v>
      </c>
      <c r="B9586" t="s">
        <v>16899</v>
      </c>
      <c r="C9586" t="s">
        <v>3976</v>
      </c>
      <c r="D9586" t="s">
        <v>17527</v>
      </c>
    </row>
    <row r="9587" spans="1:4" x14ac:dyDescent="0.2">
      <c r="A9587">
        <v>105502</v>
      </c>
      <c r="B9587" t="s">
        <v>16900</v>
      </c>
      <c r="C9587" t="s">
        <v>3976</v>
      </c>
      <c r="D9587" t="s">
        <v>17527</v>
      </c>
    </row>
    <row r="9588" spans="1:4" x14ac:dyDescent="0.2">
      <c r="A9588">
        <v>105434</v>
      </c>
      <c r="B9588" t="s">
        <v>16901</v>
      </c>
      <c r="C9588" t="s">
        <v>3976</v>
      </c>
      <c r="D9588" t="s">
        <v>17527</v>
      </c>
    </row>
    <row r="9589" spans="1:4" x14ac:dyDescent="0.2">
      <c r="A9589">
        <v>105459</v>
      </c>
      <c r="B9589" t="s">
        <v>16902</v>
      </c>
      <c r="C9589" t="s">
        <v>3976</v>
      </c>
      <c r="D9589" t="s">
        <v>17527</v>
      </c>
    </row>
    <row r="9590" spans="1:4" x14ac:dyDescent="0.2">
      <c r="A9590">
        <v>105469</v>
      </c>
      <c r="B9590" t="s">
        <v>16903</v>
      </c>
      <c r="C9590" t="s">
        <v>3976</v>
      </c>
      <c r="D9590" t="s">
        <v>17527</v>
      </c>
    </row>
    <row r="9591" spans="1:4" x14ac:dyDescent="0.2">
      <c r="A9591">
        <v>105503</v>
      </c>
      <c r="B9591" t="s">
        <v>16904</v>
      </c>
      <c r="C9591" t="s">
        <v>3976</v>
      </c>
      <c r="D9591" t="s">
        <v>17527</v>
      </c>
    </row>
    <row r="9592" spans="1:4" x14ac:dyDescent="0.2">
      <c r="A9592">
        <v>105472</v>
      </c>
      <c r="B9592" t="s">
        <v>16905</v>
      </c>
      <c r="C9592" t="s">
        <v>3976</v>
      </c>
      <c r="D9592" t="s">
        <v>17527</v>
      </c>
    </row>
    <row r="9593" spans="1:4" x14ac:dyDescent="0.2">
      <c r="A9593">
        <v>105413</v>
      </c>
      <c r="B9593" t="s">
        <v>16906</v>
      </c>
      <c r="C9593" t="s">
        <v>3976</v>
      </c>
      <c r="D9593" t="s">
        <v>17527</v>
      </c>
    </row>
    <row r="9594" spans="1:4" x14ac:dyDescent="0.2">
      <c r="A9594">
        <v>105423</v>
      </c>
      <c r="B9594" t="s">
        <v>16907</v>
      </c>
      <c r="C9594" t="s">
        <v>3976</v>
      </c>
      <c r="D9594" t="s">
        <v>17527</v>
      </c>
    </row>
    <row r="9595" spans="1:4" x14ac:dyDescent="0.2">
      <c r="A9595">
        <v>105447</v>
      </c>
      <c r="B9595" t="s">
        <v>16908</v>
      </c>
      <c r="C9595" t="s">
        <v>3976</v>
      </c>
      <c r="D9595" t="s">
        <v>17527</v>
      </c>
    </row>
    <row r="9596" spans="1:4" x14ac:dyDescent="0.2">
      <c r="A9596">
        <v>105408</v>
      </c>
      <c r="B9596" t="s">
        <v>16909</v>
      </c>
      <c r="C9596" t="s">
        <v>3976</v>
      </c>
      <c r="D9596" t="s">
        <v>17527</v>
      </c>
    </row>
    <row r="9597" spans="1:4" x14ac:dyDescent="0.2">
      <c r="A9597">
        <v>105479</v>
      </c>
      <c r="B9597" t="s">
        <v>16910</v>
      </c>
      <c r="C9597" t="s">
        <v>3976</v>
      </c>
      <c r="D9597" t="s">
        <v>17527</v>
      </c>
    </row>
    <row r="9598" spans="1:4" x14ac:dyDescent="0.2">
      <c r="A9598">
        <v>105422</v>
      </c>
      <c r="B9598" t="s">
        <v>16911</v>
      </c>
      <c r="C9598" t="s">
        <v>3976</v>
      </c>
      <c r="D9598" t="s">
        <v>17527</v>
      </c>
    </row>
    <row r="9599" spans="1:4" x14ac:dyDescent="0.2">
      <c r="A9599">
        <v>105446</v>
      </c>
      <c r="B9599" t="s">
        <v>16912</v>
      </c>
      <c r="C9599" t="s">
        <v>3976</v>
      </c>
      <c r="D9599" t="s">
        <v>17527</v>
      </c>
    </row>
    <row r="9600" spans="1:4" x14ac:dyDescent="0.2">
      <c r="A9600">
        <v>105474</v>
      </c>
      <c r="B9600" t="s">
        <v>16913</v>
      </c>
      <c r="C9600" t="s">
        <v>3976</v>
      </c>
      <c r="D9600" t="s">
        <v>17527</v>
      </c>
    </row>
    <row r="9601" spans="1:4" x14ac:dyDescent="0.2">
      <c r="A9601">
        <v>105480</v>
      </c>
      <c r="B9601" t="s">
        <v>16914</v>
      </c>
      <c r="C9601" t="s">
        <v>3976</v>
      </c>
      <c r="D9601" t="s">
        <v>17527</v>
      </c>
    </row>
    <row r="9602" spans="1:4" x14ac:dyDescent="0.2">
      <c r="A9602">
        <v>105481</v>
      </c>
      <c r="B9602" t="s">
        <v>16915</v>
      </c>
      <c r="C9602" t="s">
        <v>3976</v>
      </c>
      <c r="D9602" t="s">
        <v>17527</v>
      </c>
    </row>
    <row r="9603" spans="1:4" x14ac:dyDescent="0.2">
      <c r="A9603">
        <v>105449</v>
      </c>
      <c r="B9603" t="s">
        <v>16916</v>
      </c>
      <c r="C9603" t="s">
        <v>3976</v>
      </c>
      <c r="D9603" t="s">
        <v>17527</v>
      </c>
    </row>
    <row r="9604" spans="1:4" x14ac:dyDescent="0.2">
      <c r="A9604">
        <v>105511</v>
      </c>
      <c r="B9604" t="s">
        <v>16917</v>
      </c>
      <c r="C9604" t="s">
        <v>16918</v>
      </c>
      <c r="D9604" t="s">
        <v>17527</v>
      </c>
    </row>
    <row r="9605" spans="1:4" x14ac:dyDescent="0.2">
      <c r="A9605">
        <v>105507</v>
      </c>
      <c r="B9605" t="s">
        <v>16919</v>
      </c>
      <c r="C9605" t="s">
        <v>16918</v>
      </c>
      <c r="D9605" t="s">
        <v>17527</v>
      </c>
    </row>
    <row r="9606" spans="1:4" x14ac:dyDescent="0.2">
      <c r="A9606">
        <v>105512</v>
      </c>
      <c r="B9606" t="s">
        <v>16920</v>
      </c>
      <c r="C9606" t="s">
        <v>16918</v>
      </c>
      <c r="D9606" t="s">
        <v>17527</v>
      </c>
    </row>
    <row r="9607" spans="1:4" x14ac:dyDescent="0.2">
      <c r="A9607">
        <v>105508</v>
      </c>
      <c r="B9607" t="s">
        <v>16921</v>
      </c>
      <c r="C9607" t="s">
        <v>16918</v>
      </c>
      <c r="D9607" t="s">
        <v>17527</v>
      </c>
    </row>
    <row r="9608" spans="1:4" x14ac:dyDescent="0.2">
      <c r="A9608">
        <v>105513</v>
      </c>
      <c r="B9608" t="s">
        <v>16922</v>
      </c>
      <c r="C9608" t="s">
        <v>16918</v>
      </c>
      <c r="D9608" t="s">
        <v>17527</v>
      </c>
    </row>
    <row r="9609" spans="1:4" x14ac:dyDescent="0.2">
      <c r="A9609">
        <v>105509</v>
      </c>
      <c r="B9609" t="s">
        <v>16923</v>
      </c>
      <c r="C9609" t="s">
        <v>16918</v>
      </c>
      <c r="D9609" t="s">
        <v>17527</v>
      </c>
    </row>
    <row r="9610" spans="1:4" x14ac:dyDescent="0.2">
      <c r="A9610">
        <v>105514</v>
      </c>
      <c r="B9610" t="s">
        <v>16924</v>
      </c>
      <c r="C9610" t="s">
        <v>16918</v>
      </c>
      <c r="D9610" t="s">
        <v>17527</v>
      </c>
    </row>
    <row r="9611" spans="1:4" x14ac:dyDescent="0.2">
      <c r="A9611">
        <v>105510</v>
      </c>
      <c r="B9611" t="s">
        <v>16925</v>
      </c>
      <c r="C9611" t="s">
        <v>16918</v>
      </c>
      <c r="D9611" t="s">
        <v>17527</v>
      </c>
    </row>
    <row r="9612" spans="1:4" x14ac:dyDescent="0.2">
      <c r="A9612">
        <v>100207</v>
      </c>
      <c r="B9612" t="s">
        <v>16926</v>
      </c>
      <c r="C9612" t="s">
        <v>8931</v>
      </c>
      <c r="D9612">
        <v>596.14</v>
      </c>
    </row>
    <row r="9613" spans="1:4" x14ac:dyDescent="0.2">
      <c r="A9613">
        <v>100211</v>
      </c>
      <c r="B9613" t="s">
        <v>16927</v>
      </c>
      <c r="C9613" t="s">
        <v>15131</v>
      </c>
      <c r="D9613">
        <v>9.8000000000000007</v>
      </c>
    </row>
    <row r="9614" spans="1:4" x14ac:dyDescent="0.2">
      <c r="A9614">
        <v>100210</v>
      </c>
      <c r="B9614" t="s">
        <v>16928</v>
      </c>
      <c r="C9614" t="s">
        <v>15131</v>
      </c>
      <c r="D9614">
        <v>25.4</v>
      </c>
    </row>
    <row r="9615" spans="1:4" x14ac:dyDescent="0.2">
      <c r="A9615">
        <v>100221</v>
      </c>
      <c r="B9615" t="s">
        <v>16929</v>
      </c>
      <c r="C9615" t="s">
        <v>16930</v>
      </c>
      <c r="D9615">
        <v>44.89</v>
      </c>
    </row>
    <row r="9616" spans="1:4" x14ac:dyDescent="0.2">
      <c r="A9616">
        <v>100203</v>
      </c>
      <c r="B9616" t="s">
        <v>16931</v>
      </c>
      <c r="C9616" t="s">
        <v>16932</v>
      </c>
      <c r="D9616">
        <v>1.57</v>
      </c>
    </row>
    <row r="9617" spans="1:4" x14ac:dyDescent="0.2">
      <c r="A9617">
        <v>100202</v>
      </c>
      <c r="B9617" t="s">
        <v>16933</v>
      </c>
      <c r="C9617" t="s">
        <v>16932</v>
      </c>
      <c r="D9617">
        <v>1.33</v>
      </c>
    </row>
    <row r="9618" spans="1:4" x14ac:dyDescent="0.2">
      <c r="A9618">
        <v>100201</v>
      </c>
      <c r="B9618" t="s">
        <v>16934</v>
      </c>
      <c r="C9618" t="s">
        <v>16932</v>
      </c>
      <c r="D9618">
        <v>1.1299999999999999</v>
      </c>
    </row>
    <row r="9619" spans="1:4" x14ac:dyDescent="0.2">
      <c r="A9619">
        <v>100216</v>
      </c>
      <c r="B9619" t="s">
        <v>16935</v>
      </c>
      <c r="C9619" t="s">
        <v>15131</v>
      </c>
      <c r="D9619">
        <v>1.37</v>
      </c>
    </row>
    <row r="9620" spans="1:4" x14ac:dyDescent="0.2">
      <c r="A9620">
        <v>100215</v>
      </c>
      <c r="B9620" t="s">
        <v>16936</v>
      </c>
      <c r="C9620" t="s">
        <v>15131</v>
      </c>
      <c r="D9620">
        <v>5.1100000000000003</v>
      </c>
    </row>
    <row r="9621" spans="1:4" x14ac:dyDescent="0.2">
      <c r="A9621">
        <v>100214</v>
      </c>
      <c r="B9621" t="s">
        <v>16937</v>
      </c>
      <c r="C9621" t="s">
        <v>15131</v>
      </c>
      <c r="D9621">
        <v>5.97</v>
      </c>
    </row>
    <row r="9622" spans="1:4" x14ac:dyDescent="0.2">
      <c r="A9622">
        <v>100223</v>
      </c>
      <c r="B9622" t="s">
        <v>16938</v>
      </c>
      <c r="C9622" t="s">
        <v>16930</v>
      </c>
      <c r="D9622">
        <v>7.96</v>
      </c>
    </row>
    <row r="9623" spans="1:4" x14ac:dyDescent="0.2">
      <c r="A9623">
        <v>100280</v>
      </c>
      <c r="B9623" t="s">
        <v>16939</v>
      </c>
      <c r="C9623" t="s">
        <v>15131</v>
      </c>
      <c r="D9623">
        <v>26.1</v>
      </c>
    </row>
    <row r="9624" spans="1:4" x14ac:dyDescent="0.2">
      <c r="A9624">
        <v>100270</v>
      </c>
      <c r="B9624" t="s">
        <v>16940</v>
      </c>
      <c r="C9624" t="s">
        <v>15131</v>
      </c>
      <c r="D9624">
        <v>89.07</v>
      </c>
    </row>
    <row r="9625" spans="1:4" x14ac:dyDescent="0.2">
      <c r="A9625">
        <v>100286</v>
      </c>
      <c r="B9625" t="s">
        <v>16941</v>
      </c>
      <c r="C9625" t="s">
        <v>10881</v>
      </c>
      <c r="D9625">
        <v>19.489999999999998</v>
      </c>
    </row>
    <row r="9626" spans="1:4" x14ac:dyDescent="0.2">
      <c r="A9626">
        <v>100213</v>
      </c>
      <c r="B9626" t="s">
        <v>16942</v>
      </c>
      <c r="C9626" t="s">
        <v>15131</v>
      </c>
      <c r="D9626">
        <v>3.89</v>
      </c>
    </row>
    <row r="9627" spans="1:4" x14ac:dyDescent="0.2">
      <c r="A9627">
        <v>100212</v>
      </c>
      <c r="B9627" t="s">
        <v>16943</v>
      </c>
      <c r="C9627" t="s">
        <v>15131</v>
      </c>
      <c r="D9627">
        <v>10.82</v>
      </c>
    </row>
    <row r="9628" spans="1:4" x14ac:dyDescent="0.2">
      <c r="A9628">
        <v>100222</v>
      </c>
      <c r="B9628" t="s">
        <v>16944</v>
      </c>
      <c r="C9628" t="s">
        <v>16930</v>
      </c>
      <c r="D9628">
        <v>17</v>
      </c>
    </row>
    <row r="9629" spans="1:4" x14ac:dyDescent="0.2">
      <c r="A9629">
        <v>100226</v>
      </c>
      <c r="B9629" t="s">
        <v>16945</v>
      </c>
      <c r="C9629" t="s">
        <v>16946</v>
      </c>
      <c r="D9629">
        <v>0.97</v>
      </c>
    </row>
    <row r="9630" spans="1:4" x14ac:dyDescent="0.2">
      <c r="A9630">
        <v>100200</v>
      </c>
      <c r="B9630" t="s">
        <v>16947</v>
      </c>
      <c r="C9630" t="s">
        <v>16932</v>
      </c>
      <c r="D9630">
        <v>0.56999999999999995</v>
      </c>
    </row>
    <row r="9631" spans="1:4" x14ac:dyDescent="0.2">
      <c r="A9631">
        <v>100199</v>
      </c>
      <c r="B9631" t="s">
        <v>16948</v>
      </c>
      <c r="C9631" t="s">
        <v>16932</v>
      </c>
      <c r="D9631">
        <v>0.46</v>
      </c>
    </row>
    <row r="9632" spans="1:4" x14ac:dyDescent="0.2">
      <c r="A9632">
        <v>100198</v>
      </c>
      <c r="B9632" t="s">
        <v>16949</v>
      </c>
      <c r="C9632" t="s">
        <v>16932</v>
      </c>
      <c r="D9632">
        <v>0.39</v>
      </c>
    </row>
    <row r="9633" spans="1:4" x14ac:dyDescent="0.2">
      <c r="A9633">
        <v>100283</v>
      </c>
      <c r="B9633" t="s">
        <v>16950</v>
      </c>
      <c r="C9633" t="s">
        <v>16930</v>
      </c>
      <c r="D9633">
        <v>35.96</v>
      </c>
    </row>
    <row r="9634" spans="1:4" x14ac:dyDescent="0.2">
      <c r="A9634">
        <v>100227</v>
      </c>
      <c r="B9634" t="s">
        <v>16951</v>
      </c>
      <c r="C9634" t="s">
        <v>16946</v>
      </c>
      <c r="D9634">
        <v>1.44</v>
      </c>
    </row>
    <row r="9635" spans="1:4" x14ac:dyDescent="0.2">
      <c r="A9635">
        <v>100205</v>
      </c>
      <c r="B9635" t="s">
        <v>8930</v>
      </c>
      <c r="C9635" t="s">
        <v>8931</v>
      </c>
      <c r="D9635" s="335">
        <v>2084.0300000000002</v>
      </c>
    </row>
    <row r="9636" spans="1:4" x14ac:dyDescent="0.2">
      <c r="A9636">
        <v>100206</v>
      </c>
      <c r="B9636" t="s">
        <v>16952</v>
      </c>
      <c r="C9636" t="s">
        <v>8931</v>
      </c>
      <c r="D9636" s="335">
        <v>1506.4</v>
      </c>
    </row>
    <row r="9637" spans="1:4" x14ac:dyDescent="0.2">
      <c r="A9637">
        <v>100281</v>
      </c>
      <c r="B9637" t="s">
        <v>16953</v>
      </c>
      <c r="C9637" t="s">
        <v>15131</v>
      </c>
      <c r="D9637">
        <v>4.66</v>
      </c>
    </row>
    <row r="9638" spans="1:4" x14ac:dyDescent="0.2">
      <c r="A9638">
        <v>100219</v>
      </c>
      <c r="B9638" t="s">
        <v>16954</v>
      </c>
      <c r="C9638" t="s">
        <v>15131</v>
      </c>
      <c r="D9638">
        <v>0.56999999999999995</v>
      </c>
    </row>
    <row r="9639" spans="1:4" x14ac:dyDescent="0.2">
      <c r="A9639">
        <v>100218</v>
      </c>
      <c r="B9639" t="s">
        <v>16955</v>
      </c>
      <c r="C9639" t="s">
        <v>15131</v>
      </c>
      <c r="D9639">
        <v>2.6</v>
      </c>
    </row>
    <row r="9640" spans="1:4" x14ac:dyDescent="0.2">
      <c r="A9640">
        <v>100217</v>
      </c>
      <c r="B9640" t="s">
        <v>16956</v>
      </c>
      <c r="C9640" t="s">
        <v>15131</v>
      </c>
      <c r="D9640">
        <v>3.8</v>
      </c>
    </row>
    <row r="9641" spans="1:4" x14ac:dyDescent="0.2">
      <c r="A9641">
        <v>100224</v>
      </c>
      <c r="B9641" t="s">
        <v>16957</v>
      </c>
      <c r="C9641" t="s">
        <v>16930</v>
      </c>
      <c r="D9641">
        <v>3.8</v>
      </c>
    </row>
    <row r="9642" spans="1:4" x14ac:dyDescent="0.2">
      <c r="A9642">
        <v>100228</v>
      </c>
      <c r="B9642" t="s">
        <v>16958</v>
      </c>
      <c r="C9642" t="s">
        <v>16946</v>
      </c>
      <c r="D9642">
        <v>0.38</v>
      </c>
    </row>
    <row r="9643" spans="1:4" x14ac:dyDescent="0.2">
      <c r="A9643">
        <v>100204</v>
      </c>
      <c r="B9643" t="s">
        <v>16959</v>
      </c>
      <c r="C9643" t="s">
        <v>16932</v>
      </c>
      <c r="D9643">
        <v>0.14000000000000001</v>
      </c>
    </row>
    <row r="9644" spans="1:4" x14ac:dyDescent="0.2">
      <c r="A9644">
        <v>100284</v>
      </c>
      <c r="B9644" t="s">
        <v>16960</v>
      </c>
      <c r="C9644" t="s">
        <v>16930</v>
      </c>
      <c r="D9644">
        <v>13.63</v>
      </c>
    </row>
    <row r="9645" spans="1:4" x14ac:dyDescent="0.2">
      <c r="A9645">
        <v>100277</v>
      </c>
      <c r="B9645" t="s">
        <v>16961</v>
      </c>
      <c r="C9645" t="s">
        <v>16930</v>
      </c>
      <c r="D9645">
        <v>2.4300000000000002</v>
      </c>
    </row>
    <row r="9646" spans="1:4" x14ac:dyDescent="0.2">
      <c r="A9646">
        <v>100278</v>
      </c>
      <c r="B9646" t="s">
        <v>16962</v>
      </c>
      <c r="C9646" t="s">
        <v>15131</v>
      </c>
      <c r="D9646">
        <v>56.85</v>
      </c>
    </row>
    <row r="9647" spans="1:4" x14ac:dyDescent="0.2">
      <c r="A9647">
        <v>100268</v>
      </c>
      <c r="B9647" t="s">
        <v>16963</v>
      </c>
      <c r="C9647" t="s">
        <v>15131</v>
      </c>
      <c r="D9647">
        <v>118.82</v>
      </c>
    </row>
    <row r="9648" spans="1:4" x14ac:dyDescent="0.2">
      <c r="A9648">
        <v>100285</v>
      </c>
      <c r="B9648" t="s">
        <v>16964</v>
      </c>
      <c r="C9648" t="s">
        <v>10881</v>
      </c>
      <c r="D9648">
        <v>59.81</v>
      </c>
    </row>
    <row r="9649" spans="1:4" x14ac:dyDescent="0.2">
      <c r="A9649">
        <v>100209</v>
      </c>
      <c r="B9649" t="s">
        <v>16965</v>
      </c>
      <c r="C9649" t="s">
        <v>15131</v>
      </c>
      <c r="D9649">
        <v>13.78</v>
      </c>
    </row>
    <row r="9650" spans="1:4" x14ac:dyDescent="0.2">
      <c r="A9650">
        <v>100208</v>
      </c>
      <c r="B9650" t="s">
        <v>16966</v>
      </c>
      <c r="C9650" t="s">
        <v>15131</v>
      </c>
      <c r="D9650">
        <v>27.57</v>
      </c>
    </row>
    <row r="9651" spans="1:4" x14ac:dyDescent="0.2">
      <c r="A9651">
        <v>100256</v>
      </c>
      <c r="B9651" t="s">
        <v>16967</v>
      </c>
      <c r="C9651" t="s">
        <v>10881</v>
      </c>
      <c r="D9651">
        <v>12.63</v>
      </c>
    </row>
    <row r="9652" spans="1:4" x14ac:dyDescent="0.2">
      <c r="A9652">
        <v>100220</v>
      </c>
      <c r="B9652" t="s">
        <v>16968</v>
      </c>
      <c r="C9652" t="s">
        <v>16930</v>
      </c>
      <c r="D9652">
        <v>39.6</v>
      </c>
    </row>
    <row r="9653" spans="1:4" x14ac:dyDescent="0.2">
      <c r="A9653">
        <v>100287</v>
      </c>
      <c r="B9653" t="s">
        <v>16969</v>
      </c>
      <c r="C9653" t="s">
        <v>10881</v>
      </c>
      <c r="D9653">
        <v>18.66</v>
      </c>
    </row>
    <row r="9654" spans="1:4" x14ac:dyDescent="0.2">
      <c r="A9654">
        <v>100274</v>
      </c>
      <c r="B9654" t="s">
        <v>16970</v>
      </c>
      <c r="C9654" t="s">
        <v>16930</v>
      </c>
      <c r="D9654">
        <v>39.619999999999997</v>
      </c>
    </row>
    <row r="9655" spans="1:4" x14ac:dyDescent="0.2">
      <c r="A9655">
        <v>100264</v>
      </c>
      <c r="B9655" t="s">
        <v>16971</v>
      </c>
      <c r="C9655" t="s">
        <v>16930</v>
      </c>
      <c r="D9655">
        <v>55.91</v>
      </c>
    </row>
    <row r="9656" spans="1:4" x14ac:dyDescent="0.2">
      <c r="A9656">
        <v>100225</v>
      </c>
      <c r="B9656" t="s">
        <v>16972</v>
      </c>
      <c r="C9656" t="s">
        <v>16946</v>
      </c>
      <c r="D9656">
        <v>3.11</v>
      </c>
    </row>
    <row r="9657" spans="1:4" x14ac:dyDescent="0.2">
      <c r="A9657">
        <v>100266</v>
      </c>
      <c r="B9657" t="s">
        <v>16973</v>
      </c>
      <c r="C9657" t="s">
        <v>15131</v>
      </c>
      <c r="D9657">
        <v>118.82</v>
      </c>
    </row>
    <row r="9658" spans="1:4" x14ac:dyDescent="0.2">
      <c r="A9658">
        <v>100257</v>
      </c>
      <c r="B9658" t="s">
        <v>16974</v>
      </c>
      <c r="C9658" t="s">
        <v>10881</v>
      </c>
      <c r="D9658">
        <v>7.58</v>
      </c>
    </row>
    <row r="9659" spans="1:4" x14ac:dyDescent="0.2">
      <c r="A9659">
        <v>100197</v>
      </c>
      <c r="B9659" t="s">
        <v>16975</v>
      </c>
      <c r="C9659" t="s">
        <v>16932</v>
      </c>
      <c r="D9659">
        <v>2.8</v>
      </c>
    </row>
    <row r="9660" spans="1:4" x14ac:dyDescent="0.2">
      <c r="A9660">
        <v>100196</v>
      </c>
      <c r="B9660" t="s">
        <v>16976</v>
      </c>
      <c r="C9660" t="s">
        <v>16932</v>
      </c>
      <c r="D9660">
        <v>1.86</v>
      </c>
    </row>
    <row r="9661" spans="1:4" x14ac:dyDescent="0.2">
      <c r="A9661">
        <v>100195</v>
      </c>
      <c r="B9661" t="s">
        <v>16977</v>
      </c>
      <c r="C9661" t="s">
        <v>16932</v>
      </c>
      <c r="D9661">
        <v>1.1100000000000001</v>
      </c>
    </row>
    <row r="9662" spans="1:4" x14ac:dyDescent="0.2">
      <c r="A9662">
        <v>100273</v>
      </c>
      <c r="B9662" t="s">
        <v>16978</v>
      </c>
      <c r="C9662" t="s">
        <v>16932</v>
      </c>
      <c r="D9662">
        <v>4.6399999999999997</v>
      </c>
    </row>
    <row r="9663" spans="1:4" x14ac:dyDescent="0.2">
      <c r="A9663">
        <v>100282</v>
      </c>
      <c r="B9663" t="s">
        <v>16979</v>
      </c>
      <c r="C9663" t="s">
        <v>16930</v>
      </c>
      <c r="D9663">
        <v>222.62</v>
      </c>
    </row>
    <row r="9664" spans="1:4" x14ac:dyDescent="0.2">
      <c r="A9664">
        <v>100276</v>
      </c>
      <c r="B9664" t="s">
        <v>16980</v>
      </c>
      <c r="C9664" t="s">
        <v>16930</v>
      </c>
      <c r="D9664">
        <v>46.75</v>
      </c>
    </row>
    <row r="9665" spans="1:4" x14ac:dyDescent="0.2">
      <c r="A9665">
        <v>100275</v>
      </c>
      <c r="B9665" t="s">
        <v>16981</v>
      </c>
      <c r="C9665" t="s">
        <v>16930</v>
      </c>
      <c r="D9665">
        <v>25.62</v>
      </c>
    </row>
    <row r="9666" spans="1:4" x14ac:dyDescent="0.2">
      <c r="A9666">
        <v>100254</v>
      </c>
      <c r="B9666" t="s">
        <v>16982</v>
      </c>
      <c r="C9666" t="s">
        <v>10881</v>
      </c>
      <c r="D9666">
        <v>55.99</v>
      </c>
    </row>
    <row r="9667" spans="1:4" x14ac:dyDescent="0.2">
      <c r="A9667">
        <v>100250</v>
      </c>
      <c r="B9667" t="s">
        <v>16983</v>
      </c>
      <c r="C9667" t="s">
        <v>10881</v>
      </c>
      <c r="D9667">
        <v>6.31</v>
      </c>
    </row>
    <row r="9668" spans="1:4" x14ac:dyDescent="0.2">
      <c r="A9668">
        <v>100251</v>
      </c>
      <c r="B9668" t="s">
        <v>10880</v>
      </c>
      <c r="C9668" t="s">
        <v>10881</v>
      </c>
      <c r="D9668">
        <v>18.66</v>
      </c>
    </row>
    <row r="9669" spans="1:4" x14ac:dyDescent="0.2">
      <c r="A9669">
        <v>100252</v>
      </c>
      <c r="B9669" t="s">
        <v>16984</v>
      </c>
      <c r="C9669" t="s">
        <v>10881</v>
      </c>
      <c r="D9669">
        <v>27.99</v>
      </c>
    </row>
    <row r="9670" spans="1:4" x14ac:dyDescent="0.2">
      <c r="A9670">
        <v>100253</v>
      </c>
      <c r="B9670" t="s">
        <v>16985</v>
      </c>
      <c r="C9670" t="s">
        <v>10881</v>
      </c>
      <c r="D9670">
        <v>37.33</v>
      </c>
    </row>
    <row r="9671" spans="1:4" x14ac:dyDescent="0.2">
      <c r="A9671">
        <v>100249</v>
      </c>
      <c r="B9671" t="s">
        <v>16986</v>
      </c>
      <c r="C9671" t="s">
        <v>10881</v>
      </c>
      <c r="D9671">
        <v>3.78</v>
      </c>
    </row>
    <row r="9672" spans="1:4" x14ac:dyDescent="0.2">
      <c r="A9672">
        <v>100244</v>
      </c>
      <c r="B9672" t="s">
        <v>16987</v>
      </c>
      <c r="C9672" t="s">
        <v>10881</v>
      </c>
      <c r="D9672">
        <v>5.68</v>
      </c>
    </row>
    <row r="9673" spans="1:4" x14ac:dyDescent="0.2">
      <c r="A9673">
        <v>100245</v>
      </c>
      <c r="B9673" t="s">
        <v>16988</v>
      </c>
      <c r="C9673" t="s">
        <v>10881</v>
      </c>
      <c r="D9673">
        <v>11.37</v>
      </c>
    </row>
    <row r="9674" spans="1:4" x14ac:dyDescent="0.2">
      <c r="A9674">
        <v>100243</v>
      </c>
      <c r="B9674" t="s">
        <v>16989</v>
      </c>
      <c r="C9674" t="s">
        <v>10881</v>
      </c>
      <c r="D9674">
        <v>4.54</v>
      </c>
    </row>
    <row r="9675" spans="1:4" x14ac:dyDescent="0.2">
      <c r="A9675">
        <v>100239</v>
      </c>
      <c r="B9675" t="s">
        <v>16990</v>
      </c>
      <c r="C9675" t="s">
        <v>10881</v>
      </c>
      <c r="D9675">
        <v>9.4700000000000006</v>
      </c>
    </row>
    <row r="9676" spans="1:4" x14ac:dyDescent="0.2">
      <c r="A9676">
        <v>100238</v>
      </c>
      <c r="B9676" t="s">
        <v>16991</v>
      </c>
      <c r="C9676" t="s">
        <v>10881</v>
      </c>
      <c r="D9676">
        <v>7.58</v>
      </c>
    </row>
    <row r="9677" spans="1:4" x14ac:dyDescent="0.2">
      <c r="A9677">
        <v>100241</v>
      </c>
      <c r="B9677" t="s">
        <v>16992</v>
      </c>
      <c r="C9677" t="s">
        <v>10881</v>
      </c>
      <c r="D9677">
        <v>9.4700000000000006</v>
      </c>
    </row>
    <row r="9678" spans="1:4" x14ac:dyDescent="0.2">
      <c r="A9678">
        <v>100242</v>
      </c>
      <c r="B9678" t="s">
        <v>16993</v>
      </c>
      <c r="C9678" t="s">
        <v>10881</v>
      </c>
      <c r="D9678">
        <v>27.99</v>
      </c>
    </row>
    <row r="9679" spans="1:4" x14ac:dyDescent="0.2">
      <c r="A9679">
        <v>100240</v>
      </c>
      <c r="B9679" t="s">
        <v>16994</v>
      </c>
      <c r="C9679" t="s">
        <v>10881</v>
      </c>
      <c r="D9679">
        <v>5.68</v>
      </c>
    </row>
    <row r="9680" spans="1:4" x14ac:dyDescent="0.2">
      <c r="A9680">
        <v>100237</v>
      </c>
      <c r="B9680" t="s">
        <v>16995</v>
      </c>
      <c r="C9680" t="s">
        <v>10881</v>
      </c>
      <c r="D9680">
        <v>4.7300000000000004</v>
      </c>
    </row>
    <row r="9681" spans="1:4" x14ac:dyDescent="0.2">
      <c r="A9681">
        <v>100236</v>
      </c>
      <c r="B9681" t="s">
        <v>16996</v>
      </c>
      <c r="C9681" t="s">
        <v>10881</v>
      </c>
      <c r="D9681">
        <v>3.95</v>
      </c>
    </row>
    <row r="9682" spans="1:4" x14ac:dyDescent="0.2">
      <c r="A9682">
        <v>100248</v>
      </c>
      <c r="B9682" t="s">
        <v>16997</v>
      </c>
      <c r="C9682" t="s">
        <v>10881</v>
      </c>
      <c r="D9682">
        <v>18.66</v>
      </c>
    </row>
    <row r="9683" spans="1:4" x14ac:dyDescent="0.2">
      <c r="A9683">
        <v>100247</v>
      </c>
      <c r="B9683" t="s">
        <v>16998</v>
      </c>
      <c r="C9683" t="s">
        <v>10881</v>
      </c>
      <c r="D9683">
        <v>4.7300000000000004</v>
      </c>
    </row>
    <row r="9684" spans="1:4" x14ac:dyDescent="0.2">
      <c r="A9684">
        <v>100246</v>
      </c>
      <c r="B9684" t="s">
        <v>16999</v>
      </c>
      <c r="C9684" t="s">
        <v>10881</v>
      </c>
      <c r="D9684">
        <v>3.78</v>
      </c>
    </row>
    <row r="9685" spans="1:4" x14ac:dyDescent="0.2">
      <c r="A9685">
        <v>100255</v>
      </c>
      <c r="B9685" t="s">
        <v>17000</v>
      </c>
      <c r="C9685" t="s">
        <v>10881</v>
      </c>
      <c r="D9685">
        <v>18.940000000000001</v>
      </c>
    </row>
    <row r="9686" spans="1:4" x14ac:dyDescent="0.2">
      <c r="A9686">
        <v>100263</v>
      </c>
      <c r="B9686" t="s">
        <v>17001</v>
      </c>
      <c r="C9686" t="s">
        <v>16932</v>
      </c>
      <c r="D9686">
        <v>3.07</v>
      </c>
    </row>
    <row r="9687" spans="1:4" x14ac:dyDescent="0.2">
      <c r="A9687">
        <v>100260</v>
      </c>
      <c r="B9687" t="s">
        <v>17002</v>
      </c>
      <c r="C9687" t="s">
        <v>16932</v>
      </c>
      <c r="D9687">
        <v>12.3</v>
      </c>
    </row>
    <row r="9688" spans="1:4" x14ac:dyDescent="0.2">
      <c r="A9688">
        <v>100261</v>
      </c>
      <c r="B9688" t="s">
        <v>17003</v>
      </c>
      <c r="C9688" t="s">
        <v>16932</v>
      </c>
      <c r="D9688">
        <v>7.73</v>
      </c>
    </row>
    <row r="9689" spans="1:4" x14ac:dyDescent="0.2">
      <c r="A9689">
        <v>100262</v>
      </c>
      <c r="B9689" t="s">
        <v>17004</v>
      </c>
      <c r="C9689" t="s">
        <v>16932</v>
      </c>
      <c r="D9689">
        <v>4.79</v>
      </c>
    </row>
    <row r="9690" spans="1:4" x14ac:dyDescent="0.2">
      <c r="A9690">
        <v>100271</v>
      </c>
      <c r="B9690" t="s">
        <v>17005</v>
      </c>
      <c r="C9690" t="s">
        <v>16930</v>
      </c>
      <c r="D9690">
        <v>89.11</v>
      </c>
    </row>
    <row r="9691" spans="1:4" x14ac:dyDescent="0.2">
      <c r="A9691">
        <v>100258</v>
      </c>
      <c r="B9691" t="s">
        <v>17006</v>
      </c>
      <c r="C9691" t="s">
        <v>10881</v>
      </c>
      <c r="D9691">
        <v>18.940000000000001</v>
      </c>
    </row>
    <row r="9692" spans="1:4" x14ac:dyDescent="0.2">
      <c r="A9692">
        <v>100259</v>
      </c>
      <c r="B9692" t="s">
        <v>17007</v>
      </c>
      <c r="C9692" t="s">
        <v>10881</v>
      </c>
      <c r="D9692">
        <v>37.33</v>
      </c>
    </row>
    <row r="9693" spans="1:4" x14ac:dyDescent="0.2">
      <c r="A9693">
        <v>100279</v>
      </c>
      <c r="B9693" t="s">
        <v>17008</v>
      </c>
      <c r="C9693" t="s">
        <v>52</v>
      </c>
      <c r="D9693">
        <v>1.1000000000000001</v>
      </c>
    </row>
    <row r="9694" spans="1:4" x14ac:dyDescent="0.2">
      <c r="A9694">
        <v>100233</v>
      </c>
      <c r="B9694" t="s">
        <v>17009</v>
      </c>
      <c r="C9694" t="s">
        <v>52</v>
      </c>
      <c r="D9694">
        <v>0.26</v>
      </c>
    </row>
    <row r="9695" spans="1:4" x14ac:dyDescent="0.2">
      <c r="A9695">
        <v>100232</v>
      </c>
      <c r="B9695" t="s">
        <v>17010</v>
      </c>
      <c r="C9695" t="s">
        <v>52</v>
      </c>
      <c r="D9695">
        <v>0.52</v>
      </c>
    </row>
    <row r="9696" spans="1:4" x14ac:dyDescent="0.2">
      <c r="A9696">
        <v>100234</v>
      </c>
      <c r="B9696" t="s">
        <v>17011</v>
      </c>
      <c r="C9696" t="s">
        <v>3211</v>
      </c>
      <c r="D9696">
        <v>0.78</v>
      </c>
    </row>
    <row r="9697" spans="1:4" x14ac:dyDescent="0.2">
      <c r="A9697">
        <v>100265</v>
      </c>
      <c r="B9697" t="s">
        <v>17012</v>
      </c>
      <c r="C9697" t="s">
        <v>3211</v>
      </c>
      <c r="D9697">
        <v>1.17</v>
      </c>
    </row>
    <row r="9698" spans="1:4" x14ac:dyDescent="0.2">
      <c r="A9698">
        <v>100235</v>
      </c>
      <c r="B9698" t="s">
        <v>17013</v>
      </c>
      <c r="C9698" t="s">
        <v>556</v>
      </c>
      <c r="D9698">
        <v>0.06</v>
      </c>
    </row>
    <row r="9699" spans="1:4" x14ac:dyDescent="0.2">
      <c r="A9699">
        <v>100267</v>
      </c>
      <c r="B9699" t="s">
        <v>17014</v>
      </c>
      <c r="C9699" t="s">
        <v>52</v>
      </c>
      <c r="D9699">
        <v>2.35</v>
      </c>
    </row>
    <row r="9700" spans="1:4" x14ac:dyDescent="0.2">
      <c r="A9700">
        <v>100231</v>
      </c>
      <c r="B9700" t="s">
        <v>17015</v>
      </c>
      <c r="C9700" t="s">
        <v>94</v>
      </c>
      <c r="D9700">
        <v>0.05</v>
      </c>
    </row>
    <row r="9701" spans="1:4" x14ac:dyDescent="0.2">
      <c r="A9701">
        <v>100230</v>
      </c>
      <c r="B9701" t="s">
        <v>17016</v>
      </c>
      <c r="C9701" t="s">
        <v>94</v>
      </c>
      <c r="D9701">
        <v>0.03</v>
      </c>
    </row>
    <row r="9702" spans="1:4" x14ac:dyDescent="0.2">
      <c r="A9702">
        <v>100229</v>
      </c>
      <c r="B9702" t="s">
        <v>17017</v>
      </c>
      <c r="C9702" t="s">
        <v>94</v>
      </c>
      <c r="D9702">
        <v>0.02</v>
      </c>
    </row>
    <row r="9703" spans="1:4" x14ac:dyDescent="0.2">
      <c r="A9703">
        <v>100272</v>
      </c>
      <c r="B9703" t="s">
        <v>17018</v>
      </c>
      <c r="C9703" t="s">
        <v>3211</v>
      </c>
      <c r="D9703">
        <v>1.76</v>
      </c>
    </row>
    <row r="9704" spans="1:4" x14ac:dyDescent="0.2">
      <c r="A9704">
        <v>100269</v>
      </c>
      <c r="B9704" t="s">
        <v>17019</v>
      </c>
      <c r="C9704" t="s">
        <v>52</v>
      </c>
      <c r="D9704">
        <v>2.35</v>
      </c>
    </row>
    <row r="9705" spans="1:4" x14ac:dyDescent="0.2">
      <c r="A9705">
        <v>100986</v>
      </c>
      <c r="B9705" t="s">
        <v>17020</v>
      </c>
      <c r="C9705" t="s">
        <v>2968</v>
      </c>
      <c r="D9705">
        <v>10.55</v>
      </c>
    </row>
    <row r="9706" spans="1:4" x14ac:dyDescent="0.2">
      <c r="A9706">
        <v>101002</v>
      </c>
      <c r="B9706" t="s">
        <v>17021</v>
      </c>
      <c r="C9706" t="s">
        <v>3976</v>
      </c>
      <c r="D9706">
        <v>7.02</v>
      </c>
    </row>
    <row r="9707" spans="1:4" x14ac:dyDescent="0.2">
      <c r="A9707">
        <v>100987</v>
      </c>
      <c r="B9707" t="s">
        <v>17022</v>
      </c>
      <c r="C9707" t="s">
        <v>2968</v>
      </c>
      <c r="D9707">
        <v>11.95</v>
      </c>
    </row>
    <row r="9708" spans="1:4" x14ac:dyDescent="0.2">
      <c r="A9708">
        <v>101003</v>
      </c>
      <c r="B9708" t="s">
        <v>17023</v>
      </c>
      <c r="C9708" t="s">
        <v>3976</v>
      </c>
      <c r="D9708">
        <v>7.95</v>
      </c>
    </row>
    <row r="9709" spans="1:4" x14ac:dyDescent="0.2">
      <c r="A9709">
        <v>100988</v>
      </c>
      <c r="B9709" t="s">
        <v>17024</v>
      </c>
      <c r="C9709" t="s">
        <v>2968</v>
      </c>
      <c r="D9709">
        <v>12.51</v>
      </c>
    </row>
    <row r="9710" spans="1:4" x14ac:dyDescent="0.2">
      <c r="A9710">
        <v>101004</v>
      </c>
      <c r="B9710" t="s">
        <v>17025</v>
      </c>
      <c r="C9710" t="s">
        <v>3976</v>
      </c>
      <c r="D9710">
        <v>8.34</v>
      </c>
    </row>
    <row r="9711" spans="1:4" x14ac:dyDescent="0.2">
      <c r="A9711">
        <v>100985</v>
      </c>
      <c r="B9711" t="s">
        <v>17026</v>
      </c>
      <c r="C9711" t="s">
        <v>2968</v>
      </c>
      <c r="D9711">
        <v>9.19</v>
      </c>
    </row>
    <row r="9712" spans="1:4" x14ac:dyDescent="0.2">
      <c r="A9712">
        <v>101001</v>
      </c>
      <c r="B9712" t="s">
        <v>17027</v>
      </c>
      <c r="C9712" t="s">
        <v>3976</v>
      </c>
      <c r="D9712">
        <v>6.13</v>
      </c>
    </row>
    <row r="9713" spans="1:4" x14ac:dyDescent="0.2">
      <c r="A9713">
        <v>101008</v>
      </c>
      <c r="B9713" t="s">
        <v>17028</v>
      </c>
      <c r="C9713" t="s">
        <v>2968</v>
      </c>
      <c r="D9713">
        <v>6.25</v>
      </c>
    </row>
    <row r="9714" spans="1:4" x14ac:dyDescent="0.2">
      <c r="A9714">
        <v>101007</v>
      </c>
      <c r="B9714" t="s">
        <v>14551</v>
      </c>
      <c r="C9714" t="s">
        <v>2968</v>
      </c>
      <c r="D9714">
        <v>6.29</v>
      </c>
    </row>
    <row r="9715" spans="1:4" x14ac:dyDescent="0.2">
      <c r="A9715">
        <v>100982</v>
      </c>
      <c r="B9715" t="s">
        <v>17029</v>
      </c>
      <c r="C9715" t="s">
        <v>2968</v>
      </c>
      <c r="D9715">
        <v>10.42</v>
      </c>
    </row>
    <row r="9716" spans="1:4" x14ac:dyDescent="0.2">
      <c r="A9716">
        <v>100998</v>
      </c>
      <c r="B9716" t="s">
        <v>17030</v>
      </c>
      <c r="C9716" t="s">
        <v>3976</v>
      </c>
      <c r="D9716">
        <v>6.96</v>
      </c>
    </row>
    <row r="9717" spans="1:4" x14ac:dyDescent="0.2">
      <c r="A9717">
        <v>100983</v>
      </c>
      <c r="B9717" t="s">
        <v>17031</v>
      </c>
      <c r="C9717" t="s">
        <v>2968</v>
      </c>
      <c r="D9717">
        <v>10.33</v>
      </c>
    </row>
    <row r="9718" spans="1:4" x14ac:dyDescent="0.2">
      <c r="A9718">
        <v>100999</v>
      </c>
      <c r="B9718" t="s">
        <v>17032</v>
      </c>
      <c r="C9718" t="s">
        <v>3976</v>
      </c>
      <c r="D9718">
        <v>6.93</v>
      </c>
    </row>
    <row r="9719" spans="1:4" x14ac:dyDescent="0.2">
      <c r="A9719">
        <v>100984</v>
      </c>
      <c r="B9719" t="s">
        <v>17033</v>
      </c>
      <c r="C9719" t="s">
        <v>2968</v>
      </c>
      <c r="D9719">
        <v>10.039999999999999</v>
      </c>
    </row>
    <row r="9720" spans="1:4" x14ac:dyDescent="0.2">
      <c r="A9720">
        <v>101000</v>
      </c>
      <c r="B9720" t="s">
        <v>17034</v>
      </c>
      <c r="C9720" t="s">
        <v>3976</v>
      </c>
      <c r="D9720">
        <v>6.69</v>
      </c>
    </row>
    <row r="9721" spans="1:4" x14ac:dyDescent="0.2">
      <c r="A9721">
        <v>100981</v>
      </c>
      <c r="B9721" t="s">
        <v>11726</v>
      </c>
      <c r="C9721" t="s">
        <v>2968</v>
      </c>
      <c r="D9721">
        <v>11.22</v>
      </c>
    </row>
    <row r="9722" spans="1:4" x14ac:dyDescent="0.2">
      <c r="A9722">
        <v>100997</v>
      </c>
      <c r="B9722" t="s">
        <v>17035</v>
      </c>
      <c r="C9722" t="s">
        <v>3976</v>
      </c>
      <c r="D9722">
        <v>7.5</v>
      </c>
    </row>
    <row r="9723" spans="1:4" x14ac:dyDescent="0.2">
      <c r="A9723">
        <v>101010</v>
      </c>
      <c r="B9723" t="s">
        <v>17036</v>
      </c>
      <c r="C9723" t="s">
        <v>3976</v>
      </c>
      <c r="D9723">
        <v>31.48</v>
      </c>
    </row>
    <row r="9724" spans="1:4" x14ac:dyDescent="0.2">
      <c r="A9724">
        <v>101009</v>
      </c>
      <c r="B9724" t="s">
        <v>17037</v>
      </c>
      <c r="C9724" t="s">
        <v>3976</v>
      </c>
      <c r="D9724">
        <v>49.98</v>
      </c>
    </row>
    <row r="9725" spans="1:4" x14ac:dyDescent="0.2">
      <c r="A9725">
        <v>100978</v>
      </c>
      <c r="B9725" t="s">
        <v>17038</v>
      </c>
      <c r="C9725" t="s">
        <v>2968</v>
      </c>
      <c r="D9725">
        <v>8.11</v>
      </c>
    </row>
    <row r="9726" spans="1:4" x14ac:dyDescent="0.2">
      <c r="A9726">
        <v>100994</v>
      </c>
      <c r="B9726" t="s">
        <v>17039</v>
      </c>
      <c r="C9726" t="s">
        <v>3976</v>
      </c>
      <c r="D9726">
        <v>5.38</v>
      </c>
    </row>
    <row r="9727" spans="1:4" x14ac:dyDescent="0.2">
      <c r="A9727">
        <v>100974</v>
      </c>
      <c r="B9727" t="s">
        <v>11020</v>
      </c>
      <c r="C9727" t="s">
        <v>2968</v>
      </c>
      <c r="D9727">
        <v>10.050000000000001</v>
      </c>
    </row>
    <row r="9728" spans="1:4" x14ac:dyDescent="0.2">
      <c r="A9728">
        <v>100990</v>
      </c>
      <c r="B9728" t="s">
        <v>17040</v>
      </c>
      <c r="C9728" t="s">
        <v>3976</v>
      </c>
      <c r="D9728">
        <v>6.7</v>
      </c>
    </row>
    <row r="9729" spans="1:4" x14ac:dyDescent="0.2">
      <c r="A9729">
        <v>100979</v>
      </c>
      <c r="B9729" t="s">
        <v>17041</v>
      </c>
      <c r="C9729" t="s">
        <v>2968</v>
      </c>
      <c r="D9729">
        <v>7.67</v>
      </c>
    </row>
    <row r="9730" spans="1:4" x14ac:dyDescent="0.2">
      <c r="A9730">
        <v>100995</v>
      </c>
      <c r="B9730" t="s">
        <v>17042</v>
      </c>
      <c r="C9730" t="s">
        <v>3976</v>
      </c>
      <c r="D9730">
        <v>5.13</v>
      </c>
    </row>
    <row r="9731" spans="1:4" x14ac:dyDescent="0.2">
      <c r="A9731">
        <v>100975</v>
      </c>
      <c r="B9731" t="s">
        <v>11028</v>
      </c>
      <c r="C9731" t="s">
        <v>2968</v>
      </c>
      <c r="D9731">
        <v>9.99</v>
      </c>
    </row>
    <row r="9732" spans="1:4" x14ac:dyDescent="0.2">
      <c r="A9732">
        <v>100991</v>
      </c>
      <c r="B9732" t="s">
        <v>17043</v>
      </c>
      <c r="C9732" t="s">
        <v>3976</v>
      </c>
      <c r="D9732">
        <v>6.69</v>
      </c>
    </row>
    <row r="9733" spans="1:4" x14ac:dyDescent="0.2">
      <c r="A9733">
        <v>100980</v>
      </c>
      <c r="B9733" t="s">
        <v>17044</v>
      </c>
      <c r="C9733" t="s">
        <v>2968</v>
      </c>
      <c r="D9733">
        <v>7.19</v>
      </c>
    </row>
    <row r="9734" spans="1:4" x14ac:dyDescent="0.2">
      <c r="A9734">
        <v>100996</v>
      </c>
      <c r="B9734" t="s">
        <v>17045</v>
      </c>
      <c r="C9734" t="s">
        <v>3976</v>
      </c>
      <c r="D9734">
        <v>4.78</v>
      </c>
    </row>
    <row r="9735" spans="1:4" x14ac:dyDescent="0.2">
      <c r="A9735">
        <v>100976</v>
      </c>
      <c r="B9735" t="s">
        <v>17046</v>
      </c>
      <c r="C9735" t="s">
        <v>2968</v>
      </c>
      <c r="D9735">
        <v>9.6999999999999993</v>
      </c>
    </row>
    <row r="9736" spans="1:4" x14ac:dyDescent="0.2">
      <c r="A9736">
        <v>100992</v>
      </c>
      <c r="B9736" t="s">
        <v>17047</v>
      </c>
      <c r="C9736" t="s">
        <v>3976</v>
      </c>
      <c r="D9736">
        <v>6.46</v>
      </c>
    </row>
    <row r="9737" spans="1:4" x14ac:dyDescent="0.2">
      <c r="A9737">
        <v>100977</v>
      </c>
      <c r="B9737" t="s">
        <v>17048</v>
      </c>
      <c r="C9737" t="s">
        <v>2968</v>
      </c>
      <c r="D9737">
        <v>9.2799999999999994</v>
      </c>
    </row>
    <row r="9738" spans="1:4" x14ac:dyDescent="0.2">
      <c r="A9738">
        <v>100993</v>
      </c>
      <c r="B9738" t="s">
        <v>17049</v>
      </c>
      <c r="C9738" t="s">
        <v>3976</v>
      </c>
      <c r="D9738">
        <v>6.18</v>
      </c>
    </row>
    <row r="9739" spans="1:4" x14ac:dyDescent="0.2">
      <c r="A9739">
        <v>100973</v>
      </c>
      <c r="B9739" t="s">
        <v>11442</v>
      </c>
      <c r="C9739" t="s">
        <v>2968</v>
      </c>
      <c r="D9739">
        <v>10.81</v>
      </c>
    </row>
    <row r="9740" spans="1:4" x14ac:dyDescent="0.2">
      <c r="A9740">
        <v>100989</v>
      </c>
      <c r="B9740" t="s">
        <v>17050</v>
      </c>
      <c r="C9740" t="s">
        <v>3976</v>
      </c>
      <c r="D9740">
        <v>7.22</v>
      </c>
    </row>
    <row r="9741" spans="1:4" x14ac:dyDescent="0.2">
      <c r="A9741">
        <v>101467</v>
      </c>
      <c r="B9741" t="s">
        <v>17051</v>
      </c>
      <c r="C9741" t="s">
        <v>3976</v>
      </c>
      <c r="D9741">
        <v>21.8</v>
      </c>
    </row>
    <row r="9742" spans="1:4" x14ac:dyDescent="0.2">
      <c r="A9742">
        <v>101468</v>
      </c>
      <c r="B9742" t="s">
        <v>17052</v>
      </c>
      <c r="C9742" t="s">
        <v>3976</v>
      </c>
      <c r="D9742">
        <v>19.940000000000001</v>
      </c>
    </row>
    <row r="9743" spans="1:4" x14ac:dyDescent="0.2">
      <c r="A9743">
        <v>101014</v>
      </c>
      <c r="B9743" t="s">
        <v>17053</v>
      </c>
      <c r="C9743" t="s">
        <v>3976</v>
      </c>
      <c r="D9743">
        <v>49.81</v>
      </c>
    </row>
    <row r="9744" spans="1:4" x14ac:dyDescent="0.2">
      <c r="A9744">
        <v>101015</v>
      </c>
      <c r="B9744" t="s">
        <v>17054</v>
      </c>
      <c r="C9744" t="s">
        <v>3976</v>
      </c>
      <c r="D9744">
        <v>40.92</v>
      </c>
    </row>
    <row r="9745" spans="1:4" x14ac:dyDescent="0.2">
      <c r="A9745">
        <v>101463</v>
      </c>
      <c r="B9745" t="s">
        <v>17055</v>
      </c>
      <c r="C9745" t="s">
        <v>3976</v>
      </c>
      <c r="D9745">
        <v>54.53</v>
      </c>
    </row>
    <row r="9746" spans="1:4" x14ac:dyDescent="0.2">
      <c r="A9746">
        <v>101464</v>
      </c>
      <c r="B9746" t="s">
        <v>17056</v>
      </c>
      <c r="C9746" t="s">
        <v>3976</v>
      </c>
      <c r="D9746">
        <v>41.89</v>
      </c>
    </row>
    <row r="9747" spans="1:4" x14ac:dyDescent="0.2">
      <c r="A9747">
        <v>101465</v>
      </c>
      <c r="B9747" t="s">
        <v>17057</v>
      </c>
      <c r="C9747" t="s">
        <v>3976</v>
      </c>
      <c r="D9747">
        <v>32.020000000000003</v>
      </c>
    </row>
    <row r="9748" spans="1:4" x14ac:dyDescent="0.2">
      <c r="A9748">
        <v>101466</v>
      </c>
      <c r="B9748" t="s">
        <v>17058</v>
      </c>
      <c r="C9748" t="s">
        <v>3976</v>
      </c>
      <c r="D9748">
        <v>26.05</v>
      </c>
    </row>
    <row r="9749" spans="1:4" x14ac:dyDescent="0.2">
      <c r="A9749">
        <v>101013</v>
      </c>
      <c r="B9749" t="s">
        <v>17059</v>
      </c>
      <c r="C9749" t="s">
        <v>3976</v>
      </c>
      <c r="D9749">
        <v>54.36</v>
      </c>
    </row>
    <row r="9750" spans="1:4" x14ac:dyDescent="0.2">
      <c r="A9750">
        <v>101477</v>
      </c>
      <c r="B9750" t="s">
        <v>17060</v>
      </c>
      <c r="C9750" t="s">
        <v>3976</v>
      </c>
      <c r="D9750">
        <v>15.79</v>
      </c>
    </row>
    <row r="9751" spans="1:4" x14ac:dyDescent="0.2">
      <c r="A9751">
        <v>101478</v>
      </c>
      <c r="B9751" t="s">
        <v>17061</v>
      </c>
      <c r="C9751" t="s">
        <v>3976</v>
      </c>
      <c r="D9751">
        <v>13.43</v>
      </c>
    </row>
    <row r="9752" spans="1:4" x14ac:dyDescent="0.2">
      <c r="A9752">
        <v>101017</v>
      </c>
      <c r="B9752" t="s">
        <v>17062</v>
      </c>
      <c r="C9752" t="s">
        <v>3976</v>
      </c>
      <c r="D9752">
        <v>35.92</v>
      </c>
    </row>
    <row r="9753" spans="1:4" x14ac:dyDescent="0.2">
      <c r="A9753">
        <v>101018</v>
      </c>
      <c r="B9753" t="s">
        <v>17063</v>
      </c>
      <c r="C9753" t="s">
        <v>3976</v>
      </c>
      <c r="D9753">
        <v>29.5</v>
      </c>
    </row>
    <row r="9754" spans="1:4" x14ac:dyDescent="0.2">
      <c r="A9754">
        <v>101469</v>
      </c>
      <c r="B9754" t="s">
        <v>17064</v>
      </c>
      <c r="C9754" t="s">
        <v>3976</v>
      </c>
      <c r="D9754">
        <v>44.62</v>
      </c>
    </row>
    <row r="9755" spans="1:4" x14ac:dyDescent="0.2">
      <c r="A9755">
        <v>101470</v>
      </c>
      <c r="B9755" t="s">
        <v>17065</v>
      </c>
      <c r="C9755" t="s">
        <v>3976</v>
      </c>
      <c r="D9755">
        <v>35.43</v>
      </c>
    </row>
    <row r="9756" spans="1:4" x14ac:dyDescent="0.2">
      <c r="A9756">
        <v>101471</v>
      </c>
      <c r="B9756" t="s">
        <v>17066</v>
      </c>
      <c r="C9756" t="s">
        <v>3976</v>
      </c>
      <c r="D9756">
        <v>30.39</v>
      </c>
    </row>
    <row r="9757" spans="1:4" x14ac:dyDescent="0.2">
      <c r="A9757">
        <v>101472</v>
      </c>
      <c r="B9757" t="s">
        <v>17067</v>
      </c>
      <c r="C9757" t="s">
        <v>3976</v>
      </c>
      <c r="D9757">
        <v>23.66</v>
      </c>
    </row>
    <row r="9758" spans="1:4" x14ac:dyDescent="0.2">
      <c r="A9758">
        <v>101473</v>
      </c>
      <c r="B9758" t="s">
        <v>17068</v>
      </c>
      <c r="C9758" t="s">
        <v>3976</v>
      </c>
      <c r="D9758">
        <v>34.06</v>
      </c>
    </row>
    <row r="9759" spans="1:4" x14ac:dyDescent="0.2">
      <c r="A9759">
        <v>101474</v>
      </c>
      <c r="B9759" t="s">
        <v>17069</v>
      </c>
      <c r="C9759" t="s">
        <v>3976</v>
      </c>
      <c r="D9759">
        <v>24.37</v>
      </c>
    </row>
    <row r="9760" spans="1:4" x14ac:dyDescent="0.2">
      <c r="A9760">
        <v>101475</v>
      </c>
      <c r="B9760" t="s">
        <v>17070</v>
      </c>
      <c r="C9760" t="s">
        <v>3976</v>
      </c>
      <c r="D9760">
        <v>21.61</v>
      </c>
    </row>
    <row r="9761" spans="1:4" x14ac:dyDescent="0.2">
      <c r="A9761">
        <v>101476</v>
      </c>
      <c r="B9761" t="s">
        <v>17071</v>
      </c>
      <c r="C9761" t="s">
        <v>3976</v>
      </c>
      <c r="D9761">
        <v>19.27</v>
      </c>
    </row>
    <row r="9762" spans="1:4" x14ac:dyDescent="0.2">
      <c r="A9762">
        <v>101016</v>
      </c>
      <c r="B9762" t="s">
        <v>17072</v>
      </c>
      <c r="C9762" t="s">
        <v>3976</v>
      </c>
      <c r="D9762">
        <v>47.38</v>
      </c>
    </row>
    <row r="9763" spans="1:4" x14ac:dyDescent="0.2">
      <c r="A9763">
        <v>101487</v>
      </c>
      <c r="B9763" t="s">
        <v>17073</v>
      </c>
      <c r="C9763" t="s">
        <v>3976</v>
      </c>
      <c r="D9763">
        <v>117.33</v>
      </c>
    </row>
    <row r="9764" spans="1:4" x14ac:dyDescent="0.2">
      <c r="A9764">
        <v>101488</v>
      </c>
      <c r="B9764" t="s">
        <v>17074</v>
      </c>
      <c r="C9764" t="s">
        <v>3976</v>
      </c>
      <c r="D9764">
        <v>101.52</v>
      </c>
    </row>
    <row r="9765" spans="1:4" x14ac:dyDescent="0.2">
      <c r="A9765">
        <v>101480</v>
      </c>
      <c r="B9765" t="s">
        <v>17075</v>
      </c>
      <c r="C9765" t="s">
        <v>3976</v>
      </c>
      <c r="D9765">
        <v>79.819999999999993</v>
      </c>
    </row>
    <row r="9766" spans="1:4" x14ac:dyDescent="0.2">
      <c r="A9766">
        <v>101481</v>
      </c>
      <c r="B9766" t="s">
        <v>17076</v>
      </c>
      <c r="C9766" t="s">
        <v>3976</v>
      </c>
      <c r="D9766">
        <v>57.65</v>
      </c>
    </row>
    <row r="9767" spans="1:4" x14ac:dyDescent="0.2">
      <c r="A9767">
        <v>101482</v>
      </c>
      <c r="B9767" t="s">
        <v>17077</v>
      </c>
      <c r="C9767" t="s">
        <v>3976</v>
      </c>
      <c r="D9767">
        <v>43.09</v>
      </c>
    </row>
    <row r="9768" spans="1:4" x14ac:dyDescent="0.2">
      <c r="A9768">
        <v>101483</v>
      </c>
      <c r="B9768" t="s">
        <v>17078</v>
      </c>
      <c r="C9768" t="s">
        <v>3976</v>
      </c>
      <c r="D9768">
        <v>44.72</v>
      </c>
    </row>
    <row r="9769" spans="1:4" x14ac:dyDescent="0.2">
      <c r="A9769">
        <v>101484</v>
      </c>
      <c r="B9769" t="s">
        <v>17079</v>
      </c>
      <c r="C9769" t="s">
        <v>3976</v>
      </c>
      <c r="D9769">
        <v>231.74</v>
      </c>
    </row>
    <row r="9770" spans="1:4" x14ac:dyDescent="0.2">
      <c r="A9770">
        <v>101485</v>
      </c>
      <c r="B9770" t="s">
        <v>17080</v>
      </c>
      <c r="C9770" t="s">
        <v>3976</v>
      </c>
      <c r="D9770">
        <v>177.89</v>
      </c>
    </row>
    <row r="9771" spans="1:4" x14ac:dyDescent="0.2">
      <c r="A9771">
        <v>101486</v>
      </c>
      <c r="B9771" t="s">
        <v>17081</v>
      </c>
      <c r="C9771" t="s">
        <v>3976</v>
      </c>
      <c r="D9771">
        <v>160.24</v>
      </c>
    </row>
    <row r="9772" spans="1:4" x14ac:dyDescent="0.2">
      <c r="A9772">
        <v>101006</v>
      </c>
      <c r="B9772" t="s">
        <v>17082</v>
      </c>
      <c r="C9772" t="s">
        <v>2968</v>
      </c>
      <c r="D9772">
        <v>23.64</v>
      </c>
    </row>
    <row r="9773" spans="1:4" x14ac:dyDescent="0.2">
      <c r="A9773">
        <v>101005</v>
      </c>
      <c r="B9773" t="s">
        <v>17083</v>
      </c>
      <c r="C9773" t="s">
        <v>2968</v>
      </c>
      <c r="D9773">
        <v>21.69</v>
      </c>
    </row>
    <row r="9774" spans="1:4" x14ac:dyDescent="0.2">
      <c r="A9774">
        <v>102568</v>
      </c>
      <c r="B9774" t="s">
        <v>17084</v>
      </c>
      <c r="C9774" t="s">
        <v>3976</v>
      </c>
      <c r="D9774">
        <v>354.46</v>
      </c>
    </row>
    <row r="9775" spans="1:4" x14ac:dyDescent="0.2">
      <c r="A9775">
        <v>101479</v>
      </c>
      <c r="B9775" t="s">
        <v>17085</v>
      </c>
      <c r="C9775" t="s">
        <v>3976</v>
      </c>
      <c r="D9775">
        <v>208.07</v>
      </c>
    </row>
    <row r="9776" spans="1:4" x14ac:dyDescent="0.2">
      <c r="A9776">
        <v>101019</v>
      </c>
      <c r="B9776" t="s">
        <v>17086</v>
      </c>
      <c r="C9776" t="s">
        <v>3976</v>
      </c>
      <c r="D9776">
        <v>714.15</v>
      </c>
    </row>
    <row r="9777" spans="1:4" x14ac:dyDescent="0.2">
      <c r="A9777">
        <v>100938</v>
      </c>
      <c r="B9777" t="s">
        <v>17087</v>
      </c>
      <c r="C9777" t="s">
        <v>8931</v>
      </c>
      <c r="D9777">
        <v>8.6300000000000008</v>
      </c>
    </row>
    <row r="9778" spans="1:4" x14ac:dyDescent="0.2">
      <c r="A9778">
        <v>100942</v>
      </c>
      <c r="B9778" t="s">
        <v>17088</v>
      </c>
      <c r="C9778" t="s">
        <v>16918</v>
      </c>
      <c r="D9778">
        <v>5.76</v>
      </c>
    </row>
    <row r="9779" spans="1:4" x14ac:dyDescent="0.2">
      <c r="A9779">
        <v>93588</v>
      </c>
      <c r="B9779" t="s">
        <v>17089</v>
      </c>
      <c r="C9779" t="s">
        <v>8931</v>
      </c>
      <c r="D9779">
        <v>3.62</v>
      </c>
    </row>
    <row r="9780" spans="1:4" x14ac:dyDescent="0.2">
      <c r="A9780">
        <v>93594</v>
      </c>
      <c r="B9780" t="s">
        <v>17090</v>
      </c>
      <c r="C9780" t="s">
        <v>16918</v>
      </c>
      <c r="D9780">
        <v>2.41</v>
      </c>
    </row>
    <row r="9781" spans="1:4" x14ac:dyDescent="0.2">
      <c r="A9781">
        <v>93589</v>
      </c>
      <c r="B9781" t="s">
        <v>11026</v>
      </c>
      <c r="C9781" t="s">
        <v>8931</v>
      </c>
      <c r="D9781">
        <v>3.1</v>
      </c>
    </row>
    <row r="9782" spans="1:4" x14ac:dyDescent="0.2">
      <c r="A9782">
        <v>93595</v>
      </c>
      <c r="B9782" t="s">
        <v>17091</v>
      </c>
      <c r="C9782" t="s">
        <v>16918</v>
      </c>
      <c r="D9782">
        <v>2.1</v>
      </c>
    </row>
    <row r="9783" spans="1:4" x14ac:dyDescent="0.2">
      <c r="A9783">
        <v>93590</v>
      </c>
      <c r="B9783" t="s">
        <v>17092</v>
      </c>
      <c r="C9783" t="s">
        <v>8931</v>
      </c>
      <c r="D9783">
        <v>1.1299999999999999</v>
      </c>
    </row>
    <row r="9784" spans="1:4" x14ac:dyDescent="0.2">
      <c r="A9784">
        <v>93596</v>
      </c>
      <c r="B9784" t="s">
        <v>17093</v>
      </c>
      <c r="C9784" t="s">
        <v>16918</v>
      </c>
      <c r="D9784">
        <v>0.76</v>
      </c>
    </row>
    <row r="9785" spans="1:4" x14ac:dyDescent="0.2">
      <c r="A9785">
        <v>95875</v>
      </c>
      <c r="B9785" t="s">
        <v>17094</v>
      </c>
      <c r="C9785" t="s">
        <v>8931</v>
      </c>
      <c r="D9785">
        <v>2.86</v>
      </c>
    </row>
    <row r="9786" spans="1:4" x14ac:dyDescent="0.2">
      <c r="A9786">
        <v>95878</v>
      </c>
      <c r="B9786" t="s">
        <v>17095</v>
      </c>
      <c r="C9786" t="s">
        <v>16918</v>
      </c>
      <c r="D9786">
        <v>1.93</v>
      </c>
    </row>
    <row r="9787" spans="1:4" x14ac:dyDescent="0.2">
      <c r="A9787">
        <v>100943</v>
      </c>
      <c r="B9787" t="s">
        <v>17096</v>
      </c>
      <c r="C9787" t="s">
        <v>16918</v>
      </c>
      <c r="D9787">
        <v>4.97</v>
      </c>
    </row>
    <row r="9788" spans="1:4" x14ac:dyDescent="0.2">
      <c r="A9788">
        <v>100939</v>
      </c>
      <c r="B9788" t="s">
        <v>17097</v>
      </c>
      <c r="C9788" t="s">
        <v>8931</v>
      </c>
      <c r="D9788">
        <v>7.48</v>
      </c>
    </row>
    <row r="9789" spans="1:4" x14ac:dyDescent="0.2">
      <c r="A9789">
        <v>93591</v>
      </c>
      <c r="B9789" t="s">
        <v>17098</v>
      </c>
      <c r="C9789" t="s">
        <v>8931</v>
      </c>
      <c r="D9789">
        <v>3.13</v>
      </c>
    </row>
    <row r="9790" spans="1:4" x14ac:dyDescent="0.2">
      <c r="A9790">
        <v>93597</v>
      </c>
      <c r="B9790" t="s">
        <v>17099</v>
      </c>
      <c r="C9790" t="s">
        <v>16918</v>
      </c>
      <c r="D9790">
        <v>2.08</v>
      </c>
    </row>
    <row r="9791" spans="1:4" x14ac:dyDescent="0.2">
      <c r="A9791">
        <v>93592</v>
      </c>
      <c r="B9791" t="s">
        <v>11029</v>
      </c>
      <c r="C9791" t="s">
        <v>8931</v>
      </c>
      <c r="D9791">
        <v>2.71</v>
      </c>
    </row>
    <row r="9792" spans="1:4" x14ac:dyDescent="0.2">
      <c r="A9792">
        <v>93598</v>
      </c>
      <c r="B9792" t="s">
        <v>17100</v>
      </c>
      <c r="C9792" t="s">
        <v>16918</v>
      </c>
      <c r="D9792">
        <v>1.8</v>
      </c>
    </row>
    <row r="9793" spans="1:4" x14ac:dyDescent="0.2">
      <c r="A9793">
        <v>93593</v>
      </c>
      <c r="B9793" t="s">
        <v>17101</v>
      </c>
      <c r="C9793" t="s">
        <v>8931</v>
      </c>
      <c r="D9793">
        <v>0.99</v>
      </c>
    </row>
    <row r="9794" spans="1:4" x14ac:dyDescent="0.2">
      <c r="A9794">
        <v>93599</v>
      </c>
      <c r="B9794" t="s">
        <v>17102</v>
      </c>
      <c r="C9794" t="s">
        <v>16918</v>
      </c>
      <c r="D9794">
        <v>0.66</v>
      </c>
    </row>
    <row r="9795" spans="1:4" x14ac:dyDescent="0.2">
      <c r="A9795">
        <v>95876</v>
      </c>
      <c r="B9795" t="s">
        <v>17103</v>
      </c>
      <c r="C9795" t="s">
        <v>8931</v>
      </c>
      <c r="D9795">
        <v>2.46</v>
      </c>
    </row>
    <row r="9796" spans="1:4" x14ac:dyDescent="0.2">
      <c r="A9796">
        <v>95879</v>
      </c>
      <c r="B9796" t="s">
        <v>17104</v>
      </c>
      <c r="C9796" t="s">
        <v>16918</v>
      </c>
      <c r="D9796">
        <v>1.66</v>
      </c>
    </row>
    <row r="9797" spans="1:4" x14ac:dyDescent="0.2">
      <c r="A9797">
        <v>100940</v>
      </c>
      <c r="B9797" t="s">
        <v>17105</v>
      </c>
      <c r="C9797" t="s">
        <v>8931</v>
      </c>
      <c r="D9797">
        <v>6.33</v>
      </c>
    </row>
    <row r="9798" spans="1:4" x14ac:dyDescent="0.2">
      <c r="A9798">
        <v>100944</v>
      </c>
      <c r="B9798" t="s">
        <v>17106</v>
      </c>
      <c r="C9798" t="s">
        <v>16918</v>
      </c>
      <c r="D9798">
        <v>4.2300000000000004</v>
      </c>
    </row>
    <row r="9799" spans="1:4" x14ac:dyDescent="0.2">
      <c r="A9799">
        <v>95425</v>
      </c>
      <c r="B9799" t="s">
        <v>17107</v>
      </c>
      <c r="C9799" t="s">
        <v>8931</v>
      </c>
      <c r="D9799">
        <v>2.64</v>
      </c>
    </row>
    <row r="9800" spans="1:4" x14ac:dyDescent="0.2">
      <c r="A9800">
        <v>95428</v>
      </c>
      <c r="B9800" t="s">
        <v>17108</v>
      </c>
      <c r="C9800" t="s">
        <v>16918</v>
      </c>
      <c r="D9800">
        <v>1.77</v>
      </c>
    </row>
    <row r="9801" spans="1:4" x14ac:dyDescent="0.2">
      <c r="A9801">
        <v>95426</v>
      </c>
      <c r="B9801" t="s">
        <v>17109</v>
      </c>
      <c r="C9801" t="s">
        <v>8931</v>
      </c>
      <c r="D9801">
        <v>2.2799999999999998</v>
      </c>
    </row>
    <row r="9802" spans="1:4" x14ac:dyDescent="0.2">
      <c r="A9802">
        <v>95429</v>
      </c>
      <c r="B9802" t="s">
        <v>17110</v>
      </c>
      <c r="C9802" t="s">
        <v>16918</v>
      </c>
      <c r="D9802">
        <v>1.53</v>
      </c>
    </row>
    <row r="9803" spans="1:4" x14ac:dyDescent="0.2">
      <c r="A9803">
        <v>95427</v>
      </c>
      <c r="B9803" t="s">
        <v>17111</v>
      </c>
      <c r="C9803" t="s">
        <v>8931</v>
      </c>
      <c r="D9803">
        <v>0.85</v>
      </c>
    </row>
    <row r="9804" spans="1:4" x14ac:dyDescent="0.2">
      <c r="A9804">
        <v>95430</v>
      </c>
      <c r="B9804" t="s">
        <v>17112</v>
      </c>
      <c r="C9804" t="s">
        <v>16918</v>
      </c>
      <c r="D9804">
        <v>0.54</v>
      </c>
    </row>
    <row r="9805" spans="1:4" x14ac:dyDescent="0.2">
      <c r="A9805">
        <v>95877</v>
      </c>
      <c r="B9805" t="s">
        <v>17113</v>
      </c>
      <c r="C9805" t="s">
        <v>8931</v>
      </c>
      <c r="D9805">
        <v>2.09</v>
      </c>
    </row>
    <row r="9806" spans="1:4" x14ac:dyDescent="0.2">
      <c r="A9806">
        <v>95880</v>
      </c>
      <c r="B9806" t="s">
        <v>17114</v>
      </c>
      <c r="C9806" t="s">
        <v>16918</v>
      </c>
      <c r="D9806">
        <v>1.4</v>
      </c>
    </row>
    <row r="9807" spans="1:4" x14ac:dyDescent="0.2">
      <c r="A9807">
        <v>100937</v>
      </c>
      <c r="B9807" t="s">
        <v>17115</v>
      </c>
      <c r="C9807" t="s">
        <v>8931</v>
      </c>
      <c r="D9807">
        <v>10.75</v>
      </c>
    </row>
    <row r="9808" spans="1:4" x14ac:dyDescent="0.2">
      <c r="A9808">
        <v>100941</v>
      </c>
      <c r="B9808" t="s">
        <v>17116</v>
      </c>
      <c r="C9808" t="s">
        <v>16918</v>
      </c>
      <c r="D9808">
        <v>7.16</v>
      </c>
    </row>
    <row r="9809" spans="1:4" x14ac:dyDescent="0.2">
      <c r="A9809">
        <v>97912</v>
      </c>
      <c r="B9809" t="s">
        <v>17117</v>
      </c>
      <c r="C9809" t="s">
        <v>8931</v>
      </c>
      <c r="D9809">
        <v>4.5</v>
      </c>
    </row>
    <row r="9810" spans="1:4" x14ac:dyDescent="0.2">
      <c r="A9810">
        <v>97916</v>
      </c>
      <c r="B9810" t="s">
        <v>17118</v>
      </c>
      <c r="C9810" t="s">
        <v>16918</v>
      </c>
      <c r="D9810">
        <v>3</v>
      </c>
    </row>
    <row r="9811" spans="1:4" x14ac:dyDescent="0.2">
      <c r="A9811">
        <v>97913</v>
      </c>
      <c r="B9811" t="s">
        <v>11443</v>
      </c>
      <c r="C9811" t="s">
        <v>8931</v>
      </c>
      <c r="D9811">
        <v>3.91</v>
      </c>
    </row>
    <row r="9812" spans="1:4" x14ac:dyDescent="0.2">
      <c r="A9812">
        <v>97917</v>
      </c>
      <c r="B9812" t="s">
        <v>17119</v>
      </c>
      <c r="C9812" t="s">
        <v>16918</v>
      </c>
      <c r="D9812">
        <v>2.59</v>
      </c>
    </row>
    <row r="9813" spans="1:4" x14ac:dyDescent="0.2">
      <c r="A9813">
        <v>97915</v>
      </c>
      <c r="B9813" t="s">
        <v>17120</v>
      </c>
      <c r="C9813" t="s">
        <v>8931</v>
      </c>
      <c r="D9813">
        <v>1.44</v>
      </c>
    </row>
    <row r="9814" spans="1:4" x14ac:dyDescent="0.2">
      <c r="A9814">
        <v>97919</v>
      </c>
      <c r="B9814" t="s">
        <v>17121</v>
      </c>
      <c r="C9814" t="s">
        <v>16918</v>
      </c>
      <c r="D9814">
        <v>0.94</v>
      </c>
    </row>
    <row r="9815" spans="1:4" x14ac:dyDescent="0.2">
      <c r="A9815">
        <v>97914</v>
      </c>
      <c r="B9815" t="s">
        <v>17122</v>
      </c>
      <c r="C9815" t="s">
        <v>8931</v>
      </c>
      <c r="D9815">
        <v>3.58</v>
      </c>
    </row>
    <row r="9816" spans="1:4" x14ac:dyDescent="0.2">
      <c r="A9816">
        <v>97918</v>
      </c>
      <c r="B9816" t="s">
        <v>17123</v>
      </c>
      <c r="C9816" t="s">
        <v>16918</v>
      </c>
      <c r="D9816">
        <v>2.39</v>
      </c>
    </row>
    <row r="9817" spans="1:4" x14ac:dyDescent="0.2">
      <c r="A9817">
        <v>100949</v>
      </c>
      <c r="B9817" t="s">
        <v>17124</v>
      </c>
      <c r="C9817" t="s">
        <v>16918</v>
      </c>
      <c r="D9817">
        <v>7.92</v>
      </c>
    </row>
    <row r="9818" spans="1:4" x14ac:dyDescent="0.2">
      <c r="A9818">
        <v>100945</v>
      </c>
      <c r="B9818" t="s">
        <v>17125</v>
      </c>
      <c r="C9818" t="s">
        <v>16918</v>
      </c>
      <c r="D9818">
        <v>3.32</v>
      </c>
    </row>
    <row r="9819" spans="1:4" x14ac:dyDescent="0.2">
      <c r="A9819">
        <v>100946</v>
      </c>
      <c r="B9819" t="s">
        <v>17126</v>
      </c>
      <c r="C9819" t="s">
        <v>16918</v>
      </c>
      <c r="D9819">
        <v>2.87</v>
      </c>
    </row>
    <row r="9820" spans="1:4" x14ac:dyDescent="0.2">
      <c r="A9820">
        <v>100948</v>
      </c>
      <c r="B9820" t="s">
        <v>17127</v>
      </c>
      <c r="C9820" t="s">
        <v>16918</v>
      </c>
      <c r="D9820">
        <v>1.05</v>
      </c>
    </row>
    <row r="9821" spans="1:4" x14ac:dyDescent="0.2">
      <c r="A9821">
        <v>100947</v>
      </c>
      <c r="B9821" t="s">
        <v>17128</v>
      </c>
      <c r="C9821" t="s">
        <v>16918</v>
      </c>
      <c r="D9821">
        <v>2.65</v>
      </c>
    </row>
    <row r="9822" spans="1:4" x14ac:dyDescent="0.2">
      <c r="A9822">
        <v>100954</v>
      </c>
      <c r="B9822" t="s">
        <v>17129</v>
      </c>
      <c r="C9822" t="s">
        <v>16918</v>
      </c>
      <c r="D9822">
        <v>9.86</v>
      </c>
    </row>
    <row r="9823" spans="1:4" x14ac:dyDescent="0.2">
      <c r="A9823">
        <v>100950</v>
      </c>
      <c r="B9823" t="s">
        <v>17130</v>
      </c>
      <c r="C9823" t="s">
        <v>16918</v>
      </c>
      <c r="D9823">
        <v>4.1399999999999997</v>
      </c>
    </row>
    <row r="9824" spans="1:4" x14ac:dyDescent="0.2">
      <c r="A9824">
        <v>100951</v>
      </c>
      <c r="B9824" t="s">
        <v>17131</v>
      </c>
      <c r="C9824" t="s">
        <v>16918</v>
      </c>
      <c r="D9824">
        <v>3.57</v>
      </c>
    </row>
    <row r="9825" spans="1:4" x14ac:dyDescent="0.2">
      <c r="A9825">
        <v>100953</v>
      </c>
      <c r="B9825" t="s">
        <v>17132</v>
      </c>
      <c r="C9825" t="s">
        <v>16918</v>
      </c>
      <c r="D9825">
        <v>1.31</v>
      </c>
    </row>
    <row r="9826" spans="1:4" x14ac:dyDescent="0.2">
      <c r="A9826">
        <v>100952</v>
      </c>
      <c r="B9826" t="s">
        <v>17133</v>
      </c>
      <c r="C9826" t="s">
        <v>16918</v>
      </c>
      <c r="D9826">
        <v>3.3</v>
      </c>
    </row>
    <row r="9827" spans="1:4" x14ac:dyDescent="0.2">
      <c r="A9827">
        <v>100964</v>
      </c>
      <c r="B9827" t="s">
        <v>17134</v>
      </c>
      <c r="C9827" t="s">
        <v>8931</v>
      </c>
      <c r="D9827">
        <v>9.9600000000000009</v>
      </c>
    </row>
    <row r="9828" spans="1:4" x14ac:dyDescent="0.2">
      <c r="A9828">
        <v>100960</v>
      </c>
      <c r="B9828" t="s">
        <v>17135</v>
      </c>
      <c r="C9828" t="s">
        <v>8931</v>
      </c>
      <c r="D9828">
        <v>4.1500000000000004</v>
      </c>
    </row>
    <row r="9829" spans="1:4" x14ac:dyDescent="0.2">
      <c r="A9829">
        <v>100961</v>
      </c>
      <c r="B9829" t="s">
        <v>17136</v>
      </c>
      <c r="C9829" t="s">
        <v>8931</v>
      </c>
      <c r="D9829">
        <v>3.6</v>
      </c>
    </row>
    <row r="9830" spans="1:4" x14ac:dyDescent="0.2">
      <c r="A9830">
        <v>100963</v>
      </c>
      <c r="B9830" t="s">
        <v>17137</v>
      </c>
      <c r="C9830" t="s">
        <v>8931</v>
      </c>
      <c r="D9830">
        <v>1.3</v>
      </c>
    </row>
    <row r="9831" spans="1:4" x14ac:dyDescent="0.2">
      <c r="A9831">
        <v>100962</v>
      </c>
      <c r="B9831" t="s">
        <v>17138</v>
      </c>
      <c r="C9831" t="s">
        <v>8931</v>
      </c>
      <c r="D9831">
        <v>3.28</v>
      </c>
    </row>
    <row r="9832" spans="1:4" x14ac:dyDescent="0.2">
      <c r="A9832">
        <v>100959</v>
      </c>
      <c r="B9832" t="s">
        <v>17139</v>
      </c>
      <c r="C9832" t="s">
        <v>8931</v>
      </c>
      <c r="D9832">
        <v>13.6</v>
      </c>
    </row>
    <row r="9833" spans="1:4" x14ac:dyDescent="0.2">
      <c r="A9833">
        <v>100955</v>
      </c>
      <c r="B9833" t="s">
        <v>17140</v>
      </c>
      <c r="C9833" t="s">
        <v>8931</v>
      </c>
      <c r="D9833">
        <v>5.7</v>
      </c>
    </row>
    <row r="9834" spans="1:4" x14ac:dyDescent="0.2">
      <c r="A9834">
        <v>100956</v>
      </c>
      <c r="B9834" t="s">
        <v>17141</v>
      </c>
      <c r="C9834" t="s">
        <v>8931</v>
      </c>
      <c r="D9834">
        <v>4.95</v>
      </c>
    </row>
    <row r="9835" spans="1:4" x14ac:dyDescent="0.2">
      <c r="A9835">
        <v>100958</v>
      </c>
      <c r="B9835" t="s">
        <v>17142</v>
      </c>
      <c r="C9835" t="s">
        <v>8931</v>
      </c>
      <c r="D9835">
        <v>1.82</v>
      </c>
    </row>
    <row r="9836" spans="1:4" x14ac:dyDescent="0.2">
      <c r="A9836">
        <v>100957</v>
      </c>
      <c r="B9836" t="s">
        <v>17143</v>
      </c>
      <c r="C9836" t="s">
        <v>8931</v>
      </c>
      <c r="D9836">
        <v>4.53</v>
      </c>
    </row>
    <row r="9837" spans="1:4" x14ac:dyDescent="0.2">
      <c r="A9837">
        <v>100969</v>
      </c>
      <c r="B9837" t="s">
        <v>17144</v>
      </c>
      <c r="C9837" t="s">
        <v>16918</v>
      </c>
      <c r="D9837">
        <v>2.67</v>
      </c>
    </row>
    <row r="9838" spans="1:4" x14ac:dyDescent="0.2">
      <c r="A9838">
        <v>100970</v>
      </c>
      <c r="B9838" t="s">
        <v>17145</v>
      </c>
      <c r="C9838" t="s">
        <v>16918</v>
      </c>
      <c r="D9838">
        <v>2.25</v>
      </c>
    </row>
    <row r="9839" spans="1:4" x14ac:dyDescent="0.2">
      <c r="A9839">
        <v>102333</v>
      </c>
      <c r="B9839" t="s">
        <v>17146</v>
      </c>
      <c r="C9839" t="s">
        <v>16918</v>
      </c>
      <c r="D9839">
        <v>0.85</v>
      </c>
    </row>
    <row r="9840" spans="1:4" x14ac:dyDescent="0.2">
      <c r="A9840">
        <v>102332</v>
      </c>
      <c r="B9840" t="s">
        <v>17147</v>
      </c>
      <c r="C9840" t="s">
        <v>16918</v>
      </c>
      <c r="D9840">
        <v>2.11</v>
      </c>
    </row>
    <row r="9841" spans="1:4" x14ac:dyDescent="0.2">
      <c r="A9841">
        <v>100965</v>
      </c>
      <c r="B9841" t="s">
        <v>17148</v>
      </c>
      <c r="C9841" t="s">
        <v>16918</v>
      </c>
      <c r="D9841">
        <v>2.0099999999999998</v>
      </c>
    </row>
    <row r="9842" spans="1:4" x14ac:dyDescent="0.2">
      <c r="A9842">
        <v>100966</v>
      </c>
      <c r="B9842" t="s">
        <v>17149</v>
      </c>
      <c r="C9842" t="s">
        <v>16918</v>
      </c>
      <c r="D9842">
        <v>1.73</v>
      </c>
    </row>
    <row r="9843" spans="1:4" x14ac:dyDescent="0.2">
      <c r="A9843">
        <v>102331</v>
      </c>
      <c r="B9843" t="s">
        <v>17150</v>
      </c>
      <c r="C9843" t="s">
        <v>16918</v>
      </c>
      <c r="D9843">
        <v>0.63</v>
      </c>
    </row>
    <row r="9844" spans="1:4" x14ac:dyDescent="0.2">
      <c r="A9844">
        <v>102330</v>
      </c>
      <c r="B9844" t="s">
        <v>17151</v>
      </c>
      <c r="C9844" t="s">
        <v>16918</v>
      </c>
      <c r="D9844">
        <v>1.61</v>
      </c>
    </row>
    <row r="9845" spans="1:4" x14ac:dyDescent="0.2">
      <c r="A9845">
        <v>97804</v>
      </c>
      <c r="B9845" t="s">
        <v>17152</v>
      </c>
      <c r="C9845" t="s">
        <v>3211</v>
      </c>
      <c r="D9845" t="s">
        <v>17527</v>
      </c>
    </row>
    <row r="9846" spans="1:4" x14ac:dyDescent="0.2">
      <c r="A9846">
        <v>106306</v>
      </c>
      <c r="B9846" t="s">
        <v>17153</v>
      </c>
      <c r="C9846" t="s">
        <v>3211</v>
      </c>
      <c r="D9846" t="s">
        <v>17527</v>
      </c>
    </row>
    <row r="9847" spans="1:4" x14ac:dyDescent="0.2">
      <c r="A9847">
        <v>104389</v>
      </c>
      <c r="B9847" t="s">
        <v>17154</v>
      </c>
      <c r="C9847" t="s">
        <v>3211</v>
      </c>
      <c r="D9847" t="s">
        <v>17527</v>
      </c>
    </row>
    <row r="9848" spans="1:4" x14ac:dyDescent="0.2">
      <c r="A9848">
        <v>106307</v>
      </c>
      <c r="B9848" t="s">
        <v>17155</v>
      </c>
      <c r="C9848" t="s">
        <v>3211</v>
      </c>
      <c r="D9848" t="s">
        <v>17527</v>
      </c>
    </row>
    <row r="9849" spans="1:4" x14ac:dyDescent="0.2">
      <c r="A9849">
        <v>104378</v>
      </c>
      <c r="B9849" t="s">
        <v>17156</v>
      </c>
      <c r="C9849" t="s">
        <v>3211</v>
      </c>
      <c r="D9849" t="s">
        <v>17527</v>
      </c>
    </row>
    <row r="9850" spans="1:4" x14ac:dyDescent="0.2">
      <c r="A9850">
        <v>106308</v>
      </c>
      <c r="B9850" t="s">
        <v>17157</v>
      </c>
      <c r="C9850" t="s">
        <v>3211</v>
      </c>
      <c r="D9850" t="s">
        <v>17527</v>
      </c>
    </row>
    <row r="9851" spans="1:4" x14ac:dyDescent="0.2">
      <c r="A9851">
        <v>104379</v>
      </c>
      <c r="B9851" t="s">
        <v>17158</v>
      </c>
      <c r="C9851" t="s">
        <v>3211</v>
      </c>
      <c r="D9851" t="s">
        <v>17527</v>
      </c>
    </row>
    <row r="9852" spans="1:4" x14ac:dyDescent="0.2">
      <c r="A9852">
        <v>106309</v>
      </c>
      <c r="B9852" t="s">
        <v>17159</v>
      </c>
      <c r="C9852" t="s">
        <v>3211</v>
      </c>
      <c r="D9852" t="s">
        <v>17527</v>
      </c>
    </row>
    <row r="9853" spans="1:4" x14ac:dyDescent="0.2">
      <c r="A9853">
        <v>97801</v>
      </c>
      <c r="B9853" t="s">
        <v>17160</v>
      </c>
      <c r="C9853" t="s">
        <v>3211</v>
      </c>
      <c r="D9853" t="s">
        <v>17527</v>
      </c>
    </row>
    <row r="9854" spans="1:4" x14ac:dyDescent="0.2">
      <c r="A9854">
        <v>106303</v>
      </c>
      <c r="B9854" t="s">
        <v>17161</v>
      </c>
      <c r="C9854" t="s">
        <v>3211</v>
      </c>
      <c r="D9854" t="s">
        <v>17527</v>
      </c>
    </row>
    <row r="9855" spans="1:4" x14ac:dyDescent="0.2">
      <c r="A9855">
        <v>104376</v>
      </c>
      <c r="B9855" t="s">
        <v>17162</v>
      </c>
      <c r="C9855" t="s">
        <v>3211</v>
      </c>
      <c r="D9855" t="s">
        <v>17527</v>
      </c>
    </row>
    <row r="9856" spans="1:4" x14ac:dyDescent="0.2">
      <c r="A9856">
        <v>106304</v>
      </c>
      <c r="B9856" t="s">
        <v>17163</v>
      </c>
      <c r="C9856" t="s">
        <v>3211</v>
      </c>
      <c r="D9856" t="s">
        <v>17527</v>
      </c>
    </row>
    <row r="9857" spans="1:4" x14ac:dyDescent="0.2">
      <c r="A9857">
        <v>104377</v>
      </c>
      <c r="B9857" t="s">
        <v>17164</v>
      </c>
      <c r="C9857" t="s">
        <v>3211</v>
      </c>
      <c r="D9857" t="s">
        <v>17527</v>
      </c>
    </row>
    <row r="9858" spans="1:4" x14ac:dyDescent="0.2">
      <c r="A9858">
        <v>106305</v>
      </c>
      <c r="B9858" t="s">
        <v>17165</v>
      </c>
      <c r="C9858" t="s">
        <v>3211</v>
      </c>
      <c r="D9858" t="s">
        <v>17527</v>
      </c>
    </row>
    <row r="9859" spans="1:4" x14ac:dyDescent="0.2">
      <c r="A9859">
        <v>97808</v>
      </c>
      <c r="B9859" t="s">
        <v>17166</v>
      </c>
      <c r="C9859" t="s">
        <v>3211</v>
      </c>
      <c r="D9859" t="s">
        <v>17527</v>
      </c>
    </row>
    <row r="9860" spans="1:4" x14ac:dyDescent="0.2">
      <c r="A9860">
        <v>106310</v>
      </c>
      <c r="B9860" t="s">
        <v>17167</v>
      </c>
      <c r="C9860" t="s">
        <v>3211</v>
      </c>
      <c r="D9860" t="s">
        <v>17527</v>
      </c>
    </row>
    <row r="9861" spans="1:4" x14ac:dyDescent="0.2">
      <c r="A9861">
        <v>104380</v>
      </c>
      <c r="B9861" t="s">
        <v>17168</v>
      </c>
      <c r="C9861" t="s">
        <v>3211</v>
      </c>
      <c r="D9861" t="s">
        <v>17527</v>
      </c>
    </row>
    <row r="9862" spans="1:4" x14ac:dyDescent="0.2">
      <c r="A9862">
        <v>106311</v>
      </c>
      <c r="B9862" t="s">
        <v>17169</v>
      </c>
      <c r="C9862" t="s">
        <v>3211</v>
      </c>
      <c r="D9862" t="s">
        <v>17527</v>
      </c>
    </row>
    <row r="9863" spans="1:4" x14ac:dyDescent="0.2">
      <c r="A9863">
        <v>104381</v>
      </c>
      <c r="B9863" t="s">
        <v>17170</v>
      </c>
      <c r="C9863" t="s">
        <v>3211</v>
      </c>
      <c r="D9863" t="s">
        <v>17527</v>
      </c>
    </row>
    <row r="9864" spans="1:4" x14ac:dyDescent="0.2">
      <c r="A9864">
        <v>106312</v>
      </c>
      <c r="B9864" t="s">
        <v>17171</v>
      </c>
      <c r="C9864" t="s">
        <v>3211</v>
      </c>
      <c r="D9864" t="s">
        <v>17527</v>
      </c>
    </row>
    <row r="9865" spans="1:4" x14ac:dyDescent="0.2">
      <c r="A9865">
        <v>104382</v>
      </c>
      <c r="B9865" t="s">
        <v>17172</v>
      </c>
      <c r="C9865" t="s">
        <v>3211</v>
      </c>
      <c r="D9865" t="s">
        <v>17527</v>
      </c>
    </row>
    <row r="9866" spans="1:4" x14ac:dyDescent="0.2">
      <c r="A9866">
        <v>106313</v>
      </c>
      <c r="B9866" t="s">
        <v>17173</v>
      </c>
      <c r="C9866" t="s">
        <v>3211</v>
      </c>
      <c r="D9866" t="s">
        <v>17527</v>
      </c>
    </row>
    <row r="9867" spans="1:4" x14ac:dyDescent="0.2">
      <c r="A9867">
        <v>103138</v>
      </c>
      <c r="B9867" t="s">
        <v>17174</v>
      </c>
      <c r="C9867" t="s">
        <v>52</v>
      </c>
      <c r="D9867">
        <v>47.78</v>
      </c>
    </row>
    <row r="9868" spans="1:4" x14ac:dyDescent="0.2">
      <c r="A9868">
        <v>103151</v>
      </c>
      <c r="B9868" t="s">
        <v>17175</v>
      </c>
      <c r="C9868" t="s">
        <v>52</v>
      </c>
      <c r="D9868">
        <v>460.23</v>
      </c>
    </row>
    <row r="9869" spans="1:4" x14ac:dyDescent="0.2">
      <c r="A9869">
        <v>103152</v>
      </c>
      <c r="B9869" t="s">
        <v>17176</v>
      </c>
      <c r="C9869" t="s">
        <v>52</v>
      </c>
      <c r="D9869">
        <v>548.75</v>
      </c>
    </row>
    <row r="9870" spans="1:4" x14ac:dyDescent="0.2">
      <c r="A9870">
        <v>103139</v>
      </c>
      <c r="B9870" t="s">
        <v>17177</v>
      </c>
      <c r="C9870" t="s">
        <v>52</v>
      </c>
      <c r="D9870">
        <v>62.84</v>
      </c>
    </row>
    <row r="9871" spans="1:4" x14ac:dyDescent="0.2">
      <c r="A9871">
        <v>103140</v>
      </c>
      <c r="B9871" t="s">
        <v>17178</v>
      </c>
      <c r="C9871" t="s">
        <v>52</v>
      </c>
      <c r="D9871">
        <v>77.88</v>
      </c>
    </row>
    <row r="9872" spans="1:4" x14ac:dyDescent="0.2">
      <c r="A9872">
        <v>103141</v>
      </c>
      <c r="B9872" t="s">
        <v>17179</v>
      </c>
      <c r="C9872" t="s">
        <v>52</v>
      </c>
      <c r="D9872">
        <v>121.24</v>
      </c>
    </row>
    <row r="9873" spans="1:4" x14ac:dyDescent="0.2">
      <c r="A9873">
        <v>103142</v>
      </c>
      <c r="B9873" t="s">
        <v>17180</v>
      </c>
      <c r="C9873" t="s">
        <v>52</v>
      </c>
      <c r="D9873">
        <v>136.30000000000001</v>
      </c>
    </row>
    <row r="9874" spans="1:4" x14ac:dyDescent="0.2">
      <c r="A9874">
        <v>103143</v>
      </c>
      <c r="B9874" t="s">
        <v>17181</v>
      </c>
      <c r="C9874" t="s">
        <v>52</v>
      </c>
      <c r="D9874">
        <v>179.65</v>
      </c>
    </row>
    <row r="9875" spans="1:4" x14ac:dyDescent="0.2">
      <c r="A9875">
        <v>103144</v>
      </c>
      <c r="B9875" t="s">
        <v>17182</v>
      </c>
      <c r="C9875" t="s">
        <v>52</v>
      </c>
      <c r="D9875">
        <v>194.69</v>
      </c>
    </row>
    <row r="9876" spans="1:4" x14ac:dyDescent="0.2">
      <c r="A9876">
        <v>103145</v>
      </c>
      <c r="B9876" t="s">
        <v>17183</v>
      </c>
      <c r="C9876" t="s">
        <v>52</v>
      </c>
      <c r="D9876">
        <v>238.06</v>
      </c>
    </row>
    <row r="9877" spans="1:4" x14ac:dyDescent="0.2">
      <c r="A9877">
        <v>103146</v>
      </c>
      <c r="B9877" t="s">
        <v>17184</v>
      </c>
      <c r="C9877" t="s">
        <v>52</v>
      </c>
      <c r="D9877">
        <v>253.09</v>
      </c>
    </row>
    <row r="9878" spans="1:4" x14ac:dyDescent="0.2">
      <c r="A9878">
        <v>103147</v>
      </c>
      <c r="B9878" t="s">
        <v>17185</v>
      </c>
      <c r="C9878" t="s">
        <v>52</v>
      </c>
      <c r="D9878">
        <v>283.20999999999998</v>
      </c>
    </row>
    <row r="9879" spans="1:4" x14ac:dyDescent="0.2">
      <c r="A9879">
        <v>103148</v>
      </c>
      <c r="B9879" t="s">
        <v>17186</v>
      </c>
      <c r="C9879" t="s">
        <v>52</v>
      </c>
      <c r="D9879">
        <v>341.61</v>
      </c>
    </row>
    <row r="9880" spans="1:4" x14ac:dyDescent="0.2">
      <c r="A9880">
        <v>103137</v>
      </c>
      <c r="B9880" t="s">
        <v>17187</v>
      </c>
      <c r="C9880" t="s">
        <v>52</v>
      </c>
      <c r="D9880">
        <v>41.77</v>
      </c>
    </row>
    <row r="9881" spans="1:4" x14ac:dyDescent="0.2">
      <c r="A9881">
        <v>103149</v>
      </c>
      <c r="B9881" t="s">
        <v>17188</v>
      </c>
      <c r="C9881" t="s">
        <v>52</v>
      </c>
      <c r="D9881">
        <v>371.71</v>
      </c>
    </row>
    <row r="9882" spans="1:4" x14ac:dyDescent="0.2">
      <c r="A9882">
        <v>103150</v>
      </c>
      <c r="B9882" t="s">
        <v>17189</v>
      </c>
      <c r="C9882" t="s">
        <v>52</v>
      </c>
      <c r="D9882">
        <v>430.07</v>
      </c>
    </row>
    <row r="9883" spans="1:4" x14ac:dyDescent="0.2">
      <c r="A9883">
        <v>103106</v>
      </c>
      <c r="B9883" t="s">
        <v>17190</v>
      </c>
      <c r="C9883" t="s">
        <v>52</v>
      </c>
      <c r="D9883">
        <v>73.28</v>
      </c>
    </row>
    <row r="9884" spans="1:4" x14ac:dyDescent="0.2">
      <c r="A9884">
        <v>103119</v>
      </c>
      <c r="B9884" t="s">
        <v>17191</v>
      </c>
      <c r="C9884" t="s">
        <v>52</v>
      </c>
      <c r="D9884">
        <v>898.2</v>
      </c>
    </row>
    <row r="9885" spans="1:4" x14ac:dyDescent="0.2">
      <c r="A9885">
        <v>103120</v>
      </c>
      <c r="B9885" t="s">
        <v>17192</v>
      </c>
      <c r="C9885" t="s">
        <v>52</v>
      </c>
      <c r="D9885" s="335">
        <v>1075.24</v>
      </c>
    </row>
    <row r="9886" spans="1:4" x14ac:dyDescent="0.2">
      <c r="A9886">
        <v>103107</v>
      </c>
      <c r="B9886" t="s">
        <v>17193</v>
      </c>
      <c r="C9886" t="s">
        <v>52</v>
      </c>
      <c r="D9886">
        <v>103.4</v>
      </c>
    </row>
    <row r="9887" spans="1:4" x14ac:dyDescent="0.2">
      <c r="A9887">
        <v>103108</v>
      </c>
      <c r="B9887" t="s">
        <v>17194</v>
      </c>
      <c r="C9887" t="s">
        <v>52</v>
      </c>
      <c r="D9887">
        <v>133.51</v>
      </c>
    </row>
    <row r="9888" spans="1:4" x14ac:dyDescent="0.2">
      <c r="A9888">
        <v>103109</v>
      </c>
      <c r="B9888" t="s">
        <v>17195</v>
      </c>
      <c r="C9888" t="s">
        <v>52</v>
      </c>
      <c r="D9888">
        <v>220.2</v>
      </c>
    </row>
    <row r="9889" spans="1:4" x14ac:dyDescent="0.2">
      <c r="A9889">
        <v>103110</v>
      </c>
      <c r="B9889" t="s">
        <v>17196</v>
      </c>
      <c r="C9889" t="s">
        <v>52</v>
      </c>
      <c r="D9889">
        <v>250.31</v>
      </c>
    </row>
    <row r="9890" spans="1:4" x14ac:dyDescent="0.2">
      <c r="A9890">
        <v>103111</v>
      </c>
      <c r="B9890" t="s">
        <v>17197</v>
      </c>
      <c r="C9890" t="s">
        <v>52</v>
      </c>
      <c r="D9890">
        <v>337.01</v>
      </c>
    </row>
    <row r="9891" spans="1:4" x14ac:dyDescent="0.2">
      <c r="A9891">
        <v>103112</v>
      </c>
      <c r="B9891" t="s">
        <v>17198</v>
      </c>
      <c r="C9891" t="s">
        <v>52</v>
      </c>
      <c r="D9891">
        <v>367.12</v>
      </c>
    </row>
    <row r="9892" spans="1:4" x14ac:dyDescent="0.2">
      <c r="A9892">
        <v>103113</v>
      </c>
      <c r="B9892" t="s">
        <v>17199</v>
      </c>
      <c r="C9892" t="s">
        <v>52</v>
      </c>
      <c r="D9892">
        <v>453.8</v>
      </c>
    </row>
    <row r="9893" spans="1:4" x14ac:dyDescent="0.2">
      <c r="A9893">
        <v>103114</v>
      </c>
      <c r="B9893" t="s">
        <v>17200</v>
      </c>
      <c r="C9893" t="s">
        <v>52</v>
      </c>
      <c r="D9893">
        <v>483.92</v>
      </c>
    </row>
    <row r="9894" spans="1:4" x14ac:dyDescent="0.2">
      <c r="A9894">
        <v>103115</v>
      </c>
      <c r="B9894" t="s">
        <v>17201</v>
      </c>
      <c r="C9894" t="s">
        <v>52</v>
      </c>
      <c r="D9894">
        <v>544.15</v>
      </c>
    </row>
    <row r="9895" spans="1:4" x14ac:dyDescent="0.2">
      <c r="A9895">
        <v>103116</v>
      </c>
      <c r="B9895" t="s">
        <v>17202</v>
      </c>
      <c r="C9895" t="s">
        <v>52</v>
      </c>
      <c r="D9895">
        <v>660.95</v>
      </c>
    </row>
    <row r="9896" spans="1:4" x14ac:dyDescent="0.2">
      <c r="A9896">
        <v>103105</v>
      </c>
      <c r="B9896" t="s">
        <v>17203</v>
      </c>
      <c r="C9896" t="s">
        <v>52</v>
      </c>
      <c r="D9896">
        <v>61.23</v>
      </c>
    </row>
    <row r="9897" spans="1:4" x14ac:dyDescent="0.2">
      <c r="A9897">
        <v>103117</v>
      </c>
      <c r="B9897" t="s">
        <v>17204</v>
      </c>
      <c r="C9897" t="s">
        <v>52</v>
      </c>
      <c r="D9897">
        <v>721.18</v>
      </c>
    </row>
    <row r="9898" spans="1:4" x14ac:dyDescent="0.2">
      <c r="A9898">
        <v>103118</v>
      </c>
      <c r="B9898" t="s">
        <v>17205</v>
      </c>
      <c r="C9898" t="s">
        <v>52</v>
      </c>
      <c r="D9898">
        <v>837.98</v>
      </c>
    </row>
    <row r="9899" spans="1:4" x14ac:dyDescent="0.2">
      <c r="A9899">
        <v>103122</v>
      </c>
      <c r="B9899" t="s">
        <v>17206</v>
      </c>
      <c r="C9899" t="s">
        <v>52</v>
      </c>
      <c r="D9899">
        <v>98.81</v>
      </c>
    </row>
    <row r="9900" spans="1:4" x14ac:dyDescent="0.2">
      <c r="A9900">
        <v>103135</v>
      </c>
      <c r="B9900" t="s">
        <v>17207</v>
      </c>
      <c r="C9900" t="s">
        <v>52</v>
      </c>
      <c r="D9900" s="335">
        <v>1336.19</v>
      </c>
    </row>
    <row r="9901" spans="1:4" x14ac:dyDescent="0.2">
      <c r="A9901">
        <v>103136</v>
      </c>
      <c r="B9901" t="s">
        <v>17208</v>
      </c>
      <c r="C9901" t="s">
        <v>52</v>
      </c>
      <c r="D9901" s="335">
        <v>1601.73</v>
      </c>
    </row>
    <row r="9902" spans="1:4" x14ac:dyDescent="0.2">
      <c r="A9902">
        <v>103123</v>
      </c>
      <c r="B9902" t="s">
        <v>17209</v>
      </c>
      <c r="C9902" t="s">
        <v>52</v>
      </c>
      <c r="D9902">
        <v>143.97999999999999</v>
      </c>
    </row>
    <row r="9903" spans="1:4" x14ac:dyDescent="0.2">
      <c r="A9903">
        <v>103124</v>
      </c>
      <c r="B9903" t="s">
        <v>17210</v>
      </c>
      <c r="C9903" t="s">
        <v>52</v>
      </c>
      <c r="D9903">
        <v>189.13</v>
      </c>
    </row>
    <row r="9904" spans="1:4" x14ac:dyDescent="0.2">
      <c r="A9904">
        <v>103125</v>
      </c>
      <c r="B9904" t="s">
        <v>17211</v>
      </c>
      <c r="C9904" t="s">
        <v>52</v>
      </c>
      <c r="D9904">
        <v>319.19</v>
      </c>
    </row>
    <row r="9905" spans="1:4" x14ac:dyDescent="0.2">
      <c r="A9905">
        <v>103126</v>
      </c>
      <c r="B9905" t="s">
        <v>17212</v>
      </c>
      <c r="C9905" t="s">
        <v>52</v>
      </c>
      <c r="D9905">
        <v>364.34</v>
      </c>
    </row>
    <row r="9906" spans="1:4" x14ac:dyDescent="0.2">
      <c r="A9906">
        <v>103127</v>
      </c>
      <c r="B9906" t="s">
        <v>17213</v>
      </c>
      <c r="C9906" t="s">
        <v>52</v>
      </c>
      <c r="D9906">
        <v>494.4</v>
      </c>
    </row>
    <row r="9907" spans="1:4" x14ac:dyDescent="0.2">
      <c r="A9907">
        <v>103128</v>
      </c>
      <c r="B9907" t="s">
        <v>17214</v>
      </c>
      <c r="C9907" t="s">
        <v>52</v>
      </c>
      <c r="D9907">
        <v>539.54</v>
      </c>
    </row>
    <row r="9908" spans="1:4" x14ac:dyDescent="0.2">
      <c r="A9908">
        <v>103129</v>
      </c>
      <c r="B9908" t="s">
        <v>17215</v>
      </c>
      <c r="C9908" t="s">
        <v>52</v>
      </c>
      <c r="D9908">
        <v>669.61</v>
      </c>
    </row>
    <row r="9909" spans="1:4" x14ac:dyDescent="0.2">
      <c r="A9909">
        <v>103130</v>
      </c>
      <c r="B9909" t="s">
        <v>17216</v>
      </c>
      <c r="C9909" t="s">
        <v>52</v>
      </c>
      <c r="D9909">
        <v>714.76</v>
      </c>
    </row>
    <row r="9910" spans="1:4" x14ac:dyDescent="0.2">
      <c r="A9910">
        <v>103131</v>
      </c>
      <c r="B9910" t="s">
        <v>17217</v>
      </c>
      <c r="C9910" t="s">
        <v>52</v>
      </c>
      <c r="D9910">
        <v>805.1</v>
      </c>
    </row>
    <row r="9911" spans="1:4" x14ac:dyDescent="0.2">
      <c r="A9911">
        <v>103132</v>
      </c>
      <c r="B9911" t="s">
        <v>17218</v>
      </c>
      <c r="C9911" t="s">
        <v>52</v>
      </c>
      <c r="D9911">
        <v>980.29</v>
      </c>
    </row>
    <row r="9912" spans="1:4" x14ac:dyDescent="0.2">
      <c r="A9912">
        <v>103121</v>
      </c>
      <c r="B9912" t="s">
        <v>17219</v>
      </c>
      <c r="C9912" t="s">
        <v>52</v>
      </c>
      <c r="D9912">
        <v>80.739999999999995</v>
      </c>
    </row>
    <row r="9913" spans="1:4" x14ac:dyDescent="0.2">
      <c r="A9913">
        <v>103133</v>
      </c>
      <c r="B9913" t="s">
        <v>17220</v>
      </c>
      <c r="C9913" t="s">
        <v>52</v>
      </c>
      <c r="D9913" s="335">
        <v>1070.6400000000001</v>
      </c>
    </row>
    <row r="9914" spans="1:4" x14ac:dyDescent="0.2">
      <c r="A9914">
        <v>103134</v>
      </c>
      <c r="B9914" t="s">
        <v>17221</v>
      </c>
      <c r="C9914" t="s">
        <v>52</v>
      </c>
      <c r="D9914" s="335">
        <v>1245.8499999999999</v>
      </c>
    </row>
    <row r="9915" spans="1:4" x14ac:dyDescent="0.2">
      <c r="A9915">
        <v>103090</v>
      </c>
      <c r="B9915" t="s">
        <v>17222</v>
      </c>
      <c r="C9915" t="s">
        <v>83</v>
      </c>
      <c r="D9915">
        <v>17.66</v>
      </c>
    </row>
    <row r="9916" spans="1:4" x14ac:dyDescent="0.2">
      <c r="A9916">
        <v>103103</v>
      </c>
      <c r="B9916" t="s">
        <v>17223</v>
      </c>
      <c r="C9916" t="s">
        <v>83</v>
      </c>
      <c r="D9916">
        <v>174.45</v>
      </c>
    </row>
    <row r="9917" spans="1:4" x14ac:dyDescent="0.2">
      <c r="A9917">
        <v>103104</v>
      </c>
      <c r="B9917" t="s">
        <v>17224</v>
      </c>
      <c r="C9917" t="s">
        <v>83</v>
      </c>
      <c r="D9917">
        <v>208.67</v>
      </c>
    </row>
    <row r="9918" spans="1:4" x14ac:dyDescent="0.2">
      <c r="A9918">
        <v>103091</v>
      </c>
      <c r="B9918" t="s">
        <v>17225</v>
      </c>
      <c r="C9918" t="s">
        <v>83</v>
      </c>
      <c r="D9918">
        <v>24.88</v>
      </c>
    </row>
    <row r="9919" spans="1:4" x14ac:dyDescent="0.2">
      <c r="A9919">
        <v>103092</v>
      </c>
      <c r="B9919" t="s">
        <v>17226</v>
      </c>
      <c r="C9919" t="s">
        <v>83</v>
      </c>
      <c r="D9919">
        <v>32.11</v>
      </c>
    </row>
    <row r="9920" spans="1:4" x14ac:dyDescent="0.2">
      <c r="A9920">
        <v>103093</v>
      </c>
      <c r="B9920" t="s">
        <v>17227</v>
      </c>
      <c r="C9920" t="s">
        <v>83</v>
      </c>
      <c r="D9920">
        <v>49.11</v>
      </c>
    </row>
    <row r="9921" spans="1:4" x14ac:dyDescent="0.2">
      <c r="A9921">
        <v>103094</v>
      </c>
      <c r="B9921" t="s">
        <v>17228</v>
      </c>
      <c r="C9921" t="s">
        <v>83</v>
      </c>
      <c r="D9921">
        <v>56.36</v>
      </c>
    </row>
    <row r="9922" spans="1:4" x14ac:dyDescent="0.2">
      <c r="A9922">
        <v>103095</v>
      </c>
      <c r="B9922" t="s">
        <v>17229</v>
      </c>
      <c r="C9922" t="s">
        <v>83</v>
      </c>
      <c r="D9922">
        <v>73.319999999999993</v>
      </c>
    </row>
    <row r="9923" spans="1:4" x14ac:dyDescent="0.2">
      <c r="A9923">
        <v>103096</v>
      </c>
      <c r="B9923" t="s">
        <v>17230</v>
      </c>
      <c r="C9923" t="s">
        <v>83</v>
      </c>
      <c r="D9923">
        <v>80.58</v>
      </c>
    </row>
    <row r="9924" spans="1:4" x14ac:dyDescent="0.2">
      <c r="A9924">
        <v>103097</v>
      </c>
      <c r="B9924" t="s">
        <v>17231</v>
      </c>
      <c r="C9924" t="s">
        <v>83</v>
      </c>
      <c r="D9924">
        <v>97.55</v>
      </c>
    </row>
    <row r="9925" spans="1:4" x14ac:dyDescent="0.2">
      <c r="A9925">
        <v>103098</v>
      </c>
      <c r="B9925" t="s">
        <v>17232</v>
      </c>
      <c r="C9925" t="s">
        <v>83</v>
      </c>
      <c r="D9925">
        <v>104.81</v>
      </c>
    </row>
    <row r="9926" spans="1:4" x14ac:dyDescent="0.2">
      <c r="A9926">
        <v>103099</v>
      </c>
      <c r="B9926" t="s">
        <v>17233</v>
      </c>
      <c r="C9926" t="s">
        <v>83</v>
      </c>
      <c r="D9926">
        <v>119.25</v>
      </c>
    </row>
    <row r="9927" spans="1:4" x14ac:dyDescent="0.2">
      <c r="A9927">
        <v>103100</v>
      </c>
      <c r="B9927" t="s">
        <v>17234</v>
      </c>
      <c r="C9927" t="s">
        <v>83</v>
      </c>
      <c r="D9927">
        <v>127.31</v>
      </c>
    </row>
    <row r="9928" spans="1:4" x14ac:dyDescent="0.2">
      <c r="A9928">
        <v>103089</v>
      </c>
      <c r="B9928" t="s">
        <v>17235</v>
      </c>
      <c r="C9928" t="s">
        <v>83</v>
      </c>
      <c r="D9928">
        <v>14.78</v>
      </c>
    </row>
    <row r="9929" spans="1:4" x14ac:dyDescent="0.2">
      <c r="A9929">
        <v>103101</v>
      </c>
      <c r="B9929" t="s">
        <v>17236</v>
      </c>
      <c r="C9929" t="s">
        <v>83</v>
      </c>
      <c r="D9929">
        <v>140.25</v>
      </c>
    </row>
    <row r="9930" spans="1:4" x14ac:dyDescent="0.2">
      <c r="A9930">
        <v>103102</v>
      </c>
      <c r="B9930" t="s">
        <v>17237</v>
      </c>
      <c r="C9930" t="s">
        <v>83</v>
      </c>
      <c r="D9930">
        <v>161.5</v>
      </c>
    </row>
    <row r="9931" spans="1:4" x14ac:dyDescent="0.2">
      <c r="A9931">
        <v>101112</v>
      </c>
      <c r="B9931" t="s">
        <v>17238</v>
      </c>
      <c r="C9931" t="s">
        <v>2968</v>
      </c>
      <c r="D9931" s="335">
        <v>1035.8399999999999</v>
      </c>
    </row>
    <row r="9932" spans="1:4" x14ac:dyDescent="0.2">
      <c r="A9932">
        <v>101113</v>
      </c>
      <c r="B9932" t="s">
        <v>17239</v>
      </c>
      <c r="C9932" t="s">
        <v>2968</v>
      </c>
      <c r="D9932" s="335">
        <v>1048.23</v>
      </c>
    </row>
    <row r="9933" spans="1:4" x14ac:dyDescent="0.2">
      <c r="A9933">
        <v>101098</v>
      </c>
      <c r="B9933" t="s">
        <v>17240</v>
      </c>
      <c r="C9933" t="s">
        <v>2968</v>
      </c>
      <c r="D9933" s="335">
        <v>1260.8699999999999</v>
      </c>
    </row>
    <row r="9934" spans="1:4" x14ac:dyDescent="0.2">
      <c r="A9934">
        <v>101106</v>
      </c>
      <c r="B9934" t="s">
        <v>17241</v>
      </c>
      <c r="C9934" t="s">
        <v>2968</v>
      </c>
      <c r="D9934" s="335">
        <v>1267.8</v>
      </c>
    </row>
    <row r="9935" spans="1:4" x14ac:dyDescent="0.2">
      <c r="A9935">
        <v>101102</v>
      </c>
      <c r="B9935" t="s">
        <v>17242</v>
      </c>
      <c r="C9935" t="s">
        <v>2968</v>
      </c>
      <c r="D9935">
        <v>922.94</v>
      </c>
    </row>
    <row r="9936" spans="1:4" x14ac:dyDescent="0.2">
      <c r="A9936">
        <v>101110</v>
      </c>
      <c r="B9936" t="s">
        <v>17243</v>
      </c>
      <c r="C9936" t="s">
        <v>2968</v>
      </c>
      <c r="D9936">
        <v>923.26</v>
      </c>
    </row>
    <row r="9937" spans="1:4" x14ac:dyDescent="0.2">
      <c r="A9937">
        <v>101099</v>
      </c>
      <c r="B9937" t="s">
        <v>17244</v>
      </c>
      <c r="C9937" t="s">
        <v>2968</v>
      </c>
      <c r="D9937" s="335">
        <v>1147.42</v>
      </c>
    </row>
    <row r="9938" spans="1:4" x14ac:dyDescent="0.2">
      <c r="A9938">
        <v>101107</v>
      </c>
      <c r="B9938" t="s">
        <v>17245</v>
      </c>
      <c r="C9938" t="s">
        <v>2968</v>
      </c>
      <c r="D9938" s="335">
        <v>1154.75</v>
      </c>
    </row>
    <row r="9939" spans="1:4" x14ac:dyDescent="0.2">
      <c r="A9939">
        <v>101103</v>
      </c>
      <c r="B9939" t="s">
        <v>17246</v>
      </c>
      <c r="C9939" t="s">
        <v>2968</v>
      </c>
      <c r="D9939">
        <v>869.01</v>
      </c>
    </row>
    <row r="9940" spans="1:4" x14ac:dyDescent="0.2">
      <c r="A9940">
        <v>101111</v>
      </c>
      <c r="B9940" t="s">
        <v>17247</v>
      </c>
      <c r="C9940" t="s">
        <v>2968</v>
      </c>
      <c r="D9940">
        <v>870.64</v>
      </c>
    </row>
    <row r="9941" spans="1:4" x14ac:dyDescent="0.2">
      <c r="A9941">
        <v>101096</v>
      </c>
      <c r="B9941" t="s">
        <v>17248</v>
      </c>
      <c r="C9941" t="s">
        <v>2968</v>
      </c>
      <c r="D9941" s="335">
        <v>1476.58</v>
      </c>
    </row>
    <row r="9942" spans="1:4" x14ac:dyDescent="0.2">
      <c r="A9942">
        <v>101104</v>
      </c>
      <c r="B9942" t="s">
        <v>17249</v>
      </c>
      <c r="C9942" t="s">
        <v>2968</v>
      </c>
      <c r="D9942" s="335">
        <v>1482.41</v>
      </c>
    </row>
    <row r="9943" spans="1:4" x14ac:dyDescent="0.2">
      <c r="A9943">
        <v>101100</v>
      </c>
      <c r="B9943" t="s">
        <v>17250</v>
      </c>
      <c r="C9943" t="s">
        <v>2968</v>
      </c>
      <c r="D9943">
        <v>980.47</v>
      </c>
    </row>
    <row r="9944" spans="1:4" x14ac:dyDescent="0.2">
      <c r="A9944">
        <v>101108</v>
      </c>
      <c r="B9944" t="s">
        <v>17251</v>
      </c>
      <c r="C9944" t="s">
        <v>2968</v>
      </c>
      <c r="D9944">
        <v>978.38</v>
      </c>
    </row>
    <row r="9945" spans="1:4" x14ac:dyDescent="0.2">
      <c r="A9945">
        <v>101097</v>
      </c>
      <c r="B9945" t="s">
        <v>17252</v>
      </c>
      <c r="C9945" t="s">
        <v>2968</v>
      </c>
      <c r="D9945" s="335">
        <v>1383.57</v>
      </c>
    </row>
    <row r="9946" spans="1:4" x14ac:dyDescent="0.2">
      <c r="A9946">
        <v>101105</v>
      </c>
      <c r="B9946" t="s">
        <v>17253</v>
      </c>
      <c r="C9946" t="s">
        <v>2968</v>
      </c>
      <c r="D9946" s="335">
        <v>1389.58</v>
      </c>
    </row>
    <row r="9947" spans="1:4" x14ac:dyDescent="0.2">
      <c r="A9947">
        <v>101101</v>
      </c>
      <c r="B9947" t="s">
        <v>17254</v>
      </c>
      <c r="C9947" t="s">
        <v>2968</v>
      </c>
      <c r="D9947">
        <v>954.03</v>
      </c>
    </row>
    <row r="9948" spans="1:4" x14ac:dyDescent="0.2">
      <c r="A9948">
        <v>101109</v>
      </c>
      <c r="B9948" t="s">
        <v>17255</v>
      </c>
      <c r="C9948" t="s">
        <v>2968</v>
      </c>
      <c r="D9948">
        <v>952.55</v>
      </c>
    </row>
    <row r="9949" spans="1:4" x14ac:dyDescent="0.2">
      <c r="A9949">
        <v>106209</v>
      </c>
      <c r="B9949" t="s">
        <v>17256</v>
      </c>
      <c r="C9949" t="s">
        <v>52</v>
      </c>
      <c r="D9949" t="s">
        <v>17527</v>
      </c>
    </row>
    <row r="9950" spans="1:4" x14ac:dyDescent="0.2">
      <c r="A9950">
        <v>106172</v>
      </c>
      <c r="B9950" t="s">
        <v>17257</v>
      </c>
      <c r="C9950" t="s">
        <v>83</v>
      </c>
      <c r="D9950" t="s">
        <v>17527</v>
      </c>
    </row>
    <row r="9951" spans="1:4" x14ac:dyDescent="0.2">
      <c r="A9951">
        <v>106173</v>
      </c>
      <c r="B9951" t="s">
        <v>17258</v>
      </c>
      <c r="C9951" t="s">
        <v>83</v>
      </c>
      <c r="D9951" t="s">
        <v>17527</v>
      </c>
    </row>
    <row r="9952" spans="1:4" x14ac:dyDescent="0.2">
      <c r="A9952">
        <v>106174</v>
      </c>
      <c r="B9952" t="s">
        <v>17259</v>
      </c>
      <c r="C9952" t="s">
        <v>83</v>
      </c>
      <c r="D9952" t="s">
        <v>17527</v>
      </c>
    </row>
    <row r="9953" spans="1:4" x14ac:dyDescent="0.2">
      <c r="A9953">
        <v>106175</v>
      </c>
      <c r="B9953" t="s">
        <v>17260</v>
      </c>
      <c r="C9953" t="s">
        <v>83</v>
      </c>
      <c r="D9953" t="s">
        <v>17527</v>
      </c>
    </row>
    <row r="9954" spans="1:4" x14ac:dyDescent="0.2">
      <c r="A9954">
        <v>106176</v>
      </c>
      <c r="B9954" t="s">
        <v>17261</v>
      </c>
      <c r="C9954" t="s">
        <v>83</v>
      </c>
      <c r="D9954" t="s">
        <v>17527</v>
      </c>
    </row>
    <row r="9955" spans="1:4" x14ac:dyDescent="0.2">
      <c r="A9955">
        <v>106177</v>
      </c>
      <c r="B9955" t="s">
        <v>17262</v>
      </c>
      <c r="C9955" t="s">
        <v>83</v>
      </c>
      <c r="D9955" t="s">
        <v>17527</v>
      </c>
    </row>
    <row r="9956" spans="1:4" x14ac:dyDescent="0.2">
      <c r="A9956">
        <v>106178</v>
      </c>
      <c r="B9956" t="s">
        <v>17263</v>
      </c>
      <c r="C9956" t="s">
        <v>83</v>
      </c>
      <c r="D9956" t="s">
        <v>17527</v>
      </c>
    </row>
    <row r="9957" spans="1:4" x14ac:dyDescent="0.2">
      <c r="A9957">
        <v>106179</v>
      </c>
      <c r="B9957" t="s">
        <v>17264</v>
      </c>
      <c r="C9957" t="s">
        <v>83</v>
      </c>
      <c r="D9957" t="s">
        <v>17527</v>
      </c>
    </row>
    <row r="9958" spans="1:4" x14ac:dyDescent="0.2">
      <c r="A9958">
        <v>106180</v>
      </c>
      <c r="B9958" t="s">
        <v>17265</v>
      </c>
      <c r="C9958" t="s">
        <v>83</v>
      </c>
      <c r="D9958" t="s">
        <v>17527</v>
      </c>
    </row>
    <row r="9959" spans="1:4" x14ac:dyDescent="0.2">
      <c r="A9959">
        <v>106181</v>
      </c>
      <c r="B9959" t="s">
        <v>17266</v>
      </c>
      <c r="C9959" t="s">
        <v>83</v>
      </c>
      <c r="D9959" t="s">
        <v>17527</v>
      </c>
    </row>
    <row r="9960" spans="1:4" x14ac:dyDescent="0.2">
      <c r="A9960">
        <v>106182</v>
      </c>
      <c r="B9960" t="s">
        <v>17267</v>
      </c>
      <c r="C9960" t="s">
        <v>83</v>
      </c>
      <c r="D9960" t="s">
        <v>17527</v>
      </c>
    </row>
    <row r="9961" spans="1:4" x14ac:dyDescent="0.2">
      <c r="A9961">
        <v>106183</v>
      </c>
      <c r="B9961" t="s">
        <v>17268</v>
      </c>
      <c r="C9961" t="s">
        <v>83</v>
      </c>
      <c r="D9961" t="s">
        <v>17527</v>
      </c>
    </row>
    <row r="9962" spans="1:4" x14ac:dyDescent="0.2">
      <c r="A9962">
        <v>106184</v>
      </c>
      <c r="B9962" t="s">
        <v>17269</v>
      </c>
      <c r="C9962" t="s">
        <v>83</v>
      </c>
      <c r="D9962" t="s">
        <v>17527</v>
      </c>
    </row>
    <row r="9963" spans="1:4" x14ac:dyDescent="0.2">
      <c r="A9963">
        <v>106185</v>
      </c>
      <c r="B9963" t="s">
        <v>17270</v>
      </c>
      <c r="C9963" t="s">
        <v>83</v>
      </c>
      <c r="D9963" t="s">
        <v>17527</v>
      </c>
    </row>
    <row r="9964" spans="1:4" x14ac:dyDescent="0.2">
      <c r="A9964">
        <v>106186</v>
      </c>
      <c r="B9964" t="s">
        <v>17271</v>
      </c>
      <c r="C9964" t="s">
        <v>83</v>
      </c>
      <c r="D9964" t="s">
        <v>17527</v>
      </c>
    </row>
    <row r="9965" spans="1:4" x14ac:dyDescent="0.2">
      <c r="A9965">
        <v>106187</v>
      </c>
      <c r="B9965" t="s">
        <v>17272</v>
      </c>
      <c r="C9965" t="s">
        <v>83</v>
      </c>
      <c r="D9965" t="s">
        <v>17527</v>
      </c>
    </row>
    <row r="9966" spans="1:4" x14ac:dyDescent="0.2">
      <c r="A9966">
        <v>106188</v>
      </c>
      <c r="B9966" t="s">
        <v>17273</v>
      </c>
      <c r="C9966" t="s">
        <v>83</v>
      </c>
      <c r="D9966" t="s">
        <v>17527</v>
      </c>
    </row>
    <row r="9967" spans="1:4" x14ac:dyDescent="0.2">
      <c r="A9967">
        <v>106189</v>
      </c>
      <c r="B9967" t="s">
        <v>17274</v>
      </c>
      <c r="C9967" t="s">
        <v>83</v>
      </c>
      <c r="D9967" t="s">
        <v>17527</v>
      </c>
    </row>
    <row r="9968" spans="1:4" x14ac:dyDescent="0.2">
      <c r="A9968">
        <v>106190</v>
      </c>
      <c r="B9968" t="s">
        <v>17275</v>
      </c>
      <c r="C9968" t="s">
        <v>83</v>
      </c>
      <c r="D9968" t="s">
        <v>17527</v>
      </c>
    </row>
    <row r="9969" spans="1:4" x14ac:dyDescent="0.2">
      <c r="A9969">
        <v>106191</v>
      </c>
      <c r="B9969" t="s">
        <v>17276</v>
      </c>
      <c r="C9969" t="s">
        <v>83</v>
      </c>
      <c r="D9969" t="s">
        <v>17527</v>
      </c>
    </row>
    <row r="9970" spans="1:4" x14ac:dyDescent="0.2">
      <c r="A9970">
        <v>106192</v>
      </c>
      <c r="B9970" t="s">
        <v>17277</v>
      </c>
      <c r="C9970" t="s">
        <v>83</v>
      </c>
      <c r="D9970" t="s">
        <v>17527</v>
      </c>
    </row>
    <row r="9971" spans="1:4" x14ac:dyDescent="0.2">
      <c r="A9971">
        <v>106193</v>
      </c>
      <c r="B9971" t="s">
        <v>17278</v>
      </c>
      <c r="C9971" t="s">
        <v>83</v>
      </c>
      <c r="D9971" t="s">
        <v>17527</v>
      </c>
    </row>
    <row r="9972" spans="1:4" x14ac:dyDescent="0.2">
      <c r="A9972">
        <v>106194</v>
      </c>
      <c r="B9972" t="s">
        <v>17279</v>
      </c>
      <c r="C9972" t="s">
        <v>83</v>
      </c>
      <c r="D9972" t="s">
        <v>17527</v>
      </c>
    </row>
    <row r="9973" spans="1:4" x14ac:dyDescent="0.2">
      <c r="A9973">
        <v>106195</v>
      </c>
      <c r="B9973" t="s">
        <v>17280</v>
      </c>
      <c r="C9973" t="s">
        <v>83</v>
      </c>
      <c r="D9973" t="s">
        <v>17527</v>
      </c>
    </row>
    <row r="9974" spans="1:4" x14ac:dyDescent="0.2">
      <c r="A9974">
        <v>106196</v>
      </c>
      <c r="B9974" t="s">
        <v>17281</v>
      </c>
      <c r="C9974" t="s">
        <v>83</v>
      </c>
      <c r="D9974" t="s">
        <v>17527</v>
      </c>
    </row>
    <row r="9975" spans="1:4" x14ac:dyDescent="0.2">
      <c r="A9975">
        <v>106197</v>
      </c>
      <c r="B9975" t="s">
        <v>17282</v>
      </c>
      <c r="C9975" t="s">
        <v>83</v>
      </c>
      <c r="D9975" t="s">
        <v>17527</v>
      </c>
    </row>
    <row r="9976" spans="1:4" x14ac:dyDescent="0.2">
      <c r="A9976">
        <v>106200</v>
      </c>
      <c r="B9976" t="s">
        <v>17283</v>
      </c>
      <c r="C9976" t="s">
        <v>83</v>
      </c>
      <c r="D9976" t="s">
        <v>17527</v>
      </c>
    </row>
    <row r="9977" spans="1:4" x14ac:dyDescent="0.2">
      <c r="A9977">
        <v>106198</v>
      </c>
      <c r="B9977" t="s">
        <v>17284</v>
      </c>
      <c r="C9977" t="s">
        <v>83</v>
      </c>
      <c r="D9977" t="s">
        <v>17527</v>
      </c>
    </row>
    <row r="9978" spans="1:4" x14ac:dyDescent="0.2">
      <c r="A9978">
        <v>106199</v>
      </c>
      <c r="B9978" t="s">
        <v>17285</v>
      </c>
      <c r="C9978" t="s">
        <v>83</v>
      </c>
      <c r="D9978" t="s">
        <v>17527</v>
      </c>
    </row>
    <row r="9979" spans="1:4" x14ac:dyDescent="0.2">
      <c r="A9979">
        <v>106201</v>
      </c>
      <c r="B9979" t="s">
        <v>17286</v>
      </c>
      <c r="C9979" t="s">
        <v>83</v>
      </c>
      <c r="D9979" t="s">
        <v>17527</v>
      </c>
    </row>
    <row r="9980" spans="1:4" x14ac:dyDescent="0.2">
      <c r="A9980">
        <v>106202</v>
      </c>
      <c r="B9980" t="s">
        <v>17287</v>
      </c>
      <c r="C9980" t="s">
        <v>83</v>
      </c>
      <c r="D9980" t="s">
        <v>17527</v>
      </c>
    </row>
    <row r="9981" spans="1:4" x14ac:dyDescent="0.2">
      <c r="A9981">
        <v>106203</v>
      </c>
      <c r="B9981" t="s">
        <v>17288</v>
      </c>
      <c r="C9981" t="s">
        <v>83</v>
      </c>
      <c r="D9981" t="s">
        <v>17527</v>
      </c>
    </row>
    <row r="9982" spans="1:4" x14ac:dyDescent="0.2">
      <c r="A9982">
        <v>106204</v>
      </c>
      <c r="B9982" t="s">
        <v>17289</v>
      </c>
      <c r="C9982" t="s">
        <v>83</v>
      </c>
      <c r="D9982" t="s">
        <v>17527</v>
      </c>
    </row>
    <row r="9983" spans="1:4" x14ac:dyDescent="0.2">
      <c r="A9983">
        <v>106205</v>
      </c>
      <c r="B9983" t="s">
        <v>17290</v>
      </c>
      <c r="C9983" t="s">
        <v>2968</v>
      </c>
      <c r="D9983">
        <v>145.28</v>
      </c>
    </row>
    <row r="9984" spans="1:4" x14ac:dyDescent="0.2">
      <c r="A9984">
        <v>106206</v>
      </c>
      <c r="B9984" t="s">
        <v>17291</v>
      </c>
      <c r="C9984" t="s">
        <v>2968</v>
      </c>
      <c r="D9984">
        <v>166.13</v>
      </c>
    </row>
    <row r="9985" spans="1:4" x14ac:dyDescent="0.2">
      <c r="A9985">
        <v>106207</v>
      </c>
      <c r="B9985" t="s">
        <v>17292</v>
      </c>
      <c r="C9985" t="s">
        <v>2968</v>
      </c>
      <c r="D9985" t="s">
        <v>17527</v>
      </c>
    </row>
    <row r="9986" spans="1:4" x14ac:dyDescent="0.2">
      <c r="A9986">
        <v>106208</v>
      </c>
      <c r="B9986" t="s">
        <v>17293</v>
      </c>
      <c r="C9986" t="s">
        <v>83</v>
      </c>
      <c r="D9986" t="s">
        <v>17527</v>
      </c>
    </row>
    <row r="9987" spans="1:4" x14ac:dyDescent="0.2">
      <c r="A9987">
        <v>96393</v>
      </c>
      <c r="B9987" t="s">
        <v>8429</v>
      </c>
      <c r="C9987" t="s">
        <v>2968</v>
      </c>
      <c r="D9987">
        <v>182.3</v>
      </c>
    </row>
    <row r="9988" spans="1:4" x14ac:dyDescent="0.2">
      <c r="A9988">
        <v>96394</v>
      </c>
      <c r="B9988" t="s">
        <v>8421</v>
      </c>
      <c r="C9988" t="s">
        <v>2968</v>
      </c>
      <c r="D9988">
        <v>236.72</v>
      </c>
    </row>
    <row r="9989" spans="1:4" x14ac:dyDescent="0.2">
      <c r="A9989">
        <v>104363</v>
      </c>
      <c r="B9989" t="s">
        <v>17294</v>
      </c>
      <c r="C9989" t="s">
        <v>3976</v>
      </c>
      <c r="D9989" t="s">
        <v>17527</v>
      </c>
    </row>
    <row r="9990" spans="1:4" x14ac:dyDescent="0.2">
      <c r="A9990">
        <v>104360</v>
      </c>
      <c r="B9990" t="s">
        <v>17295</v>
      </c>
      <c r="C9990" t="s">
        <v>3976</v>
      </c>
      <c r="D9990" t="s">
        <v>17527</v>
      </c>
    </row>
    <row r="9991" spans="1:4" x14ac:dyDescent="0.2">
      <c r="A9991">
        <v>104358</v>
      </c>
      <c r="B9991" t="s">
        <v>17296</v>
      </c>
      <c r="C9991" t="s">
        <v>3976</v>
      </c>
      <c r="D9991" t="s">
        <v>17527</v>
      </c>
    </row>
    <row r="9992" spans="1:4" x14ac:dyDescent="0.2">
      <c r="A9992">
        <v>104362</v>
      </c>
      <c r="B9992" t="s">
        <v>17297</v>
      </c>
      <c r="C9992" t="s">
        <v>3976</v>
      </c>
      <c r="D9992" t="s">
        <v>17527</v>
      </c>
    </row>
    <row r="9993" spans="1:4" x14ac:dyDescent="0.2">
      <c r="A9993">
        <v>104361</v>
      </c>
      <c r="B9993" t="s">
        <v>16224</v>
      </c>
      <c r="C9993" t="s">
        <v>3976</v>
      </c>
      <c r="D9993" t="s">
        <v>17527</v>
      </c>
    </row>
    <row r="9994" spans="1:4" x14ac:dyDescent="0.2">
      <c r="A9994">
        <v>104359</v>
      </c>
      <c r="B9994" t="s">
        <v>17298</v>
      </c>
      <c r="C9994" t="s">
        <v>3976</v>
      </c>
      <c r="D9994" t="s">
        <v>17527</v>
      </c>
    </row>
    <row r="9995" spans="1:4" x14ac:dyDescent="0.2">
      <c r="A9995">
        <v>96395</v>
      </c>
      <c r="B9995" t="s">
        <v>8433</v>
      </c>
      <c r="C9995" t="s">
        <v>2968</v>
      </c>
      <c r="D9995">
        <v>314.85000000000002</v>
      </c>
    </row>
    <row r="9996" spans="1:4" x14ac:dyDescent="0.2">
      <c r="A9996">
        <v>106102</v>
      </c>
      <c r="B9996" t="s">
        <v>7973</v>
      </c>
      <c r="C9996" t="s">
        <v>3976</v>
      </c>
      <c r="D9996" t="s">
        <v>17527</v>
      </c>
    </row>
    <row r="9997" spans="1:4" x14ac:dyDescent="0.2">
      <c r="A9997">
        <v>106103</v>
      </c>
      <c r="B9997" t="s">
        <v>7978</v>
      </c>
      <c r="C9997" t="s">
        <v>3976</v>
      </c>
      <c r="D9997" t="s">
        <v>17527</v>
      </c>
    </row>
    <row r="9998" spans="1:4" x14ac:dyDescent="0.2">
      <c r="A9998">
        <v>104373</v>
      </c>
      <c r="B9998" t="s">
        <v>7994</v>
      </c>
      <c r="C9998" t="s">
        <v>3976</v>
      </c>
      <c r="D9998" t="s">
        <v>17527</v>
      </c>
    </row>
    <row r="9999" spans="1:4" x14ac:dyDescent="0.2">
      <c r="A9999">
        <v>104374</v>
      </c>
      <c r="B9999" t="s">
        <v>7992</v>
      </c>
      <c r="C9999" t="s">
        <v>3976</v>
      </c>
      <c r="D9999" t="s">
        <v>17527</v>
      </c>
    </row>
    <row r="10000" spans="1:4" x14ac:dyDescent="0.2">
      <c r="A10000">
        <v>105529</v>
      </c>
      <c r="B10000" t="s">
        <v>8452</v>
      </c>
      <c r="C10000" t="s">
        <v>2968</v>
      </c>
      <c r="D10000">
        <v>201.92</v>
      </c>
    </row>
    <row r="10001" spans="1:4" x14ac:dyDescent="0.2">
      <c r="A10001">
        <v>105530</v>
      </c>
      <c r="B10001" t="s">
        <v>8459</v>
      </c>
      <c r="C10001" t="s">
        <v>2968</v>
      </c>
      <c r="D10001">
        <v>226.78</v>
      </c>
    </row>
    <row r="10002" spans="1:4" x14ac:dyDescent="0.2">
      <c r="A10002">
        <v>105531</v>
      </c>
      <c r="B10002" t="s">
        <v>8466</v>
      </c>
      <c r="C10002" t="s">
        <v>2968</v>
      </c>
      <c r="D10002">
        <v>251.63</v>
      </c>
    </row>
    <row r="10003" spans="1:4" x14ac:dyDescent="0.2">
      <c r="A10003">
        <v>105527</v>
      </c>
      <c r="B10003" t="s">
        <v>8473</v>
      </c>
      <c r="C10003" t="s">
        <v>2968</v>
      </c>
      <c r="D10003">
        <v>152.19</v>
      </c>
    </row>
    <row r="10004" spans="1:4" x14ac:dyDescent="0.2">
      <c r="A10004">
        <v>105532</v>
      </c>
      <c r="B10004" t="s">
        <v>8480</v>
      </c>
      <c r="C10004" t="s">
        <v>2968</v>
      </c>
      <c r="D10004">
        <v>179.24</v>
      </c>
    </row>
    <row r="10005" spans="1:4" x14ac:dyDescent="0.2">
      <c r="A10005">
        <v>105533</v>
      </c>
      <c r="B10005" t="s">
        <v>8487</v>
      </c>
      <c r="C10005" t="s">
        <v>2968</v>
      </c>
      <c r="D10005">
        <v>204.57</v>
      </c>
    </row>
    <row r="10006" spans="1:4" x14ac:dyDescent="0.2">
      <c r="A10006">
        <v>105534</v>
      </c>
      <c r="B10006" t="s">
        <v>8494</v>
      </c>
      <c r="C10006" t="s">
        <v>2968</v>
      </c>
      <c r="D10006">
        <v>229.9</v>
      </c>
    </row>
    <row r="10007" spans="1:4" x14ac:dyDescent="0.2">
      <c r="A10007">
        <v>105528</v>
      </c>
      <c r="B10007" t="s">
        <v>8501</v>
      </c>
      <c r="C10007" t="s">
        <v>2968</v>
      </c>
      <c r="D10007">
        <v>128.56</v>
      </c>
    </row>
    <row r="10008" spans="1:4" x14ac:dyDescent="0.2">
      <c r="A10008">
        <v>105523</v>
      </c>
      <c r="B10008" t="s">
        <v>8522</v>
      </c>
      <c r="C10008" t="s">
        <v>2968</v>
      </c>
      <c r="D10008">
        <v>38.159999999999997</v>
      </c>
    </row>
    <row r="10009" spans="1:4" x14ac:dyDescent="0.2">
      <c r="A10009">
        <v>105759</v>
      </c>
      <c r="B10009" t="s">
        <v>11643</v>
      </c>
      <c r="C10009" t="s">
        <v>2968</v>
      </c>
      <c r="D10009">
        <v>52.01</v>
      </c>
    </row>
    <row r="10010" spans="1:4" x14ac:dyDescent="0.2">
      <c r="A10010">
        <v>105524</v>
      </c>
      <c r="B10010" t="s">
        <v>8529</v>
      </c>
      <c r="C10010" t="s">
        <v>2968</v>
      </c>
      <c r="D10010">
        <v>65.849999999999994</v>
      </c>
    </row>
    <row r="10011" spans="1:4" x14ac:dyDescent="0.2">
      <c r="A10011">
        <v>105525</v>
      </c>
      <c r="B10011" t="s">
        <v>8508</v>
      </c>
      <c r="C10011" t="s">
        <v>2968</v>
      </c>
      <c r="D10011">
        <v>93.55</v>
      </c>
    </row>
    <row r="10012" spans="1:4" x14ac:dyDescent="0.2">
      <c r="A10012">
        <v>105526</v>
      </c>
      <c r="B10012" t="s">
        <v>8515</v>
      </c>
      <c r="C10012" t="s">
        <v>2968</v>
      </c>
      <c r="D10012">
        <v>121.24</v>
      </c>
    </row>
    <row r="10013" spans="1:4" x14ac:dyDescent="0.2">
      <c r="A10013">
        <v>105034</v>
      </c>
      <c r="B10013" t="s">
        <v>17299</v>
      </c>
      <c r="C10013" t="s">
        <v>83</v>
      </c>
      <c r="D10013">
        <v>43.49</v>
      </c>
    </row>
    <row r="10014" spans="1:4" x14ac:dyDescent="0.2">
      <c r="A10014">
        <v>105033</v>
      </c>
      <c r="B10014" t="s">
        <v>17300</v>
      </c>
      <c r="C10014" t="s">
        <v>83</v>
      </c>
      <c r="D10014">
        <v>60.66</v>
      </c>
    </row>
    <row r="10015" spans="1:4" x14ac:dyDescent="0.2">
      <c r="A10015">
        <v>93205</v>
      </c>
      <c r="B10015" t="s">
        <v>17301</v>
      </c>
      <c r="C10015" t="s">
        <v>83</v>
      </c>
      <c r="D10015">
        <v>73.38</v>
      </c>
    </row>
    <row r="10016" spans="1:4" x14ac:dyDescent="0.2">
      <c r="A10016">
        <v>105032</v>
      </c>
      <c r="B10016" t="s">
        <v>17302</v>
      </c>
      <c r="C10016" t="s">
        <v>83</v>
      </c>
      <c r="D10016">
        <v>32.799999999999997</v>
      </c>
    </row>
    <row r="10017" spans="1:4" x14ac:dyDescent="0.2">
      <c r="A10017">
        <v>105031</v>
      </c>
      <c r="B10017" t="s">
        <v>17303</v>
      </c>
      <c r="C10017" t="s">
        <v>83</v>
      </c>
      <c r="D10017">
        <v>48.37</v>
      </c>
    </row>
    <row r="10018" spans="1:4" x14ac:dyDescent="0.2">
      <c r="A10018">
        <v>93199</v>
      </c>
      <c r="B10018" t="s">
        <v>153</v>
      </c>
      <c r="C10018" t="s">
        <v>83</v>
      </c>
      <c r="D10018">
        <v>52.52</v>
      </c>
    </row>
    <row r="10019" spans="1:4" x14ac:dyDescent="0.2">
      <c r="A10019">
        <v>105030</v>
      </c>
      <c r="B10019" t="s">
        <v>17304</v>
      </c>
      <c r="C10019" t="s">
        <v>83</v>
      </c>
      <c r="D10019">
        <v>46.51</v>
      </c>
    </row>
    <row r="10020" spans="1:4" x14ac:dyDescent="0.2">
      <c r="A10020">
        <v>105029</v>
      </c>
      <c r="B10020" t="s">
        <v>17305</v>
      </c>
      <c r="C10020" t="s">
        <v>83</v>
      </c>
      <c r="D10020">
        <v>55.22</v>
      </c>
    </row>
    <row r="10021" spans="1:4" x14ac:dyDescent="0.2">
      <c r="A10021">
        <v>93197</v>
      </c>
      <c r="B10021" t="s">
        <v>17306</v>
      </c>
      <c r="C10021" t="s">
        <v>83</v>
      </c>
      <c r="D10021">
        <v>63.96</v>
      </c>
    </row>
    <row r="10022" spans="1:4" x14ac:dyDescent="0.2">
      <c r="A10022">
        <v>105040</v>
      </c>
      <c r="B10022" t="s">
        <v>17307</v>
      </c>
      <c r="C10022" t="s">
        <v>83</v>
      </c>
      <c r="D10022">
        <v>39.94</v>
      </c>
    </row>
    <row r="10023" spans="1:4" x14ac:dyDescent="0.2">
      <c r="A10023">
        <v>105039</v>
      </c>
      <c r="B10023" t="s">
        <v>17308</v>
      </c>
      <c r="C10023" t="s">
        <v>83</v>
      </c>
      <c r="D10023">
        <v>59.01</v>
      </c>
    </row>
    <row r="10024" spans="1:4" x14ac:dyDescent="0.2">
      <c r="A10024">
        <v>105038</v>
      </c>
      <c r="B10024" t="s">
        <v>17309</v>
      </c>
      <c r="C10024" t="s">
        <v>83</v>
      </c>
      <c r="D10024">
        <v>81.92</v>
      </c>
    </row>
    <row r="10025" spans="1:4" x14ac:dyDescent="0.2">
      <c r="A10025">
        <v>105028</v>
      </c>
      <c r="B10025" t="s">
        <v>17310</v>
      </c>
      <c r="C10025" t="s">
        <v>83</v>
      </c>
      <c r="D10025">
        <v>23.58</v>
      </c>
    </row>
    <row r="10026" spans="1:4" x14ac:dyDescent="0.2">
      <c r="A10026">
        <v>105027</v>
      </c>
      <c r="B10026" t="s">
        <v>17311</v>
      </c>
      <c r="C10026" t="s">
        <v>83</v>
      </c>
      <c r="D10026">
        <v>26.78</v>
      </c>
    </row>
    <row r="10027" spans="1:4" x14ac:dyDescent="0.2">
      <c r="A10027">
        <v>93194</v>
      </c>
      <c r="B10027" t="s">
        <v>17312</v>
      </c>
      <c r="C10027" t="s">
        <v>83</v>
      </c>
      <c r="D10027">
        <v>30.36</v>
      </c>
    </row>
    <row r="10028" spans="1:4" x14ac:dyDescent="0.2">
      <c r="A10028">
        <v>93200</v>
      </c>
      <c r="B10028" t="s">
        <v>778</v>
      </c>
      <c r="C10028" t="s">
        <v>83</v>
      </c>
      <c r="D10028">
        <v>15.51</v>
      </c>
    </row>
    <row r="10029" spans="1:4" x14ac:dyDescent="0.2">
      <c r="A10029">
        <v>93203</v>
      </c>
      <c r="B10029" t="s">
        <v>17313</v>
      </c>
      <c r="C10029" t="s">
        <v>83</v>
      </c>
      <c r="D10029">
        <v>14.75</v>
      </c>
    </row>
    <row r="10030" spans="1:4" x14ac:dyDescent="0.2">
      <c r="A10030">
        <v>93202</v>
      </c>
      <c r="B10030" t="s">
        <v>17314</v>
      </c>
      <c r="C10030" t="s">
        <v>83</v>
      </c>
      <c r="D10030">
        <v>35.369999999999997</v>
      </c>
    </row>
    <row r="10031" spans="1:4" x14ac:dyDescent="0.2">
      <c r="A10031">
        <v>105026</v>
      </c>
      <c r="B10031" t="s">
        <v>17315</v>
      </c>
      <c r="C10031" t="s">
        <v>83</v>
      </c>
      <c r="D10031">
        <v>43.79</v>
      </c>
    </row>
    <row r="10032" spans="1:4" x14ac:dyDescent="0.2">
      <c r="A10032">
        <v>105025</v>
      </c>
      <c r="B10032" t="s">
        <v>17316</v>
      </c>
      <c r="C10032" t="s">
        <v>83</v>
      </c>
      <c r="D10032">
        <v>62.04</v>
      </c>
    </row>
    <row r="10033" spans="1:4" x14ac:dyDescent="0.2">
      <c r="A10033">
        <v>93191</v>
      </c>
      <c r="B10033" t="s">
        <v>150</v>
      </c>
      <c r="C10033" t="s">
        <v>83</v>
      </c>
      <c r="D10033">
        <v>75.33</v>
      </c>
    </row>
    <row r="10034" spans="1:4" x14ac:dyDescent="0.2">
      <c r="A10034">
        <v>105024</v>
      </c>
      <c r="B10034" t="s">
        <v>17317</v>
      </c>
      <c r="C10034" t="s">
        <v>83</v>
      </c>
      <c r="D10034">
        <v>61.53</v>
      </c>
    </row>
    <row r="10035" spans="1:4" x14ac:dyDescent="0.2">
      <c r="A10035">
        <v>105023</v>
      </c>
      <c r="B10035" t="s">
        <v>17318</v>
      </c>
      <c r="C10035" t="s">
        <v>83</v>
      </c>
      <c r="D10035">
        <v>75.069999999999993</v>
      </c>
    </row>
    <row r="10036" spans="1:4" x14ac:dyDescent="0.2">
      <c r="A10036">
        <v>93187</v>
      </c>
      <c r="B10036" t="s">
        <v>17319</v>
      </c>
      <c r="C10036" t="s">
        <v>83</v>
      </c>
      <c r="D10036">
        <v>88.56</v>
      </c>
    </row>
    <row r="10037" spans="1:4" x14ac:dyDescent="0.2">
      <c r="A10037">
        <v>105037</v>
      </c>
      <c r="B10037" t="s">
        <v>17320</v>
      </c>
      <c r="C10037" t="s">
        <v>83</v>
      </c>
      <c r="D10037">
        <v>40.17</v>
      </c>
    </row>
    <row r="10038" spans="1:4" x14ac:dyDescent="0.2">
      <c r="A10038">
        <v>105036</v>
      </c>
      <c r="B10038" t="s">
        <v>17321</v>
      </c>
      <c r="C10038" t="s">
        <v>83</v>
      </c>
      <c r="D10038">
        <v>59.29</v>
      </c>
    </row>
    <row r="10039" spans="1:4" x14ac:dyDescent="0.2">
      <c r="A10039">
        <v>105035</v>
      </c>
      <c r="B10039" t="s">
        <v>17322</v>
      </c>
      <c r="C10039" t="s">
        <v>83</v>
      </c>
      <c r="D10039">
        <v>82.17</v>
      </c>
    </row>
    <row r="10040" spans="1:4" x14ac:dyDescent="0.2">
      <c r="A10040">
        <v>105022</v>
      </c>
      <c r="B10040" t="s">
        <v>17323</v>
      </c>
      <c r="C10040" t="s">
        <v>83</v>
      </c>
      <c r="D10040">
        <v>24.01</v>
      </c>
    </row>
    <row r="10041" spans="1:4" x14ac:dyDescent="0.2">
      <c r="A10041">
        <v>105021</v>
      </c>
      <c r="B10041" t="s">
        <v>17324</v>
      </c>
      <c r="C10041" t="s">
        <v>83</v>
      </c>
      <c r="D10041">
        <v>27.24</v>
      </c>
    </row>
    <row r="10042" spans="1:4" x14ac:dyDescent="0.2">
      <c r="A10042">
        <v>93184</v>
      </c>
      <c r="B10042" t="s">
        <v>17325</v>
      </c>
      <c r="C10042" t="s">
        <v>83</v>
      </c>
      <c r="D10042">
        <v>31.26</v>
      </c>
    </row>
    <row r="10043" spans="1:4" x14ac:dyDescent="0.2">
      <c r="A10043">
        <v>106317</v>
      </c>
      <c r="B10043" t="s">
        <v>17326</v>
      </c>
      <c r="C10043" t="s">
        <v>3211</v>
      </c>
      <c r="D10043" t="s">
        <v>17527</v>
      </c>
    </row>
    <row r="10044" spans="1:4" x14ac:dyDescent="0.2">
      <c r="A10044">
        <v>102237</v>
      </c>
      <c r="B10044" t="s">
        <v>17327</v>
      </c>
      <c r="C10044" t="s">
        <v>3211</v>
      </c>
      <c r="D10044" t="s">
        <v>17527</v>
      </c>
    </row>
    <row r="10045" spans="1:4" x14ac:dyDescent="0.2">
      <c r="A10045">
        <v>102149</v>
      </c>
      <c r="B10045" t="s">
        <v>17328</v>
      </c>
      <c r="C10045" t="s">
        <v>3211</v>
      </c>
      <c r="D10045" t="s">
        <v>17527</v>
      </c>
    </row>
    <row r="10046" spans="1:4" x14ac:dyDescent="0.2">
      <c r="A10046">
        <v>102144</v>
      </c>
      <c r="B10046" t="s">
        <v>17329</v>
      </c>
      <c r="C10046" t="s">
        <v>3211</v>
      </c>
      <c r="D10046" t="s">
        <v>17527</v>
      </c>
    </row>
    <row r="10047" spans="1:4" x14ac:dyDescent="0.2">
      <c r="A10047">
        <v>102150</v>
      </c>
      <c r="B10047" t="s">
        <v>17330</v>
      </c>
      <c r="C10047" t="s">
        <v>3211</v>
      </c>
      <c r="D10047" t="s">
        <v>17527</v>
      </c>
    </row>
    <row r="10048" spans="1:4" x14ac:dyDescent="0.2">
      <c r="A10048">
        <v>102145</v>
      </c>
      <c r="B10048" t="s">
        <v>17331</v>
      </c>
      <c r="C10048" t="s">
        <v>3211</v>
      </c>
      <c r="D10048" t="s">
        <v>17527</v>
      </c>
    </row>
    <row r="10049" spans="1:4" x14ac:dyDescent="0.2">
      <c r="A10049">
        <v>102146</v>
      </c>
      <c r="B10049" t="s">
        <v>17332</v>
      </c>
      <c r="C10049" t="s">
        <v>3211</v>
      </c>
      <c r="D10049" t="s">
        <v>17527</v>
      </c>
    </row>
    <row r="10050" spans="1:4" x14ac:dyDescent="0.2">
      <c r="A10050">
        <v>102147</v>
      </c>
      <c r="B10050" t="s">
        <v>17333</v>
      </c>
      <c r="C10050" t="s">
        <v>3211</v>
      </c>
      <c r="D10050" t="s">
        <v>17527</v>
      </c>
    </row>
    <row r="10051" spans="1:4" x14ac:dyDescent="0.2">
      <c r="A10051">
        <v>102148</v>
      </c>
      <c r="B10051" t="s">
        <v>17334</v>
      </c>
      <c r="C10051" t="s">
        <v>3211</v>
      </c>
      <c r="D10051" t="s">
        <v>17527</v>
      </c>
    </row>
    <row r="10052" spans="1:4" x14ac:dyDescent="0.2">
      <c r="A10052">
        <v>102171</v>
      </c>
      <c r="B10052" t="s">
        <v>17335</v>
      </c>
      <c r="C10052" t="s">
        <v>3211</v>
      </c>
      <c r="D10052">
        <v>503.66</v>
      </c>
    </row>
    <row r="10053" spans="1:4" x14ac:dyDescent="0.2">
      <c r="A10053">
        <v>102172</v>
      </c>
      <c r="B10053" t="s">
        <v>17336</v>
      </c>
      <c r="C10053" t="s">
        <v>3211</v>
      </c>
      <c r="D10053">
        <v>486.96</v>
      </c>
    </row>
    <row r="10054" spans="1:4" x14ac:dyDescent="0.2">
      <c r="A10054">
        <v>102170</v>
      </c>
      <c r="B10054" t="s">
        <v>17337</v>
      </c>
      <c r="C10054" t="s">
        <v>3211</v>
      </c>
      <c r="D10054">
        <v>283.02</v>
      </c>
    </row>
    <row r="10055" spans="1:4" x14ac:dyDescent="0.2">
      <c r="A10055">
        <v>102160</v>
      </c>
      <c r="B10055" t="s">
        <v>17338</v>
      </c>
      <c r="C10055" t="s">
        <v>3211</v>
      </c>
      <c r="D10055">
        <v>174.77</v>
      </c>
    </row>
    <row r="10056" spans="1:4" x14ac:dyDescent="0.2">
      <c r="A10056">
        <v>106315</v>
      </c>
      <c r="B10056" t="s">
        <v>17339</v>
      </c>
      <c r="C10056" t="s">
        <v>3211</v>
      </c>
      <c r="D10056" t="s">
        <v>17527</v>
      </c>
    </row>
    <row r="10057" spans="1:4" x14ac:dyDescent="0.2">
      <c r="A10057">
        <v>102174</v>
      </c>
      <c r="B10057" t="s">
        <v>17340</v>
      </c>
      <c r="C10057" t="s">
        <v>3211</v>
      </c>
      <c r="D10057" t="s">
        <v>17527</v>
      </c>
    </row>
    <row r="10058" spans="1:4" x14ac:dyDescent="0.2">
      <c r="A10058">
        <v>106316</v>
      </c>
      <c r="B10058" t="s">
        <v>17341</v>
      </c>
      <c r="C10058" t="s">
        <v>3211</v>
      </c>
      <c r="D10058" t="s">
        <v>17527</v>
      </c>
    </row>
    <row r="10059" spans="1:4" x14ac:dyDescent="0.2">
      <c r="A10059">
        <v>102175</v>
      </c>
      <c r="B10059" t="s">
        <v>17342</v>
      </c>
      <c r="C10059" t="s">
        <v>3211</v>
      </c>
      <c r="D10059" t="s">
        <v>17527</v>
      </c>
    </row>
    <row r="10060" spans="1:4" x14ac:dyDescent="0.2">
      <c r="A10060">
        <v>106314</v>
      </c>
      <c r="B10060" t="s">
        <v>17343</v>
      </c>
      <c r="C10060" t="s">
        <v>3211</v>
      </c>
      <c r="D10060" t="s">
        <v>17527</v>
      </c>
    </row>
    <row r="10061" spans="1:4" x14ac:dyDescent="0.2">
      <c r="A10061">
        <v>102173</v>
      </c>
      <c r="B10061" t="s">
        <v>17344</v>
      </c>
      <c r="C10061" t="s">
        <v>3211</v>
      </c>
      <c r="D10061" t="s">
        <v>17527</v>
      </c>
    </row>
    <row r="10062" spans="1:4" x14ac:dyDescent="0.2">
      <c r="A10062">
        <v>102163</v>
      </c>
      <c r="B10062" t="s">
        <v>17345</v>
      </c>
      <c r="C10062" t="s">
        <v>3211</v>
      </c>
      <c r="D10062">
        <v>358.02</v>
      </c>
    </row>
    <row r="10063" spans="1:4" x14ac:dyDescent="0.2">
      <c r="A10063">
        <v>102153</v>
      </c>
      <c r="B10063" t="s">
        <v>17346</v>
      </c>
      <c r="C10063" t="s">
        <v>3211</v>
      </c>
      <c r="D10063">
        <v>249.77</v>
      </c>
    </row>
    <row r="10064" spans="1:4" x14ac:dyDescent="0.2">
      <c r="A10064">
        <v>102165</v>
      </c>
      <c r="B10064" t="s">
        <v>17347</v>
      </c>
      <c r="C10064" t="s">
        <v>3211</v>
      </c>
      <c r="D10064">
        <v>344.55</v>
      </c>
    </row>
    <row r="10065" spans="1:4" x14ac:dyDescent="0.2">
      <c r="A10065">
        <v>102155</v>
      </c>
      <c r="B10065" t="s">
        <v>17348</v>
      </c>
      <c r="C10065" t="s">
        <v>3211</v>
      </c>
      <c r="D10065">
        <v>255.87</v>
      </c>
    </row>
    <row r="10066" spans="1:4" x14ac:dyDescent="0.2">
      <c r="A10066">
        <v>102167</v>
      </c>
      <c r="B10066" t="s">
        <v>17349</v>
      </c>
      <c r="C10066" t="s">
        <v>3211</v>
      </c>
      <c r="D10066">
        <v>399.47</v>
      </c>
    </row>
    <row r="10067" spans="1:4" x14ac:dyDescent="0.2">
      <c r="A10067">
        <v>102157</v>
      </c>
      <c r="B10067" t="s">
        <v>17350</v>
      </c>
      <c r="C10067" t="s">
        <v>3211</v>
      </c>
      <c r="D10067">
        <v>330.64</v>
      </c>
    </row>
    <row r="10068" spans="1:4" x14ac:dyDescent="0.2">
      <c r="A10068">
        <v>102169</v>
      </c>
      <c r="B10068" t="s">
        <v>17351</v>
      </c>
      <c r="C10068" t="s">
        <v>3211</v>
      </c>
      <c r="D10068">
        <v>439.28</v>
      </c>
    </row>
    <row r="10069" spans="1:4" x14ac:dyDescent="0.2">
      <c r="A10069">
        <v>102159</v>
      </c>
      <c r="B10069" t="s">
        <v>17352</v>
      </c>
      <c r="C10069" t="s">
        <v>3211</v>
      </c>
      <c r="D10069">
        <v>394.89</v>
      </c>
    </row>
    <row r="10070" spans="1:4" x14ac:dyDescent="0.2">
      <c r="A10070">
        <v>102161</v>
      </c>
      <c r="B10070" t="s">
        <v>17353</v>
      </c>
      <c r="C10070" t="s">
        <v>3211</v>
      </c>
      <c r="D10070">
        <v>289.27999999999997</v>
      </c>
    </row>
    <row r="10071" spans="1:4" x14ac:dyDescent="0.2">
      <c r="A10071">
        <v>102151</v>
      </c>
      <c r="B10071" t="s">
        <v>17354</v>
      </c>
      <c r="C10071" t="s">
        <v>3211</v>
      </c>
      <c r="D10071">
        <v>181.03</v>
      </c>
    </row>
    <row r="10072" spans="1:4" x14ac:dyDescent="0.2">
      <c r="A10072">
        <v>102162</v>
      </c>
      <c r="B10072" t="s">
        <v>17355</v>
      </c>
      <c r="C10072" t="s">
        <v>3211</v>
      </c>
      <c r="D10072">
        <v>308.02999999999997</v>
      </c>
    </row>
    <row r="10073" spans="1:4" x14ac:dyDescent="0.2">
      <c r="A10073">
        <v>102152</v>
      </c>
      <c r="B10073" t="s">
        <v>17356</v>
      </c>
      <c r="C10073" t="s">
        <v>3211</v>
      </c>
      <c r="D10073">
        <v>199.78</v>
      </c>
    </row>
    <row r="10074" spans="1:4" x14ac:dyDescent="0.2">
      <c r="A10074">
        <v>102164</v>
      </c>
      <c r="B10074" t="s">
        <v>17357</v>
      </c>
      <c r="C10074" t="s">
        <v>3211</v>
      </c>
      <c r="D10074">
        <v>303.66000000000003</v>
      </c>
    </row>
    <row r="10075" spans="1:4" x14ac:dyDescent="0.2">
      <c r="A10075">
        <v>102154</v>
      </c>
      <c r="B10075" t="s">
        <v>17358</v>
      </c>
      <c r="C10075" t="s">
        <v>3211</v>
      </c>
      <c r="D10075">
        <v>214.98</v>
      </c>
    </row>
    <row r="10076" spans="1:4" x14ac:dyDescent="0.2">
      <c r="A10076">
        <v>102166</v>
      </c>
      <c r="B10076" t="s">
        <v>17359</v>
      </c>
      <c r="C10076" t="s">
        <v>3211</v>
      </c>
      <c r="D10076">
        <v>311.97000000000003</v>
      </c>
    </row>
    <row r="10077" spans="1:4" x14ac:dyDescent="0.2">
      <c r="A10077">
        <v>102156</v>
      </c>
      <c r="B10077" t="s">
        <v>17360</v>
      </c>
      <c r="C10077" t="s">
        <v>3211</v>
      </c>
      <c r="D10077">
        <v>243.14</v>
      </c>
    </row>
    <row r="10078" spans="1:4" x14ac:dyDescent="0.2">
      <c r="A10078">
        <v>102168</v>
      </c>
      <c r="B10078" t="s">
        <v>17361</v>
      </c>
      <c r="C10078" t="s">
        <v>3211</v>
      </c>
      <c r="D10078">
        <v>383.74</v>
      </c>
    </row>
    <row r="10079" spans="1:4" x14ac:dyDescent="0.2">
      <c r="A10079">
        <v>102158</v>
      </c>
      <c r="B10079" t="s">
        <v>17362</v>
      </c>
      <c r="C10079" t="s">
        <v>3211</v>
      </c>
      <c r="D10079">
        <v>332.71</v>
      </c>
    </row>
    <row r="10080" spans="1:4" x14ac:dyDescent="0.2">
      <c r="A10080">
        <v>102181</v>
      </c>
      <c r="B10080" t="s">
        <v>17363</v>
      </c>
      <c r="C10080" t="s">
        <v>3211</v>
      </c>
      <c r="D10080">
        <v>664.22</v>
      </c>
    </row>
    <row r="10081" spans="1:4" x14ac:dyDescent="0.2">
      <c r="A10081">
        <v>102179</v>
      </c>
      <c r="B10081" t="s">
        <v>17364</v>
      </c>
      <c r="C10081" t="s">
        <v>3211</v>
      </c>
      <c r="D10081">
        <v>459.16</v>
      </c>
    </row>
    <row r="10082" spans="1:4" x14ac:dyDescent="0.2">
      <c r="A10082">
        <v>102180</v>
      </c>
      <c r="B10082" t="s">
        <v>17365</v>
      </c>
      <c r="C10082" t="s">
        <v>3211</v>
      </c>
      <c r="D10082">
        <v>547.64</v>
      </c>
    </row>
    <row r="10083" spans="1:4" x14ac:dyDescent="0.2">
      <c r="A10083">
        <v>102189</v>
      </c>
      <c r="B10083" t="s">
        <v>17366</v>
      </c>
      <c r="C10083" t="s">
        <v>52</v>
      </c>
      <c r="D10083">
        <v>307.74</v>
      </c>
    </row>
    <row r="10084" spans="1:4" x14ac:dyDescent="0.2">
      <c r="A10084">
        <v>102188</v>
      </c>
      <c r="B10084" t="s">
        <v>17367</v>
      </c>
      <c r="C10084" t="s">
        <v>52</v>
      </c>
      <c r="D10084" s="335">
        <v>1163.1300000000001</v>
      </c>
    </row>
    <row r="10085" spans="1:4" x14ac:dyDescent="0.2">
      <c r="A10085">
        <v>106320</v>
      </c>
      <c r="B10085" t="s">
        <v>17368</v>
      </c>
      <c r="C10085" t="s">
        <v>52</v>
      </c>
      <c r="D10085" s="335">
        <v>2957.98</v>
      </c>
    </row>
    <row r="10086" spans="1:4" x14ac:dyDescent="0.2">
      <c r="A10086">
        <v>102185</v>
      </c>
      <c r="B10086" t="s">
        <v>17369</v>
      </c>
      <c r="C10086" t="s">
        <v>52</v>
      </c>
      <c r="D10086" s="335">
        <v>5148.54</v>
      </c>
    </row>
    <row r="10087" spans="1:4" x14ac:dyDescent="0.2">
      <c r="A10087">
        <v>106318</v>
      </c>
      <c r="B10087" t="s">
        <v>17370</v>
      </c>
      <c r="C10087" t="s">
        <v>52</v>
      </c>
      <c r="D10087" s="335">
        <v>2305.52</v>
      </c>
    </row>
    <row r="10088" spans="1:4" x14ac:dyDescent="0.2">
      <c r="A10088">
        <v>106319</v>
      </c>
      <c r="B10088" t="s">
        <v>17371</v>
      </c>
      <c r="C10088" t="s">
        <v>52</v>
      </c>
      <c r="D10088" s="335">
        <v>2436.02</v>
      </c>
    </row>
    <row r="10089" spans="1:4" x14ac:dyDescent="0.2">
      <c r="A10089">
        <v>102184</v>
      </c>
      <c r="B10089" t="s">
        <v>17372</v>
      </c>
      <c r="C10089" t="s">
        <v>52</v>
      </c>
      <c r="D10089" s="335">
        <v>2566.5</v>
      </c>
    </row>
    <row r="10090" spans="1:4" x14ac:dyDescent="0.2">
      <c r="A10090">
        <v>102187</v>
      </c>
      <c r="B10090" t="s">
        <v>17373</v>
      </c>
      <c r="C10090" t="s">
        <v>52</v>
      </c>
      <c r="D10090" t="s">
        <v>17527</v>
      </c>
    </row>
    <row r="10091" spans="1:4" x14ac:dyDescent="0.2">
      <c r="A10091">
        <v>102186</v>
      </c>
      <c r="B10091" t="s">
        <v>17374</v>
      </c>
      <c r="C10091" t="s">
        <v>52</v>
      </c>
      <c r="D10091" t="s">
        <v>17527</v>
      </c>
    </row>
    <row r="10092" spans="1:4" x14ac:dyDescent="0.2">
      <c r="A10092">
        <v>102183</v>
      </c>
      <c r="B10092" t="s">
        <v>17375</v>
      </c>
      <c r="C10092" t="s">
        <v>52</v>
      </c>
      <c r="D10092" s="335">
        <v>2684.59</v>
      </c>
    </row>
    <row r="10093" spans="1:4" x14ac:dyDescent="0.2">
      <c r="A10093">
        <v>102182</v>
      </c>
      <c r="B10093" t="s">
        <v>17376</v>
      </c>
      <c r="C10093" t="s">
        <v>52</v>
      </c>
      <c r="D10093" s="335">
        <v>1432.36</v>
      </c>
    </row>
    <row r="10094" spans="1:4" x14ac:dyDescent="0.2">
      <c r="A10094">
        <v>102191</v>
      </c>
      <c r="B10094" t="s">
        <v>17377</v>
      </c>
      <c r="C10094" t="s">
        <v>3211</v>
      </c>
      <c r="D10094">
        <v>25.96</v>
      </c>
    </row>
    <row r="10095" spans="1:4" x14ac:dyDescent="0.2">
      <c r="A10095">
        <v>102190</v>
      </c>
      <c r="B10095" t="s">
        <v>17378</v>
      </c>
      <c r="C10095" t="s">
        <v>3211</v>
      </c>
      <c r="D10095">
        <v>23.97</v>
      </c>
    </row>
    <row r="10096" spans="1:4" x14ac:dyDescent="0.2">
      <c r="A10096">
        <v>102192</v>
      </c>
      <c r="B10096" t="s">
        <v>17379</v>
      </c>
      <c r="C10096" t="s">
        <v>3211</v>
      </c>
      <c r="D10096">
        <v>22.92</v>
      </c>
    </row>
    <row r="10097" spans="1:4" x14ac:dyDescent="0.2">
      <c r="A10097">
        <v>89354</v>
      </c>
      <c r="B10097" t="s">
        <v>17380</v>
      </c>
      <c r="C10097" t="s">
        <v>52</v>
      </c>
      <c r="D10097">
        <v>644.92999999999995</v>
      </c>
    </row>
    <row r="10098" spans="1:4" x14ac:dyDescent="0.2">
      <c r="A10098">
        <v>103041</v>
      </c>
      <c r="B10098" t="s">
        <v>17381</v>
      </c>
      <c r="C10098" t="s">
        <v>52</v>
      </c>
      <c r="D10098">
        <v>30.5</v>
      </c>
    </row>
    <row r="10099" spans="1:4" x14ac:dyDescent="0.2">
      <c r="A10099">
        <v>103042</v>
      </c>
      <c r="B10099" t="s">
        <v>17382</v>
      </c>
      <c r="C10099" t="s">
        <v>52</v>
      </c>
      <c r="D10099">
        <v>37.61</v>
      </c>
    </row>
    <row r="10100" spans="1:4" x14ac:dyDescent="0.2">
      <c r="A10100">
        <v>103043</v>
      </c>
      <c r="B10100" t="s">
        <v>17383</v>
      </c>
      <c r="C10100" t="s">
        <v>52</v>
      </c>
      <c r="D10100">
        <v>35.29</v>
      </c>
    </row>
    <row r="10101" spans="1:4" x14ac:dyDescent="0.2">
      <c r="A10101">
        <v>103044</v>
      </c>
      <c r="B10101" t="s">
        <v>17384</v>
      </c>
      <c r="C10101" t="s">
        <v>52</v>
      </c>
      <c r="D10101">
        <v>47.57</v>
      </c>
    </row>
    <row r="10102" spans="1:4" x14ac:dyDescent="0.2">
      <c r="A10102">
        <v>103039</v>
      </c>
      <c r="B10102" t="s">
        <v>2334</v>
      </c>
      <c r="C10102" t="s">
        <v>52</v>
      </c>
      <c r="D10102">
        <v>105.06</v>
      </c>
    </row>
    <row r="10103" spans="1:4" x14ac:dyDescent="0.2">
      <c r="A10103">
        <v>103038</v>
      </c>
      <c r="B10103" t="s">
        <v>17385</v>
      </c>
      <c r="C10103" t="s">
        <v>52</v>
      </c>
      <c r="D10103">
        <v>96.71</v>
      </c>
    </row>
    <row r="10104" spans="1:4" x14ac:dyDescent="0.2">
      <c r="A10104">
        <v>103037</v>
      </c>
      <c r="B10104" t="s">
        <v>17386</v>
      </c>
      <c r="C10104" t="s">
        <v>52</v>
      </c>
      <c r="D10104">
        <v>72.239999999999995</v>
      </c>
    </row>
    <row r="10105" spans="1:4" x14ac:dyDescent="0.2">
      <c r="A10105">
        <v>103036</v>
      </c>
      <c r="B10105" t="s">
        <v>17387</v>
      </c>
      <c r="C10105" t="s">
        <v>52</v>
      </c>
      <c r="D10105">
        <v>36.68</v>
      </c>
    </row>
    <row r="10106" spans="1:4" x14ac:dyDescent="0.2">
      <c r="A10106">
        <v>103040</v>
      </c>
      <c r="B10106" t="s">
        <v>17388</v>
      </c>
      <c r="C10106" t="s">
        <v>52</v>
      </c>
      <c r="D10106">
        <v>156.41999999999999</v>
      </c>
    </row>
    <row r="10107" spans="1:4" x14ac:dyDescent="0.2">
      <c r="A10107">
        <v>90371</v>
      </c>
      <c r="B10107" t="s">
        <v>17389</v>
      </c>
      <c r="C10107" t="s">
        <v>52</v>
      </c>
      <c r="D10107">
        <v>45.6</v>
      </c>
    </row>
    <row r="10108" spans="1:4" x14ac:dyDescent="0.2">
      <c r="A10108">
        <v>103047</v>
      </c>
      <c r="B10108" t="s">
        <v>17390</v>
      </c>
      <c r="C10108" t="s">
        <v>52</v>
      </c>
      <c r="D10108">
        <v>37.07</v>
      </c>
    </row>
    <row r="10109" spans="1:4" x14ac:dyDescent="0.2">
      <c r="A10109">
        <v>94489</v>
      </c>
      <c r="B10109" t="s">
        <v>8878</v>
      </c>
      <c r="C10109" t="s">
        <v>52</v>
      </c>
      <c r="D10109">
        <v>45.77</v>
      </c>
    </row>
    <row r="10110" spans="1:4" x14ac:dyDescent="0.2">
      <c r="A10110">
        <v>94490</v>
      </c>
      <c r="B10110" t="s">
        <v>1469</v>
      </c>
      <c r="C10110" t="s">
        <v>52</v>
      </c>
      <c r="D10110">
        <v>68.400000000000006</v>
      </c>
    </row>
    <row r="10111" spans="1:4" x14ac:dyDescent="0.2">
      <c r="A10111">
        <v>94491</v>
      </c>
      <c r="B10111" t="s">
        <v>8877</v>
      </c>
      <c r="C10111" t="s">
        <v>52</v>
      </c>
      <c r="D10111">
        <v>92.91</v>
      </c>
    </row>
    <row r="10112" spans="1:4" x14ac:dyDescent="0.2">
      <c r="A10112">
        <v>94492</v>
      </c>
      <c r="B10112" t="s">
        <v>2336</v>
      </c>
      <c r="C10112" t="s">
        <v>52</v>
      </c>
      <c r="D10112">
        <v>95.59</v>
      </c>
    </row>
    <row r="10113" spans="1:4" x14ac:dyDescent="0.2">
      <c r="A10113">
        <v>94493</v>
      </c>
      <c r="B10113" t="s">
        <v>17391</v>
      </c>
      <c r="C10113" t="s">
        <v>52</v>
      </c>
      <c r="D10113">
        <v>174.73</v>
      </c>
    </row>
    <row r="10114" spans="1:4" x14ac:dyDescent="0.2">
      <c r="A10114">
        <v>94497</v>
      </c>
      <c r="B10114" t="s">
        <v>17392</v>
      </c>
      <c r="C10114" t="s">
        <v>52</v>
      </c>
      <c r="D10114">
        <v>91.64</v>
      </c>
    </row>
    <row r="10115" spans="1:4" x14ac:dyDescent="0.2">
      <c r="A10115">
        <v>94794</v>
      </c>
      <c r="B10115" t="s">
        <v>323</v>
      </c>
      <c r="C10115" t="s">
        <v>52</v>
      </c>
      <c r="D10115">
        <v>143.21</v>
      </c>
    </row>
    <row r="10116" spans="1:4" x14ac:dyDescent="0.2">
      <c r="A10116">
        <v>94496</v>
      </c>
      <c r="B10116" t="s">
        <v>17393</v>
      </c>
      <c r="C10116" t="s">
        <v>52</v>
      </c>
      <c r="D10116">
        <v>72.16</v>
      </c>
    </row>
    <row r="10117" spans="1:4" x14ac:dyDescent="0.2">
      <c r="A10117">
        <v>94793</v>
      </c>
      <c r="B10117" t="s">
        <v>17394</v>
      </c>
      <c r="C10117" t="s">
        <v>52</v>
      </c>
      <c r="D10117">
        <v>133.84</v>
      </c>
    </row>
    <row r="10118" spans="1:4" x14ac:dyDescent="0.2">
      <c r="A10118">
        <v>94495</v>
      </c>
      <c r="B10118" t="s">
        <v>17395</v>
      </c>
      <c r="C10118" t="s">
        <v>52</v>
      </c>
      <c r="D10118">
        <v>52.97</v>
      </c>
    </row>
    <row r="10119" spans="1:4" x14ac:dyDescent="0.2">
      <c r="A10119">
        <v>94792</v>
      </c>
      <c r="B10119" t="s">
        <v>17396</v>
      </c>
      <c r="C10119" t="s">
        <v>52</v>
      </c>
      <c r="D10119">
        <v>98.61</v>
      </c>
    </row>
    <row r="10120" spans="1:4" x14ac:dyDescent="0.2">
      <c r="A10120">
        <v>89352</v>
      </c>
      <c r="B10120" t="s">
        <v>17397</v>
      </c>
      <c r="C10120" t="s">
        <v>52</v>
      </c>
      <c r="D10120">
        <v>30.63</v>
      </c>
    </row>
    <row r="10121" spans="1:4" x14ac:dyDescent="0.2">
      <c r="A10121">
        <v>89986</v>
      </c>
      <c r="B10121" t="s">
        <v>17398</v>
      </c>
      <c r="C10121" t="s">
        <v>52</v>
      </c>
      <c r="D10121">
        <v>71.05</v>
      </c>
    </row>
    <row r="10122" spans="1:4" x14ac:dyDescent="0.2">
      <c r="A10122">
        <v>94499</v>
      </c>
      <c r="B10122" t="s">
        <v>1545</v>
      </c>
      <c r="C10122" t="s">
        <v>52</v>
      </c>
      <c r="D10122">
        <v>243.58</v>
      </c>
    </row>
    <row r="10123" spans="1:4" x14ac:dyDescent="0.2">
      <c r="A10123">
        <v>94498</v>
      </c>
      <c r="B10123" t="s">
        <v>17399</v>
      </c>
      <c r="C10123" t="s">
        <v>52</v>
      </c>
      <c r="D10123">
        <v>125.77</v>
      </c>
    </row>
    <row r="10124" spans="1:4" x14ac:dyDescent="0.2">
      <c r="A10124">
        <v>94500</v>
      </c>
      <c r="B10124" t="s">
        <v>17400</v>
      </c>
      <c r="C10124" t="s">
        <v>52</v>
      </c>
      <c r="D10124">
        <v>296.19</v>
      </c>
    </row>
    <row r="10125" spans="1:4" x14ac:dyDescent="0.2">
      <c r="A10125">
        <v>89353</v>
      </c>
      <c r="B10125" t="s">
        <v>2567</v>
      </c>
      <c r="C10125" t="s">
        <v>52</v>
      </c>
      <c r="D10125">
        <v>34.67</v>
      </c>
    </row>
    <row r="10126" spans="1:4" x14ac:dyDescent="0.2">
      <c r="A10126">
        <v>89987</v>
      </c>
      <c r="B10126" t="s">
        <v>325</v>
      </c>
      <c r="C10126" t="s">
        <v>52</v>
      </c>
      <c r="D10126">
        <v>81.17</v>
      </c>
    </row>
    <row r="10127" spans="1:4" x14ac:dyDescent="0.2">
      <c r="A10127">
        <v>94501</v>
      </c>
      <c r="B10127" t="s">
        <v>17401</v>
      </c>
      <c r="C10127" t="s">
        <v>52</v>
      </c>
      <c r="D10127">
        <v>585.19000000000005</v>
      </c>
    </row>
    <row r="10128" spans="1:4" x14ac:dyDescent="0.2">
      <c r="A10128">
        <v>89349</v>
      </c>
      <c r="B10128" t="s">
        <v>17402</v>
      </c>
      <c r="C10128" t="s">
        <v>52</v>
      </c>
      <c r="D10128">
        <v>23.15</v>
      </c>
    </row>
    <row r="10129" spans="1:4" x14ac:dyDescent="0.2">
      <c r="A10129">
        <v>89984</v>
      </c>
      <c r="B10129" t="s">
        <v>17403</v>
      </c>
      <c r="C10129" t="s">
        <v>52</v>
      </c>
      <c r="D10129">
        <v>72.77</v>
      </c>
    </row>
    <row r="10130" spans="1:4" x14ac:dyDescent="0.2">
      <c r="A10130">
        <v>89985</v>
      </c>
      <c r="B10130" t="s">
        <v>327</v>
      </c>
      <c r="C10130" t="s">
        <v>52</v>
      </c>
      <c r="D10130">
        <v>77.42</v>
      </c>
    </row>
    <row r="10131" spans="1:4" x14ac:dyDescent="0.2">
      <c r="A10131">
        <v>89351</v>
      </c>
      <c r="B10131" t="s">
        <v>17404</v>
      </c>
      <c r="C10131" t="s">
        <v>52</v>
      </c>
      <c r="D10131">
        <v>29.32</v>
      </c>
    </row>
    <row r="10132" spans="1:4" x14ac:dyDescent="0.2">
      <c r="A10132">
        <v>103045</v>
      </c>
      <c r="B10132" t="s">
        <v>17405</v>
      </c>
      <c r="C10132" t="s">
        <v>52</v>
      </c>
      <c r="D10132">
        <v>14.79</v>
      </c>
    </row>
    <row r="10133" spans="1:4" x14ac:dyDescent="0.2">
      <c r="A10133">
        <v>103046</v>
      </c>
      <c r="B10133" t="s">
        <v>17406</v>
      </c>
      <c r="C10133" t="s">
        <v>52</v>
      </c>
      <c r="D10133">
        <v>35.61</v>
      </c>
    </row>
    <row r="10134" spans="1:4" x14ac:dyDescent="0.2">
      <c r="A10134">
        <v>103048</v>
      </c>
      <c r="B10134" t="s">
        <v>17407</v>
      </c>
      <c r="C10134" t="s">
        <v>52</v>
      </c>
      <c r="D10134">
        <v>27.58</v>
      </c>
    </row>
    <row r="10135" spans="1:4" x14ac:dyDescent="0.2">
      <c r="A10135">
        <v>103049</v>
      </c>
      <c r="B10135" t="s">
        <v>17408</v>
      </c>
      <c r="C10135" t="s">
        <v>52</v>
      </c>
      <c r="D10135">
        <v>29.95</v>
      </c>
    </row>
    <row r="10136" spans="1:4" x14ac:dyDescent="0.2">
      <c r="A10136">
        <v>103029</v>
      </c>
      <c r="B10136" t="s">
        <v>17409</v>
      </c>
      <c r="C10136" t="s">
        <v>52</v>
      </c>
      <c r="D10136">
        <v>39.14</v>
      </c>
    </row>
    <row r="10137" spans="1:4" x14ac:dyDescent="0.2">
      <c r="A10137">
        <v>103019</v>
      </c>
      <c r="B10137" t="s">
        <v>17410</v>
      </c>
      <c r="C10137" t="s">
        <v>52</v>
      </c>
      <c r="D10137">
        <v>249.33</v>
      </c>
    </row>
    <row r="10138" spans="1:4" x14ac:dyDescent="0.2">
      <c r="A10138">
        <v>103050</v>
      </c>
      <c r="B10138" t="s">
        <v>17411</v>
      </c>
      <c r="C10138" t="s">
        <v>52</v>
      </c>
      <c r="D10138">
        <v>32.61</v>
      </c>
    </row>
    <row r="10139" spans="1:4" x14ac:dyDescent="0.2">
      <c r="A10139">
        <v>103051</v>
      </c>
      <c r="B10139" t="s">
        <v>17412</v>
      </c>
      <c r="C10139" t="s">
        <v>52</v>
      </c>
      <c r="D10139">
        <v>39.47</v>
      </c>
    </row>
    <row r="10140" spans="1:4" x14ac:dyDescent="0.2">
      <c r="A10140">
        <v>103052</v>
      </c>
      <c r="B10140" t="s">
        <v>17413</v>
      </c>
      <c r="C10140" t="s">
        <v>52</v>
      </c>
      <c r="D10140">
        <v>52.38</v>
      </c>
    </row>
    <row r="10141" spans="1:4" x14ac:dyDescent="0.2">
      <c r="A10141">
        <v>94799</v>
      </c>
      <c r="B10141" t="s">
        <v>17414</v>
      </c>
      <c r="C10141" t="s">
        <v>52</v>
      </c>
      <c r="D10141">
        <v>248.35</v>
      </c>
    </row>
    <row r="10142" spans="1:4" x14ac:dyDescent="0.2">
      <c r="A10142">
        <v>94798</v>
      </c>
      <c r="B10142" t="s">
        <v>17415</v>
      </c>
      <c r="C10142" t="s">
        <v>52</v>
      </c>
      <c r="D10142">
        <v>202.12</v>
      </c>
    </row>
    <row r="10143" spans="1:4" x14ac:dyDescent="0.2">
      <c r="A10143">
        <v>94797</v>
      </c>
      <c r="B10143" t="s">
        <v>17416</v>
      </c>
      <c r="C10143" t="s">
        <v>52</v>
      </c>
      <c r="D10143">
        <v>122.2</v>
      </c>
    </row>
    <row r="10144" spans="1:4" x14ac:dyDescent="0.2">
      <c r="A10144">
        <v>94795</v>
      </c>
      <c r="B10144" t="s">
        <v>17417</v>
      </c>
      <c r="C10144" t="s">
        <v>52</v>
      </c>
      <c r="D10144">
        <v>51.59</v>
      </c>
    </row>
    <row r="10145" spans="1:4" x14ac:dyDescent="0.2">
      <c r="A10145">
        <v>94800</v>
      </c>
      <c r="B10145" t="s">
        <v>17418</v>
      </c>
      <c r="C10145" t="s">
        <v>52</v>
      </c>
      <c r="D10145">
        <v>318.89999999999998</v>
      </c>
    </row>
    <row r="10146" spans="1:4" x14ac:dyDescent="0.2">
      <c r="A10146">
        <v>94796</v>
      </c>
      <c r="B10146" t="s">
        <v>8868</v>
      </c>
      <c r="C10146" t="s">
        <v>52</v>
      </c>
      <c r="D10146">
        <v>59.54</v>
      </c>
    </row>
    <row r="10147" spans="1:4" x14ac:dyDescent="0.2">
      <c r="A10147">
        <v>99635</v>
      </c>
      <c r="B10147" t="s">
        <v>17419</v>
      </c>
      <c r="C10147" t="s">
        <v>52</v>
      </c>
      <c r="D10147">
        <v>340.11</v>
      </c>
    </row>
    <row r="10148" spans="1:4" x14ac:dyDescent="0.2">
      <c r="A10148">
        <v>103018</v>
      </c>
      <c r="B10148" t="s">
        <v>17420</v>
      </c>
      <c r="C10148" t="s">
        <v>52</v>
      </c>
      <c r="D10148">
        <v>279.14999999999998</v>
      </c>
    </row>
    <row r="10149" spans="1:4" x14ac:dyDescent="0.2">
      <c r="A10149">
        <v>95252</v>
      </c>
      <c r="B10149" t="s">
        <v>17421</v>
      </c>
      <c r="C10149" t="s">
        <v>52</v>
      </c>
      <c r="D10149">
        <v>125.77</v>
      </c>
    </row>
    <row r="10150" spans="1:4" x14ac:dyDescent="0.2">
      <c r="A10150">
        <v>95251</v>
      </c>
      <c r="B10150" t="s">
        <v>17422</v>
      </c>
      <c r="C10150" t="s">
        <v>52</v>
      </c>
      <c r="D10150">
        <v>103.26</v>
      </c>
    </row>
    <row r="10151" spans="1:4" x14ac:dyDescent="0.2">
      <c r="A10151">
        <v>95250</v>
      </c>
      <c r="B10151" t="s">
        <v>17423</v>
      </c>
      <c r="C10151" t="s">
        <v>52</v>
      </c>
      <c r="D10151">
        <v>70.180000000000007</v>
      </c>
    </row>
    <row r="10152" spans="1:4" x14ac:dyDescent="0.2">
      <c r="A10152">
        <v>95248</v>
      </c>
      <c r="B10152" t="s">
        <v>17424</v>
      </c>
      <c r="C10152" t="s">
        <v>52</v>
      </c>
      <c r="D10152">
        <v>43.42</v>
      </c>
    </row>
    <row r="10153" spans="1:4" x14ac:dyDescent="0.2">
      <c r="A10153">
        <v>95253</v>
      </c>
      <c r="B10153" t="s">
        <v>17425</v>
      </c>
      <c r="C10153" t="s">
        <v>52</v>
      </c>
      <c r="D10153">
        <v>189.36</v>
      </c>
    </row>
    <row r="10154" spans="1:4" x14ac:dyDescent="0.2">
      <c r="A10154">
        <v>95249</v>
      </c>
      <c r="B10154" t="s">
        <v>17426</v>
      </c>
      <c r="C10154" t="s">
        <v>52</v>
      </c>
      <c r="D10154">
        <v>52</v>
      </c>
    </row>
    <row r="10155" spans="1:4" x14ac:dyDescent="0.2">
      <c r="A10155">
        <v>99622</v>
      </c>
      <c r="B10155" t="s">
        <v>17427</v>
      </c>
      <c r="C10155" t="s">
        <v>52</v>
      </c>
      <c r="D10155">
        <v>359.15</v>
      </c>
    </row>
    <row r="10156" spans="1:4" x14ac:dyDescent="0.2">
      <c r="A10156">
        <v>99621</v>
      </c>
      <c r="B10156" t="s">
        <v>17428</v>
      </c>
      <c r="C10156" t="s">
        <v>52</v>
      </c>
      <c r="D10156">
        <v>319.07</v>
      </c>
    </row>
    <row r="10157" spans="1:4" x14ac:dyDescent="0.2">
      <c r="A10157">
        <v>99620</v>
      </c>
      <c r="B10157" t="s">
        <v>17429</v>
      </c>
      <c r="C10157" t="s">
        <v>52</v>
      </c>
      <c r="D10157">
        <v>214.08</v>
      </c>
    </row>
    <row r="10158" spans="1:4" x14ac:dyDescent="0.2">
      <c r="A10158">
        <v>103008</v>
      </c>
      <c r="B10158" t="s">
        <v>17430</v>
      </c>
      <c r="C10158" t="s">
        <v>52</v>
      </c>
      <c r="D10158">
        <v>128.72</v>
      </c>
    </row>
    <row r="10159" spans="1:4" x14ac:dyDescent="0.2">
      <c r="A10159">
        <v>99624</v>
      </c>
      <c r="B10159" t="s">
        <v>1547</v>
      </c>
      <c r="C10159" t="s">
        <v>52</v>
      </c>
      <c r="D10159">
        <v>714.49</v>
      </c>
    </row>
    <row r="10160" spans="1:4" x14ac:dyDescent="0.2">
      <c r="A10160">
        <v>99623</v>
      </c>
      <c r="B10160" t="s">
        <v>17431</v>
      </c>
      <c r="C10160" t="s">
        <v>52</v>
      </c>
      <c r="D10160">
        <v>501.15</v>
      </c>
    </row>
    <row r="10161" spans="1:4" x14ac:dyDescent="0.2">
      <c r="A10161">
        <v>99625</v>
      </c>
      <c r="B10161" t="s">
        <v>17432</v>
      </c>
      <c r="C10161" t="s">
        <v>52</v>
      </c>
      <c r="D10161">
        <v>982.81</v>
      </c>
    </row>
    <row r="10162" spans="1:4" x14ac:dyDescent="0.2">
      <c r="A10162">
        <v>99619</v>
      </c>
      <c r="B10162" t="s">
        <v>17433</v>
      </c>
      <c r="C10162" t="s">
        <v>52</v>
      </c>
      <c r="D10162">
        <v>157.58000000000001</v>
      </c>
    </row>
    <row r="10163" spans="1:4" x14ac:dyDescent="0.2">
      <c r="A10163">
        <v>99626</v>
      </c>
      <c r="B10163" t="s">
        <v>17434</v>
      </c>
      <c r="C10163" t="s">
        <v>52</v>
      </c>
      <c r="D10163" s="335">
        <v>1513.26</v>
      </c>
    </row>
    <row r="10164" spans="1:4" x14ac:dyDescent="0.2">
      <c r="A10164">
        <v>99631</v>
      </c>
      <c r="B10164" t="s">
        <v>17435</v>
      </c>
      <c r="C10164" t="s">
        <v>52</v>
      </c>
      <c r="D10164">
        <v>199.7</v>
      </c>
    </row>
    <row r="10165" spans="1:4" x14ac:dyDescent="0.2">
      <c r="A10165">
        <v>99630</v>
      </c>
      <c r="B10165" t="s">
        <v>17436</v>
      </c>
      <c r="C10165" t="s">
        <v>52</v>
      </c>
      <c r="D10165">
        <v>171.53</v>
      </c>
    </row>
    <row r="10166" spans="1:4" x14ac:dyDescent="0.2">
      <c r="A10166">
        <v>99629</v>
      </c>
      <c r="B10166" t="s">
        <v>17437</v>
      </c>
      <c r="C10166" t="s">
        <v>52</v>
      </c>
      <c r="D10166">
        <v>115.3</v>
      </c>
    </row>
    <row r="10167" spans="1:4" x14ac:dyDescent="0.2">
      <c r="A10167">
        <v>99627</v>
      </c>
      <c r="B10167" t="s">
        <v>17438</v>
      </c>
      <c r="C10167" t="s">
        <v>52</v>
      </c>
      <c r="D10167">
        <v>95.06</v>
      </c>
    </row>
    <row r="10168" spans="1:4" x14ac:dyDescent="0.2">
      <c r="A10168">
        <v>103009</v>
      </c>
      <c r="B10168" t="s">
        <v>17439</v>
      </c>
      <c r="C10168" t="s">
        <v>52</v>
      </c>
      <c r="D10168">
        <v>455.16</v>
      </c>
    </row>
    <row r="10169" spans="1:4" x14ac:dyDescent="0.2">
      <c r="A10169">
        <v>99632</v>
      </c>
      <c r="B10169" t="s">
        <v>17440</v>
      </c>
      <c r="C10169" t="s">
        <v>52</v>
      </c>
      <c r="D10169">
        <v>287.93</v>
      </c>
    </row>
    <row r="10170" spans="1:4" x14ac:dyDescent="0.2">
      <c r="A10170">
        <v>99633</v>
      </c>
      <c r="B10170" t="s">
        <v>17441</v>
      </c>
      <c r="C10170" t="s">
        <v>52</v>
      </c>
      <c r="D10170">
        <v>618</v>
      </c>
    </row>
    <row r="10171" spans="1:4" x14ac:dyDescent="0.2">
      <c r="A10171">
        <v>99628</v>
      </c>
      <c r="B10171" t="s">
        <v>17442</v>
      </c>
      <c r="C10171" t="s">
        <v>52</v>
      </c>
      <c r="D10171">
        <v>103.75</v>
      </c>
    </row>
    <row r="10172" spans="1:4" x14ac:dyDescent="0.2">
      <c r="A10172">
        <v>99634</v>
      </c>
      <c r="B10172" t="s">
        <v>17443</v>
      </c>
      <c r="C10172" t="s">
        <v>52</v>
      </c>
      <c r="D10172" s="335">
        <v>1054.26</v>
      </c>
    </row>
    <row r="10173" spans="1:4" x14ac:dyDescent="0.2">
      <c r="A10173">
        <v>103013</v>
      </c>
      <c r="B10173" t="s">
        <v>17444</v>
      </c>
      <c r="C10173" t="s">
        <v>52</v>
      </c>
      <c r="D10173">
        <v>184.81</v>
      </c>
    </row>
    <row r="10174" spans="1:4" x14ac:dyDescent="0.2">
      <c r="A10174">
        <v>103012</v>
      </c>
      <c r="B10174" t="s">
        <v>17445</v>
      </c>
      <c r="C10174" t="s">
        <v>52</v>
      </c>
      <c r="D10174">
        <v>171.66</v>
      </c>
    </row>
    <row r="10175" spans="1:4" x14ac:dyDescent="0.2">
      <c r="A10175">
        <v>103011</v>
      </c>
      <c r="B10175" t="s">
        <v>17446</v>
      </c>
      <c r="C10175" t="s">
        <v>52</v>
      </c>
      <c r="D10175">
        <v>108.87</v>
      </c>
    </row>
    <row r="10176" spans="1:4" x14ac:dyDescent="0.2">
      <c r="A10176">
        <v>103015</v>
      </c>
      <c r="B10176" t="s">
        <v>17447</v>
      </c>
      <c r="C10176" t="s">
        <v>52</v>
      </c>
      <c r="D10176">
        <v>491.37</v>
      </c>
    </row>
    <row r="10177" spans="1:4" x14ac:dyDescent="0.2">
      <c r="A10177">
        <v>103014</v>
      </c>
      <c r="B10177" t="s">
        <v>17448</v>
      </c>
      <c r="C10177" t="s">
        <v>52</v>
      </c>
      <c r="D10177">
        <v>277.89999999999998</v>
      </c>
    </row>
    <row r="10178" spans="1:4" x14ac:dyDescent="0.2">
      <c r="A10178">
        <v>103016</v>
      </c>
      <c r="B10178" t="s">
        <v>17449</v>
      </c>
      <c r="C10178" t="s">
        <v>52</v>
      </c>
      <c r="D10178">
        <v>671.76</v>
      </c>
    </row>
    <row r="10179" spans="1:4" x14ac:dyDescent="0.2">
      <c r="A10179">
        <v>103010</v>
      </c>
      <c r="B10179" t="s">
        <v>17450</v>
      </c>
      <c r="C10179" t="s">
        <v>52</v>
      </c>
      <c r="D10179">
        <v>97.62</v>
      </c>
    </row>
    <row r="10180" spans="1:4" x14ac:dyDescent="0.2">
      <c r="A10180">
        <v>103017</v>
      </c>
      <c r="B10180" t="s">
        <v>17451</v>
      </c>
      <c r="C10180" t="s">
        <v>52</v>
      </c>
      <c r="D10180" s="335">
        <v>1172.6199999999999</v>
      </c>
    </row>
    <row r="10181" spans="1:4" x14ac:dyDescent="0.2">
      <c r="A10181">
        <v>103033</v>
      </c>
      <c r="B10181" t="s">
        <v>17452</v>
      </c>
      <c r="C10181" t="s">
        <v>52</v>
      </c>
      <c r="D10181" t="s">
        <v>17527</v>
      </c>
    </row>
    <row r="10182" spans="1:4" x14ac:dyDescent="0.2">
      <c r="A10182">
        <v>103032</v>
      </c>
      <c r="B10182" t="s">
        <v>17453</v>
      </c>
      <c r="C10182" t="s">
        <v>52</v>
      </c>
      <c r="D10182" t="s">
        <v>17527</v>
      </c>
    </row>
    <row r="10183" spans="1:4" x14ac:dyDescent="0.2">
      <c r="A10183">
        <v>103030</v>
      </c>
      <c r="B10183" t="s">
        <v>17454</v>
      </c>
      <c r="C10183" t="s">
        <v>52</v>
      </c>
      <c r="D10183" t="s">
        <v>17527</v>
      </c>
    </row>
    <row r="10184" spans="1:4" x14ac:dyDescent="0.2">
      <c r="A10184">
        <v>103031</v>
      </c>
      <c r="B10184" t="s">
        <v>17455</v>
      </c>
      <c r="C10184" t="s">
        <v>52</v>
      </c>
      <c r="D10184" t="s">
        <v>17527</v>
      </c>
    </row>
    <row r="10185" spans="1:4" x14ac:dyDescent="0.2">
      <c r="A10185">
        <v>103035</v>
      </c>
      <c r="B10185" t="s">
        <v>17456</v>
      </c>
      <c r="C10185" t="s">
        <v>52</v>
      </c>
      <c r="D10185" t="s">
        <v>17527</v>
      </c>
    </row>
    <row r="10186" spans="1:4" x14ac:dyDescent="0.2">
      <c r="A10186">
        <v>103034</v>
      </c>
      <c r="B10186" t="s">
        <v>17457</v>
      </c>
      <c r="C10186" t="s">
        <v>52</v>
      </c>
      <c r="D10186" t="s">
        <v>17527</v>
      </c>
    </row>
    <row r="10187" spans="1:4" x14ac:dyDescent="0.2">
      <c r="A10187">
        <v>103024</v>
      </c>
      <c r="B10187" t="s">
        <v>17458</v>
      </c>
      <c r="C10187" t="s">
        <v>52</v>
      </c>
      <c r="D10187" t="s">
        <v>17527</v>
      </c>
    </row>
    <row r="10188" spans="1:4" x14ac:dyDescent="0.2">
      <c r="A10188">
        <v>103023</v>
      </c>
      <c r="B10188" t="s">
        <v>17459</v>
      </c>
      <c r="C10188" t="s">
        <v>52</v>
      </c>
      <c r="D10188" t="s">
        <v>17527</v>
      </c>
    </row>
    <row r="10189" spans="1:4" x14ac:dyDescent="0.2">
      <c r="A10189">
        <v>103022</v>
      </c>
      <c r="B10189" t="s">
        <v>17460</v>
      </c>
      <c r="C10189" t="s">
        <v>52</v>
      </c>
      <c r="D10189" t="s">
        <v>17527</v>
      </c>
    </row>
    <row r="10190" spans="1:4" x14ac:dyDescent="0.2">
      <c r="A10190">
        <v>103020</v>
      </c>
      <c r="B10190" t="s">
        <v>17461</v>
      </c>
      <c r="C10190" t="s">
        <v>52</v>
      </c>
      <c r="D10190" t="s">
        <v>17527</v>
      </c>
    </row>
    <row r="10191" spans="1:4" x14ac:dyDescent="0.2">
      <c r="A10191">
        <v>103026</v>
      </c>
      <c r="B10191" t="s">
        <v>17462</v>
      </c>
      <c r="C10191" t="s">
        <v>52</v>
      </c>
      <c r="D10191" t="s">
        <v>17527</v>
      </c>
    </row>
    <row r="10192" spans="1:4" x14ac:dyDescent="0.2">
      <c r="A10192">
        <v>103025</v>
      </c>
      <c r="B10192" t="s">
        <v>17463</v>
      </c>
      <c r="C10192" t="s">
        <v>52</v>
      </c>
      <c r="D10192" t="s">
        <v>17527</v>
      </c>
    </row>
    <row r="10193" spans="1:4" x14ac:dyDescent="0.2">
      <c r="A10193">
        <v>103021</v>
      </c>
      <c r="B10193" t="s">
        <v>17464</v>
      </c>
      <c r="C10193" t="s">
        <v>52</v>
      </c>
      <c r="D10193" t="s">
        <v>17527</v>
      </c>
    </row>
    <row r="10194" spans="1:4" x14ac:dyDescent="0.2">
      <c r="A10194">
        <v>103027</v>
      </c>
      <c r="B10194" t="s">
        <v>17465</v>
      </c>
      <c r="C10194" t="s">
        <v>52</v>
      </c>
      <c r="D10194" t="s">
        <v>17527</v>
      </c>
    </row>
    <row r="10195" spans="1:4" x14ac:dyDescent="0.2">
      <c r="A10195">
        <v>103028</v>
      </c>
      <c r="B10195" t="s">
        <v>17466</v>
      </c>
      <c r="C10195" t="s">
        <v>52</v>
      </c>
      <c r="D10195" t="s">
        <v>17527</v>
      </c>
    </row>
    <row r="10196" spans="1:4" x14ac:dyDescent="0.2">
      <c r="A10196">
        <v>103563</v>
      </c>
      <c r="B10196" t="s">
        <v>17467</v>
      </c>
      <c r="C10196" t="s">
        <v>52</v>
      </c>
      <c r="D10196" t="s">
        <v>17527</v>
      </c>
    </row>
    <row r="10197" spans="1:4" x14ac:dyDescent="0.2">
      <c r="A10197">
        <v>103564</v>
      </c>
      <c r="B10197" t="s">
        <v>17468</v>
      </c>
      <c r="C10197" t="s">
        <v>52</v>
      </c>
      <c r="D10197" t="s">
        <v>17527</v>
      </c>
    </row>
    <row r="10198" spans="1:4" x14ac:dyDescent="0.2">
      <c r="A10198">
        <v>103565</v>
      </c>
      <c r="B10198" t="s">
        <v>17469</v>
      </c>
      <c r="C10198" t="s">
        <v>52</v>
      </c>
      <c r="D10198" t="s">
        <v>17527</v>
      </c>
    </row>
    <row r="10199" spans="1:4" x14ac:dyDescent="0.2">
      <c r="A10199">
        <v>103566</v>
      </c>
      <c r="B10199" t="s">
        <v>17470</v>
      </c>
      <c r="C10199" t="s">
        <v>52</v>
      </c>
      <c r="D10199" t="s">
        <v>17527</v>
      </c>
    </row>
    <row r="10200" spans="1:4" x14ac:dyDescent="0.2">
      <c r="A10200">
        <v>103567</v>
      </c>
      <c r="B10200" t="s">
        <v>17471</v>
      </c>
      <c r="C10200" t="s">
        <v>52</v>
      </c>
      <c r="D10200" t="s">
        <v>17527</v>
      </c>
    </row>
    <row r="10201" spans="1:4" x14ac:dyDescent="0.2">
      <c r="A10201">
        <v>103568</v>
      </c>
      <c r="B10201" t="s">
        <v>17472</v>
      </c>
      <c r="C10201" t="s">
        <v>52</v>
      </c>
      <c r="D10201" t="s">
        <v>17527</v>
      </c>
    </row>
    <row r="10202" spans="1:4" x14ac:dyDescent="0.2">
      <c r="A10202">
        <v>103569</v>
      </c>
      <c r="B10202" t="s">
        <v>17473</v>
      </c>
      <c r="C10202" t="s">
        <v>52</v>
      </c>
      <c r="D10202" t="s">
        <v>17527</v>
      </c>
    </row>
    <row r="10203" spans="1:4" x14ac:dyDescent="0.2">
      <c r="A10203">
        <v>103570</v>
      </c>
      <c r="B10203" t="s">
        <v>17474</v>
      </c>
      <c r="C10203" t="s">
        <v>52</v>
      </c>
      <c r="D10203" t="s">
        <v>17527</v>
      </c>
    </row>
    <row r="10204" spans="1:4" x14ac:dyDescent="0.2">
      <c r="A10204">
        <v>103571</v>
      </c>
      <c r="B10204" t="s">
        <v>17475</v>
      </c>
      <c r="C10204" t="s">
        <v>52</v>
      </c>
      <c r="D10204" t="s">
        <v>17527</v>
      </c>
    </row>
    <row r="10205" spans="1:4" x14ac:dyDescent="0.2">
      <c r="A10205">
        <v>103562</v>
      </c>
      <c r="B10205" t="s">
        <v>17476</v>
      </c>
      <c r="C10205" t="s">
        <v>52</v>
      </c>
      <c r="D10205" t="s">
        <v>17527</v>
      </c>
    </row>
    <row r="10206" spans="1:4" x14ac:dyDescent="0.2">
      <c r="A10206">
        <v>103573</v>
      </c>
      <c r="B10206" t="s">
        <v>17477</v>
      </c>
      <c r="C10206" t="s">
        <v>52</v>
      </c>
      <c r="D10206" t="s">
        <v>17527</v>
      </c>
    </row>
    <row r="10207" spans="1:4" x14ac:dyDescent="0.2">
      <c r="A10207">
        <v>103585</v>
      </c>
      <c r="B10207" t="s">
        <v>17478</v>
      </c>
      <c r="C10207" t="s">
        <v>52</v>
      </c>
      <c r="D10207" t="s">
        <v>17527</v>
      </c>
    </row>
    <row r="10208" spans="1:4" x14ac:dyDescent="0.2">
      <c r="A10208">
        <v>103586</v>
      </c>
      <c r="B10208" t="s">
        <v>17479</v>
      </c>
      <c r="C10208" t="s">
        <v>52</v>
      </c>
      <c r="D10208" t="s">
        <v>17527</v>
      </c>
    </row>
    <row r="10209" spans="1:4" x14ac:dyDescent="0.2">
      <c r="A10209">
        <v>103574</v>
      </c>
      <c r="B10209" t="s">
        <v>17480</v>
      </c>
      <c r="C10209" t="s">
        <v>52</v>
      </c>
      <c r="D10209" t="s">
        <v>17527</v>
      </c>
    </row>
    <row r="10210" spans="1:4" x14ac:dyDescent="0.2">
      <c r="A10210">
        <v>103575</v>
      </c>
      <c r="B10210" t="s">
        <v>17481</v>
      </c>
      <c r="C10210" t="s">
        <v>52</v>
      </c>
      <c r="D10210" t="s">
        <v>17527</v>
      </c>
    </row>
    <row r="10211" spans="1:4" x14ac:dyDescent="0.2">
      <c r="A10211">
        <v>103576</v>
      </c>
      <c r="B10211" t="s">
        <v>17482</v>
      </c>
      <c r="C10211" t="s">
        <v>52</v>
      </c>
      <c r="D10211" t="s">
        <v>17527</v>
      </c>
    </row>
    <row r="10212" spans="1:4" x14ac:dyDescent="0.2">
      <c r="A10212">
        <v>103577</v>
      </c>
      <c r="B10212" t="s">
        <v>17483</v>
      </c>
      <c r="C10212" t="s">
        <v>52</v>
      </c>
      <c r="D10212" t="s">
        <v>17527</v>
      </c>
    </row>
    <row r="10213" spans="1:4" x14ac:dyDescent="0.2">
      <c r="A10213">
        <v>103578</v>
      </c>
      <c r="B10213" t="s">
        <v>17484</v>
      </c>
      <c r="C10213" t="s">
        <v>52</v>
      </c>
      <c r="D10213" t="s">
        <v>17527</v>
      </c>
    </row>
    <row r="10214" spans="1:4" x14ac:dyDescent="0.2">
      <c r="A10214">
        <v>103579</v>
      </c>
      <c r="B10214" t="s">
        <v>17485</v>
      </c>
      <c r="C10214" t="s">
        <v>52</v>
      </c>
      <c r="D10214" t="s">
        <v>17527</v>
      </c>
    </row>
    <row r="10215" spans="1:4" x14ac:dyDescent="0.2">
      <c r="A10215">
        <v>103580</v>
      </c>
      <c r="B10215" t="s">
        <v>17486</v>
      </c>
      <c r="C10215" t="s">
        <v>52</v>
      </c>
      <c r="D10215" t="s">
        <v>17527</v>
      </c>
    </row>
    <row r="10216" spans="1:4" x14ac:dyDescent="0.2">
      <c r="A10216">
        <v>103581</v>
      </c>
      <c r="B10216" t="s">
        <v>17487</v>
      </c>
      <c r="C10216" t="s">
        <v>52</v>
      </c>
      <c r="D10216" t="s">
        <v>17527</v>
      </c>
    </row>
    <row r="10217" spans="1:4" x14ac:dyDescent="0.2">
      <c r="A10217">
        <v>103582</v>
      </c>
      <c r="B10217" t="s">
        <v>17488</v>
      </c>
      <c r="C10217" t="s">
        <v>52</v>
      </c>
      <c r="D10217" t="s">
        <v>17527</v>
      </c>
    </row>
    <row r="10218" spans="1:4" x14ac:dyDescent="0.2">
      <c r="A10218">
        <v>103572</v>
      </c>
      <c r="B10218" t="s">
        <v>17489</v>
      </c>
      <c r="C10218" t="s">
        <v>52</v>
      </c>
      <c r="D10218" t="s">
        <v>17527</v>
      </c>
    </row>
    <row r="10219" spans="1:4" x14ac:dyDescent="0.2">
      <c r="A10219">
        <v>103583</v>
      </c>
      <c r="B10219" t="s">
        <v>17490</v>
      </c>
      <c r="C10219" t="s">
        <v>52</v>
      </c>
      <c r="D10219" t="s">
        <v>17527</v>
      </c>
    </row>
    <row r="10220" spans="1:4" x14ac:dyDescent="0.2">
      <c r="A10220">
        <v>103584</v>
      </c>
      <c r="B10220" t="s">
        <v>17491</v>
      </c>
      <c r="C10220" t="s">
        <v>52</v>
      </c>
      <c r="D10220" t="s">
        <v>17527</v>
      </c>
    </row>
    <row r="10221" spans="1:4" x14ac:dyDescent="0.2">
      <c r="A10221">
        <v>103557</v>
      </c>
      <c r="B10221" t="s">
        <v>17492</v>
      </c>
      <c r="C10221" t="s">
        <v>52</v>
      </c>
      <c r="D10221" t="s">
        <v>17527</v>
      </c>
    </row>
    <row r="10222" spans="1:4" x14ac:dyDescent="0.2">
      <c r="A10222">
        <v>103558</v>
      </c>
      <c r="B10222" t="s">
        <v>17493</v>
      </c>
      <c r="C10222" t="s">
        <v>52</v>
      </c>
      <c r="D10222" t="s">
        <v>17527</v>
      </c>
    </row>
    <row r="10223" spans="1:4" x14ac:dyDescent="0.2">
      <c r="A10223">
        <v>103559</v>
      </c>
      <c r="B10223" t="s">
        <v>17494</v>
      </c>
      <c r="C10223" t="s">
        <v>52</v>
      </c>
      <c r="D10223" t="s">
        <v>17527</v>
      </c>
    </row>
    <row r="10224" spans="1:4" x14ac:dyDescent="0.2">
      <c r="A10224">
        <v>103560</v>
      </c>
      <c r="B10224" t="s">
        <v>17495</v>
      </c>
      <c r="C10224" t="s">
        <v>52</v>
      </c>
      <c r="D10224" t="s">
        <v>17527</v>
      </c>
    </row>
    <row r="10225" spans="1:4" x14ac:dyDescent="0.2">
      <c r="A10225">
        <v>103561</v>
      </c>
      <c r="B10225" t="s">
        <v>17496</v>
      </c>
      <c r="C10225" t="s">
        <v>52</v>
      </c>
      <c r="D10225" t="s">
        <v>17527</v>
      </c>
    </row>
    <row r="10226" spans="1:4" x14ac:dyDescent="0.2">
      <c r="A10226">
        <v>103529</v>
      </c>
      <c r="B10226" t="s">
        <v>17497</v>
      </c>
      <c r="C10226" t="s">
        <v>52</v>
      </c>
      <c r="D10226" t="s">
        <v>17527</v>
      </c>
    </row>
    <row r="10227" spans="1:4" x14ac:dyDescent="0.2">
      <c r="A10227">
        <v>103530</v>
      </c>
      <c r="B10227" t="s">
        <v>17498</v>
      </c>
      <c r="C10227" t="s">
        <v>52</v>
      </c>
      <c r="D10227" t="s">
        <v>17527</v>
      </c>
    </row>
    <row r="10228" spans="1:4" x14ac:dyDescent="0.2">
      <c r="A10228">
        <v>103531</v>
      </c>
      <c r="B10228" t="s">
        <v>17499</v>
      </c>
      <c r="C10228" t="s">
        <v>52</v>
      </c>
      <c r="D10228" t="s">
        <v>17527</v>
      </c>
    </row>
    <row r="10229" spans="1:4" x14ac:dyDescent="0.2">
      <c r="A10229">
        <v>103532</v>
      </c>
      <c r="B10229" t="s">
        <v>17500</v>
      </c>
      <c r="C10229" t="s">
        <v>52</v>
      </c>
      <c r="D10229" t="s">
        <v>17527</v>
      </c>
    </row>
    <row r="10230" spans="1:4" x14ac:dyDescent="0.2">
      <c r="A10230">
        <v>103533</v>
      </c>
      <c r="B10230" t="s">
        <v>17501</v>
      </c>
      <c r="C10230" t="s">
        <v>52</v>
      </c>
      <c r="D10230" t="s">
        <v>17527</v>
      </c>
    </row>
    <row r="10231" spans="1:4" x14ac:dyDescent="0.2">
      <c r="A10231">
        <v>103534</v>
      </c>
      <c r="B10231" t="s">
        <v>17502</v>
      </c>
      <c r="C10231" t="s">
        <v>52</v>
      </c>
      <c r="D10231" t="s">
        <v>17527</v>
      </c>
    </row>
    <row r="10232" spans="1:4" x14ac:dyDescent="0.2">
      <c r="A10232">
        <v>103535</v>
      </c>
      <c r="B10232" t="s">
        <v>17503</v>
      </c>
      <c r="C10232" t="s">
        <v>52</v>
      </c>
      <c r="D10232" t="s">
        <v>17527</v>
      </c>
    </row>
    <row r="10233" spans="1:4" x14ac:dyDescent="0.2">
      <c r="A10233">
        <v>103527</v>
      </c>
      <c r="B10233" t="s">
        <v>17504</v>
      </c>
      <c r="C10233" t="s">
        <v>52</v>
      </c>
      <c r="D10233" t="s">
        <v>17527</v>
      </c>
    </row>
    <row r="10234" spans="1:4" x14ac:dyDescent="0.2">
      <c r="A10234">
        <v>103536</v>
      </c>
      <c r="B10234" t="s">
        <v>17505</v>
      </c>
      <c r="C10234" t="s">
        <v>52</v>
      </c>
      <c r="D10234" t="s">
        <v>17527</v>
      </c>
    </row>
    <row r="10235" spans="1:4" x14ac:dyDescent="0.2">
      <c r="A10235">
        <v>103528</v>
      </c>
      <c r="B10235" t="s">
        <v>17506</v>
      </c>
      <c r="C10235" t="s">
        <v>52</v>
      </c>
      <c r="D10235" t="s">
        <v>17527</v>
      </c>
    </row>
    <row r="10236" spans="1:4" x14ac:dyDescent="0.2">
      <c r="A10236">
        <v>103541</v>
      </c>
      <c r="B10236" t="s">
        <v>17507</v>
      </c>
      <c r="C10236" t="s">
        <v>52</v>
      </c>
      <c r="D10236" t="s">
        <v>17527</v>
      </c>
    </row>
    <row r="10237" spans="1:4" x14ac:dyDescent="0.2">
      <c r="A10237">
        <v>103539</v>
      </c>
      <c r="B10237" t="s">
        <v>17508</v>
      </c>
      <c r="C10237" t="s">
        <v>52</v>
      </c>
      <c r="D10237" t="s">
        <v>17527</v>
      </c>
    </row>
    <row r="10238" spans="1:4" x14ac:dyDescent="0.2">
      <c r="A10238">
        <v>103540</v>
      </c>
      <c r="B10238" t="s">
        <v>17509</v>
      </c>
      <c r="C10238" t="s">
        <v>52</v>
      </c>
      <c r="D10238" t="s">
        <v>17527</v>
      </c>
    </row>
    <row r="10239" spans="1:4" x14ac:dyDescent="0.2">
      <c r="A10239">
        <v>103542</v>
      </c>
      <c r="B10239" t="s">
        <v>17510</v>
      </c>
      <c r="C10239" t="s">
        <v>52</v>
      </c>
      <c r="D10239" t="s">
        <v>17527</v>
      </c>
    </row>
    <row r="10240" spans="1:4" x14ac:dyDescent="0.2">
      <c r="A10240">
        <v>103543</v>
      </c>
      <c r="B10240" t="s">
        <v>17511</v>
      </c>
      <c r="C10240" t="s">
        <v>52</v>
      </c>
      <c r="D10240" t="s">
        <v>17527</v>
      </c>
    </row>
    <row r="10241" spans="1:4" x14ac:dyDescent="0.2">
      <c r="A10241">
        <v>103544</v>
      </c>
      <c r="B10241" t="s">
        <v>17512</v>
      </c>
      <c r="C10241" t="s">
        <v>52</v>
      </c>
      <c r="D10241" t="s">
        <v>17527</v>
      </c>
    </row>
    <row r="10242" spans="1:4" x14ac:dyDescent="0.2">
      <c r="A10242">
        <v>103545</v>
      </c>
      <c r="B10242" t="s">
        <v>17513</v>
      </c>
      <c r="C10242" t="s">
        <v>52</v>
      </c>
      <c r="D10242" t="s">
        <v>17527</v>
      </c>
    </row>
    <row r="10243" spans="1:4" x14ac:dyDescent="0.2">
      <c r="A10243">
        <v>103537</v>
      </c>
      <c r="B10243" t="s">
        <v>17514</v>
      </c>
      <c r="C10243" t="s">
        <v>52</v>
      </c>
      <c r="D10243" t="s">
        <v>17527</v>
      </c>
    </row>
    <row r="10244" spans="1:4" x14ac:dyDescent="0.2">
      <c r="A10244">
        <v>103546</v>
      </c>
      <c r="B10244" t="s">
        <v>17515</v>
      </c>
      <c r="C10244" t="s">
        <v>52</v>
      </c>
      <c r="D10244" t="s">
        <v>17527</v>
      </c>
    </row>
    <row r="10245" spans="1:4" x14ac:dyDescent="0.2">
      <c r="A10245">
        <v>103538</v>
      </c>
      <c r="B10245" t="s">
        <v>17516</v>
      </c>
      <c r="C10245" t="s">
        <v>52</v>
      </c>
      <c r="D10245" t="s">
        <v>17527</v>
      </c>
    </row>
    <row r="10246" spans="1:4" x14ac:dyDescent="0.2">
      <c r="A10246">
        <v>103549</v>
      </c>
      <c r="B10246" t="s">
        <v>17517</v>
      </c>
      <c r="C10246" t="s">
        <v>52</v>
      </c>
      <c r="D10246" t="s">
        <v>17527</v>
      </c>
    </row>
    <row r="10247" spans="1:4" x14ac:dyDescent="0.2">
      <c r="A10247">
        <v>103550</v>
      </c>
      <c r="B10247" t="s">
        <v>17518</v>
      </c>
      <c r="C10247" t="s">
        <v>52</v>
      </c>
      <c r="D10247" t="s">
        <v>17527</v>
      </c>
    </row>
    <row r="10248" spans="1:4" x14ac:dyDescent="0.2">
      <c r="A10248">
        <v>103551</v>
      </c>
      <c r="B10248" t="s">
        <v>17519</v>
      </c>
      <c r="C10248" t="s">
        <v>52</v>
      </c>
      <c r="D10248" t="s">
        <v>17527</v>
      </c>
    </row>
    <row r="10249" spans="1:4" x14ac:dyDescent="0.2">
      <c r="A10249">
        <v>103552</v>
      </c>
      <c r="B10249" t="s">
        <v>17520</v>
      </c>
      <c r="C10249" t="s">
        <v>52</v>
      </c>
      <c r="D10249" t="s">
        <v>17527</v>
      </c>
    </row>
    <row r="10250" spans="1:4" x14ac:dyDescent="0.2">
      <c r="A10250">
        <v>103553</v>
      </c>
      <c r="B10250" t="s">
        <v>17521</v>
      </c>
      <c r="C10250" t="s">
        <v>52</v>
      </c>
      <c r="D10250" t="s">
        <v>17527</v>
      </c>
    </row>
    <row r="10251" spans="1:4" x14ac:dyDescent="0.2">
      <c r="A10251">
        <v>103554</v>
      </c>
      <c r="B10251" t="s">
        <v>17522</v>
      </c>
      <c r="C10251" t="s">
        <v>52</v>
      </c>
      <c r="D10251" t="s">
        <v>17527</v>
      </c>
    </row>
    <row r="10252" spans="1:4" x14ac:dyDescent="0.2">
      <c r="A10252">
        <v>103555</v>
      </c>
      <c r="B10252" t="s">
        <v>17523</v>
      </c>
      <c r="C10252" t="s">
        <v>52</v>
      </c>
      <c r="D10252" t="s">
        <v>17527</v>
      </c>
    </row>
    <row r="10253" spans="1:4" x14ac:dyDescent="0.2">
      <c r="A10253">
        <v>103547</v>
      </c>
      <c r="B10253" t="s">
        <v>17524</v>
      </c>
      <c r="C10253" t="s">
        <v>52</v>
      </c>
      <c r="D10253" t="s">
        <v>17527</v>
      </c>
    </row>
    <row r="10254" spans="1:4" x14ac:dyDescent="0.2">
      <c r="A10254">
        <v>103556</v>
      </c>
      <c r="B10254" t="s">
        <v>17525</v>
      </c>
      <c r="C10254" t="s">
        <v>52</v>
      </c>
      <c r="D10254" t="s">
        <v>17527</v>
      </c>
    </row>
    <row r="10255" spans="1:4" x14ac:dyDescent="0.2">
      <c r="A10255">
        <v>103548</v>
      </c>
      <c r="B10255" t="s">
        <v>17526</v>
      </c>
      <c r="C10255" t="s">
        <v>52</v>
      </c>
      <c r="D10255" t="s">
        <v>17527</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8D8D8"/>
    <pageSetUpPr fitToPage="1"/>
  </sheetPr>
  <dimension ref="A1:Z1000"/>
  <sheetViews>
    <sheetView showGridLines="0" view="pageBreakPreview" zoomScale="55" zoomScaleNormal="70" zoomScaleSheetLayoutView="55" workbookViewId="0">
      <selection sqref="A1:G55"/>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145"/>
      <c r="B1" s="4"/>
      <c r="C1" s="4"/>
      <c r="D1" s="4"/>
      <c r="E1" s="4"/>
      <c r="F1" s="4"/>
      <c r="G1" s="4"/>
      <c r="H1" s="145"/>
      <c r="I1" s="145"/>
      <c r="J1" s="145"/>
      <c r="K1" s="145"/>
      <c r="L1" s="145"/>
      <c r="M1" s="145"/>
      <c r="N1" s="145"/>
      <c r="O1" s="145"/>
      <c r="P1" s="145"/>
      <c r="Q1" s="145"/>
      <c r="R1" s="145"/>
      <c r="S1" s="145"/>
      <c r="T1" s="145"/>
      <c r="U1" s="145"/>
      <c r="V1" s="145"/>
      <c r="W1" s="145"/>
      <c r="X1" s="145"/>
      <c r="Y1" s="145"/>
      <c r="Z1" s="145"/>
    </row>
    <row r="2" spans="1:26" ht="18.75" customHeight="1" x14ac:dyDescent="0.2">
      <c r="A2" s="47"/>
      <c r="B2" s="412" t="s">
        <v>674</v>
      </c>
      <c r="C2" s="413"/>
      <c r="D2" s="413"/>
      <c r="E2" s="413"/>
      <c r="F2" s="414"/>
      <c r="G2" s="47"/>
      <c r="H2" s="48"/>
      <c r="I2" s="47"/>
      <c r="J2" s="47"/>
      <c r="K2" s="47"/>
      <c r="L2" s="47"/>
      <c r="M2" s="47"/>
      <c r="N2" s="47"/>
      <c r="O2" s="47"/>
      <c r="P2" s="47"/>
      <c r="Q2" s="47"/>
      <c r="R2" s="47"/>
      <c r="S2" s="47"/>
      <c r="T2" s="47"/>
      <c r="U2" s="47"/>
      <c r="V2" s="45"/>
      <c r="W2" s="45"/>
      <c r="X2" s="45"/>
      <c r="Y2" s="45"/>
      <c r="Z2" s="1"/>
    </row>
    <row r="3" spans="1:26" ht="18.75" customHeight="1" x14ac:dyDescent="0.2">
      <c r="A3" s="47"/>
      <c r="B3" s="415"/>
      <c r="C3" s="401"/>
      <c r="D3" s="401"/>
      <c r="E3" s="401"/>
      <c r="F3" s="402"/>
      <c r="G3" s="47"/>
      <c r="H3" s="48"/>
      <c r="I3" s="47"/>
      <c r="J3" s="47"/>
      <c r="K3" s="47"/>
      <c r="L3" s="47"/>
      <c r="M3" s="47"/>
      <c r="N3" s="47"/>
      <c r="O3" s="47"/>
      <c r="P3" s="47"/>
      <c r="Q3" s="47"/>
      <c r="R3" s="47"/>
      <c r="S3" s="47"/>
      <c r="T3" s="47"/>
      <c r="U3" s="47"/>
      <c r="V3" s="45"/>
      <c r="W3" s="45"/>
      <c r="X3" s="45"/>
      <c r="Y3" s="45"/>
      <c r="Z3" s="1"/>
    </row>
    <row r="4" spans="1:26" ht="18.75" customHeight="1" x14ac:dyDescent="0.2">
      <c r="A4" s="47"/>
      <c r="B4" s="415"/>
      <c r="C4" s="401"/>
      <c r="D4" s="401"/>
      <c r="E4" s="401"/>
      <c r="F4" s="402"/>
      <c r="G4" s="47"/>
      <c r="H4" s="48"/>
      <c r="I4" s="47"/>
      <c r="J4" s="47"/>
      <c r="K4" s="47"/>
      <c r="L4" s="47"/>
      <c r="M4" s="47"/>
      <c r="N4" s="47"/>
      <c r="O4" s="47"/>
      <c r="P4" s="47"/>
      <c r="Q4" s="47"/>
      <c r="R4" s="47"/>
      <c r="S4" s="47"/>
      <c r="T4" s="47"/>
      <c r="U4" s="47"/>
      <c r="V4" s="45"/>
      <c r="W4" s="45"/>
      <c r="X4" s="45"/>
      <c r="Y4" s="45"/>
      <c r="Z4" s="1"/>
    </row>
    <row r="5" spans="1:26" ht="18.75" customHeight="1" x14ac:dyDescent="0.2">
      <c r="A5" s="47"/>
      <c r="B5" s="415"/>
      <c r="C5" s="401"/>
      <c r="D5" s="401"/>
      <c r="E5" s="401"/>
      <c r="F5" s="402"/>
      <c r="G5" s="47"/>
      <c r="H5" s="48"/>
      <c r="I5" s="47"/>
      <c r="J5" s="47"/>
      <c r="K5" s="47"/>
      <c r="L5" s="47"/>
      <c r="M5" s="47"/>
      <c r="N5" s="47"/>
      <c r="O5" s="47"/>
      <c r="P5" s="47"/>
      <c r="Q5" s="47"/>
      <c r="R5" s="47"/>
      <c r="S5" s="47"/>
      <c r="T5" s="47"/>
      <c r="U5" s="47"/>
      <c r="V5" s="45"/>
      <c r="W5" s="45"/>
      <c r="X5" s="45"/>
      <c r="Y5" s="45"/>
      <c r="Z5" s="1"/>
    </row>
    <row r="6" spans="1:26" ht="18.75" customHeight="1" x14ac:dyDescent="0.2">
      <c r="A6" s="47"/>
      <c r="B6" s="416"/>
      <c r="C6" s="417"/>
      <c r="D6" s="417"/>
      <c r="E6" s="417"/>
      <c r="F6" s="418"/>
      <c r="G6" s="47"/>
      <c r="H6" s="48"/>
      <c r="I6" s="47"/>
      <c r="J6" s="47"/>
      <c r="K6" s="47"/>
      <c r="L6" s="47"/>
      <c r="M6" s="47"/>
      <c r="N6" s="47"/>
      <c r="O6" s="47"/>
      <c r="P6" s="47"/>
      <c r="Q6" s="47"/>
      <c r="R6" s="47"/>
      <c r="S6" s="47"/>
      <c r="T6" s="47"/>
      <c r="U6" s="47"/>
      <c r="V6" s="45"/>
      <c r="W6" s="45"/>
      <c r="X6" s="45"/>
      <c r="Y6" s="45"/>
      <c r="Z6" s="1"/>
    </row>
    <row r="7" spans="1:26" ht="15" customHeight="1" x14ac:dyDescent="0.2">
      <c r="A7" s="49"/>
      <c r="B7" s="4"/>
      <c r="C7" s="4"/>
      <c r="D7" s="4"/>
      <c r="E7" s="4"/>
      <c r="F7" s="4"/>
      <c r="G7" s="49"/>
      <c r="H7" s="50"/>
      <c r="I7" s="49"/>
      <c r="J7" s="49"/>
      <c r="K7" s="49"/>
      <c r="L7" s="49"/>
      <c r="M7" s="49"/>
      <c r="N7" s="49"/>
      <c r="O7" s="49"/>
      <c r="P7" s="49"/>
      <c r="Q7" s="49"/>
      <c r="R7" s="49"/>
      <c r="S7" s="49"/>
      <c r="T7" s="49"/>
      <c r="U7" s="49"/>
      <c r="V7" s="49"/>
      <c r="W7" s="49"/>
      <c r="X7" s="49"/>
      <c r="Y7" s="49"/>
      <c r="Z7" s="1"/>
    </row>
    <row r="8" spans="1:26" ht="15" customHeight="1" x14ac:dyDescent="0.2">
      <c r="A8" s="49"/>
      <c r="B8" s="51" t="str">
        <f>'DADOS GERAIS'!B8</f>
        <v>Secretaria de Atenção Especializada à Saúde</v>
      </c>
      <c r="C8" s="52"/>
      <c r="D8" s="53" t="s">
        <v>15</v>
      </c>
      <c r="E8" s="53" t="s">
        <v>16</v>
      </c>
      <c r="F8" s="54" t="str">
        <f>'DADOS GERAIS'!$B$22</f>
        <v>Data:</v>
      </c>
      <c r="G8" s="49"/>
      <c r="H8" s="50"/>
      <c r="I8" s="49"/>
      <c r="J8" s="49"/>
      <c r="K8" s="49"/>
      <c r="L8" s="49"/>
      <c r="M8" s="49"/>
      <c r="N8" s="49"/>
      <c r="O8" s="49"/>
      <c r="P8" s="49"/>
      <c r="Q8" s="49"/>
      <c r="R8" s="49"/>
      <c r="S8" s="49"/>
      <c r="T8" s="49"/>
      <c r="U8" s="49"/>
      <c r="V8" s="49"/>
      <c r="W8" s="49"/>
      <c r="X8" s="49"/>
      <c r="Y8" s="49"/>
      <c r="Z8" s="1"/>
    </row>
    <row r="9" spans="1:26" ht="15" customHeight="1" x14ac:dyDescent="0.2">
      <c r="A9" s="49"/>
      <c r="B9" s="55" t="str">
        <f>'DADOS GERAIS'!B9</f>
        <v>Centro Especializado em Reabilitação - Área Construída: 2627,66 m²</v>
      </c>
      <c r="C9" s="56"/>
      <c r="D9" s="57">
        <f>'DADOS GERAIS'!C19</f>
        <v>0.25607647512506904</v>
      </c>
      <c r="E9" s="57">
        <f>'ENCARGOS SOCIAIS'!F56</f>
        <v>0.53380000000000005</v>
      </c>
      <c r="F9" s="58" t="str">
        <f>'DADOS GERAIS'!$C$22</f>
        <v>05/03/2026</v>
      </c>
      <c r="G9" s="49"/>
      <c r="H9" s="50"/>
      <c r="I9" s="49"/>
      <c r="J9" s="49"/>
      <c r="K9" s="49"/>
      <c r="L9" s="49"/>
      <c r="M9" s="49"/>
      <c r="N9" s="49"/>
      <c r="O9" s="49"/>
      <c r="P9" s="49"/>
      <c r="Q9" s="49"/>
      <c r="R9" s="49"/>
      <c r="S9" s="49"/>
      <c r="T9" s="49"/>
      <c r="U9" s="49"/>
      <c r="V9" s="49"/>
      <c r="W9" s="49"/>
      <c r="X9" s="49"/>
      <c r="Y9" s="49"/>
      <c r="Z9" s="1"/>
    </row>
    <row r="10" spans="1:26" ht="15" customHeight="1" x14ac:dyDescent="0.2">
      <c r="A10" s="49"/>
      <c r="B10" s="59"/>
      <c r="C10" s="56"/>
      <c r="D10" s="1"/>
      <c r="E10" s="1"/>
      <c r="F10" s="60"/>
      <c r="G10" s="49"/>
      <c r="H10" s="50"/>
      <c r="I10" s="49"/>
      <c r="J10" s="49"/>
      <c r="K10" s="49"/>
      <c r="L10" s="49"/>
      <c r="M10" s="49"/>
      <c r="N10" s="49"/>
      <c r="O10" s="49"/>
      <c r="P10" s="49"/>
      <c r="Q10" s="49"/>
      <c r="R10" s="49"/>
      <c r="S10" s="49"/>
      <c r="T10" s="49"/>
      <c r="U10" s="49"/>
      <c r="V10" s="49"/>
      <c r="W10" s="49"/>
      <c r="X10" s="49"/>
      <c r="Y10" s="49"/>
      <c r="Z10" s="1"/>
    </row>
    <row r="11" spans="1:26" ht="15" customHeight="1" x14ac:dyDescent="0.2">
      <c r="A11" s="49"/>
      <c r="B11" s="61" t="str">
        <f>'DADOS GERAIS'!B11</f>
        <v>Bancos:</v>
      </c>
      <c r="C11" s="56"/>
      <c r="D11" s="62" t="s">
        <v>17</v>
      </c>
      <c r="E11" s="62" t="s">
        <v>18</v>
      </c>
      <c r="F11" s="240" t="str">
        <f>'DADOS GERAIS'!$B$23</f>
        <v>Revisão:</v>
      </c>
      <c r="G11" s="49"/>
      <c r="H11" s="50"/>
      <c r="I11" s="49"/>
      <c r="J11" s="49"/>
      <c r="K11" s="49"/>
      <c r="L11" s="49"/>
      <c r="M11" s="49"/>
      <c r="N11" s="49"/>
      <c r="O11" s="49"/>
      <c r="P11" s="49"/>
      <c r="Q11" s="49"/>
      <c r="R11" s="49"/>
      <c r="S11" s="49"/>
      <c r="T11" s="49"/>
      <c r="U11" s="49"/>
      <c r="V11" s="49"/>
      <c r="W11" s="49"/>
      <c r="X11" s="49"/>
      <c r="Y11" s="49"/>
      <c r="Z11" s="1"/>
    </row>
    <row r="12" spans="1:26" ht="15" customHeight="1" x14ac:dyDescent="0.2">
      <c r="A12" s="49"/>
      <c r="B12" s="423" t="str">
        <f>'DADOS GERAIS'!B12</f>
        <v>SINAPI (01/2026) - CPOS/CDHU (06/2025) - SBC (12/2025) - ORSE (09/2025) - IOPES (05/2025) - EMOP (08/2025) - SETOP (04/2025) - SEINFRA (028) - AGETOP CIVIL (10/2025) - FDE (04/2025) - SICRO3 (04/2025) - SIURB (01/2025) - AGESUL (06/2025)</v>
      </c>
      <c r="C12" s="401"/>
      <c r="D12" s="57">
        <f>'DADOS GERAIS'!C20</f>
        <v>0.17918169326145539</v>
      </c>
      <c r="E12" s="57">
        <f>'ENCARGOS SOCIAIS'!E56</f>
        <v>0.92699880000000001</v>
      </c>
      <c r="F12" s="58" t="str">
        <f>'DADOS GERAIS'!$C$23</f>
        <v>06</v>
      </c>
      <c r="G12" s="49"/>
      <c r="H12" s="50"/>
      <c r="I12" s="49"/>
      <c r="J12" s="49"/>
      <c r="K12" s="49"/>
      <c r="L12" s="49"/>
      <c r="M12" s="49"/>
      <c r="N12" s="49"/>
      <c r="O12" s="49"/>
      <c r="P12" s="49"/>
      <c r="Q12" s="49"/>
      <c r="R12" s="49"/>
      <c r="S12" s="49"/>
      <c r="T12" s="49"/>
      <c r="U12" s="49"/>
      <c r="V12" s="49"/>
      <c r="W12" s="49"/>
      <c r="X12" s="49"/>
      <c r="Y12" s="49"/>
      <c r="Z12" s="1"/>
    </row>
    <row r="13" spans="1:26" ht="27" customHeight="1" x14ac:dyDescent="0.2">
      <c r="A13" s="49"/>
      <c r="B13" s="416"/>
      <c r="C13" s="417"/>
      <c r="D13" s="63"/>
      <c r="E13" s="63"/>
      <c r="F13" s="64"/>
      <c r="G13" s="49"/>
      <c r="H13" s="50"/>
      <c r="I13" s="49"/>
      <c r="J13" s="49"/>
      <c r="K13" s="49"/>
      <c r="L13" s="49"/>
      <c r="M13" s="49"/>
      <c r="N13" s="49"/>
      <c r="O13" s="49"/>
      <c r="P13" s="49"/>
      <c r="Q13" s="49"/>
      <c r="R13" s="49"/>
      <c r="S13" s="49"/>
      <c r="T13" s="49"/>
      <c r="U13" s="49"/>
      <c r="V13" s="49"/>
      <c r="W13" s="49"/>
      <c r="X13" s="49"/>
      <c r="Y13" s="49"/>
      <c r="Z13" s="1"/>
    </row>
    <row r="14" spans="1:26" ht="15" customHeight="1" x14ac:dyDescent="0.2">
      <c r="A14" s="49"/>
      <c r="B14" s="4"/>
      <c r="C14" s="4"/>
      <c r="D14" s="4"/>
      <c r="E14" s="4"/>
      <c r="F14" s="4"/>
      <c r="G14" s="49"/>
      <c r="H14" s="50"/>
      <c r="I14" s="49"/>
      <c r="J14" s="49"/>
      <c r="K14" s="49"/>
      <c r="L14" s="49"/>
      <c r="M14" s="49"/>
      <c r="N14" s="49"/>
      <c r="O14" s="49"/>
      <c r="P14" s="49"/>
      <c r="Q14" s="49"/>
      <c r="R14" s="49"/>
      <c r="S14" s="49"/>
      <c r="T14" s="49"/>
      <c r="U14" s="49"/>
      <c r="V14" s="49"/>
      <c r="W14" s="49"/>
      <c r="X14" s="49"/>
      <c r="Y14" s="49"/>
      <c r="Z14" s="1"/>
    </row>
    <row r="15" spans="1:26" ht="20.25" customHeight="1" x14ac:dyDescent="0.2">
      <c r="A15" s="4"/>
      <c r="B15" s="146" t="s">
        <v>675</v>
      </c>
      <c r="C15" s="147"/>
      <c r="D15" s="147"/>
      <c r="E15" s="147"/>
      <c r="F15" s="148"/>
      <c r="G15" s="4"/>
      <c r="H15" s="145"/>
      <c r="I15" s="145"/>
      <c r="J15" s="145"/>
      <c r="K15" s="145"/>
      <c r="L15" s="145"/>
      <c r="M15" s="145"/>
      <c r="N15" s="145"/>
      <c r="O15" s="145"/>
      <c r="P15" s="145"/>
      <c r="Q15" s="145"/>
      <c r="R15" s="145"/>
      <c r="S15" s="145"/>
      <c r="T15" s="145"/>
      <c r="U15" s="145"/>
      <c r="V15" s="145"/>
      <c r="W15" s="145"/>
      <c r="X15" s="145"/>
      <c r="Y15" s="145"/>
      <c r="Z15" s="145"/>
    </row>
    <row r="16" spans="1:26" ht="20.25" customHeight="1" x14ac:dyDescent="0.2">
      <c r="A16" s="4"/>
      <c r="B16" s="149"/>
      <c r="C16" s="150"/>
      <c r="D16" s="150"/>
      <c r="E16" s="150"/>
      <c r="F16" s="151"/>
      <c r="G16" s="4"/>
      <c r="H16" s="145"/>
      <c r="I16" s="145"/>
      <c r="J16" s="145"/>
      <c r="K16" s="145"/>
      <c r="L16" s="145"/>
      <c r="M16" s="145"/>
      <c r="N16" s="145"/>
      <c r="O16" s="145"/>
      <c r="P16" s="145"/>
      <c r="Q16" s="145"/>
      <c r="R16" s="145"/>
      <c r="S16" s="145"/>
      <c r="T16" s="145"/>
      <c r="U16" s="145"/>
      <c r="V16" s="145"/>
      <c r="W16" s="145"/>
      <c r="X16" s="145"/>
      <c r="Y16" s="145"/>
      <c r="Z16" s="145"/>
    </row>
    <row r="17" spans="1:26" ht="20.25" customHeight="1" x14ac:dyDescent="0.2">
      <c r="A17" s="4"/>
      <c r="B17" s="149"/>
      <c r="C17" s="150"/>
      <c r="D17" s="150"/>
      <c r="E17" s="150"/>
      <c r="F17" s="151"/>
      <c r="G17" s="4"/>
      <c r="H17" s="145"/>
      <c r="I17" s="145"/>
      <c r="J17" s="145"/>
      <c r="K17" s="145"/>
      <c r="L17" s="145"/>
      <c r="M17" s="145"/>
      <c r="N17" s="145"/>
      <c r="O17" s="145"/>
      <c r="P17" s="145"/>
      <c r="Q17" s="145"/>
      <c r="R17" s="145"/>
      <c r="S17" s="145"/>
      <c r="T17" s="145"/>
      <c r="U17" s="145"/>
      <c r="V17" s="145"/>
      <c r="W17" s="145"/>
      <c r="X17" s="145"/>
      <c r="Y17" s="145"/>
      <c r="Z17" s="145"/>
    </row>
    <row r="18" spans="1:26" ht="20.25" customHeight="1" x14ac:dyDescent="0.2">
      <c r="A18" s="4"/>
      <c r="B18" s="149"/>
      <c r="C18" s="150"/>
      <c r="D18" s="150"/>
      <c r="E18" s="150"/>
      <c r="F18" s="151"/>
      <c r="G18" s="4"/>
      <c r="H18" s="145"/>
      <c r="I18" s="145"/>
      <c r="J18" s="145"/>
      <c r="K18" s="145"/>
      <c r="L18" s="145"/>
      <c r="M18" s="145"/>
      <c r="N18" s="145"/>
      <c r="O18" s="145"/>
      <c r="P18" s="145"/>
      <c r="Q18" s="145"/>
      <c r="R18" s="145"/>
      <c r="S18" s="145"/>
      <c r="T18" s="145"/>
      <c r="U18" s="145"/>
      <c r="V18" s="145"/>
      <c r="W18" s="145"/>
      <c r="X18" s="145"/>
      <c r="Y18" s="145"/>
      <c r="Z18" s="145"/>
    </row>
    <row r="19" spans="1:26" ht="20.25" customHeight="1" x14ac:dyDescent="0.2">
      <c r="A19" s="4"/>
      <c r="B19" s="149"/>
      <c r="C19" s="150"/>
      <c r="D19" s="150"/>
      <c r="E19" s="150"/>
      <c r="F19" s="151"/>
      <c r="G19" s="4"/>
      <c r="H19" s="145"/>
      <c r="I19" s="145"/>
      <c r="J19" s="145"/>
      <c r="K19" s="145"/>
      <c r="L19" s="145"/>
      <c r="M19" s="145"/>
      <c r="N19" s="145"/>
      <c r="O19" s="145"/>
      <c r="P19" s="145"/>
      <c r="Q19" s="145"/>
      <c r="R19" s="145"/>
      <c r="S19" s="145"/>
      <c r="T19" s="145"/>
      <c r="U19" s="145"/>
      <c r="V19" s="145"/>
      <c r="W19" s="145"/>
      <c r="X19" s="145"/>
      <c r="Y19" s="145"/>
      <c r="Z19" s="145"/>
    </row>
    <row r="20" spans="1:26" ht="20.25" customHeight="1" x14ac:dyDescent="0.2">
      <c r="A20" s="4"/>
      <c r="B20" s="152"/>
      <c r="C20" s="153"/>
      <c r="D20" s="153"/>
      <c r="E20" s="153"/>
      <c r="F20" s="154"/>
      <c r="G20" s="4"/>
      <c r="H20" s="145"/>
      <c r="I20" s="145"/>
      <c r="J20" s="145"/>
      <c r="K20" s="145"/>
      <c r="L20" s="145"/>
      <c r="M20" s="145"/>
      <c r="N20" s="145"/>
      <c r="O20" s="145"/>
      <c r="P20" s="145"/>
      <c r="Q20" s="145"/>
      <c r="R20" s="145"/>
      <c r="S20" s="145"/>
      <c r="T20" s="145"/>
      <c r="U20" s="145"/>
      <c r="V20" s="145"/>
      <c r="W20" s="145"/>
      <c r="X20" s="145"/>
      <c r="Y20" s="145"/>
      <c r="Z20" s="145"/>
    </row>
    <row r="21" spans="1:26" ht="15" customHeight="1" x14ac:dyDescent="0.2">
      <c r="A21" s="49"/>
      <c r="B21" s="4"/>
      <c r="C21" s="4"/>
      <c r="D21" s="4"/>
      <c r="E21" s="4"/>
      <c r="F21" s="4"/>
      <c r="G21" s="49"/>
      <c r="H21" s="50"/>
      <c r="I21" s="49"/>
      <c r="J21" s="49"/>
      <c r="K21" s="49"/>
      <c r="L21" s="49"/>
      <c r="M21" s="49"/>
      <c r="N21" s="49"/>
      <c r="O21" s="49"/>
      <c r="P21" s="49"/>
      <c r="Q21" s="49"/>
      <c r="R21" s="49"/>
      <c r="S21" s="49"/>
      <c r="T21" s="49"/>
      <c r="U21" s="49"/>
      <c r="V21" s="49"/>
      <c r="W21" s="49"/>
      <c r="X21" s="49"/>
      <c r="Y21" s="49"/>
      <c r="Z21" s="1"/>
    </row>
    <row r="22" spans="1:26" ht="20.25" customHeight="1" x14ac:dyDescent="0.2">
      <c r="A22" s="4"/>
      <c r="B22" s="424" t="s">
        <v>19</v>
      </c>
      <c r="C22" s="424" t="s">
        <v>20</v>
      </c>
      <c r="D22" s="424" t="s">
        <v>676</v>
      </c>
      <c r="E22" s="426" t="s">
        <v>677</v>
      </c>
      <c r="F22" s="426" t="s">
        <v>678</v>
      </c>
      <c r="G22" s="4"/>
      <c r="H22" s="145"/>
      <c r="I22" s="145"/>
      <c r="J22" s="145"/>
      <c r="K22" s="145"/>
      <c r="L22" s="145"/>
      <c r="M22" s="145"/>
      <c r="N22" s="145"/>
      <c r="O22" s="145"/>
      <c r="P22" s="145"/>
      <c r="Q22" s="145"/>
      <c r="R22" s="145"/>
      <c r="S22" s="145"/>
      <c r="T22" s="145"/>
      <c r="U22" s="145"/>
      <c r="V22" s="145"/>
      <c r="W22" s="145"/>
      <c r="X22" s="145"/>
      <c r="Y22" s="145"/>
      <c r="Z22" s="145"/>
    </row>
    <row r="23" spans="1:26" ht="20.25" customHeight="1" x14ac:dyDescent="0.2">
      <c r="A23" s="4"/>
      <c r="B23" s="425"/>
      <c r="C23" s="425"/>
      <c r="D23" s="425"/>
      <c r="E23" s="425"/>
      <c r="F23" s="425"/>
      <c r="G23" s="4"/>
      <c r="H23" s="145"/>
      <c r="I23" s="145"/>
      <c r="J23" s="145"/>
      <c r="K23" s="145"/>
      <c r="L23" s="145"/>
      <c r="M23" s="145"/>
      <c r="N23" s="145"/>
      <c r="O23" s="145"/>
      <c r="P23" s="145"/>
      <c r="Q23" s="145"/>
      <c r="R23" s="145"/>
      <c r="S23" s="145"/>
      <c r="T23" s="145"/>
      <c r="U23" s="145"/>
      <c r="V23" s="145"/>
      <c r="W23" s="145"/>
      <c r="X23" s="145"/>
      <c r="Y23" s="145"/>
      <c r="Z23" s="145"/>
    </row>
    <row r="24" spans="1:26" ht="15" customHeight="1" x14ac:dyDescent="0.2">
      <c r="A24" s="49"/>
      <c r="B24" s="4"/>
      <c r="C24" s="4"/>
      <c r="D24" s="4"/>
      <c r="E24" s="4"/>
      <c r="F24" s="4"/>
      <c r="G24" s="49"/>
      <c r="H24" s="50"/>
      <c r="I24" s="49"/>
      <c r="J24" s="49"/>
      <c r="K24" s="49"/>
      <c r="L24" s="49"/>
      <c r="M24" s="49"/>
      <c r="N24" s="49"/>
      <c r="O24" s="49"/>
      <c r="P24" s="49"/>
      <c r="Q24" s="49"/>
      <c r="R24" s="49"/>
      <c r="S24" s="49"/>
      <c r="T24" s="49"/>
      <c r="U24" s="49"/>
      <c r="V24" s="49"/>
      <c r="W24" s="49"/>
      <c r="X24" s="49"/>
      <c r="Y24" s="49"/>
      <c r="Z24" s="1"/>
    </row>
    <row r="25" spans="1:26" ht="20.25" customHeight="1" x14ac:dyDescent="0.2">
      <c r="A25" s="4"/>
      <c r="B25" s="155">
        <v>1</v>
      </c>
      <c r="C25" s="156" t="s">
        <v>679</v>
      </c>
      <c r="D25" s="155" t="s">
        <v>680</v>
      </c>
      <c r="E25" s="157">
        <v>0.04</v>
      </c>
      <c r="F25" s="157">
        <v>3.4500000000000003E-2</v>
      </c>
      <c r="G25" s="4"/>
      <c r="H25" s="145"/>
      <c r="I25" s="145"/>
      <c r="J25" s="145"/>
      <c r="K25" s="145"/>
      <c r="L25" s="145"/>
      <c r="M25" s="145"/>
      <c r="N25" s="145"/>
      <c r="O25" s="145"/>
      <c r="P25" s="145"/>
      <c r="Q25" s="145"/>
      <c r="R25" s="145"/>
      <c r="S25" s="145"/>
      <c r="T25" s="145"/>
      <c r="U25" s="145"/>
      <c r="V25" s="145"/>
      <c r="W25" s="145"/>
      <c r="X25" s="145"/>
      <c r="Y25" s="145"/>
      <c r="Z25" s="145"/>
    </row>
    <row r="26" spans="1:26" ht="20.25" customHeight="1" x14ac:dyDescent="0.2">
      <c r="A26" s="4"/>
      <c r="B26" s="158">
        <v>2</v>
      </c>
      <c r="C26" s="159" t="s">
        <v>681</v>
      </c>
      <c r="D26" s="158" t="s">
        <v>682</v>
      </c>
      <c r="E26" s="160">
        <v>1.2699999999999999E-2</v>
      </c>
      <c r="F26" s="160">
        <v>8.5000000000000006E-3</v>
      </c>
      <c r="G26" s="4"/>
      <c r="H26" s="145"/>
      <c r="I26" s="145"/>
      <c r="J26" s="145"/>
      <c r="K26" s="145"/>
      <c r="L26" s="145"/>
      <c r="M26" s="145"/>
      <c r="N26" s="145"/>
      <c r="O26" s="145"/>
      <c r="P26" s="145"/>
      <c r="Q26" s="145"/>
      <c r="R26" s="145"/>
      <c r="S26" s="145"/>
      <c r="T26" s="145"/>
      <c r="U26" s="145"/>
      <c r="V26" s="145"/>
      <c r="W26" s="145"/>
      <c r="X26" s="145"/>
      <c r="Y26" s="145"/>
      <c r="Z26" s="145"/>
    </row>
    <row r="27" spans="1:26" ht="20.25" customHeight="1" x14ac:dyDescent="0.2">
      <c r="A27" s="4"/>
      <c r="B27" s="158">
        <v>3</v>
      </c>
      <c r="C27" s="159" t="s">
        <v>683</v>
      </c>
      <c r="D27" s="158" t="s">
        <v>684</v>
      </c>
      <c r="E27" s="160">
        <v>8.0000000000000002E-3</v>
      </c>
      <c r="F27" s="160">
        <v>4.7999999999999996E-3</v>
      </c>
      <c r="G27" s="4"/>
      <c r="H27" s="145"/>
      <c r="I27" s="145"/>
      <c r="J27" s="145"/>
      <c r="K27" s="145"/>
      <c r="L27" s="145"/>
      <c r="M27" s="145"/>
      <c r="N27" s="145"/>
      <c r="O27" s="145"/>
      <c r="P27" s="145"/>
      <c r="Q27" s="145"/>
      <c r="R27" s="145"/>
      <c r="S27" s="145"/>
      <c r="T27" s="145"/>
      <c r="U27" s="145"/>
      <c r="V27" s="145"/>
      <c r="W27" s="145"/>
      <c r="X27" s="145"/>
      <c r="Y27" s="145"/>
      <c r="Z27" s="145"/>
    </row>
    <row r="28" spans="1:26" ht="20.25" customHeight="1" x14ac:dyDescent="0.2">
      <c r="A28" s="4"/>
      <c r="B28" s="158">
        <v>4</v>
      </c>
      <c r="C28" s="159" t="s">
        <v>685</v>
      </c>
      <c r="D28" s="158" t="s">
        <v>686</v>
      </c>
      <c r="E28" s="160">
        <v>1.23E-2</v>
      </c>
      <c r="F28" s="160">
        <v>8.5000000000000006E-3</v>
      </c>
      <c r="G28" s="4"/>
      <c r="H28" s="145"/>
      <c r="I28" s="145"/>
      <c r="J28" s="145"/>
      <c r="K28" s="145"/>
      <c r="L28" s="145"/>
      <c r="M28" s="145"/>
      <c r="N28" s="145"/>
      <c r="O28" s="145"/>
      <c r="P28" s="145"/>
      <c r="Q28" s="145"/>
      <c r="R28" s="145"/>
      <c r="S28" s="145"/>
      <c r="T28" s="145"/>
      <c r="U28" s="145"/>
      <c r="V28" s="145"/>
      <c r="W28" s="145"/>
      <c r="X28" s="145"/>
      <c r="Y28" s="145"/>
      <c r="Z28" s="145"/>
    </row>
    <row r="29" spans="1:26" ht="20.25" customHeight="1" x14ac:dyDescent="0.2">
      <c r="A29" s="4"/>
      <c r="B29" s="158">
        <v>5</v>
      </c>
      <c r="C29" s="159" t="s">
        <v>687</v>
      </c>
      <c r="D29" s="158" t="s">
        <v>556</v>
      </c>
      <c r="E29" s="160">
        <v>6.1600000000000002E-2</v>
      </c>
      <c r="F29" s="160">
        <v>3.5000000000000003E-2</v>
      </c>
      <c r="G29" s="4"/>
      <c r="H29" s="145"/>
      <c r="I29" s="145"/>
      <c r="J29" s="145"/>
      <c r="K29" s="145"/>
      <c r="L29" s="145"/>
      <c r="M29" s="145"/>
      <c r="N29" s="145"/>
      <c r="O29" s="145"/>
      <c r="P29" s="145"/>
      <c r="Q29" s="145"/>
      <c r="R29" s="145"/>
      <c r="S29" s="145"/>
      <c r="T29" s="145"/>
      <c r="U29" s="145"/>
      <c r="V29" s="145"/>
      <c r="W29" s="145"/>
      <c r="X29" s="145"/>
      <c r="Y29" s="145"/>
      <c r="Z29" s="145"/>
    </row>
    <row r="30" spans="1:26" ht="20.25" customHeight="1" x14ac:dyDescent="0.2">
      <c r="A30" s="4"/>
      <c r="B30" s="158">
        <v>6</v>
      </c>
      <c r="C30" s="159" t="s">
        <v>688</v>
      </c>
      <c r="D30" s="158" t="s">
        <v>689</v>
      </c>
      <c r="E30" s="160">
        <f>SUM(E31:E34)</f>
        <v>9.2499999999999999E-2</v>
      </c>
      <c r="F30" s="160">
        <f>SUM(F31:F34)</f>
        <v>7.2499999999999995E-2</v>
      </c>
      <c r="G30" s="4"/>
      <c r="H30" s="145"/>
      <c r="I30" s="145"/>
      <c r="J30" s="145"/>
      <c r="K30" s="145"/>
      <c r="L30" s="145"/>
      <c r="M30" s="145"/>
      <c r="N30" s="145"/>
      <c r="O30" s="145"/>
      <c r="P30" s="145"/>
      <c r="Q30" s="145"/>
      <c r="R30" s="145"/>
      <c r="S30" s="145"/>
      <c r="T30" s="145"/>
      <c r="U30" s="145"/>
      <c r="V30" s="145"/>
      <c r="W30" s="145"/>
      <c r="X30" s="145"/>
      <c r="Y30" s="145"/>
      <c r="Z30" s="145"/>
    </row>
    <row r="31" spans="1:26" ht="20.25" customHeight="1" x14ac:dyDescent="0.2">
      <c r="A31" s="4"/>
      <c r="B31" s="158" t="s">
        <v>690</v>
      </c>
      <c r="C31" s="159" t="s">
        <v>691</v>
      </c>
      <c r="D31" s="159"/>
      <c r="E31" s="160">
        <v>6.4999999999999997E-3</v>
      </c>
      <c r="F31" s="160">
        <v>6.4999999999999997E-3</v>
      </c>
      <c r="G31" s="4"/>
      <c r="H31" s="145"/>
      <c r="I31" s="145"/>
      <c r="J31" s="145"/>
      <c r="K31" s="145"/>
      <c r="L31" s="145"/>
      <c r="M31" s="145"/>
      <c r="N31" s="145"/>
      <c r="O31" s="145"/>
      <c r="P31" s="145"/>
      <c r="Q31" s="145"/>
      <c r="R31" s="145"/>
      <c r="S31" s="145"/>
      <c r="T31" s="145"/>
      <c r="U31" s="145"/>
      <c r="V31" s="145"/>
      <c r="W31" s="145"/>
      <c r="X31" s="145"/>
      <c r="Y31" s="145"/>
      <c r="Z31" s="145"/>
    </row>
    <row r="32" spans="1:26" ht="20.25" customHeight="1" x14ac:dyDescent="0.2">
      <c r="A32" s="4"/>
      <c r="B32" s="158" t="s">
        <v>692</v>
      </c>
      <c r="C32" s="159" t="s">
        <v>693</v>
      </c>
      <c r="D32" s="159"/>
      <c r="E32" s="160">
        <v>0.03</v>
      </c>
      <c r="F32" s="160">
        <v>0.03</v>
      </c>
      <c r="G32" s="4"/>
      <c r="H32" s="145"/>
      <c r="I32" s="145"/>
      <c r="J32" s="145"/>
      <c r="K32" s="145"/>
      <c r="L32" s="145"/>
      <c r="M32" s="145"/>
      <c r="N32" s="145"/>
      <c r="O32" s="145"/>
      <c r="P32" s="145"/>
      <c r="Q32" s="145"/>
      <c r="R32" s="145"/>
      <c r="S32" s="145"/>
      <c r="T32" s="145"/>
      <c r="U32" s="145"/>
      <c r="V32" s="145"/>
      <c r="W32" s="145"/>
      <c r="X32" s="145"/>
      <c r="Y32" s="145"/>
      <c r="Z32" s="145"/>
    </row>
    <row r="33" spans="1:26" ht="20.25" customHeight="1" x14ac:dyDescent="0.2">
      <c r="A33" s="4"/>
      <c r="B33" s="158" t="s">
        <v>694</v>
      </c>
      <c r="C33" s="159" t="s">
        <v>695</v>
      </c>
      <c r="D33" s="159"/>
      <c r="E33" s="160">
        <v>0.02</v>
      </c>
      <c r="F33" s="160">
        <v>0</v>
      </c>
      <c r="G33" s="4"/>
      <c r="H33" s="145"/>
      <c r="I33" s="145"/>
      <c r="J33" s="145"/>
      <c r="K33" s="145"/>
      <c r="L33" s="145"/>
      <c r="M33" s="145"/>
      <c r="N33" s="145"/>
      <c r="O33" s="145"/>
      <c r="P33" s="145"/>
      <c r="Q33" s="145"/>
      <c r="R33" s="145"/>
      <c r="S33" s="145"/>
      <c r="T33" s="145"/>
      <c r="U33" s="145"/>
      <c r="V33" s="145"/>
      <c r="W33" s="145"/>
      <c r="X33" s="145"/>
      <c r="Y33" s="145"/>
      <c r="Z33" s="145"/>
    </row>
    <row r="34" spans="1:26" ht="20.25" customHeight="1" x14ac:dyDescent="0.2">
      <c r="A34" s="4"/>
      <c r="B34" s="158" t="s">
        <v>696</v>
      </c>
      <c r="C34" s="159" t="s">
        <v>697</v>
      </c>
      <c r="D34" s="159"/>
      <c r="E34" s="160">
        <f>4.5%*0.8</f>
        <v>3.5999999999999997E-2</v>
      </c>
      <c r="F34" s="160">
        <f>4.5%*0.8</f>
        <v>3.5999999999999997E-2</v>
      </c>
      <c r="G34" s="4"/>
      <c r="H34" s="145"/>
      <c r="I34" s="145"/>
      <c r="J34" s="145"/>
      <c r="K34" s="145"/>
      <c r="L34" s="145"/>
      <c r="M34" s="145"/>
      <c r="N34" s="145"/>
      <c r="O34" s="145"/>
      <c r="P34" s="145"/>
      <c r="Q34" s="145"/>
      <c r="R34" s="145"/>
      <c r="S34" s="145"/>
      <c r="T34" s="145"/>
      <c r="U34" s="145"/>
      <c r="V34" s="145"/>
      <c r="W34" s="145"/>
      <c r="X34" s="145"/>
      <c r="Y34" s="145"/>
      <c r="Z34" s="145"/>
    </row>
    <row r="35" spans="1:26" ht="20.25" customHeight="1" x14ac:dyDescent="0.2">
      <c r="A35" s="4"/>
      <c r="B35" s="161"/>
      <c r="C35" s="162"/>
      <c r="D35" s="162"/>
      <c r="E35" s="160"/>
      <c r="F35" s="160"/>
      <c r="G35" s="4"/>
      <c r="H35" s="145"/>
      <c r="I35" s="145"/>
      <c r="J35" s="145"/>
      <c r="K35" s="145"/>
      <c r="L35" s="145"/>
      <c r="M35" s="145"/>
      <c r="N35" s="145"/>
      <c r="O35" s="145"/>
      <c r="P35" s="145"/>
      <c r="Q35" s="145"/>
      <c r="R35" s="145"/>
      <c r="S35" s="145"/>
      <c r="T35" s="145"/>
      <c r="U35" s="145"/>
      <c r="V35" s="145"/>
      <c r="W35" s="145"/>
      <c r="X35" s="145"/>
      <c r="Y35" s="145"/>
      <c r="Z35" s="145"/>
    </row>
    <row r="36" spans="1:26" ht="20.25" customHeight="1" x14ac:dyDescent="0.2">
      <c r="A36" s="4"/>
      <c r="B36" s="428" t="s">
        <v>698</v>
      </c>
      <c r="C36" s="419"/>
      <c r="D36" s="420"/>
      <c r="E36" s="70">
        <f t="shared" ref="E36:F36" si="0">((1+E25+E26+E27)*(1+E28)*(1+E29)/(1-E30))-1</f>
        <v>0.25607647512506904</v>
      </c>
      <c r="F36" s="70">
        <f t="shared" si="0"/>
        <v>0.17918169326145539</v>
      </c>
      <c r="G36" s="4"/>
      <c r="H36" s="145"/>
      <c r="I36" s="145"/>
      <c r="J36" s="145"/>
      <c r="K36" s="145"/>
      <c r="L36" s="145"/>
      <c r="M36" s="145"/>
      <c r="N36" s="145"/>
      <c r="O36" s="145"/>
      <c r="P36" s="145"/>
      <c r="Q36" s="145"/>
      <c r="R36" s="145"/>
      <c r="S36" s="145"/>
      <c r="T36" s="145"/>
      <c r="U36" s="145"/>
      <c r="V36" s="145"/>
      <c r="W36" s="145"/>
      <c r="X36" s="145"/>
      <c r="Y36" s="145"/>
      <c r="Z36" s="145"/>
    </row>
    <row r="37" spans="1:26" ht="6" customHeight="1" x14ac:dyDescent="0.2">
      <c r="A37" s="4"/>
      <c r="B37" s="65"/>
      <c r="C37" s="65"/>
      <c r="D37" s="65"/>
      <c r="E37" s="163"/>
      <c r="F37" s="163"/>
      <c r="G37" s="4"/>
      <c r="H37" s="145"/>
      <c r="I37" s="145"/>
      <c r="J37" s="145"/>
      <c r="K37" s="145"/>
      <c r="L37" s="145"/>
      <c r="M37" s="145"/>
      <c r="N37" s="145"/>
      <c r="O37" s="145"/>
      <c r="P37" s="145"/>
      <c r="Q37" s="145"/>
      <c r="R37" s="145"/>
      <c r="S37" s="145"/>
      <c r="T37" s="145"/>
      <c r="U37" s="145"/>
      <c r="V37" s="145"/>
      <c r="W37" s="145"/>
      <c r="X37" s="145"/>
      <c r="Y37" s="145"/>
      <c r="Z37" s="145"/>
    </row>
    <row r="38" spans="1:26" ht="6" customHeight="1" x14ac:dyDescent="0.2">
      <c r="A38" s="4"/>
      <c r="B38" s="65"/>
      <c r="C38" s="65"/>
      <c r="D38" s="65"/>
      <c r="E38" s="163"/>
      <c r="F38" s="163"/>
      <c r="G38" s="4"/>
      <c r="H38" s="145"/>
      <c r="I38" s="145"/>
      <c r="J38" s="145"/>
      <c r="K38" s="145"/>
      <c r="L38" s="145"/>
      <c r="M38" s="145"/>
      <c r="N38" s="145"/>
      <c r="O38" s="145"/>
      <c r="P38" s="145"/>
      <c r="Q38" s="145"/>
      <c r="R38" s="145"/>
      <c r="S38" s="145"/>
      <c r="T38" s="145"/>
      <c r="U38" s="145"/>
      <c r="V38" s="145"/>
      <c r="W38" s="145"/>
      <c r="X38" s="145"/>
      <c r="Y38" s="145"/>
      <c r="Z38" s="145"/>
    </row>
    <row r="39" spans="1:26" ht="20.25" customHeight="1" x14ac:dyDescent="0.2">
      <c r="A39" s="4"/>
      <c r="B39" s="66" t="s">
        <v>699</v>
      </c>
      <c r="C39" s="49"/>
      <c r="D39" s="49"/>
      <c r="E39" s="49"/>
      <c r="F39" s="49"/>
      <c r="G39" s="4"/>
      <c r="H39" s="145"/>
      <c r="I39" s="145"/>
      <c r="J39" s="145"/>
      <c r="K39" s="145"/>
      <c r="L39" s="145"/>
      <c r="M39" s="145"/>
      <c r="N39" s="145"/>
      <c r="O39" s="145"/>
      <c r="P39" s="145"/>
      <c r="Q39" s="145"/>
      <c r="R39" s="145"/>
      <c r="S39" s="145"/>
      <c r="T39" s="145"/>
      <c r="U39" s="145"/>
      <c r="V39" s="145"/>
      <c r="W39" s="145"/>
      <c r="X39" s="145"/>
      <c r="Y39" s="145"/>
      <c r="Z39" s="145"/>
    </row>
    <row r="40" spans="1:26" ht="18.600000000000001" customHeight="1" x14ac:dyDescent="0.2">
      <c r="A40" s="4"/>
      <c r="B40" s="32" t="s">
        <v>700</v>
      </c>
      <c r="C40" s="429" t="s">
        <v>701</v>
      </c>
      <c r="D40" s="401"/>
      <c r="E40" s="401"/>
      <c r="F40" s="401"/>
      <c r="G40" s="4"/>
      <c r="H40" s="145"/>
      <c r="I40" s="145"/>
      <c r="J40" s="145"/>
      <c r="K40" s="145"/>
      <c r="L40" s="145"/>
      <c r="M40" s="145"/>
      <c r="N40" s="145"/>
      <c r="O40" s="145"/>
      <c r="P40" s="145"/>
      <c r="Q40" s="145"/>
      <c r="R40" s="145"/>
      <c r="S40" s="145"/>
      <c r="T40" s="145"/>
      <c r="U40" s="145"/>
      <c r="V40" s="145"/>
      <c r="W40" s="145"/>
      <c r="X40" s="145"/>
      <c r="Y40" s="145"/>
      <c r="Z40" s="145"/>
    </row>
    <row r="41" spans="1:26" ht="18.600000000000001" customHeight="1" x14ac:dyDescent="0.2">
      <c r="A41" s="4"/>
      <c r="B41" s="32" t="s">
        <v>702</v>
      </c>
      <c r="C41" s="429" t="s">
        <v>703</v>
      </c>
      <c r="D41" s="401"/>
      <c r="E41" s="401"/>
      <c r="F41" s="401"/>
      <c r="G41" s="4"/>
      <c r="H41" s="145"/>
      <c r="I41" s="145"/>
      <c r="J41" s="145"/>
      <c r="K41" s="145"/>
      <c r="L41" s="145"/>
      <c r="M41" s="145"/>
      <c r="N41" s="145"/>
      <c r="O41" s="145"/>
      <c r="P41" s="145"/>
      <c r="Q41" s="145"/>
      <c r="R41" s="145"/>
      <c r="S41" s="145"/>
      <c r="T41" s="145"/>
      <c r="U41" s="145"/>
      <c r="V41" s="145"/>
      <c r="W41" s="145"/>
      <c r="X41" s="145"/>
      <c r="Y41" s="145"/>
      <c r="Z41" s="145"/>
    </row>
    <row r="42" spans="1:26" ht="18.600000000000001" customHeight="1" x14ac:dyDescent="0.2">
      <c r="A42" s="4"/>
      <c r="B42" s="32" t="s">
        <v>704</v>
      </c>
      <c r="C42" s="430" t="s">
        <v>2431</v>
      </c>
      <c r="D42" s="401"/>
      <c r="E42" s="401"/>
      <c r="F42" s="401"/>
      <c r="G42" s="4"/>
      <c r="H42" s="145"/>
      <c r="I42" s="145"/>
      <c r="J42" s="145"/>
      <c r="K42" s="145"/>
      <c r="L42" s="145"/>
      <c r="M42" s="145"/>
      <c r="N42" s="145"/>
      <c r="O42" s="145"/>
      <c r="P42" s="145"/>
      <c r="Q42" s="145"/>
      <c r="R42" s="145"/>
      <c r="S42" s="145"/>
      <c r="T42" s="145"/>
      <c r="U42" s="145"/>
      <c r="V42" s="145"/>
      <c r="W42" s="145"/>
      <c r="X42" s="145"/>
      <c r="Y42" s="145"/>
      <c r="Z42" s="145"/>
    </row>
    <row r="43" spans="1:26" ht="20.25" customHeight="1" x14ac:dyDescent="0.2">
      <c r="A43" s="4"/>
      <c r="B43" s="32"/>
      <c r="C43" s="49"/>
      <c r="D43" s="165"/>
      <c r="E43" s="165"/>
      <c r="F43" s="165"/>
      <c r="G43" s="4"/>
      <c r="H43" s="145"/>
      <c r="I43" s="145"/>
      <c r="J43" s="145"/>
      <c r="K43" s="145"/>
      <c r="L43" s="145"/>
      <c r="M43" s="145"/>
      <c r="N43" s="145"/>
      <c r="O43" s="145"/>
      <c r="P43" s="145"/>
      <c r="Q43" s="145"/>
      <c r="R43" s="145"/>
      <c r="S43" s="145"/>
      <c r="T43" s="145"/>
      <c r="U43" s="145"/>
      <c r="V43" s="145"/>
      <c r="W43" s="145"/>
      <c r="X43" s="145"/>
      <c r="Y43" s="145"/>
      <c r="Z43" s="145"/>
    </row>
    <row r="44" spans="1:26" ht="20.25" customHeight="1" x14ac:dyDescent="0.2">
      <c r="A44" s="4"/>
      <c r="B44" s="66" t="s">
        <v>705</v>
      </c>
      <c r="C44" s="49"/>
      <c r="D44" s="49"/>
      <c r="E44" s="49"/>
      <c r="F44" s="49"/>
      <c r="G44" s="4"/>
      <c r="H44" s="145"/>
      <c r="I44" s="145"/>
      <c r="J44" s="145"/>
      <c r="K44" s="145"/>
      <c r="L44" s="145"/>
      <c r="M44" s="145"/>
      <c r="N44" s="145"/>
      <c r="O44" s="145"/>
      <c r="P44" s="145"/>
      <c r="Q44" s="145"/>
      <c r="R44" s="145"/>
      <c r="S44" s="145"/>
      <c r="T44" s="145"/>
      <c r="U44" s="145"/>
      <c r="V44" s="145"/>
      <c r="W44" s="145"/>
      <c r="X44" s="145"/>
      <c r="Y44" s="145"/>
      <c r="Z44" s="145"/>
    </row>
    <row r="45" spans="1:26" ht="20.25" customHeight="1" x14ac:dyDescent="0.2">
      <c r="A45" s="4"/>
      <c r="B45" s="32" t="s">
        <v>700</v>
      </c>
      <c r="C45" s="429" t="s">
        <v>706</v>
      </c>
      <c r="D45" s="401"/>
      <c r="E45" s="401"/>
      <c r="F45" s="401"/>
      <c r="G45" s="4"/>
      <c r="H45" s="145"/>
      <c r="I45" s="145"/>
      <c r="J45" s="145"/>
      <c r="K45" s="145"/>
      <c r="L45" s="145"/>
      <c r="M45" s="145"/>
      <c r="N45" s="145"/>
      <c r="O45" s="145"/>
      <c r="P45" s="145"/>
      <c r="Q45" s="145"/>
      <c r="R45" s="145"/>
      <c r="S45" s="145"/>
      <c r="T45" s="145"/>
      <c r="U45" s="145"/>
      <c r="V45" s="145"/>
      <c r="W45" s="145"/>
      <c r="X45" s="145"/>
      <c r="Y45" s="145"/>
      <c r="Z45" s="145"/>
    </row>
    <row r="46" spans="1:26" ht="20.25" customHeight="1" x14ac:dyDescent="0.2">
      <c r="A46" s="4"/>
      <c r="B46" s="32" t="s">
        <v>702</v>
      </c>
      <c r="C46" s="429" t="s">
        <v>707</v>
      </c>
      <c r="D46" s="401"/>
      <c r="E46" s="401"/>
      <c r="F46" s="401"/>
      <c r="G46" s="4"/>
      <c r="H46" s="145"/>
      <c r="I46" s="145"/>
      <c r="J46" s="145"/>
      <c r="K46" s="145"/>
      <c r="L46" s="145"/>
      <c r="M46" s="145"/>
      <c r="N46" s="145"/>
      <c r="O46" s="145"/>
      <c r="P46" s="145"/>
      <c r="Q46" s="145"/>
      <c r="R46" s="145"/>
      <c r="S46" s="145"/>
      <c r="T46" s="145"/>
      <c r="U46" s="145"/>
      <c r="V46" s="145"/>
      <c r="W46" s="145"/>
      <c r="X46" s="145"/>
      <c r="Y46" s="145"/>
      <c r="Z46" s="145"/>
    </row>
    <row r="47" spans="1:26" ht="20.25" customHeight="1" x14ac:dyDescent="0.2">
      <c r="A47" s="4"/>
      <c r="B47" s="4"/>
      <c r="C47" s="4"/>
      <c r="D47" s="4"/>
      <c r="E47" s="4"/>
      <c r="F47" s="166"/>
      <c r="G47" s="4"/>
      <c r="H47" s="145"/>
      <c r="I47" s="145"/>
      <c r="J47" s="145"/>
      <c r="K47" s="145"/>
      <c r="L47" s="145"/>
      <c r="M47" s="145"/>
      <c r="N47" s="145"/>
      <c r="O47" s="145"/>
      <c r="P47" s="145"/>
      <c r="Q47" s="145"/>
      <c r="R47" s="145"/>
      <c r="S47" s="145"/>
      <c r="T47" s="145"/>
      <c r="U47" s="145"/>
      <c r="V47" s="145"/>
      <c r="W47" s="145"/>
      <c r="X47" s="145"/>
      <c r="Y47" s="145"/>
      <c r="Z47" s="145"/>
    </row>
    <row r="48" spans="1:26" ht="20.25" customHeight="1" x14ac:dyDescent="0.2">
      <c r="A48" s="4"/>
      <c r="B48" s="431" t="s">
        <v>13</v>
      </c>
      <c r="C48" s="413"/>
      <c r="D48" s="413"/>
      <c r="E48" s="413"/>
      <c r="F48" s="414"/>
      <c r="G48" s="4"/>
      <c r="H48" s="145"/>
      <c r="I48" s="145"/>
      <c r="J48" s="145"/>
      <c r="K48" s="145"/>
      <c r="L48" s="145"/>
      <c r="M48" s="145"/>
      <c r="N48" s="145"/>
      <c r="O48" s="145"/>
      <c r="P48" s="145"/>
      <c r="Q48" s="145"/>
      <c r="R48" s="145"/>
      <c r="S48" s="145"/>
      <c r="T48" s="145"/>
      <c r="U48" s="145"/>
      <c r="V48" s="145"/>
      <c r="W48" s="145"/>
      <c r="X48" s="145"/>
      <c r="Y48" s="145"/>
      <c r="Z48" s="145"/>
    </row>
    <row r="49" spans="1:26" ht="20.25" customHeight="1" x14ac:dyDescent="0.2">
      <c r="A49" s="4"/>
      <c r="B49" s="415"/>
      <c r="C49" s="401"/>
      <c r="D49" s="401"/>
      <c r="E49" s="401"/>
      <c r="F49" s="402"/>
      <c r="G49" s="4"/>
      <c r="H49" s="145"/>
      <c r="I49" s="145"/>
      <c r="J49" s="145"/>
      <c r="K49" s="145"/>
      <c r="L49" s="145"/>
      <c r="M49" s="145"/>
      <c r="N49" s="145"/>
      <c r="O49" s="145"/>
      <c r="P49" s="145"/>
      <c r="Q49" s="145"/>
      <c r="R49" s="145"/>
      <c r="S49" s="145"/>
      <c r="T49" s="145"/>
      <c r="U49" s="145"/>
      <c r="V49" s="145"/>
      <c r="W49" s="145"/>
      <c r="X49" s="145"/>
      <c r="Y49" s="145"/>
      <c r="Z49" s="145"/>
    </row>
    <row r="50" spans="1:26" ht="20.25" customHeight="1" x14ac:dyDescent="0.2">
      <c r="A50" s="4"/>
      <c r="B50" s="415"/>
      <c r="C50" s="401"/>
      <c r="D50" s="401"/>
      <c r="E50" s="401"/>
      <c r="F50" s="402"/>
      <c r="G50" s="4"/>
      <c r="H50" s="145"/>
      <c r="I50" s="145"/>
      <c r="J50" s="145"/>
      <c r="K50" s="145"/>
      <c r="L50" s="145"/>
      <c r="M50" s="145"/>
      <c r="N50" s="145"/>
      <c r="O50" s="145"/>
      <c r="P50" s="145"/>
      <c r="Q50" s="145"/>
      <c r="R50" s="145"/>
      <c r="S50" s="145"/>
      <c r="T50" s="145"/>
      <c r="U50" s="145"/>
      <c r="V50" s="145"/>
      <c r="W50" s="145"/>
      <c r="X50" s="145"/>
      <c r="Y50" s="145"/>
      <c r="Z50" s="145"/>
    </row>
    <row r="51" spans="1:26" ht="20.25" customHeight="1" x14ac:dyDescent="0.2">
      <c r="A51" s="4"/>
      <c r="B51" s="415"/>
      <c r="C51" s="401"/>
      <c r="D51" s="401"/>
      <c r="E51" s="401"/>
      <c r="F51" s="402"/>
      <c r="G51" s="4"/>
      <c r="H51" s="145"/>
      <c r="I51" s="145"/>
      <c r="J51" s="145"/>
      <c r="K51" s="145"/>
      <c r="L51" s="145"/>
      <c r="M51" s="145"/>
      <c r="N51" s="145"/>
      <c r="O51" s="145"/>
      <c r="P51" s="145"/>
      <c r="Q51" s="145"/>
      <c r="R51" s="145"/>
      <c r="S51" s="145"/>
      <c r="T51" s="145"/>
      <c r="U51" s="145"/>
      <c r="V51" s="145"/>
      <c r="W51" s="145"/>
      <c r="X51" s="145"/>
      <c r="Y51" s="145"/>
      <c r="Z51" s="145"/>
    </row>
    <row r="52" spans="1:26" ht="20.25" customHeight="1" x14ac:dyDescent="0.25">
      <c r="A52" s="4"/>
      <c r="B52" s="422" t="str">
        <f>'DADOS GERAIS'!C24</f>
        <v>Ingrid Pereira Ribeiro Pinto</v>
      </c>
      <c r="C52" s="401"/>
      <c r="D52" s="401"/>
      <c r="E52" s="401"/>
      <c r="F52" s="402"/>
      <c r="G52" s="4"/>
      <c r="H52" s="145"/>
      <c r="I52" s="145"/>
      <c r="J52" s="145"/>
      <c r="K52" s="145"/>
      <c r="L52" s="145"/>
      <c r="M52" s="145"/>
      <c r="N52" s="145"/>
      <c r="O52" s="145"/>
      <c r="P52" s="145"/>
      <c r="Q52" s="145"/>
      <c r="R52" s="145"/>
      <c r="S52" s="145"/>
      <c r="T52" s="145"/>
      <c r="U52" s="145"/>
      <c r="V52" s="145"/>
      <c r="W52" s="145"/>
      <c r="X52" s="145"/>
      <c r="Y52" s="145"/>
      <c r="Z52" s="145"/>
    </row>
    <row r="53" spans="1:26" ht="20.25" customHeight="1" x14ac:dyDescent="0.2">
      <c r="A53" s="4"/>
      <c r="B53" s="427" t="str">
        <f>'DADOS GERAIS'!C25</f>
        <v>Arquiteta e Urbanista  - CAU RJ A 178934-1</v>
      </c>
      <c r="C53" s="401"/>
      <c r="D53" s="401"/>
      <c r="E53" s="401"/>
      <c r="F53" s="402"/>
      <c r="G53" s="4"/>
      <c r="H53" s="145"/>
      <c r="I53" s="145"/>
      <c r="J53" s="145"/>
      <c r="K53" s="145"/>
      <c r="L53" s="145"/>
      <c r="M53" s="145"/>
      <c r="N53" s="145"/>
      <c r="O53" s="145"/>
      <c r="P53" s="145"/>
      <c r="Q53" s="145"/>
      <c r="R53" s="145"/>
      <c r="S53" s="145"/>
      <c r="T53" s="145"/>
      <c r="U53" s="145"/>
      <c r="V53" s="145"/>
      <c r="W53" s="145"/>
      <c r="X53" s="145"/>
      <c r="Y53" s="145"/>
      <c r="Z53" s="145"/>
    </row>
    <row r="54" spans="1:26" ht="20.25" customHeight="1" x14ac:dyDescent="0.2">
      <c r="A54" s="4"/>
      <c r="B54" s="167"/>
      <c r="C54" s="168"/>
      <c r="D54" s="168"/>
      <c r="E54" s="168"/>
      <c r="F54" s="169"/>
      <c r="G54" s="4"/>
      <c r="H54" s="145"/>
      <c r="I54" s="145"/>
      <c r="J54" s="145"/>
      <c r="K54" s="145"/>
      <c r="L54" s="145"/>
      <c r="M54" s="145"/>
      <c r="N54" s="145"/>
      <c r="O54" s="145"/>
      <c r="P54" s="145"/>
      <c r="Q54" s="145"/>
      <c r="R54" s="145"/>
      <c r="S54" s="145"/>
      <c r="T54" s="145"/>
      <c r="U54" s="145"/>
      <c r="V54" s="145"/>
      <c r="W54" s="145"/>
      <c r="X54" s="145"/>
      <c r="Y54" s="145"/>
      <c r="Z54" s="145"/>
    </row>
    <row r="55" spans="1:26" ht="15.75" customHeight="1" x14ac:dyDescent="0.2">
      <c r="A55" s="4"/>
      <c r="B55" s="90"/>
      <c r="C55" s="42"/>
      <c r="D55" s="42"/>
      <c r="E55" s="42"/>
      <c r="F55" s="43"/>
      <c r="G55" s="4"/>
      <c r="H55" s="145"/>
      <c r="I55" s="145"/>
      <c r="J55" s="145"/>
      <c r="K55" s="145"/>
      <c r="L55" s="145"/>
      <c r="M55" s="145"/>
      <c r="N55" s="145"/>
      <c r="O55" s="145"/>
      <c r="P55" s="145"/>
      <c r="Q55" s="145"/>
      <c r="R55" s="145"/>
      <c r="S55" s="145"/>
      <c r="T55" s="145"/>
      <c r="U55" s="145"/>
      <c r="V55" s="145"/>
      <c r="W55" s="145"/>
      <c r="X55" s="145"/>
      <c r="Y55" s="145"/>
      <c r="Z55" s="145"/>
    </row>
    <row r="56" spans="1:26" ht="20.25" customHeight="1" x14ac:dyDescent="0.2">
      <c r="A56" s="4"/>
      <c r="B56" s="4"/>
      <c r="C56" s="4"/>
      <c r="D56" s="4"/>
      <c r="E56" s="4"/>
      <c r="F56" s="4"/>
      <c r="G56" s="4"/>
      <c r="H56" s="145"/>
      <c r="I56" s="145"/>
      <c r="J56" s="145"/>
      <c r="K56" s="145"/>
      <c r="L56" s="145"/>
      <c r="M56" s="145"/>
      <c r="N56" s="145"/>
      <c r="O56" s="145"/>
      <c r="P56" s="145"/>
      <c r="Q56" s="145"/>
      <c r="R56" s="145"/>
      <c r="S56" s="145"/>
      <c r="T56" s="145"/>
      <c r="U56" s="145"/>
      <c r="V56" s="145"/>
      <c r="W56" s="145"/>
      <c r="X56" s="145"/>
      <c r="Y56" s="145"/>
      <c r="Z56" s="145"/>
    </row>
    <row r="57" spans="1:26" ht="15.75" customHeight="1" x14ac:dyDescent="0.2">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row>
    <row r="58" spans="1:26" ht="15.75" customHeight="1" x14ac:dyDescent="0.2">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row>
    <row r="59" spans="1:26" ht="15.75" customHeight="1" x14ac:dyDescent="0.2">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row>
    <row r="60" spans="1:26" ht="15.75" customHeight="1" x14ac:dyDescent="0.2">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row>
    <row r="61" spans="1:26" ht="15.75" customHeight="1" x14ac:dyDescent="0.2">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row>
    <row r="62" spans="1:26" ht="15.75" customHeight="1" x14ac:dyDescent="0.2">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row>
    <row r="63" spans="1:26" ht="15.75" customHeight="1" x14ac:dyDescent="0.2">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row>
    <row r="64" spans="1:26" ht="15.75" customHeight="1" x14ac:dyDescent="0.2">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row>
    <row r="65" spans="1:26" ht="15.75" customHeight="1" x14ac:dyDescent="0.2">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row>
    <row r="66" spans="1:26" ht="15.75" customHeight="1" x14ac:dyDescent="0.2">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row>
    <row r="67" spans="1:26" ht="15.75" customHeight="1" x14ac:dyDescent="0.2">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row>
    <row r="68" spans="1:26" ht="15.75" customHeight="1" x14ac:dyDescent="0.2">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row>
    <row r="69" spans="1:26" ht="15.75" customHeight="1" x14ac:dyDescent="0.2">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row>
    <row r="70" spans="1:26" ht="15.75" customHeight="1" x14ac:dyDescent="0.2">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row>
    <row r="71" spans="1:26" ht="15.75" customHeight="1" x14ac:dyDescent="0.2">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row>
    <row r="72" spans="1:26" ht="15.75" customHeight="1" x14ac:dyDescent="0.2">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row>
    <row r="73" spans="1:26" ht="15.75" customHeight="1" x14ac:dyDescent="0.2">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row>
    <row r="74" spans="1:26" ht="15.75" customHeight="1" x14ac:dyDescent="0.2">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row>
    <row r="75" spans="1:26" ht="15.75" customHeight="1" x14ac:dyDescent="0.2">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row>
    <row r="76" spans="1:26" ht="15.75" customHeight="1" x14ac:dyDescent="0.2">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row>
    <row r="77" spans="1:26" ht="15.75" customHeight="1" x14ac:dyDescent="0.2">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row>
    <row r="78" spans="1:26" ht="15.75" customHeight="1" x14ac:dyDescent="0.2">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row>
    <row r="79" spans="1:26" ht="15.75" customHeight="1" x14ac:dyDescent="0.2">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row>
    <row r="80" spans="1:26" ht="15.75" customHeight="1" x14ac:dyDescent="0.2">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row>
    <row r="81" spans="1:26" ht="15.75" customHeight="1" x14ac:dyDescent="0.2">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row>
    <row r="82" spans="1:26" ht="15.75" customHeight="1" x14ac:dyDescent="0.2">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row>
    <row r="83" spans="1:26" ht="15.75" customHeight="1" x14ac:dyDescent="0.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row>
    <row r="84" spans="1:26" ht="15.75" customHeight="1" x14ac:dyDescent="0.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row>
    <row r="85" spans="1:26" ht="15.75" customHeight="1" x14ac:dyDescent="0.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row>
    <row r="86" spans="1:26" ht="15.75" customHeight="1" x14ac:dyDescent="0.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row>
    <row r="87" spans="1:26" ht="15.75" customHeight="1" x14ac:dyDescent="0.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row>
    <row r="88" spans="1:26" ht="15.75" customHeight="1" x14ac:dyDescent="0.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row>
    <row r="89" spans="1:26" ht="15.75" customHeight="1" x14ac:dyDescent="0.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row>
    <row r="90" spans="1:26" ht="15.75" customHeight="1" x14ac:dyDescent="0.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row>
    <row r="91" spans="1:26" ht="15.75" customHeight="1" x14ac:dyDescent="0.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row>
    <row r="92" spans="1:26" ht="15.75" customHeight="1" x14ac:dyDescent="0.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row>
    <row r="93" spans="1:26" ht="15.75" customHeight="1" x14ac:dyDescent="0.2">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row>
    <row r="94" spans="1:26" ht="15.75" customHeight="1" x14ac:dyDescent="0.2">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row>
    <row r="95" spans="1:26" ht="15.75" customHeight="1" x14ac:dyDescent="0.2">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row>
    <row r="96" spans="1:26" ht="15.75" customHeight="1" x14ac:dyDescent="0.2">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row>
    <row r="97" spans="1:26" ht="15.75" customHeight="1" x14ac:dyDescent="0.2">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row>
    <row r="98" spans="1:26" ht="15.75" customHeight="1" x14ac:dyDescent="0.2">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row>
    <row r="99" spans="1:26" ht="15.75" customHeight="1" x14ac:dyDescent="0.2">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row>
    <row r="100" spans="1:26" ht="15.75" customHeight="1" x14ac:dyDescent="0.2">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row>
    <row r="101" spans="1:26" ht="15.75" customHeight="1" x14ac:dyDescent="0.2">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row>
    <row r="102" spans="1:26" ht="15.75" customHeight="1" x14ac:dyDescent="0.2">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row>
    <row r="103" spans="1:26" ht="15.75" customHeight="1" x14ac:dyDescent="0.2">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row>
    <row r="104" spans="1:26" ht="15.75" customHeight="1" x14ac:dyDescent="0.2">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row>
    <row r="105" spans="1:26" ht="15.75" customHeight="1" x14ac:dyDescent="0.2">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row>
    <row r="106" spans="1:26" ht="15.75" customHeight="1" x14ac:dyDescent="0.2">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row>
    <row r="107" spans="1:26" ht="15.75" customHeight="1" x14ac:dyDescent="0.2">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row>
    <row r="108" spans="1:26" ht="15.75" customHeight="1" x14ac:dyDescent="0.2">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row>
    <row r="109" spans="1:26" ht="15.75" customHeight="1" x14ac:dyDescent="0.2">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row>
    <row r="110" spans="1:26" ht="15.75" customHeight="1" x14ac:dyDescent="0.2">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row>
    <row r="111" spans="1:26" ht="15.75" customHeight="1" x14ac:dyDescent="0.2">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row>
    <row r="112" spans="1:26" ht="15.75" customHeight="1" x14ac:dyDescent="0.2">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row>
    <row r="113" spans="1:26" ht="15.75" customHeight="1" x14ac:dyDescent="0.2">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row>
    <row r="114" spans="1:26" ht="15.75" customHeight="1" x14ac:dyDescent="0.2">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row>
    <row r="115" spans="1:26" ht="15.75" customHeight="1" x14ac:dyDescent="0.2">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row>
    <row r="116" spans="1:26" ht="15.75" customHeight="1" x14ac:dyDescent="0.2">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row>
    <row r="117" spans="1:26" ht="15.75" customHeight="1" x14ac:dyDescent="0.2">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row>
    <row r="118" spans="1:26" ht="15.75" customHeight="1" x14ac:dyDescent="0.2">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row>
    <row r="119" spans="1:26" ht="15.75" customHeight="1" x14ac:dyDescent="0.2">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row>
    <row r="120" spans="1:26" ht="15.75" customHeight="1" x14ac:dyDescent="0.2">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row>
    <row r="121" spans="1:26" ht="15.75" customHeight="1" x14ac:dyDescent="0.2">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row>
    <row r="122" spans="1:26" ht="15.75" customHeight="1" x14ac:dyDescent="0.2">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row>
    <row r="123" spans="1:26" ht="15.75" customHeight="1" x14ac:dyDescent="0.2">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row>
    <row r="124" spans="1:26" ht="15.75" customHeight="1" x14ac:dyDescent="0.2">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row>
    <row r="125" spans="1:26" ht="15.75" customHeight="1" x14ac:dyDescent="0.2">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row>
    <row r="126" spans="1:26" ht="15.75" customHeight="1" x14ac:dyDescent="0.2">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row>
    <row r="127" spans="1:26" ht="15.75" customHeight="1" x14ac:dyDescent="0.2">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row>
    <row r="128" spans="1:26" ht="15.75" customHeight="1" x14ac:dyDescent="0.2">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row>
    <row r="129" spans="1:26" ht="15.75" customHeight="1" x14ac:dyDescent="0.2">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row>
    <row r="130" spans="1:26" ht="15.75" customHeight="1" x14ac:dyDescent="0.2">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row>
    <row r="131" spans="1:26" ht="15.75" customHeight="1" x14ac:dyDescent="0.2">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row>
    <row r="132" spans="1:26" ht="15.75" customHeight="1" x14ac:dyDescent="0.2">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row>
    <row r="133" spans="1:26" ht="15.75" customHeight="1" x14ac:dyDescent="0.2">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row>
    <row r="134" spans="1:26" ht="15.75" customHeight="1" x14ac:dyDescent="0.2">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row>
    <row r="135" spans="1:26" ht="15.75" customHeight="1" x14ac:dyDescent="0.2">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row>
    <row r="136" spans="1:26" ht="15.75" customHeight="1" x14ac:dyDescent="0.2">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row>
    <row r="137" spans="1:26" ht="15.75" customHeight="1" x14ac:dyDescent="0.2">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row>
    <row r="138" spans="1:26" ht="15.75" customHeight="1" x14ac:dyDescent="0.2">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15.75" customHeight="1" x14ac:dyDescent="0.2">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15.75" customHeight="1" x14ac:dyDescent="0.2">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15.75" customHeight="1" x14ac:dyDescent="0.2">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15.75" customHeight="1" x14ac:dyDescent="0.2">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15.75" customHeight="1" x14ac:dyDescent="0.2">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ht="15.75" customHeight="1" x14ac:dyDescent="0.2">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15.75" customHeight="1" x14ac:dyDescent="0.2">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15.75" customHeight="1" x14ac:dyDescent="0.2">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15.75" customHeight="1" x14ac:dyDescent="0.2">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ht="15.75" customHeight="1" x14ac:dyDescent="0.2">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15.75" customHeight="1" x14ac:dyDescent="0.2">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15.75" customHeight="1" x14ac:dyDescent="0.2">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15.75" customHeight="1" x14ac:dyDescent="0.2">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15.75" customHeight="1" x14ac:dyDescent="0.2">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15.75" customHeight="1" x14ac:dyDescent="0.2">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15.75" customHeight="1" x14ac:dyDescent="0.2">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15.75" customHeight="1" x14ac:dyDescent="0.2">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15.75" customHeight="1" x14ac:dyDescent="0.2">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15.75" customHeight="1" x14ac:dyDescent="0.2">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ht="15.75" customHeight="1" x14ac:dyDescent="0.2">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15.75" customHeight="1" x14ac:dyDescent="0.2">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15.75" customHeight="1" x14ac:dyDescent="0.2">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ht="15.75" customHeight="1" x14ac:dyDescent="0.2">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15.75" customHeight="1" x14ac:dyDescent="0.2">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15.75" customHeight="1" x14ac:dyDescent="0.2">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15.75" customHeight="1" x14ac:dyDescent="0.2">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15.75" customHeight="1" x14ac:dyDescent="0.2">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15.75" customHeight="1" x14ac:dyDescent="0.2">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15.75" customHeight="1" x14ac:dyDescent="0.2">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15.75" customHeight="1" x14ac:dyDescent="0.2">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15.75" customHeight="1" x14ac:dyDescent="0.2">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15.75" customHeight="1" x14ac:dyDescent="0.2">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15.75" customHeight="1" x14ac:dyDescent="0.2">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15.75" customHeight="1" x14ac:dyDescent="0.2">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15.75" customHeight="1" x14ac:dyDescent="0.2">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15.75" customHeight="1" x14ac:dyDescent="0.2">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15.75" customHeight="1" x14ac:dyDescent="0.2">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15.75" customHeight="1" x14ac:dyDescent="0.2">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15.75" customHeight="1" x14ac:dyDescent="0.2">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15.75" customHeight="1" x14ac:dyDescent="0.2">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15.75" customHeight="1" x14ac:dyDescent="0.2">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15.75" customHeight="1" x14ac:dyDescent="0.2">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15.75" customHeight="1" x14ac:dyDescent="0.2">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15.75" customHeight="1" x14ac:dyDescent="0.2">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15.75" customHeight="1" x14ac:dyDescent="0.2">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15.75" customHeight="1" x14ac:dyDescent="0.2">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15.75" customHeight="1" x14ac:dyDescent="0.2">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15.75" customHeight="1" x14ac:dyDescent="0.2">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15.75" customHeight="1" x14ac:dyDescent="0.2">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15.75" customHeight="1" x14ac:dyDescent="0.2">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15.75" customHeight="1" x14ac:dyDescent="0.2">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15.75" customHeight="1" x14ac:dyDescent="0.2">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15.75" customHeight="1" x14ac:dyDescent="0.2">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15.75" customHeight="1" x14ac:dyDescent="0.2">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15.75" customHeight="1" x14ac:dyDescent="0.2">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15.75" customHeight="1" x14ac:dyDescent="0.2">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15.75" customHeight="1" x14ac:dyDescent="0.2">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15.75" customHeight="1" x14ac:dyDescent="0.2">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15.75" customHeight="1" x14ac:dyDescent="0.2">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15.75" customHeight="1" x14ac:dyDescent="0.2">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15.75" customHeight="1" x14ac:dyDescent="0.2">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15.75" customHeight="1" x14ac:dyDescent="0.2">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15.75" customHeight="1" x14ac:dyDescent="0.2">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15.75" customHeight="1" x14ac:dyDescent="0.2">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15.75" customHeight="1" x14ac:dyDescent="0.2">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15.75" customHeight="1" x14ac:dyDescent="0.2">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15.75" customHeight="1" x14ac:dyDescent="0.2">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15.75" customHeight="1" x14ac:dyDescent="0.2">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15.75" customHeight="1" x14ac:dyDescent="0.2">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15.75" customHeight="1" x14ac:dyDescent="0.2">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15.75" customHeight="1" x14ac:dyDescent="0.2">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15.75" customHeight="1" x14ac:dyDescent="0.2">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ht="15.75" customHeight="1" x14ac:dyDescent="0.2">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15.75" customHeight="1" x14ac:dyDescent="0.2">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15.75" customHeight="1" x14ac:dyDescent="0.2">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15.75" customHeight="1" x14ac:dyDescent="0.2">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15.75" customHeight="1" x14ac:dyDescent="0.2">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15.75" customHeight="1" x14ac:dyDescent="0.2">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15.75" customHeight="1" x14ac:dyDescent="0.2">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15.75" customHeight="1" x14ac:dyDescent="0.2">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15.75" customHeight="1" x14ac:dyDescent="0.2">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15.75" customHeight="1" x14ac:dyDescent="0.2">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15.75" customHeight="1" x14ac:dyDescent="0.2">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row>
    <row r="222" spans="1:26" ht="15.75" customHeight="1" x14ac:dyDescent="0.2">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row>
    <row r="223" spans="1:26" ht="15.75" customHeight="1" x14ac:dyDescent="0.2">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row>
    <row r="224" spans="1:26" ht="15.75" customHeight="1" x14ac:dyDescent="0.2">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row>
    <row r="225" spans="1:26" ht="15.75" customHeight="1" x14ac:dyDescent="0.2">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row>
    <row r="226" spans="1:26" ht="15.75" customHeight="1" x14ac:dyDescent="0.2">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row>
    <row r="227" spans="1:26" ht="15.75" customHeight="1" x14ac:dyDescent="0.2">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row>
    <row r="228" spans="1:26" ht="15.75" customHeight="1" x14ac:dyDescent="0.2">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row>
    <row r="229" spans="1:26" ht="15.75" customHeight="1" x14ac:dyDescent="0.2">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row>
    <row r="230" spans="1:26" ht="15.75" customHeight="1" x14ac:dyDescent="0.2">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row>
    <row r="231" spans="1:26" ht="15.75" customHeight="1" x14ac:dyDescent="0.2">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row>
    <row r="232" spans="1:26" ht="15.75" customHeight="1" x14ac:dyDescent="0.2">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row>
    <row r="233" spans="1:26" ht="15.75" customHeight="1" x14ac:dyDescent="0.2">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row>
    <row r="234" spans="1:26" ht="15.75" customHeight="1" x14ac:dyDescent="0.2">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row>
    <row r="235" spans="1:26" ht="15.75" customHeight="1" x14ac:dyDescent="0.2">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row>
    <row r="236" spans="1:26" ht="15.75" customHeight="1" x14ac:dyDescent="0.2">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row>
    <row r="237" spans="1:26" ht="15.75" customHeight="1" x14ac:dyDescent="0.2">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row>
    <row r="238" spans="1:26" ht="15.75" customHeight="1" x14ac:dyDescent="0.2">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row>
    <row r="239" spans="1:26" ht="15.75" customHeight="1" x14ac:dyDescent="0.2">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row>
    <row r="240" spans="1:26" ht="15.75" customHeight="1" x14ac:dyDescent="0.2">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row>
    <row r="241" spans="1:26" ht="15.75" customHeight="1" x14ac:dyDescent="0.2">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row>
    <row r="242" spans="1:26" ht="15.75" customHeight="1" x14ac:dyDescent="0.2">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row>
    <row r="243" spans="1:26" ht="15.75" customHeight="1" x14ac:dyDescent="0.2">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row>
    <row r="244" spans="1:26" ht="15.75" customHeight="1" x14ac:dyDescent="0.2">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row>
    <row r="245" spans="1:26" ht="15.75" customHeight="1" x14ac:dyDescent="0.2">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row>
    <row r="246" spans="1:26" ht="15.75" customHeight="1" x14ac:dyDescent="0.2">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row>
    <row r="247" spans="1:26" ht="15.75" customHeight="1" x14ac:dyDescent="0.2">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row>
    <row r="248" spans="1:26" ht="15.75" customHeight="1" x14ac:dyDescent="0.2">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row>
    <row r="249" spans="1:26" ht="15.75" customHeight="1" x14ac:dyDescent="0.2">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row>
    <row r="250" spans="1:26" ht="15.75" customHeight="1" x14ac:dyDescent="0.2">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row>
    <row r="251" spans="1:26" ht="15.75" customHeight="1" x14ac:dyDescent="0.2">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row>
    <row r="252" spans="1:26" ht="15.75" customHeight="1" x14ac:dyDescent="0.2">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row>
    <row r="253" spans="1:26" ht="15.75" customHeight="1" x14ac:dyDescent="0.2">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row>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
    <mergeCell ref="B52:F52"/>
    <mergeCell ref="B53:F53"/>
    <mergeCell ref="B36:D36"/>
    <mergeCell ref="C40:F40"/>
    <mergeCell ref="C41:F41"/>
    <mergeCell ref="C42:F42"/>
    <mergeCell ref="C45:F45"/>
    <mergeCell ref="C46:F46"/>
    <mergeCell ref="B48:F51"/>
    <mergeCell ref="B2:F6"/>
    <mergeCell ref="B12:C13"/>
    <mergeCell ref="B22:B23"/>
    <mergeCell ref="C22:C23"/>
    <mergeCell ref="D22:D23"/>
    <mergeCell ref="E22:E23"/>
    <mergeCell ref="F22:F23"/>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pageSetUpPr fitToPage="1"/>
  </sheetPr>
  <dimension ref="A1:Z1001"/>
  <sheetViews>
    <sheetView showGridLines="0" view="pageBreakPreview" topLeftCell="B1" zoomScale="60" zoomScaleNormal="55" workbookViewId="0">
      <selection activeCell="C33" sqref="C33:D33"/>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6" width="13" customWidth="1"/>
  </cols>
  <sheetData>
    <row r="1" spans="1:26" ht="20.25" customHeight="1" x14ac:dyDescent="0.2">
      <c r="A1" s="4"/>
      <c r="B1" s="4"/>
      <c r="C1" s="4"/>
      <c r="D1" s="4"/>
      <c r="E1" s="4"/>
      <c r="F1" s="4"/>
      <c r="G1" s="4"/>
      <c r="H1" s="145"/>
      <c r="I1" s="145"/>
      <c r="J1" s="145"/>
      <c r="K1" s="145"/>
      <c r="L1" s="145"/>
      <c r="M1" s="145"/>
      <c r="N1" s="145"/>
      <c r="O1" s="145"/>
      <c r="P1" s="145"/>
      <c r="Q1" s="145"/>
      <c r="R1" s="145"/>
      <c r="S1" s="145"/>
      <c r="T1" s="145"/>
      <c r="U1" s="145"/>
      <c r="V1" s="145"/>
      <c r="W1" s="145"/>
      <c r="X1" s="145"/>
      <c r="Y1" s="145"/>
      <c r="Z1" s="145"/>
    </row>
    <row r="2" spans="1:26" ht="18.75" customHeight="1" x14ac:dyDescent="0.2">
      <c r="A2" s="47"/>
      <c r="B2" s="412" t="s">
        <v>708</v>
      </c>
      <c r="C2" s="413"/>
      <c r="D2" s="413"/>
      <c r="E2" s="413"/>
      <c r="F2" s="414"/>
      <c r="G2" s="47"/>
      <c r="H2" s="48"/>
      <c r="I2" s="47"/>
      <c r="J2" s="47"/>
      <c r="K2" s="47"/>
      <c r="L2" s="47"/>
      <c r="M2" s="47"/>
      <c r="N2" s="47"/>
      <c r="O2" s="47"/>
      <c r="P2" s="47"/>
      <c r="Q2" s="47"/>
      <c r="R2" s="47"/>
      <c r="S2" s="47"/>
      <c r="T2" s="47"/>
      <c r="U2" s="47"/>
      <c r="V2" s="45"/>
      <c r="W2" s="45"/>
      <c r="X2" s="45"/>
      <c r="Y2" s="45"/>
      <c r="Z2" s="1"/>
    </row>
    <row r="3" spans="1:26" ht="18.75" customHeight="1" x14ac:dyDescent="0.2">
      <c r="A3" s="47"/>
      <c r="B3" s="415"/>
      <c r="C3" s="401"/>
      <c r="D3" s="401"/>
      <c r="E3" s="401"/>
      <c r="F3" s="402"/>
      <c r="G3" s="47"/>
      <c r="H3" s="48"/>
      <c r="I3" s="47"/>
      <c r="J3" s="47"/>
      <c r="K3" s="47"/>
      <c r="L3" s="47"/>
      <c r="M3" s="47"/>
      <c r="N3" s="47"/>
      <c r="O3" s="47"/>
      <c r="P3" s="47"/>
      <c r="Q3" s="47"/>
      <c r="R3" s="47"/>
      <c r="S3" s="47"/>
      <c r="T3" s="47"/>
      <c r="U3" s="47"/>
      <c r="V3" s="45"/>
      <c r="W3" s="45"/>
      <c r="X3" s="45"/>
      <c r="Y3" s="45"/>
      <c r="Z3" s="1"/>
    </row>
    <row r="4" spans="1:26" ht="18.75" customHeight="1" x14ac:dyDescent="0.2">
      <c r="A4" s="47"/>
      <c r="B4" s="415"/>
      <c r="C4" s="401"/>
      <c r="D4" s="401"/>
      <c r="E4" s="401"/>
      <c r="F4" s="402"/>
      <c r="G4" s="47"/>
      <c r="H4" s="48"/>
      <c r="I4" s="47"/>
      <c r="J4" s="47"/>
      <c r="K4" s="47"/>
      <c r="L4" s="47"/>
      <c r="M4" s="47"/>
      <c r="N4" s="47"/>
      <c r="O4" s="47"/>
      <c r="P4" s="47"/>
      <c r="Q4" s="47"/>
      <c r="R4" s="47"/>
      <c r="S4" s="47"/>
      <c r="T4" s="47"/>
      <c r="U4" s="47"/>
      <c r="V4" s="45"/>
      <c r="W4" s="45"/>
      <c r="X4" s="45"/>
      <c r="Y4" s="45"/>
      <c r="Z4" s="1"/>
    </row>
    <row r="5" spans="1:26" ht="18.75" customHeight="1" x14ac:dyDescent="0.2">
      <c r="A5" s="47"/>
      <c r="B5" s="415"/>
      <c r="C5" s="401"/>
      <c r="D5" s="401"/>
      <c r="E5" s="401"/>
      <c r="F5" s="402"/>
      <c r="G5" s="47"/>
      <c r="H5" s="48"/>
      <c r="I5" s="47"/>
      <c r="J5" s="47"/>
      <c r="K5" s="47"/>
      <c r="L5" s="47"/>
      <c r="M5" s="47"/>
      <c r="N5" s="47"/>
      <c r="O5" s="47"/>
      <c r="P5" s="47"/>
      <c r="Q5" s="47"/>
      <c r="R5" s="47"/>
      <c r="S5" s="47"/>
      <c r="T5" s="47"/>
      <c r="U5" s="47"/>
      <c r="V5" s="45"/>
      <c r="W5" s="45"/>
      <c r="X5" s="45"/>
      <c r="Y5" s="45"/>
      <c r="Z5" s="1"/>
    </row>
    <row r="6" spans="1:26" ht="18.75" customHeight="1" x14ac:dyDescent="0.2">
      <c r="A6" s="47"/>
      <c r="B6" s="416"/>
      <c r="C6" s="417"/>
      <c r="D6" s="417"/>
      <c r="E6" s="417"/>
      <c r="F6" s="418"/>
      <c r="G6" s="47"/>
      <c r="H6" s="48"/>
      <c r="I6" s="47"/>
      <c r="J6" s="47"/>
      <c r="K6" s="47"/>
      <c r="L6" s="47"/>
      <c r="M6" s="47"/>
      <c r="N6" s="47"/>
      <c r="O6" s="47"/>
      <c r="P6" s="47"/>
      <c r="Q6" s="47"/>
      <c r="R6" s="47"/>
      <c r="S6" s="47"/>
      <c r="T6" s="47"/>
      <c r="U6" s="47"/>
      <c r="V6" s="45"/>
      <c r="W6" s="45"/>
      <c r="X6" s="45"/>
      <c r="Y6" s="45"/>
      <c r="Z6" s="1"/>
    </row>
    <row r="7" spans="1:26" ht="15" customHeight="1" x14ac:dyDescent="0.2">
      <c r="A7" s="49"/>
      <c r="B7" s="4"/>
      <c r="C7" s="4"/>
      <c r="D7" s="4"/>
      <c r="E7" s="4"/>
      <c r="F7" s="4"/>
      <c r="G7" s="4"/>
      <c r="H7" s="49"/>
      <c r="I7" s="50"/>
      <c r="J7" s="49"/>
      <c r="K7" s="49"/>
      <c r="L7" s="49"/>
      <c r="M7" s="49"/>
      <c r="N7" s="49"/>
      <c r="O7" s="49"/>
      <c r="P7" s="49"/>
      <c r="Q7" s="49"/>
      <c r="R7" s="49"/>
      <c r="S7" s="49"/>
      <c r="T7" s="49"/>
      <c r="U7" s="49"/>
      <c r="V7" s="49"/>
      <c r="W7" s="49"/>
      <c r="X7" s="49"/>
      <c r="Y7" s="49"/>
      <c r="Z7" s="49"/>
    </row>
    <row r="8" spans="1:26" ht="15" customHeight="1" x14ac:dyDescent="0.2">
      <c r="A8" s="49"/>
      <c r="B8" s="51" t="str">
        <f>'DADOS GERAIS'!B8</f>
        <v>Secretaria de Atenção Especializada à Saúde</v>
      </c>
      <c r="C8" s="52"/>
      <c r="D8" s="53" t="s">
        <v>15</v>
      </c>
      <c r="E8" s="53" t="s">
        <v>16</v>
      </c>
      <c r="F8" s="54" t="str">
        <f>'DADOS GERAIS'!$B$22</f>
        <v>Data:</v>
      </c>
      <c r="G8" s="49"/>
      <c r="H8" s="50"/>
      <c r="I8" s="49"/>
      <c r="J8" s="49"/>
      <c r="K8" s="49"/>
      <c r="L8" s="49"/>
      <c r="M8" s="49"/>
      <c r="N8" s="49"/>
      <c r="O8" s="49"/>
      <c r="P8" s="49"/>
      <c r="Q8" s="49"/>
      <c r="R8" s="49"/>
      <c r="S8" s="49"/>
      <c r="T8" s="49"/>
      <c r="U8" s="49"/>
      <c r="V8" s="49"/>
      <c r="W8" s="49"/>
      <c r="X8" s="49"/>
      <c r="Y8" s="49"/>
      <c r="Z8" s="1"/>
    </row>
    <row r="9" spans="1:26" ht="15" customHeight="1" x14ac:dyDescent="0.2">
      <c r="A9" s="49"/>
      <c r="B9" s="55" t="str">
        <f>'DADOS GERAIS'!B9</f>
        <v>Centro Especializado em Reabilitação - Área Construída: 2627,66 m²</v>
      </c>
      <c r="C9" s="56"/>
      <c r="D9" s="57">
        <f>'DADOS GERAIS'!C19</f>
        <v>0.25607647512506904</v>
      </c>
      <c r="E9" s="57">
        <f>'ENCARGOS SOCIAIS'!F56</f>
        <v>0.53380000000000005</v>
      </c>
      <c r="F9" s="58" t="str">
        <f>'DADOS GERAIS'!$C$22</f>
        <v>05/03/2026</v>
      </c>
      <c r="G9" s="49"/>
      <c r="H9" s="50"/>
      <c r="I9" s="49"/>
      <c r="J9" s="49"/>
      <c r="K9" s="49"/>
      <c r="L9" s="49"/>
      <c r="M9" s="49"/>
      <c r="N9" s="49"/>
      <c r="O9" s="49"/>
      <c r="P9" s="49"/>
      <c r="Q9" s="49"/>
      <c r="R9" s="49"/>
      <c r="S9" s="49"/>
      <c r="T9" s="49"/>
      <c r="U9" s="49"/>
      <c r="V9" s="49"/>
      <c r="W9" s="49"/>
      <c r="X9" s="49"/>
      <c r="Y9" s="49"/>
      <c r="Z9" s="1"/>
    </row>
    <row r="10" spans="1:26" ht="15" customHeight="1" x14ac:dyDescent="0.2">
      <c r="A10" s="49"/>
      <c r="B10" s="59"/>
      <c r="C10" s="56"/>
      <c r="D10" s="1"/>
      <c r="E10" s="1"/>
      <c r="F10" s="60"/>
      <c r="G10" s="49"/>
      <c r="H10" s="50"/>
      <c r="I10" s="49"/>
      <c r="J10" s="49"/>
      <c r="K10" s="49"/>
      <c r="L10" s="49"/>
      <c r="M10" s="49"/>
      <c r="N10" s="49"/>
      <c r="O10" s="49"/>
      <c r="P10" s="49"/>
      <c r="Q10" s="49"/>
      <c r="R10" s="49"/>
      <c r="S10" s="49"/>
      <c r="T10" s="49"/>
      <c r="U10" s="49"/>
      <c r="V10" s="49"/>
      <c r="W10" s="49"/>
      <c r="X10" s="49"/>
      <c r="Y10" s="49"/>
      <c r="Z10" s="1"/>
    </row>
    <row r="11" spans="1:26" ht="15" customHeight="1" x14ac:dyDescent="0.2">
      <c r="A11" s="49"/>
      <c r="B11" s="61" t="str">
        <f>'DADOS GERAIS'!B11</f>
        <v>Bancos:</v>
      </c>
      <c r="C11" s="56"/>
      <c r="D11" s="62" t="s">
        <v>17</v>
      </c>
      <c r="E11" s="62" t="s">
        <v>18</v>
      </c>
      <c r="F11" s="240" t="str">
        <f>'DADOS GERAIS'!$B$23</f>
        <v>Revisão:</v>
      </c>
      <c r="G11" s="49"/>
      <c r="H11" s="50"/>
      <c r="I11" s="49"/>
      <c r="J11" s="49"/>
      <c r="K11" s="49"/>
      <c r="L11" s="49"/>
      <c r="M11" s="49"/>
      <c r="N11" s="49"/>
      <c r="O11" s="49"/>
      <c r="P11" s="49"/>
      <c r="Q11" s="49"/>
      <c r="R11" s="49"/>
      <c r="S11" s="49"/>
      <c r="T11" s="49"/>
      <c r="U11" s="49"/>
      <c r="V11" s="49"/>
      <c r="W11" s="49"/>
      <c r="X11" s="49"/>
      <c r="Y11" s="49"/>
      <c r="Z11" s="1"/>
    </row>
    <row r="12" spans="1:26" ht="15" customHeight="1" x14ac:dyDescent="0.2">
      <c r="A12" s="49"/>
      <c r="B12" s="423" t="str">
        <f>'DADOS GERAIS'!B12</f>
        <v>SINAPI (01/2026) - CPOS/CDHU (06/2025) - SBC (12/2025) - ORSE (09/2025) - IOPES (05/2025) - EMOP (08/2025) - SETOP (04/2025) - SEINFRA (028) - AGETOP CIVIL (10/2025) - FDE (04/2025) - SICRO3 (04/2025) - SIURB (01/2025) - AGESUL (06/2025)</v>
      </c>
      <c r="C12" s="401"/>
      <c r="D12" s="57">
        <f>'DADOS GERAIS'!C20</f>
        <v>0.17918169326145539</v>
      </c>
      <c r="E12" s="57">
        <f>'ENCARGOS SOCIAIS'!E56</f>
        <v>0.92699880000000001</v>
      </c>
      <c r="F12" s="58" t="str">
        <f>'DADOS GERAIS'!$C$23</f>
        <v>06</v>
      </c>
      <c r="G12" s="49"/>
      <c r="H12" s="50"/>
      <c r="I12" s="49"/>
      <c r="J12" s="49"/>
      <c r="K12" s="49"/>
      <c r="L12" s="49"/>
      <c r="M12" s="49"/>
      <c r="N12" s="49"/>
      <c r="O12" s="49"/>
      <c r="P12" s="49"/>
      <c r="Q12" s="49"/>
      <c r="R12" s="49"/>
      <c r="S12" s="49"/>
      <c r="T12" s="49"/>
      <c r="U12" s="49"/>
      <c r="V12" s="49"/>
      <c r="W12" s="49"/>
      <c r="X12" s="49"/>
      <c r="Y12" s="49"/>
      <c r="Z12" s="1"/>
    </row>
    <row r="13" spans="1:26" ht="15" customHeight="1" x14ac:dyDescent="0.2">
      <c r="A13" s="49"/>
      <c r="B13" s="416"/>
      <c r="C13" s="417"/>
      <c r="D13" s="63"/>
      <c r="E13" s="63"/>
      <c r="F13" s="64"/>
      <c r="G13" s="49"/>
      <c r="H13" s="50"/>
      <c r="I13" s="49"/>
      <c r="J13" s="49"/>
      <c r="K13" s="49"/>
      <c r="L13" s="49"/>
      <c r="M13" s="49"/>
      <c r="N13" s="49"/>
      <c r="O13" s="49"/>
      <c r="P13" s="49"/>
      <c r="Q13" s="49"/>
      <c r="R13" s="49"/>
      <c r="S13" s="49"/>
      <c r="T13" s="49"/>
      <c r="U13" s="49"/>
      <c r="V13" s="49"/>
      <c r="W13" s="49"/>
      <c r="X13" s="49"/>
      <c r="Y13" s="49"/>
      <c r="Z13" s="1"/>
    </row>
    <row r="14" spans="1:26" ht="15" customHeight="1" x14ac:dyDescent="0.2">
      <c r="A14" s="49"/>
      <c r="B14" s="4"/>
      <c r="C14" s="4"/>
      <c r="D14" s="4"/>
      <c r="E14" s="4"/>
      <c r="F14" s="4"/>
      <c r="G14" s="4"/>
      <c r="H14" s="49"/>
      <c r="I14" s="50"/>
      <c r="J14" s="49"/>
      <c r="K14" s="49"/>
      <c r="L14" s="49"/>
      <c r="M14" s="49"/>
      <c r="N14" s="49"/>
      <c r="O14" s="49"/>
      <c r="P14" s="49"/>
      <c r="Q14" s="49"/>
      <c r="R14" s="49"/>
      <c r="S14" s="49"/>
      <c r="T14" s="49"/>
      <c r="U14" s="49"/>
      <c r="V14" s="49"/>
      <c r="W14" s="49"/>
      <c r="X14" s="49"/>
      <c r="Y14" s="49"/>
      <c r="Z14" s="49"/>
    </row>
    <row r="15" spans="1:26" ht="20.25" customHeight="1" x14ac:dyDescent="0.2">
      <c r="A15" s="4"/>
      <c r="B15" s="428" t="s">
        <v>709</v>
      </c>
      <c r="C15" s="419"/>
      <c r="D15" s="419"/>
      <c r="E15" s="419"/>
      <c r="F15" s="432"/>
      <c r="G15" s="4"/>
      <c r="H15" s="145"/>
      <c r="I15" s="145"/>
      <c r="J15" s="145"/>
      <c r="K15" s="145"/>
      <c r="L15" s="145"/>
      <c r="M15" s="145"/>
      <c r="N15" s="145"/>
      <c r="O15" s="145"/>
      <c r="P15" s="145"/>
      <c r="Q15" s="145"/>
      <c r="R15" s="145"/>
      <c r="S15" s="145"/>
      <c r="T15" s="145"/>
      <c r="U15" s="145"/>
      <c r="V15" s="145"/>
      <c r="W15" s="145"/>
      <c r="X15" s="145"/>
      <c r="Y15" s="145"/>
      <c r="Z15" s="145"/>
    </row>
    <row r="16" spans="1:26" ht="20.25" customHeight="1" x14ac:dyDescent="0.2">
      <c r="A16" s="4"/>
      <c r="B16" s="433" t="s">
        <v>710</v>
      </c>
      <c r="C16" s="434" t="s">
        <v>20</v>
      </c>
      <c r="D16" s="414"/>
      <c r="E16" s="435" t="s">
        <v>2430</v>
      </c>
      <c r="F16" s="420"/>
      <c r="G16" s="4"/>
      <c r="H16" s="145"/>
      <c r="I16" s="145"/>
      <c r="J16" s="145"/>
      <c r="K16" s="145"/>
      <c r="L16" s="145"/>
      <c r="M16" s="145"/>
      <c r="N16" s="145"/>
      <c r="O16" s="145"/>
      <c r="P16" s="145"/>
      <c r="Q16" s="145"/>
      <c r="R16" s="145"/>
      <c r="S16" s="145"/>
      <c r="T16" s="145"/>
      <c r="U16" s="145"/>
      <c r="V16" s="145"/>
      <c r="W16" s="145"/>
      <c r="X16" s="145"/>
      <c r="Y16" s="145"/>
      <c r="Z16" s="145"/>
    </row>
    <row r="17" spans="1:26" ht="20.25" customHeight="1" x14ac:dyDescent="0.2">
      <c r="A17" s="4"/>
      <c r="B17" s="425"/>
      <c r="C17" s="416"/>
      <c r="D17" s="418"/>
      <c r="E17" s="170" t="s">
        <v>711</v>
      </c>
      <c r="F17" s="170" t="s">
        <v>712</v>
      </c>
      <c r="G17" s="4"/>
      <c r="H17" s="145"/>
      <c r="I17" s="145"/>
      <c r="J17" s="145"/>
      <c r="K17" s="145"/>
      <c r="L17" s="145"/>
      <c r="M17" s="145"/>
      <c r="N17" s="145"/>
      <c r="O17" s="145"/>
      <c r="P17" s="145"/>
      <c r="Q17" s="145"/>
      <c r="R17" s="145"/>
      <c r="S17" s="145"/>
      <c r="T17" s="145"/>
      <c r="U17" s="145"/>
      <c r="V17" s="145"/>
      <c r="W17" s="145"/>
      <c r="X17" s="145"/>
      <c r="Y17" s="145"/>
      <c r="Z17" s="145"/>
    </row>
    <row r="18" spans="1:26" ht="6" customHeight="1" x14ac:dyDescent="0.2">
      <c r="A18" s="4"/>
      <c r="B18" s="65"/>
      <c r="C18" s="65"/>
      <c r="D18" s="65"/>
      <c r="E18" s="65"/>
      <c r="F18" s="65"/>
      <c r="G18" s="4"/>
      <c r="H18" s="145"/>
      <c r="I18" s="145"/>
      <c r="J18" s="145"/>
      <c r="K18" s="145"/>
      <c r="L18" s="145"/>
      <c r="M18" s="145"/>
      <c r="N18" s="145"/>
      <c r="O18" s="145"/>
      <c r="P18" s="145"/>
      <c r="Q18" s="145"/>
      <c r="R18" s="145"/>
      <c r="S18" s="145"/>
      <c r="T18" s="145"/>
      <c r="U18" s="145"/>
      <c r="V18" s="145"/>
      <c r="W18" s="145"/>
      <c r="X18" s="145"/>
      <c r="Y18" s="145"/>
      <c r="Z18" s="145"/>
    </row>
    <row r="19" spans="1:26" ht="20.25" customHeight="1" x14ac:dyDescent="0.2">
      <c r="A19" s="4"/>
      <c r="B19" s="428" t="s">
        <v>713</v>
      </c>
      <c r="C19" s="419"/>
      <c r="D19" s="419"/>
      <c r="E19" s="419"/>
      <c r="F19" s="432"/>
      <c r="G19" s="4"/>
      <c r="H19" s="145"/>
      <c r="I19" s="145"/>
      <c r="J19" s="145"/>
      <c r="K19" s="145"/>
      <c r="L19" s="145"/>
      <c r="M19" s="145"/>
      <c r="N19" s="145"/>
      <c r="O19" s="145"/>
      <c r="P19" s="145"/>
      <c r="Q19" s="145"/>
      <c r="R19" s="145"/>
      <c r="S19" s="145"/>
      <c r="T19" s="145"/>
      <c r="U19" s="145"/>
      <c r="V19" s="145"/>
      <c r="W19" s="145"/>
      <c r="X19" s="145"/>
      <c r="Y19" s="145"/>
      <c r="Z19" s="145"/>
    </row>
    <row r="20" spans="1:26" ht="20.25" customHeight="1" x14ac:dyDescent="0.2">
      <c r="A20" s="4"/>
      <c r="B20" s="171" t="s">
        <v>714</v>
      </c>
      <c r="C20" s="436" t="s">
        <v>715</v>
      </c>
      <c r="D20" s="437"/>
      <c r="E20" s="172">
        <v>0.05</v>
      </c>
      <c r="F20" s="172">
        <v>0.05</v>
      </c>
      <c r="G20" s="4"/>
      <c r="H20" s="145"/>
      <c r="I20" s="145"/>
      <c r="J20" s="145"/>
      <c r="K20" s="145"/>
      <c r="L20" s="145"/>
      <c r="M20" s="145"/>
      <c r="N20" s="145"/>
      <c r="O20" s="145"/>
      <c r="P20" s="145"/>
      <c r="Q20" s="145"/>
      <c r="R20" s="145"/>
      <c r="S20" s="145"/>
      <c r="T20" s="145"/>
      <c r="U20" s="145"/>
      <c r="V20" s="145"/>
      <c r="W20" s="145"/>
      <c r="X20" s="145"/>
      <c r="Y20" s="145"/>
      <c r="Z20" s="145"/>
    </row>
    <row r="21" spans="1:26" ht="20.25" customHeight="1" x14ac:dyDescent="0.2">
      <c r="A21" s="4"/>
      <c r="B21" s="158" t="s">
        <v>716</v>
      </c>
      <c r="C21" s="438" t="s">
        <v>717</v>
      </c>
      <c r="D21" s="439"/>
      <c r="E21" s="160">
        <v>1.4999999999999999E-2</v>
      </c>
      <c r="F21" s="160">
        <v>1.4999999999999999E-2</v>
      </c>
      <c r="G21" s="4"/>
      <c r="H21" s="145"/>
      <c r="I21" s="145"/>
      <c r="J21" s="145"/>
      <c r="K21" s="145"/>
      <c r="L21" s="145"/>
      <c r="M21" s="145"/>
      <c r="N21" s="145"/>
      <c r="O21" s="145"/>
      <c r="P21" s="145"/>
      <c r="Q21" s="145"/>
      <c r="R21" s="145"/>
      <c r="S21" s="145"/>
      <c r="T21" s="145"/>
      <c r="U21" s="145"/>
      <c r="V21" s="145"/>
      <c r="W21" s="145"/>
      <c r="X21" s="145"/>
      <c r="Y21" s="145"/>
      <c r="Z21" s="145"/>
    </row>
    <row r="22" spans="1:26" ht="20.25" customHeight="1" x14ac:dyDescent="0.2">
      <c r="A22" s="4"/>
      <c r="B22" s="158" t="s">
        <v>718</v>
      </c>
      <c r="C22" s="438" t="s">
        <v>719</v>
      </c>
      <c r="D22" s="439"/>
      <c r="E22" s="160">
        <v>0.01</v>
      </c>
      <c r="F22" s="160">
        <v>0.01</v>
      </c>
      <c r="G22" s="4"/>
      <c r="H22" s="145"/>
      <c r="I22" s="145"/>
      <c r="J22" s="145"/>
      <c r="K22" s="145"/>
      <c r="L22" s="145"/>
      <c r="M22" s="145"/>
      <c r="N22" s="145"/>
      <c r="O22" s="145"/>
      <c r="P22" s="145"/>
      <c r="Q22" s="145"/>
      <c r="R22" s="145"/>
      <c r="S22" s="145"/>
      <c r="T22" s="145"/>
      <c r="U22" s="145"/>
      <c r="V22" s="145"/>
      <c r="W22" s="145"/>
      <c r="X22" s="145"/>
      <c r="Y22" s="145"/>
      <c r="Z22" s="145"/>
    </row>
    <row r="23" spans="1:26" ht="20.25" customHeight="1" x14ac:dyDescent="0.2">
      <c r="A23" s="4"/>
      <c r="B23" s="158" t="s">
        <v>720</v>
      </c>
      <c r="C23" s="438" t="s">
        <v>721</v>
      </c>
      <c r="D23" s="439"/>
      <c r="E23" s="160">
        <v>2E-3</v>
      </c>
      <c r="F23" s="160">
        <v>2E-3</v>
      </c>
      <c r="G23" s="4"/>
      <c r="H23" s="145"/>
      <c r="I23" s="145"/>
      <c r="J23" s="145"/>
      <c r="K23" s="145"/>
      <c r="L23" s="145"/>
      <c r="M23" s="145"/>
      <c r="N23" s="145"/>
      <c r="O23" s="145"/>
      <c r="P23" s="145"/>
      <c r="Q23" s="145"/>
      <c r="R23" s="145"/>
      <c r="S23" s="145"/>
      <c r="T23" s="145"/>
      <c r="U23" s="145"/>
      <c r="V23" s="145"/>
      <c r="W23" s="145"/>
      <c r="X23" s="145"/>
      <c r="Y23" s="145"/>
      <c r="Z23" s="145"/>
    </row>
    <row r="24" spans="1:26" ht="20.25" customHeight="1" x14ac:dyDescent="0.2">
      <c r="A24" s="4"/>
      <c r="B24" s="158" t="s">
        <v>722</v>
      </c>
      <c r="C24" s="438" t="s">
        <v>723</v>
      </c>
      <c r="D24" s="439"/>
      <c r="E24" s="160">
        <v>6.0000000000000001E-3</v>
      </c>
      <c r="F24" s="160">
        <v>6.0000000000000001E-3</v>
      </c>
      <c r="G24" s="4"/>
      <c r="H24" s="145"/>
      <c r="I24" s="145"/>
      <c r="J24" s="145"/>
      <c r="K24" s="145"/>
      <c r="L24" s="145"/>
      <c r="M24" s="145"/>
      <c r="N24" s="145"/>
      <c r="O24" s="145"/>
      <c r="P24" s="145"/>
      <c r="Q24" s="145"/>
      <c r="R24" s="145"/>
      <c r="S24" s="145"/>
      <c r="T24" s="145"/>
      <c r="U24" s="145"/>
      <c r="V24" s="145"/>
      <c r="W24" s="145"/>
      <c r="X24" s="145"/>
      <c r="Y24" s="145"/>
      <c r="Z24" s="145"/>
    </row>
    <row r="25" spans="1:26" ht="20.25" customHeight="1" x14ac:dyDescent="0.2">
      <c r="A25" s="4"/>
      <c r="B25" s="158" t="s">
        <v>724</v>
      </c>
      <c r="C25" s="438" t="s">
        <v>725</v>
      </c>
      <c r="D25" s="439"/>
      <c r="E25" s="160">
        <v>2.5000000000000001E-2</v>
      </c>
      <c r="F25" s="160">
        <v>2.5000000000000001E-2</v>
      </c>
      <c r="G25" s="4"/>
      <c r="H25" s="145"/>
      <c r="I25" s="145"/>
      <c r="J25" s="145"/>
      <c r="K25" s="145"/>
      <c r="L25" s="145"/>
      <c r="M25" s="145"/>
      <c r="N25" s="145"/>
      <c r="O25" s="145"/>
      <c r="P25" s="145"/>
      <c r="Q25" s="145"/>
      <c r="R25" s="145"/>
      <c r="S25" s="145"/>
      <c r="T25" s="145"/>
      <c r="U25" s="145"/>
      <c r="V25" s="145"/>
      <c r="W25" s="145"/>
      <c r="X25" s="145"/>
      <c r="Y25" s="145"/>
      <c r="Z25" s="145"/>
    </row>
    <row r="26" spans="1:26" ht="20.25" customHeight="1" x14ac:dyDescent="0.2">
      <c r="A26" s="4"/>
      <c r="B26" s="158" t="s">
        <v>726</v>
      </c>
      <c r="C26" s="438" t="s">
        <v>727</v>
      </c>
      <c r="D26" s="439"/>
      <c r="E26" s="160">
        <v>0.03</v>
      </c>
      <c r="F26" s="160">
        <v>0.03</v>
      </c>
      <c r="G26" s="4"/>
      <c r="H26" s="145"/>
      <c r="I26" s="145"/>
      <c r="J26" s="145"/>
      <c r="K26" s="145"/>
      <c r="L26" s="145"/>
      <c r="M26" s="145"/>
      <c r="N26" s="145"/>
      <c r="O26" s="145"/>
      <c r="P26" s="145"/>
      <c r="Q26" s="145"/>
      <c r="R26" s="145"/>
      <c r="S26" s="145"/>
      <c r="T26" s="145"/>
      <c r="U26" s="145"/>
      <c r="V26" s="145"/>
      <c r="W26" s="145"/>
      <c r="X26" s="145"/>
      <c r="Y26" s="145"/>
      <c r="Z26" s="145"/>
    </row>
    <row r="27" spans="1:26" ht="20.25" customHeight="1" x14ac:dyDescent="0.2">
      <c r="A27" s="4"/>
      <c r="B27" s="158" t="s">
        <v>728</v>
      </c>
      <c r="C27" s="438" t="s">
        <v>729</v>
      </c>
      <c r="D27" s="439"/>
      <c r="E27" s="160">
        <v>0.08</v>
      </c>
      <c r="F27" s="160">
        <v>0.08</v>
      </c>
      <c r="G27" s="4"/>
      <c r="H27" s="145"/>
      <c r="I27" s="145"/>
      <c r="J27" s="145"/>
      <c r="K27" s="145"/>
      <c r="L27" s="145"/>
      <c r="M27" s="145"/>
      <c r="N27" s="145"/>
      <c r="O27" s="145"/>
      <c r="P27" s="145"/>
      <c r="Q27" s="145"/>
      <c r="R27" s="145"/>
      <c r="S27" s="145"/>
      <c r="T27" s="145"/>
      <c r="U27" s="145"/>
      <c r="V27" s="145"/>
      <c r="W27" s="145"/>
      <c r="X27" s="145"/>
      <c r="Y27" s="145"/>
      <c r="Z27" s="145"/>
    </row>
    <row r="28" spans="1:26" ht="20.25" customHeight="1" x14ac:dyDescent="0.2">
      <c r="A28" s="4"/>
      <c r="B28" s="173" t="s">
        <v>730</v>
      </c>
      <c r="C28" s="440" t="s">
        <v>731</v>
      </c>
      <c r="D28" s="441"/>
      <c r="E28" s="174">
        <v>0.01</v>
      </c>
      <c r="F28" s="174">
        <v>0.01</v>
      </c>
      <c r="G28" s="4"/>
      <c r="H28" s="145"/>
      <c r="I28" s="145"/>
      <c r="J28" s="145"/>
      <c r="K28" s="145"/>
      <c r="L28" s="145"/>
      <c r="M28" s="145"/>
      <c r="N28" s="145"/>
      <c r="O28" s="145"/>
      <c r="P28" s="145"/>
      <c r="Q28" s="145"/>
      <c r="R28" s="145"/>
      <c r="S28" s="145"/>
      <c r="T28" s="145"/>
      <c r="U28" s="145"/>
      <c r="V28" s="145"/>
      <c r="W28" s="145"/>
      <c r="X28" s="145"/>
      <c r="Y28" s="145"/>
      <c r="Z28" s="145"/>
    </row>
    <row r="29" spans="1:26" ht="20.25" customHeight="1" x14ac:dyDescent="0.2">
      <c r="A29" s="4"/>
      <c r="B29" s="175" t="s">
        <v>732</v>
      </c>
      <c r="C29" s="442" t="s">
        <v>34</v>
      </c>
      <c r="D29" s="443"/>
      <c r="E29" s="176">
        <f t="shared" ref="E29:F29" si="0">SUBTOTAL(9,E20:E28)</f>
        <v>0.22800000000000004</v>
      </c>
      <c r="F29" s="176">
        <f t="shared" si="0"/>
        <v>0.22800000000000004</v>
      </c>
      <c r="G29" s="4"/>
      <c r="H29" s="145"/>
      <c r="I29" s="145"/>
      <c r="J29" s="145"/>
      <c r="K29" s="145"/>
      <c r="L29" s="145"/>
      <c r="M29" s="145"/>
      <c r="N29" s="145"/>
      <c r="O29" s="145"/>
      <c r="P29" s="145"/>
      <c r="Q29" s="145"/>
      <c r="R29" s="145"/>
      <c r="S29" s="145"/>
      <c r="T29" s="145"/>
      <c r="U29" s="145"/>
      <c r="V29" s="145"/>
      <c r="W29" s="145"/>
      <c r="X29" s="145"/>
      <c r="Y29" s="145"/>
      <c r="Z29" s="145"/>
    </row>
    <row r="30" spans="1:26" ht="6" customHeight="1" x14ac:dyDescent="0.2">
      <c r="A30" s="4"/>
      <c r="B30" s="65"/>
      <c r="C30" s="65"/>
      <c r="D30" s="65"/>
      <c r="E30" s="163"/>
      <c r="F30" s="163"/>
      <c r="G30" s="4"/>
      <c r="H30" s="145"/>
      <c r="I30" s="145"/>
      <c r="J30" s="145"/>
      <c r="K30" s="145"/>
      <c r="L30" s="145"/>
      <c r="M30" s="145"/>
      <c r="N30" s="145"/>
      <c r="O30" s="145"/>
      <c r="P30" s="145"/>
      <c r="Q30" s="145"/>
      <c r="R30" s="145"/>
      <c r="S30" s="145"/>
      <c r="T30" s="145"/>
      <c r="U30" s="145"/>
      <c r="V30" s="145"/>
      <c r="W30" s="145"/>
      <c r="X30" s="145"/>
      <c r="Y30" s="145"/>
      <c r="Z30" s="145"/>
    </row>
    <row r="31" spans="1:26" ht="20.25" customHeight="1" x14ac:dyDescent="0.2">
      <c r="A31" s="4"/>
      <c r="B31" s="428" t="s">
        <v>733</v>
      </c>
      <c r="C31" s="419"/>
      <c r="D31" s="419"/>
      <c r="E31" s="419"/>
      <c r="F31" s="432"/>
      <c r="G31" s="4"/>
      <c r="H31" s="145"/>
      <c r="I31" s="145"/>
      <c r="J31" s="145"/>
      <c r="K31" s="145"/>
      <c r="L31" s="145"/>
      <c r="M31" s="145"/>
      <c r="N31" s="145"/>
      <c r="O31" s="145"/>
      <c r="P31" s="145"/>
      <c r="Q31" s="145"/>
      <c r="R31" s="145"/>
      <c r="S31" s="145"/>
      <c r="T31" s="145"/>
      <c r="U31" s="145"/>
      <c r="V31" s="145"/>
      <c r="W31" s="145"/>
      <c r="X31" s="145"/>
      <c r="Y31" s="145"/>
      <c r="Z31" s="145"/>
    </row>
    <row r="32" spans="1:26" ht="20.25" customHeight="1" x14ac:dyDescent="0.2">
      <c r="A32" s="4"/>
      <c r="B32" s="171" t="s">
        <v>734</v>
      </c>
      <c r="C32" s="438" t="s">
        <v>735</v>
      </c>
      <c r="D32" s="439"/>
      <c r="E32" s="160">
        <v>0.1797</v>
      </c>
      <c r="F32" s="158" t="s">
        <v>736</v>
      </c>
      <c r="G32" s="4"/>
      <c r="H32" s="145"/>
      <c r="I32" s="145"/>
      <c r="J32" s="145"/>
      <c r="K32" s="145"/>
      <c r="L32" s="145"/>
      <c r="M32" s="145"/>
      <c r="N32" s="145"/>
      <c r="O32" s="145"/>
      <c r="P32" s="145"/>
      <c r="Q32" s="145"/>
      <c r="R32" s="145"/>
      <c r="S32" s="145"/>
      <c r="T32" s="145"/>
      <c r="U32" s="145"/>
      <c r="V32" s="145"/>
      <c r="W32" s="145"/>
      <c r="X32" s="145"/>
      <c r="Y32" s="145"/>
      <c r="Z32" s="145"/>
    </row>
    <row r="33" spans="1:26" ht="20.25" customHeight="1" x14ac:dyDescent="0.2">
      <c r="A33" s="4"/>
      <c r="B33" s="158" t="s">
        <v>737</v>
      </c>
      <c r="C33" s="438" t="s">
        <v>738</v>
      </c>
      <c r="D33" s="439"/>
      <c r="E33" s="160">
        <v>4.6899999999999997E-2</v>
      </c>
      <c r="F33" s="158" t="s">
        <v>736</v>
      </c>
      <c r="G33" s="4"/>
      <c r="H33" s="145"/>
      <c r="I33" s="145"/>
      <c r="J33" s="145"/>
      <c r="K33" s="145"/>
      <c r="L33" s="145"/>
      <c r="M33" s="145"/>
      <c r="N33" s="145"/>
      <c r="O33" s="145"/>
      <c r="P33" s="145"/>
      <c r="Q33" s="145"/>
      <c r="R33" s="145"/>
      <c r="S33" s="145"/>
      <c r="T33" s="145"/>
      <c r="U33" s="145"/>
      <c r="V33" s="145"/>
      <c r="W33" s="145"/>
      <c r="X33" s="145"/>
      <c r="Y33" s="145"/>
      <c r="Z33" s="145"/>
    </row>
    <row r="34" spans="1:26" ht="20.25" customHeight="1" x14ac:dyDescent="0.2">
      <c r="A34" s="4"/>
      <c r="B34" s="158" t="s">
        <v>739</v>
      </c>
      <c r="C34" s="438" t="s">
        <v>740</v>
      </c>
      <c r="D34" s="439"/>
      <c r="E34" s="160">
        <v>8.6E-3</v>
      </c>
      <c r="F34" s="160">
        <v>6.4999999999999997E-3</v>
      </c>
      <c r="G34" s="4"/>
      <c r="H34" s="145"/>
      <c r="I34" s="145"/>
      <c r="J34" s="145"/>
      <c r="K34" s="145"/>
      <c r="L34" s="145"/>
      <c r="M34" s="145"/>
      <c r="N34" s="145"/>
      <c r="O34" s="145"/>
      <c r="P34" s="145"/>
      <c r="Q34" s="145"/>
      <c r="R34" s="145"/>
      <c r="S34" s="145"/>
      <c r="T34" s="145"/>
      <c r="U34" s="145"/>
      <c r="V34" s="145"/>
      <c r="W34" s="145"/>
      <c r="X34" s="145"/>
      <c r="Y34" s="145"/>
      <c r="Z34" s="145"/>
    </row>
    <row r="35" spans="1:26" ht="20.25" customHeight="1" x14ac:dyDescent="0.2">
      <c r="A35" s="4"/>
      <c r="B35" s="158" t="s">
        <v>741</v>
      </c>
      <c r="C35" s="438" t="s">
        <v>742</v>
      </c>
      <c r="D35" s="439"/>
      <c r="E35" s="160">
        <v>0.11020000000000001</v>
      </c>
      <c r="F35" s="160">
        <v>8.3299999999999999E-2</v>
      </c>
      <c r="G35" s="4"/>
      <c r="H35" s="145"/>
      <c r="I35" s="145"/>
      <c r="J35" s="145"/>
      <c r="K35" s="145"/>
      <c r="L35" s="145"/>
      <c r="M35" s="145"/>
      <c r="N35" s="145"/>
      <c r="O35" s="145"/>
      <c r="P35" s="145"/>
      <c r="Q35" s="145"/>
      <c r="R35" s="145"/>
      <c r="S35" s="145"/>
      <c r="T35" s="145"/>
      <c r="U35" s="145"/>
      <c r="V35" s="145"/>
      <c r="W35" s="145"/>
      <c r="X35" s="145"/>
      <c r="Y35" s="145"/>
      <c r="Z35" s="145"/>
    </row>
    <row r="36" spans="1:26" ht="20.25" customHeight="1" x14ac:dyDescent="0.2">
      <c r="A36" s="4"/>
      <c r="B36" s="158" t="s">
        <v>743</v>
      </c>
      <c r="C36" s="438" t="s">
        <v>744</v>
      </c>
      <c r="D36" s="439"/>
      <c r="E36" s="160">
        <v>6.9999999999999999E-4</v>
      </c>
      <c r="F36" s="160">
        <v>5.0000000000000001E-4</v>
      </c>
      <c r="G36" s="4"/>
      <c r="H36" s="145"/>
      <c r="I36" s="145"/>
      <c r="J36" s="145"/>
      <c r="K36" s="145"/>
      <c r="L36" s="145"/>
      <c r="M36" s="145"/>
      <c r="N36" s="145"/>
      <c r="O36" s="145"/>
      <c r="P36" s="145"/>
      <c r="Q36" s="145"/>
      <c r="R36" s="145"/>
      <c r="S36" s="145"/>
      <c r="T36" s="145"/>
      <c r="U36" s="145"/>
      <c r="V36" s="145"/>
      <c r="W36" s="145"/>
      <c r="X36" s="145"/>
      <c r="Y36" s="145"/>
      <c r="Z36" s="145"/>
    </row>
    <row r="37" spans="1:26" ht="20.25" customHeight="1" x14ac:dyDescent="0.2">
      <c r="A37" s="4"/>
      <c r="B37" s="158" t="s">
        <v>745</v>
      </c>
      <c r="C37" s="438" t="s">
        <v>746</v>
      </c>
      <c r="D37" s="439"/>
      <c r="E37" s="160">
        <v>7.3000000000000001E-3</v>
      </c>
      <c r="F37" s="160">
        <v>5.5999999999999999E-3</v>
      </c>
      <c r="G37" s="4"/>
      <c r="H37" s="145"/>
      <c r="I37" s="145"/>
      <c r="J37" s="145"/>
      <c r="K37" s="145"/>
      <c r="L37" s="145"/>
      <c r="M37" s="145"/>
      <c r="N37" s="145"/>
      <c r="O37" s="145"/>
      <c r="P37" s="145"/>
      <c r="Q37" s="145"/>
      <c r="R37" s="145"/>
      <c r="S37" s="145"/>
      <c r="T37" s="145"/>
      <c r="U37" s="145"/>
      <c r="V37" s="145"/>
      <c r="W37" s="145"/>
      <c r="X37" s="145"/>
      <c r="Y37" s="145"/>
      <c r="Z37" s="145"/>
    </row>
    <row r="38" spans="1:26" ht="20.25" customHeight="1" x14ac:dyDescent="0.2">
      <c r="A38" s="4"/>
      <c r="B38" s="158" t="s">
        <v>747</v>
      </c>
      <c r="C38" s="438" t="s">
        <v>748</v>
      </c>
      <c r="D38" s="439"/>
      <c r="E38" s="160">
        <v>1.34E-2</v>
      </c>
      <c r="F38" s="158" t="s">
        <v>736</v>
      </c>
      <c r="G38" s="4"/>
      <c r="H38" s="145"/>
      <c r="I38" s="145"/>
      <c r="J38" s="145"/>
      <c r="K38" s="145"/>
      <c r="L38" s="145"/>
      <c r="M38" s="145"/>
      <c r="N38" s="145"/>
      <c r="O38" s="145"/>
      <c r="P38" s="145"/>
      <c r="Q38" s="145"/>
      <c r="R38" s="145"/>
      <c r="S38" s="145"/>
      <c r="T38" s="145"/>
      <c r="U38" s="145"/>
      <c r="V38" s="145"/>
      <c r="W38" s="145"/>
      <c r="X38" s="145"/>
      <c r="Y38" s="145"/>
      <c r="Z38" s="145"/>
    </row>
    <row r="39" spans="1:26" ht="20.25" customHeight="1" x14ac:dyDescent="0.2">
      <c r="A39" s="4"/>
      <c r="B39" s="158" t="s">
        <v>749</v>
      </c>
      <c r="C39" s="438" t="s">
        <v>750</v>
      </c>
      <c r="D39" s="439"/>
      <c r="E39" s="160">
        <v>1E-3</v>
      </c>
      <c r="F39" s="160">
        <v>6.9999999999999999E-4</v>
      </c>
      <c r="G39" s="4"/>
      <c r="H39" s="145"/>
      <c r="I39" s="145"/>
      <c r="J39" s="145"/>
      <c r="K39" s="145"/>
      <c r="L39" s="145"/>
      <c r="M39" s="145"/>
      <c r="N39" s="145"/>
      <c r="O39" s="145"/>
      <c r="P39" s="145"/>
      <c r="Q39" s="145"/>
      <c r="R39" s="145"/>
      <c r="S39" s="145"/>
      <c r="T39" s="145"/>
      <c r="U39" s="145"/>
      <c r="V39" s="145"/>
      <c r="W39" s="145"/>
      <c r="X39" s="145"/>
      <c r="Y39" s="145"/>
      <c r="Z39" s="145"/>
    </row>
    <row r="40" spans="1:26" ht="20.25" customHeight="1" x14ac:dyDescent="0.2">
      <c r="A40" s="4"/>
      <c r="B40" s="158" t="s">
        <v>751</v>
      </c>
      <c r="C40" s="438" t="s">
        <v>752</v>
      </c>
      <c r="D40" s="439"/>
      <c r="E40" s="160">
        <v>0.11219999999999999</v>
      </c>
      <c r="F40" s="160">
        <v>8.48E-2</v>
      </c>
      <c r="G40" s="4"/>
      <c r="H40" s="145"/>
      <c r="I40" s="145"/>
      <c r="J40" s="145"/>
      <c r="K40" s="145"/>
      <c r="L40" s="145"/>
      <c r="M40" s="145"/>
      <c r="N40" s="145"/>
      <c r="O40" s="145"/>
      <c r="P40" s="145"/>
      <c r="Q40" s="145"/>
      <c r="R40" s="145"/>
      <c r="S40" s="145"/>
      <c r="T40" s="145"/>
      <c r="U40" s="145"/>
      <c r="V40" s="145"/>
      <c r="W40" s="145"/>
      <c r="X40" s="145"/>
      <c r="Y40" s="145"/>
      <c r="Z40" s="145"/>
    </row>
    <row r="41" spans="1:26" ht="20.25" customHeight="1" x14ac:dyDescent="0.2">
      <c r="A41" s="4"/>
      <c r="B41" s="173" t="s">
        <v>753</v>
      </c>
      <c r="C41" s="440" t="s">
        <v>754</v>
      </c>
      <c r="D41" s="441"/>
      <c r="E41" s="174">
        <v>2.9999999999999997E-4</v>
      </c>
      <c r="F41" s="174">
        <v>2.9999999999999997E-4</v>
      </c>
      <c r="G41" s="4"/>
      <c r="H41" s="145"/>
      <c r="I41" s="145"/>
      <c r="J41" s="145"/>
      <c r="K41" s="145"/>
      <c r="L41" s="145"/>
      <c r="M41" s="145"/>
      <c r="N41" s="145"/>
      <c r="O41" s="145"/>
      <c r="P41" s="145"/>
      <c r="Q41" s="145"/>
      <c r="R41" s="145"/>
      <c r="S41" s="145"/>
      <c r="T41" s="145"/>
      <c r="U41" s="145"/>
      <c r="V41" s="145"/>
      <c r="W41" s="145"/>
      <c r="X41" s="145"/>
      <c r="Y41" s="145"/>
      <c r="Z41" s="145"/>
    </row>
    <row r="42" spans="1:26" ht="20.25" customHeight="1" x14ac:dyDescent="0.2">
      <c r="A42" s="4"/>
      <c r="B42" s="175" t="s">
        <v>755</v>
      </c>
      <c r="C42" s="442" t="s">
        <v>34</v>
      </c>
      <c r="D42" s="443"/>
      <c r="E42" s="176">
        <f t="shared" ref="E42:F42" si="1">SUBTOTAL(9,E32:E41)</f>
        <v>0.4803</v>
      </c>
      <c r="F42" s="176">
        <f t="shared" si="1"/>
        <v>0.1817</v>
      </c>
      <c r="G42" s="4"/>
      <c r="H42" s="145"/>
      <c r="I42" s="145"/>
      <c r="J42" s="145"/>
      <c r="K42" s="145"/>
      <c r="L42" s="145"/>
      <c r="M42" s="145"/>
      <c r="N42" s="145"/>
      <c r="O42" s="145"/>
      <c r="P42" s="145"/>
      <c r="Q42" s="145"/>
      <c r="R42" s="145"/>
      <c r="S42" s="145"/>
      <c r="T42" s="145"/>
      <c r="U42" s="145"/>
      <c r="V42" s="145"/>
      <c r="W42" s="145"/>
      <c r="X42" s="145"/>
      <c r="Y42" s="145"/>
      <c r="Z42" s="145"/>
    </row>
    <row r="43" spans="1:26" ht="6" customHeight="1" x14ac:dyDescent="0.2">
      <c r="A43" s="4"/>
      <c r="B43" s="65"/>
      <c r="C43" s="65"/>
      <c r="D43" s="65"/>
      <c r="E43" s="163"/>
      <c r="F43" s="163"/>
      <c r="G43" s="4"/>
      <c r="H43" s="145"/>
      <c r="I43" s="145"/>
      <c r="J43" s="145"/>
      <c r="K43" s="145"/>
      <c r="L43" s="145"/>
      <c r="M43" s="145"/>
      <c r="N43" s="145"/>
      <c r="O43" s="145"/>
      <c r="P43" s="145"/>
      <c r="Q43" s="145"/>
      <c r="R43" s="145"/>
      <c r="S43" s="145"/>
      <c r="T43" s="145"/>
      <c r="U43" s="145"/>
      <c r="V43" s="145"/>
      <c r="W43" s="145"/>
      <c r="X43" s="145"/>
      <c r="Y43" s="145"/>
      <c r="Z43" s="145"/>
    </row>
    <row r="44" spans="1:26" ht="20.25" customHeight="1" x14ac:dyDescent="0.2">
      <c r="A44" s="4"/>
      <c r="B44" s="428" t="s">
        <v>756</v>
      </c>
      <c r="C44" s="419"/>
      <c r="D44" s="419"/>
      <c r="E44" s="419"/>
      <c r="F44" s="432"/>
      <c r="G44" s="4"/>
      <c r="H44" s="145"/>
      <c r="I44" s="145"/>
      <c r="J44" s="145"/>
      <c r="K44" s="145"/>
      <c r="L44" s="145"/>
      <c r="M44" s="145"/>
      <c r="N44" s="145"/>
      <c r="O44" s="145"/>
      <c r="P44" s="145"/>
      <c r="Q44" s="145"/>
      <c r="R44" s="145"/>
      <c r="S44" s="145"/>
      <c r="T44" s="145"/>
      <c r="U44" s="145"/>
      <c r="V44" s="145"/>
      <c r="W44" s="145"/>
      <c r="X44" s="145"/>
      <c r="Y44" s="145"/>
      <c r="Z44" s="145"/>
    </row>
    <row r="45" spans="1:26" ht="20.25" customHeight="1" x14ac:dyDescent="0.2">
      <c r="A45" s="4"/>
      <c r="B45" s="171" t="s">
        <v>757</v>
      </c>
      <c r="C45" s="438" t="s">
        <v>758</v>
      </c>
      <c r="D45" s="439"/>
      <c r="E45" s="160">
        <v>4.8099999999999997E-2</v>
      </c>
      <c r="F45" s="160">
        <v>3.6400000000000002E-2</v>
      </c>
      <c r="G45" s="4"/>
      <c r="H45" s="145"/>
      <c r="I45" s="145"/>
      <c r="J45" s="145"/>
      <c r="K45" s="145"/>
      <c r="L45" s="145"/>
      <c r="M45" s="145"/>
      <c r="N45" s="145"/>
      <c r="O45" s="145"/>
      <c r="P45" s="145"/>
      <c r="Q45" s="145"/>
      <c r="R45" s="145"/>
      <c r="S45" s="145"/>
      <c r="T45" s="145"/>
      <c r="U45" s="145"/>
      <c r="V45" s="145"/>
      <c r="W45" s="145"/>
      <c r="X45" s="145"/>
      <c r="Y45" s="145"/>
      <c r="Z45" s="145"/>
    </row>
    <row r="46" spans="1:26" ht="20.25" customHeight="1" x14ac:dyDescent="0.2">
      <c r="A46" s="4"/>
      <c r="B46" s="158" t="s">
        <v>759</v>
      </c>
      <c r="C46" s="438" t="s">
        <v>760</v>
      </c>
      <c r="D46" s="439"/>
      <c r="E46" s="160">
        <v>1.1000000000000001E-3</v>
      </c>
      <c r="F46" s="160">
        <v>8.9999999999999998E-4</v>
      </c>
      <c r="G46" s="4"/>
      <c r="H46" s="145"/>
      <c r="I46" s="145"/>
      <c r="J46" s="145"/>
      <c r="K46" s="145"/>
      <c r="L46" s="145"/>
      <c r="M46" s="145"/>
      <c r="N46" s="145"/>
      <c r="O46" s="145"/>
      <c r="P46" s="145"/>
      <c r="Q46" s="145"/>
      <c r="R46" s="145"/>
      <c r="S46" s="145"/>
      <c r="T46" s="145"/>
      <c r="U46" s="145"/>
      <c r="V46" s="145"/>
      <c r="W46" s="145"/>
      <c r="X46" s="145"/>
      <c r="Y46" s="145"/>
      <c r="Z46" s="145"/>
    </row>
    <row r="47" spans="1:26" ht="20.25" customHeight="1" x14ac:dyDescent="0.2">
      <c r="A47" s="4"/>
      <c r="B47" s="158" t="s">
        <v>761</v>
      </c>
      <c r="C47" s="438" t="s">
        <v>762</v>
      </c>
      <c r="D47" s="439"/>
      <c r="E47" s="160">
        <v>2.98E-2</v>
      </c>
      <c r="F47" s="160">
        <v>2.2499999999999999E-2</v>
      </c>
      <c r="G47" s="4"/>
      <c r="H47" s="145"/>
      <c r="I47" s="145"/>
      <c r="J47" s="145"/>
      <c r="K47" s="145"/>
      <c r="L47" s="145"/>
      <c r="M47" s="145"/>
      <c r="N47" s="145"/>
      <c r="O47" s="145"/>
      <c r="P47" s="145"/>
      <c r="Q47" s="145"/>
      <c r="R47" s="145"/>
      <c r="S47" s="145"/>
      <c r="T47" s="145"/>
      <c r="U47" s="145"/>
      <c r="V47" s="145"/>
      <c r="W47" s="145"/>
      <c r="X47" s="145"/>
      <c r="Y47" s="145"/>
      <c r="Z47" s="145"/>
    </row>
    <row r="48" spans="1:26" ht="20.25" customHeight="1" x14ac:dyDescent="0.2">
      <c r="A48" s="4"/>
      <c r="B48" s="158" t="s">
        <v>763</v>
      </c>
      <c r="C48" s="438" t="s">
        <v>764</v>
      </c>
      <c r="D48" s="439"/>
      <c r="E48" s="160">
        <v>2.75E-2</v>
      </c>
      <c r="F48" s="160">
        <v>2.0799999999999999E-2</v>
      </c>
      <c r="G48" s="4"/>
      <c r="H48" s="145"/>
      <c r="I48" s="145"/>
      <c r="J48" s="145"/>
      <c r="K48" s="145"/>
      <c r="L48" s="145"/>
      <c r="M48" s="145"/>
      <c r="N48" s="145"/>
      <c r="O48" s="145"/>
      <c r="P48" s="145"/>
      <c r="Q48" s="145"/>
      <c r="R48" s="145"/>
      <c r="S48" s="145"/>
      <c r="T48" s="145"/>
      <c r="U48" s="145"/>
      <c r="V48" s="145"/>
      <c r="W48" s="145"/>
      <c r="X48" s="145"/>
      <c r="Y48" s="145"/>
      <c r="Z48" s="145"/>
    </row>
    <row r="49" spans="1:26" ht="20.25" customHeight="1" x14ac:dyDescent="0.2">
      <c r="A49" s="4"/>
      <c r="B49" s="173" t="s">
        <v>765</v>
      </c>
      <c r="C49" s="438" t="s">
        <v>766</v>
      </c>
      <c r="D49" s="439"/>
      <c r="E49" s="174">
        <v>4.1000000000000003E-3</v>
      </c>
      <c r="F49" s="174">
        <v>3.0999999999999999E-3</v>
      </c>
      <c r="G49" s="4"/>
      <c r="H49" s="145"/>
      <c r="I49" s="145"/>
      <c r="J49" s="145"/>
      <c r="K49" s="145"/>
      <c r="L49" s="145"/>
      <c r="M49" s="145"/>
      <c r="N49" s="145"/>
      <c r="O49" s="145"/>
      <c r="P49" s="145"/>
      <c r="Q49" s="145"/>
      <c r="R49" s="145"/>
      <c r="S49" s="145"/>
      <c r="T49" s="145"/>
      <c r="U49" s="145"/>
      <c r="V49" s="145"/>
      <c r="W49" s="145"/>
      <c r="X49" s="145"/>
      <c r="Y49" s="145"/>
      <c r="Z49" s="145"/>
    </row>
    <row r="50" spans="1:26" ht="20.25" customHeight="1" x14ac:dyDescent="0.2">
      <c r="A50" s="4"/>
      <c r="B50" s="175" t="s">
        <v>767</v>
      </c>
      <c r="C50" s="435" t="s">
        <v>34</v>
      </c>
      <c r="D50" s="420"/>
      <c r="E50" s="176">
        <f t="shared" ref="E50:F50" si="2">SUBTOTAL(9,E45:E49)</f>
        <v>0.11059999999999999</v>
      </c>
      <c r="F50" s="176">
        <f t="shared" si="2"/>
        <v>8.3700000000000011E-2</v>
      </c>
      <c r="G50" s="4"/>
      <c r="H50" s="145"/>
      <c r="I50" s="145"/>
      <c r="J50" s="145"/>
      <c r="K50" s="145"/>
      <c r="L50" s="145"/>
      <c r="M50" s="145"/>
      <c r="N50" s="145"/>
      <c r="O50" s="145"/>
      <c r="P50" s="145"/>
      <c r="Q50" s="145"/>
      <c r="R50" s="145"/>
      <c r="S50" s="145"/>
      <c r="T50" s="145"/>
      <c r="U50" s="145"/>
      <c r="V50" s="145"/>
      <c r="W50" s="145"/>
      <c r="X50" s="145"/>
      <c r="Y50" s="145"/>
      <c r="Z50" s="145"/>
    </row>
    <row r="51" spans="1:26" ht="6" customHeight="1" x14ac:dyDescent="0.2">
      <c r="A51" s="4"/>
      <c r="B51" s="65"/>
      <c r="C51" s="65"/>
      <c r="D51" s="65"/>
      <c r="E51" s="163"/>
      <c r="F51" s="163"/>
      <c r="G51" s="4"/>
      <c r="H51" s="145"/>
      <c r="I51" s="145"/>
      <c r="J51" s="145"/>
      <c r="K51" s="145"/>
      <c r="L51" s="145"/>
      <c r="M51" s="145"/>
      <c r="N51" s="145"/>
      <c r="O51" s="145"/>
      <c r="P51" s="145"/>
      <c r="Q51" s="145"/>
      <c r="R51" s="145"/>
      <c r="S51" s="145"/>
      <c r="T51" s="145"/>
      <c r="U51" s="145"/>
      <c r="V51" s="145"/>
      <c r="W51" s="145"/>
      <c r="X51" s="145"/>
      <c r="Y51" s="145"/>
      <c r="Z51" s="145"/>
    </row>
    <row r="52" spans="1:26" ht="20.25" customHeight="1" x14ac:dyDescent="0.2">
      <c r="A52" s="4"/>
      <c r="B52" s="428" t="s">
        <v>768</v>
      </c>
      <c r="C52" s="419"/>
      <c r="D52" s="419"/>
      <c r="E52" s="419"/>
      <c r="F52" s="432"/>
      <c r="G52" s="4"/>
      <c r="H52" s="145"/>
      <c r="I52" s="145"/>
      <c r="J52" s="145"/>
      <c r="K52" s="145"/>
      <c r="L52" s="145"/>
      <c r="M52" s="145"/>
      <c r="N52" s="145"/>
      <c r="O52" s="145"/>
      <c r="P52" s="145"/>
      <c r="Q52" s="145"/>
      <c r="R52" s="145"/>
      <c r="S52" s="145"/>
      <c r="T52" s="145"/>
      <c r="U52" s="145"/>
      <c r="V52" s="145"/>
      <c r="W52" s="145"/>
      <c r="X52" s="145"/>
      <c r="Y52" s="145"/>
      <c r="Z52" s="145"/>
    </row>
    <row r="53" spans="1:26" ht="27.6" customHeight="1" x14ac:dyDescent="0.2">
      <c r="A53" s="4"/>
      <c r="B53" s="171" t="s">
        <v>769</v>
      </c>
      <c r="C53" s="238" t="s">
        <v>1239</v>
      </c>
      <c r="D53" s="239"/>
      <c r="E53" s="160">
        <f>ROUND(E42*E29-E20*E35,4)</f>
        <v>0.104</v>
      </c>
      <c r="F53" s="160">
        <f>ROUND(F42*F29-F20*F35,4)</f>
        <v>3.73E-2</v>
      </c>
      <c r="G53" s="4"/>
      <c r="H53" s="145"/>
      <c r="I53" s="145"/>
      <c r="J53" s="145"/>
      <c r="K53" s="145"/>
      <c r="L53" s="145"/>
      <c r="M53" s="145"/>
      <c r="N53" s="145"/>
      <c r="O53" s="145"/>
      <c r="P53" s="145"/>
      <c r="Q53" s="145"/>
      <c r="R53" s="145"/>
      <c r="S53" s="145"/>
      <c r="T53" s="145"/>
      <c r="U53" s="145"/>
      <c r="V53" s="145"/>
      <c r="W53" s="145"/>
      <c r="X53" s="145"/>
      <c r="Y53" s="145"/>
      <c r="Z53" s="145"/>
    </row>
    <row r="54" spans="1:26" ht="28.5" customHeight="1" x14ac:dyDescent="0.2">
      <c r="A54" s="4"/>
      <c r="B54" s="173" t="s">
        <v>770</v>
      </c>
      <c r="C54" s="238" t="s">
        <v>771</v>
      </c>
      <c r="D54" s="239"/>
      <c r="E54" s="160">
        <f t="shared" ref="E54:F54" si="3">E29*E46+E27*E45</f>
        <v>4.0987999999999997E-3</v>
      </c>
      <c r="F54" s="160">
        <f t="shared" si="3"/>
        <v>3.1172000000000001E-3</v>
      </c>
      <c r="G54" s="4"/>
      <c r="H54" s="145"/>
      <c r="I54" s="145"/>
      <c r="J54" s="145"/>
      <c r="K54" s="145"/>
      <c r="L54" s="145"/>
      <c r="M54" s="145"/>
      <c r="N54" s="145"/>
      <c r="O54" s="145"/>
      <c r="P54" s="145"/>
      <c r="Q54" s="145"/>
      <c r="R54" s="145"/>
      <c r="S54" s="145"/>
      <c r="T54" s="145"/>
      <c r="U54" s="145"/>
      <c r="V54" s="145"/>
      <c r="W54" s="145"/>
      <c r="X54" s="145"/>
      <c r="Y54" s="145"/>
      <c r="Z54" s="145"/>
    </row>
    <row r="55" spans="1:26" ht="20.25" customHeight="1" x14ac:dyDescent="0.2">
      <c r="A55" s="4"/>
      <c r="B55" s="177" t="s">
        <v>772</v>
      </c>
      <c r="C55" s="435" t="s">
        <v>34</v>
      </c>
      <c r="D55" s="420"/>
      <c r="E55" s="178">
        <f>SUBTOTAL(9,E53:E54)</f>
        <v>0.10809879999999999</v>
      </c>
      <c r="F55" s="178">
        <f>ROUND(SUBTOTAL(9,F53:F54),4)</f>
        <v>4.0399999999999998E-2</v>
      </c>
      <c r="G55" s="4"/>
      <c r="H55" s="145"/>
      <c r="I55" s="145"/>
      <c r="J55" s="145"/>
      <c r="K55" s="145"/>
      <c r="L55" s="145"/>
      <c r="M55" s="145"/>
      <c r="N55" s="145"/>
      <c r="O55" s="145"/>
      <c r="P55" s="145"/>
      <c r="Q55" s="145"/>
      <c r="R55" s="145"/>
      <c r="S55" s="145"/>
      <c r="T55" s="145"/>
      <c r="U55" s="145"/>
      <c r="V55" s="145"/>
      <c r="W55" s="145"/>
      <c r="X55" s="145"/>
      <c r="Y55" s="145"/>
      <c r="Z55" s="145"/>
    </row>
    <row r="56" spans="1:26" ht="26.25" customHeight="1" x14ac:dyDescent="0.2">
      <c r="A56" s="4"/>
      <c r="B56" s="428" t="s">
        <v>773</v>
      </c>
      <c r="C56" s="419"/>
      <c r="D56" s="420"/>
      <c r="E56" s="70">
        <f t="shared" ref="E56:F56" si="4">SUM(E29,E42,E50,E55)</f>
        <v>0.92699880000000001</v>
      </c>
      <c r="F56" s="70">
        <f t="shared" si="4"/>
        <v>0.53380000000000005</v>
      </c>
      <c r="G56" s="4"/>
      <c r="H56" s="145"/>
      <c r="I56" s="145"/>
      <c r="J56" s="145"/>
      <c r="K56" s="145"/>
      <c r="L56" s="145"/>
      <c r="M56" s="145"/>
      <c r="N56" s="145"/>
      <c r="O56" s="145"/>
      <c r="P56" s="145"/>
      <c r="Q56" s="145"/>
      <c r="R56" s="145"/>
      <c r="S56" s="145"/>
      <c r="T56" s="145"/>
      <c r="U56" s="145"/>
      <c r="V56" s="145"/>
      <c r="W56" s="145"/>
      <c r="X56" s="145"/>
      <c r="Y56" s="145"/>
      <c r="Z56" s="145"/>
    </row>
    <row r="57" spans="1:26" ht="20.25" customHeight="1" x14ac:dyDescent="0.2">
      <c r="A57" s="4"/>
      <c r="B57" s="4"/>
      <c r="C57" s="4"/>
      <c r="D57" s="4"/>
      <c r="E57" s="4"/>
      <c r="F57" s="4"/>
      <c r="G57" s="4"/>
      <c r="H57" s="145"/>
      <c r="I57" s="145"/>
      <c r="J57" s="145"/>
      <c r="K57" s="145"/>
      <c r="L57" s="145"/>
      <c r="M57" s="145"/>
      <c r="N57" s="145"/>
      <c r="O57" s="145"/>
      <c r="P57" s="145"/>
      <c r="Q57" s="145"/>
      <c r="R57" s="145"/>
      <c r="S57" s="145"/>
      <c r="T57" s="145"/>
      <c r="U57" s="145"/>
      <c r="V57" s="145"/>
      <c r="W57" s="145"/>
      <c r="X57" s="145"/>
      <c r="Y57" s="145"/>
      <c r="Z57" s="145"/>
    </row>
    <row r="58" spans="1:26" ht="20.25" customHeight="1" x14ac:dyDescent="0.2">
      <c r="A58" s="4"/>
      <c r="B58" s="179" t="s">
        <v>699</v>
      </c>
      <c r="C58" s="164"/>
      <c r="D58" s="164"/>
      <c r="E58" s="166"/>
      <c r="F58" s="166"/>
      <c r="G58" s="4"/>
      <c r="H58" s="145"/>
      <c r="I58" s="145"/>
      <c r="J58" s="145"/>
      <c r="K58" s="145"/>
      <c r="L58" s="145"/>
      <c r="M58" s="145"/>
      <c r="N58" s="145"/>
      <c r="O58" s="145"/>
      <c r="P58" s="145"/>
      <c r="Q58" s="145"/>
      <c r="R58" s="145"/>
      <c r="S58" s="145"/>
      <c r="T58" s="145"/>
      <c r="U58" s="145"/>
      <c r="V58" s="145"/>
      <c r="W58" s="145"/>
      <c r="X58" s="145"/>
      <c r="Y58" s="145"/>
      <c r="Z58" s="145"/>
    </row>
    <row r="59" spans="1:26" ht="20.25" customHeight="1" x14ac:dyDescent="0.2">
      <c r="A59" s="4"/>
      <c r="B59" s="32" t="s">
        <v>700</v>
      </c>
      <c r="C59" s="429" t="s">
        <v>1240</v>
      </c>
      <c r="D59" s="401"/>
      <c r="E59" s="401"/>
      <c r="F59" s="401"/>
      <c r="G59" s="401"/>
      <c r="H59" s="4"/>
      <c r="I59" s="145"/>
      <c r="J59" s="145"/>
      <c r="K59" s="145"/>
      <c r="L59" s="145"/>
      <c r="M59" s="145"/>
      <c r="N59" s="145"/>
      <c r="O59" s="145"/>
      <c r="P59" s="145"/>
      <c r="Q59" s="145"/>
      <c r="R59" s="145"/>
      <c r="S59" s="145"/>
      <c r="T59" s="145"/>
      <c r="U59" s="145"/>
      <c r="V59" s="145"/>
      <c r="W59" s="145"/>
      <c r="X59" s="145"/>
      <c r="Y59" s="145"/>
      <c r="Z59" s="145"/>
    </row>
    <row r="60" spans="1:26" ht="20.25" customHeight="1" x14ac:dyDescent="0.2">
      <c r="A60" s="4"/>
      <c r="B60" s="32" t="s">
        <v>702</v>
      </c>
      <c r="C60" s="430" t="s">
        <v>2432</v>
      </c>
      <c r="D60" s="401"/>
      <c r="E60" s="401"/>
      <c r="F60" s="401"/>
      <c r="H60" s="4"/>
      <c r="I60" s="145"/>
      <c r="J60" s="145"/>
      <c r="K60" s="145"/>
      <c r="L60" s="145"/>
      <c r="M60" s="145"/>
      <c r="N60" s="145"/>
      <c r="O60" s="145"/>
      <c r="P60" s="145"/>
      <c r="Q60" s="145"/>
      <c r="R60" s="145"/>
      <c r="S60" s="145"/>
      <c r="T60" s="145"/>
      <c r="U60" s="145"/>
      <c r="V60" s="145"/>
      <c r="W60" s="145"/>
      <c r="X60" s="145"/>
      <c r="Y60" s="145"/>
      <c r="Z60" s="145"/>
    </row>
    <row r="61" spans="1:26" ht="20.25" customHeight="1" x14ac:dyDescent="0.2">
      <c r="A61" s="4"/>
      <c r="B61" s="32"/>
      <c r="C61" s="49"/>
      <c r="D61" s="49"/>
      <c r="E61" s="165"/>
      <c r="F61" s="165"/>
      <c r="G61" s="165"/>
      <c r="H61" s="4"/>
      <c r="I61" s="145"/>
      <c r="J61" s="145"/>
      <c r="K61" s="145"/>
      <c r="L61" s="145"/>
      <c r="M61" s="145"/>
      <c r="N61" s="145"/>
      <c r="O61" s="145"/>
      <c r="P61" s="145"/>
      <c r="Q61" s="145"/>
      <c r="R61" s="145"/>
      <c r="S61" s="145"/>
      <c r="T61" s="145"/>
      <c r="U61" s="145"/>
      <c r="V61" s="145"/>
      <c r="W61" s="145"/>
      <c r="X61" s="145"/>
      <c r="Y61" s="145"/>
      <c r="Z61" s="145"/>
    </row>
    <row r="62" spans="1:26" ht="20.25" customHeight="1" x14ac:dyDescent="0.2">
      <c r="A62" s="4"/>
      <c r="B62" s="179" t="s">
        <v>705</v>
      </c>
      <c r="C62" s="164"/>
      <c r="D62" s="164"/>
      <c r="E62" s="166"/>
      <c r="F62" s="166"/>
      <c r="G62" s="4"/>
      <c r="H62" s="145"/>
      <c r="I62" s="145"/>
      <c r="J62" s="145"/>
      <c r="K62" s="145"/>
      <c r="L62" s="145"/>
      <c r="M62" s="145"/>
      <c r="N62" s="145"/>
      <c r="O62" s="145"/>
      <c r="P62" s="145"/>
      <c r="Q62" s="145"/>
      <c r="R62" s="145"/>
      <c r="S62" s="145"/>
      <c r="T62" s="145"/>
      <c r="U62" s="145"/>
      <c r="V62" s="145"/>
      <c r="W62" s="145"/>
      <c r="X62" s="145"/>
      <c r="Y62" s="145"/>
      <c r="Z62" s="145"/>
    </row>
    <row r="63" spans="1:26" ht="20.25" customHeight="1" x14ac:dyDescent="0.2">
      <c r="A63" s="4"/>
      <c r="B63" s="32" t="s">
        <v>700</v>
      </c>
      <c r="C63" s="429" t="s">
        <v>706</v>
      </c>
      <c r="D63" s="401"/>
      <c r="E63" s="401"/>
      <c r="F63" s="401"/>
      <c r="G63" s="401"/>
      <c r="H63" s="4"/>
      <c r="I63" s="145"/>
      <c r="J63" s="145"/>
      <c r="K63" s="145"/>
      <c r="L63" s="145"/>
      <c r="M63" s="145"/>
      <c r="N63" s="145"/>
      <c r="O63" s="145"/>
      <c r="P63" s="145"/>
      <c r="Q63" s="145"/>
      <c r="R63" s="145"/>
      <c r="S63" s="145"/>
      <c r="T63" s="145"/>
      <c r="U63" s="145"/>
      <c r="V63" s="145"/>
      <c r="W63" s="145"/>
      <c r="X63" s="145"/>
      <c r="Y63" s="145"/>
      <c r="Z63" s="145"/>
    </row>
    <row r="64" spans="1:26" ht="20.25" customHeight="1" x14ac:dyDescent="0.2">
      <c r="A64" s="4"/>
      <c r="B64" s="32" t="s">
        <v>702</v>
      </c>
      <c r="C64" s="429" t="s">
        <v>707</v>
      </c>
      <c r="D64" s="401"/>
      <c r="E64" s="401"/>
      <c r="F64" s="401"/>
      <c r="G64" s="401"/>
      <c r="H64" s="4"/>
      <c r="I64" s="145"/>
      <c r="J64" s="145"/>
      <c r="K64" s="145"/>
      <c r="L64" s="145"/>
      <c r="M64" s="145"/>
      <c r="N64" s="145"/>
      <c r="O64" s="145"/>
      <c r="P64" s="145"/>
      <c r="Q64" s="145"/>
      <c r="R64" s="145"/>
      <c r="S64" s="145"/>
      <c r="T64" s="145"/>
      <c r="U64" s="145"/>
      <c r="V64" s="145"/>
      <c r="W64" s="145"/>
      <c r="X64" s="145"/>
      <c r="Y64" s="145"/>
      <c r="Z64" s="145"/>
    </row>
    <row r="65" spans="1:26" ht="20.25" customHeight="1" x14ac:dyDescent="0.2">
      <c r="A65" s="4"/>
      <c r="B65" s="180"/>
      <c r="C65" s="166"/>
      <c r="D65" s="166"/>
      <c r="E65" s="166"/>
      <c r="F65" s="166"/>
      <c r="G65" s="4"/>
      <c r="H65" s="145"/>
      <c r="I65" s="145"/>
      <c r="J65" s="145"/>
      <c r="K65" s="145"/>
      <c r="L65" s="145"/>
      <c r="M65" s="145"/>
      <c r="N65" s="145"/>
      <c r="O65" s="145"/>
      <c r="P65" s="145"/>
      <c r="Q65" s="145"/>
      <c r="R65" s="145"/>
      <c r="S65" s="145"/>
      <c r="T65" s="145"/>
      <c r="U65" s="145"/>
      <c r="V65" s="145"/>
      <c r="W65" s="145"/>
      <c r="X65" s="145"/>
      <c r="Y65" s="145"/>
      <c r="Z65" s="145"/>
    </row>
    <row r="66" spans="1:26" ht="20.25" customHeight="1" x14ac:dyDescent="0.2">
      <c r="A66" s="4"/>
      <c r="B66" s="4"/>
      <c r="C66" s="4"/>
      <c r="D66" s="4"/>
      <c r="E66" s="166"/>
      <c r="F66" s="166"/>
      <c r="G66" s="4"/>
      <c r="H66" s="145"/>
      <c r="I66" s="145"/>
      <c r="J66" s="145"/>
      <c r="K66" s="145"/>
      <c r="L66" s="145"/>
      <c r="M66" s="145"/>
      <c r="N66" s="145"/>
      <c r="O66" s="145"/>
      <c r="P66" s="145"/>
      <c r="Q66" s="145"/>
      <c r="R66" s="145"/>
      <c r="S66" s="145"/>
      <c r="T66" s="145"/>
      <c r="U66" s="145"/>
      <c r="V66" s="145"/>
      <c r="W66" s="145"/>
      <c r="X66" s="145"/>
      <c r="Y66" s="145"/>
      <c r="Z66" s="145"/>
    </row>
    <row r="67" spans="1:26" ht="21" customHeight="1" x14ac:dyDescent="0.2">
      <c r="A67" s="4"/>
      <c r="B67" s="431" t="s">
        <v>13</v>
      </c>
      <c r="C67" s="413"/>
      <c r="D67" s="413"/>
      <c r="E67" s="413"/>
      <c r="F67" s="414"/>
      <c r="G67" s="4"/>
      <c r="H67" s="145"/>
      <c r="I67" s="145"/>
      <c r="J67" s="145"/>
      <c r="K67" s="145"/>
      <c r="L67" s="145"/>
      <c r="M67" s="145"/>
      <c r="N67" s="145"/>
      <c r="O67" s="145"/>
      <c r="P67" s="145"/>
      <c r="Q67" s="145"/>
      <c r="R67" s="145"/>
      <c r="S67" s="145"/>
      <c r="T67" s="145"/>
      <c r="U67" s="145"/>
      <c r="V67" s="145"/>
      <c r="W67" s="145"/>
      <c r="X67" s="145"/>
      <c r="Y67" s="145"/>
      <c r="Z67" s="145"/>
    </row>
    <row r="68" spans="1:26" ht="20.25" customHeight="1" x14ac:dyDescent="0.2">
      <c r="A68" s="4"/>
      <c r="B68" s="415"/>
      <c r="C68" s="401"/>
      <c r="D68" s="401"/>
      <c r="E68" s="401"/>
      <c r="F68" s="402"/>
      <c r="G68" s="4"/>
      <c r="H68" s="145"/>
      <c r="I68" s="145"/>
      <c r="J68" s="145"/>
      <c r="K68" s="145"/>
      <c r="L68" s="145"/>
      <c r="M68" s="145"/>
      <c r="N68" s="145"/>
      <c r="O68" s="145"/>
      <c r="P68" s="145"/>
      <c r="Q68" s="145"/>
      <c r="R68" s="145"/>
      <c r="S68" s="145"/>
      <c r="T68" s="145"/>
      <c r="U68" s="145"/>
      <c r="V68" s="145"/>
      <c r="W68" s="145"/>
      <c r="X68" s="145"/>
      <c r="Y68" s="145"/>
      <c r="Z68" s="145"/>
    </row>
    <row r="69" spans="1:26" ht="20.25" customHeight="1" x14ac:dyDescent="0.2">
      <c r="A69" s="4"/>
      <c r="B69" s="415"/>
      <c r="C69" s="401"/>
      <c r="D69" s="401"/>
      <c r="E69" s="401"/>
      <c r="F69" s="402"/>
      <c r="G69" s="4"/>
      <c r="H69" s="145"/>
      <c r="I69" s="145"/>
      <c r="J69" s="145"/>
      <c r="K69" s="145"/>
      <c r="L69" s="145"/>
      <c r="M69" s="145"/>
      <c r="N69" s="145"/>
      <c r="O69" s="145"/>
      <c r="P69" s="145"/>
      <c r="Q69" s="145"/>
      <c r="R69" s="145"/>
      <c r="S69" s="145"/>
      <c r="T69" s="145"/>
      <c r="U69" s="145"/>
      <c r="V69" s="145"/>
      <c r="W69" s="145"/>
      <c r="X69" s="145"/>
      <c r="Y69" s="145"/>
      <c r="Z69" s="145"/>
    </row>
    <row r="70" spans="1:26" ht="20.25" customHeight="1" x14ac:dyDescent="0.2">
      <c r="A70" s="4"/>
      <c r="B70" s="415"/>
      <c r="C70" s="401"/>
      <c r="D70" s="401"/>
      <c r="E70" s="401"/>
      <c r="F70" s="402"/>
      <c r="G70" s="4"/>
      <c r="H70" s="145"/>
      <c r="I70" s="145"/>
      <c r="J70" s="145"/>
      <c r="K70" s="145"/>
      <c r="L70" s="145"/>
      <c r="M70" s="145"/>
      <c r="N70" s="145"/>
      <c r="O70" s="145"/>
      <c r="P70" s="145"/>
      <c r="Q70" s="145"/>
      <c r="R70" s="145"/>
      <c r="S70" s="145"/>
      <c r="T70" s="145"/>
      <c r="U70" s="145"/>
      <c r="V70" s="145"/>
      <c r="W70" s="145"/>
      <c r="X70" s="145"/>
      <c r="Y70" s="145"/>
      <c r="Z70" s="145"/>
    </row>
    <row r="71" spans="1:26" ht="20.25" customHeight="1" x14ac:dyDescent="0.2">
      <c r="A71" s="4"/>
      <c r="B71" s="415"/>
      <c r="C71" s="401"/>
      <c r="D71" s="401"/>
      <c r="E71" s="401"/>
      <c r="F71" s="402"/>
      <c r="G71" s="4"/>
      <c r="H71" s="145"/>
      <c r="I71" s="145"/>
      <c r="J71" s="145"/>
      <c r="K71" s="145"/>
      <c r="L71" s="145"/>
      <c r="M71" s="145"/>
      <c r="N71" s="145"/>
      <c r="O71" s="145"/>
      <c r="P71" s="145"/>
      <c r="Q71" s="145"/>
      <c r="R71" s="145"/>
      <c r="S71" s="145"/>
      <c r="T71" s="145"/>
      <c r="U71" s="145"/>
      <c r="V71" s="145"/>
      <c r="W71" s="145"/>
      <c r="X71" s="145"/>
      <c r="Y71" s="145"/>
      <c r="Z71" s="145"/>
    </row>
    <row r="72" spans="1:26" ht="20.25" customHeight="1" x14ac:dyDescent="0.25">
      <c r="A72" s="4"/>
      <c r="B72" s="422" t="str">
        <f>'DADOS GERAIS'!C24</f>
        <v>Ingrid Pereira Ribeiro Pinto</v>
      </c>
      <c r="C72" s="401"/>
      <c r="D72" s="401"/>
      <c r="E72" s="401"/>
      <c r="F72" s="402"/>
      <c r="G72" s="4"/>
      <c r="H72" s="145"/>
      <c r="I72" s="145"/>
      <c r="J72" s="145"/>
      <c r="K72" s="145"/>
      <c r="L72" s="145"/>
      <c r="M72" s="145"/>
      <c r="N72" s="145"/>
      <c r="O72" s="145"/>
      <c r="P72" s="145"/>
      <c r="Q72" s="145"/>
      <c r="R72" s="145"/>
      <c r="S72" s="145"/>
      <c r="T72" s="145"/>
      <c r="U72" s="145"/>
      <c r="V72" s="145"/>
      <c r="W72" s="145"/>
      <c r="X72" s="145"/>
      <c r="Y72" s="145"/>
      <c r="Z72" s="145"/>
    </row>
    <row r="73" spans="1:26" ht="20.25" customHeight="1" x14ac:dyDescent="0.2">
      <c r="A73" s="4"/>
      <c r="B73" s="427" t="str">
        <f>'DADOS GERAIS'!C25</f>
        <v>Arquiteta e Urbanista  - CAU RJ A 178934-1</v>
      </c>
      <c r="C73" s="401"/>
      <c r="D73" s="401"/>
      <c r="E73" s="401"/>
      <c r="F73" s="402"/>
      <c r="G73" s="4"/>
      <c r="H73" s="145"/>
      <c r="I73" s="145"/>
      <c r="J73" s="145"/>
      <c r="K73" s="145"/>
      <c r="L73" s="145"/>
      <c r="M73" s="145"/>
      <c r="N73" s="145"/>
      <c r="O73" s="145"/>
      <c r="P73" s="145"/>
      <c r="Q73" s="145"/>
      <c r="R73" s="145"/>
      <c r="S73" s="145"/>
      <c r="T73" s="145"/>
      <c r="U73" s="145"/>
      <c r="V73" s="145"/>
      <c r="W73" s="145"/>
      <c r="X73" s="145"/>
      <c r="Y73" s="145"/>
      <c r="Z73" s="145"/>
    </row>
    <row r="74" spans="1:26" ht="15.75" customHeight="1" x14ac:dyDescent="0.2">
      <c r="A74" s="4"/>
      <c r="B74" s="90"/>
      <c r="C74" s="42"/>
      <c r="D74" s="42"/>
      <c r="E74" s="42"/>
      <c r="F74" s="43"/>
      <c r="G74" s="4"/>
      <c r="H74" s="145"/>
      <c r="I74" s="145"/>
      <c r="J74" s="145"/>
      <c r="K74" s="145"/>
      <c r="L74" s="145"/>
      <c r="M74" s="145"/>
      <c r="N74" s="145"/>
      <c r="O74" s="145"/>
      <c r="P74" s="145"/>
      <c r="Q74" s="145"/>
      <c r="R74" s="145"/>
      <c r="S74" s="145"/>
      <c r="T74" s="145"/>
      <c r="U74" s="145"/>
      <c r="V74" s="145"/>
      <c r="W74" s="145"/>
      <c r="X74" s="145"/>
      <c r="Y74" s="145"/>
      <c r="Z74" s="145"/>
    </row>
    <row r="75" spans="1:26" ht="20.25" customHeight="1" x14ac:dyDescent="0.2">
      <c r="A75" s="4"/>
      <c r="B75" s="4"/>
      <c r="C75" s="4"/>
      <c r="D75" s="4"/>
      <c r="E75" s="4"/>
      <c r="F75" s="4"/>
      <c r="G75" s="4"/>
      <c r="H75" s="145"/>
      <c r="I75" s="145"/>
      <c r="J75" s="145"/>
      <c r="K75" s="145"/>
      <c r="L75" s="145"/>
      <c r="M75" s="145"/>
      <c r="N75" s="145"/>
      <c r="O75" s="145"/>
      <c r="P75" s="145"/>
      <c r="Q75" s="145"/>
      <c r="R75" s="145"/>
      <c r="S75" s="145"/>
      <c r="T75" s="145"/>
      <c r="U75" s="145"/>
      <c r="V75" s="145"/>
      <c r="W75" s="145"/>
      <c r="X75" s="145"/>
      <c r="Y75" s="145"/>
      <c r="Z75" s="145"/>
    </row>
    <row r="76" spans="1:26" ht="15.75" customHeight="1" x14ac:dyDescent="0.2">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row>
    <row r="77" spans="1:26" ht="15.75" customHeight="1" x14ac:dyDescent="0.2">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row>
    <row r="78" spans="1:26" ht="15.75" customHeight="1" x14ac:dyDescent="0.2">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row>
    <row r="79" spans="1:26" ht="15.75" customHeight="1" x14ac:dyDescent="0.2">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row>
    <row r="80" spans="1:26" ht="15.75" customHeight="1" x14ac:dyDescent="0.2">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row>
    <row r="81" spans="1:26" ht="15.75" customHeight="1" x14ac:dyDescent="0.2">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row>
    <row r="82" spans="1:26" ht="15.75" customHeight="1" x14ac:dyDescent="0.2">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row>
    <row r="83" spans="1:26" ht="15.75" customHeight="1" x14ac:dyDescent="0.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row>
    <row r="84" spans="1:26" ht="15.75" customHeight="1" x14ac:dyDescent="0.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row>
    <row r="85" spans="1:26" ht="15.75" customHeight="1" x14ac:dyDescent="0.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row>
    <row r="86" spans="1:26" ht="15.75" customHeight="1" x14ac:dyDescent="0.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row>
    <row r="87" spans="1:26" ht="15.75" customHeight="1" x14ac:dyDescent="0.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row>
    <row r="88" spans="1:26" ht="15.75" customHeight="1" x14ac:dyDescent="0.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row>
    <row r="89" spans="1:26" ht="15.75" customHeight="1" x14ac:dyDescent="0.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row>
    <row r="90" spans="1:26" ht="15.75" customHeight="1" x14ac:dyDescent="0.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row>
    <row r="91" spans="1:26" ht="15.75" customHeight="1" x14ac:dyDescent="0.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row>
    <row r="92" spans="1:26" ht="15.75" customHeight="1" x14ac:dyDescent="0.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row>
    <row r="93" spans="1:26" ht="15.75" customHeight="1" x14ac:dyDescent="0.2">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row>
    <row r="94" spans="1:26" ht="15.75" customHeight="1" x14ac:dyDescent="0.2">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row>
    <row r="95" spans="1:26" ht="15.75" customHeight="1" x14ac:dyDescent="0.2">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row>
    <row r="96" spans="1:26" ht="15.75" customHeight="1" x14ac:dyDescent="0.2">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row>
    <row r="97" spans="1:26" ht="15.75" customHeight="1" x14ac:dyDescent="0.2">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row>
    <row r="98" spans="1:26" ht="15.75" customHeight="1" x14ac:dyDescent="0.2">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row>
    <row r="99" spans="1:26" ht="15.75" customHeight="1" x14ac:dyDescent="0.2">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row>
    <row r="100" spans="1:26" ht="15.75" customHeight="1" x14ac:dyDescent="0.2">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row>
    <row r="101" spans="1:26" ht="15.75" customHeight="1" x14ac:dyDescent="0.2">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row>
    <row r="102" spans="1:26" ht="15.75" customHeight="1" x14ac:dyDescent="0.2">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row>
    <row r="103" spans="1:26" ht="15.75" customHeight="1" x14ac:dyDescent="0.2">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row>
    <row r="104" spans="1:26" ht="15.75" customHeight="1" x14ac:dyDescent="0.2">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row>
    <row r="105" spans="1:26" ht="15.75" customHeight="1" x14ac:dyDescent="0.2">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row>
    <row r="106" spans="1:26" ht="15.75" customHeight="1" x14ac:dyDescent="0.2">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row>
    <row r="107" spans="1:26" ht="15.75" customHeight="1" x14ac:dyDescent="0.2">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row>
    <row r="108" spans="1:26" ht="15.75" customHeight="1" x14ac:dyDescent="0.2">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row>
    <row r="109" spans="1:26" ht="15.75" customHeight="1" x14ac:dyDescent="0.2">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row>
    <row r="110" spans="1:26" ht="15.75" customHeight="1" x14ac:dyDescent="0.2">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row>
    <row r="111" spans="1:26" ht="15.75" customHeight="1" x14ac:dyDescent="0.2">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row>
    <row r="112" spans="1:26" ht="15.75" customHeight="1" x14ac:dyDescent="0.2">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row>
    <row r="113" spans="1:26" ht="15.75" customHeight="1" x14ac:dyDescent="0.2">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row>
    <row r="114" spans="1:26" ht="15.75" customHeight="1" x14ac:dyDescent="0.2">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row>
    <row r="115" spans="1:26" ht="15.75" customHeight="1" x14ac:dyDescent="0.2">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row>
    <row r="116" spans="1:26" ht="15.75" customHeight="1" x14ac:dyDescent="0.2">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row>
    <row r="117" spans="1:26" ht="15.75" customHeight="1" x14ac:dyDescent="0.2">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row>
    <row r="118" spans="1:26" ht="15.75" customHeight="1" x14ac:dyDescent="0.2">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row>
    <row r="119" spans="1:26" ht="15.75" customHeight="1" x14ac:dyDescent="0.2">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row>
    <row r="120" spans="1:26" ht="15.75" customHeight="1" x14ac:dyDescent="0.2">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row>
    <row r="121" spans="1:26" ht="15.75" customHeight="1" x14ac:dyDescent="0.2">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row>
    <row r="122" spans="1:26" ht="15.75" customHeight="1" x14ac:dyDescent="0.2">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row>
    <row r="123" spans="1:26" ht="15.75" customHeight="1" x14ac:dyDescent="0.2">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row>
    <row r="124" spans="1:26" ht="15.75" customHeight="1" x14ac:dyDescent="0.2">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row>
    <row r="125" spans="1:26" ht="15.75" customHeight="1" x14ac:dyDescent="0.2">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row>
    <row r="126" spans="1:26" ht="15.75" customHeight="1" x14ac:dyDescent="0.2">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row>
    <row r="127" spans="1:26" ht="15.75" customHeight="1" x14ac:dyDescent="0.2">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row>
    <row r="128" spans="1:26" ht="15.75" customHeight="1" x14ac:dyDescent="0.2">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row>
    <row r="129" spans="1:26" ht="15.75" customHeight="1" x14ac:dyDescent="0.2">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row>
    <row r="130" spans="1:26" ht="15.75" customHeight="1" x14ac:dyDescent="0.2">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row>
    <row r="131" spans="1:26" ht="15.75" customHeight="1" x14ac:dyDescent="0.2">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row>
    <row r="132" spans="1:26" ht="15.75" customHeight="1" x14ac:dyDescent="0.2">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row>
    <row r="133" spans="1:26" ht="15.75" customHeight="1" x14ac:dyDescent="0.2">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row>
    <row r="134" spans="1:26" ht="15.75" customHeight="1" x14ac:dyDescent="0.2">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row>
    <row r="135" spans="1:26" ht="15.75" customHeight="1" x14ac:dyDescent="0.2">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row>
    <row r="136" spans="1:26" ht="15.75" customHeight="1" x14ac:dyDescent="0.2">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row>
    <row r="137" spans="1:26" ht="15.75" customHeight="1" x14ac:dyDescent="0.2">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row>
    <row r="138" spans="1:26" ht="15.75" customHeight="1" x14ac:dyDescent="0.2">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15.75" customHeight="1" x14ac:dyDescent="0.2">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15.75" customHeight="1" x14ac:dyDescent="0.2">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15.75" customHeight="1" x14ac:dyDescent="0.2">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15.75" customHeight="1" x14ac:dyDescent="0.2">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15.75" customHeight="1" x14ac:dyDescent="0.2">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ht="15.75" customHeight="1" x14ac:dyDescent="0.2">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15.75" customHeight="1" x14ac:dyDescent="0.2">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15.75" customHeight="1" x14ac:dyDescent="0.2">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15.75" customHeight="1" x14ac:dyDescent="0.2">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ht="15.75" customHeight="1" x14ac:dyDescent="0.2">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15.75" customHeight="1" x14ac:dyDescent="0.2">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15.75" customHeight="1" x14ac:dyDescent="0.2">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15.75" customHeight="1" x14ac:dyDescent="0.2">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15.75" customHeight="1" x14ac:dyDescent="0.2">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15.75" customHeight="1" x14ac:dyDescent="0.2">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15.75" customHeight="1" x14ac:dyDescent="0.2">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15.75" customHeight="1" x14ac:dyDescent="0.2">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15.75" customHeight="1" x14ac:dyDescent="0.2">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15.75" customHeight="1" x14ac:dyDescent="0.2">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ht="15.75" customHeight="1" x14ac:dyDescent="0.2">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15.75" customHeight="1" x14ac:dyDescent="0.2">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15.75" customHeight="1" x14ac:dyDescent="0.2">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ht="15.75" customHeight="1" x14ac:dyDescent="0.2">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15.75" customHeight="1" x14ac:dyDescent="0.2">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15.75" customHeight="1" x14ac:dyDescent="0.2">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15.75" customHeight="1" x14ac:dyDescent="0.2">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15.75" customHeight="1" x14ac:dyDescent="0.2">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15.75" customHeight="1" x14ac:dyDescent="0.2">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15.75" customHeight="1" x14ac:dyDescent="0.2">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15.75" customHeight="1" x14ac:dyDescent="0.2">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15.75" customHeight="1" x14ac:dyDescent="0.2">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15.75" customHeight="1" x14ac:dyDescent="0.2">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15.75" customHeight="1" x14ac:dyDescent="0.2">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15.75" customHeight="1" x14ac:dyDescent="0.2">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15.75" customHeight="1" x14ac:dyDescent="0.2">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15.75" customHeight="1" x14ac:dyDescent="0.2">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15.75" customHeight="1" x14ac:dyDescent="0.2">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15.75" customHeight="1" x14ac:dyDescent="0.2">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15.75" customHeight="1" x14ac:dyDescent="0.2">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15.75" customHeight="1" x14ac:dyDescent="0.2">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15.75" customHeight="1" x14ac:dyDescent="0.2">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15.75" customHeight="1" x14ac:dyDescent="0.2">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15.75" customHeight="1" x14ac:dyDescent="0.2">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15.75" customHeight="1" x14ac:dyDescent="0.2">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15.75" customHeight="1" x14ac:dyDescent="0.2">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15.75" customHeight="1" x14ac:dyDescent="0.2">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15.75" customHeight="1" x14ac:dyDescent="0.2">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15.75" customHeight="1" x14ac:dyDescent="0.2">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15.75" customHeight="1" x14ac:dyDescent="0.2">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15.75" customHeight="1" x14ac:dyDescent="0.2">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15.75" customHeight="1" x14ac:dyDescent="0.2">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15.75" customHeight="1" x14ac:dyDescent="0.2">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15.75" customHeight="1" x14ac:dyDescent="0.2">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15.75" customHeight="1" x14ac:dyDescent="0.2">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15.75" customHeight="1" x14ac:dyDescent="0.2">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15.75" customHeight="1" x14ac:dyDescent="0.2">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15.75" customHeight="1" x14ac:dyDescent="0.2">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15.75" customHeight="1" x14ac:dyDescent="0.2">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15.75" customHeight="1" x14ac:dyDescent="0.2">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15.75" customHeight="1" x14ac:dyDescent="0.2">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15.75" customHeight="1" x14ac:dyDescent="0.2">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15.75" customHeight="1" x14ac:dyDescent="0.2">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15.75" customHeight="1" x14ac:dyDescent="0.2">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15.75" customHeight="1" x14ac:dyDescent="0.2">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15.75" customHeight="1" x14ac:dyDescent="0.2">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15.75" customHeight="1" x14ac:dyDescent="0.2">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15.75" customHeight="1" x14ac:dyDescent="0.2">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15.75" customHeight="1" x14ac:dyDescent="0.2">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15.75" customHeight="1" x14ac:dyDescent="0.2">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15.75" customHeight="1" x14ac:dyDescent="0.2">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15.75" customHeight="1" x14ac:dyDescent="0.2">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15.75" customHeight="1" x14ac:dyDescent="0.2">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ht="15.75" customHeight="1" x14ac:dyDescent="0.2">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15.75" customHeight="1" x14ac:dyDescent="0.2">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15.75" customHeight="1" x14ac:dyDescent="0.2">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15.75" customHeight="1" x14ac:dyDescent="0.2">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15.75" customHeight="1" x14ac:dyDescent="0.2">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15.75" customHeight="1" x14ac:dyDescent="0.2">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15.75" customHeight="1" x14ac:dyDescent="0.2">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15.75" customHeight="1" x14ac:dyDescent="0.2">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15.75" customHeight="1" x14ac:dyDescent="0.2">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15.75" customHeight="1" x14ac:dyDescent="0.2">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15.75" customHeight="1" x14ac:dyDescent="0.2">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row>
    <row r="222" spans="1:26" ht="15.75" customHeight="1" x14ac:dyDescent="0.2">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row>
    <row r="223" spans="1:26" ht="15.75" customHeight="1" x14ac:dyDescent="0.2">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row>
    <row r="224" spans="1:26" ht="15.75" customHeight="1" x14ac:dyDescent="0.2">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row>
    <row r="225" spans="1:26" ht="15.75" customHeight="1" x14ac:dyDescent="0.2">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row>
    <row r="226" spans="1:26" ht="15.75" customHeight="1" x14ac:dyDescent="0.2">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row>
    <row r="227" spans="1:26" ht="15.75" customHeight="1" x14ac:dyDescent="0.2">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row>
    <row r="228" spans="1:26" ht="15.75" customHeight="1" x14ac:dyDescent="0.2">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row>
    <row r="229" spans="1:26" ht="15.75" customHeight="1" x14ac:dyDescent="0.2">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row>
    <row r="230" spans="1:26" ht="15.75" customHeight="1" x14ac:dyDescent="0.2">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row>
    <row r="231" spans="1:26" ht="15.75" customHeight="1" x14ac:dyDescent="0.2">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row>
    <row r="232" spans="1:26" ht="15.75" customHeight="1" x14ac:dyDescent="0.2">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row>
    <row r="233" spans="1:26" ht="15.75" customHeight="1" x14ac:dyDescent="0.2">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row>
    <row r="234" spans="1:26" ht="15.75" customHeight="1" x14ac:dyDescent="0.2">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row>
    <row r="235" spans="1:26" ht="15.75" customHeight="1" x14ac:dyDescent="0.2">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row>
    <row r="236" spans="1:26" ht="15.75" customHeight="1" x14ac:dyDescent="0.2">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row>
    <row r="237" spans="1:26" ht="15.75" customHeight="1" x14ac:dyDescent="0.2">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row>
    <row r="238" spans="1:26" ht="15.75" customHeight="1" x14ac:dyDescent="0.2">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row>
    <row r="239" spans="1:26" ht="15.75" customHeight="1" x14ac:dyDescent="0.2">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row>
    <row r="240" spans="1:26" ht="15.75" customHeight="1" x14ac:dyDescent="0.2">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row>
    <row r="241" spans="1:26" ht="15.75" customHeight="1" x14ac:dyDescent="0.2">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row>
    <row r="242" spans="1:26" ht="15.75" customHeight="1" x14ac:dyDescent="0.2">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row>
    <row r="243" spans="1:26" ht="15.75" customHeight="1" x14ac:dyDescent="0.2">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row>
    <row r="244" spans="1:26" ht="15.75" customHeight="1" x14ac:dyDescent="0.2">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row>
    <row r="245" spans="1:26" ht="15.75" customHeight="1" x14ac:dyDescent="0.2">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row>
    <row r="246" spans="1:26" ht="15.75" customHeight="1" x14ac:dyDescent="0.2">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row>
    <row r="247" spans="1:26" ht="15.75" customHeight="1" x14ac:dyDescent="0.2">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row>
    <row r="248" spans="1:26" ht="15.75" customHeight="1" x14ac:dyDescent="0.2">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row>
    <row r="249" spans="1:26" ht="15.75" customHeight="1" x14ac:dyDescent="0.2">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row>
    <row r="250" spans="1:26" ht="15.75" customHeight="1" x14ac:dyDescent="0.2">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row>
    <row r="251" spans="1:26" ht="15.75" customHeight="1" x14ac:dyDescent="0.2">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row>
    <row r="252" spans="1:26" ht="15.75" customHeight="1" x14ac:dyDescent="0.2">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row>
    <row r="253" spans="1:26" ht="15.75" customHeight="1" x14ac:dyDescent="0.2">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row>
    <row r="254" spans="1:26" ht="15.75" customHeight="1" x14ac:dyDescent="0.2">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row>
    <row r="255" spans="1:26" ht="15.75" customHeight="1" x14ac:dyDescent="0.2">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row>
    <row r="256" spans="1:26" ht="15.75" customHeight="1" x14ac:dyDescent="0.2">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row>
    <row r="257" spans="1:26" ht="15.75" customHeight="1" x14ac:dyDescent="0.2">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row>
    <row r="258" spans="1:26" ht="15.75" customHeight="1" x14ac:dyDescent="0.2">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row>
    <row r="259" spans="1:26" ht="15.75" customHeight="1" x14ac:dyDescent="0.2">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row>
    <row r="260" spans="1:26" ht="15.75" customHeight="1" x14ac:dyDescent="0.2">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row>
    <row r="261" spans="1:26" ht="15.75" customHeight="1" x14ac:dyDescent="0.2">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row>
    <row r="262" spans="1:26" ht="15.75" customHeight="1" x14ac:dyDescent="0.2">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row>
    <row r="263" spans="1:26" ht="15.75" customHeight="1" x14ac:dyDescent="0.2">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row>
    <row r="264" spans="1:26" ht="15.75" customHeight="1" x14ac:dyDescent="0.2">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row>
    <row r="265" spans="1:26" ht="15.75" customHeight="1" x14ac:dyDescent="0.2">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row>
    <row r="266" spans="1:26" ht="15.75" customHeight="1" x14ac:dyDescent="0.2">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row>
    <row r="267" spans="1:26" ht="15.75" customHeight="1" x14ac:dyDescent="0.2">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row>
    <row r="268" spans="1:26" ht="15.75" customHeight="1" x14ac:dyDescent="0.2">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row>
    <row r="269" spans="1:26" ht="15.75" customHeight="1" x14ac:dyDescent="0.2">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row>
    <row r="270" spans="1:26" ht="15.75" customHeight="1" x14ac:dyDescent="0.2">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row>
    <row r="271" spans="1:26" ht="15.75" customHeight="1" x14ac:dyDescent="0.2">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row>
    <row r="272" spans="1:26" ht="15.75" customHeight="1" x14ac:dyDescent="0.2">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row>
    <row r="273" spans="1:26" ht="15.75" customHeight="1" x14ac:dyDescent="0.2">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row>
    <row r="274" spans="1:26" ht="15.75" customHeight="1" x14ac:dyDescent="0.2"/>
    <row r="275" spans="1:26" ht="15.75" customHeight="1" x14ac:dyDescent="0.2"/>
    <row r="276" spans="1:26" ht="15.75" customHeight="1" x14ac:dyDescent="0.2"/>
    <row r="277" spans="1:26" ht="15.75" customHeight="1" x14ac:dyDescent="0.2"/>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6">
    <mergeCell ref="C64:G64"/>
    <mergeCell ref="B67:F71"/>
    <mergeCell ref="B72:F72"/>
    <mergeCell ref="B73:F73"/>
    <mergeCell ref="C50:D50"/>
    <mergeCell ref="B52:F52"/>
    <mergeCell ref="C55:D55"/>
    <mergeCell ref="B56:D56"/>
    <mergeCell ref="C59:G59"/>
    <mergeCell ref="C60:F60"/>
    <mergeCell ref="C46:D46"/>
    <mergeCell ref="C47:D47"/>
    <mergeCell ref="C48:D48"/>
    <mergeCell ref="C49:D49"/>
    <mergeCell ref="C63:G63"/>
    <mergeCell ref="C40:D40"/>
    <mergeCell ref="C41:D41"/>
    <mergeCell ref="C42:D42"/>
    <mergeCell ref="B44:F44"/>
    <mergeCell ref="C45:D45"/>
    <mergeCell ref="C35:D35"/>
    <mergeCell ref="C36:D36"/>
    <mergeCell ref="C37:D37"/>
    <mergeCell ref="C38:D38"/>
    <mergeCell ref="C39:D39"/>
    <mergeCell ref="C29:D29"/>
    <mergeCell ref="B31:F31"/>
    <mergeCell ref="C32:D32"/>
    <mergeCell ref="C33:D33"/>
    <mergeCell ref="C34:D34"/>
    <mergeCell ref="C24:D24"/>
    <mergeCell ref="C25:D25"/>
    <mergeCell ref="C26:D26"/>
    <mergeCell ref="C27:D27"/>
    <mergeCell ref="C28:D28"/>
    <mergeCell ref="B19:F19"/>
    <mergeCell ref="C20:D20"/>
    <mergeCell ref="C21:D21"/>
    <mergeCell ref="C22:D22"/>
    <mergeCell ref="C23:D23"/>
    <mergeCell ref="B2:F6"/>
    <mergeCell ref="B12:C13"/>
    <mergeCell ref="B15:F15"/>
    <mergeCell ref="B16:B17"/>
    <mergeCell ref="C16:D17"/>
    <mergeCell ref="E16:F16"/>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pageSetUpPr fitToPage="1"/>
  </sheetPr>
  <dimension ref="A1:Z1000"/>
  <sheetViews>
    <sheetView showGridLines="0" view="pageBreakPreview" zoomScale="60" zoomScaleNormal="80" workbookViewId="0">
      <selection activeCell="G52" sqref="A1:G52"/>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24.25" bestFit="1" customWidth="1"/>
    <col min="9" max="9" width="21.75" style="253" bestFit="1" customWidth="1"/>
    <col min="10" max="10" width="15.125" style="254" bestFit="1" customWidth="1"/>
    <col min="11" max="11" width="23.875" style="253" bestFit="1" customWidth="1"/>
    <col min="12" max="12" width="15.5" style="254" bestFit="1" customWidth="1"/>
    <col min="13" max="13" width="13.75" customWidth="1"/>
    <col min="14" max="14" width="2.75" customWidth="1"/>
    <col min="15" max="15" width="13.75" customWidth="1"/>
  </cols>
  <sheetData>
    <row r="1" spans="1:26" ht="14.25" x14ac:dyDescent="0.2">
      <c r="A1" s="45"/>
      <c r="B1" s="2"/>
      <c r="C1" s="20"/>
      <c r="D1" s="20"/>
      <c r="E1" s="20"/>
      <c r="F1" s="20"/>
      <c r="G1" s="45"/>
      <c r="H1" s="45"/>
      <c r="I1" s="244"/>
      <c r="J1" s="245"/>
      <c r="K1" s="56"/>
      <c r="L1" s="245"/>
      <c r="M1" s="45"/>
      <c r="N1" s="45"/>
      <c r="O1" s="45"/>
      <c r="P1" s="45"/>
      <c r="Q1" s="45"/>
      <c r="R1" s="45"/>
      <c r="S1" s="45"/>
      <c r="T1" s="45"/>
      <c r="U1" s="45"/>
      <c r="V1" s="45"/>
      <c r="W1" s="45"/>
      <c r="X1" s="45"/>
      <c r="Y1" s="45"/>
      <c r="Z1" s="45"/>
    </row>
    <row r="2" spans="1:26" ht="18.75" customHeight="1" x14ac:dyDescent="0.2">
      <c r="A2" s="47"/>
      <c r="B2" s="412" t="s">
        <v>14</v>
      </c>
      <c r="C2" s="413"/>
      <c r="D2" s="413"/>
      <c r="E2" s="413"/>
      <c r="F2" s="414"/>
      <c r="G2" s="47"/>
      <c r="H2" s="48"/>
      <c r="I2" s="246"/>
      <c r="J2" s="247"/>
      <c r="K2" s="246"/>
      <c r="L2" s="247"/>
      <c r="M2" s="47"/>
      <c r="N2" s="47"/>
      <c r="O2" s="47"/>
      <c r="P2" s="47"/>
      <c r="Q2" s="47"/>
      <c r="R2" s="47"/>
      <c r="S2" s="47"/>
      <c r="T2" s="47"/>
      <c r="U2" s="47"/>
      <c r="V2" s="45"/>
      <c r="W2" s="45"/>
      <c r="X2" s="45"/>
      <c r="Y2" s="45"/>
      <c r="Z2" s="1"/>
    </row>
    <row r="3" spans="1:26" ht="18.75" customHeight="1" x14ac:dyDescent="0.2">
      <c r="A3" s="47"/>
      <c r="B3" s="415"/>
      <c r="C3" s="401"/>
      <c r="D3" s="401"/>
      <c r="E3" s="401"/>
      <c r="F3" s="402"/>
      <c r="G3" s="47"/>
      <c r="H3" s="48"/>
      <c r="I3" s="246"/>
      <c r="J3" s="247"/>
      <c r="K3" s="246"/>
      <c r="L3" s="247"/>
      <c r="M3" s="47"/>
      <c r="N3" s="47"/>
      <c r="O3" s="47"/>
      <c r="P3" s="47"/>
      <c r="Q3" s="47"/>
      <c r="R3" s="47"/>
      <c r="S3" s="47"/>
      <c r="T3" s="47"/>
      <c r="U3" s="47"/>
      <c r="V3" s="45"/>
      <c r="W3" s="45"/>
      <c r="X3" s="45"/>
      <c r="Y3" s="45"/>
      <c r="Z3" s="1"/>
    </row>
    <row r="4" spans="1:26" ht="18.75" customHeight="1" x14ac:dyDescent="0.2">
      <c r="A4" s="47"/>
      <c r="B4" s="415"/>
      <c r="C4" s="401"/>
      <c r="D4" s="401"/>
      <c r="E4" s="401"/>
      <c r="F4" s="402"/>
      <c r="G4" s="47"/>
      <c r="H4" s="48"/>
      <c r="I4" s="246"/>
      <c r="J4" s="247"/>
      <c r="K4" s="246"/>
      <c r="L4" s="247"/>
      <c r="M4" s="47"/>
      <c r="N4" s="47"/>
      <c r="O4" s="47"/>
      <c r="P4" s="47"/>
      <c r="Q4" s="47"/>
      <c r="R4" s="47"/>
      <c r="S4" s="47"/>
      <c r="T4" s="47"/>
      <c r="U4" s="47"/>
      <c r="V4" s="45"/>
      <c r="W4" s="45"/>
      <c r="X4" s="45"/>
      <c r="Y4" s="45"/>
      <c r="Z4" s="1"/>
    </row>
    <row r="5" spans="1:26" ht="18.75" customHeight="1" x14ac:dyDescent="0.2">
      <c r="A5" s="47"/>
      <c r="B5" s="415"/>
      <c r="C5" s="401"/>
      <c r="D5" s="401"/>
      <c r="E5" s="401"/>
      <c r="F5" s="402"/>
      <c r="G5" s="47"/>
      <c r="H5" s="48"/>
      <c r="I5" s="246"/>
      <c r="J5" s="247"/>
      <c r="K5" s="246"/>
      <c r="L5" s="247"/>
      <c r="M5" s="47"/>
      <c r="N5" s="47"/>
      <c r="O5" s="47"/>
      <c r="P5" s="47"/>
      <c r="Q5" s="47"/>
      <c r="R5" s="47"/>
      <c r="S5" s="47"/>
      <c r="T5" s="47"/>
      <c r="U5" s="47"/>
      <c r="V5" s="45"/>
      <c r="W5" s="45"/>
      <c r="X5" s="45"/>
      <c r="Y5" s="45"/>
      <c r="Z5" s="1"/>
    </row>
    <row r="6" spans="1:26" ht="18.75" customHeight="1" x14ac:dyDescent="0.2">
      <c r="A6" s="47"/>
      <c r="B6" s="416"/>
      <c r="C6" s="417"/>
      <c r="D6" s="417"/>
      <c r="E6" s="417"/>
      <c r="F6" s="418"/>
      <c r="G6" s="47"/>
      <c r="H6" s="48"/>
      <c r="I6" s="246"/>
      <c r="J6" s="247"/>
      <c r="K6" s="246"/>
      <c r="L6" s="247"/>
      <c r="M6" s="47"/>
      <c r="N6" s="47"/>
      <c r="O6" s="47"/>
      <c r="P6" s="47"/>
      <c r="Q6" s="47"/>
      <c r="R6" s="47"/>
      <c r="S6" s="47"/>
      <c r="T6" s="47"/>
      <c r="U6" s="47"/>
      <c r="V6" s="45"/>
      <c r="W6" s="45"/>
      <c r="X6" s="45"/>
      <c r="Y6" s="45"/>
      <c r="Z6" s="1"/>
    </row>
    <row r="7" spans="1:26" ht="15" customHeight="1" x14ac:dyDescent="0.2">
      <c r="A7" s="49"/>
      <c r="B7" s="4"/>
      <c r="C7" s="4"/>
      <c r="D7" s="4"/>
      <c r="E7" s="4"/>
      <c r="F7" s="4"/>
      <c r="G7" s="49"/>
      <c r="H7" s="50"/>
      <c r="I7" s="4"/>
      <c r="J7" s="248"/>
      <c r="K7" s="4"/>
      <c r="L7" s="248"/>
      <c r="M7" s="49"/>
      <c r="N7" s="49"/>
      <c r="O7" s="49"/>
      <c r="P7" s="49"/>
      <c r="Q7" s="49"/>
      <c r="R7" s="49"/>
      <c r="S7" s="49"/>
      <c r="T7" s="49"/>
      <c r="U7" s="49"/>
      <c r="V7" s="49"/>
      <c r="W7" s="49"/>
      <c r="X7" s="49"/>
      <c r="Y7" s="49"/>
      <c r="Z7" s="1"/>
    </row>
    <row r="8" spans="1:26" ht="15" customHeight="1" x14ac:dyDescent="0.2">
      <c r="A8" s="49"/>
      <c r="B8" s="51" t="str">
        <f>'DADOS GERAIS'!B8</f>
        <v>Secretaria de Atenção Especializada à Saúde</v>
      </c>
      <c r="C8" s="52"/>
      <c r="D8" s="53" t="s">
        <v>15</v>
      </c>
      <c r="E8" s="53" t="s">
        <v>16</v>
      </c>
      <c r="F8" s="54" t="str">
        <f>'DADOS GERAIS'!$B$22</f>
        <v>Data:</v>
      </c>
      <c r="G8" s="49"/>
      <c r="H8" s="50"/>
      <c r="I8" s="4"/>
      <c r="J8" s="248"/>
      <c r="K8" s="4"/>
      <c r="L8" s="248"/>
      <c r="M8" s="49"/>
      <c r="N8" s="49"/>
      <c r="O8" s="49"/>
      <c r="P8" s="49"/>
      <c r="Q8" s="49"/>
      <c r="R8" s="49"/>
      <c r="S8" s="49"/>
      <c r="T8" s="49"/>
      <c r="U8" s="49"/>
      <c r="V8" s="49"/>
      <c r="W8" s="49"/>
      <c r="X8" s="49"/>
      <c r="Y8" s="49"/>
      <c r="Z8" s="1"/>
    </row>
    <row r="9" spans="1:26" ht="15" customHeight="1" x14ac:dyDescent="0.2">
      <c r="A9" s="49"/>
      <c r="B9" s="55" t="str">
        <f>'DADOS GERAIS'!B9</f>
        <v>Centro Especializado em Reabilitação - Área Construída: 2627,66 m²</v>
      </c>
      <c r="C9" s="56"/>
      <c r="D9" s="57">
        <f>'DADOS GERAIS'!C19</f>
        <v>0.25607647512506904</v>
      </c>
      <c r="E9" s="57">
        <f>'ENCARGOS SOCIAIS'!F56</f>
        <v>0.53380000000000005</v>
      </c>
      <c r="F9" s="58" t="str">
        <f>'DADOS GERAIS'!$C$22</f>
        <v>05/03/2026</v>
      </c>
      <c r="G9" s="49"/>
      <c r="H9" s="50"/>
      <c r="I9" s="4"/>
      <c r="J9" s="248"/>
      <c r="K9" s="4"/>
      <c r="L9" s="248"/>
      <c r="M9" s="49"/>
      <c r="N9" s="49"/>
      <c r="O9" s="49"/>
      <c r="P9" s="49"/>
      <c r="Q9" s="49"/>
      <c r="R9" s="49"/>
      <c r="S9" s="49"/>
      <c r="T9" s="49"/>
      <c r="U9" s="49"/>
      <c r="V9" s="49"/>
      <c r="W9" s="49"/>
      <c r="X9" s="49"/>
      <c r="Y9" s="49"/>
      <c r="Z9" s="1"/>
    </row>
    <row r="10" spans="1:26" ht="15" customHeight="1" x14ac:dyDescent="0.2">
      <c r="A10" s="49"/>
      <c r="B10" s="59"/>
      <c r="C10" s="56"/>
      <c r="D10" s="1"/>
      <c r="E10" s="1"/>
      <c r="F10" s="60"/>
      <c r="G10" s="49"/>
      <c r="H10" s="50"/>
      <c r="I10" s="4"/>
      <c r="J10" s="248"/>
      <c r="K10" s="4"/>
      <c r="L10" s="248"/>
      <c r="M10" s="49"/>
      <c r="N10" s="49"/>
      <c r="O10" s="49"/>
      <c r="P10" s="49"/>
      <c r="Q10" s="49"/>
      <c r="R10" s="49"/>
      <c r="S10" s="49"/>
      <c r="T10" s="49"/>
      <c r="U10" s="49"/>
      <c r="V10" s="49"/>
      <c r="W10" s="49"/>
      <c r="X10" s="49"/>
      <c r="Y10" s="49"/>
      <c r="Z10" s="1"/>
    </row>
    <row r="11" spans="1:26" ht="15" customHeight="1" x14ac:dyDescent="0.2">
      <c r="A11" s="49"/>
      <c r="B11" s="61" t="str">
        <f>'DADOS GERAIS'!B11</f>
        <v>Bancos:</v>
      </c>
      <c r="C11" s="56"/>
      <c r="D11" s="62" t="s">
        <v>17</v>
      </c>
      <c r="E11" s="62" t="s">
        <v>18</v>
      </c>
      <c r="F11" s="240" t="str">
        <f>'DADOS GERAIS'!$B$23</f>
        <v>Revisão:</v>
      </c>
      <c r="G11" s="49"/>
      <c r="H11" s="50"/>
      <c r="I11" s="4"/>
      <c r="J11" s="248"/>
      <c r="K11" s="4"/>
      <c r="L11" s="248"/>
      <c r="M11" s="49"/>
      <c r="N11" s="49"/>
      <c r="O11" s="49"/>
      <c r="P11" s="49"/>
      <c r="Q11" s="49"/>
      <c r="R11" s="49"/>
      <c r="S11" s="49"/>
      <c r="T11" s="49"/>
      <c r="U11" s="49"/>
      <c r="V11" s="49"/>
      <c r="W11" s="49"/>
      <c r="X11" s="49"/>
      <c r="Y11" s="49"/>
      <c r="Z11" s="1"/>
    </row>
    <row r="12" spans="1:26" ht="15" customHeight="1" x14ac:dyDescent="0.2">
      <c r="A12" s="49"/>
      <c r="B12" s="423" t="str">
        <f>'DADOS GERAIS'!B12</f>
        <v>SINAPI (01/2026) - CPOS/CDHU (06/2025) - SBC (12/2025) - ORSE (09/2025) - IOPES (05/2025) - EMOP (08/2025) - SETOP (04/2025) - SEINFRA (028) - AGETOP CIVIL (10/2025) - FDE (04/2025) - SICRO3 (04/2025) - SIURB (01/2025) - AGESUL (06/2025)</v>
      </c>
      <c r="C12" s="401"/>
      <c r="D12" s="57">
        <f>'DADOS GERAIS'!C20</f>
        <v>0.17918169326145539</v>
      </c>
      <c r="E12" s="57">
        <f>'ENCARGOS SOCIAIS'!E56</f>
        <v>0.92699880000000001</v>
      </c>
      <c r="F12" s="58" t="str">
        <f>'DADOS GERAIS'!$C$23</f>
        <v>06</v>
      </c>
      <c r="G12" s="49"/>
      <c r="H12" s="50"/>
      <c r="I12" s="4"/>
      <c r="J12" s="248"/>
      <c r="K12" s="4"/>
      <c r="L12" s="248"/>
      <c r="M12" s="49"/>
      <c r="N12" s="49"/>
      <c r="O12" s="49"/>
      <c r="P12" s="49"/>
      <c r="Q12" s="49"/>
      <c r="R12" s="49"/>
      <c r="S12" s="49"/>
      <c r="T12" s="49"/>
      <c r="U12" s="49"/>
      <c r="V12" s="49"/>
      <c r="W12" s="49"/>
      <c r="X12" s="49"/>
      <c r="Y12" s="49"/>
      <c r="Z12" s="1"/>
    </row>
    <row r="13" spans="1:26" ht="30" customHeight="1" x14ac:dyDescent="0.2">
      <c r="A13" s="49"/>
      <c r="B13" s="416"/>
      <c r="C13" s="417"/>
      <c r="D13" s="63"/>
      <c r="E13" s="63"/>
      <c r="F13" s="64"/>
      <c r="G13" s="49"/>
      <c r="H13" s="50"/>
      <c r="I13" s="4"/>
      <c r="J13" s="248"/>
      <c r="K13" s="4"/>
      <c r="L13" s="248"/>
      <c r="M13" s="49"/>
      <c r="N13" s="49"/>
      <c r="O13" s="49"/>
      <c r="P13" s="49"/>
      <c r="Q13" s="49"/>
      <c r="R13" s="49"/>
      <c r="S13" s="49"/>
      <c r="T13" s="49"/>
      <c r="U13" s="49"/>
      <c r="V13" s="49"/>
      <c r="W13" s="49"/>
      <c r="X13" s="49"/>
      <c r="Y13" s="49"/>
      <c r="Z13" s="1"/>
    </row>
    <row r="14" spans="1:26" ht="15" customHeight="1" x14ac:dyDescent="0.2">
      <c r="A14" s="49"/>
      <c r="B14" s="65"/>
      <c r="C14" s="4"/>
      <c r="D14" s="4"/>
      <c r="E14" s="4"/>
      <c r="F14" s="4"/>
      <c r="G14" s="49"/>
      <c r="H14" s="1"/>
      <c r="I14" s="249"/>
      <c r="J14" s="250"/>
      <c r="K14" s="4"/>
      <c r="L14" s="250"/>
      <c r="M14" s="49"/>
      <c r="N14" s="49"/>
      <c r="O14" s="49"/>
      <c r="P14" s="49"/>
      <c r="Q14" s="49"/>
      <c r="R14" s="49"/>
      <c r="S14" s="49"/>
      <c r="T14" s="49"/>
      <c r="U14" s="49"/>
      <c r="V14" s="49"/>
      <c r="W14" s="49"/>
      <c r="X14" s="49"/>
      <c r="Y14" s="49"/>
      <c r="Z14" s="1"/>
    </row>
    <row r="15" spans="1:26" ht="15" customHeight="1" x14ac:dyDescent="0.2">
      <c r="A15" s="66"/>
      <c r="B15" s="67" t="s">
        <v>19</v>
      </c>
      <c r="C15" s="68" t="s">
        <v>20</v>
      </c>
      <c r="D15" s="69"/>
      <c r="E15" s="69" t="s">
        <v>21</v>
      </c>
      <c r="F15" s="70" t="s">
        <v>22</v>
      </c>
      <c r="G15" s="45"/>
      <c r="H15" s="71"/>
      <c r="I15" s="249"/>
      <c r="J15" s="250"/>
      <c r="K15" s="249"/>
      <c r="L15" s="250"/>
      <c r="M15" s="49"/>
      <c r="N15" s="49"/>
      <c r="O15" s="49"/>
      <c r="P15" s="49"/>
      <c r="Q15" s="49"/>
      <c r="R15" s="49"/>
      <c r="S15" s="49"/>
      <c r="T15" s="49"/>
      <c r="U15" s="49"/>
      <c r="V15" s="49"/>
      <c r="W15" s="49"/>
      <c r="X15" s="49"/>
      <c r="Y15" s="49"/>
      <c r="Z15" s="49"/>
    </row>
    <row r="16" spans="1:26" ht="15" customHeight="1" x14ac:dyDescent="0.2">
      <c r="A16" s="66"/>
      <c r="B16" s="72"/>
      <c r="C16" s="73"/>
      <c r="D16" s="73"/>
      <c r="E16" s="72"/>
      <c r="F16" s="72"/>
      <c r="G16" s="45"/>
      <c r="H16" s="49"/>
      <c r="I16" s="249"/>
      <c r="J16" s="250"/>
      <c r="K16" s="249"/>
      <c r="L16" s="250"/>
      <c r="M16" s="49"/>
      <c r="N16" s="49"/>
      <c r="O16" s="49"/>
      <c r="P16" s="49"/>
      <c r="Q16" s="49"/>
      <c r="R16" s="49"/>
      <c r="S16" s="49"/>
      <c r="T16" s="49"/>
      <c r="U16" s="49"/>
      <c r="V16" s="49"/>
      <c r="W16" s="49"/>
      <c r="X16" s="49"/>
      <c r="Y16" s="49"/>
      <c r="Z16" s="49"/>
    </row>
    <row r="17" spans="1:26" ht="15" customHeight="1" x14ac:dyDescent="0.2">
      <c r="A17" s="49"/>
      <c r="B17" s="74">
        <v>1</v>
      </c>
      <c r="C17" s="21" t="str">
        <f t="array" ref="C17">INDEX('ORC. SINTÉTICO'!$E:$E,MATCH($B17,'ORC. SINTÉTICO'!$B:$B,0))</f>
        <v>SERVIÇOS PRELIMINARES E INDIRETOS</v>
      </c>
      <c r="D17" s="75"/>
      <c r="E17" s="76">
        <f t="array" ref="E17">INDEX('ORC. SINTÉTICO'!$N:$N,MATCH($B17,'ORC. SINTÉTICO'!$B:$B,0))</f>
        <v>316091.36</v>
      </c>
      <c r="F17" s="77">
        <f t="shared" ref="F17:F37" si="0">IFERROR(E17/$E$39,"-")</f>
        <v>2.9907133310309465E-2</v>
      </c>
      <c r="G17" s="45"/>
      <c r="H17" s="78"/>
      <c r="I17" s="249"/>
      <c r="J17" s="250"/>
      <c r="K17" s="249"/>
      <c r="L17" s="250"/>
      <c r="M17" s="49"/>
      <c r="N17" s="49"/>
      <c r="O17" s="49"/>
      <c r="P17" s="49"/>
      <c r="Q17" s="49"/>
      <c r="R17" s="49"/>
      <c r="S17" s="49"/>
      <c r="T17" s="49"/>
      <c r="U17" s="49"/>
      <c r="V17" s="49"/>
      <c r="W17" s="49"/>
      <c r="X17" s="45"/>
      <c r="Y17" s="45"/>
      <c r="Z17" s="45"/>
    </row>
    <row r="18" spans="1:26" ht="15" customHeight="1" x14ac:dyDescent="0.2">
      <c r="A18" s="49"/>
      <c r="B18" s="74">
        <v>2</v>
      </c>
      <c r="C18" s="21" t="str">
        <f t="array" ref="C18">INDEX('ORC. SINTÉTICO'!$E:$E,MATCH($B18,'ORC. SINTÉTICO'!$B:$B,0))</f>
        <v>FUNDAÇÃO</v>
      </c>
      <c r="D18" s="75"/>
      <c r="E18" s="76">
        <f t="array" ref="E18">INDEX('ORC. SINTÉTICO'!$N:$N,MATCH($B18,'ORC. SINTÉTICO'!$B:$B,0))</f>
        <v>1251275.4099999999</v>
      </c>
      <c r="F18" s="77">
        <f t="shared" si="0"/>
        <v>0.11839001387061682</v>
      </c>
      <c r="G18" s="45"/>
      <c r="H18" s="78"/>
      <c r="I18" s="251"/>
      <c r="J18" s="250"/>
      <c r="K18" s="251"/>
      <c r="L18" s="250"/>
      <c r="M18" s="49"/>
      <c r="N18" s="49"/>
      <c r="O18" s="49"/>
      <c r="P18" s="49"/>
      <c r="Q18" s="49"/>
      <c r="R18" s="49"/>
      <c r="S18" s="49"/>
      <c r="T18" s="49"/>
      <c r="U18" s="49"/>
      <c r="V18" s="49"/>
      <c r="W18" s="49"/>
      <c r="X18" s="45"/>
      <c r="Y18" s="45"/>
      <c r="Z18" s="45"/>
    </row>
    <row r="19" spans="1:26" ht="15" customHeight="1" x14ac:dyDescent="0.2">
      <c r="A19" s="49"/>
      <c r="B19" s="74">
        <v>3</v>
      </c>
      <c r="C19" s="21" t="str">
        <f t="array" ref="C19">INDEX('ORC. SINTÉTICO'!$E:$E,MATCH($B19,'ORC. SINTÉTICO'!$B:$B,0))</f>
        <v>ESTRUTURA</v>
      </c>
      <c r="D19" s="75"/>
      <c r="E19" s="76">
        <f t="array" ref="E19">INDEX('ORC. SINTÉTICO'!$N:$N,MATCH($B19,'ORC. SINTÉTICO'!$B:$B,0))</f>
        <v>2258420.8199999998</v>
      </c>
      <c r="F19" s="77">
        <f t="shared" si="0"/>
        <v>0.21368155249329945</v>
      </c>
      <c r="G19" s="45"/>
      <c r="H19" s="78"/>
      <c r="I19" s="249"/>
      <c r="J19" s="250"/>
      <c r="K19" s="251"/>
      <c r="L19" s="250"/>
      <c r="M19" s="49"/>
      <c r="N19" s="49"/>
      <c r="O19" s="49"/>
      <c r="P19" s="49"/>
      <c r="Q19" s="49"/>
      <c r="R19" s="49"/>
      <c r="S19" s="49"/>
      <c r="T19" s="49"/>
      <c r="U19" s="49"/>
      <c r="V19" s="49"/>
      <c r="W19" s="49"/>
      <c r="X19" s="45"/>
      <c r="Y19" s="45"/>
      <c r="Z19" s="45"/>
    </row>
    <row r="20" spans="1:26" ht="15" customHeight="1" x14ac:dyDescent="0.2">
      <c r="A20" s="49"/>
      <c r="B20" s="74">
        <v>4</v>
      </c>
      <c r="C20" s="21" t="str">
        <f t="array" ref="C20">INDEX('ORC. SINTÉTICO'!$E:$E,MATCH($B20,'ORC. SINTÉTICO'!$B:$B,0))</f>
        <v>ALVENARIA, VEDAÇÕES E DIVISÓRIAS</v>
      </c>
      <c r="D20" s="79"/>
      <c r="E20" s="76">
        <f t="array" ref="E20">INDEX('ORC. SINTÉTICO'!$N:$N,MATCH($B20,'ORC. SINTÉTICO'!$B:$B,0))</f>
        <v>618970.37000000011</v>
      </c>
      <c r="F20" s="77">
        <f t="shared" si="0"/>
        <v>5.8564173885428499E-2</v>
      </c>
      <c r="G20" s="45"/>
      <c r="H20" s="78"/>
      <c r="I20" s="249"/>
      <c r="J20" s="250"/>
      <c r="K20" s="249"/>
      <c r="L20" s="250"/>
      <c r="M20" s="49"/>
      <c r="N20" s="49"/>
      <c r="O20" s="49"/>
      <c r="P20" s="49"/>
      <c r="Q20" s="49"/>
      <c r="R20" s="49"/>
      <c r="S20" s="49"/>
      <c r="T20" s="49"/>
      <c r="U20" s="49"/>
      <c r="V20" s="49"/>
      <c r="W20" s="49"/>
      <c r="X20" s="45"/>
      <c r="Y20" s="45"/>
      <c r="Z20" s="45"/>
    </row>
    <row r="21" spans="1:26" ht="15" customHeight="1" x14ac:dyDescent="0.2">
      <c r="A21" s="49"/>
      <c r="B21" s="74">
        <v>5</v>
      </c>
      <c r="C21" s="21" t="str">
        <f t="array" ref="C21">INDEX('ORC. SINTÉTICO'!$E:$E,MATCH($B21,'ORC. SINTÉTICO'!$B:$B,0))</f>
        <v>COBERTURA</v>
      </c>
      <c r="D21" s="75"/>
      <c r="E21" s="76">
        <f t="array" ref="E21">INDEX('ORC. SINTÉTICO'!$N:$N,MATCH($B21,'ORC. SINTÉTICO'!$B:$B,0))</f>
        <v>643065.25</v>
      </c>
      <c r="F21" s="77">
        <f t="shared" si="0"/>
        <v>6.0843922336179912E-2</v>
      </c>
      <c r="G21" s="45"/>
      <c r="H21" s="78"/>
      <c r="I21" s="251"/>
      <c r="J21" s="250"/>
      <c r="K21" s="251"/>
      <c r="L21" s="250"/>
      <c r="M21" s="49"/>
      <c r="N21" s="49"/>
      <c r="O21" s="49"/>
      <c r="P21" s="49"/>
      <c r="Q21" s="49"/>
      <c r="R21" s="49"/>
      <c r="S21" s="49"/>
      <c r="T21" s="49"/>
      <c r="U21" s="49"/>
      <c r="V21" s="49"/>
      <c r="W21" s="49"/>
      <c r="X21" s="45"/>
      <c r="Y21" s="45"/>
      <c r="Z21" s="45"/>
    </row>
    <row r="22" spans="1:26" ht="15" customHeight="1" x14ac:dyDescent="0.2">
      <c r="A22" s="49"/>
      <c r="B22" s="74">
        <v>6</v>
      </c>
      <c r="C22" s="21" t="str">
        <f t="array" ref="C22">INDEX('ORC. SINTÉTICO'!$E:$E,MATCH($B22,'ORC. SINTÉTICO'!$B:$B,0))</f>
        <v>IMPERMEABILIZAÇÃO</v>
      </c>
      <c r="D22" s="75"/>
      <c r="E22" s="76">
        <f t="array" ref="E22">INDEX('ORC. SINTÉTICO'!$N:$N,MATCH($B22,'ORC. SINTÉTICO'!$B:$B,0))</f>
        <v>131194.1</v>
      </c>
      <c r="F22" s="77">
        <f t="shared" si="0"/>
        <v>1.2412991731966579E-2</v>
      </c>
      <c r="G22" s="45"/>
      <c r="H22" s="78"/>
      <c r="I22" s="249"/>
      <c r="J22" s="250"/>
      <c r="K22" s="249"/>
      <c r="L22" s="250"/>
      <c r="M22" s="49"/>
      <c r="N22" s="49"/>
      <c r="O22" s="49"/>
      <c r="P22" s="49"/>
      <c r="Q22" s="49"/>
      <c r="R22" s="49"/>
      <c r="S22" s="49"/>
      <c r="T22" s="49"/>
      <c r="U22" s="49"/>
      <c r="V22" s="49"/>
      <c r="W22" s="49"/>
      <c r="X22" s="45"/>
      <c r="Y22" s="45"/>
      <c r="Z22" s="45"/>
    </row>
    <row r="23" spans="1:26" ht="15" customHeight="1" x14ac:dyDescent="0.2">
      <c r="A23" s="49"/>
      <c r="B23" s="74">
        <v>7</v>
      </c>
      <c r="C23" s="21" t="str">
        <f t="array" ref="C23">INDEX('ORC. SINTÉTICO'!$E:$E,MATCH($B23,'ORC. SINTÉTICO'!$B:$B,0))</f>
        <v>ESQUADRIAS E GUARDA-CORPOS</v>
      </c>
      <c r="D23" s="79"/>
      <c r="E23" s="76">
        <f t="array" ref="E23">INDEX('ORC. SINTÉTICO'!$N:$N,MATCH($B23,'ORC. SINTÉTICO'!$B:$B,0))</f>
        <v>672353.35</v>
      </c>
      <c r="F23" s="77">
        <f t="shared" si="0"/>
        <v>6.3615029749889904E-2</v>
      </c>
      <c r="G23" s="45"/>
      <c r="H23" s="78"/>
      <c r="I23" s="249"/>
      <c r="J23" s="250"/>
      <c r="K23" s="249"/>
      <c r="L23" s="250"/>
      <c r="M23" s="49"/>
      <c r="N23" s="49"/>
      <c r="O23" s="49"/>
      <c r="P23" s="49"/>
      <c r="Q23" s="49"/>
      <c r="R23" s="49"/>
      <c r="S23" s="49"/>
      <c r="T23" s="49"/>
      <c r="U23" s="49"/>
      <c r="V23" s="49"/>
      <c r="W23" s="49"/>
      <c r="X23" s="45"/>
      <c r="Y23" s="45"/>
      <c r="Z23" s="45"/>
    </row>
    <row r="24" spans="1:26" ht="15" customHeight="1" x14ac:dyDescent="0.2">
      <c r="A24" s="49"/>
      <c r="B24" s="74">
        <v>8</v>
      </c>
      <c r="C24" s="21" t="str">
        <f t="array" ref="C24">INDEX('ORC. SINTÉTICO'!$E:$E,MATCH($B24,'ORC. SINTÉTICO'!$B:$B,0))</f>
        <v>REVESTIMENTO DE PAREDE</v>
      </c>
      <c r="D24" s="75"/>
      <c r="E24" s="76">
        <f t="array" ref="E24">INDEX('ORC. SINTÉTICO'!$N:$N,MATCH($B24,'ORC. SINTÉTICO'!$B:$B,0))</f>
        <v>344463.63999999996</v>
      </c>
      <c r="F24" s="77">
        <f t="shared" si="0"/>
        <v>3.259158998219517E-2</v>
      </c>
      <c r="G24" s="45"/>
      <c r="H24" s="78"/>
      <c r="I24" s="249"/>
      <c r="J24" s="250"/>
      <c r="K24" s="249"/>
      <c r="L24" s="250"/>
      <c r="M24" s="49"/>
      <c r="N24" s="49"/>
      <c r="O24" s="49"/>
      <c r="P24" s="49"/>
      <c r="Q24" s="49"/>
      <c r="R24" s="49"/>
      <c r="S24" s="49"/>
      <c r="T24" s="49"/>
      <c r="U24" s="49"/>
      <c r="V24" s="49"/>
      <c r="W24" s="49"/>
      <c r="X24" s="45"/>
      <c r="Y24" s="45"/>
      <c r="Z24" s="45"/>
    </row>
    <row r="25" spans="1:26" ht="15" customHeight="1" x14ac:dyDescent="0.2">
      <c r="A25" s="49"/>
      <c r="B25" s="74">
        <v>9</v>
      </c>
      <c r="C25" s="21" t="str">
        <f t="array" ref="C25">INDEX('ORC. SINTÉTICO'!$E:$E,MATCH($B25,'ORC. SINTÉTICO'!$B:$B,0))</f>
        <v>REVESTIMENTO DE PISO INTERNO</v>
      </c>
      <c r="D25" s="75"/>
      <c r="E25" s="76">
        <f t="array" ref="E25">INDEX('ORC. SINTÉTICO'!$N:$N,MATCH($B25,'ORC. SINTÉTICO'!$B:$B,0))</f>
        <v>621285.00000000012</v>
      </c>
      <c r="F25" s="77">
        <f t="shared" si="0"/>
        <v>5.8783173696034023E-2</v>
      </c>
      <c r="G25" s="45"/>
      <c r="H25" s="78"/>
      <c r="I25" s="249"/>
      <c r="J25" s="250"/>
      <c r="K25" s="249"/>
      <c r="L25" s="250"/>
      <c r="M25" s="49"/>
      <c r="N25" s="49"/>
      <c r="O25" s="49"/>
      <c r="P25" s="49"/>
      <c r="Q25" s="49"/>
      <c r="R25" s="49"/>
      <c r="S25" s="49"/>
      <c r="T25" s="49"/>
      <c r="U25" s="49"/>
      <c r="V25" s="49"/>
      <c r="W25" s="49"/>
      <c r="X25" s="45"/>
      <c r="Y25" s="45"/>
      <c r="Z25" s="45"/>
    </row>
    <row r="26" spans="1:26" ht="15" customHeight="1" x14ac:dyDescent="0.2">
      <c r="A26" s="49"/>
      <c r="B26" s="74">
        <v>10</v>
      </c>
      <c r="C26" s="21" t="str">
        <f t="array" ref="C26">INDEX('ORC. SINTÉTICO'!$E:$E,MATCH($B26,'ORC. SINTÉTICO'!$B:$B,0))</f>
        <v>REVESTIMENTO DE PISO EXTERNO</v>
      </c>
      <c r="D26" s="75"/>
      <c r="E26" s="76">
        <f t="array" ref="E26">INDEX('ORC. SINTÉTICO'!$N:$N,MATCH($B26,'ORC. SINTÉTICO'!$B:$B,0))</f>
        <v>310768.31999999995</v>
      </c>
      <c r="F26" s="77">
        <f t="shared" si="0"/>
        <v>2.9403491366739382E-2</v>
      </c>
      <c r="G26" s="45"/>
      <c r="H26" s="78"/>
      <c r="I26" s="251"/>
      <c r="J26" s="250"/>
      <c r="K26" s="251"/>
      <c r="L26" s="250"/>
      <c r="M26" s="49"/>
      <c r="N26" s="49"/>
      <c r="O26" s="49"/>
      <c r="P26" s="49"/>
      <c r="Q26" s="49"/>
      <c r="R26" s="49"/>
      <c r="S26" s="49"/>
      <c r="T26" s="49"/>
      <c r="U26" s="49"/>
      <c r="V26" s="49"/>
      <c r="W26" s="49"/>
      <c r="X26" s="45"/>
      <c r="Y26" s="45"/>
      <c r="Z26" s="45"/>
    </row>
    <row r="27" spans="1:26" ht="15" customHeight="1" x14ac:dyDescent="0.2">
      <c r="A27" s="49"/>
      <c r="B27" s="74">
        <v>11</v>
      </c>
      <c r="C27" s="21" t="str">
        <f t="array" ref="C27">INDEX('ORC. SINTÉTICO'!$E:$E,MATCH($B27,'ORC. SINTÉTICO'!$B:$B,0))</f>
        <v>REVESTIMENTO DE TETO</v>
      </c>
      <c r="D27" s="75"/>
      <c r="E27" s="76">
        <f t="array" ref="E27">INDEX('ORC. SINTÉTICO'!$N:$N,MATCH($B27,'ORC. SINTÉTICO'!$B:$B,0))</f>
        <v>191896.98830324001</v>
      </c>
      <c r="F27" s="77">
        <f t="shared" si="0"/>
        <v>1.8156424177591869E-2</v>
      </c>
      <c r="G27" s="45"/>
      <c r="H27" s="78"/>
      <c r="I27" s="249"/>
      <c r="J27" s="250"/>
      <c r="K27" s="249"/>
      <c r="L27" s="250"/>
      <c r="M27" s="49"/>
      <c r="N27" s="49"/>
      <c r="O27" s="49"/>
      <c r="P27" s="49"/>
      <c r="Q27" s="49"/>
      <c r="R27" s="49"/>
      <c r="S27" s="49"/>
      <c r="T27" s="49"/>
      <c r="U27" s="49"/>
      <c r="V27" s="49"/>
      <c r="W27" s="49"/>
      <c r="X27" s="45"/>
      <c r="Y27" s="45"/>
      <c r="Z27" s="45"/>
    </row>
    <row r="28" spans="1:26" ht="15" customHeight="1" x14ac:dyDescent="0.2">
      <c r="A28" s="49"/>
      <c r="B28" s="74">
        <v>12</v>
      </c>
      <c r="C28" s="21" t="str">
        <f t="array" ref="C28">INDEX('ORC. SINTÉTICO'!$E:$E,MATCH($B28,'ORC. SINTÉTICO'!$B:$B,0))</f>
        <v>FACHADA</v>
      </c>
      <c r="D28" s="75"/>
      <c r="E28" s="76">
        <f t="array" ref="E28">INDEX('ORC. SINTÉTICO'!$N:$N,MATCH($B28,'ORC. SINTÉTICO'!$B:$B,0))</f>
        <v>44359.31</v>
      </c>
      <c r="F28" s="77">
        <f t="shared" si="0"/>
        <v>4.197077065704497E-3</v>
      </c>
      <c r="G28" s="45"/>
      <c r="H28" s="78"/>
      <c r="I28" s="249"/>
      <c r="J28" s="250"/>
      <c r="K28" s="249"/>
      <c r="L28" s="250"/>
      <c r="M28" s="49"/>
      <c r="N28" s="49"/>
      <c r="O28" s="49"/>
      <c r="P28" s="49"/>
      <c r="Q28" s="49"/>
      <c r="R28" s="49"/>
      <c r="S28" s="49"/>
      <c r="T28" s="49"/>
      <c r="U28" s="49"/>
      <c r="V28" s="49"/>
      <c r="W28" s="49"/>
      <c r="X28" s="45"/>
      <c r="Y28" s="45"/>
      <c r="Z28" s="45"/>
    </row>
    <row r="29" spans="1:26" ht="15" customHeight="1" x14ac:dyDescent="0.2">
      <c r="A29" s="49"/>
      <c r="B29" s="74">
        <v>13</v>
      </c>
      <c r="C29" s="21" t="str">
        <f t="array" ref="C29">INDEX('ORC. SINTÉTICO'!$E:$E,MATCH($B29,'ORC. SINTÉTICO'!$B:$B,0))</f>
        <v>PINTURA</v>
      </c>
      <c r="D29" s="75"/>
      <c r="E29" s="76">
        <f t="array" ref="E29">INDEX('ORC. SINTÉTICO'!$N:$N,MATCH($B29,'ORC. SINTÉTICO'!$B:$B,0))</f>
        <v>635946.82000000007</v>
      </c>
      <c r="F29" s="77">
        <f t="shared" si="0"/>
        <v>6.0170408719831446E-2</v>
      </c>
      <c r="G29" s="45"/>
      <c r="H29" s="78"/>
      <c r="I29" s="249"/>
      <c r="J29" s="250"/>
      <c r="K29" s="249"/>
      <c r="L29" s="250"/>
      <c r="M29" s="49"/>
      <c r="N29" s="49"/>
      <c r="O29" s="49"/>
      <c r="P29" s="49"/>
      <c r="Q29" s="49"/>
      <c r="R29" s="49"/>
      <c r="S29" s="49"/>
      <c r="T29" s="49"/>
      <c r="U29" s="49"/>
      <c r="V29" s="49"/>
      <c r="W29" s="49"/>
      <c r="X29" s="45"/>
      <c r="Y29" s="45"/>
      <c r="Z29" s="45"/>
    </row>
    <row r="30" spans="1:26" ht="15" customHeight="1" x14ac:dyDescent="0.2">
      <c r="A30" s="49"/>
      <c r="B30" s="74">
        <v>14</v>
      </c>
      <c r="C30" s="21" t="str">
        <f t="array" ref="C30">INDEX('ORC. SINTÉTICO'!$E:$E,MATCH($B30,'ORC. SINTÉTICO'!$B:$B,0))</f>
        <v>MARMORARIA</v>
      </c>
      <c r="D30" s="75"/>
      <c r="E30" s="76">
        <f t="array" ref="E30">INDEX('ORC. SINTÉTICO'!$N:$N,MATCH($B30,'ORC. SINTÉTICO'!$B:$B,0))</f>
        <v>30916.719999999998</v>
      </c>
      <c r="F30" s="77">
        <f t="shared" si="0"/>
        <v>2.9252000641761004E-3</v>
      </c>
      <c r="G30" s="45"/>
      <c r="H30" s="78"/>
      <c r="I30" s="249"/>
      <c r="J30" s="250"/>
      <c r="K30" s="249"/>
      <c r="L30" s="250"/>
      <c r="M30" s="49"/>
      <c r="N30" s="49"/>
      <c r="O30" s="49"/>
      <c r="P30" s="49"/>
      <c r="Q30" s="49"/>
      <c r="R30" s="49"/>
      <c r="S30" s="49"/>
      <c r="T30" s="49"/>
      <c r="U30" s="49"/>
      <c r="V30" s="49"/>
      <c r="W30" s="49"/>
      <c r="X30" s="45"/>
      <c r="Y30" s="45"/>
      <c r="Z30" s="45"/>
    </row>
    <row r="31" spans="1:26" ht="15" customHeight="1" x14ac:dyDescent="0.2">
      <c r="A31" s="49"/>
      <c r="B31" s="74">
        <v>15</v>
      </c>
      <c r="C31" s="21" t="str">
        <f t="array" ref="C31">INDEX('ORC. SINTÉTICO'!$E:$E,MATCH($B31,'ORC. SINTÉTICO'!$B:$B,0))</f>
        <v>LOUÇAS, METAIS E ACESSÓRIOS</v>
      </c>
      <c r="D31" s="75"/>
      <c r="E31" s="76">
        <f t="array" ref="E31">INDEX('ORC. SINTÉTICO'!$N:$N,MATCH($B31,'ORC. SINTÉTICO'!$B:$B,0))</f>
        <v>139704.02000000002</v>
      </c>
      <c r="F31" s="77">
        <f t="shared" si="0"/>
        <v>1.3218161831839189E-2</v>
      </c>
      <c r="G31" s="45"/>
      <c r="H31" s="78"/>
      <c r="I31" s="249"/>
      <c r="J31" s="250"/>
      <c r="K31" s="251"/>
      <c r="L31" s="250"/>
      <c r="M31" s="49"/>
      <c r="N31" s="49"/>
      <c r="O31" s="49"/>
      <c r="P31" s="49"/>
      <c r="Q31" s="49"/>
      <c r="R31" s="49"/>
      <c r="S31" s="49"/>
      <c r="T31" s="49"/>
      <c r="U31" s="49"/>
      <c r="V31" s="49"/>
      <c r="W31" s="49"/>
      <c r="X31" s="45"/>
      <c r="Y31" s="45"/>
      <c r="Z31" s="45"/>
    </row>
    <row r="32" spans="1:26" ht="15" customHeight="1" x14ac:dyDescent="0.2">
      <c r="A32" s="49"/>
      <c r="B32" s="74">
        <v>16</v>
      </c>
      <c r="C32" s="21" t="str">
        <f t="array" ref="C32">INDEX('ORC. SINTÉTICO'!$E:$E,MATCH($B32,'ORC. SINTÉTICO'!$B:$B,0))</f>
        <v>INSTALAÇÕES HIDROSSANITÁRIAS</v>
      </c>
      <c r="D32" s="75"/>
      <c r="E32" s="76">
        <f t="array" ref="E32">INDEX('ORC. SINTÉTICO'!$N:$N,MATCH($B32,'ORC. SINTÉTICO'!$B:$B,0))</f>
        <v>842655.84</v>
      </c>
      <c r="F32" s="77">
        <f t="shared" si="0"/>
        <v>7.972828027185179E-2</v>
      </c>
      <c r="G32" s="45"/>
      <c r="H32" s="78"/>
      <c r="I32" s="249"/>
      <c r="J32" s="250"/>
      <c r="K32" s="251"/>
      <c r="L32" s="250"/>
      <c r="M32" s="49"/>
      <c r="N32" s="49"/>
      <c r="O32" s="49"/>
      <c r="P32" s="49"/>
      <c r="Q32" s="49"/>
      <c r="R32" s="49"/>
      <c r="S32" s="49"/>
      <c r="T32" s="49"/>
      <c r="U32" s="49"/>
      <c r="V32" s="49"/>
      <c r="W32" s="49"/>
      <c r="X32" s="45"/>
      <c r="Y32" s="45"/>
      <c r="Z32" s="45"/>
    </row>
    <row r="33" spans="1:26" ht="15" customHeight="1" x14ac:dyDescent="0.2">
      <c r="A33" s="49"/>
      <c r="B33" s="74">
        <v>17</v>
      </c>
      <c r="C33" s="21" t="str">
        <f t="array" ref="C33">INDEX('ORC. SINTÉTICO'!$E:$E,MATCH($B33,'ORC. SINTÉTICO'!$B:$B,0))</f>
        <v>INSTALAÇÕES ELÉTRICAS</v>
      </c>
      <c r="D33" s="75"/>
      <c r="E33" s="76">
        <f t="array" ref="E33">INDEX('ORC. SINTÉTICO'!$N:$N,MATCH($B33,'ORC. SINTÉTICO'!$B:$B,0))</f>
        <v>821729.05999999994</v>
      </c>
      <c r="F33" s="77">
        <f t="shared" si="0"/>
        <v>7.7748283098833471E-2</v>
      </c>
      <c r="G33" s="45"/>
      <c r="H33" s="78"/>
      <c r="I33" s="249"/>
      <c r="J33" s="250"/>
      <c r="K33" s="251"/>
      <c r="L33" s="250"/>
      <c r="M33" s="49"/>
      <c r="N33" s="49"/>
      <c r="O33" s="49"/>
      <c r="P33" s="49"/>
      <c r="Q33" s="49"/>
      <c r="R33" s="49"/>
      <c r="S33" s="49"/>
      <c r="T33" s="49"/>
      <c r="U33" s="49"/>
      <c r="V33" s="49"/>
      <c r="W33" s="49"/>
      <c r="X33" s="45"/>
      <c r="Y33" s="45"/>
      <c r="Z33" s="45"/>
    </row>
    <row r="34" spans="1:26" ht="15" customHeight="1" x14ac:dyDescent="0.2">
      <c r="A34" s="49"/>
      <c r="B34" s="74">
        <v>18</v>
      </c>
      <c r="C34" s="21" t="str">
        <f t="array" ref="C34">INDEX('ORC. SINTÉTICO'!$E:$E,MATCH($B34,'ORC. SINTÉTICO'!$B:$B,0))</f>
        <v>CLIMATIZAÇÃO</v>
      </c>
      <c r="D34" s="75"/>
      <c r="E34" s="76">
        <f t="array" ref="E34">INDEX('ORC. SINTÉTICO'!$N:$N,MATCH($B34,'ORC. SINTÉTICO'!$B:$B,0))</f>
        <v>392553.78</v>
      </c>
      <c r="F34" s="77">
        <f t="shared" si="0"/>
        <v>3.7141661290349397E-2</v>
      </c>
      <c r="G34" s="45"/>
      <c r="H34" s="78"/>
      <c r="I34" s="249"/>
      <c r="J34" s="250"/>
      <c r="K34" s="249"/>
      <c r="L34" s="250"/>
      <c r="M34" s="49"/>
      <c r="N34" s="49"/>
      <c r="O34" s="49"/>
      <c r="P34" s="49"/>
      <c r="Q34" s="49"/>
      <c r="R34" s="49"/>
      <c r="S34" s="49"/>
      <c r="T34" s="49"/>
      <c r="U34" s="49"/>
      <c r="V34" s="49"/>
      <c r="W34" s="49"/>
      <c r="X34" s="45"/>
      <c r="Y34" s="45"/>
      <c r="Z34" s="45"/>
    </row>
    <row r="35" spans="1:26" ht="15" customHeight="1" x14ac:dyDescent="0.2">
      <c r="A35" s="49"/>
      <c r="B35" s="74">
        <v>19</v>
      </c>
      <c r="C35" s="21" t="str">
        <f t="array" ref="C35">INDEX('ORC. SINTÉTICO'!$E:$E,MATCH($B35,'ORC. SINTÉTICO'!$B:$B,0))</f>
        <v>DADOS E VOZ</v>
      </c>
      <c r="D35" s="75"/>
      <c r="E35" s="76">
        <f t="array" ref="E35">INDEX('ORC. SINTÉTICO'!$N:$N,MATCH($B35,'ORC. SINTÉTICO'!$B:$B,0))</f>
        <v>72928.460000000006</v>
      </c>
      <c r="F35" s="77">
        <f t="shared" si="0"/>
        <v>6.9001606856181445E-3</v>
      </c>
      <c r="G35" s="45"/>
      <c r="H35" s="78"/>
      <c r="I35" s="249"/>
      <c r="J35" s="250"/>
      <c r="K35" s="249"/>
      <c r="L35" s="250"/>
      <c r="M35" s="49"/>
      <c r="N35" s="49"/>
      <c r="O35" s="49"/>
      <c r="P35" s="49"/>
      <c r="Q35" s="49"/>
      <c r="R35" s="49"/>
      <c r="S35" s="49"/>
      <c r="T35" s="49"/>
      <c r="U35" s="49"/>
      <c r="V35" s="49"/>
      <c r="W35" s="49"/>
      <c r="X35" s="45"/>
      <c r="Y35" s="45"/>
      <c r="Z35" s="45"/>
    </row>
    <row r="36" spans="1:26" ht="15" customHeight="1" x14ac:dyDescent="0.2">
      <c r="A36" s="49"/>
      <c r="B36" s="74">
        <v>20</v>
      </c>
      <c r="C36" s="21" t="str">
        <f t="array" ref="C36">INDEX('ORC. SINTÉTICO'!$E:$E,MATCH($B36,'ORC. SINTÉTICO'!$B:$B,0))</f>
        <v>URBANIZAÇÃO</v>
      </c>
      <c r="D36" s="75"/>
      <c r="E36" s="76">
        <f t="array" ref="E36">INDEX('ORC. SINTÉTICO'!$N:$N,MATCH($B36,'ORC. SINTÉTICO'!$B:$B,0))</f>
        <v>158411.29999999999</v>
      </c>
      <c r="F36" s="77">
        <f t="shared" ref="F36" si="1">IFERROR(E36/$E$39,"-")</f>
        <v>1.4988159964130072E-2</v>
      </c>
      <c r="G36" s="45"/>
      <c r="H36" s="78"/>
      <c r="I36" s="249"/>
      <c r="J36" s="250"/>
      <c r="K36" s="249"/>
      <c r="L36" s="250"/>
      <c r="M36" s="49"/>
      <c r="N36" s="49"/>
      <c r="O36" s="49"/>
      <c r="P36" s="49"/>
      <c r="Q36" s="49"/>
      <c r="R36" s="49"/>
      <c r="S36" s="49"/>
      <c r="T36" s="49"/>
      <c r="U36" s="49"/>
      <c r="V36" s="49"/>
      <c r="W36" s="49"/>
      <c r="X36" s="45"/>
      <c r="Y36" s="45"/>
      <c r="Z36" s="45"/>
    </row>
    <row r="37" spans="1:26" ht="15" customHeight="1" x14ac:dyDescent="0.2">
      <c r="A37" s="49"/>
      <c r="B37" s="74">
        <v>21</v>
      </c>
      <c r="C37" s="21" t="str">
        <f t="array" ref="C37">INDEX('ORC. SINTÉTICO'!$E:$E,MATCH($B37,'ORC. SINTÉTICO'!$B:$B,0))</f>
        <v>SERVIÇOS COMPLEMENTARES</v>
      </c>
      <c r="D37" s="75"/>
      <c r="E37" s="76">
        <f t="array" ref="E37">INDEX('ORC. SINTÉTICO'!$N:$N,MATCH($B37,'ORC. SINTÉTICO'!$B:$B,0))</f>
        <v>70105.98</v>
      </c>
      <c r="F37" s="77">
        <f t="shared" si="0"/>
        <v>6.6331104074147714E-3</v>
      </c>
      <c r="G37" s="45"/>
      <c r="H37" s="78"/>
      <c r="I37" s="251"/>
      <c r="J37" s="250"/>
      <c r="K37" s="251"/>
      <c r="L37" s="250"/>
      <c r="M37" s="49"/>
      <c r="N37" s="49"/>
      <c r="O37" s="49"/>
      <c r="P37" s="49"/>
      <c r="Q37" s="49"/>
      <c r="R37" s="49"/>
      <c r="S37" s="49"/>
      <c r="T37" s="49"/>
      <c r="U37" s="49"/>
      <c r="V37" s="49"/>
      <c r="W37" s="49"/>
      <c r="X37" s="45"/>
      <c r="Y37" s="45"/>
      <c r="Z37" s="45"/>
    </row>
    <row r="38" spans="1:26" ht="15" customHeight="1" x14ac:dyDescent="0.2">
      <c r="A38" s="66"/>
      <c r="B38" s="72"/>
      <c r="C38" s="80"/>
      <c r="D38" s="80"/>
      <c r="E38" s="72"/>
      <c r="F38" s="72"/>
      <c r="G38" s="45"/>
      <c r="H38" s="78"/>
      <c r="I38" s="249"/>
      <c r="J38" s="250"/>
      <c r="K38" s="249"/>
      <c r="L38" s="250"/>
      <c r="M38" s="49"/>
      <c r="N38" s="49"/>
      <c r="O38" s="49"/>
      <c r="P38" s="49"/>
      <c r="Q38" s="49"/>
      <c r="R38" s="49"/>
      <c r="S38" s="49"/>
      <c r="T38" s="49"/>
      <c r="U38" s="49"/>
      <c r="V38" s="49"/>
      <c r="W38" s="49"/>
      <c r="X38" s="49"/>
      <c r="Y38" s="49"/>
      <c r="Z38" s="49"/>
    </row>
    <row r="39" spans="1:26" ht="15" customHeight="1" x14ac:dyDescent="0.2">
      <c r="A39" s="66"/>
      <c r="B39" s="428" t="s">
        <v>23</v>
      </c>
      <c r="C39" s="420"/>
      <c r="D39" s="81"/>
      <c r="E39" s="81">
        <f>SUBTOTAL(9,E17:E37)</f>
        <v>10569095.898303241</v>
      </c>
      <c r="F39" s="70">
        <f>SUBTOTAL(9,F17:F37)</f>
        <v>0.99999999999999978</v>
      </c>
      <c r="G39" s="45"/>
      <c r="H39" s="78"/>
      <c r="I39" s="255"/>
      <c r="J39" s="250"/>
      <c r="K39" s="255"/>
      <c r="L39" s="250"/>
      <c r="M39" s="49"/>
      <c r="N39" s="49"/>
      <c r="O39" s="49"/>
      <c r="P39" s="49"/>
      <c r="Q39" s="49"/>
      <c r="R39" s="49"/>
      <c r="S39" s="49"/>
      <c r="T39" s="49"/>
      <c r="U39" s="49"/>
      <c r="V39" s="49"/>
      <c r="W39" s="49"/>
      <c r="X39" s="49"/>
      <c r="Y39" s="49"/>
      <c r="Z39" s="49"/>
    </row>
    <row r="40" spans="1:26" ht="15" customHeight="1" x14ac:dyDescent="0.2">
      <c r="A40" s="66"/>
      <c r="B40" s="65"/>
      <c r="C40" s="65"/>
      <c r="D40" s="65"/>
      <c r="E40" s="65"/>
      <c r="F40" s="65"/>
      <c r="G40" s="45"/>
      <c r="H40" s="78"/>
      <c r="I40" s="252"/>
      <c r="J40" s="250"/>
      <c r="K40" s="249"/>
      <c r="L40" s="250"/>
      <c r="M40" s="49"/>
      <c r="N40" s="49"/>
      <c r="O40" s="49"/>
      <c r="P40" s="49"/>
      <c r="Q40" s="49"/>
      <c r="R40" s="49"/>
      <c r="S40" s="49"/>
      <c r="T40" s="49"/>
      <c r="U40" s="49"/>
      <c r="V40" s="49"/>
      <c r="W40" s="49"/>
      <c r="X40" s="49"/>
      <c r="Y40" s="49"/>
      <c r="Z40" s="49"/>
    </row>
    <row r="41" spans="1:26" ht="15" customHeight="1" x14ac:dyDescent="0.2">
      <c r="A41" s="49"/>
      <c r="B41" s="82" t="s">
        <v>24</v>
      </c>
      <c r="C41" s="83"/>
      <c r="D41" s="83"/>
      <c r="E41" s="83"/>
      <c r="F41" s="84"/>
      <c r="G41" s="45"/>
      <c r="H41" s="182"/>
      <c r="I41" s="252"/>
      <c r="J41" s="250"/>
      <c r="K41" s="249"/>
      <c r="L41" s="250"/>
      <c r="M41" s="49"/>
      <c r="N41" s="49"/>
      <c r="O41" s="49"/>
      <c r="P41" s="49"/>
      <c r="Q41" s="49"/>
      <c r="R41" s="49"/>
      <c r="S41" s="49"/>
      <c r="T41" s="49"/>
      <c r="U41" s="49"/>
      <c r="V41" s="49"/>
      <c r="W41" s="49"/>
      <c r="X41" s="49"/>
      <c r="Y41" s="49"/>
      <c r="Z41" s="49"/>
    </row>
    <row r="42" spans="1:26" ht="15" customHeight="1" x14ac:dyDescent="0.2">
      <c r="A42" s="49"/>
      <c r="B42" s="446" t="s">
        <v>834</v>
      </c>
      <c r="C42" s="401"/>
      <c r="D42" s="401"/>
      <c r="E42" s="401"/>
      <c r="F42" s="402"/>
      <c r="G42" s="45"/>
      <c r="H42" s="78"/>
      <c r="I42" s="249"/>
      <c r="J42" s="250"/>
      <c r="K42" s="249"/>
      <c r="L42" s="250"/>
      <c r="M42" s="49"/>
      <c r="N42" s="49"/>
      <c r="O42" s="49"/>
      <c r="P42" s="49"/>
      <c r="Q42" s="49"/>
      <c r="R42" s="49"/>
      <c r="S42" s="49"/>
      <c r="T42" s="49"/>
      <c r="U42" s="49"/>
      <c r="V42" s="49"/>
      <c r="W42" s="49"/>
      <c r="X42" s="49"/>
      <c r="Y42" s="49"/>
      <c r="Z42" s="49"/>
    </row>
    <row r="43" spans="1:26" ht="15" customHeight="1" x14ac:dyDescent="0.2">
      <c r="A43" s="49"/>
      <c r="B43" s="416"/>
      <c r="C43" s="447"/>
      <c r="D43" s="447"/>
      <c r="E43" s="447"/>
      <c r="F43" s="418"/>
      <c r="G43" s="45"/>
      <c r="H43" s="256"/>
      <c r="I43" s="248"/>
      <c r="J43" s="250"/>
      <c r="K43" s="249"/>
      <c r="L43" s="250"/>
      <c r="M43" s="49"/>
      <c r="N43" s="49"/>
      <c r="O43" s="49"/>
      <c r="P43" s="49"/>
      <c r="Q43" s="49"/>
      <c r="R43" s="49"/>
      <c r="S43" s="49"/>
      <c r="T43" s="49"/>
      <c r="U43" s="49"/>
      <c r="V43" s="49"/>
      <c r="W43" s="49"/>
      <c r="X43" s="49"/>
      <c r="Y43" s="49"/>
      <c r="Z43" s="49"/>
    </row>
    <row r="44" spans="1:26" ht="15" customHeight="1" x14ac:dyDescent="0.2">
      <c r="A44" s="45"/>
      <c r="B44" s="45"/>
      <c r="C44" s="45"/>
      <c r="D44" s="45"/>
      <c r="E44" s="45"/>
      <c r="F44" s="45"/>
      <c r="G44" s="45"/>
      <c r="H44" s="45"/>
      <c r="I44" s="252"/>
      <c r="J44" s="250"/>
      <c r="K44" s="249"/>
      <c r="L44" s="250"/>
      <c r="M44" s="49"/>
      <c r="N44" s="49"/>
      <c r="O44" s="49"/>
      <c r="P44" s="45"/>
      <c r="Q44" s="45"/>
      <c r="R44" s="45"/>
      <c r="S44" s="45"/>
      <c r="T44" s="45"/>
      <c r="U44" s="45"/>
      <c r="V44" s="45"/>
      <c r="W44" s="45"/>
      <c r="X44" s="45"/>
      <c r="Y44" s="45"/>
      <c r="Z44" s="45"/>
    </row>
    <row r="45" spans="1:26" ht="15" customHeight="1" x14ac:dyDescent="0.2">
      <c r="A45" s="49"/>
      <c r="B45" s="85"/>
      <c r="C45" s="86"/>
      <c r="D45" s="86"/>
      <c r="E45" s="86"/>
      <c r="F45" s="87"/>
      <c r="G45" s="45"/>
      <c r="H45" s="49"/>
      <c r="I45" s="252"/>
      <c r="J45" s="250"/>
      <c r="K45" s="249"/>
      <c r="L45" s="250"/>
      <c r="M45" s="49"/>
      <c r="N45" s="49"/>
      <c r="O45" s="49"/>
      <c r="P45" s="49"/>
      <c r="Q45" s="49"/>
      <c r="R45" s="49"/>
      <c r="S45" s="49"/>
      <c r="T45" s="49"/>
      <c r="U45" s="49"/>
      <c r="V45" s="49"/>
      <c r="W45" s="49"/>
      <c r="X45" s="49"/>
      <c r="Y45" s="49"/>
      <c r="Z45" s="49"/>
    </row>
    <row r="46" spans="1:26" ht="15" customHeight="1" x14ac:dyDescent="0.2">
      <c r="A46" s="49"/>
      <c r="B46" s="88"/>
      <c r="C46" s="66"/>
      <c r="D46" s="66"/>
      <c r="E46" s="66"/>
      <c r="F46" s="89"/>
      <c r="G46" s="45"/>
      <c r="H46" s="49"/>
      <c r="I46" s="249"/>
      <c r="J46" s="250"/>
      <c r="K46" s="249"/>
      <c r="L46" s="250"/>
      <c r="M46" s="49"/>
      <c r="N46" s="49"/>
      <c r="O46" s="49"/>
      <c r="P46" s="49"/>
      <c r="Q46" s="49"/>
      <c r="R46" s="49"/>
      <c r="S46" s="49"/>
      <c r="T46" s="49"/>
      <c r="U46" s="49"/>
      <c r="V46" s="49"/>
      <c r="W46" s="49"/>
      <c r="X46" s="49"/>
      <c r="Y46" s="49"/>
      <c r="Z46" s="49"/>
    </row>
    <row r="47" spans="1:26" ht="15" customHeight="1" x14ac:dyDescent="0.2">
      <c r="A47" s="49"/>
      <c r="B47" s="88"/>
      <c r="C47" s="66"/>
      <c r="D47" s="66"/>
      <c r="E47" s="66"/>
      <c r="F47" s="89"/>
      <c r="G47" s="45"/>
      <c r="H47" s="49"/>
      <c r="I47" s="98"/>
      <c r="J47" s="248"/>
      <c r="K47" s="4"/>
      <c r="L47" s="248"/>
      <c r="M47" s="49"/>
      <c r="N47" s="49"/>
      <c r="O47" s="49"/>
      <c r="P47" s="49"/>
      <c r="Q47" s="49"/>
      <c r="R47" s="49"/>
      <c r="S47" s="49"/>
      <c r="T47" s="49"/>
      <c r="U47" s="49"/>
      <c r="V47" s="49"/>
      <c r="W47" s="49"/>
      <c r="X47" s="49"/>
      <c r="Y47" s="49"/>
      <c r="Z47" s="49"/>
    </row>
    <row r="48" spans="1:26" ht="15" customHeight="1" x14ac:dyDescent="0.2">
      <c r="A48" s="49"/>
      <c r="B48" s="88"/>
      <c r="C48" s="66"/>
      <c r="D48" s="66"/>
      <c r="E48" s="66"/>
      <c r="F48" s="89"/>
      <c r="G48" s="45"/>
      <c r="H48" s="49"/>
      <c r="I48" s="98"/>
      <c r="J48" s="248"/>
      <c r="K48" s="4"/>
      <c r="L48" s="248"/>
      <c r="M48" s="49"/>
      <c r="N48" s="49"/>
      <c r="O48" s="49"/>
      <c r="P48" s="49"/>
      <c r="Q48" s="49"/>
      <c r="R48" s="49"/>
      <c r="S48" s="49"/>
      <c r="T48" s="49"/>
      <c r="U48" s="49"/>
      <c r="V48" s="49"/>
      <c r="W48" s="49"/>
      <c r="X48" s="49"/>
      <c r="Y48" s="49"/>
      <c r="Z48" s="49"/>
    </row>
    <row r="49" spans="1:26" ht="15" customHeight="1" x14ac:dyDescent="0.2">
      <c r="A49" s="49"/>
      <c r="B49" s="448" t="s">
        <v>13</v>
      </c>
      <c r="C49" s="401"/>
      <c r="D49" s="401"/>
      <c r="E49" s="401"/>
      <c r="F49" s="402"/>
      <c r="G49" s="45"/>
      <c r="H49" s="49"/>
      <c r="I49" s="98"/>
      <c r="J49" s="248"/>
      <c r="K49" s="4"/>
      <c r="L49" s="248"/>
      <c r="M49" s="49"/>
      <c r="N49" s="49"/>
      <c r="O49" s="49"/>
      <c r="P49" s="49"/>
      <c r="Q49" s="49"/>
      <c r="R49" s="49"/>
      <c r="S49" s="49"/>
      <c r="T49" s="49"/>
      <c r="U49" s="49"/>
      <c r="V49" s="49"/>
      <c r="W49" s="49"/>
      <c r="X49" s="49"/>
      <c r="Y49" s="49"/>
      <c r="Z49" s="49"/>
    </row>
    <row r="50" spans="1:26" ht="15" customHeight="1" x14ac:dyDescent="0.2">
      <c r="A50" s="49"/>
      <c r="B50" s="444" t="str">
        <f>'DADOS GERAIS'!C24</f>
        <v>Ingrid Pereira Ribeiro Pinto</v>
      </c>
      <c r="C50" s="401"/>
      <c r="D50" s="401"/>
      <c r="E50" s="401"/>
      <c r="F50" s="402"/>
      <c r="G50" s="45"/>
      <c r="H50" s="49"/>
      <c r="I50" s="98"/>
      <c r="J50" s="248"/>
      <c r="K50" s="4"/>
      <c r="L50" s="248"/>
      <c r="M50" s="49"/>
      <c r="N50" s="49"/>
      <c r="O50" s="49"/>
      <c r="P50" s="49"/>
      <c r="Q50" s="49"/>
      <c r="R50" s="49"/>
      <c r="S50" s="49"/>
      <c r="T50" s="49"/>
      <c r="U50" s="49"/>
      <c r="V50" s="49"/>
      <c r="W50" s="49"/>
      <c r="X50" s="49"/>
      <c r="Y50" s="49"/>
      <c r="Z50" s="49"/>
    </row>
    <row r="51" spans="1:26" ht="15" customHeight="1" x14ac:dyDescent="0.2">
      <c r="A51" s="49"/>
      <c r="B51" s="445" t="str">
        <f>'DADOS GERAIS'!C25</f>
        <v>Arquiteta e Urbanista  - CAU RJ A 178934-1</v>
      </c>
      <c r="C51" s="401"/>
      <c r="D51" s="401"/>
      <c r="E51" s="401"/>
      <c r="F51" s="402"/>
      <c r="G51" s="45"/>
      <c r="H51" s="49"/>
      <c r="I51" s="98"/>
      <c r="J51" s="248"/>
      <c r="K51" s="4"/>
      <c r="L51" s="248"/>
      <c r="M51" s="49"/>
      <c r="N51" s="49"/>
      <c r="O51" s="49"/>
      <c r="P51" s="49"/>
      <c r="Q51" s="49"/>
      <c r="R51" s="49"/>
      <c r="S51" s="49"/>
      <c r="T51" s="49"/>
      <c r="U51" s="49"/>
      <c r="V51" s="49"/>
      <c r="W51" s="49"/>
      <c r="X51" s="49"/>
      <c r="Y51" s="49"/>
      <c r="Z51" s="49"/>
    </row>
    <row r="52" spans="1:26" ht="15" customHeight="1" x14ac:dyDescent="0.2">
      <c r="A52" s="49"/>
      <c r="B52" s="90"/>
      <c r="C52" s="42"/>
      <c r="D52" s="42"/>
      <c r="E52" s="42"/>
      <c r="F52" s="43"/>
      <c r="G52" s="45"/>
      <c r="H52" s="49"/>
      <c r="I52" s="98"/>
      <c r="J52" s="248"/>
      <c r="K52" s="4"/>
      <c r="L52" s="248"/>
      <c r="M52" s="49"/>
      <c r="N52" s="49"/>
      <c r="O52" s="49"/>
      <c r="P52" s="49"/>
      <c r="Q52" s="49"/>
      <c r="R52" s="49"/>
      <c r="S52" s="49"/>
      <c r="T52" s="49"/>
      <c r="U52" s="49"/>
      <c r="V52" s="49"/>
      <c r="W52" s="49"/>
      <c r="X52" s="49"/>
      <c r="Y52" s="49"/>
      <c r="Z52" s="49"/>
    </row>
    <row r="53" spans="1:26" ht="15.75" customHeight="1" x14ac:dyDescent="0.2">
      <c r="A53" s="49"/>
      <c r="B53" s="65"/>
      <c r="C53" s="4"/>
      <c r="D53" s="4"/>
      <c r="E53" s="4"/>
      <c r="F53" s="4"/>
      <c r="G53" s="45"/>
      <c r="H53" s="45"/>
      <c r="I53" s="244"/>
      <c r="J53" s="245"/>
      <c r="K53" s="56"/>
      <c r="L53" s="245"/>
      <c r="M53" s="45"/>
      <c r="N53" s="45"/>
      <c r="O53" s="45"/>
      <c r="P53" s="45"/>
      <c r="Q53" s="45"/>
      <c r="R53" s="45"/>
      <c r="S53" s="45"/>
      <c r="T53" s="45"/>
      <c r="U53" s="45"/>
      <c r="V53" s="45"/>
      <c r="W53" s="45"/>
      <c r="X53" s="45"/>
      <c r="Y53" s="45"/>
      <c r="Z53" s="45"/>
    </row>
    <row r="54" spans="1:26" ht="15.75" customHeight="1" x14ac:dyDescent="0.2">
      <c r="A54" s="45"/>
      <c r="B54" s="45"/>
      <c r="C54" s="45"/>
      <c r="D54" s="45"/>
      <c r="E54" s="45"/>
      <c r="F54" s="45"/>
      <c r="G54" s="45"/>
      <c r="H54" s="45"/>
      <c r="I54" s="244"/>
      <c r="J54" s="245"/>
      <c r="K54" s="56"/>
      <c r="L54" s="245"/>
      <c r="M54" s="45"/>
      <c r="N54" s="45"/>
      <c r="O54" s="45"/>
      <c r="P54" s="45"/>
      <c r="Q54" s="45"/>
      <c r="R54" s="45"/>
      <c r="S54" s="45"/>
      <c r="T54" s="45"/>
      <c r="U54" s="45"/>
      <c r="V54" s="45"/>
      <c r="W54" s="45"/>
      <c r="X54" s="45"/>
      <c r="Y54" s="45"/>
      <c r="Z54" s="45"/>
    </row>
    <row r="55" spans="1:26" ht="15.75" customHeight="1" x14ac:dyDescent="0.2">
      <c r="A55" s="45"/>
      <c r="B55" s="45"/>
      <c r="C55" s="45"/>
      <c r="D55" s="45"/>
      <c r="E55" s="45"/>
      <c r="F55" s="45"/>
      <c r="G55" s="45"/>
      <c r="H55" s="45"/>
      <c r="I55" s="244"/>
      <c r="J55" s="245"/>
      <c r="K55" s="56"/>
      <c r="L55" s="245"/>
      <c r="M55" s="45"/>
      <c r="N55" s="45"/>
      <c r="O55" s="45"/>
      <c r="P55" s="45"/>
      <c r="Q55" s="45"/>
      <c r="R55" s="45"/>
      <c r="S55" s="45"/>
      <c r="T55" s="45"/>
      <c r="U55" s="45"/>
      <c r="V55" s="45"/>
      <c r="W55" s="45"/>
      <c r="X55" s="45"/>
      <c r="Y55" s="45"/>
      <c r="Z55" s="45"/>
    </row>
    <row r="56" spans="1:26" ht="15.75" customHeight="1" x14ac:dyDescent="0.2">
      <c r="A56" s="45"/>
      <c r="B56" s="45"/>
      <c r="C56" s="45"/>
      <c r="D56" s="45"/>
      <c r="E56" s="45"/>
      <c r="F56" s="45"/>
      <c r="G56" s="45"/>
      <c r="H56" s="45"/>
      <c r="I56" s="244"/>
      <c r="J56" s="245"/>
      <c r="K56" s="56"/>
      <c r="L56" s="245"/>
      <c r="M56" s="45"/>
      <c r="N56" s="45"/>
      <c r="O56" s="45"/>
      <c r="P56" s="45"/>
      <c r="Q56" s="45"/>
      <c r="R56" s="45"/>
      <c r="S56" s="45"/>
      <c r="T56" s="45"/>
      <c r="U56" s="45"/>
      <c r="V56" s="45"/>
      <c r="W56" s="45"/>
      <c r="X56" s="45"/>
      <c r="Y56" s="45"/>
      <c r="Z56" s="45"/>
    </row>
    <row r="57" spans="1:26" ht="15.75" customHeight="1" x14ac:dyDescent="0.2">
      <c r="A57" s="45"/>
      <c r="B57" s="45"/>
      <c r="C57" s="45"/>
      <c r="D57" s="45"/>
      <c r="E57" s="45"/>
      <c r="F57" s="45"/>
      <c r="G57" s="45"/>
      <c r="H57" s="45"/>
      <c r="I57" s="244"/>
      <c r="J57" s="245"/>
      <c r="K57" s="56"/>
      <c r="L57" s="245"/>
      <c r="M57" s="45"/>
      <c r="N57" s="45"/>
      <c r="O57" s="45"/>
      <c r="P57" s="45"/>
      <c r="Q57" s="45"/>
      <c r="R57" s="45"/>
      <c r="S57" s="45"/>
      <c r="T57" s="45"/>
      <c r="U57" s="45"/>
      <c r="V57" s="45"/>
      <c r="W57" s="45"/>
      <c r="X57" s="45"/>
      <c r="Y57" s="45"/>
      <c r="Z57" s="45"/>
    </row>
    <row r="58" spans="1:26" ht="15.75" customHeight="1" x14ac:dyDescent="0.2">
      <c r="A58" s="45"/>
      <c r="B58" s="45"/>
      <c r="C58" s="45"/>
      <c r="D58" s="45"/>
      <c r="E58" s="45"/>
      <c r="F58" s="45"/>
      <c r="G58" s="45"/>
      <c r="H58" s="45"/>
      <c r="I58" s="244"/>
      <c r="J58" s="245"/>
      <c r="K58" s="56"/>
      <c r="L58" s="245"/>
      <c r="M58" s="45"/>
      <c r="N58" s="45"/>
      <c r="O58" s="45"/>
      <c r="P58" s="45"/>
      <c r="Q58" s="45"/>
      <c r="R58" s="45"/>
      <c r="S58" s="45"/>
      <c r="T58" s="45"/>
      <c r="U58" s="45"/>
      <c r="V58" s="45"/>
      <c r="W58" s="45"/>
      <c r="X58" s="45"/>
      <c r="Y58" s="45"/>
      <c r="Z58" s="45"/>
    </row>
    <row r="59" spans="1:26" ht="15.75" customHeight="1" x14ac:dyDescent="0.2">
      <c r="A59" s="45"/>
      <c r="B59" s="45"/>
      <c r="C59" s="45"/>
      <c r="D59" s="91"/>
      <c r="E59" s="91"/>
      <c r="F59" s="91"/>
      <c r="G59" s="45"/>
      <c r="H59" s="45"/>
      <c r="I59" s="244"/>
      <c r="J59" s="245"/>
      <c r="K59" s="56"/>
      <c r="L59" s="245"/>
      <c r="M59" s="45"/>
      <c r="N59" s="45"/>
      <c r="O59" s="45"/>
      <c r="P59" s="45"/>
      <c r="Q59" s="45"/>
      <c r="R59" s="45"/>
      <c r="S59" s="45"/>
      <c r="T59" s="45"/>
      <c r="U59" s="45"/>
      <c r="V59" s="45"/>
      <c r="W59" s="45"/>
      <c r="X59" s="45"/>
      <c r="Y59" s="45"/>
      <c r="Z59" s="45"/>
    </row>
    <row r="60" spans="1:26" ht="15.75" customHeight="1" x14ac:dyDescent="0.2">
      <c r="A60" s="45"/>
      <c r="B60" s="45"/>
      <c r="C60" s="45"/>
      <c r="D60" s="92"/>
      <c r="E60" s="92"/>
      <c r="F60" s="92"/>
      <c r="G60" s="45"/>
      <c r="H60" s="45"/>
      <c r="I60" s="244"/>
      <c r="J60" s="245"/>
      <c r="K60" s="56"/>
      <c r="L60" s="245"/>
      <c r="M60" s="45"/>
      <c r="N60" s="45"/>
      <c r="O60" s="45"/>
      <c r="P60" s="45"/>
      <c r="Q60" s="45"/>
      <c r="R60" s="45"/>
      <c r="S60" s="45"/>
      <c r="T60" s="45"/>
      <c r="U60" s="45"/>
      <c r="V60" s="45"/>
      <c r="W60" s="45"/>
      <c r="X60" s="45"/>
      <c r="Y60" s="45"/>
      <c r="Z60" s="45"/>
    </row>
    <row r="61" spans="1:26" ht="15.75" customHeight="1" x14ac:dyDescent="0.2">
      <c r="A61" s="45"/>
      <c r="B61" s="45"/>
      <c r="C61" s="45"/>
      <c r="D61" s="45"/>
      <c r="E61" s="45"/>
      <c r="F61" s="45"/>
      <c r="G61" s="45"/>
      <c r="H61" s="45"/>
      <c r="I61" s="244"/>
      <c r="J61" s="245"/>
      <c r="K61" s="56"/>
      <c r="L61" s="245"/>
      <c r="M61" s="45"/>
      <c r="N61" s="45"/>
      <c r="O61" s="45"/>
      <c r="P61" s="45"/>
      <c r="Q61" s="45"/>
      <c r="R61" s="45"/>
      <c r="S61" s="45"/>
      <c r="T61" s="45"/>
      <c r="U61" s="45"/>
      <c r="V61" s="45"/>
      <c r="W61" s="45"/>
      <c r="X61" s="45"/>
      <c r="Y61" s="45"/>
      <c r="Z61" s="45"/>
    </row>
    <row r="62" spans="1:26" ht="15.75" customHeight="1" x14ac:dyDescent="0.2">
      <c r="A62" s="45"/>
      <c r="B62" s="45"/>
      <c r="C62" s="45"/>
      <c r="D62" s="45"/>
      <c r="E62" s="45"/>
      <c r="F62" s="45"/>
      <c r="G62" s="45"/>
      <c r="H62" s="45"/>
      <c r="I62" s="244"/>
      <c r="J62" s="245"/>
      <c r="K62" s="56"/>
      <c r="L62" s="245"/>
      <c r="M62" s="45"/>
      <c r="N62" s="45"/>
      <c r="O62" s="45"/>
      <c r="P62" s="45"/>
      <c r="Q62" s="45"/>
      <c r="R62" s="45"/>
      <c r="S62" s="45"/>
      <c r="T62" s="45"/>
      <c r="U62" s="45"/>
      <c r="V62" s="45"/>
      <c r="W62" s="45"/>
      <c r="X62" s="45"/>
      <c r="Y62" s="45"/>
      <c r="Z62" s="45"/>
    </row>
    <row r="63" spans="1:26" ht="15.75" customHeight="1" x14ac:dyDescent="0.2">
      <c r="A63" s="45"/>
      <c r="B63" s="45"/>
      <c r="C63" s="45"/>
      <c r="D63" s="45"/>
      <c r="E63" s="45"/>
      <c r="F63" s="45"/>
      <c r="G63" s="45"/>
      <c r="H63" s="45"/>
      <c r="I63" s="244"/>
      <c r="J63" s="245"/>
      <c r="K63" s="56"/>
      <c r="L63" s="245"/>
      <c r="M63" s="45"/>
      <c r="N63" s="45"/>
      <c r="O63" s="45"/>
      <c r="P63" s="45"/>
      <c r="Q63" s="45"/>
      <c r="R63" s="45"/>
      <c r="S63" s="45"/>
      <c r="T63" s="45"/>
      <c r="U63" s="45"/>
      <c r="V63" s="45"/>
      <c r="W63" s="45"/>
      <c r="X63" s="45"/>
      <c r="Y63" s="45"/>
      <c r="Z63" s="45"/>
    </row>
    <row r="64" spans="1:26" ht="15.75" customHeight="1" x14ac:dyDescent="0.2">
      <c r="A64" s="45"/>
      <c r="B64" s="45"/>
      <c r="C64" s="45"/>
      <c r="D64" s="45"/>
      <c r="E64" s="45"/>
      <c r="F64" s="45"/>
      <c r="G64" s="45"/>
      <c r="H64" s="45"/>
      <c r="I64" s="244"/>
      <c r="J64" s="245"/>
      <c r="K64" s="56"/>
      <c r="L64" s="245"/>
      <c r="M64" s="45"/>
      <c r="N64" s="45"/>
      <c r="O64" s="45"/>
      <c r="P64" s="45"/>
      <c r="Q64" s="45"/>
      <c r="R64" s="45"/>
      <c r="S64" s="45"/>
      <c r="T64" s="45"/>
      <c r="U64" s="45"/>
      <c r="V64" s="45"/>
      <c r="W64" s="45"/>
      <c r="X64" s="45"/>
      <c r="Y64" s="45"/>
      <c r="Z64" s="45"/>
    </row>
    <row r="65" spans="1:26" ht="15.75" customHeight="1" x14ac:dyDescent="0.2">
      <c r="A65" s="45"/>
      <c r="B65" s="45"/>
      <c r="C65" s="45"/>
      <c r="D65" s="45"/>
      <c r="E65" s="45"/>
      <c r="F65" s="45"/>
      <c r="G65" s="45"/>
      <c r="H65" s="45"/>
      <c r="I65" s="244"/>
      <c r="J65" s="245"/>
      <c r="K65" s="56"/>
      <c r="L65" s="245"/>
      <c r="M65" s="45"/>
      <c r="N65" s="45"/>
      <c r="O65" s="45"/>
      <c r="P65" s="45"/>
      <c r="Q65" s="45"/>
      <c r="R65" s="45"/>
      <c r="S65" s="45"/>
      <c r="T65" s="45"/>
      <c r="U65" s="45"/>
      <c r="V65" s="45"/>
      <c r="W65" s="45"/>
      <c r="X65" s="45"/>
      <c r="Y65" s="45"/>
      <c r="Z65" s="45"/>
    </row>
    <row r="66" spans="1:26" ht="15.75" customHeight="1" x14ac:dyDescent="0.2">
      <c r="A66" s="45"/>
      <c r="B66" s="45"/>
      <c r="C66" s="45"/>
      <c r="D66" s="45"/>
      <c r="E66" s="45"/>
      <c r="F66" s="45"/>
      <c r="G66" s="45"/>
      <c r="H66" s="45"/>
      <c r="I66" s="244"/>
      <c r="J66" s="245"/>
      <c r="K66" s="56"/>
      <c r="L66" s="245"/>
      <c r="M66" s="45"/>
      <c r="N66" s="45"/>
      <c r="O66" s="45"/>
      <c r="P66" s="45"/>
      <c r="Q66" s="45"/>
      <c r="R66" s="45"/>
      <c r="S66" s="45"/>
      <c r="T66" s="45"/>
      <c r="U66" s="45"/>
      <c r="V66" s="45"/>
      <c r="W66" s="45"/>
      <c r="X66" s="45"/>
      <c r="Y66" s="45"/>
      <c r="Z66" s="45"/>
    </row>
    <row r="67" spans="1:26" ht="15.75" customHeight="1" x14ac:dyDescent="0.2">
      <c r="A67" s="45"/>
      <c r="B67" s="45"/>
      <c r="C67" s="45"/>
      <c r="D67" s="45"/>
      <c r="E67" s="45"/>
      <c r="F67" s="45"/>
      <c r="G67" s="45"/>
      <c r="H67" s="45"/>
      <c r="I67" s="244"/>
      <c r="J67" s="245"/>
      <c r="K67" s="56"/>
      <c r="L67" s="245"/>
      <c r="M67" s="45"/>
      <c r="N67" s="45"/>
      <c r="O67" s="45"/>
      <c r="P67" s="45"/>
      <c r="Q67" s="45"/>
      <c r="R67" s="45"/>
      <c r="S67" s="45"/>
      <c r="T67" s="45"/>
      <c r="U67" s="45"/>
      <c r="V67" s="45"/>
      <c r="W67" s="45"/>
      <c r="X67" s="45"/>
      <c r="Y67" s="45"/>
      <c r="Z67" s="45"/>
    </row>
    <row r="68" spans="1:26" ht="15.75" customHeight="1" x14ac:dyDescent="0.2">
      <c r="A68" s="45"/>
      <c r="B68" s="45"/>
      <c r="C68" s="45"/>
      <c r="D68" s="45"/>
      <c r="E68" s="45"/>
      <c r="F68" s="45"/>
      <c r="G68" s="45"/>
      <c r="H68" s="45"/>
      <c r="I68" s="244"/>
      <c r="J68" s="245"/>
      <c r="K68" s="56"/>
      <c r="L68" s="245"/>
      <c r="M68" s="45"/>
      <c r="N68" s="45"/>
      <c r="O68" s="45"/>
      <c r="P68" s="45"/>
      <c r="Q68" s="45"/>
      <c r="R68" s="45"/>
      <c r="S68" s="45"/>
      <c r="T68" s="45"/>
      <c r="U68" s="45"/>
      <c r="V68" s="45"/>
      <c r="W68" s="45"/>
      <c r="X68" s="45"/>
      <c r="Y68" s="45"/>
      <c r="Z68" s="45"/>
    </row>
    <row r="69" spans="1:26" ht="15.75" customHeight="1" x14ac:dyDescent="0.2">
      <c r="A69" s="45"/>
      <c r="B69" s="45"/>
      <c r="C69" s="45"/>
      <c r="D69" s="45"/>
      <c r="E69" s="45"/>
      <c r="F69" s="45"/>
      <c r="G69" s="45"/>
      <c r="H69" s="45"/>
      <c r="I69" s="244"/>
      <c r="J69" s="245"/>
      <c r="K69" s="56"/>
      <c r="L69" s="245"/>
      <c r="M69" s="45"/>
      <c r="N69" s="45"/>
      <c r="O69" s="45"/>
      <c r="P69" s="45"/>
      <c r="Q69" s="45"/>
      <c r="R69" s="45"/>
      <c r="S69" s="45"/>
      <c r="T69" s="45"/>
      <c r="U69" s="45"/>
      <c r="V69" s="45"/>
      <c r="W69" s="45"/>
      <c r="X69" s="45"/>
      <c r="Y69" s="45"/>
      <c r="Z69" s="45"/>
    </row>
    <row r="70" spans="1:26" ht="15.75" customHeight="1" x14ac:dyDescent="0.2">
      <c r="A70" s="45"/>
      <c r="B70" s="45"/>
      <c r="C70" s="45"/>
      <c r="D70" s="45"/>
      <c r="E70" s="45"/>
      <c r="F70" s="45"/>
      <c r="G70" s="45"/>
      <c r="H70" s="45"/>
      <c r="I70" s="244"/>
      <c r="J70" s="245"/>
      <c r="K70" s="56"/>
      <c r="L70" s="245"/>
      <c r="M70" s="45"/>
      <c r="N70" s="45"/>
      <c r="O70" s="45"/>
      <c r="P70" s="45"/>
      <c r="Q70" s="45"/>
      <c r="R70" s="45"/>
      <c r="S70" s="45"/>
      <c r="T70" s="45"/>
      <c r="U70" s="45"/>
      <c r="V70" s="45"/>
      <c r="W70" s="45"/>
      <c r="X70" s="45"/>
      <c r="Y70" s="45"/>
      <c r="Z70" s="45"/>
    </row>
    <row r="71" spans="1:26" ht="15.75" customHeight="1" x14ac:dyDescent="0.2">
      <c r="A71" s="45"/>
      <c r="B71" s="45"/>
      <c r="C71" s="45"/>
      <c r="D71" s="45"/>
      <c r="E71" s="45"/>
      <c r="F71" s="45"/>
      <c r="G71" s="45"/>
      <c r="H71" s="45"/>
      <c r="I71" s="244"/>
      <c r="J71" s="245"/>
      <c r="K71" s="56"/>
      <c r="L71" s="245"/>
      <c r="M71" s="45"/>
      <c r="N71" s="45"/>
      <c r="O71" s="45"/>
      <c r="P71" s="45"/>
      <c r="Q71" s="45"/>
      <c r="R71" s="45"/>
      <c r="S71" s="45"/>
      <c r="T71" s="45"/>
      <c r="U71" s="45"/>
      <c r="V71" s="45"/>
      <c r="W71" s="45"/>
      <c r="X71" s="45"/>
      <c r="Y71" s="45"/>
      <c r="Z71" s="45"/>
    </row>
    <row r="72" spans="1:26" ht="15.75" customHeight="1" x14ac:dyDescent="0.2">
      <c r="A72" s="45"/>
      <c r="B72" s="45"/>
      <c r="C72" s="45"/>
      <c r="D72" s="45"/>
      <c r="E72" s="45"/>
      <c r="F72" s="45"/>
      <c r="G72" s="45"/>
      <c r="H72" s="45"/>
      <c r="I72" s="244"/>
      <c r="J72" s="245"/>
      <c r="K72" s="56"/>
      <c r="L72" s="245"/>
      <c r="M72" s="45"/>
      <c r="N72" s="45"/>
      <c r="O72" s="45"/>
      <c r="P72" s="45"/>
      <c r="Q72" s="45"/>
      <c r="R72" s="45"/>
      <c r="S72" s="45"/>
      <c r="T72" s="45"/>
      <c r="U72" s="45"/>
      <c r="V72" s="45"/>
      <c r="W72" s="45"/>
      <c r="X72" s="45"/>
      <c r="Y72" s="45"/>
      <c r="Z72" s="45"/>
    </row>
    <row r="73" spans="1:26" ht="15.75" customHeight="1" x14ac:dyDescent="0.2">
      <c r="A73" s="45"/>
      <c r="B73" s="45"/>
      <c r="C73" s="45"/>
      <c r="D73" s="45"/>
      <c r="E73" s="45"/>
      <c r="F73" s="45"/>
      <c r="G73" s="45"/>
      <c r="H73" s="45"/>
      <c r="I73" s="244"/>
      <c r="J73" s="245"/>
      <c r="K73" s="56"/>
      <c r="L73" s="245"/>
      <c r="M73" s="45"/>
      <c r="N73" s="45"/>
      <c r="O73" s="45"/>
      <c r="P73" s="45"/>
      <c r="Q73" s="45"/>
      <c r="R73" s="45"/>
      <c r="S73" s="45"/>
      <c r="T73" s="45"/>
      <c r="U73" s="45"/>
      <c r="V73" s="45"/>
      <c r="W73" s="45"/>
      <c r="X73" s="45"/>
      <c r="Y73" s="45"/>
      <c r="Z73" s="45"/>
    </row>
    <row r="74" spans="1:26" ht="15.75" customHeight="1" x14ac:dyDescent="0.2">
      <c r="A74" s="45"/>
      <c r="B74" s="45"/>
      <c r="C74" s="45"/>
      <c r="D74" s="45"/>
      <c r="E74" s="45"/>
      <c r="F74" s="45"/>
      <c r="G74" s="45"/>
      <c r="H74" s="45"/>
      <c r="I74" s="244"/>
      <c r="J74" s="245"/>
      <c r="K74" s="56"/>
      <c r="L74" s="245"/>
      <c r="M74" s="45"/>
      <c r="N74" s="45"/>
      <c r="O74" s="45"/>
      <c r="P74" s="45"/>
      <c r="Q74" s="45"/>
      <c r="R74" s="45"/>
      <c r="S74" s="45"/>
      <c r="T74" s="45"/>
      <c r="U74" s="45"/>
      <c r="V74" s="45"/>
      <c r="W74" s="45"/>
      <c r="X74" s="45"/>
      <c r="Y74" s="45"/>
      <c r="Z74" s="45"/>
    </row>
    <row r="75" spans="1:26" ht="15.75" customHeight="1" x14ac:dyDescent="0.2">
      <c r="A75" s="45"/>
      <c r="B75" s="45"/>
      <c r="C75" s="45"/>
      <c r="D75" s="45"/>
      <c r="E75" s="45"/>
      <c r="F75" s="45"/>
      <c r="G75" s="45"/>
      <c r="H75" s="45"/>
      <c r="I75" s="244"/>
      <c r="J75" s="245"/>
      <c r="K75" s="56"/>
      <c r="L75" s="245"/>
      <c r="M75" s="45"/>
      <c r="N75" s="45"/>
      <c r="O75" s="45"/>
      <c r="P75" s="45"/>
      <c r="Q75" s="45"/>
      <c r="R75" s="45"/>
      <c r="S75" s="45"/>
      <c r="T75" s="45"/>
      <c r="U75" s="45"/>
      <c r="V75" s="45"/>
      <c r="W75" s="45"/>
      <c r="X75" s="45"/>
      <c r="Y75" s="45"/>
      <c r="Z75" s="45"/>
    </row>
    <row r="76" spans="1:26" ht="15.75" customHeight="1" x14ac:dyDescent="0.2">
      <c r="A76" s="45"/>
      <c r="B76" s="45"/>
      <c r="C76" s="45"/>
      <c r="D76" s="45"/>
      <c r="E76" s="45"/>
      <c r="F76" s="45"/>
      <c r="G76" s="45"/>
      <c r="H76" s="45"/>
      <c r="I76" s="244"/>
      <c r="J76" s="245"/>
      <c r="K76" s="56"/>
      <c r="L76" s="245"/>
      <c r="M76" s="45"/>
      <c r="N76" s="45"/>
      <c r="O76" s="45"/>
      <c r="P76" s="45"/>
      <c r="Q76" s="45"/>
      <c r="R76" s="45"/>
      <c r="S76" s="45"/>
      <c r="T76" s="45"/>
      <c r="U76" s="45"/>
      <c r="V76" s="45"/>
      <c r="W76" s="45"/>
      <c r="X76" s="45"/>
      <c r="Y76" s="45"/>
      <c r="Z76" s="45"/>
    </row>
    <row r="77" spans="1:26" ht="15.75" customHeight="1" x14ac:dyDescent="0.2">
      <c r="A77" s="45"/>
      <c r="B77" s="45"/>
      <c r="C77" s="45"/>
      <c r="D77" s="45"/>
      <c r="E77" s="45"/>
      <c r="F77" s="45"/>
      <c r="G77" s="45"/>
      <c r="H77" s="45"/>
      <c r="I77" s="244"/>
      <c r="J77" s="245"/>
      <c r="K77" s="56"/>
      <c r="L77" s="245"/>
      <c r="M77" s="45"/>
      <c r="N77" s="45"/>
      <c r="O77" s="45"/>
      <c r="P77" s="45"/>
      <c r="Q77" s="45"/>
      <c r="R77" s="45"/>
      <c r="S77" s="45"/>
      <c r="T77" s="45"/>
      <c r="U77" s="45"/>
      <c r="V77" s="45"/>
      <c r="W77" s="45"/>
      <c r="X77" s="45"/>
      <c r="Y77" s="45"/>
      <c r="Z77" s="45"/>
    </row>
    <row r="78" spans="1:26" ht="15.75" customHeight="1" x14ac:dyDescent="0.2">
      <c r="A78" s="45"/>
      <c r="B78" s="45"/>
      <c r="C78" s="45"/>
      <c r="D78" s="45"/>
      <c r="E78" s="45"/>
      <c r="F78" s="45"/>
      <c r="G78" s="45"/>
      <c r="H78" s="45"/>
      <c r="I78" s="244"/>
      <c r="J78" s="245"/>
      <c r="K78" s="56"/>
      <c r="L78" s="245"/>
      <c r="M78" s="45"/>
      <c r="N78" s="45"/>
      <c r="O78" s="45"/>
      <c r="P78" s="45"/>
      <c r="Q78" s="45"/>
      <c r="R78" s="45"/>
      <c r="S78" s="45"/>
      <c r="T78" s="45"/>
      <c r="U78" s="45"/>
      <c r="V78" s="45"/>
      <c r="W78" s="45"/>
      <c r="X78" s="45"/>
      <c r="Y78" s="45"/>
      <c r="Z78" s="45"/>
    </row>
    <row r="79" spans="1:26" ht="15.75" customHeight="1" x14ac:dyDescent="0.2">
      <c r="A79" s="45"/>
      <c r="B79" s="45"/>
      <c r="C79" s="45"/>
      <c r="D79" s="45"/>
      <c r="E79" s="45"/>
      <c r="F79" s="45"/>
      <c r="G79" s="45"/>
      <c r="H79" s="45"/>
      <c r="I79" s="244"/>
      <c r="J79" s="245"/>
      <c r="K79" s="56"/>
      <c r="L79" s="245"/>
      <c r="M79" s="45"/>
      <c r="N79" s="45"/>
      <c r="O79" s="45"/>
      <c r="P79" s="45"/>
      <c r="Q79" s="45"/>
      <c r="R79" s="45"/>
      <c r="S79" s="45"/>
      <c r="T79" s="45"/>
      <c r="U79" s="45"/>
      <c r="V79" s="45"/>
      <c r="W79" s="45"/>
      <c r="X79" s="45"/>
      <c r="Y79" s="45"/>
      <c r="Z79" s="45"/>
    </row>
    <row r="80" spans="1:26" ht="15.75" customHeight="1" x14ac:dyDescent="0.2">
      <c r="A80" s="45"/>
      <c r="B80" s="45"/>
      <c r="C80" s="45"/>
      <c r="D80" s="45"/>
      <c r="E80" s="45"/>
      <c r="F80" s="45"/>
      <c r="G80" s="45"/>
      <c r="H80" s="45"/>
      <c r="I80" s="244"/>
      <c r="J80" s="245"/>
      <c r="K80" s="56"/>
      <c r="L80" s="245"/>
      <c r="M80" s="45"/>
      <c r="N80" s="45"/>
      <c r="O80" s="45"/>
      <c r="P80" s="45"/>
      <c r="Q80" s="45"/>
      <c r="R80" s="45"/>
      <c r="S80" s="45"/>
      <c r="T80" s="45"/>
      <c r="U80" s="45"/>
      <c r="V80" s="45"/>
      <c r="W80" s="45"/>
      <c r="X80" s="45"/>
      <c r="Y80" s="45"/>
      <c r="Z80" s="45"/>
    </row>
    <row r="81" spans="1:26" ht="15.75" customHeight="1" x14ac:dyDescent="0.2">
      <c r="A81" s="45"/>
      <c r="B81" s="45"/>
      <c r="C81" s="45"/>
      <c r="D81" s="45"/>
      <c r="E81" s="45"/>
      <c r="F81" s="45"/>
      <c r="G81" s="45"/>
      <c r="H81" s="45"/>
      <c r="I81" s="244"/>
      <c r="J81" s="245"/>
      <c r="K81" s="56"/>
      <c r="L81" s="245"/>
      <c r="M81" s="45"/>
      <c r="N81" s="45"/>
      <c r="O81" s="45"/>
      <c r="P81" s="45"/>
      <c r="Q81" s="45"/>
      <c r="R81" s="45"/>
      <c r="S81" s="45"/>
      <c r="T81" s="45"/>
      <c r="U81" s="45"/>
      <c r="V81" s="45"/>
      <c r="W81" s="45"/>
      <c r="X81" s="45"/>
      <c r="Y81" s="45"/>
      <c r="Z81" s="45"/>
    </row>
    <row r="82" spans="1:26" ht="15.75" customHeight="1" x14ac:dyDescent="0.2">
      <c r="A82" s="45"/>
      <c r="B82" s="45"/>
      <c r="C82" s="45"/>
      <c r="D82" s="45"/>
      <c r="E82" s="45"/>
      <c r="F82" s="45"/>
      <c r="G82" s="45"/>
      <c r="H82" s="45"/>
      <c r="I82" s="244"/>
      <c r="J82" s="245"/>
      <c r="K82" s="56"/>
      <c r="L82" s="245"/>
      <c r="M82" s="45"/>
      <c r="N82" s="45"/>
      <c r="O82" s="45"/>
      <c r="P82" s="45"/>
      <c r="Q82" s="45"/>
      <c r="R82" s="45"/>
      <c r="S82" s="45"/>
      <c r="T82" s="45"/>
      <c r="U82" s="45"/>
      <c r="V82" s="45"/>
      <c r="W82" s="45"/>
      <c r="X82" s="45"/>
      <c r="Y82" s="45"/>
      <c r="Z82" s="45"/>
    </row>
    <row r="83" spans="1:26" ht="15.75" customHeight="1" x14ac:dyDescent="0.2">
      <c r="A83" s="45"/>
      <c r="B83" s="45"/>
      <c r="C83" s="45"/>
      <c r="D83" s="45"/>
      <c r="E83" s="45"/>
      <c r="F83" s="45"/>
      <c r="G83" s="45"/>
      <c r="H83" s="45"/>
      <c r="I83" s="244"/>
      <c r="J83" s="245"/>
      <c r="K83" s="56"/>
      <c r="L83" s="245"/>
      <c r="M83" s="45"/>
      <c r="N83" s="45"/>
      <c r="O83" s="45"/>
      <c r="P83" s="45"/>
      <c r="Q83" s="45"/>
      <c r="R83" s="45"/>
      <c r="S83" s="45"/>
      <c r="T83" s="45"/>
      <c r="U83" s="45"/>
      <c r="V83" s="45"/>
      <c r="W83" s="45"/>
      <c r="X83" s="45"/>
      <c r="Y83" s="45"/>
      <c r="Z83" s="45"/>
    </row>
    <row r="84" spans="1:26" ht="15.75" customHeight="1" x14ac:dyDescent="0.2">
      <c r="A84" s="45"/>
      <c r="B84" s="45"/>
      <c r="C84" s="45"/>
      <c r="D84" s="45"/>
      <c r="E84" s="45"/>
      <c r="F84" s="45"/>
      <c r="G84" s="45"/>
      <c r="H84" s="45"/>
      <c r="I84" s="244"/>
      <c r="J84" s="245"/>
      <c r="K84" s="56"/>
      <c r="L84" s="245"/>
      <c r="M84" s="45"/>
      <c r="N84" s="45"/>
      <c r="O84" s="45"/>
      <c r="P84" s="45"/>
      <c r="Q84" s="45"/>
      <c r="R84" s="45"/>
      <c r="S84" s="45"/>
      <c r="T84" s="45"/>
      <c r="U84" s="45"/>
      <c r="V84" s="45"/>
      <c r="W84" s="45"/>
      <c r="X84" s="45"/>
      <c r="Y84" s="45"/>
      <c r="Z84" s="45"/>
    </row>
    <row r="85" spans="1:26" ht="15.75" customHeight="1" x14ac:dyDescent="0.2">
      <c r="A85" s="45"/>
      <c r="B85" s="45"/>
      <c r="C85" s="45"/>
      <c r="D85" s="45"/>
      <c r="E85" s="45"/>
      <c r="F85" s="45"/>
      <c r="G85" s="45"/>
      <c r="H85" s="45"/>
      <c r="I85" s="244"/>
      <c r="J85" s="245"/>
      <c r="K85" s="56"/>
      <c r="L85" s="245"/>
      <c r="M85" s="45"/>
      <c r="N85" s="45"/>
      <c r="O85" s="45"/>
      <c r="P85" s="45"/>
      <c r="Q85" s="45"/>
      <c r="R85" s="45"/>
      <c r="S85" s="45"/>
      <c r="T85" s="45"/>
      <c r="U85" s="45"/>
      <c r="V85" s="45"/>
      <c r="W85" s="45"/>
      <c r="X85" s="45"/>
      <c r="Y85" s="45"/>
      <c r="Z85" s="45"/>
    </row>
    <row r="86" spans="1:26" ht="15.75" customHeight="1" x14ac:dyDescent="0.2">
      <c r="A86" s="45"/>
      <c r="B86" s="45"/>
      <c r="C86" s="45"/>
      <c r="D86" s="45"/>
      <c r="E86" s="45"/>
      <c r="F86" s="45"/>
      <c r="G86" s="45"/>
      <c r="H86" s="45"/>
      <c r="I86" s="244"/>
      <c r="J86" s="245"/>
      <c r="K86" s="56"/>
      <c r="L86" s="245"/>
      <c r="M86" s="45"/>
      <c r="N86" s="45"/>
      <c r="O86" s="45"/>
      <c r="P86" s="45"/>
      <c r="Q86" s="45"/>
      <c r="R86" s="45"/>
      <c r="S86" s="45"/>
      <c r="T86" s="45"/>
      <c r="U86" s="45"/>
      <c r="V86" s="45"/>
      <c r="W86" s="45"/>
      <c r="X86" s="45"/>
      <c r="Y86" s="45"/>
      <c r="Z86" s="45"/>
    </row>
    <row r="87" spans="1:26" ht="15.75" customHeight="1" x14ac:dyDescent="0.2">
      <c r="A87" s="45"/>
      <c r="B87" s="45"/>
      <c r="C87" s="45"/>
      <c r="D87" s="45"/>
      <c r="E87" s="45"/>
      <c r="F87" s="45"/>
      <c r="G87" s="45"/>
      <c r="H87" s="45"/>
      <c r="I87" s="244"/>
      <c r="J87" s="245"/>
      <c r="K87" s="56"/>
      <c r="L87" s="245"/>
      <c r="M87" s="45"/>
      <c r="N87" s="45"/>
      <c r="O87" s="45"/>
      <c r="P87" s="45"/>
      <c r="Q87" s="45"/>
      <c r="R87" s="45"/>
      <c r="S87" s="45"/>
      <c r="T87" s="45"/>
      <c r="U87" s="45"/>
      <c r="V87" s="45"/>
      <c r="W87" s="45"/>
      <c r="X87" s="45"/>
      <c r="Y87" s="45"/>
      <c r="Z87" s="45"/>
    </row>
    <row r="88" spans="1:26" ht="15.75" customHeight="1" x14ac:dyDescent="0.2">
      <c r="A88" s="45"/>
      <c r="B88" s="45"/>
      <c r="C88" s="45"/>
      <c r="D88" s="45"/>
      <c r="E88" s="45"/>
      <c r="F88" s="45"/>
      <c r="G88" s="45"/>
      <c r="H88" s="45"/>
      <c r="I88" s="244"/>
      <c r="J88" s="245"/>
      <c r="K88" s="56"/>
      <c r="L88" s="245"/>
      <c r="M88" s="45"/>
      <c r="N88" s="45"/>
      <c r="O88" s="45"/>
      <c r="P88" s="45"/>
      <c r="Q88" s="45"/>
      <c r="R88" s="45"/>
      <c r="S88" s="45"/>
      <c r="T88" s="45"/>
      <c r="U88" s="45"/>
      <c r="V88" s="45"/>
      <c r="W88" s="45"/>
      <c r="X88" s="45"/>
      <c r="Y88" s="45"/>
      <c r="Z88" s="45"/>
    </row>
    <row r="89" spans="1:26" ht="15.75" customHeight="1" x14ac:dyDescent="0.2">
      <c r="A89" s="45"/>
      <c r="B89" s="45"/>
      <c r="C89" s="45"/>
      <c r="D89" s="45"/>
      <c r="E89" s="45"/>
      <c r="F89" s="45"/>
      <c r="G89" s="45"/>
      <c r="H89" s="45"/>
      <c r="I89" s="244"/>
      <c r="J89" s="245"/>
      <c r="K89" s="56"/>
      <c r="L89" s="245"/>
      <c r="M89" s="45"/>
      <c r="N89" s="45"/>
      <c r="O89" s="45"/>
      <c r="P89" s="45"/>
      <c r="Q89" s="45"/>
      <c r="R89" s="45"/>
      <c r="S89" s="45"/>
      <c r="T89" s="45"/>
      <c r="U89" s="45"/>
      <c r="V89" s="45"/>
      <c r="W89" s="45"/>
      <c r="X89" s="45"/>
      <c r="Y89" s="45"/>
      <c r="Z89" s="45"/>
    </row>
    <row r="90" spans="1:26" ht="15.75" customHeight="1" x14ac:dyDescent="0.2">
      <c r="A90" s="45"/>
      <c r="B90" s="45"/>
      <c r="C90" s="45"/>
      <c r="D90" s="45"/>
      <c r="E90" s="45"/>
      <c r="F90" s="45"/>
      <c r="G90" s="45"/>
      <c r="H90" s="45"/>
      <c r="I90" s="244"/>
      <c r="J90" s="245"/>
      <c r="K90" s="56"/>
      <c r="L90" s="245"/>
      <c r="M90" s="45"/>
      <c r="N90" s="45"/>
      <c r="O90" s="45"/>
      <c r="P90" s="45"/>
      <c r="Q90" s="45"/>
      <c r="R90" s="45"/>
      <c r="S90" s="45"/>
      <c r="T90" s="45"/>
      <c r="U90" s="45"/>
      <c r="V90" s="45"/>
      <c r="W90" s="45"/>
      <c r="X90" s="45"/>
      <c r="Y90" s="45"/>
      <c r="Z90" s="45"/>
    </row>
    <row r="91" spans="1:26" ht="15.75" customHeight="1" x14ac:dyDescent="0.2">
      <c r="A91" s="45"/>
      <c r="B91" s="45"/>
      <c r="C91" s="45"/>
      <c r="D91" s="45"/>
      <c r="E91" s="45"/>
      <c r="F91" s="45"/>
      <c r="G91" s="45"/>
      <c r="H91" s="45"/>
      <c r="I91" s="244"/>
      <c r="J91" s="245"/>
      <c r="K91" s="56"/>
      <c r="L91" s="245"/>
      <c r="M91" s="45"/>
      <c r="N91" s="45"/>
      <c r="O91" s="45"/>
      <c r="P91" s="45"/>
      <c r="Q91" s="45"/>
      <c r="R91" s="45"/>
      <c r="S91" s="45"/>
      <c r="T91" s="45"/>
      <c r="U91" s="45"/>
      <c r="V91" s="45"/>
      <c r="W91" s="45"/>
      <c r="X91" s="45"/>
      <c r="Y91" s="45"/>
      <c r="Z91" s="45"/>
    </row>
    <row r="92" spans="1:26" ht="15.75" customHeight="1" x14ac:dyDescent="0.2">
      <c r="A92" s="45"/>
      <c r="B92" s="45"/>
      <c r="C92" s="45"/>
      <c r="D92" s="45"/>
      <c r="E92" s="45"/>
      <c r="F92" s="45"/>
      <c r="G92" s="45"/>
      <c r="H92" s="45"/>
      <c r="I92" s="244"/>
      <c r="J92" s="245"/>
      <c r="K92" s="56"/>
      <c r="L92" s="245"/>
      <c r="M92" s="45"/>
      <c r="N92" s="45"/>
      <c r="O92" s="45"/>
      <c r="P92" s="45"/>
      <c r="Q92" s="45"/>
      <c r="R92" s="45"/>
      <c r="S92" s="45"/>
      <c r="T92" s="45"/>
      <c r="U92" s="45"/>
      <c r="V92" s="45"/>
      <c r="W92" s="45"/>
      <c r="X92" s="45"/>
      <c r="Y92" s="45"/>
      <c r="Z92" s="45"/>
    </row>
    <row r="93" spans="1:26" ht="15.75" customHeight="1" x14ac:dyDescent="0.2">
      <c r="A93" s="45"/>
      <c r="B93" s="45"/>
      <c r="C93" s="45"/>
      <c r="D93" s="45"/>
      <c r="E93" s="45"/>
      <c r="F93" s="45"/>
      <c r="G93" s="45"/>
      <c r="H93" s="45"/>
      <c r="I93" s="244"/>
      <c r="J93" s="245"/>
      <c r="K93" s="56"/>
      <c r="L93" s="245"/>
      <c r="M93" s="45"/>
      <c r="N93" s="45"/>
      <c r="O93" s="45"/>
      <c r="P93" s="45"/>
      <c r="Q93" s="45"/>
      <c r="R93" s="45"/>
      <c r="S93" s="45"/>
      <c r="T93" s="45"/>
      <c r="U93" s="45"/>
      <c r="V93" s="45"/>
      <c r="W93" s="45"/>
      <c r="X93" s="45"/>
      <c r="Y93" s="45"/>
      <c r="Z93" s="45"/>
    </row>
    <row r="94" spans="1:26" ht="15.75" customHeight="1" x14ac:dyDescent="0.2">
      <c r="A94" s="45"/>
      <c r="B94" s="45"/>
      <c r="C94" s="45"/>
      <c r="D94" s="45"/>
      <c r="E94" s="45"/>
      <c r="F94" s="45"/>
      <c r="G94" s="45"/>
      <c r="H94" s="45"/>
      <c r="I94" s="244"/>
      <c r="J94" s="245"/>
      <c r="K94" s="56"/>
      <c r="L94" s="245"/>
      <c r="M94" s="45"/>
      <c r="N94" s="45"/>
      <c r="O94" s="45"/>
      <c r="P94" s="45"/>
      <c r="Q94" s="45"/>
      <c r="R94" s="45"/>
      <c r="S94" s="45"/>
      <c r="T94" s="45"/>
      <c r="U94" s="45"/>
      <c r="V94" s="45"/>
      <c r="W94" s="45"/>
      <c r="X94" s="45"/>
      <c r="Y94" s="45"/>
      <c r="Z94" s="45"/>
    </row>
    <row r="95" spans="1:26" ht="15.75" customHeight="1" x14ac:dyDescent="0.2">
      <c r="A95" s="45"/>
      <c r="B95" s="45"/>
      <c r="C95" s="45"/>
      <c r="D95" s="45"/>
      <c r="E95" s="45"/>
      <c r="F95" s="45"/>
      <c r="G95" s="45"/>
      <c r="H95" s="45"/>
      <c r="I95" s="244"/>
      <c r="J95" s="245"/>
      <c r="K95" s="56"/>
      <c r="L95" s="245"/>
      <c r="M95" s="45"/>
      <c r="N95" s="45"/>
      <c r="O95" s="45"/>
      <c r="P95" s="45"/>
      <c r="Q95" s="45"/>
      <c r="R95" s="45"/>
      <c r="S95" s="45"/>
      <c r="T95" s="45"/>
      <c r="U95" s="45"/>
      <c r="V95" s="45"/>
      <c r="W95" s="45"/>
      <c r="X95" s="45"/>
      <c r="Y95" s="45"/>
      <c r="Z95" s="45"/>
    </row>
    <row r="96" spans="1:26" ht="15.75" customHeight="1" x14ac:dyDescent="0.2">
      <c r="A96" s="45"/>
      <c r="B96" s="45"/>
      <c r="C96" s="45"/>
      <c r="D96" s="45"/>
      <c r="E96" s="45"/>
      <c r="F96" s="45"/>
      <c r="G96" s="45"/>
      <c r="H96" s="45"/>
      <c r="I96" s="244"/>
      <c r="J96" s="245"/>
      <c r="K96" s="56"/>
      <c r="L96" s="245"/>
      <c r="M96" s="45"/>
      <c r="N96" s="45"/>
      <c r="O96" s="45"/>
      <c r="P96" s="45"/>
      <c r="Q96" s="45"/>
      <c r="R96" s="45"/>
      <c r="S96" s="45"/>
      <c r="T96" s="45"/>
      <c r="U96" s="45"/>
      <c r="V96" s="45"/>
      <c r="W96" s="45"/>
      <c r="X96" s="45"/>
      <c r="Y96" s="45"/>
      <c r="Z96" s="45"/>
    </row>
    <row r="97" spans="1:26" ht="15.75" customHeight="1" x14ac:dyDescent="0.2">
      <c r="A97" s="45"/>
      <c r="B97" s="45"/>
      <c r="C97" s="45"/>
      <c r="D97" s="45"/>
      <c r="E97" s="45"/>
      <c r="F97" s="45"/>
      <c r="G97" s="45"/>
      <c r="H97" s="45"/>
      <c r="I97" s="244"/>
      <c r="J97" s="245"/>
      <c r="K97" s="56"/>
      <c r="L97" s="245"/>
      <c r="M97" s="45"/>
      <c r="N97" s="45"/>
      <c r="O97" s="45"/>
      <c r="P97" s="45"/>
      <c r="Q97" s="45"/>
      <c r="R97" s="45"/>
      <c r="S97" s="45"/>
      <c r="T97" s="45"/>
      <c r="U97" s="45"/>
      <c r="V97" s="45"/>
      <c r="W97" s="45"/>
      <c r="X97" s="45"/>
      <c r="Y97" s="45"/>
      <c r="Z97" s="45"/>
    </row>
    <row r="98" spans="1:26" ht="15.75" customHeight="1" x14ac:dyDescent="0.2">
      <c r="A98" s="45"/>
      <c r="B98" s="45"/>
      <c r="C98" s="45"/>
      <c r="D98" s="45"/>
      <c r="E98" s="45"/>
      <c r="F98" s="45"/>
      <c r="G98" s="45"/>
      <c r="H98" s="45"/>
      <c r="I98" s="244"/>
      <c r="J98" s="245"/>
      <c r="K98" s="56"/>
      <c r="L98" s="245"/>
      <c r="M98" s="45"/>
      <c r="N98" s="45"/>
      <c r="O98" s="45"/>
      <c r="P98" s="45"/>
      <c r="Q98" s="45"/>
      <c r="R98" s="45"/>
      <c r="S98" s="45"/>
      <c r="T98" s="45"/>
      <c r="U98" s="45"/>
      <c r="V98" s="45"/>
      <c r="W98" s="45"/>
      <c r="X98" s="45"/>
      <c r="Y98" s="45"/>
      <c r="Z98" s="45"/>
    </row>
    <row r="99" spans="1:26" ht="15.75" customHeight="1" x14ac:dyDescent="0.2">
      <c r="A99" s="45"/>
      <c r="B99" s="45"/>
      <c r="C99" s="45"/>
      <c r="D99" s="45"/>
      <c r="E99" s="45"/>
      <c r="F99" s="45"/>
      <c r="G99" s="45"/>
      <c r="H99" s="45"/>
      <c r="I99" s="244"/>
      <c r="J99" s="245"/>
      <c r="K99" s="56"/>
      <c r="L99" s="245"/>
      <c r="M99" s="45"/>
      <c r="N99" s="45"/>
      <c r="O99" s="45"/>
      <c r="P99" s="45"/>
      <c r="Q99" s="45"/>
      <c r="R99" s="45"/>
      <c r="S99" s="45"/>
      <c r="T99" s="45"/>
      <c r="U99" s="45"/>
      <c r="V99" s="45"/>
      <c r="W99" s="45"/>
      <c r="X99" s="45"/>
      <c r="Y99" s="45"/>
      <c r="Z99" s="45"/>
    </row>
    <row r="100" spans="1:26" ht="15.75" customHeight="1" x14ac:dyDescent="0.2">
      <c r="A100" s="45"/>
      <c r="B100" s="45"/>
      <c r="C100" s="45"/>
      <c r="D100" s="45"/>
      <c r="E100" s="45"/>
      <c r="F100" s="45"/>
      <c r="G100" s="45"/>
      <c r="H100" s="45"/>
      <c r="I100" s="244"/>
      <c r="J100" s="245"/>
      <c r="K100" s="56"/>
      <c r="L100" s="245"/>
      <c r="M100" s="45"/>
      <c r="N100" s="45"/>
      <c r="O100" s="45"/>
      <c r="P100" s="45"/>
      <c r="Q100" s="45"/>
      <c r="R100" s="45"/>
      <c r="S100" s="45"/>
      <c r="T100" s="45"/>
      <c r="U100" s="45"/>
      <c r="V100" s="45"/>
      <c r="W100" s="45"/>
      <c r="X100" s="45"/>
      <c r="Y100" s="45"/>
      <c r="Z100" s="45"/>
    </row>
    <row r="101" spans="1:26" ht="15.75" customHeight="1" x14ac:dyDescent="0.2">
      <c r="A101" s="45"/>
      <c r="B101" s="45"/>
      <c r="C101" s="45"/>
      <c r="D101" s="45"/>
      <c r="E101" s="45"/>
      <c r="F101" s="45"/>
      <c r="G101" s="45"/>
      <c r="H101" s="45"/>
      <c r="I101" s="244"/>
      <c r="J101" s="245"/>
      <c r="K101" s="56"/>
      <c r="L101" s="245"/>
      <c r="M101" s="45"/>
      <c r="N101" s="45"/>
      <c r="O101" s="45"/>
      <c r="P101" s="45"/>
      <c r="Q101" s="45"/>
      <c r="R101" s="45"/>
      <c r="S101" s="45"/>
      <c r="T101" s="45"/>
      <c r="U101" s="45"/>
      <c r="V101" s="45"/>
      <c r="W101" s="45"/>
      <c r="X101" s="45"/>
      <c r="Y101" s="45"/>
      <c r="Z101" s="45"/>
    </row>
    <row r="102" spans="1:26" ht="15.75" customHeight="1" x14ac:dyDescent="0.2">
      <c r="A102" s="45"/>
      <c r="B102" s="45"/>
      <c r="C102" s="45"/>
      <c r="D102" s="45"/>
      <c r="E102" s="45"/>
      <c r="F102" s="45"/>
      <c r="G102" s="45"/>
      <c r="H102" s="45"/>
      <c r="I102" s="244"/>
      <c r="J102" s="245"/>
      <c r="K102" s="56"/>
      <c r="L102" s="245"/>
      <c r="M102" s="45"/>
      <c r="N102" s="45"/>
      <c r="O102" s="45"/>
      <c r="P102" s="45"/>
      <c r="Q102" s="45"/>
      <c r="R102" s="45"/>
      <c r="S102" s="45"/>
      <c r="T102" s="45"/>
      <c r="U102" s="45"/>
      <c r="V102" s="45"/>
      <c r="W102" s="45"/>
      <c r="X102" s="45"/>
      <c r="Y102" s="45"/>
      <c r="Z102" s="45"/>
    </row>
    <row r="103" spans="1:26" ht="15.75" customHeight="1" x14ac:dyDescent="0.2">
      <c r="A103" s="45"/>
      <c r="B103" s="45"/>
      <c r="C103" s="45"/>
      <c r="D103" s="45"/>
      <c r="E103" s="45"/>
      <c r="F103" s="45"/>
      <c r="G103" s="45"/>
      <c r="H103" s="45"/>
      <c r="I103" s="244"/>
      <c r="J103" s="245"/>
      <c r="K103" s="56"/>
      <c r="L103" s="245"/>
      <c r="M103" s="45"/>
      <c r="N103" s="45"/>
      <c r="O103" s="45"/>
      <c r="P103" s="45"/>
      <c r="Q103" s="45"/>
      <c r="R103" s="45"/>
      <c r="S103" s="45"/>
      <c r="T103" s="45"/>
      <c r="U103" s="45"/>
      <c r="V103" s="45"/>
      <c r="W103" s="45"/>
      <c r="X103" s="45"/>
      <c r="Y103" s="45"/>
      <c r="Z103" s="45"/>
    </row>
    <row r="104" spans="1:26" ht="15.75" customHeight="1" x14ac:dyDescent="0.2">
      <c r="A104" s="45"/>
      <c r="B104" s="45"/>
      <c r="C104" s="45"/>
      <c r="D104" s="45"/>
      <c r="E104" s="45"/>
      <c r="F104" s="45"/>
      <c r="G104" s="45"/>
      <c r="H104" s="45"/>
      <c r="I104" s="244"/>
      <c r="J104" s="245"/>
      <c r="K104" s="56"/>
      <c r="L104" s="245"/>
      <c r="M104" s="45"/>
      <c r="N104" s="45"/>
      <c r="O104" s="45"/>
      <c r="P104" s="45"/>
      <c r="Q104" s="45"/>
      <c r="R104" s="45"/>
      <c r="S104" s="45"/>
      <c r="T104" s="45"/>
      <c r="U104" s="45"/>
      <c r="V104" s="45"/>
      <c r="W104" s="45"/>
      <c r="X104" s="45"/>
      <c r="Y104" s="45"/>
      <c r="Z104" s="45"/>
    </row>
    <row r="105" spans="1:26" ht="15.75" customHeight="1" x14ac:dyDescent="0.2">
      <c r="A105" s="45"/>
      <c r="B105" s="45"/>
      <c r="C105" s="45"/>
      <c r="D105" s="45"/>
      <c r="E105" s="45"/>
      <c r="F105" s="45"/>
      <c r="G105" s="45"/>
      <c r="H105" s="45"/>
      <c r="I105" s="244"/>
      <c r="J105" s="245"/>
      <c r="K105" s="56"/>
      <c r="L105" s="245"/>
      <c r="M105" s="45"/>
      <c r="N105" s="45"/>
      <c r="O105" s="45"/>
      <c r="P105" s="45"/>
      <c r="Q105" s="45"/>
      <c r="R105" s="45"/>
      <c r="S105" s="45"/>
      <c r="T105" s="45"/>
      <c r="U105" s="45"/>
      <c r="V105" s="45"/>
      <c r="W105" s="45"/>
      <c r="X105" s="45"/>
      <c r="Y105" s="45"/>
      <c r="Z105" s="45"/>
    </row>
    <row r="106" spans="1:26" ht="15.75" customHeight="1" x14ac:dyDescent="0.2">
      <c r="A106" s="45"/>
      <c r="B106" s="45"/>
      <c r="C106" s="45"/>
      <c r="D106" s="45"/>
      <c r="E106" s="45"/>
      <c r="F106" s="45"/>
      <c r="G106" s="45"/>
      <c r="H106" s="45"/>
      <c r="I106" s="244"/>
      <c r="J106" s="245"/>
      <c r="K106" s="56"/>
      <c r="L106" s="245"/>
      <c r="M106" s="45"/>
      <c r="N106" s="45"/>
      <c r="O106" s="45"/>
      <c r="P106" s="45"/>
      <c r="Q106" s="45"/>
      <c r="R106" s="45"/>
      <c r="S106" s="45"/>
      <c r="T106" s="45"/>
      <c r="U106" s="45"/>
      <c r="V106" s="45"/>
      <c r="W106" s="45"/>
      <c r="X106" s="45"/>
      <c r="Y106" s="45"/>
      <c r="Z106" s="45"/>
    </row>
    <row r="107" spans="1:26" ht="15.75" customHeight="1" x14ac:dyDescent="0.2">
      <c r="A107" s="45"/>
      <c r="B107" s="45"/>
      <c r="C107" s="45"/>
      <c r="D107" s="45"/>
      <c r="E107" s="45"/>
      <c r="F107" s="45"/>
      <c r="G107" s="45"/>
      <c r="H107" s="45"/>
      <c r="I107" s="244"/>
      <c r="J107" s="245"/>
      <c r="K107" s="56"/>
      <c r="L107" s="245"/>
      <c r="M107" s="45"/>
      <c r="N107" s="45"/>
      <c r="O107" s="45"/>
      <c r="P107" s="45"/>
      <c r="Q107" s="45"/>
      <c r="R107" s="45"/>
      <c r="S107" s="45"/>
      <c r="T107" s="45"/>
      <c r="U107" s="45"/>
      <c r="V107" s="45"/>
      <c r="W107" s="45"/>
      <c r="X107" s="45"/>
      <c r="Y107" s="45"/>
      <c r="Z107" s="45"/>
    </row>
    <row r="108" spans="1:26" ht="15.75" customHeight="1" x14ac:dyDescent="0.2">
      <c r="A108" s="45"/>
      <c r="B108" s="45"/>
      <c r="C108" s="45"/>
      <c r="D108" s="45"/>
      <c r="E108" s="45"/>
      <c r="F108" s="45"/>
      <c r="G108" s="45"/>
      <c r="H108" s="45"/>
      <c r="I108" s="244"/>
      <c r="J108" s="245"/>
      <c r="K108" s="56"/>
      <c r="L108" s="245"/>
      <c r="M108" s="45"/>
      <c r="N108" s="45"/>
      <c r="O108" s="45"/>
      <c r="P108" s="45"/>
      <c r="Q108" s="45"/>
      <c r="R108" s="45"/>
      <c r="S108" s="45"/>
      <c r="T108" s="45"/>
      <c r="U108" s="45"/>
      <c r="V108" s="45"/>
      <c r="W108" s="45"/>
      <c r="X108" s="45"/>
      <c r="Y108" s="45"/>
      <c r="Z108" s="45"/>
    </row>
    <row r="109" spans="1:26" ht="15.75" customHeight="1" x14ac:dyDescent="0.2">
      <c r="A109" s="45"/>
      <c r="B109" s="45"/>
      <c r="C109" s="45"/>
      <c r="D109" s="45"/>
      <c r="E109" s="45"/>
      <c r="F109" s="45"/>
      <c r="G109" s="45"/>
      <c r="H109" s="45"/>
      <c r="I109" s="244"/>
      <c r="J109" s="245"/>
      <c r="K109" s="56"/>
      <c r="L109" s="245"/>
      <c r="M109" s="45"/>
      <c r="N109" s="45"/>
      <c r="O109" s="45"/>
      <c r="P109" s="45"/>
      <c r="Q109" s="45"/>
      <c r="R109" s="45"/>
      <c r="S109" s="45"/>
      <c r="T109" s="45"/>
      <c r="U109" s="45"/>
      <c r="V109" s="45"/>
      <c r="W109" s="45"/>
      <c r="X109" s="45"/>
      <c r="Y109" s="45"/>
      <c r="Z109" s="45"/>
    </row>
    <row r="110" spans="1:26" ht="15.75" customHeight="1" x14ac:dyDescent="0.2">
      <c r="A110" s="45"/>
      <c r="B110" s="45"/>
      <c r="C110" s="45"/>
      <c r="D110" s="45"/>
      <c r="E110" s="45"/>
      <c r="F110" s="45"/>
      <c r="G110" s="45"/>
      <c r="H110" s="45"/>
      <c r="I110" s="244"/>
      <c r="J110" s="245"/>
      <c r="K110" s="56"/>
      <c r="L110" s="245"/>
      <c r="M110" s="45"/>
      <c r="N110" s="45"/>
      <c r="O110" s="45"/>
      <c r="P110" s="45"/>
      <c r="Q110" s="45"/>
      <c r="R110" s="45"/>
      <c r="S110" s="45"/>
      <c r="T110" s="45"/>
      <c r="U110" s="45"/>
      <c r="V110" s="45"/>
      <c r="W110" s="45"/>
      <c r="X110" s="45"/>
      <c r="Y110" s="45"/>
      <c r="Z110" s="45"/>
    </row>
    <row r="111" spans="1:26" ht="15.75" customHeight="1" x14ac:dyDescent="0.2">
      <c r="A111" s="45"/>
      <c r="B111" s="45"/>
      <c r="C111" s="45"/>
      <c r="D111" s="45"/>
      <c r="E111" s="45"/>
      <c r="F111" s="45"/>
      <c r="G111" s="45"/>
      <c r="H111" s="45"/>
      <c r="I111" s="244"/>
      <c r="J111" s="245"/>
      <c r="K111" s="56"/>
      <c r="L111" s="245"/>
      <c r="M111" s="45"/>
      <c r="N111" s="45"/>
      <c r="O111" s="45"/>
      <c r="P111" s="45"/>
      <c r="Q111" s="45"/>
      <c r="R111" s="45"/>
      <c r="S111" s="45"/>
      <c r="T111" s="45"/>
      <c r="U111" s="45"/>
      <c r="V111" s="45"/>
      <c r="W111" s="45"/>
      <c r="X111" s="45"/>
      <c r="Y111" s="45"/>
      <c r="Z111" s="45"/>
    </row>
    <row r="112" spans="1:26" ht="15.75" customHeight="1" x14ac:dyDescent="0.2">
      <c r="A112" s="45"/>
      <c r="B112" s="45"/>
      <c r="C112" s="45"/>
      <c r="D112" s="45"/>
      <c r="E112" s="45"/>
      <c r="F112" s="45"/>
      <c r="G112" s="45"/>
      <c r="H112" s="45"/>
      <c r="I112" s="244"/>
      <c r="J112" s="245"/>
      <c r="K112" s="56"/>
      <c r="L112" s="245"/>
      <c r="M112" s="45"/>
      <c r="N112" s="45"/>
      <c r="O112" s="45"/>
      <c r="P112" s="45"/>
      <c r="Q112" s="45"/>
      <c r="R112" s="45"/>
      <c r="S112" s="45"/>
      <c r="T112" s="45"/>
      <c r="U112" s="45"/>
      <c r="V112" s="45"/>
      <c r="W112" s="45"/>
      <c r="X112" s="45"/>
      <c r="Y112" s="45"/>
      <c r="Z112" s="45"/>
    </row>
    <row r="113" spans="1:26" ht="15.75" customHeight="1" x14ac:dyDescent="0.2">
      <c r="A113" s="45"/>
      <c r="B113" s="45"/>
      <c r="C113" s="45"/>
      <c r="D113" s="45"/>
      <c r="E113" s="45"/>
      <c r="F113" s="45"/>
      <c r="G113" s="45"/>
      <c r="H113" s="45"/>
      <c r="I113" s="244"/>
      <c r="J113" s="245"/>
      <c r="K113" s="56"/>
      <c r="L113" s="245"/>
      <c r="M113" s="45"/>
      <c r="N113" s="45"/>
      <c r="O113" s="45"/>
      <c r="P113" s="45"/>
      <c r="Q113" s="45"/>
      <c r="R113" s="45"/>
      <c r="S113" s="45"/>
      <c r="T113" s="45"/>
      <c r="U113" s="45"/>
      <c r="V113" s="45"/>
      <c r="W113" s="45"/>
      <c r="X113" s="45"/>
      <c r="Y113" s="45"/>
      <c r="Z113" s="45"/>
    </row>
    <row r="114" spans="1:26" ht="15.75" customHeight="1" x14ac:dyDescent="0.2">
      <c r="A114" s="45"/>
      <c r="B114" s="45"/>
      <c r="C114" s="45"/>
      <c r="D114" s="45"/>
      <c r="E114" s="45"/>
      <c r="F114" s="45"/>
      <c r="G114" s="45"/>
      <c r="H114" s="45"/>
      <c r="I114" s="244"/>
      <c r="J114" s="245"/>
      <c r="K114" s="56"/>
      <c r="L114" s="245"/>
      <c r="M114" s="45"/>
      <c r="N114" s="45"/>
      <c r="O114" s="45"/>
      <c r="P114" s="45"/>
      <c r="Q114" s="45"/>
      <c r="R114" s="45"/>
      <c r="S114" s="45"/>
      <c r="T114" s="45"/>
      <c r="U114" s="45"/>
      <c r="V114" s="45"/>
      <c r="W114" s="45"/>
      <c r="X114" s="45"/>
      <c r="Y114" s="45"/>
      <c r="Z114" s="45"/>
    </row>
    <row r="115" spans="1:26" ht="15.75" customHeight="1" x14ac:dyDescent="0.2">
      <c r="A115" s="45"/>
      <c r="B115" s="45"/>
      <c r="C115" s="45"/>
      <c r="D115" s="45"/>
      <c r="E115" s="45"/>
      <c r="F115" s="45"/>
      <c r="G115" s="45"/>
      <c r="H115" s="45"/>
      <c r="I115" s="244"/>
      <c r="J115" s="245"/>
      <c r="K115" s="56"/>
      <c r="L115" s="245"/>
      <c r="M115" s="45"/>
      <c r="N115" s="45"/>
      <c r="O115" s="45"/>
      <c r="P115" s="45"/>
      <c r="Q115" s="45"/>
      <c r="R115" s="45"/>
      <c r="S115" s="45"/>
      <c r="T115" s="45"/>
      <c r="U115" s="45"/>
      <c r="V115" s="45"/>
      <c r="W115" s="45"/>
      <c r="X115" s="45"/>
      <c r="Y115" s="45"/>
      <c r="Z115" s="45"/>
    </row>
    <row r="116" spans="1:26" ht="15.75" customHeight="1" x14ac:dyDescent="0.2">
      <c r="A116" s="45"/>
      <c r="B116" s="45"/>
      <c r="C116" s="45"/>
      <c r="D116" s="45"/>
      <c r="E116" s="45"/>
      <c r="F116" s="45"/>
      <c r="G116" s="45"/>
      <c r="H116" s="45"/>
      <c r="I116" s="244"/>
      <c r="J116" s="245"/>
      <c r="K116" s="56"/>
      <c r="L116" s="245"/>
      <c r="M116" s="45"/>
      <c r="N116" s="45"/>
      <c r="O116" s="45"/>
      <c r="P116" s="45"/>
      <c r="Q116" s="45"/>
      <c r="R116" s="45"/>
      <c r="S116" s="45"/>
      <c r="T116" s="45"/>
      <c r="U116" s="45"/>
      <c r="V116" s="45"/>
      <c r="W116" s="45"/>
      <c r="X116" s="45"/>
      <c r="Y116" s="45"/>
      <c r="Z116" s="45"/>
    </row>
    <row r="117" spans="1:26" ht="15.75" customHeight="1" x14ac:dyDescent="0.2">
      <c r="A117" s="45"/>
      <c r="B117" s="45"/>
      <c r="C117" s="45"/>
      <c r="D117" s="45"/>
      <c r="E117" s="45"/>
      <c r="F117" s="45"/>
      <c r="G117" s="45"/>
      <c r="H117" s="45"/>
      <c r="I117" s="244"/>
      <c r="J117" s="245"/>
      <c r="K117" s="56"/>
      <c r="L117" s="245"/>
      <c r="M117" s="45"/>
      <c r="N117" s="45"/>
      <c r="O117" s="45"/>
      <c r="P117" s="45"/>
      <c r="Q117" s="45"/>
      <c r="R117" s="45"/>
      <c r="S117" s="45"/>
      <c r="T117" s="45"/>
      <c r="U117" s="45"/>
      <c r="V117" s="45"/>
      <c r="W117" s="45"/>
      <c r="X117" s="45"/>
      <c r="Y117" s="45"/>
      <c r="Z117" s="45"/>
    </row>
    <row r="118" spans="1:26" ht="15.75" customHeight="1" x14ac:dyDescent="0.2">
      <c r="A118" s="45"/>
      <c r="B118" s="45"/>
      <c r="C118" s="45"/>
      <c r="D118" s="45"/>
      <c r="E118" s="45"/>
      <c r="F118" s="45"/>
      <c r="G118" s="45"/>
      <c r="H118" s="45"/>
      <c r="I118" s="244"/>
      <c r="J118" s="245"/>
      <c r="K118" s="56"/>
      <c r="L118" s="245"/>
      <c r="M118" s="45"/>
      <c r="N118" s="45"/>
      <c r="O118" s="45"/>
      <c r="P118" s="45"/>
      <c r="Q118" s="45"/>
      <c r="R118" s="45"/>
      <c r="S118" s="45"/>
      <c r="T118" s="45"/>
      <c r="U118" s="45"/>
      <c r="V118" s="45"/>
      <c r="W118" s="45"/>
      <c r="X118" s="45"/>
      <c r="Y118" s="45"/>
      <c r="Z118" s="45"/>
    </row>
    <row r="119" spans="1:26" ht="15.75" customHeight="1" x14ac:dyDescent="0.2">
      <c r="A119" s="45"/>
      <c r="B119" s="45"/>
      <c r="C119" s="45"/>
      <c r="D119" s="45"/>
      <c r="E119" s="45"/>
      <c r="F119" s="45"/>
      <c r="G119" s="45"/>
      <c r="H119" s="45"/>
      <c r="I119" s="244"/>
      <c r="J119" s="245"/>
      <c r="K119" s="56"/>
      <c r="L119" s="245"/>
      <c r="M119" s="45"/>
      <c r="N119" s="45"/>
      <c r="O119" s="45"/>
      <c r="P119" s="45"/>
      <c r="Q119" s="45"/>
      <c r="R119" s="45"/>
      <c r="S119" s="45"/>
      <c r="T119" s="45"/>
      <c r="U119" s="45"/>
      <c r="V119" s="45"/>
      <c r="W119" s="45"/>
      <c r="X119" s="45"/>
      <c r="Y119" s="45"/>
      <c r="Z119" s="45"/>
    </row>
    <row r="120" spans="1:26" ht="15.75" customHeight="1" x14ac:dyDescent="0.2">
      <c r="A120" s="45"/>
      <c r="B120" s="45"/>
      <c r="C120" s="45"/>
      <c r="D120" s="45"/>
      <c r="E120" s="45"/>
      <c r="F120" s="45"/>
      <c r="G120" s="45"/>
      <c r="H120" s="45"/>
      <c r="I120" s="244"/>
      <c r="J120" s="245"/>
      <c r="K120" s="56"/>
      <c r="L120" s="245"/>
      <c r="M120" s="45"/>
      <c r="N120" s="45"/>
      <c r="O120" s="45"/>
      <c r="P120" s="45"/>
      <c r="Q120" s="45"/>
      <c r="R120" s="45"/>
      <c r="S120" s="45"/>
      <c r="T120" s="45"/>
      <c r="U120" s="45"/>
      <c r="V120" s="45"/>
      <c r="W120" s="45"/>
      <c r="X120" s="45"/>
      <c r="Y120" s="45"/>
      <c r="Z120" s="45"/>
    </row>
    <row r="121" spans="1:26" ht="15.75" customHeight="1" x14ac:dyDescent="0.2">
      <c r="A121" s="45"/>
      <c r="B121" s="45"/>
      <c r="C121" s="45"/>
      <c r="D121" s="45"/>
      <c r="E121" s="45"/>
      <c r="F121" s="45"/>
      <c r="G121" s="45"/>
      <c r="H121" s="45"/>
      <c r="I121" s="244"/>
      <c r="J121" s="245"/>
      <c r="K121" s="56"/>
      <c r="L121" s="245"/>
      <c r="M121" s="45"/>
      <c r="N121" s="45"/>
      <c r="O121" s="45"/>
      <c r="P121" s="45"/>
      <c r="Q121" s="45"/>
      <c r="R121" s="45"/>
      <c r="S121" s="45"/>
      <c r="T121" s="45"/>
      <c r="U121" s="45"/>
      <c r="V121" s="45"/>
      <c r="W121" s="45"/>
      <c r="X121" s="45"/>
      <c r="Y121" s="45"/>
      <c r="Z121" s="45"/>
    </row>
    <row r="122" spans="1:26" ht="15.75" customHeight="1" x14ac:dyDescent="0.2">
      <c r="A122" s="45"/>
      <c r="B122" s="45"/>
      <c r="C122" s="45"/>
      <c r="D122" s="45"/>
      <c r="E122" s="45"/>
      <c r="F122" s="45"/>
      <c r="G122" s="45"/>
      <c r="H122" s="45"/>
      <c r="I122" s="244"/>
      <c r="J122" s="245"/>
      <c r="K122" s="56"/>
      <c r="L122" s="245"/>
      <c r="M122" s="45"/>
      <c r="N122" s="45"/>
      <c r="O122" s="45"/>
      <c r="P122" s="45"/>
      <c r="Q122" s="45"/>
      <c r="R122" s="45"/>
      <c r="S122" s="45"/>
      <c r="T122" s="45"/>
      <c r="U122" s="45"/>
      <c r="V122" s="45"/>
      <c r="W122" s="45"/>
      <c r="X122" s="45"/>
      <c r="Y122" s="45"/>
      <c r="Z122" s="45"/>
    </row>
    <row r="123" spans="1:26" ht="15.75" customHeight="1" x14ac:dyDescent="0.2">
      <c r="A123" s="45"/>
      <c r="B123" s="45"/>
      <c r="C123" s="45"/>
      <c r="D123" s="45"/>
      <c r="E123" s="45"/>
      <c r="F123" s="45"/>
      <c r="G123" s="45"/>
      <c r="H123" s="45"/>
      <c r="I123" s="244"/>
      <c r="J123" s="245"/>
      <c r="K123" s="56"/>
      <c r="L123" s="245"/>
      <c r="M123" s="45"/>
      <c r="N123" s="45"/>
      <c r="O123" s="45"/>
      <c r="P123" s="45"/>
      <c r="Q123" s="45"/>
      <c r="R123" s="45"/>
      <c r="S123" s="45"/>
      <c r="T123" s="45"/>
      <c r="U123" s="45"/>
      <c r="V123" s="45"/>
      <c r="W123" s="45"/>
      <c r="X123" s="45"/>
      <c r="Y123" s="45"/>
      <c r="Z123" s="45"/>
    </row>
    <row r="124" spans="1:26" ht="15.75" customHeight="1" x14ac:dyDescent="0.2">
      <c r="A124" s="45"/>
      <c r="B124" s="45"/>
      <c r="C124" s="45"/>
      <c r="D124" s="45"/>
      <c r="E124" s="45"/>
      <c r="F124" s="45"/>
      <c r="G124" s="45"/>
      <c r="H124" s="45"/>
      <c r="I124" s="244"/>
      <c r="J124" s="245"/>
      <c r="K124" s="56"/>
      <c r="L124" s="245"/>
      <c r="M124" s="45"/>
      <c r="N124" s="45"/>
      <c r="O124" s="45"/>
      <c r="P124" s="45"/>
      <c r="Q124" s="45"/>
      <c r="R124" s="45"/>
      <c r="S124" s="45"/>
      <c r="T124" s="45"/>
      <c r="U124" s="45"/>
      <c r="V124" s="45"/>
      <c r="W124" s="45"/>
      <c r="X124" s="45"/>
      <c r="Y124" s="45"/>
      <c r="Z124" s="45"/>
    </row>
    <row r="125" spans="1:26" ht="15.75" customHeight="1" x14ac:dyDescent="0.2">
      <c r="A125" s="45"/>
      <c r="B125" s="45"/>
      <c r="C125" s="45"/>
      <c r="D125" s="45"/>
      <c r="E125" s="45"/>
      <c r="F125" s="45"/>
      <c r="G125" s="45"/>
      <c r="H125" s="45"/>
      <c r="I125" s="244"/>
      <c r="J125" s="245"/>
      <c r="K125" s="56"/>
      <c r="L125" s="245"/>
      <c r="M125" s="45"/>
      <c r="N125" s="45"/>
      <c r="O125" s="45"/>
      <c r="P125" s="45"/>
      <c r="Q125" s="45"/>
      <c r="R125" s="45"/>
      <c r="S125" s="45"/>
      <c r="T125" s="45"/>
      <c r="U125" s="45"/>
      <c r="V125" s="45"/>
      <c r="W125" s="45"/>
      <c r="X125" s="45"/>
      <c r="Y125" s="45"/>
      <c r="Z125" s="45"/>
    </row>
    <row r="126" spans="1:26" ht="15.75" customHeight="1" x14ac:dyDescent="0.2">
      <c r="A126" s="45"/>
      <c r="B126" s="45"/>
      <c r="C126" s="45"/>
      <c r="D126" s="45"/>
      <c r="E126" s="45"/>
      <c r="F126" s="45"/>
      <c r="G126" s="45"/>
      <c r="H126" s="45"/>
      <c r="I126" s="244"/>
      <c r="J126" s="245"/>
      <c r="K126" s="56"/>
      <c r="L126" s="245"/>
      <c r="M126" s="45"/>
      <c r="N126" s="45"/>
      <c r="O126" s="45"/>
      <c r="P126" s="45"/>
      <c r="Q126" s="45"/>
      <c r="R126" s="45"/>
      <c r="S126" s="45"/>
      <c r="T126" s="45"/>
      <c r="U126" s="45"/>
      <c r="V126" s="45"/>
      <c r="W126" s="45"/>
      <c r="X126" s="45"/>
      <c r="Y126" s="45"/>
      <c r="Z126" s="45"/>
    </row>
    <row r="127" spans="1:26" ht="15.75" customHeight="1" x14ac:dyDescent="0.2">
      <c r="A127" s="45"/>
      <c r="B127" s="45"/>
      <c r="C127" s="45"/>
      <c r="D127" s="45"/>
      <c r="E127" s="45"/>
      <c r="F127" s="45"/>
      <c r="G127" s="45"/>
      <c r="H127" s="45"/>
      <c r="I127" s="244"/>
      <c r="J127" s="245"/>
      <c r="K127" s="56"/>
      <c r="L127" s="245"/>
      <c r="M127" s="45"/>
      <c r="N127" s="45"/>
      <c r="O127" s="45"/>
      <c r="P127" s="45"/>
      <c r="Q127" s="45"/>
      <c r="R127" s="45"/>
      <c r="S127" s="45"/>
      <c r="T127" s="45"/>
      <c r="U127" s="45"/>
      <c r="V127" s="45"/>
      <c r="W127" s="45"/>
      <c r="X127" s="45"/>
      <c r="Y127" s="45"/>
      <c r="Z127" s="45"/>
    </row>
    <row r="128" spans="1:26" ht="15.75" customHeight="1" x14ac:dyDescent="0.2">
      <c r="A128" s="45"/>
      <c r="B128" s="45"/>
      <c r="C128" s="45"/>
      <c r="D128" s="45"/>
      <c r="E128" s="45"/>
      <c r="F128" s="45"/>
      <c r="G128" s="45"/>
      <c r="H128" s="45"/>
      <c r="I128" s="244"/>
      <c r="J128" s="245"/>
      <c r="K128" s="56"/>
      <c r="L128" s="245"/>
      <c r="M128" s="45"/>
      <c r="N128" s="45"/>
      <c r="O128" s="45"/>
      <c r="P128" s="45"/>
      <c r="Q128" s="45"/>
      <c r="R128" s="45"/>
      <c r="S128" s="45"/>
      <c r="T128" s="45"/>
      <c r="U128" s="45"/>
      <c r="V128" s="45"/>
      <c r="W128" s="45"/>
      <c r="X128" s="45"/>
      <c r="Y128" s="45"/>
      <c r="Z128" s="45"/>
    </row>
    <row r="129" spans="1:26" ht="15.75" customHeight="1" x14ac:dyDescent="0.2">
      <c r="A129" s="45"/>
      <c r="B129" s="45"/>
      <c r="C129" s="45"/>
      <c r="D129" s="45"/>
      <c r="E129" s="45"/>
      <c r="F129" s="45"/>
      <c r="G129" s="45"/>
      <c r="H129" s="45"/>
      <c r="I129" s="244"/>
      <c r="J129" s="245"/>
      <c r="K129" s="56"/>
      <c r="L129" s="245"/>
      <c r="M129" s="45"/>
      <c r="N129" s="45"/>
      <c r="O129" s="45"/>
      <c r="P129" s="45"/>
      <c r="Q129" s="45"/>
      <c r="R129" s="45"/>
      <c r="S129" s="45"/>
      <c r="T129" s="45"/>
      <c r="U129" s="45"/>
      <c r="V129" s="45"/>
      <c r="W129" s="45"/>
      <c r="X129" s="45"/>
      <c r="Y129" s="45"/>
      <c r="Z129" s="45"/>
    </row>
    <row r="130" spans="1:26" ht="15.75" customHeight="1" x14ac:dyDescent="0.2">
      <c r="A130" s="45"/>
      <c r="B130" s="45"/>
      <c r="C130" s="45"/>
      <c r="D130" s="45"/>
      <c r="E130" s="45"/>
      <c r="F130" s="45"/>
      <c r="G130" s="45"/>
      <c r="H130" s="45"/>
      <c r="I130" s="244"/>
      <c r="J130" s="245"/>
      <c r="K130" s="56"/>
      <c r="L130" s="245"/>
      <c r="M130" s="45"/>
      <c r="N130" s="45"/>
      <c r="O130" s="45"/>
      <c r="P130" s="45"/>
      <c r="Q130" s="45"/>
      <c r="R130" s="45"/>
      <c r="S130" s="45"/>
      <c r="T130" s="45"/>
      <c r="U130" s="45"/>
      <c r="V130" s="45"/>
      <c r="W130" s="45"/>
      <c r="X130" s="45"/>
      <c r="Y130" s="45"/>
      <c r="Z130" s="45"/>
    </row>
    <row r="131" spans="1:26" ht="15.75" customHeight="1" x14ac:dyDescent="0.2">
      <c r="A131" s="45"/>
      <c r="B131" s="45"/>
      <c r="C131" s="45"/>
      <c r="D131" s="45"/>
      <c r="E131" s="45"/>
      <c r="F131" s="45"/>
      <c r="G131" s="45"/>
      <c r="H131" s="45"/>
      <c r="I131" s="244"/>
      <c r="J131" s="245"/>
      <c r="K131" s="56"/>
      <c r="L131" s="245"/>
      <c r="M131" s="45"/>
      <c r="N131" s="45"/>
      <c r="O131" s="45"/>
      <c r="P131" s="45"/>
      <c r="Q131" s="45"/>
      <c r="R131" s="45"/>
      <c r="S131" s="45"/>
      <c r="T131" s="45"/>
      <c r="U131" s="45"/>
      <c r="V131" s="45"/>
      <c r="W131" s="45"/>
      <c r="X131" s="45"/>
      <c r="Y131" s="45"/>
      <c r="Z131" s="45"/>
    </row>
    <row r="132" spans="1:26" ht="15.75" customHeight="1" x14ac:dyDescent="0.2">
      <c r="A132" s="45"/>
      <c r="B132" s="45"/>
      <c r="C132" s="45"/>
      <c r="D132" s="45"/>
      <c r="E132" s="45"/>
      <c r="F132" s="45"/>
      <c r="G132" s="45"/>
      <c r="H132" s="45"/>
      <c r="I132" s="244"/>
      <c r="J132" s="245"/>
      <c r="K132" s="56"/>
      <c r="L132" s="245"/>
      <c r="M132" s="45"/>
      <c r="N132" s="45"/>
      <c r="O132" s="45"/>
      <c r="P132" s="45"/>
      <c r="Q132" s="45"/>
      <c r="R132" s="45"/>
      <c r="S132" s="45"/>
      <c r="T132" s="45"/>
      <c r="U132" s="45"/>
      <c r="V132" s="45"/>
      <c r="W132" s="45"/>
      <c r="X132" s="45"/>
      <c r="Y132" s="45"/>
      <c r="Z132" s="45"/>
    </row>
    <row r="133" spans="1:26" ht="15.75" customHeight="1" x14ac:dyDescent="0.2">
      <c r="A133" s="45"/>
      <c r="B133" s="45"/>
      <c r="C133" s="45"/>
      <c r="D133" s="45"/>
      <c r="E133" s="45"/>
      <c r="F133" s="45"/>
      <c r="G133" s="45"/>
      <c r="H133" s="45"/>
      <c r="I133" s="244"/>
      <c r="J133" s="245"/>
      <c r="K133" s="56"/>
      <c r="L133" s="245"/>
      <c r="M133" s="45"/>
      <c r="N133" s="45"/>
      <c r="O133" s="45"/>
      <c r="P133" s="45"/>
      <c r="Q133" s="45"/>
      <c r="R133" s="45"/>
      <c r="S133" s="45"/>
      <c r="T133" s="45"/>
      <c r="U133" s="45"/>
      <c r="V133" s="45"/>
      <c r="W133" s="45"/>
      <c r="X133" s="45"/>
      <c r="Y133" s="45"/>
      <c r="Z133" s="45"/>
    </row>
    <row r="134" spans="1:26" ht="15.75" customHeight="1" x14ac:dyDescent="0.2">
      <c r="A134" s="45"/>
      <c r="B134" s="45"/>
      <c r="C134" s="45"/>
      <c r="D134" s="45"/>
      <c r="E134" s="45"/>
      <c r="F134" s="45"/>
      <c r="G134" s="45"/>
      <c r="H134" s="45"/>
      <c r="I134" s="244"/>
      <c r="J134" s="245"/>
      <c r="K134" s="56"/>
      <c r="L134" s="245"/>
      <c r="M134" s="45"/>
      <c r="N134" s="45"/>
      <c r="O134" s="45"/>
      <c r="P134" s="45"/>
      <c r="Q134" s="45"/>
      <c r="R134" s="45"/>
      <c r="S134" s="45"/>
      <c r="T134" s="45"/>
      <c r="U134" s="45"/>
      <c r="V134" s="45"/>
      <c r="W134" s="45"/>
      <c r="X134" s="45"/>
      <c r="Y134" s="45"/>
      <c r="Z134" s="45"/>
    </row>
    <row r="135" spans="1:26" ht="15.75" customHeight="1" x14ac:dyDescent="0.2">
      <c r="A135" s="45"/>
      <c r="B135" s="45"/>
      <c r="C135" s="45"/>
      <c r="D135" s="45"/>
      <c r="E135" s="45"/>
      <c r="F135" s="45"/>
      <c r="G135" s="45"/>
      <c r="H135" s="45"/>
      <c r="I135" s="244"/>
      <c r="J135" s="245"/>
      <c r="K135" s="56"/>
      <c r="L135" s="245"/>
      <c r="M135" s="45"/>
      <c r="N135" s="45"/>
      <c r="O135" s="45"/>
      <c r="P135" s="45"/>
      <c r="Q135" s="45"/>
      <c r="R135" s="45"/>
      <c r="S135" s="45"/>
      <c r="T135" s="45"/>
      <c r="U135" s="45"/>
      <c r="V135" s="45"/>
      <c r="W135" s="45"/>
      <c r="X135" s="45"/>
      <c r="Y135" s="45"/>
      <c r="Z135" s="45"/>
    </row>
    <row r="136" spans="1:26" ht="15.75" customHeight="1" x14ac:dyDescent="0.2">
      <c r="A136" s="45"/>
      <c r="B136" s="45"/>
      <c r="C136" s="45"/>
      <c r="D136" s="45"/>
      <c r="E136" s="45"/>
      <c r="F136" s="45"/>
      <c r="G136" s="45"/>
      <c r="H136" s="45"/>
      <c r="I136" s="244"/>
      <c r="J136" s="245"/>
      <c r="K136" s="56"/>
      <c r="L136" s="245"/>
      <c r="M136" s="45"/>
      <c r="N136" s="45"/>
      <c r="O136" s="45"/>
      <c r="P136" s="45"/>
      <c r="Q136" s="45"/>
      <c r="R136" s="45"/>
      <c r="S136" s="45"/>
      <c r="T136" s="45"/>
      <c r="U136" s="45"/>
      <c r="V136" s="45"/>
      <c r="W136" s="45"/>
      <c r="X136" s="45"/>
      <c r="Y136" s="45"/>
      <c r="Z136" s="45"/>
    </row>
    <row r="137" spans="1:26" ht="15.75" customHeight="1" x14ac:dyDescent="0.2">
      <c r="A137" s="45"/>
      <c r="B137" s="45"/>
      <c r="C137" s="45"/>
      <c r="D137" s="45"/>
      <c r="E137" s="45"/>
      <c r="F137" s="45"/>
      <c r="G137" s="45"/>
      <c r="H137" s="45"/>
      <c r="I137" s="244"/>
      <c r="J137" s="245"/>
      <c r="K137" s="56"/>
      <c r="L137" s="245"/>
      <c r="M137" s="45"/>
      <c r="N137" s="45"/>
      <c r="O137" s="45"/>
      <c r="P137" s="45"/>
      <c r="Q137" s="45"/>
      <c r="R137" s="45"/>
      <c r="S137" s="45"/>
      <c r="T137" s="45"/>
      <c r="U137" s="45"/>
      <c r="V137" s="45"/>
      <c r="W137" s="45"/>
      <c r="X137" s="45"/>
      <c r="Y137" s="45"/>
      <c r="Z137" s="45"/>
    </row>
    <row r="138" spans="1:26" ht="15.75" customHeight="1" x14ac:dyDescent="0.2">
      <c r="A138" s="45"/>
      <c r="B138" s="45"/>
      <c r="C138" s="45"/>
      <c r="D138" s="45"/>
      <c r="E138" s="45"/>
      <c r="F138" s="45"/>
      <c r="G138" s="45"/>
      <c r="H138" s="45"/>
      <c r="I138" s="244"/>
      <c r="J138" s="245"/>
      <c r="K138" s="56"/>
      <c r="L138" s="245"/>
      <c r="M138" s="45"/>
      <c r="N138" s="45"/>
      <c r="O138" s="45"/>
      <c r="P138" s="45"/>
      <c r="Q138" s="45"/>
      <c r="R138" s="45"/>
      <c r="S138" s="45"/>
      <c r="T138" s="45"/>
      <c r="U138" s="45"/>
      <c r="V138" s="45"/>
      <c r="W138" s="45"/>
      <c r="X138" s="45"/>
      <c r="Y138" s="45"/>
      <c r="Z138" s="45"/>
    </row>
    <row r="139" spans="1:26" ht="15.75" customHeight="1" x14ac:dyDescent="0.2">
      <c r="A139" s="45"/>
      <c r="B139" s="45"/>
      <c r="C139" s="45"/>
      <c r="D139" s="45"/>
      <c r="E139" s="45"/>
      <c r="F139" s="45"/>
      <c r="G139" s="45"/>
      <c r="H139" s="45"/>
      <c r="I139" s="244"/>
      <c r="J139" s="245"/>
      <c r="K139" s="56"/>
      <c r="L139" s="245"/>
      <c r="M139" s="45"/>
      <c r="N139" s="45"/>
      <c r="O139" s="45"/>
      <c r="P139" s="45"/>
      <c r="Q139" s="45"/>
      <c r="R139" s="45"/>
      <c r="S139" s="45"/>
      <c r="T139" s="45"/>
      <c r="U139" s="45"/>
      <c r="V139" s="45"/>
      <c r="W139" s="45"/>
      <c r="X139" s="45"/>
      <c r="Y139" s="45"/>
      <c r="Z139" s="45"/>
    </row>
    <row r="140" spans="1:26" ht="15.75" customHeight="1" x14ac:dyDescent="0.2">
      <c r="A140" s="45"/>
      <c r="B140" s="45"/>
      <c r="C140" s="45"/>
      <c r="D140" s="45"/>
      <c r="E140" s="45"/>
      <c r="F140" s="45"/>
      <c r="G140" s="45"/>
      <c r="H140" s="45"/>
      <c r="I140" s="244"/>
      <c r="J140" s="245"/>
      <c r="K140" s="56"/>
      <c r="L140" s="245"/>
      <c r="M140" s="45"/>
      <c r="N140" s="45"/>
      <c r="O140" s="45"/>
      <c r="P140" s="45"/>
      <c r="Q140" s="45"/>
      <c r="R140" s="45"/>
      <c r="S140" s="45"/>
      <c r="T140" s="45"/>
      <c r="U140" s="45"/>
      <c r="V140" s="45"/>
      <c r="W140" s="45"/>
      <c r="X140" s="45"/>
      <c r="Y140" s="45"/>
      <c r="Z140" s="45"/>
    </row>
    <row r="141" spans="1:26" ht="15.75" customHeight="1" x14ac:dyDescent="0.2">
      <c r="A141" s="45"/>
      <c r="B141" s="45"/>
      <c r="C141" s="45"/>
      <c r="D141" s="45"/>
      <c r="E141" s="45"/>
      <c r="F141" s="45"/>
      <c r="G141" s="45"/>
      <c r="H141" s="45"/>
      <c r="I141" s="244"/>
      <c r="J141" s="245"/>
      <c r="K141" s="56"/>
      <c r="L141" s="245"/>
      <c r="M141" s="45"/>
      <c r="N141" s="45"/>
      <c r="O141" s="45"/>
      <c r="P141" s="45"/>
      <c r="Q141" s="45"/>
      <c r="R141" s="45"/>
      <c r="S141" s="45"/>
      <c r="T141" s="45"/>
      <c r="U141" s="45"/>
      <c r="V141" s="45"/>
      <c r="W141" s="45"/>
      <c r="X141" s="45"/>
      <c r="Y141" s="45"/>
      <c r="Z141" s="45"/>
    </row>
    <row r="142" spans="1:26" ht="15.75" customHeight="1" x14ac:dyDescent="0.2">
      <c r="A142" s="45"/>
      <c r="B142" s="45"/>
      <c r="C142" s="45"/>
      <c r="D142" s="45"/>
      <c r="E142" s="45"/>
      <c r="F142" s="45"/>
      <c r="G142" s="45"/>
      <c r="H142" s="45"/>
      <c r="I142" s="244"/>
      <c r="J142" s="245"/>
      <c r="K142" s="56"/>
      <c r="L142" s="245"/>
      <c r="M142" s="45"/>
      <c r="N142" s="45"/>
      <c r="O142" s="45"/>
      <c r="P142" s="45"/>
      <c r="Q142" s="45"/>
      <c r="R142" s="45"/>
      <c r="S142" s="45"/>
      <c r="T142" s="45"/>
      <c r="U142" s="45"/>
      <c r="V142" s="45"/>
      <c r="W142" s="45"/>
      <c r="X142" s="45"/>
      <c r="Y142" s="45"/>
      <c r="Z142" s="45"/>
    </row>
    <row r="143" spans="1:26" ht="15.75" customHeight="1" x14ac:dyDescent="0.2">
      <c r="A143" s="45"/>
      <c r="B143" s="45"/>
      <c r="C143" s="45"/>
      <c r="D143" s="45"/>
      <c r="E143" s="45"/>
      <c r="F143" s="45"/>
      <c r="G143" s="45"/>
      <c r="H143" s="45"/>
      <c r="I143" s="244"/>
      <c r="J143" s="245"/>
      <c r="K143" s="56"/>
      <c r="L143" s="245"/>
      <c r="M143" s="45"/>
      <c r="N143" s="45"/>
      <c r="O143" s="45"/>
      <c r="P143" s="45"/>
      <c r="Q143" s="45"/>
      <c r="R143" s="45"/>
      <c r="S143" s="45"/>
      <c r="T143" s="45"/>
      <c r="U143" s="45"/>
      <c r="V143" s="45"/>
      <c r="W143" s="45"/>
      <c r="X143" s="45"/>
      <c r="Y143" s="45"/>
      <c r="Z143" s="45"/>
    </row>
    <row r="144" spans="1:26" ht="15.75" customHeight="1" x14ac:dyDescent="0.2">
      <c r="A144" s="45"/>
      <c r="B144" s="45"/>
      <c r="C144" s="45"/>
      <c r="D144" s="45"/>
      <c r="E144" s="45"/>
      <c r="F144" s="45"/>
      <c r="G144" s="45"/>
      <c r="H144" s="45"/>
      <c r="I144" s="244"/>
      <c r="J144" s="245"/>
      <c r="K144" s="56"/>
      <c r="L144" s="245"/>
      <c r="M144" s="45"/>
      <c r="N144" s="45"/>
      <c r="O144" s="45"/>
      <c r="P144" s="45"/>
      <c r="Q144" s="45"/>
      <c r="R144" s="45"/>
      <c r="S144" s="45"/>
      <c r="T144" s="45"/>
      <c r="U144" s="45"/>
      <c r="V144" s="45"/>
      <c r="W144" s="45"/>
      <c r="X144" s="45"/>
      <c r="Y144" s="45"/>
      <c r="Z144" s="45"/>
    </row>
    <row r="145" spans="1:26" ht="15.75" customHeight="1" x14ac:dyDescent="0.2">
      <c r="A145" s="45"/>
      <c r="B145" s="45"/>
      <c r="C145" s="45"/>
      <c r="D145" s="45"/>
      <c r="E145" s="45"/>
      <c r="F145" s="45"/>
      <c r="G145" s="45"/>
      <c r="H145" s="45"/>
      <c r="I145" s="244"/>
      <c r="J145" s="245"/>
      <c r="K145" s="56"/>
      <c r="L145" s="245"/>
      <c r="M145" s="45"/>
      <c r="N145" s="45"/>
      <c r="O145" s="45"/>
      <c r="P145" s="45"/>
      <c r="Q145" s="45"/>
      <c r="R145" s="45"/>
      <c r="S145" s="45"/>
      <c r="T145" s="45"/>
      <c r="U145" s="45"/>
      <c r="V145" s="45"/>
      <c r="W145" s="45"/>
      <c r="X145" s="45"/>
      <c r="Y145" s="45"/>
      <c r="Z145" s="45"/>
    </row>
    <row r="146" spans="1:26" ht="15.75" customHeight="1" x14ac:dyDescent="0.2">
      <c r="A146" s="45"/>
      <c r="B146" s="45"/>
      <c r="C146" s="45"/>
      <c r="D146" s="45"/>
      <c r="E146" s="45"/>
      <c r="F146" s="45"/>
      <c r="G146" s="45"/>
      <c r="H146" s="45"/>
      <c r="I146" s="244"/>
      <c r="J146" s="245"/>
      <c r="K146" s="56"/>
      <c r="L146" s="245"/>
      <c r="M146" s="45"/>
      <c r="N146" s="45"/>
      <c r="O146" s="45"/>
      <c r="P146" s="45"/>
      <c r="Q146" s="45"/>
      <c r="R146" s="45"/>
      <c r="S146" s="45"/>
      <c r="T146" s="45"/>
      <c r="U146" s="45"/>
      <c r="V146" s="45"/>
      <c r="W146" s="45"/>
      <c r="X146" s="45"/>
      <c r="Y146" s="45"/>
      <c r="Z146" s="45"/>
    </row>
    <row r="147" spans="1:26" ht="15.75" customHeight="1" x14ac:dyDescent="0.2">
      <c r="A147" s="45"/>
      <c r="B147" s="45"/>
      <c r="C147" s="45"/>
      <c r="D147" s="45"/>
      <c r="E147" s="45"/>
      <c r="F147" s="45"/>
      <c r="G147" s="45"/>
      <c r="H147" s="45"/>
      <c r="I147" s="244"/>
      <c r="J147" s="245"/>
      <c r="K147" s="56"/>
      <c r="L147" s="245"/>
      <c r="M147" s="45"/>
      <c r="N147" s="45"/>
      <c r="O147" s="45"/>
      <c r="P147" s="45"/>
      <c r="Q147" s="45"/>
      <c r="R147" s="45"/>
      <c r="S147" s="45"/>
      <c r="T147" s="45"/>
      <c r="U147" s="45"/>
      <c r="V147" s="45"/>
      <c r="W147" s="45"/>
      <c r="X147" s="45"/>
      <c r="Y147" s="45"/>
      <c r="Z147" s="45"/>
    </row>
    <row r="148" spans="1:26" ht="15.75" customHeight="1" x14ac:dyDescent="0.2">
      <c r="A148" s="45"/>
      <c r="B148" s="45"/>
      <c r="C148" s="45"/>
      <c r="D148" s="45"/>
      <c r="E148" s="45"/>
      <c r="F148" s="45"/>
      <c r="G148" s="45"/>
      <c r="H148" s="45"/>
      <c r="I148" s="244"/>
      <c r="J148" s="245"/>
      <c r="K148" s="56"/>
      <c r="L148" s="245"/>
      <c r="M148" s="45"/>
      <c r="N148" s="45"/>
      <c r="O148" s="45"/>
      <c r="P148" s="45"/>
      <c r="Q148" s="45"/>
      <c r="R148" s="45"/>
      <c r="S148" s="45"/>
      <c r="T148" s="45"/>
      <c r="U148" s="45"/>
      <c r="V148" s="45"/>
      <c r="W148" s="45"/>
      <c r="X148" s="45"/>
      <c r="Y148" s="45"/>
      <c r="Z148" s="45"/>
    </row>
    <row r="149" spans="1:26" ht="15.75" customHeight="1" x14ac:dyDescent="0.2">
      <c r="A149" s="45"/>
      <c r="B149" s="45"/>
      <c r="C149" s="45"/>
      <c r="D149" s="45"/>
      <c r="E149" s="45"/>
      <c r="F149" s="45"/>
      <c r="G149" s="45"/>
      <c r="H149" s="45"/>
      <c r="I149" s="244"/>
      <c r="J149" s="245"/>
      <c r="K149" s="56"/>
      <c r="L149" s="245"/>
      <c r="M149" s="45"/>
      <c r="N149" s="45"/>
      <c r="O149" s="45"/>
      <c r="P149" s="45"/>
      <c r="Q149" s="45"/>
      <c r="R149" s="45"/>
      <c r="S149" s="45"/>
      <c r="T149" s="45"/>
      <c r="U149" s="45"/>
      <c r="V149" s="45"/>
      <c r="W149" s="45"/>
      <c r="X149" s="45"/>
      <c r="Y149" s="45"/>
      <c r="Z149" s="45"/>
    </row>
    <row r="150" spans="1:26" ht="15.75" customHeight="1" x14ac:dyDescent="0.2">
      <c r="A150" s="45"/>
      <c r="B150" s="45"/>
      <c r="C150" s="45"/>
      <c r="D150" s="45"/>
      <c r="E150" s="45"/>
      <c r="F150" s="45"/>
      <c r="G150" s="45"/>
      <c r="H150" s="45"/>
      <c r="I150" s="244"/>
      <c r="J150" s="245"/>
      <c r="K150" s="56"/>
      <c r="L150" s="245"/>
      <c r="M150" s="45"/>
      <c r="N150" s="45"/>
      <c r="O150" s="45"/>
      <c r="P150" s="45"/>
      <c r="Q150" s="45"/>
      <c r="R150" s="45"/>
      <c r="S150" s="45"/>
      <c r="T150" s="45"/>
      <c r="U150" s="45"/>
      <c r="V150" s="45"/>
      <c r="W150" s="45"/>
      <c r="X150" s="45"/>
      <c r="Y150" s="45"/>
      <c r="Z150" s="45"/>
    </row>
    <row r="151" spans="1:26" ht="15.75" customHeight="1" x14ac:dyDescent="0.2">
      <c r="A151" s="45"/>
      <c r="B151" s="45"/>
      <c r="C151" s="45"/>
      <c r="D151" s="45"/>
      <c r="E151" s="45"/>
      <c r="F151" s="45"/>
      <c r="G151" s="45"/>
      <c r="H151" s="45"/>
      <c r="I151" s="244"/>
      <c r="J151" s="245"/>
      <c r="K151" s="56"/>
      <c r="L151" s="245"/>
      <c r="M151" s="45"/>
      <c r="N151" s="45"/>
      <c r="O151" s="45"/>
      <c r="P151" s="45"/>
      <c r="Q151" s="45"/>
      <c r="R151" s="45"/>
      <c r="S151" s="45"/>
      <c r="T151" s="45"/>
      <c r="U151" s="45"/>
      <c r="V151" s="45"/>
      <c r="W151" s="45"/>
      <c r="X151" s="45"/>
      <c r="Y151" s="45"/>
      <c r="Z151" s="45"/>
    </row>
    <row r="152" spans="1:26" ht="15.75" customHeight="1" x14ac:dyDescent="0.2">
      <c r="A152" s="45"/>
      <c r="B152" s="45"/>
      <c r="C152" s="45"/>
      <c r="D152" s="45"/>
      <c r="E152" s="45"/>
      <c r="F152" s="45"/>
      <c r="G152" s="45"/>
      <c r="H152" s="45"/>
      <c r="I152" s="244"/>
      <c r="J152" s="245"/>
      <c r="K152" s="56"/>
      <c r="L152" s="245"/>
      <c r="M152" s="45"/>
      <c r="N152" s="45"/>
      <c r="O152" s="45"/>
      <c r="P152" s="45"/>
      <c r="Q152" s="45"/>
      <c r="R152" s="45"/>
      <c r="S152" s="45"/>
      <c r="T152" s="45"/>
      <c r="U152" s="45"/>
      <c r="V152" s="45"/>
      <c r="W152" s="45"/>
      <c r="X152" s="45"/>
      <c r="Y152" s="45"/>
      <c r="Z152" s="45"/>
    </row>
    <row r="153" spans="1:26" ht="15.75" customHeight="1" x14ac:dyDescent="0.2">
      <c r="A153" s="45"/>
      <c r="B153" s="45"/>
      <c r="C153" s="45"/>
      <c r="D153" s="45"/>
      <c r="E153" s="45"/>
      <c r="F153" s="45"/>
      <c r="G153" s="45"/>
      <c r="H153" s="45"/>
      <c r="I153" s="244"/>
      <c r="J153" s="245"/>
      <c r="K153" s="56"/>
      <c r="L153" s="245"/>
      <c r="M153" s="45"/>
      <c r="N153" s="45"/>
      <c r="O153" s="45"/>
      <c r="P153" s="45"/>
      <c r="Q153" s="45"/>
      <c r="R153" s="45"/>
      <c r="S153" s="45"/>
      <c r="T153" s="45"/>
      <c r="U153" s="45"/>
      <c r="V153" s="45"/>
      <c r="W153" s="45"/>
      <c r="X153" s="45"/>
      <c r="Y153" s="45"/>
      <c r="Z153" s="45"/>
    </row>
    <row r="154" spans="1:26" ht="15.75" customHeight="1" x14ac:dyDescent="0.2">
      <c r="A154" s="45"/>
      <c r="B154" s="45"/>
      <c r="C154" s="45"/>
      <c r="D154" s="45"/>
      <c r="E154" s="45"/>
      <c r="F154" s="45"/>
      <c r="G154" s="45"/>
      <c r="H154" s="45"/>
      <c r="I154" s="244"/>
      <c r="J154" s="245"/>
      <c r="K154" s="56"/>
      <c r="L154" s="245"/>
      <c r="M154" s="45"/>
      <c r="N154" s="45"/>
      <c r="O154" s="45"/>
      <c r="P154" s="45"/>
      <c r="Q154" s="45"/>
      <c r="R154" s="45"/>
      <c r="S154" s="45"/>
      <c r="T154" s="45"/>
      <c r="U154" s="45"/>
      <c r="V154" s="45"/>
      <c r="W154" s="45"/>
      <c r="X154" s="45"/>
      <c r="Y154" s="45"/>
      <c r="Z154" s="45"/>
    </row>
    <row r="155" spans="1:26" ht="15.75" customHeight="1" x14ac:dyDescent="0.2">
      <c r="A155" s="45"/>
      <c r="B155" s="45"/>
      <c r="C155" s="45"/>
      <c r="D155" s="45"/>
      <c r="E155" s="45"/>
      <c r="F155" s="45"/>
      <c r="G155" s="45"/>
      <c r="H155" s="45"/>
      <c r="I155" s="244"/>
      <c r="J155" s="245"/>
      <c r="K155" s="56"/>
      <c r="L155" s="245"/>
      <c r="M155" s="45"/>
      <c r="N155" s="45"/>
      <c r="O155" s="45"/>
      <c r="P155" s="45"/>
      <c r="Q155" s="45"/>
      <c r="R155" s="45"/>
      <c r="S155" s="45"/>
      <c r="T155" s="45"/>
      <c r="U155" s="45"/>
      <c r="V155" s="45"/>
      <c r="W155" s="45"/>
      <c r="X155" s="45"/>
      <c r="Y155" s="45"/>
      <c r="Z155" s="45"/>
    </row>
    <row r="156" spans="1:26" ht="15.75" customHeight="1" x14ac:dyDescent="0.2">
      <c r="A156" s="45"/>
      <c r="B156" s="45"/>
      <c r="C156" s="45"/>
      <c r="D156" s="45"/>
      <c r="E156" s="45"/>
      <c r="F156" s="45"/>
      <c r="G156" s="45"/>
      <c r="H156" s="45"/>
      <c r="I156" s="244"/>
      <c r="J156" s="245"/>
      <c r="K156" s="56"/>
      <c r="L156" s="245"/>
      <c r="M156" s="45"/>
      <c r="N156" s="45"/>
      <c r="O156" s="45"/>
      <c r="P156" s="45"/>
      <c r="Q156" s="45"/>
      <c r="R156" s="45"/>
      <c r="S156" s="45"/>
      <c r="T156" s="45"/>
      <c r="U156" s="45"/>
      <c r="V156" s="45"/>
      <c r="W156" s="45"/>
      <c r="X156" s="45"/>
      <c r="Y156" s="45"/>
      <c r="Z156" s="45"/>
    </row>
    <row r="157" spans="1:26" ht="15.75" customHeight="1" x14ac:dyDescent="0.2">
      <c r="A157" s="45"/>
      <c r="B157" s="45"/>
      <c r="C157" s="45"/>
      <c r="D157" s="45"/>
      <c r="E157" s="45"/>
      <c r="F157" s="45"/>
      <c r="G157" s="45"/>
      <c r="H157" s="45"/>
      <c r="I157" s="244"/>
      <c r="J157" s="245"/>
      <c r="K157" s="56"/>
      <c r="L157" s="245"/>
      <c r="M157" s="45"/>
      <c r="N157" s="45"/>
      <c r="O157" s="45"/>
      <c r="P157" s="45"/>
      <c r="Q157" s="45"/>
      <c r="R157" s="45"/>
      <c r="S157" s="45"/>
      <c r="T157" s="45"/>
      <c r="U157" s="45"/>
      <c r="V157" s="45"/>
      <c r="W157" s="45"/>
      <c r="X157" s="45"/>
      <c r="Y157" s="45"/>
      <c r="Z157" s="45"/>
    </row>
    <row r="158" spans="1:26" ht="15.75" customHeight="1" x14ac:dyDescent="0.2">
      <c r="A158" s="45"/>
      <c r="B158" s="45"/>
      <c r="C158" s="45"/>
      <c r="D158" s="45"/>
      <c r="E158" s="45"/>
      <c r="F158" s="45"/>
      <c r="G158" s="45"/>
      <c r="H158" s="45"/>
      <c r="I158" s="244"/>
      <c r="J158" s="245"/>
      <c r="K158" s="56"/>
      <c r="L158" s="245"/>
      <c r="M158" s="45"/>
      <c r="N158" s="45"/>
      <c r="O158" s="45"/>
      <c r="P158" s="45"/>
      <c r="Q158" s="45"/>
      <c r="R158" s="45"/>
      <c r="S158" s="45"/>
      <c r="T158" s="45"/>
      <c r="U158" s="45"/>
      <c r="V158" s="45"/>
      <c r="W158" s="45"/>
      <c r="X158" s="45"/>
      <c r="Y158" s="45"/>
      <c r="Z158" s="45"/>
    </row>
    <row r="159" spans="1:26" ht="15.75" customHeight="1" x14ac:dyDescent="0.2">
      <c r="A159" s="45"/>
      <c r="B159" s="45"/>
      <c r="C159" s="45"/>
      <c r="D159" s="45"/>
      <c r="E159" s="45"/>
      <c r="F159" s="45"/>
      <c r="G159" s="45"/>
      <c r="H159" s="45"/>
      <c r="I159" s="244"/>
      <c r="J159" s="245"/>
      <c r="K159" s="56"/>
      <c r="L159" s="245"/>
      <c r="M159" s="45"/>
      <c r="N159" s="45"/>
      <c r="O159" s="45"/>
      <c r="P159" s="45"/>
      <c r="Q159" s="45"/>
      <c r="R159" s="45"/>
      <c r="S159" s="45"/>
      <c r="T159" s="45"/>
      <c r="U159" s="45"/>
      <c r="V159" s="45"/>
      <c r="W159" s="45"/>
      <c r="X159" s="45"/>
      <c r="Y159" s="45"/>
      <c r="Z159" s="45"/>
    </row>
    <row r="160" spans="1:26" ht="15.75" customHeight="1" x14ac:dyDescent="0.2">
      <c r="A160" s="45"/>
      <c r="B160" s="45"/>
      <c r="C160" s="45"/>
      <c r="D160" s="45"/>
      <c r="E160" s="45"/>
      <c r="F160" s="45"/>
      <c r="G160" s="45"/>
      <c r="H160" s="45"/>
      <c r="I160" s="244"/>
      <c r="J160" s="245"/>
      <c r="K160" s="56"/>
      <c r="L160" s="245"/>
      <c r="M160" s="45"/>
      <c r="N160" s="45"/>
      <c r="O160" s="45"/>
      <c r="P160" s="45"/>
      <c r="Q160" s="45"/>
      <c r="R160" s="45"/>
      <c r="S160" s="45"/>
      <c r="T160" s="45"/>
      <c r="U160" s="45"/>
      <c r="V160" s="45"/>
      <c r="W160" s="45"/>
      <c r="X160" s="45"/>
      <c r="Y160" s="45"/>
      <c r="Z160" s="45"/>
    </row>
    <row r="161" spans="1:26" ht="15.75" customHeight="1" x14ac:dyDescent="0.2">
      <c r="A161" s="45"/>
      <c r="B161" s="45"/>
      <c r="C161" s="45"/>
      <c r="D161" s="45"/>
      <c r="E161" s="45"/>
      <c r="F161" s="45"/>
      <c r="G161" s="45"/>
      <c r="H161" s="45"/>
      <c r="I161" s="244"/>
      <c r="J161" s="245"/>
      <c r="K161" s="56"/>
      <c r="L161" s="245"/>
      <c r="M161" s="45"/>
      <c r="N161" s="45"/>
      <c r="O161" s="45"/>
      <c r="P161" s="45"/>
      <c r="Q161" s="45"/>
      <c r="R161" s="45"/>
      <c r="S161" s="45"/>
      <c r="T161" s="45"/>
      <c r="U161" s="45"/>
      <c r="V161" s="45"/>
      <c r="W161" s="45"/>
      <c r="X161" s="45"/>
      <c r="Y161" s="45"/>
      <c r="Z161" s="45"/>
    </row>
    <row r="162" spans="1:26" ht="15.75" customHeight="1" x14ac:dyDescent="0.2">
      <c r="A162" s="45"/>
      <c r="B162" s="45"/>
      <c r="C162" s="45"/>
      <c r="D162" s="45"/>
      <c r="E162" s="45"/>
      <c r="F162" s="45"/>
      <c r="G162" s="45"/>
      <c r="H162" s="45"/>
      <c r="I162" s="244"/>
      <c r="J162" s="245"/>
      <c r="K162" s="56"/>
      <c r="L162" s="245"/>
      <c r="M162" s="45"/>
      <c r="N162" s="45"/>
      <c r="O162" s="45"/>
      <c r="P162" s="45"/>
      <c r="Q162" s="45"/>
      <c r="R162" s="45"/>
      <c r="S162" s="45"/>
      <c r="T162" s="45"/>
      <c r="U162" s="45"/>
      <c r="V162" s="45"/>
      <c r="W162" s="45"/>
      <c r="X162" s="45"/>
      <c r="Y162" s="45"/>
      <c r="Z162" s="45"/>
    </row>
    <row r="163" spans="1:26" ht="15.75" customHeight="1" x14ac:dyDescent="0.2">
      <c r="A163" s="45"/>
      <c r="B163" s="45"/>
      <c r="C163" s="45"/>
      <c r="D163" s="45"/>
      <c r="E163" s="45"/>
      <c r="F163" s="45"/>
      <c r="G163" s="45"/>
      <c r="H163" s="45"/>
      <c r="I163" s="244"/>
      <c r="J163" s="245"/>
      <c r="K163" s="56"/>
      <c r="L163" s="245"/>
      <c r="M163" s="45"/>
      <c r="N163" s="45"/>
      <c r="O163" s="45"/>
      <c r="P163" s="45"/>
      <c r="Q163" s="45"/>
      <c r="R163" s="45"/>
      <c r="S163" s="45"/>
      <c r="T163" s="45"/>
      <c r="U163" s="45"/>
      <c r="V163" s="45"/>
      <c r="W163" s="45"/>
      <c r="X163" s="45"/>
      <c r="Y163" s="45"/>
      <c r="Z163" s="45"/>
    </row>
    <row r="164" spans="1:26" ht="15.75" customHeight="1" x14ac:dyDescent="0.2">
      <c r="A164" s="45"/>
      <c r="B164" s="45"/>
      <c r="C164" s="45"/>
      <c r="D164" s="45"/>
      <c r="E164" s="45"/>
      <c r="F164" s="45"/>
      <c r="G164" s="45"/>
      <c r="H164" s="45"/>
      <c r="I164" s="244"/>
      <c r="J164" s="245"/>
      <c r="K164" s="56"/>
      <c r="L164" s="245"/>
      <c r="M164" s="45"/>
      <c r="N164" s="45"/>
      <c r="O164" s="45"/>
      <c r="P164" s="45"/>
      <c r="Q164" s="45"/>
      <c r="R164" s="45"/>
      <c r="S164" s="45"/>
      <c r="T164" s="45"/>
      <c r="U164" s="45"/>
      <c r="V164" s="45"/>
      <c r="W164" s="45"/>
      <c r="X164" s="45"/>
      <c r="Y164" s="45"/>
      <c r="Z164" s="45"/>
    </row>
    <row r="165" spans="1:26" ht="15.75" customHeight="1" x14ac:dyDescent="0.2">
      <c r="A165" s="45"/>
      <c r="B165" s="45"/>
      <c r="C165" s="45"/>
      <c r="D165" s="45"/>
      <c r="E165" s="45"/>
      <c r="F165" s="45"/>
      <c r="G165" s="45"/>
      <c r="H165" s="45"/>
      <c r="I165" s="244"/>
      <c r="J165" s="245"/>
      <c r="K165" s="56"/>
      <c r="L165" s="245"/>
      <c r="M165" s="45"/>
      <c r="N165" s="45"/>
      <c r="O165" s="45"/>
      <c r="P165" s="45"/>
      <c r="Q165" s="45"/>
      <c r="R165" s="45"/>
      <c r="S165" s="45"/>
      <c r="T165" s="45"/>
      <c r="U165" s="45"/>
      <c r="V165" s="45"/>
      <c r="W165" s="45"/>
      <c r="X165" s="45"/>
      <c r="Y165" s="45"/>
      <c r="Z165" s="45"/>
    </row>
    <row r="166" spans="1:26" ht="15.75" customHeight="1" x14ac:dyDescent="0.2">
      <c r="A166" s="45"/>
      <c r="B166" s="45"/>
      <c r="C166" s="45"/>
      <c r="D166" s="45"/>
      <c r="E166" s="45"/>
      <c r="F166" s="45"/>
      <c r="G166" s="45"/>
      <c r="H166" s="45"/>
      <c r="I166" s="244"/>
      <c r="J166" s="245"/>
      <c r="K166" s="56"/>
      <c r="L166" s="245"/>
      <c r="M166" s="45"/>
      <c r="N166" s="45"/>
      <c r="O166" s="45"/>
      <c r="P166" s="45"/>
      <c r="Q166" s="45"/>
      <c r="R166" s="45"/>
      <c r="S166" s="45"/>
      <c r="T166" s="45"/>
      <c r="U166" s="45"/>
      <c r="V166" s="45"/>
      <c r="W166" s="45"/>
      <c r="X166" s="45"/>
      <c r="Y166" s="45"/>
      <c r="Z166" s="45"/>
    </row>
    <row r="167" spans="1:26" ht="15.75" customHeight="1" x14ac:dyDescent="0.2">
      <c r="A167" s="45"/>
      <c r="B167" s="45"/>
      <c r="C167" s="45"/>
      <c r="D167" s="45"/>
      <c r="E167" s="45"/>
      <c r="F167" s="45"/>
      <c r="G167" s="45"/>
      <c r="H167" s="45"/>
      <c r="I167" s="244"/>
      <c r="J167" s="245"/>
      <c r="K167" s="56"/>
      <c r="L167" s="245"/>
      <c r="M167" s="45"/>
      <c r="N167" s="45"/>
      <c r="O167" s="45"/>
      <c r="P167" s="45"/>
      <c r="Q167" s="45"/>
      <c r="R167" s="45"/>
      <c r="S167" s="45"/>
      <c r="T167" s="45"/>
      <c r="U167" s="45"/>
      <c r="V167" s="45"/>
      <c r="W167" s="45"/>
      <c r="X167" s="45"/>
      <c r="Y167" s="45"/>
      <c r="Z167" s="45"/>
    </row>
    <row r="168" spans="1:26" ht="15.75" customHeight="1" x14ac:dyDescent="0.2">
      <c r="A168" s="45"/>
      <c r="B168" s="45"/>
      <c r="C168" s="45"/>
      <c r="D168" s="45"/>
      <c r="E168" s="45"/>
      <c r="F168" s="45"/>
      <c r="G168" s="45"/>
      <c r="H168" s="45"/>
      <c r="I168" s="244"/>
      <c r="J168" s="245"/>
      <c r="K168" s="56"/>
      <c r="L168" s="245"/>
      <c r="M168" s="45"/>
      <c r="N168" s="45"/>
      <c r="O168" s="45"/>
      <c r="P168" s="45"/>
      <c r="Q168" s="45"/>
      <c r="R168" s="45"/>
      <c r="S168" s="45"/>
      <c r="T168" s="45"/>
      <c r="U168" s="45"/>
      <c r="V168" s="45"/>
      <c r="W168" s="45"/>
      <c r="X168" s="45"/>
      <c r="Y168" s="45"/>
      <c r="Z168" s="45"/>
    </row>
    <row r="169" spans="1:26" ht="15.75" customHeight="1" x14ac:dyDescent="0.2">
      <c r="A169" s="45"/>
      <c r="B169" s="45"/>
      <c r="C169" s="45"/>
      <c r="D169" s="45"/>
      <c r="E169" s="45"/>
      <c r="F169" s="45"/>
      <c r="G169" s="45"/>
      <c r="H169" s="45"/>
      <c r="I169" s="244"/>
      <c r="J169" s="245"/>
      <c r="K169" s="56"/>
      <c r="L169" s="245"/>
      <c r="M169" s="45"/>
      <c r="N169" s="45"/>
      <c r="O169" s="45"/>
      <c r="P169" s="45"/>
      <c r="Q169" s="45"/>
      <c r="R169" s="45"/>
      <c r="S169" s="45"/>
      <c r="T169" s="45"/>
      <c r="U169" s="45"/>
      <c r="V169" s="45"/>
      <c r="W169" s="45"/>
      <c r="X169" s="45"/>
      <c r="Y169" s="45"/>
      <c r="Z169" s="45"/>
    </row>
    <row r="170" spans="1:26" ht="15.75" customHeight="1" x14ac:dyDescent="0.2">
      <c r="A170" s="45"/>
      <c r="B170" s="45"/>
      <c r="C170" s="45"/>
      <c r="D170" s="45"/>
      <c r="E170" s="45"/>
      <c r="F170" s="45"/>
      <c r="G170" s="45"/>
      <c r="H170" s="45"/>
      <c r="I170" s="244"/>
      <c r="J170" s="245"/>
      <c r="K170" s="56"/>
      <c r="L170" s="245"/>
      <c r="M170" s="45"/>
      <c r="N170" s="45"/>
      <c r="O170" s="45"/>
      <c r="P170" s="45"/>
      <c r="Q170" s="45"/>
      <c r="R170" s="45"/>
      <c r="S170" s="45"/>
      <c r="T170" s="45"/>
      <c r="U170" s="45"/>
      <c r="V170" s="45"/>
      <c r="W170" s="45"/>
      <c r="X170" s="45"/>
      <c r="Y170" s="45"/>
      <c r="Z170" s="45"/>
    </row>
    <row r="171" spans="1:26" ht="15.75" customHeight="1" x14ac:dyDescent="0.2">
      <c r="A171" s="45"/>
      <c r="B171" s="45"/>
      <c r="C171" s="45"/>
      <c r="D171" s="45"/>
      <c r="E171" s="45"/>
      <c r="F171" s="45"/>
      <c r="G171" s="45"/>
      <c r="H171" s="45"/>
      <c r="I171" s="244"/>
      <c r="J171" s="245"/>
      <c r="K171" s="56"/>
      <c r="L171" s="245"/>
      <c r="M171" s="45"/>
      <c r="N171" s="45"/>
      <c r="O171" s="45"/>
      <c r="P171" s="45"/>
      <c r="Q171" s="45"/>
      <c r="R171" s="45"/>
      <c r="S171" s="45"/>
      <c r="T171" s="45"/>
      <c r="U171" s="45"/>
      <c r="V171" s="45"/>
      <c r="W171" s="45"/>
      <c r="X171" s="45"/>
      <c r="Y171" s="45"/>
      <c r="Z171" s="45"/>
    </row>
    <row r="172" spans="1:26" ht="15.75" customHeight="1" x14ac:dyDescent="0.2">
      <c r="A172" s="45"/>
      <c r="B172" s="45"/>
      <c r="C172" s="45"/>
      <c r="D172" s="45"/>
      <c r="E172" s="45"/>
      <c r="F172" s="45"/>
      <c r="G172" s="45"/>
      <c r="H172" s="45"/>
      <c r="I172" s="244"/>
      <c r="J172" s="245"/>
      <c r="K172" s="56"/>
      <c r="L172" s="245"/>
      <c r="M172" s="45"/>
      <c r="N172" s="45"/>
      <c r="O172" s="45"/>
      <c r="P172" s="45"/>
      <c r="Q172" s="45"/>
      <c r="R172" s="45"/>
      <c r="S172" s="45"/>
      <c r="T172" s="45"/>
      <c r="U172" s="45"/>
      <c r="V172" s="45"/>
      <c r="W172" s="45"/>
      <c r="X172" s="45"/>
      <c r="Y172" s="45"/>
      <c r="Z172" s="45"/>
    </row>
    <row r="173" spans="1:26" ht="15.75" customHeight="1" x14ac:dyDescent="0.2">
      <c r="A173" s="45"/>
      <c r="B173" s="45"/>
      <c r="C173" s="45"/>
      <c r="D173" s="45"/>
      <c r="E173" s="45"/>
      <c r="F173" s="45"/>
      <c r="G173" s="45"/>
      <c r="H173" s="45"/>
      <c r="I173" s="244"/>
      <c r="J173" s="245"/>
      <c r="K173" s="56"/>
      <c r="L173" s="245"/>
      <c r="M173" s="45"/>
      <c r="N173" s="45"/>
      <c r="O173" s="45"/>
      <c r="P173" s="45"/>
      <c r="Q173" s="45"/>
      <c r="R173" s="45"/>
      <c r="S173" s="45"/>
      <c r="T173" s="45"/>
      <c r="U173" s="45"/>
      <c r="V173" s="45"/>
      <c r="W173" s="45"/>
      <c r="X173" s="45"/>
      <c r="Y173" s="45"/>
      <c r="Z173" s="45"/>
    </row>
    <row r="174" spans="1:26" ht="15.75" customHeight="1" x14ac:dyDescent="0.2">
      <c r="A174" s="45"/>
      <c r="B174" s="45"/>
      <c r="C174" s="45"/>
      <c r="D174" s="45"/>
      <c r="E174" s="45"/>
      <c r="F174" s="45"/>
      <c r="G174" s="45"/>
      <c r="H174" s="45"/>
      <c r="I174" s="244"/>
      <c r="J174" s="245"/>
      <c r="K174" s="56"/>
      <c r="L174" s="245"/>
      <c r="M174" s="45"/>
      <c r="N174" s="45"/>
      <c r="O174" s="45"/>
      <c r="P174" s="45"/>
      <c r="Q174" s="45"/>
      <c r="R174" s="45"/>
      <c r="S174" s="45"/>
      <c r="T174" s="45"/>
      <c r="U174" s="45"/>
      <c r="V174" s="45"/>
      <c r="W174" s="45"/>
      <c r="X174" s="45"/>
      <c r="Y174" s="45"/>
      <c r="Z174" s="45"/>
    </row>
    <row r="175" spans="1:26" ht="15.75" customHeight="1" x14ac:dyDescent="0.2">
      <c r="A175" s="45"/>
      <c r="B175" s="45"/>
      <c r="C175" s="45"/>
      <c r="D175" s="45"/>
      <c r="E175" s="45"/>
      <c r="F175" s="45"/>
      <c r="G175" s="45"/>
      <c r="H175" s="45"/>
      <c r="I175" s="244"/>
      <c r="J175" s="245"/>
      <c r="K175" s="56"/>
      <c r="L175" s="245"/>
      <c r="M175" s="45"/>
      <c r="N175" s="45"/>
      <c r="O175" s="45"/>
      <c r="P175" s="45"/>
      <c r="Q175" s="45"/>
      <c r="R175" s="45"/>
      <c r="S175" s="45"/>
      <c r="T175" s="45"/>
      <c r="U175" s="45"/>
      <c r="V175" s="45"/>
      <c r="W175" s="45"/>
      <c r="X175" s="45"/>
      <c r="Y175" s="45"/>
      <c r="Z175" s="45"/>
    </row>
    <row r="176" spans="1:26" ht="15.75" customHeight="1" x14ac:dyDescent="0.2">
      <c r="A176" s="45"/>
      <c r="B176" s="45"/>
      <c r="C176" s="45"/>
      <c r="D176" s="45"/>
      <c r="E176" s="45"/>
      <c r="F176" s="45"/>
      <c r="G176" s="45"/>
      <c r="H176" s="45"/>
      <c r="I176" s="244"/>
      <c r="J176" s="245"/>
      <c r="K176" s="56"/>
      <c r="L176" s="245"/>
      <c r="M176" s="45"/>
      <c r="N176" s="45"/>
      <c r="O176" s="45"/>
      <c r="P176" s="45"/>
      <c r="Q176" s="45"/>
      <c r="R176" s="45"/>
      <c r="S176" s="45"/>
      <c r="T176" s="45"/>
      <c r="U176" s="45"/>
      <c r="V176" s="45"/>
      <c r="W176" s="45"/>
      <c r="X176" s="45"/>
      <c r="Y176" s="45"/>
      <c r="Z176" s="45"/>
    </row>
    <row r="177" spans="1:26" ht="15.75" customHeight="1" x14ac:dyDescent="0.2">
      <c r="A177" s="45"/>
      <c r="B177" s="45"/>
      <c r="C177" s="45"/>
      <c r="D177" s="45"/>
      <c r="E177" s="45"/>
      <c r="F177" s="45"/>
      <c r="G177" s="45"/>
      <c r="H177" s="45"/>
      <c r="I177" s="244"/>
      <c r="J177" s="245"/>
      <c r="K177" s="56"/>
      <c r="L177" s="245"/>
      <c r="M177" s="45"/>
      <c r="N177" s="45"/>
      <c r="O177" s="45"/>
      <c r="P177" s="45"/>
      <c r="Q177" s="45"/>
      <c r="R177" s="45"/>
      <c r="S177" s="45"/>
      <c r="T177" s="45"/>
      <c r="U177" s="45"/>
      <c r="V177" s="45"/>
      <c r="W177" s="45"/>
      <c r="X177" s="45"/>
      <c r="Y177" s="45"/>
      <c r="Z177" s="45"/>
    </row>
    <row r="178" spans="1:26" ht="15.75" customHeight="1" x14ac:dyDescent="0.2">
      <c r="A178" s="45"/>
      <c r="B178" s="45"/>
      <c r="C178" s="45"/>
      <c r="D178" s="45"/>
      <c r="E178" s="45"/>
      <c r="F178" s="45"/>
      <c r="G178" s="45"/>
      <c r="H178" s="45"/>
      <c r="I178" s="244"/>
      <c r="J178" s="245"/>
      <c r="K178" s="56"/>
      <c r="L178" s="245"/>
      <c r="M178" s="45"/>
      <c r="N178" s="45"/>
      <c r="O178" s="45"/>
      <c r="P178" s="45"/>
      <c r="Q178" s="45"/>
      <c r="R178" s="45"/>
      <c r="S178" s="45"/>
      <c r="T178" s="45"/>
      <c r="U178" s="45"/>
      <c r="V178" s="45"/>
      <c r="W178" s="45"/>
      <c r="X178" s="45"/>
      <c r="Y178" s="45"/>
      <c r="Z178" s="45"/>
    </row>
    <row r="179" spans="1:26" ht="15.75" customHeight="1" x14ac:dyDescent="0.2">
      <c r="A179" s="45"/>
      <c r="B179" s="45"/>
      <c r="C179" s="45"/>
      <c r="D179" s="45"/>
      <c r="E179" s="45"/>
      <c r="F179" s="45"/>
      <c r="G179" s="45"/>
      <c r="H179" s="45"/>
      <c r="I179" s="244"/>
      <c r="J179" s="245"/>
      <c r="K179" s="56"/>
      <c r="L179" s="245"/>
      <c r="M179" s="45"/>
      <c r="N179" s="45"/>
      <c r="O179" s="45"/>
      <c r="P179" s="45"/>
      <c r="Q179" s="45"/>
      <c r="R179" s="45"/>
      <c r="S179" s="45"/>
      <c r="T179" s="45"/>
      <c r="U179" s="45"/>
      <c r="V179" s="45"/>
      <c r="W179" s="45"/>
      <c r="X179" s="45"/>
      <c r="Y179" s="45"/>
      <c r="Z179" s="45"/>
    </row>
    <row r="180" spans="1:26" ht="15.75" customHeight="1" x14ac:dyDescent="0.2">
      <c r="A180" s="45"/>
      <c r="B180" s="45"/>
      <c r="C180" s="45"/>
      <c r="D180" s="45"/>
      <c r="E180" s="45"/>
      <c r="F180" s="45"/>
      <c r="G180" s="45"/>
      <c r="H180" s="45"/>
      <c r="I180" s="244"/>
      <c r="J180" s="245"/>
      <c r="K180" s="56"/>
      <c r="L180" s="245"/>
      <c r="M180" s="45"/>
      <c r="N180" s="45"/>
      <c r="O180" s="45"/>
      <c r="P180" s="45"/>
      <c r="Q180" s="45"/>
      <c r="R180" s="45"/>
      <c r="S180" s="45"/>
      <c r="T180" s="45"/>
      <c r="U180" s="45"/>
      <c r="V180" s="45"/>
      <c r="W180" s="45"/>
      <c r="X180" s="45"/>
      <c r="Y180" s="45"/>
      <c r="Z180" s="45"/>
    </row>
    <row r="181" spans="1:26" ht="15.75" customHeight="1" x14ac:dyDescent="0.2">
      <c r="A181" s="45"/>
      <c r="B181" s="45"/>
      <c r="C181" s="45"/>
      <c r="D181" s="45"/>
      <c r="E181" s="45"/>
      <c r="F181" s="45"/>
      <c r="G181" s="45"/>
      <c r="H181" s="45"/>
      <c r="I181" s="244"/>
      <c r="J181" s="245"/>
      <c r="K181" s="56"/>
      <c r="L181" s="245"/>
      <c r="M181" s="45"/>
      <c r="N181" s="45"/>
      <c r="O181" s="45"/>
      <c r="P181" s="45"/>
      <c r="Q181" s="45"/>
      <c r="R181" s="45"/>
      <c r="S181" s="45"/>
      <c r="T181" s="45"/>
      <c r="U181" s="45"/>
      <c r="V181" s="45"/>
      <c r="W181" s="45"/>
      <c r="X181" s="45"/>
      <c r="Y181" s="45"/>
      <c r="Z181" s="45"/>
    </row>
    <row r="182" spans="1:26" ht="15.75" customHeight="1" x14ac:dyDescent="0.2">
      <c r="A182" s="45"/>
      <c r="B182" s="45"/>
      <c r="C182" s="45"/>
      <c r="D182" s="45"/>
      <c r="E182" s="45"/>
      <c r="F182" s="45"/>
      <c r="G182" s="45"/>
      <c r="H182" s="45"/>
      <c r="I182" s="244"/>
      <c r="J182" s="245"/>
      <c r="K182" s="56"/>
      <c r="L182" s="245"/>
      <c r="M182" s="45"/>
      <c r="N182" s="45"/>
      <c r="O182" s="45"/>
      <c r="P182" s="45"/>
      <c r="Q182" s="45"/>
      <c r="R182" s="45"/>
      <c r="S182" s="45"/>
      <c r="T182" s="45"/>
      <c r="U182" s="45"/>
      <c r="V182" s="45"/>
      <c r="W182" s="45"/>
      <c r="X182" s="45"/>
      <c r="Y182" s="45"/>
      <c r="Z182" s="45"/>
    </row>
    <row r="183" spans="1:26" ht="15.75" customHeight="1" x14ac:dyDescent="0.2">
      <c r="A183" s="45"/>
      <c r="B183" s="45"/>
      <c r="C183" s="45"/>
      <c r="D183" s="45"/>
      <c r="E183" s="45"/>
      <c r="F183" s="45"/>
      <c r="G183" s="45"/>
      <c r="H183" s="45"/>
      <c r="I183" s="244"/>
      <c r="J183" s="245"/>
      <c r="K183" s="56"/>
      <c r="L183" s="245"/>
      <c r="M183" s="45"/>
      <c r="N183" s="45"/>
      <c r="O183" s="45"/>
      <c r="P183" s="45"/>
      <c r="Q183" s="45"/>
      <c r="R183" s="45"/>
      <c r="S183" s="45"/>
      <c r="T183" s="45"/>
      <c r="U183" s="45"/>
      <c r="V183" s="45"/>
      <c r="W183" s="45"/>
      <c r="X183" s="45"/>
      <c r="Y183" s="45"/>
      <c r="Z183" s="45"/>
    </row>
    <row r="184" spans="1:26" ht="15.75" customHeight="1" x14ac:dyDescent="0.2">
      <c r="A184" s="45"/>
      <c r="B184" s="45"/>
      <c r="C184" s="45"/>
      <c r="D184" s="45"/>
      <c r="E184" s="45"/>
      <c r="F184" s="45"/>
      <c r="G184" s="45"/>
      <c r="H184" s="45"/>
      <c r="I184" s="244"/>
      <c r="J184" s="245"/>
      <c r="K184" s="56"/>
      <c r="L184" s="245"/>
      <c r="M184" s="45"/>
      <c r="N184" s="45"/>
      <c r="O184" s="45"/>
      <c r="P184" s="45"/>
      <c r="Q184" s="45"/>
      <c r="R184" s="45"/>
      <c r="S184" s="45"/>
      <c r="T184" s="45"/>
      <c r="U184" s="45"/>
      <c r="V184" s="45"/>
      <c r="W184" s="45"/>
      <c r="X184" s="45"/>
      <c r="Y184" s="45"/>
      <c r="Z184" s="45"/>
    </row>
    <row r="185" spans="1:26" ht="15.75" customHeight="1" x14ac:dyDescent="0.2">
      <c r="A185" s="45"/>
      <c r="B185" s="45"/>
      <c r="C185" s="45"/>
      <c r="D185" s="45"/>
      <c r="E185" s="45"/>
      <c r="F185" s="45"/>
      <c r="G185" s="45"/>
      <c r="H185" s="45"/>
      <c r="I185" s="244"/>
      <c r="J185" s="245"/>
      <c r="K185" s="56"/>
      <c r="L185" s="245"/>
      <c r="M185" s="45"/>
      <c r="N185" s="45"/>
      <c r="O185" s="45"/>
      <c r="P185" s="45"/>
      <c r="Q185" s="45"/>
      <c r="R185" s="45"/>
      <c r="S185" s="45"/>
      <c r="T185" s="45"/>
      <c r="U185" s="45"/>
      <c r="V185" s="45"/>
      <c r="W185" s="45"/>
      <c r="X185" s="45"/>
      <c r="Y185" s="45"/>
      <c r="Z185" s="45"/>
    </row>
    <row r="186" spans="1:26" ht="15.75" customHeight="1" x14ac:dyDescent="0.2">
      <c r="A186" s="45"/>
      <c r="B186" s="45"/>
      <c r="C186" s="45"/>
      <c r="D186" s="45"/>
      <c r="E186" s="45"/>
      <c r="F186" s="45"/>
      <c r="G186" s="45"/>
      <c r="H186" s="45"/>
      <c r="I186" s="244"/>
      <c r="J186" s="245"/>
      <c r="K186" s="56"/>
      <c r="L186" s="245"/>
      <c r="M186" s="45"/>
      <c r="N186" s="45"/>
      <c r="O186" s="45"/>
      <c r="P186" s="45"/>
      <c r="Q186" s="45"/>
      <c r="R186" s="45"/>
      <c r="S186" s="45"/>
      <c r="T186" s="45"/>
      <c r="U186" s="45"/>
      <c r="V186" s="45"/>
      <c r="W186" s="45"/>
      <c r="X186" s="45"/>
      <c r="Y186" s="45"/>
      <c r="Z186" s="45"/>
    </row>
    <row r="187" spans="1:26" ht="15.75" customHeight="1" x14ac:dyDescent="0.2">
      <c r="A187" s="45"/>
      <c r="B187" s="45"/>
      <c r="C187" s="45"/>
      <c r="D187" s="45"/>
      <c r="E187" s="45"/>
      <c r="F187" s="45"/>
      <c r="G187" s="45"/>
      <c r="H187" s="45"/>
      <c r="I187" s="244"/>
      <c r="J187" s="245"/>
      <c r="K187" s="56"/>
      <c r="L187" s="245"/>
      <c r="M187" s="45"/>
      <c r="N187" s="45"/>
      <c r="O187" s="45"/>
      <c r="P187" s="45"/>
      <c r="Q187" s="45"/>
      <c r="R187" s="45"/>
      <c r="S187" s="45"/>
      <c r="T187" s="45"/>
      <c r="U187" s="45"/>
      <c r="V187" s="45"/>
      <c r="W187" s="45"/>
      <c r="X187" s="45"/>
      <c r="Y187" s="45"/>
      <c r="Z187" s="45"/>
    </row>
    <row r="188" spans="1:26" ht="15.75" customHeight="1" x14ac:dyDescent="0.2">
      <c r="A188" s="45"/>
      <c r="B188" s="45"/>
      <c r="C188" s="45"/>
      <c r="D188" s="45"/>
      <c r="E188" s="45"/>
      <c r="F188" s="45"/>
      <c r="G188" s="45"/>
      <c r="H188" s="45"/>
      <c r="I188" s="244"/>
      <c r="J188" s="245"/>
      <c r="K188" s="56"/>
      <c r="L188" s="245"/>
      <c r="M188" s="45"/>
      <c r="N188" s="45"/>
      <c r="O188" s="45"/>
      <c r="P188" s="45"/>
      <c r="Q188" s="45"/>
      <c r="R188" s="45"/>
      <c r="S188" s="45"/>
      <c r="T188" s="45"/>
      <c r="U188" s="45"/>
      <c r="V188" s="45"/>
      <c r="W188" s="45"/>
      <c r="X188" s="45"/>
      <c r="Y188" s="45"/>
      <c r="Z188" s="45"/>
    </row>
    <row r="189" spans="1:26" ht="15.75" customHeight="1" x14ac:dyDescent="0.2">
      <c r="A189" s="45"/>
      <c r="B189" s="45"/>
      <c r="C189" s="45"/>
      <c r="D189" s="45"/>
      <c r="E189" s="45"/>
      <c r="F189" s="45"/>
      <c r="G189" s="45"/>
      <c r="H189" s="45"/>
      <c r="I189" s="244"/>
      <c r="J189" s="245"/>
      <c r="K189" s="56"/>
      <c r="L189" s="245"/>
      <c r="M189" s="45"/>
      <c r="N189" s="45"/>
      <c r="O189" s="45"/>
      <c r="P189" s="45"/>
      <c r="Q189" s="45"/>
      <c r="R189" s="45"/>
      <c r="S189" s="45"/>
      <c r="T189" s="45"/>
      <c r="U189" s="45"/>
      <c r="V189" s="45"/>
      <c r="W189" s="45"/>
      <c r="X189" s="45"/>
      <c r="Y189" s="45"/>
      <c r="Z189" s="45"/>
    </row>
    <row r="190" spans="1:26" ht="15.75" customHeight="1" x14ac:dyDescent="0.2">
      <c r="A190" s="45"/>
      <c r="B190" s="45"/>
      <c r="C190" s="45"/>
      <c r="D190" s="45"/>
      <c r="E190" s="45"/>
      <c r="F190" s="45"/>
      <c r="G190" s="45"/>
      <c r="H190" s="45"/>
      <c r="I190" s="244"/>
      <c r="J190" s="245"/>
      <c r="K190" s="56"/>
      <c r="L190" s="245"/>
      <c r="M190" s="45"/>
      <c r="N190" s="45"/>
      <c r="O190" s="45"/>
      <c r="P190" s="45"/>
      <c r="Q190" s="45"/>
      <c r="R190" s="45"/>
      <c r="S190" s="45"/>
      <c r="T190" s="45"/>
      <c r="U190" s="45"/>
      <c r="V190" s="45"/>
      <c r="W190" s="45"/>
      <c r="X190" s="45"/>
      <c r="Y190" s="45"/>
      <c r="Z190" s="45"/>
    </row>
    <row r="191" spans="1:26" ht="15.75" customHeight="1" x14ac:dyDescent="0.2">
      <c r="A191" s="45"/>
      <c r="B191" s="45"/>
      <c r="C191" s="45"/>
      <c r="D191" s="45"/>
      <c r="E191" s="45"/>
      <c r="F191" s="45"/>
      <c r="G191" s="45"/>
      <c r="H191" s="45"/>
      <c r="I191" s="244"/>
      <c r="J191" s="245"/>
      <c r="K191" s="56"/>
      <c r="L191" s="245"/>
      <c r="M191" s="45"/>
      <c r="N191" s="45"/>
      <c r="O191" s="45"/>
      <c r="P191" s="45"/>
      <c r="Q191" s="45"/>
      <c r="R191" s="45"/>
      <c r="S191" s="45"/>
      <c r="T191" s="45"/>
      <c r="U191" s="45"/>
      <c r="V191" s="45"/>
      <c r="W191" s="45"/>
      <c r="X191" s="45"/>
      <c r="Y191" s="45"/>
      <c r="Z191" s="45"/>
    </row>
    <row r="192" spans="1:26" ht="15.75" customHeight="1" x14ac:dyDescent="0.2">
      <c r="A192" s="45"/>
      <c r="B192" s="45"/>
      <c r="C192" s="45"/>
      <c r="D192" s="45"/>
      <c r="E192" s="45"/>
      <c r="F192" s="45"/>
      <c r="G192" s="45"/>
      <c r="H192" s="45"/>
      <c r="I192" s="244"/>
      <c r="J192" s="245"/>
      <c r="K192" s="56"/>
      <c r="L192" s="245"/>
      <c r="M192" s="45"/>
      <c r="N192" s="45"/>
      <c r="O192" s="45"/>
      <c r="P192" s="45"/>
      <c r="Q192" s="45"/>
      <c r="R192" s="45"/>
      <c r="S192" s="45"/>
      <c r="T192" s="45"/>
      <c r="U192" s="45"/>
      <c r="V192" s="45"/>
      <c r="W192" s="45"/>
      <c r="X192" s="45"/>
      <c r="Y192" s="45"/>
      <c r="Z192" s="45"/>
    </row>
    <row r="193" spans="1:26" ht="15.75" customHeight="1" x14ac:dyDescent="0.2">
      <c r="A193" s="45"/>
      <c r="B193" s="45"/>
      <c r="C193" s="45"/>
      <c r="D193" s="45"/>
      <c r="E193" s="45"/>
      <c r="F193" s="45"/>
      <c r="G193" s="45"/>
      <c r="H193" s="45"/>
      <c r="I193" s="244"/>
      <c r="J193" s="245"/>
      <c r="K193" s="56"/>
      <c r="L193" s="245"/>
      <c r="M193" s="45"/>
      <c r="N193" s="45"/>
      <c r="O193" s="45"/>
      <c r="P193" s="45"/>
      <c r="Q193" s="45"/>
      <c r="R193" s="45"/>
      <c r="S193" s="45"/>
      <c r="T193" s="45"/>
      <c r="U193" s="45"/>
      <c r="V193" s="45"/>
      <c r="W193" s="45"/>
      <c r="X193" s="45"/>
      <c r="Y193" s="45"/>
      <c r="Z193" s="45"/>
    </row>
    <row r="194" spans="1:26" ht="15.75" customHeight="1" x14ac:dyDescent="0.2">
      <c r="A194" s="45"/>
      <c r="B194" s="45"/>
      <c r="C194" s="45"/>
      <c r="D194" s="45"/>
      <c r="E194" s="45"/>
      <c r="F194" s="45"/>
      <c r="G194" s="45"/>
      <c r="H194" s="45"/>
      <c r="I194" s="244"/>
      <c r="J194" s="245"/>
      <c r="K194" s="56"/>
      <c r="L194" s="245"/>
      <c r="M194" s="45"/>
      <c r="N194" s="45"/>
      <c r="O194" s="45"/>
      <c r="P194" s="45"/>
      <c r="Q194" s="45"/>
      <c r="R194" s="45"/>
      <c r="S194" s="45"/>
      <c r="T194" s="45"/>
      <c r="U194" s="45"/>
      <c r="V194" s="45"/>
      <c r="W194" s="45"/>
      <c r="X194" s="45"/>
      <c r="Y194" s="45"/>
      <c r="Z194" s="45"/>
    </row>
    <row r="195" spans="1:26" ht="15.75" customHeight="1" x14ac:dyDescent="0.2">
      <c r="A195" s="45"/>
      <c r="B195" s="45"/>
      <c r="C195" s="45"/>
      <c r="D195" s="45"/>
      <c r="E195" s="45"/>
      <c r="F195" s="45"/>
      <c r="G195" s="45"/>
      <c r="H195" s="45"/>
      <c r="I195" s="244"/>
      <c r="J195" s="245"/>
      <c r="K195" s="56"/>
      <c r="L195" s="245"/>
      <c r="M195" s="45"/>
      <c r="N195" s="45"/>
      <c r="O195" s="45"/>
      <c r="P195" s="45"/>
      <c r="Q195" s="45"/>
      <c r="R195" s="45"/>
      <c r="S195" s="45"/>
      <c r="T195" s="45"/>
      <c r="U195" s="45"/>
      <c r="V195" s="45"/>
      <c r="W195" s="45"/>
      <c r="X195" s="45"/>
      <c r="Y195" s="45"/>
      <c r="Z195" s="45"/>
    </row>
    <row r="196" spans="1:26" ht="15.75" customHeight="1" x14ac:dyDescent="0.2">
      <c r="A196" s="45"/>
      <c r="B196" s="45"/>
      <c r="C196" s="45"/>
      <c r="D196" s="45"/>
      <c r="E196" s="45"/>
      <c r="F196" s="45"/>
      <c r="G196" s="45"/>
      <c r="H196" s="45"/>
      <c r="I196" s="244"/>
      <c r="J196" s="245"/>
      <c r="K196" s="56"/>
      <c r="L196" s="245"/>
      <c r="M196" s="45"/>
      <c r="N196" s="45"/>
      <c r="O196" s="45"/>
      <c r="P196" s="45"/>
      <c r="Q196" s="45"/>
      <c r="R196" s="45"/>
      <c r="S196" s="45"/>
      <c r="T196" s="45"/>
      <c r="U196" s="45"/>
      <c r="V196" s="45"/>
      <c r="W196" s="45"/>
      <c r="X196" s="45"/>
      <c r="Y196" s="45"/>
      <c r="Z196" s="45"/>
    </row>
    <row r="197" spans="1:26" ht="15.75" customHeight="1" x14ac:dyDescent="0.2">
      <c r="A197" s="45"/>
      <c r="B197" s="45"/>
      <c r="C197" s="45"/>
      <c r="D197" s="45"/>
      <c r="E197" s="45"/>
      <c r="F197" s="45"/>
      <c r="G197" s="45"/>
      <c r="H197" s="45"/>
      <c r="I197" s="244"/>
      <c r="J197" s="245"/>
      <c r="K197" s="56"/>
      <c r="L197" s="245"/>
      <c r="M197" s="45"/>
      <c r="N197" s="45"/>
      <c r="O197" s="45"/>
      <c r="P197" s="45"/>
      <c r="Q197" s="45"/>
      <c r="R197" s="45"/>
      <c r="S197" s="45"/>
      <c r="T197" s="45"/>
      <c r="U197" s="45"/>
      <c r="V197" s="45"/>
      <c r="W197" s="45"/>
      <c r="X197" s="45"/>
      <c r="Y197" s="45"/>
      <c r="Z197" s="45"/>
    </row>
    <row r="198" spans="1:26" ht="15.75" customHeight="1" x14ac:dyDescent="0.2">
      <c r="A198" s="45"/>
      <c r="B198" s="45"/>
      <c r="C198" s="45"/>
      <c r="D198" s="45"/>
      <c r="E198" s="45"/>
      <c r="F198" s="45"/>
      <c r="G198" s="45"/>
      <c r="H198" s="45"/>
      <c r="I198" s="244"/>
      <c r="J198" s="245"/>
      <c r="K198" s="56"/>
      <c r="L198" s="245"/>
      <c r="M198" s="45"/>
      <c r="N198" s="45"/>
      <c r="O198" s="45"/>
      <c r="P198" s="45"/>
      <c r="Q198" s="45"/>
      <c r="R198" s="45"/>
      <c r="S198" s="45"/>
      <c r="T198" s="45"/>
      <c r="U198" s="45"/>
      <c r="V198" s="45"/>
      <c r="W198" s="45"/>
      <c r="X198" s="45"/>
      <c r="Y198" s="45"/>
      <c r="Z198" s="45"/>
    </row>
    <row r="199" spans="1:26" ht="15.75" customHeight="1" x14ac:dyDescent="0.2">
      <c r="A199" s="45"/>
      <c r="B199" s="45"/>
      <c r="C199" s="45"/>
      <c r="D199" s="45"/>
      <c r="E199" s="45"/>
      <c r="F199" s="45"/>
      <c r="G199" s="45"/>
      <c r="H199" s="45"/>
      <c r="I199" s="244"/>
      <c r="J199" s="245"/>
      <c r="K199" s="56"/>
      <c r="L199" s="245"/>
      <c r="M199" s="45"/>
      <c r="N199" s="45"/>
      <c r="O199" s="45"/>
      <c r="P199" s="45"/>
      <c r="Q199" s="45"/>
      <c r="R199" s="45"/>
      <c r="S199" s="45"/>
      <c r="T199" s="45"/>
      <c r="U199" s="45"/>
      <c r="V199" s="45"/>
      <c r="W199" s="45"/>
      <c r="X199" s="45"/>
      <c r="Y199" s="45"/>
      <c r="Z199" s="45"/>
    </row>
    <row r="200" spans="1:26" ht="15.75" customHeight="1" x14ac:dyDescent="0.2">
      <c r="A200" s="45"/>
      <c r="B200" s="45"/>
      <c r="C200" s="45"/>
      <c r="D200" s="45"/>
      <c r="E200" s="45"/>
      <c r="F200" s="45"/>
      <c r="G200" s="45"/>
      <c r="H200" s="45"/>
      <c r="I200" s="244"/>
      <c r="J200" s="245"/>
      <c r="K200" s="56"/>
      <c r="L200" s="245"/>
      <c r="M200" s="45"/>
      <c r="N200" s="45"/>
      <c r="O200" s="45"/>
      <c r="P200" s="45"/>
      <c r="Q200" s="45"/>
      <c r="R200" s="45"/>
      <c r="S200" s="45"/>
      <c r="T200" s="45"/>
      <c r="U200" s="45"/>
      <c r="V200" s="45"/>
      <c r="W200" s="45"/>
      <c r="X200" s="45"/>
      <c r="Y200" s="45"/>
      <c r="Z200" s="45"/>
    </row>
    <row r="201" spans="1:26" ht="15.75" customHeight="1" x14ac:dyDescent="0.2">
      <c r="A201" s="45"/>
      <c r="B201" s="45"/>
      <c r="C201" s="45"/>
      <c r="D201" s="45"/>
      <c r="E201" s="45"/>
      <c r="F201" s="45"/>
      <c r="G201" s="45"/>
      <c r="H201" s="45"/>
      <c r="I201" s="244"/>
      <c r="J201" s="245"/>
      <c r="K201" s="56"/>
      <c r="L201" s="245"/>
      <c r="M201" s="45"/>
      <c r="N201" s="45"/>
      <c r="O201" s="45"/>
      <c r="P201" s="45"/>
      <c r="Q201" s="45"/>
      <c r="R201" s="45"/>
      <c r="S201" s="45"/>
      <c r="T201" s="45"/>
      <c r="U201" s="45"/>
      <c r="V201" s="45"/>
      <c r="W201" s="45"/>
      <c r="X201" s="45"/>
      <c r="Y201" s="45"/>
      <c r="Z201" s="45"/>
    </row>
    <row r="202" spans="1:26" ht="15.75" customHeight="1" x14ac:dyDescent="0.2">
      <c r="A202" s="45"/>
      <c r="B202" s="45"/>
      <c r="C202" s="45"/>
      <c r="D202" s="45"/>
      <c r="E202" s="45"/>
      <c r="F202" s="45"/>
      <c r="G202" s="45"/>
      <c r="H202" s="45"/>
      <c r="I202" s="244"/>
      <c r="J202" s="245"/>
      <c r="K202" s="56"/>
      <c r="L202" s="245"/>
      <c r="M202" s="45"/>
      <c r="N202" s="45"/>
      <c r="O202" s="45"/>
      <c r="P202" s="45"/>
      <c r="Q202" s="45"/>
      <c r="R202" s="45"/>
      <c r="S202" s="45"/>
      <c r="T202" s="45"/>
      <c r="U202" s="45"/>
      <c r="V202" s="45"/>
      <c r="W202" s="45"/>
      <c r="X202" s="45"/>
      <c r="Y202" s="45"/>
      <c r="Z202" s="45"/>
    </row>
    <row r="203" spans="1:26" ht="15.75" customHeight="1" x14ac:dyDescent="0.2">
      <c r="A203" s="45"/>
      <c r="B203" s="45"/>
      <c r="C203" s="45"/>
      <c r="D203" s="45"/>
      <c r="E203" s="45"/>
      <c r="F203" s="45"/>
      <c r="G203" s="45"/>
      <c r="H203" s="45"/>
      <c r="I203" s="244"/>
      <c r="J203" s="245"/>
      <c r="K203" s="56"/>
      <c r="L203" s="245"/>
      <c r="M203" s="45"/>
      <c r="N203" s="45"/>
      <c r="O203" s="45"/>
      <c r="P203" s="45"/>
      <c r="Q203" s="45"/>
      <c r="R203" s="45"/>
      <c r="S203" s="45"/>
      <c r="T203" s="45"/>
      <c r="U203" s="45"/>
      <c r="V203" s="45"/>
      <c r="W203" s="45"/>
      <c r="X203" s="45"/>
      <c r="Y203" s="45"/>
      <c r="Z203" s="45"/>
    </row>
    <row r="204" spans="1:26" ht="15.75" customHeight="1" x14ac:dyDescent="0.2">
      <c r="A204" s="45"/>
      <c r="B204" s="45"/>
      <c r="C204" s="45"/>
      <c r="D204" s="45"/>
      <c r="E204" s="45"/>
      <c r="F204" s="45"/>
      <c r="G204" s="45"/>
      <c r="H204" s="45"/>
      <c r="I204" s="244"/>
      <c r="J204" s="245"/>
      <c r="K204" s="56"/>
      <c r="L204" s="245"/>
      <c r="M204" s="45"/>
      <c r="N204" s="45"/>
      <c r="O204" s="45"/>
      <c r="P204" s="45"/>
      <c r="Q204" s="45"/>
      <c r="R204" s="45"/>
      <c r="S204" s="45"/>
      <c r="T204" s="45"/>
      <c r="U204" s="45"/>
      <c r="V204" s="45"/>
      <c r="W204" s="45"/>
      <c r="X204" s="45"/>
      <c r="Y204" s="45"/>
      <c r="Z204" s="45"/>
    </row>
    <row r="205" spans="1:26" ht="15.75" customHeight="1" x14ac:dyDescent="0.2">
      <c r="A205" s="45"/>
      <c r="B205" s="45"/>
      <c r="C205" s="45"/>
      <c r="D205" s="45"/>
      <c r="E205" s="45"/>
      <c r="F205" s="45"/>
      <c r="G205" s="45"/>
      <c r="H205" s="45"/>
      <c r="I205" s="244"/>
      <c r="J205" s="245"/>
      <c r="K205" s="56"/>
      <c r="L205" s="245"/>
      <c r="M205" s="45"/>
      <c r="N205" s="45"/>
      <c r="O205" s="45"/>
      <c r="P205" s="45"/>
      <c r="Q205" s="45"/>
      <c r="R205" s="45"/>
      <c r="S205" s="45"/>
      <c r="T205" s="45"/>
      <c r="U205" s="45"/>
      <c r="V205" s="45"/>
      <c r="W205" s="45"/>
      <c r="X205" s="45"/>
      <c r="Y205" s="45"/>
      <c r="Z205" s="45"/>
    </row>
    <row r="206" spans="1:26" ht="15.75" customHeight="1" x14ac:dyDescent="0.2">
      <c r="A206" s="45"/>
      <c r="B206" s="45"/>
      <c r="C206" s="45"/>
      <c r="D206" s="45"/>
      <c r="E206" s="45"/>
      <c r="F206" s="45"/>
      <c r="G206" s="45"/>
      <c r="H206" s="45"/>
      <c r="I206" s="244"/>
      <c r="J206" s="245"/>
      <c r="K206" s="56"/>
      <c r="L206" s="245"/>
      <c r="M206" s="45"/>
      <c r="N206" s="45"/>
      <c r="O206" s="45"/>
      <c r="P206" s="45"/>
      <c r="Q206" s="45"/>
      <c r="R206" s="45"/>
      <c r="S206" s="45"/>
      <c r="T206" s="45"/>
      <c r="U206" s="45"/>
      <c r="V206" s="45"/>
      <c r="W206" s="45"/>
      <c r="X206" s="45"/>
      <c r="Y206" s="45"/>
      <c r="Z206" s="45"/>
    </row>
    <row r="207" spans="1:26" ht="15.75" customHeight="1" x14ac:dyDescent="0.2">
      <c r="A207" s="45"/>
      <c r="B207" s="45"/>
      <c r="C207" s="45"/>
      <c r="D207" s="45"/>
      <c r="E207" s="45"/>
      <c r="F207" s="45"/>
      <c r="G207" s="45"/>
      <c r="H207" s="45"/>
      <c r="I207" s="244"/>
      <c r="J207" s="245"/>
      <c r="K207" s="56"/>
      <c r="L207" s="245"/>
      <c r="M207" s="45"/>
      <c r="N207" s="45"/>
      <c r="O207" s="45"/>
      <c r="P207" s="45"/>
      <c r="Q207" s="45"/>
      <c r="R207" s="45"/>
      <c r="S207" s="45"/>
      <c r="T207" s="45"/>
      <c r="U207" s="45"/>
      <c r="V207" s="45"/>
      <c r="W207" s="45"/>
      <c r="X207" s="45"/>
      <c r="Y207" s="45"/>
      <c r="Z207" s="45"/>
    </row>
    <row r="208" spans="1:26" ht="15.75" customHeight="1" x14ac:dyDescent="0.2">
      <c r="A208" s="45"/>
      <c r="B208" s="45"/>
      <c r="C208" s="45"/>
      <c r="D208" s="45"/>
      <c r="E208" s="45"/>
      <c r="F208" s="45"/>
      <c r="G208" s="45"/>
      <c r="H208" s="45"/>
      <c r="I208" s="244"/>
      <c r="J208" s="245"/>
      <c r="K208" s="56"/>
      <c r="L208" s="245"/>
      <c r="M208" s="45"/>
      <c r="N208" s="45"/>
      <c r="O208" s="45"/>
      <c r="P208" s="45"/>
      <c r="Q208" s="45"/>
      <c r="R208" s="45"/>
      <c r="S208" s="45"/>
      <c r="T208" s="45"/>
      <c r="U208" s="45"/>
      <c r="V208" s="45"/>
      <c r="W208" s="45"/>
      <c r="X208" s="45"/>
      <c r="Y208" s="45"/>
      <c r="Z208" s="45"/>
    </row>
    <row r="209" spans="1:26" ht="15.75" customHeight="1" x14ac:dyDescent="0.2">
      <c r="A209" s="45"/>
      <c r="B209" s="45"/>
      <c r="C209" s="45"/>
      <c r="D209" s="45"/>
      <c r="E209" s="45"/>
      <c r="F209" s="45"/>
      <c r="G209" s="45"/>
      <c r="H209" s="45"/>
      <c r="I209" s="244"/>
      <c r="J209" s="245"/>
      <c r="K209" s="56"/>
      <c r="L209" s="245"/>
      <c r="M209" s="45"/>
      <c r="N209" s="45"/>
      <c r="O209" s="45"/>
      <c r="P209" s="45"/>
      <c r="Q209" s="45"/>
      <c r="R209" s="45"/>
      <c r="S209" s="45"/>
      <c r="T209" s="45"/>
      <c r="U209" s="45"/>
      <c r="V209" s="45"/>
      <c r="W209" s="45"/>
      <c r="X209" s="45"/>
      <c r="Y209" s="45"/>
      <c r="Z209" s="45"/>
    </row>
    <row r="210" spans="1:26" ht="15.75" customHeight="1" x14ac:dyDescent="0.2">
      <c r="A210" s="45"/>
      <c r="B210" s="45"/>
      <c r="C210" s="45"/>
      <c r="D210" s="45"/>
      <c r="E210" s="45"/>
      <c r="F210" s="45"/>
      <c r="G210" s="45"/>
      <c r="H210" s="45"/>
      <c r="I210" s="244"/>
      <c r="J210" s="245"/>
      <c r="K210" s="56"/>
      <c r="L210" s="245"/>
      <c r="M210" s="45"/>
      <c r="N210" s="45"/>
      <c r="O210" s="45"/>
      <c r="P210" s="45"/>
      <c r="Q210" s="45"/>
      <c r="R210" s="45"/>
      <c r="S210" s="45"/>
      <c r="T210" s="45"/>
      <c r="U210" s="45"/>
      <c r="V210" s="45"/>
      <c r="W210" s="45"/>
      <c r="X210" s="45"/>
      <c r="Y210" s="45"/>
      <c r="Z210" s="45"/>
    </row>
    <row r="211" spans="1:26" ht="15.75" customHeight="1" x14ac:dyDescent="0.2">
      <c r="A211" s="45"/>
      <c r="B211" s="45"/>
      <c r="C211" s="45"/>
      <c r="D211" s="45"/>
      <c r="E211" s="45"/>
      <c r="F211" s="45"/>
      <c r="G211" s="45"/>
      <c r="H211" s="45"/>
      <c r="I211" s="244"/>
      <c r="J211" s="245"/>
      <c r="K211" s="56"/>
      <c r="L211" s="245"/>
      <c r="M211" s="45"/>
      <c r="N211" s="45"/>
      <c r="O211" s="45"/>
      <c r="P211" s="45"/>
      <c r="Q211" s="45"/>
      <c r="R211" s="45"/>
      <c r="S211" s="45"/>
      <c r="T211" s="45"/>
      <c r="U211" s="45"/>
      <c r="V211" s="45"/>
      <c r="W211" s="45"/>
      <c r="X211" s="45"/>
      <c r="Y211" s="45"/>
      <c r="Z211" s="45"/>
    </row>
    <row r="212" spans="1:26" ht="15.75" customHeight="1" x14ac:dyDescent="0.2">
      <c r="A212" s="45"/>
      <c r="B212" s="45"/>
      <c r="C212" s="45"/>
      <c r="D212" s="45"/>
      <c r="E212" s="45"/>
      <c r="F212" s="45"/>
      <c r="G212" s="45"/>
      <c r="H212" s="45"/>
      <c r="I212" s="244"/>
      <c r="J212" s="245"/>
      <c r="K212" s="56"/>
      <c r="L212" s="245"/>
      <c r="M212" s="45"/>
      <c r="N212" s="45"/>
      <c r="O212" s="45"/>
      <c r="P212" s="45"/>
      <c r="Q212" s="45"/>
      <c r="R212" s="45"/>
      <c r="S212" s="45"/>
      <c r="T212" s="45"/>
      <c r="U212" s="45"/>
      <c r="V212" s="45"/>
      <c r="W212" s="45"/>
      <c r="X212" s="45"/>
      <c r="Y212" s="45"/>
      <c r="Z212" s="45"/>
    </row>
    <row r="213" spans="1:26" ht="15.75" customHeight="1" x14ac:dyDescent="0.2">
      <c r="A213" s="45"/>
      <c r="B213" s="45"/>
      <c r="C213" s="45"/>
      <c r="D213" s="45"/>
      <c r="E213" s="45"/>
      <c r="F213" s="45"/>
      <c r="G213" s="45"/>
      <c r="H213" s="45"/>
      <c r="I213" s="244"/>
      <c r="J213" s="245"/>
      <c r="K213" s="56"/>
      <c r="L213" s="245"/>
      <c r="M213" s="45"/>
      <c r="N213" s="45"/>
      <c r="O213" s="45"/>
      <c r="P213" s="45"/>
      <c r="Q213" s="45"/>
      <c r="R213" s="45"/>
      <c r="S213" s="45"/>
      <c r="T213" s="45"/>
      <c r="U213" s="45"/>
      <c r="V213" s="45"/>
      <c r="W213" s="45"/>
      <c r="X213" s="45"/>
      <c r="Y213" s="45"/>
      <c r="Z213" s="45"/>
    </row>
    <row r="214" spans="1:26" ht="15.75" customHeight="1" x14ac:dyDescent="0.2">
      <c r="A214" s="45"/>
      <c r="B214" s="45"/>
      <c r="C214" s="45"/>
      <c r="D214" s="45"/>
      <c r="E214" s="45"/>
      <c r="F214" s="45"/>
      <c r="G214" s="45"/>
      <c r="H214" s="45"/>
      <c r="I214" s="244"/>
      <c r="J214" s="245"/>
      <c r="K214" s="56"/>
      <c r="L214" s="245"/>
      <c r="M214" s="45"/>
      <c r="N214" s="45"/>
      <c r="O214" s="45"/>
      <c r="P214" s="45"/>
      <c r="Q214" s="45"/>
      <c r="R214" s="45"/>
      <c r="S214" s="45"/>
      <c r="T214" s="45"/>
      <c r="U214" s="45"/>
      <c r="V214" s="45"/>
      <c r="W214" s="45"/>
      <c r="X214" s="45"/>
      <c r="Y214" s="45"/>
      <c r="Z214" s="45"/>
    </row>
    <row r="215" spans="1:26" ht="15.75" customHeight="1" x14ac:dyDescent="0.2">
      <c r="A215" s="45"/>
      <c r="B215" s="45"/>
      <c r="C215" s="45"/>
      <c r="D215" s="45"/>
      <c r="E215" s="45"/>
      <c r="F215" s="45"/>
      <c r="G215" s="45"/>
      <c r="H215" s="45"/>
      <c r="I215" s="244"/>
      <c r="J215" s="245"/>
      <c r="K215" s="56"/>
      <c r="L215" s="245"/>
      <c r="M215" s="45"/>
      <c r="N215" s="45"/>
      <c r="O215" s="45"/>
      <c r="P215" s="45"/>
      <c r="Q215" s="45"/>
      <c r="R215" s="45"/>
      <c r="S215" s="45"/>
      <c r="T215" s="45"/>
      <c r="U215" s="45"/>
      <c r="V215" s="45"/>
      <c r="W215" s="45"/>
      <c r="X215" s="45"/>
      <c r="Y215" s="45"/>
      <c r="Z215" s="45"/>
    </row>
    <row r="216" spans="1:26" ht="15.75" customHeight="1" x14ac:dyDescent="0.2">
      <c r="A216" s="45"/>
      <c r="B216" s="45"/>
      <c r="C216" s="45"/>
      <c r="D216" s="45"/>
      <c r="E216" s="45"/>
      <c r="F216" s="45"/>
      <c r="G216" s="45"/>
      <c r="H216" s="45"/>
      <c r="I216" s="244"/>
      <c r="J216" s="245"/>
      <c r="K216" s="56"/>
      <c r="L216" s="245"/>
      <c r="M216" s="45"/>
      <c r="N216" s="45"/>
      <c r="O216" s="45"/>
      <c r="P216" s="45"/>
      <c r="Q216" s="45"/>
      <c r="R216" s="45"/>
      <c r="S216" s="45"/>
      <c r="T216" s="45"/>
      <c r="U216" s="45"/>
      <c r="V216" s="45"/>
      <c r="W216" s="45"/>
      <c r="X216" s="45"/>
      <c r="Y216" s="45"/>
      <c r="Z216" s="45"/>
    </row>
    <row r="217" spans="1:26" ht="15.75" customHeight="1" x14ac:dyDescent="0.2">
      <c r="A217" s="45"/>
      <c r="B217" s="45"/>
      <c r="C217" s="45"/>
      <c r="D217" s="45"/>
      <c r="E217" s="45"/>
      <c r="F217" s="45"/>
      <c r="G217" s="45"/>
      <c r="H217" s="45"/>
      <c r="I217" s="244"/>
      <c r="J217" s="245"/>
      <c r="K217" s="56"/>
      <c r="L217" s="245"/>
      <c r="M217" s="45"/>
      <c r="N217" s="45"/>
      <c r="O217" s="45"/>
      <c r="P217" s="45"/>
      <c r="Q217" s="45"/>
      <c r="R217" s="45"/>
      <c r="S217" s="45"/>
      <c r="T217" s="45"/>
      <c r="U217" s="45"/>
      <c r="V217" s="45"/>
      <c r="W217" s="45"/>
      <c r="X217" s="45"/>
      <c r="Y217" s="45"/>
      <c r="Z217" s="45"/>
    </row>
    <row r="218" spans="1:26" ht="15.75" customHeight="1" x14ac:dyDescent="0.2">
      <c r="A218" s="45"/>
      <c r="B218" s="45"/>
      <c r="C218" s="45"/>
      <c r="D218" s="45"/>
      <c r="E218" s="45"/>
      <c r="F218" s="45"/>
      <c r="G218" s="45"/>
      <c r="H218" s="45"/>
      <c r="I218" s="244"/>
      <c r="J218" s="245"/>
      <c r="K218" s="56"/>
      <c r="L218" s="245"/>
      <c r="M218" s="45"/>
      <c r="N218" s="45"/>
      <c r="O218" s="45"/>
      <c r="P218" s="45"/>
      <c r="Q218" s="45"/>
      <c r="R218" s="45"/>
      <c r="S218" s="45"/>
      <c r="T218" s="45"/>
      <c r="U218" s="45"/>
      <c r="V218" s="45"/>
      <c r="W218" s="45"/>
      <c r="X218" s="45"/>
      <c r="Y218" s="45"/>
      <c r="Z218" s="45"/>
    </row>
    <row r="219" spans="1:26" ht="15.75" customHeight="1" x14ac:dyDescent="0.2">
      <c r="A219" s="45"/>
      <c r="B219" s="45"/>
      <c r="C219" s="45"/>
      <c r="D219" s="45"/>
      <c r="E219" s="45"/>
      <c r="F219" s="45"/>
      <c r="G219" s="45"/>
      <c r="H219" s="45"/>
      <c r="I219" s="244"/>
      <c r="J219" s="245"/>
      <c r="K219" s="56"/>
      <c r="L219" s="245"/>
      <c r="M219" s="45"/>
      <c r="N219" s="45"/>
      <c r="O219" s="45"/>
      <c r="P219" s="45"/>
      <c r="Q219" s="45"/>
      <c r="R219" s="45"/>
      <c r="S219" s="45"/>
      <c r="T219" s="45"/>
      <c r="U219" s="45"/>
      <c r="V219" s="45"/>
      <c r="W219" s="45"/>
      <c r="X219" s="45"/>
      <c r="Y219" s="45"/>
      <c r="Z219" s="45"/>
    </row>
    <row r="220" spans="1:26" ht="15.75" customHeight="1" x14ac:dyDescent="0.2">
      <c r="A220" s="45"/>
      <c r="B220" s="45"/>
      <c r="C220" s="45"/>
      <c r="D220" s="45"/>
      <c r="E220" s="45"/>
      <c r="F220" s="45"/>
      <c r="G220" s="45"/>
      <c r="H220" s="45"/>
      <c r="I220" s="244"/>
      <c r="J220" s="245"/>
      <c r="K220" s="56"/>
      <c r="L220" s="245"/>
      <c r="M220" s="45"/>
      <c r="N220" s="45"/>
      <c r="O220" s="45"/>
      <c r="P220" s="45"/>
      <c r="Q220" s="45"/>
      <c r="R220" s="45"/>
      <c r="S220" s="45"/>
      <c r="T220" s="45"/>
      <c r="U220" s="45"/>
      <c r="V220" s="45"/>
      <c r="W220" s="45"/>
      <c r="X220" s="45"/>
      <c r="Y220" s="45"/>
      <c r="Z220" s="45"/>
    </row>
    <row r="221" spans="1:26" ht="15.75" customHeight="1" x14ac:dyDescent="0.2">
      <c r="A221" s="45"/>
      <c r="B221" s="45"/>
      <c r="C221" s="45"/>
      <c r="D221" s="45"/>
      <c r="E221" s="45"/>
      <c r="F221" s="45"/>
      <c r="G221" s="45"/>
      <c r="H221" s="45"/>
      <c r="I221" s="244"/>
      <c r="J221" s="245"/>
      <c r="K221" s="56"/>
      <c r="L221" s="245"/>
      <c r="M221" s="45"/>
      <c r="N221" s="45"/>
      <c r="O221" s="45"/>
      <c r="P221" s="45"/>
      <c r="Q221" s="45"/>
      <c r="R221" s="45"/>
      <c r="S221" s="45"/>
      <c r="T221" s="45"/>
      <c r="U221" s="45"/>
      <c r="V221" s="45"/>
      <c r="W221" s="45"/>
      <c r="X221" s="45"/>
      <c r="Y221" s="45"/>
      <c r="Z221" s="45"/>
    </row>
    <row r="222" spans="1:26" ht="15.75" customHeight="1" x14ac:dyDescent="0.2">
      <c r="A222" s="45"/>
      <c r="B222" s="45"/>
      <c r="C222" s="45"/>
      <c r="D222" s="45"/>
      <c r="E222" s="45"/>
      <c r="F222" s="45"/>
      <c r="G222" s="45"/>
      <c r="H222" s="45"/>
      <c r="I222" s="244"/>
      <c r="J222" s="245"/>
      <c r="K222" s="56"/>
      <c r="L222" s="245"/>
      <c r="M222" s="45"/>
      <c r="N222" s="45"/>
      <c r="O222" s="45"/>
      <c r="P222" s="45"/>
      <c r="Q222" s="45"/>
      <c r="R222" s="45"/>
      <c r="S222" s="45"/>
      <c r="T222" s="45"/>
      <c r="U222" s="45"/>
      <c r="V222" s="45"/>
      <c r="W222" s="45"/>
      <c r="X222" s="45"/>
      <c r="Y222" s="45"/>
      <c r="Z222" s="45"/>
    </row>
    <row r="223" spans="1:26" ht="15.75" customHeight="1" x14ac:dyDescent="0.2">
      <c r="A223" s="45"/>
      <c r="B223" s="45"/>
      <c r="C223" s="45"/>
      <c r="D223" s="45"/>
      <c r="E223" s="45"/>
      <c r="F223" s="45"/>
      <c r="G223" s="45"/>
      <c r="H223" s="45"/>
      <c r="I223" s="244"/>
      <c r="J223" s="245"/>
      <c r="K223" s="56"/>
      <c r="L223" s="245"/>
      <c r="M223" s="45"/>
      <c r="N223" s="45"/>
      <c r="O223" s="45"/>
      <c r="P223" s="45"/>
      <c r="Q223" s="45"/>
      <c r="R223" s="45"/>
      <c r="S223" s="45"/>
      <c r="T223" s="45"/>
      <c r="U223" s="45"/>
      <c r="V223" s="45"/>
      <c r="W223" s="45"/>
      <c r="X223" s="45"/>
      <c r="Y223" s="45"/>
      <c r="Z223" s="45"/>
    </row>
    <row r="224" spans="1:26" ht="15.75" customHeight="1" x14ac:dyDescent="0.2">
      <c r="A224" s="45"/>
      <c r="B224" s="45"/>
      <c r="C224" s="45"/>
      <c r="D224" s="45"/>
      <c r="E224" s="45"/>
      <c r="F224" s="45"/>
      <c r="G224" s="45"/>
      <c r="H224" s="45"/>
      <c r="I224" s="244"/>
      <c r="J224" s="245"/>
      <c r="K224" s="56"/>
      <c r="L224" s="245"/>
      <c r="M224" s="45"/>
      <c r="N224" s="45"/>
      <c r="O224" s="45"/>
      <c r="P224" s="45"/>
      <c r="Q224" s="45"/>
      <c r="R224" s="45"/>
      <c r="S224" s="45"/>
      <c r="T224" s="45"/>
      <c r="U224" s="45"/>
      <c r="V224" s="45"/>
      <c r="W224" s="45"/>
      <c r="X224" s="45"/>
      <c r="Y224" s="45"/>
      <c r="Z224" s="45"/>
    </row>
    <row r="225" spans="1:26" ht="15.75" customHeight="1" x14ac:dyDescent="0.2">
      <c r="A225" s="45"/>
      <c r="B225" s="45"/>
      <c r="C225" s="45"/>
      <c r="D225" s="45"/>
      <c r="E225" s="45"/>
      <c r="F225" s="45"/>
      <c r="G225" s="45"/>
      <c r="H225" s="45"/>
      <c r="I225" s="244"/>
      <c r="J225" s="245"/>
      <c r="K225" s="56"/>
      <c r="L225" s="245"/>
      <c r="M225" s="45"/>
      <c r="N225" s="45"/>
      <c r="O225" s="45"/>
      <c r="P225" s="45"/>
      <c r="Q225" s="45"/>
      <c r="R225" s="45"/>
      <c r="S225" s="45"/>
      <c r="T225" s="45"/>
      <c r="U225" s="45"/>
      <c r="V225" s="45"/>
      <c r="W225" s="45"/>
      <c r="X225" s="45"/>
      <c r="Y225" s="45"/>
      <c r="Z225" s="45"/>
    </row>
    <row r="226" spans="1:26" ht="15.75" customHeight="1" x14ac:dyDescent="0.2">
      <c r="A226" s="45"/>
      <c r="B226" s="45"/>
      <c r="C226" s="45"/>
      <c r="D226" s="45"/>
      <c r="E226" s="45"/>
      <c r="F226" s="45"/>
      <c r="G226" s="45"/>
      <c r="H226" s="45"/>
      <c r="I226" s="244"/>
      <c r="J226" s="245"/>
      <c r="K226" s="56"/>
      <c r="L226" s="245"/>
      <c r="M226" s="45"/>
      <c r="N226" s="45"/>
      <c r="O226" s="45"/>
      <c r="P226" s="45"/>
      <c r="Q226" s="45"/>
      <c r="R226" s="45"/>
      <c r="S226" s="45"/>
      <c r="T226" s="45"/>
      <c r="U226" s="45"/>
      <c r="V226" s="45"/>
      <c r="W226" s="45"/>
      <c r="X226" s="45"/>
      <c r="Y226" s="45"/>
      <c r="Z226" s="45"/>
    </row>
    <row r="227" spans="1:26" ht="15.75" customHeight="1" x14ac:dyDescent="0.2">
      <c r="A227" s="45"/>
      <c r="B227" s="45"/>
      <c r="C227" s="45"/>
      <c r="D227" s="45"/>
      <c r="E227" s="45"/>
      <c r="F227" s="45"/>
      <c r="G227" s="45"/>
      <c r="H227" s="45"/>
      <c r="I227" s="244"/>
      <c r="J227" s="245"/>
      <c r="K227" s="56"/>
      <c r="L227" s="245"/>
      <c r="M227" s="45"/>
      <c r="N227" s="45"/>
      <c r="O227" s="45"/>
      <c r="P227" s="45"/>
      <c r="Q227" s="45"/>
      <c r="R227" s="45"/>
      <c r="S227" s="45"/>
      <c r="T227" s="45"/>
      <c r="U227" s="45"/>
      <c r="V227" s="45"/>
      <c r="W227" s="45"/>
      <c r="X227" s="45"/>
      <c r="Y227" s="45"/>
      <c r="Z227" s="45"/>
    </row>
    <row r="228" spans="1:26" ht="15.75" customHeight="1" x14ac:dyDescent="0.2">
      <c r="A228" s="45"/>
      <c r="B228" s="45"/>
      <c r="C228" s="45"/>
      <c r="D228" s="45"/>
      <c r="E228" s="45"/>
      <c r="F228" s="45"/>
      <c r="G228" s="45"/>
      <c r="H228" s="45"/>
      <c r="I228" s="244"/>
      <c r="J228" s="245"/>
      <c r="K228" s="56"/>
      <c r="L228" s="245"/>
      <c r="M228" s="45"/>
      <c r="N228" s="45"/>
      <c r="O228" s="45"/>
      <c r="P228" s="45"/>
      <c r="Q228" s="45"/>
      <c r="R228" s="45"/>
      <c r="S228" s="45"/>
      <c r="T228" s="45"/>
      <c r="U228" s="45"/>
      <c r="V228" s="45"/>
      <c r="W228" s="45"/>
      <c r="X228" s="45"/>
      <c r="Y228" s="45"/>
      <c r="Z228" s="45"/>
    </row>
    <row r="229" spans="1:26" ht="15.75" customHeight="1" x14ac:dyDescent="0.2">
      <c r="A229" s="45"/>
      <c r="B229" s="45"/>
      <c r="C229" s="45"/>
      <c r="D229" s="45"/>
      <c r="E229" s="45"/>
      <c r="F229" s="45"/>
      <c r="G229" s="45"/>
      <c r="H229" s="45"/>
      <c r="I229" s="244"/>
      <c r="J229" s="245"/>
      <c r="K229" s="56"/>
      <c r="L229" s="245"/>
      <c r="M229" s="45"/>
      <c r="N229" s="45"/>
      <c r="O229" s="45"/>
      <c r="P229" s="45"/>
      <c r="Q229" s="45"/>
      <c r="R229" s="45"/>
      <c r="S229" s="45"/>
      <c r="T229" s="45"/>
      <c r="U229" s="45"/>
      <c r="V229" s="45"/>
      <c r="W229" s="45"/>
      <c r="X229" s="45"/>
      <c r="Y229" s="45"/>
      <c r="Z229" s="45"/>
    </row>
    <row r="230" spans="1:26" ht="15.75" customHeight="1" x14ac:dyDescent="0.2">
      <c r="A230" s="45"/>
      <c r="B230" s="45"/>
      <c r="C230" s="45"/>
      <c r="D230" s="45"/>
      <c r="E230" s="45"/>
      <c r="F230" s="45"/>
      <c r="G230" s="45"/>
      <c r="H230" s="45"/>
      <c r="I230" s="244"/>
      <c r="J230" s="245"/>
      <c r="K230" s="56"/>
      <c r="L230" s="245"/>
      <c r="M230" s="45"/>
      <c r="N230" s="45"/>
      <c r="O230" s="45"/>
      <c r="P230" s="45"/>
      <c r="Q230" s="45"/>
      <c r="R230" s="45"/>
      <c r="S230" s="45"/>
      <c r="T230" s="45"/>
      <c r="U230" s="45"/>
      <c r="V230" s="45"/>
      <c r="W230" s="45"/>
      <c r="X230" s="45"/>
      <c r="Y230" s="45"/>
      <c r="Z230" s="45"/>
    </row>
    <row r="231" spans="1:26" ht="15.75" customHeight="1" x14ac:dyDescent="0.2">
      <c r="A231" s="45"/>
      <c r="B231" s="45"/>
      <c r="C231" s="45"/>
      <c r="D231" s="45"/>
      <c r="E231" s="45"/>
      <c r="F231" s="45"/>
      <c r="G231" s="45"/>
      <c r="H231" s="45"/>
      <c r="I231" s="244"/>
      <c r="J231" s="245"/>
      <c r="K231" s="56"/>
      <c r="L231" s="245"/>
      <c r="M231" s="45"/>
      <c r="N231" s="45"/>
      <c r="O231" s="45"/>
      <c r="P231" s="45"/>
      <c r="Q231" s="45"/>
      <c r="R231" s="45"/>
      <c r="S231" s="45"/>
      <c r="T231" s="45"/>
      <c r="U231" s="45"/>
      <c r="V231" s="45"/>
      <c r="W231" s="45"/>
      <c r="X231" s="45"/>
      <c r="Y231" s="45"/>
      <c r="Z231" s="45"/>
    </row>
    <row r="232" spans="1:26" ht="15.75" customHeight="1" x14ac:dyDescent="0.2">
      <c r="A232" s="45"/>
      <c r="B232" s="45"/>
      <c r="C232" s="45"/>
      <c r="D232" s="45"/>
      <c r="E232" s="45"/>
      <c r="F232" s="45"/>
      <c r="G232" s="45"/>
      <c r="H232" s="45"/>
      <c r="I232" s="244"/>
      <c r="J232" s="245"/>
      <c r="K232" s="56"/>
      <c r="L232" s="245"/>
      <c r="M232" s="45"/>
      <c r="N232" s="45"/>
      <c r="O232" s="45"/>
      <c r="P232" s="45"/>
      <c r="Q232" s="45"/>
      <c r="R232" s="45"/>
      <c r="S232" s="45"/>
      <c r="T232" s="45"/>
      <c r="U232" s="45"/>
      <c r="V232" s="45"/>
      <c r="W232" s="45"/>
      <c r="X232" s="45"/>
      <c r="Y232" s="45"/>
      <c r="Z232" s="45"/>
    </row>
    <row r="233" spans="1:26" ht="15.75" customHeight="1" x14ac:dyDescent="0.2">
      <c r="A233" s="45"/>
      <c r="B233" s="45"/>
      <c r="C233" s="45"/>
      <c r="D233" s="45"/>
      <c r="E233" s="45"/>
      <c r="F233" s="45"/>
      <c r="G233" s="45"/>
      <c r="H233" s="45"/>
      <c r="I233" s="244"/>
      <c r="J233" s="245"/>
      <c r="K233" s="56"/>
      <c r="L233" s="245"/>
      <c r="M233" s="45"/>
      <c r="N233" s="45"/>
      <c r="O233" s="45"/>
      <c r="P233" s="45"/>
      <c r="Q233" s="45"/>
      <c r="R233" s="45"/>
      <c r="S233" s="45"/>
      <c r="T233" s="45"/>
      <c r="U233" s="45"/>
      <c r="V233" s="45"/>
      <c r="W233" s="45"/>
      <c r="X233" s="45"/>
      <c r="Y233" s="45"/>
      <c r="Z233" s="45"/>
    </row>
    <row r="234" spans="1:26" ht="15.75" customHeight="1" x14ac:dyDescent="0.2">
      <c r="A234" s="45"/>
      <c r="B234" s="45"/>
      <c r="C234" s="45"/>
      <c r="D234" s="45"/>
      <c r="E234" s="45"/>
      <c r="F234" s="45"/>
      <c r="G234" s="45"/>
      <c r="H234" s="45"/>
      <c r="I234" s="244"/>
      <c r="J234" s="245"/>
      <c r="K234" s="56"/>
      <c r="L234" s="245"/>
      <c r="M234" s="45"/>
      <c r="N234" s="45"/>
      <c r="O234" s="45"/>
      <c r="P234" s="45"/>
      <c r="Q234" s="45"/>
      <c r="R234" s="45"/>
      <c r="S234" s="45"/>
      <c r="T234" s="45"/>
      <c r="U234" s="45"/>
      <c r="V234" s="45"/>
      <c r="W234" s="45"/>
      <c r="X234" s="45"/>
      <c r="Y234" s="45"/>
      <c r="Z234" s="45"/>
    </row>
    <row r="235" spans="1:26" ht="15.75" customHeight="1" x14ac:dyDescent="0.2">
      <c r="A235" s="45"/>
      <c r="B235" s="45"/>
      <c r="C235" s="45"/>
      <c r="D235" s="45"/>
      <c r="E235" s="45"/>
      <c r="F235" s="45"/>
      <c r="G235" s="45"/>
      <c r="H235" s="45"/>
      <c r="I235" s="244"/>
      <c r="J235" s="245"/>
      <c r="K235" s="56"/>
      <c r="L235" s="245"/>
      <c r="M235" s="45"/>
      <c r="N235" s="45"/>
      <c r="O235" s="45"/>
      <c r="P235" s="45"/>
      <c r="Q235" s="45"/>
      <c r="R235" s="45"/>
      <c r="S235" s="45"/>
      <c r="T235" s="45"/>
      <c r="U235" s="45"/>
      <c r="V235" s="45"/>
      <c r="W235" s="45"/>
      <c r="X235" s="45"/>
      <c r="Y235" s="45"/>
      <c r="Z235" s="45"/>
    </row>
    <row r="236" spans="1:26" ht="15.75" customHeight="1" x14ac:dyDescent="0.2">
      <c r="A236" s="45"/>
      <c r="B236" s="45"/>
      <c r="C236" s="45"/>
      <c r="D236" s="45"/>
      <c r="E236" s="45"/>
      <c r="F236" s="45"/>
      <c r="G236" s="45"/>
      <c r="H236" s="45"/>
      <c r="I236" s="244"/>
      <c r="J236" s="245"/>
      <c r="K236" s="56"/>
      <c r="L236" s="245"/>
      <c r="M236" s="45"/>
      <c r="N236" s="45"/>
      <c r="O236" s="45"/>
      <c r="P236" s="45"/>
      <c r="Q236" s="45"/>
      <c r="R236" s="45"/>
      <c r="S236" s="45"/>
      <c r="T236" s="45"/>
      <c r="U236" s="45"/>
      <c r="V236" s="45"/>
      <c r="W236" s="45"/>
      <c r="X236" s="45"/>
      <c r="Y236" s="45"/>
      <c r="Z236" s="45"/>
    </row>
    <row r="237" spans="1:26" ht="15.75" customHeight="1" x14ac:dyDescent="0.2">
      <c r="A237" s="45"/>
      <c r="B237" s="45"/>
      <c r="C237" s="45"/>
      <c r="D237" s="45"/>
      <c r="E237" s="45"/>
      <c r="F237" s="45"/>
      <c r="G237" s="45"/>
      <c r="H237" s="45"/>
      <c r="I237" s="244"/>
      <c r="J237" s="245"/>
      <c r="K237" s="56"/>
      <c r="L237" s="245"/>
      <c r="M237" s="45"/>
      <c r="N237" s="45"/>
      <c r="O237" s="45"/>
      <c r="P237" s="45"/>
      <c r="Q237" s="45"/>
      <c r="R237" s="45"/>
      <c r="S237" s="45"/>
      <c r="T237" s="45"/>
      <c r="U237" s="45"/>
      <c r="V237" s="45"/>
      <c r="W237" s="45"/>
      <c r="X237" s="45"/>
      <c r="Y237" s="45"/>
      <c r="Z237" s="45"/>
    </row>
    <row r="238" spans="1:26" ht="15.75" customHeight="1" x14ac:dyDescent="0.2">
      <c r="A238" s="45"/>
      <c r="B238" s="45"/>
      <c r="C238" s="45"/>
      <c r="D238" s="45"/>
      <c r="E238" s="45"/>
      <c r="F238" s="45"/>
      <c r="G238" s="45"/>
      <c r="H238" s="45"/>
      <c r="I238" s="244"/>
      <c r="J238" s="245"/>
      <c r="K238" s="56"/>
      <c r="L238" s="245"/>
      <c r="M238" s="45"/>
      <c r="N238" s="45"/>
      <c r="O238" s="45"/>
      <c r="P238" s="45"/>
      <c r="Q238" s="45"/>
      <c r="R238" s="45"/>
      <c r="S238" s="45"/>
      <c r="T238" s="45"/>
      <c r="U238" s="45"/>
      <c r="V238" s="45"/>
      <c r="W238" s="45"/>
      <c r="X238" s="45"/>
      <c r="Y238" s="45"/>
      <c r="Z238" s="45"/>
    </row>
    <row r="239" spans="1:26" ht="15.75" customHeight="1" x14ac:dyDescent="0.2">
      <c r="A239" s="45"/>
      <c r="B239" s="45"/>
      <c r="C239" s="45"/>
      <c r="D239" s="45"/>
      <c r="E239" s="45"/>
      <c r="F239" s="45"/>
      <c r="G239" s="45"/>
      <c r="H239" s="45"/>
      <c r="I239" s="244"/>
      <c r="J239" s="245"/>
      <c r="K239" s="56"/>
      <c r="L239" s="245"/>
      <c r="M239" s="45"/>
      <c r="N239" s="45"/>
      <c r="O239" s="45"/>
      <c r="P239" s="45"/>
      <c r="Q239" s="45"/>
      <c r="R239" s="45"/>
      <c r="S239" s="45"/>
      <c r="T239" s="45"/>
      <c r="U239" s="45"/>
      <c r="V239" s="45"/>
      <c r="W239" s="45"/>
      <c r="X239" s="45"/>
      <c r="Y239" s="45"/>
      <c r="Z239" s="45"/>
    </row>
    <row r="240" spans="1:26" ht="15.75" customHeight="1" x14ac:dyDescent="0.2">
      <c r="A240" s="45"/>
      <c r="B240" s="45"/>
      <c r="C240" s="45"/>
      <c r="D240" s="45"/>
      <c r="E240" s="45"/>
      <c r="F240" s="45"/>
      <c r="G240" s="45"/>
      <c r="H240" s="45"/>
      <c r="I240" s="244"/>
      <c r="J240" s="245"/>
      <c r="K240" s="56"/>
      <c r="L240" s="245"/>
      <c r="M240" s="45"/>
      <c r="N240" s="45"/>
      <c r="O240" s="45"/>
      <c r="P240" s="45"/>
      <c r="Q240" s="45"/>
      <c r="R240" s="45"/>
      <c r="S240" s="45"/>
      <c r="T240" s="45"/>
      <c r="U240" s="45"/>
      <c r="V240" s="45"/>
      <c r="W240" s="45"/>
      <c r="X240" s="45"/>
      <c r="Y240" s="45"/>
      <c r="Z240" s="45"/>
    </row>
    <row r="241" spans="1:26" ht="15.75" customHeight="1" x14ac:dyDescent="0.2">
      <c r="A241" s="45"/>
      <c r="B241" s="45"/>
      <c r="C241" s="45"/>
      <c r="D241" s="45"/>
      <c r="E241" s="45"/>
      <c r="F241" s="45"/>
      <c r="G241" s="45"/>
      <c r="H241" s="45"/>
      <c r="I241" s="244"/>
      <c r="J241" s="245"/>
      <c r="K241" s="56"/>
      <c r="L241" s="245"/>
      <c r="M241" s="45"/>
      <c r="N241" s="45"/>
      <c r="O241" s="45"/>
      <c r="P241" s="45"/>
      <c r="Q241" s="45"/>
      <c r="R241" s="45"/>
      <c r="S241" s="45"/>
      <c r="T241" s="45"/>
      <c r="U241" s="45"/>
      <c r="V241" s="45"/>
      <c r="W241" s="45"/>
      <c r="X241" s="45"/>
      <c r="Y241" s="45"/>
      <c r="Z241" s="45"/>
    </row>
    <row r="242" spans="1:26" ht="15.75" customHeight="1" x14ac:dyDescent="0.2">
      <c r="A242" s="45"/>
      <c r="B242" s="45"/>
      <c r="C242" s="45"/>
      <c r="D242" s="45"/>
      <c r="E242" s="45"/>
      <c r="F242" s="45"/>
      <c r="G242" s="45"/>
      <c r="H242" s="45"/>
      <c r="I242" s="244"/>
      <c r="J242" s="245"/>
      <c r="K242" s="56"/>
      <c r="L242" s="245"/>
      <c r="M242" s="45"/>
      <c r="N242" s="45"/>
      <c r="O242" s="45"/>
      <c r="P242" s="45"/>
      <c r="Q242" s="45"/>
      <c r="R242" s="45"/>
      <c r="S242" s="45"/>
      <c r="T242" s="45"/>
      <c r="U242" s="45"/>
      <c r="V242" s="45"/>
      <c r="W242" s="45"/>
      <c r="X242" s="45"/>
      <c r="Y242" s="45"/>
      <c r="Z242" s="45"/>
    </row>
    <row r="243" spans="1:26" ht="15.75" customHeight="1" x14ac:dyDescent="0.2">
      <c r="A243" s="45"/>
      <c r="B243" s="45"/>
      <c r="C243" s="45"/>
      <c r="D243" s="45"/>
      <c r="E243" s="45"/>
      <c r="F243" s="45"/>
      <c r="G243" s="45"/>
      <c r="H243" s="45"/>
      <c r="I243" s="244"/>
      <c r="J243" s="245"/>
      <c r="K243" s="56"/>
      <c r="L243" s="245"/>
      <c r="M243" s="45"/>
      <c r="N243" s="45"/>
      <c r="O243" s="45"/>
      <c r="P243" s="45"/>
      <c r="Q243" s="45"/>
      <c r="R243" s="45"/>
      <c r="S243" s="45"/>
      <c r="T243" s="45"/>
      <c r="U243" s="45"/>
      <c r="V243" s="45"/>
      <c r="W243" s="45"/>
      <c r="X243" s="45"/>
      <c r="Y243" s="45"/>
      <c r="Z243" s="45"/>
    </row>
    <row r="244" spans="1:26" ht="15.75" customHeight="1" x14ac:dyDescent="0.2">
      <c r="A244" s="45"/>
      <c r="B244" s="45"/>
      <c r="C244" s="45"/>
      <c r="D244" s="45"/>
      <c r="E244" s="45"/>
      <c r="F244" s="45"/>
      <c r="G244" s="45"/>
      <c r="H244" s="45"/>
      <c r="I244" s="244"/>
      <c r="J244" s="245"/>
      <c r="K244" s="56"/>
      <c r="L244" s="245"/>
      <c r="M244" s="45"/>
      <c r="N244" s="45"/>
      <c r="O244" s="45"/>
      <c r="P244" s="45"/>
      <c r="Q244" s="45"/>
      <c r="R244" s="45"/>
      <c r="S244" s="45"/>
      <c r="T244" s="45"/>
      <c r="U244" s="45"/>
      <c r="V244" s="45"/>
      <c r="W244" s="45"/>
      <c r="X244" s="45"/>
      <c r="Y244" s="45"/>
      <c r="Z244" s="45"/>
    </row>
    <row r="245" spans="1:26" ht="15.75" customHeight="1" x14ac:dyDescent="0.2">
      <c r="A245" s="45"/>
      <c r="B245" s="45"/>
      <c r="C245" s="45"/>
      <c r="D245" s="45"/>
      <c r="E245" s="45"/>
      <c r="F245" s="45"/>
      <c r="G245" s="45"/>
      <c r="H245" s="45"/>
      <c r="I245" s="244"/>
      <c r="J245" s="245"/>
      <c r="K245" s="56"/>
      <c r="L245" s="245"/>
      <c r="M245" s="45"/>
      <c r="N245" s="45"/>
      <c r="O245" s="45"/>
      <c r="P245" s="45"/>
      <c r="Q245" s="45"/>
      <c r="R245" s="45"/>
      <c r="S245" s="45"/>
      <c r="T245" s="45"/>
      <c r="U245" s="45"/>
      <c r="V245" s="45"/>
      <c r="W245" s="45"/>
      <c r="X245" s="45"/>
      <c r="Y245" s="45"/>
      <c r="Z245" s="45"/>
    </row>
    <row r="246" spans="1:26" ht="15.75" customHeight="1" x14ac:dyDescent="0.2">
      <c r="A246" s="45"/>
      <c r="B246" s="45"/>
      <c r="C246" s="45"/>
      <c r="D246" s="45"/>
      <c r="E246" s="45"/>
      <c r="F246" s="45"/>
      <c r="G246" s="45"/>
      <c r="H246" s="45"/>
      <c r="I246" s="244"/>
      <c r="J246" s="245"/>
      <c r="K246" s="56"/>
      <c r="L246" s="245"/>
      <c r="M246" s="45"/>
      <c r="N246" s="45"/>
      <c r="O246" s="45"/>
      <c r="P246" s="45"/>
      <c r="Q246" s="45"/>
      <c r="R246" s="45"/>
      <c r="S246" s="45"/>
      <c r="T246" s="45"/>
      <c r="U246" s="45"/>
      <c r="V246" s="45"/>
      <c r="W246" s="45"/>
      <c r="X246" s="45"/>
      <c r="Y246" s="45"/>
      <c r="Z246" s="45"/>
    </row>
    <row r="247" spans="1:26" ht="15.75" customHeight="1" x14ac:dyDescent="0.2">
      <c r="A247" s="45"/>
      <c r="B247" s="45"/>
      <c r="C247" s="45"/>
      <c r="D247" s="45"/>
      <c r="E247" s="45"/>
      <c r="F247" s="45"/>
      <c r="G247" s="45"/>
      <c r="H247" s="45"/>
      <c r="I247" s="244"/>
      <c r="J247" s="245"/>
      <c r="K247" s="56"/>
      <c r="L247" s="245"/>
      <c r="M247" s="45"/>
      <c r="N247" s="45"/>
      <c r="O247" s="45"/>
      <c r="P247" s="45"/>
      <c r="Q247" s="45"/>
      <c r="R247" s="45"/>
      <c r="S247" s="45"/>
      <c r="T247" s="45"/>
      <c r="U247" s="45"/>
      <c r="V247" s="45"/>
      <c r="W247" s="45"/>
      <c r="X247" s="45"/>
      <c r="Y247" s="45"/>
      <c r="Z247" s="45"/>
    </row>
    <row r="248" spans="1:26" ht="15.75" customHeight="1" x14ac:dyDescent="0.2">
      <c r="A248" s="45"/>
      <c r="B248" s="45"/>
      <c r="C248" s="45"/>
      <c r="D248" s="45"/>
      <c r="E248" s="45"/>
      <c r="F248" s="45"/>
      <c r="G248" s="45"/>
      <c r="H248" s="45"/>
      <c r="I248" s="244"/>
      <c r="J248" s="245"/>
      <c r="K248" s="56"/>
      <c r="L248" s="245"/>
      <c r="M248" s="45"/>
      <c r="N248" s="45"/>
      <c r="O248" s="45"/>
      <c r="P248" s="45"/>
      <c r="Q248" s="45"/>
      <c r="R248" s="45"/>
      <c r="S248" s="45"/>
      <c r="T248" s="45"/>
      <c r="U248" s="45"/>
      <c r="V248" s="45"/>
      <c r="W248" s="45"/>
      <c r="X248" s="45"/>
      <c r="Y248" s="45"/>
      <c r="Z248" s="45"/>
    </row>
    <row r="249" spans="1:26" ht="15.75" customHeight="1" x14ac:dyDescent="0.2">
      <c r="A249" s="45"/>
      <c r="B249" s="45"/>
      <c r="C249" s="45"/>
      <c r="D249" s="45"/>
      <c r="E249" s="45"/>
      <c r="F249" s="45"/>
      <c r="G249" s="45"/>
      <c r="H249" s="45"/>
      <c r="I249" s="244"/>
      <c r="J249" s="245"/>
      <c r="K249" s="56"/>
      <c r="L249" s="245"/>
      <c r="M249" s="45"/>
      <c r="N249" s="45"/>
      <c r="O249" s="45"/>
      <c r="P249" s="45"/>
      <c r="Q249" s="45"/>
      <c r="R249" s="45"/>
      <c r="S249" s="45"/>
      <c r="T249" s="45"/>
      <c r="U249" s="45"/>
      <c r="V249" s="45"/>
      <c r="W249" s="45"/>
      <c r="X249" s="45"/>
      <c r="Y249" s="45"/>
      <c r="Z249" s="45"/>
    </row>
    <row r="250" spans="1:26" ht="15.75" customHeight="1" x14ac:dyDescent="0.2">
      <c r="A250" s="45"/>
      <c r="B250" s="45"/>
      <c r="C250" s="45"/>
      <c r="D250" s="45"/>
      <c r="E250" s="45"/>
      <c r="F250" s="45"/>
      <c r="G250" s="45"/>
      <c r="H250" s="45"/>
      <c r="I250" s="244"/>
      <c r="J250" s="245"/>
      <c r="K250" s="56"/>
      <c r="L250" s="245"/>
      <c r="M250" s="45"/>
      <c r="N250" s="45"/>
      <c r="O250" s="45"/>
      <c r="P250" s="45"/>
      <c r="Q250" s="45"/>
      <c r="R250" s="45"/>
      <c r="S250" s="45"/>
      <c r="T250" s="45"/>
      <c r="U250" s="45"/>
      <c r="V250" s="45"/>
      <c r="W250" s="45"/>
      <c r="X250" s="45"/>
      <c r="Y250" s="45"/>
      <c r="Z250" s="45"/>
    </row>
    <row r="251" spans="1:26" ht="15.75" customHeight="1" x14ac:dyDescent="0.2">
      <c r="A251" s="45"/>
      <c r="B251" s="45"/>
      <c r="C251" s="45"/>
      <c r="D251" s="45"/>
      <c r="E251" s="45"/>
      <c r="F251" s="45"/>
      <c r="G251" s="45"/>
      <c r="H251" s="45"/>
      <c r="I251" s="244"/>
      <c r="J251" s="245"/>
      <c r="K251" s="56"/>
      <c r="L251" s="245"/>
      <c r="M251" s="45"/>
      <c r="N251" s="45"/>
      <c r="O251" s="45"/>
      <c r="P251" s="45"/>
      <c r="Q251" s="45"/>
      <c r="R251" s="45"/>
      <c r="S251" s="45"/>
      <c r="T251" s="45"/>
      <c r="U251" s="45"/>
      <c r="V251" s="45"/>
      <c r="W251" s="45"/>
      <c r="X251" s="45"/>
      <c r="Y251" s="45"/>
      <c r="Z251" s="45"/>
    </row>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AI930"/>
  <sheetViews>
    <sheetView showGridLines="0" tabSelected="1" view="pageBreakPreview" topLeftCell="F1" zoomScale="98" zoomScaleNormal="55" zoomScaleSheetLayoutView="98" workbookViewId="0">
      <pane ySplit="17" topLeftCell="A719" activePane="bottomLeft" state="frozen"/>
      <selection activeCell="C16" sqref="C16:E16"/>
      <selection pane="bottomLeft" activeCell="E14" sqref="E14"/>
    </sheetView>
  </sheetViews>
  <sheetFormatPr defaultColWidth="12.625" defaultRowHeight="15" customHeight="1" x14ac:dyDescent="0.2"/>
  <cols>
    <col min="1" max="1" width="7.25" customWidth="1"/>
    <col min="2" max="2" width="10.625" customWidth="1"/>
    <col min="3" max="3" width="12.875" customWidth="1"/>
    <col min="4" max="4" width="15" hidden="1" customWidth="1"/>
    <col min="5" max="5" width="68" customWidth="1"/>
    <col min="6" max="6" width="8.5" customWidth="1"/>
    <col min="7" max="7" width="11.125" style="385" customWidth="1"/>
    <col min="8" max="8" width="27.25" customWidth="1"/>
    <col min="9" max="10" width="14.75" hidden="1" customWidth="1"/>
    <col min="11" max="11" width="14.75" customWidth="1"/>
    <col min="12" max="13" width="14.75" hidden="1" customWidth="1"/>
    <col min="14" max="14" width="29.5" customWidth="1"/>
    <col min="15" max="15" width="14.5" hidden="1" customWidth="1"/>
    <col min="16" max="16" width="16" customWidth="1"/>
    <col min="17" max="17" width="14.625" customWidth="1"/>
    <col min="18" max="19" width="15.125" customWidth="1"/>
    <col min="20" max="20" width="7.625" customWidth="1"/>
    <col min="21" max="21" width="17.875" customWidth="1"/>
    <col min="22" max="34" width="7.625" customWidth="1"/>
    <col min="35" max="35" width="12.625" customWidth="1"/>
  </cols>
  <sheetData>
    <row r="1" spans="1:35" ht="18.75" customHeight="1" x14ac:dyDescent="0.2">
      <c r="A1" s="93"/>
      <c r="B1" s="94"/>
      <c r="C1" s="95"/>
      <c r="D1" s="96"/>
      <c r="E1" s="96"/>
      <c r="F1" s="97"/>
      <c r="G1" s="375"/>
      <c r="H1" s="97"/>
      <c r="I1" s="99"/>
      <c r="J1" s="99"/>
      <c r="K1" s="99"/>
      <c r="L1" s="49"/>
      <c r="M1" s="98"/>
      <c r="N1" s="4"/>
      <c r="O1" s="4"/>
      <c r="P1" s="4"/>
      <c r="Q1" s="4"/>
      <c r="R1" s="100"/>
      <c r="S1" s="49"/>
      <c r="T1" s="49"/>
      <c r="U1" s="49"/>
      <c r="V1" s="49"/>
      <c r="W1" s="49"/>
      <c r="X1" s="49"/>
      <c r="Y1" s="49"/>
      <c r="Z1" s="49"/>
      <c r="AA1" s="49"/>
      <c r="AB1" s="49"/>
      <c r="AC1" s="49"/>
      <c r="AD1" s="49"/>
      <c r="AE1" s="49"/>
      <c r="AF1" s="49"/>
      <c r="AG1" s="49"/>
      <c r="AH1" s="49"/>
      <c r="AI1" s="45"/>
    </row>
    <row r="2" spans="1:35" ht="18.75" customHeight="1" x14ac:dyDescent="0.2">
      <c r="A2" s="93"/>
      <c r="B2" s="391" t="s">
        <v>25</v>
      </c>
      <c r="C2" s="413"/>
      <c r="D2" s="413"/>
      <c r="E2" s="413"/>
      <c r="F2" s="413"/>
      <c r="G2" s="413"/>
      <c r="H2" s="413"/>
      <c r="I2" s="413"/>
      <c r="J2" s="413"/>
      <c r="K2" s="413"/>
      <c r="L2" s="413"/>
      <c r="M2" s="413"/>
      <c r="N2" s="413"/>
      <c r="O2" s="414"/>
      <c r="P2" s="98"/>
      <c r="Q2" s="4"/>
      <c r="R2" s="4"/>
      <c r="S2" s="4"/>
      <c r="T2" s="4"/>
      <c r="U2" s="100"/>
      <c r="V2" s="49"/>
      <c r="W2" s="49"/>
      <c r="X2" s="49"/>
      <c r="Y2" s="49"/>
      <c r="Z2" s="49"/>
      <c r="AA2" s="49"/>
      <c r="AB2" s="49"/>
      <c r="AC2" s="49"/>
      <c r="AD2" s="49"/>
      <c r="AE2" s="49"/>
      <c r="AF2" s="49"/>
      <c r="AG2" s="49"/>
      <c r="AH2" s="49"/>
      <c r="AI2" s="49"/>
    </row>
    <row r="3" spans="1:35" ht="18.75" customHeight="1" x14ac:dyDescent="0.2">
      <c r="A3" s="93"/>
      <c r="B3" s="415"/>
      <c r="C3" s="401"/>
      <c r="D3" s="401"/>
      <c r="E3" s="401"/>
      <c r="F3" s="401"/>
      <c r="G3" s="401"/>
      <c r="H3" s="401"/>
      <c r="I3" s="401"/>
      <c r="J3" s="401"/>
      <c r="K3" s="401"/>
      <c r="L3" s="401"/>
      <c r="M3" s="401"/>
      <c r="N3" s="401"/>
      <c r="O3" s="402"/>
      <c r="P3" s="98"/>
      <c r="Q3" s="4"/>
      <c r="R3" s="4"/>
      <c r="S3" s="4"/>
      <c r="T3" s="4"/>
      <c r="U3" s="100"/>
      <c r="V3" s="49"/>
      <c r="W3" s="49"/>
      <c r="X3" s="49"/>
      <c r="Y3" s="49"/>
      <c r="Z3" s="49"/>
      <c r="AA3" s="49"/>
      <c r="AB3" s="49"/>
      <c r="AC3" s="49"/>
      <c r="AD3" s="49"/>
      <c r="AE3" s="49"/>
      <c r="AF3" s="49"/>
      <c r="AG3" s="49"/>
      <c r="AH3" s="49"/>
      <c r="AI3" s="49"/>
    </row>
    <row r="4" spans="1:35" ht="18.75" customHeight="1" x14ac:dyDescent="0.2">
      <c r="A4" s="93"/>
      <c r="B4" s="415"/>
      <c r="C4" s="401"/>
      <c r="D4" s="401"/>
      <c r="E4" s="401"/>
      <c r="F4" s="401"/>
      <c r="G4" s="401"/>
      <c r="H4" s="401"/>
      <c r="I4" s="401"/>
      <c r="J4" s="401"/>
      <c r="K4" s="401"/>
      <c r="L4" s="401"/>
      <c r="M4" s="401"/>
      <c r="N4" s="401"/>
      <c r="O4" s="402"/>
      <c r="P4" s="98"/>
      <c r="Q4" s="4"/>
      <c r="R4" s="4"/>
      <c r="S4" s="4"/>
      <c r="T4" s="4"/>
      <c r="U4" s="100"/>
      <c r="V4" s="49"/>
      <c r="W4" s="49"/>
      <c r="X4" s="49"/>
      <c r="Y4" s="49"/>
      <c r="Z4" s="49"/>
      <c r="AA4" s="49"/>
      <c r="AB4" s="49"/>
      <c r="AC4" s="49"/>
      <c r="AD4" s="49"/>
      <c r="AE4" s="49"/>
      <c r="AF4" s="49"/>
      <c r="AG4" s="49"/>
      <c r="AH4" s="49"/>
      <c r="AI4" s="49"/>
    </row>
    <row r="5" spans="1:35" ht="18.75" customHeight="1" x14ac:dyDescent="0.2">
      <c r="A5" s="93"/>
      <c r="B5" s="415"/>
      <c r="C5" s="401"/>
      <c r="D5" s="401"/>
      <c r="E5" s="401"/>
      <c r="F5" s="401"/>
      <c r="G5" s="401"/>
      <c r="H5" s="401"/>
      <c r="I5" s="401"/>
      <c r="J5" s="401"/>
      <c r="K5" s="401"/>
      <c r="L5" s="401"/>
      <c r="M5" s="401"/>
      <c r="N5" s="401"/>
      <c r="O5" s="402"/>
      <c r="P5" s="98"/>
      <c r="Q5" s="4"/>
      <c r="R5" s="4"/>
      <c r="S5" s="4"/>
      <c r="T5" s="4"/>
      <c r="U5" s="100"/>
      <c r="V5" s="49"/>
      <c r="W5" s="49"/>
      <c r="X5" s="49"/>
      <c r="Y5" s="49"/>
      <c r="Z5" s="49"/>
      <c r="AA5" s="49"/>
      <c r="AB5" s="49"/>
      <c r="AC5" s="49"/>
      <c r="AD5" s="49"/>
      <c r="AE5" s="49"/>
      <c r="AF5" s="49"/>
      <c r="AG5" s="49"/>
      <c r="AH5" s="49"/>
      <c r="AI5" s="49"/>
    </row>
    <row r="6" spans="1:35" ht="18.75" customHeight="1" x14ac:dyDescent="0.2">
      <c r="A6" s="93"/>
      <c r="B6" s="416"/>
      <c r="C6" s="417"/>
      <c r="D6" s="417"/>
      <c r="E6" s="417"/>
      <c r="F6" s="417"/>
      <c r="G6" s="417"/>
      <c r="H6" s="417"/>
      <c r="I6" s="417"/>
      <c r="J6" s="417"/>
      <c r="K6" s="417"/>
      <c r="L6" s="417"/>
      <c r="M6" s="417"/>
      <c r="N6" s="417"/>
      <c r="O6" s="418"/>
      <c r="P6" s="98"/>
      <c r="Q6" s="4"/>
      <c r="R6" s="4"/>
      <c r="S6" s="4"/>
      <c r="T6" s="4"/>
      <c r="U6" s="100"/>
      <c r="V6" s="49"/>
      <c r="W6" s="49"/>
      <c r="X6" s="49"/>
      <c r="Y6" s="49"/>
      <c r="Z6" s="49"/>
      <c r="AA6" s="49"/>
      <c r="AB6" s="49"/>
      <c r="AC6" s="49"/>
      <c r="AD6" s="49"/>
      <c r="AE6" s="49"/>
      <c r="AF6" s="49"/>
      <c r="AG6" s="49"/>
      <c r="AH6" s="49"/>
      <c r="AI6" s="49"/>
    </row>
    <row r="7" spans="1:35" ht="15" customHeight="1" x14ac:dyDescent="0.2">
      <c r="A7" s="93"/>
      <c r="B7" s="94"/>
      <c r="C7" s="95"/>
      <c r="D7" s="4"/>
      <c r="E7" s="96"/>
      <c r="F7" s="4"/>
      <c r="G7" s="375"/>
      <c r="H7" s="4"/>
      <c r="I7" s="4"/>
      <c r="J7" s="98"/>
      <c r="K7" s="97"/>
      <c r="L7" s="49"/>
      <c r="M7" s="49"/>
      <c r="N7" s="49"/>
      <c r="O7" s="49"/>
      <c r="P7" s="98"/>
      <c r="Q7" s="4"/>
      <c r="R7" s="4"/>
      <c r="S7" s="4"/>
      <c r="T7" s="4"/>
      <c r="U7" s="100"/>
      <c r="V7" s="49"/>
      <c r="W7" s="49"/>
      <c r="X7" s="49"/>
      <c r="Y7" s="49"/>
      <c r="Z7" s="49"/>
      <c r="AA7" s="49"/>
      <c r="AB7" s="49"/>
      <c r="AC7" s="49"/>
      <c r="AD7" s="49"/>
      <c r="AE7" s="49"/>
      <c r="AF7" s="49"/>
      <c r="AG7" s="49"/>
      <c r="AH7" s="49"/>
      <c r="AI7" s="49"/>
    </row>
    <row r="8" spans="1:35" ht="15" customHeight="1" x14ac:dyDescent="0.2">
      <c r="A8" s="93"/>
      <c r="B8" s="101" t="str">
        <f>'DADOS GERAIS'!$B$8</f>
        <v>Secretaria de Atenção Especializada à Saúde</v>
      </c>
      <c r="C8" s="102"/>
      <c r="D8" s="5"/>
      <c r="E8" s="103"/>
      <c r="F8" s="5"/>
      <c r="G8" s="376"/>
      <c r="H8" s="5"/>
      <c r="I8" s="5"/>
      <c r="J8" s="104"/>
      <c r="K8" s="5" t="str">
        <f>RESUMO!D8</f>
        <v>BDI Geral:</v>
      </c>
      <c r="L8" s="105"/>
      <c r="M8" s="5" t="str">
        <f>RESUMO!E8</f>
        <v>Encargo Social Mensalista:</v>
      </c>
      <c r="N8" s="105"/>
      <c r="O8" s="54" t="str">
        <f>'DADOS GERAIS'!$B$22</f>
        <v>Data:</v>
      </c>
      <c r="P8" s="98"/>
      <c r="Q8" s="4"/>
      <c r="R8" s="4"/>
      <c r="S8" s="4"/>
      <c r="T8" s="4"/>
      <c r="U8" s="100"/>
      <c r="V8" s="49"/>
      <c r="W8" s="49"/>
      <c r="X8" s="49"/>
      <c r="Y8" s="49"/>
      <c r="Z8" s="49"/>
      <c r="AA8" s="49"/>
      <c r="AB8" s="49"/>
      <c r="AC8" s="49"/>
      <c r="AD8" s="49"/>
      <c r="AE8" s="49"/>
      <c r="AF8" s="49"/>
      <c r="AG8" s="49"/>
      <c r="AH8" s="49"/>
      <c r="AI8" s="49"/>
    </row>
    <row r="9" spans="1:35" ht="15" customHeight="1" x14ac:dyDescent="0.2">
      <c r="A9" s="93"/>
      <c r="B9" s="55" t="str">
        <f>'DADOS GERAIS'!$B$9</f>
        <v>Centro Especializado em Reabilitação - Área Construída: 2627,66 m²</v>
      </c>
      <c r="C9" s="106"/>
      <c r="D9" s="8"/>
      <c r="E9" s="107"/>
      <c r="F9" s="45"/>
      <c r="G9" s="377"/>
      <c r="H9" s="45"/>
      <c r="I9" s="45"/>
      <c r="J9" s="46"/>
      <c r="K9" s="108">
        <f>RESUMO!D9</f>
        <v>0.25607647512506904</v>
      </c>
      <c r="L9" s="107"/>
      <c r="M9" s="108">
        <f>RESUMO!E9</f>
        <v>0.53380000000000005</v>
      </c>
      <c r="N9" s="107"/>
      <c r="O9" s="58" t="str">
        <f>'DADOS GERAIS'!$C$22</f>
        <v>05/03/2026</v>
      </c>
      <c r="P9" s="98"/>
      <c r="Q9" s="4"/>
      <c r="R9" s="4"/>
      <c r="S9" s="4"/>
      <c r="T9" s="4"/>
      <c r="U9" s="100"/>
      <c r="V9" s="49"/>
      <c r="W9" s="49"/>
      <c r="X9" s="49"/>
      <c r="Y9" s="49"/>
      <c r="Z9" s="49"/>
      <c r="AA9" s="49"/>
      <c r="AB9" s="49"/>
      <c r="AC9" s="49"/>
      <c r="AD9" s="49"/>
      <c r="AE9" s="49"/>
      <c r="AF9" s="49"/>
      <c r="AG9" s="49"/>
      <c r="AH9" s="49"/>
      <c r="AI9" s="49"/>
    </row>
    <row r="10" spans="1:35" ht="15" customHeight="1" x14ac:dyDescent="0.2">
      <c r="A10" s="93"/>
      <c r="B10" s="55"/>
      <c r="C10" s="106"/>
      <c r="D10" s="8"/>
      <c r="E10" s="107"/>
      <c r="F10" s="8"/>
      <c r="G10" s="378"/>
      <c r="H10" s="8"/>
      <c r="I10" s="8"/>
      <c r="J10" s="109"/>
      <c r="K10" s="8"/>
      <c r="L10" s="45"/>
      <c r="M10" s="45"/>
      <c r="N10" s="45"/>
      <c r="O10" s="110"/>
      <c r="P10" s="98"/>
      <c r="Q10" s="4"/>
      <c r="R10" s="4"/>
      <c r="S10" s="4"/>
      <c r="T10" s="4"/>
      <c r="U10" s="100"/>
      <c r="V10" s="49"/>
      <c r="W10" s="49"/>
      <c r="X10" s="49"/>
      <c r="Y10" s="49"/>
      <c r="Z10" s="49"/>
      <c r="AA10" s="49"/>
      <c r="AB10" s="49"/>
      <c r="AC10" s="49"/>
      <c r="AD10" s="49"/>
      <c r="AE10" s="49"/>
      <c r="AF10" s="49"/>
      <c r="AG10" s="49"/>
      <c r="AH10" s="49"/>
      <c r="AI10" s="49"/>
    </row>
    <row r="11" spans="1:35" ht="15" customHeight="1" x14ac:dyDescent="0.2">
      <c r="A11" s="93"/>
      <c r="B11" s="61" t="str">
        <f>RESUMO!B11</f>
        <v>Bancos:</v>
      </c>
      <c r="C11" s="106"/>
      <c r="D11" s="8"/>
      <c r="E11" s="107"/>
      <c r="F11" s="8"/>
      <c r="G11" s="378"/>
      <c r="H11" s="8"/>
      <c r="I11" s="8"/>
      <c r="J11" s="109"/>
      <c r="K11" s="8" t="str">
        <f>RESUMO!D11</f>
        <v>BDI Equipamentos:</v>
      </c>
      <c r="L11" s="45"/>
      <c r="M11" s="111" t="str">
        <f>RESUMO!E11</f>
        <v>Encargo Social Horista:</v>
      </c>
      <c r="N11" s="45"/>
      <c r="O11" s="240" t="str">
        <f>'DADOS GERAIS'!$B$23</f>
        <v>Revisão:</v>
      </c>
      <c r="P11" s="98"/>
      <c r="Q11" s="4"/>
      <c r="R11" s="4"/>
      <c r="S11" s="4"/>
      <c r="T11" s="4"/>
      <c r="U11" s="100"/>
      <c r="V11" s="49"/>
      <c r="W11" s="49"/>
      <c r="X11" s="49"/>
      <c r="Y11" s="49"/>
      <c r="Z11" s="49"/>
      <c r="AA11" s="49"/>
      <c r="AB11" s="49"/>
      <c r="AC11" s="49"/>
      <c r="AD11" s="49"/>
      <c r="AE11" s="49"/>
      <c r="AF11" s="49"/>
      <c r="AG11" s="49"/>
      <c r="AH11" s="49"/>
      <c r="AI11" s="49"/>
    </row>
    <row r="12" spans="1:35" ht="15" customHeight="1" x14ac:dyDescent="0.2">
      <c r="A12" s="93"/>
      <c r="B12" s="112" t="str">
        <f>'DADOS GERAIS'!$B$12</f>
        <v>SINAPI (01/2026) - CPOS/CDHU (06/2025) - SBC (12/2025) - ORSE (09/2025) - IOPES (05/2025) - EMOP (08/2025) - SETOP (04/2025) - SEINFRA (028) - AGETOP CIVIL (10/2025) - FDE (04/2025) - SICRO3 (04/2025) - SIURB (01/2025) - AGESUL (06/2025)</v>
      </c>
      <c r="C12" s="106"/>
      <c r="D12" s="8"/>
      <c r="E12" s="107"/>
      <c r="F12" s="8"/>
      <c r="G12" s="378"/>
      <c r="H12" s="8"/>
      <c r="I12" s="8"/>
      <c r="J12" s="109"/>
      <c r="K12" s="108">
        <f>RESUMO!D12</f>
        <v>0.17918169326145539</v>
      </c>
      <c r="L12" s="113"/>
      <c r="M12" s="108">
        <f>RESUMO!E12</f>
        <v>0.92699880000000001</v>
      </c>
      <c r="N12" s="113"/>
      <c r="O12" s="241" t="str">
        <f>'DADOS GERAIS'!$C$23</f>
        <v>06</v>
      </c>
      <c r="P12" s="98"/>
      <c r="Q12" s="4"/>
      <c r="R12" s="4"/>
      <c r="S12" s="4"/>
      <c r="T12" s="4"/>
      <c r="U12" s="100"/>
      <c r="V12" s="49"/>
      <c r="W12" s="49"/>
      <c r="X12" s="49"/>
      <c r="Y12" s="49"/>
      <c r="Z12" s="49"/>
      <c r="AA12" s="49"/>
      <c r="AB12" s="49"/>
      <c r="AC12" s="49"/>
      <c r="AD12" s="49"/>
      <c r="AE12" s="49"/>
      <c r="AF12" s="49"/>
      <c r="AG12" s="49"/>
      <c r="AH12" s="49"/>
      <c r="AI12" s="49"/>
    </row>
    <row r="13" spans="1:35" ht="15" customHeight="1" x14ac:dyDescent="0.2">
      <c r="A13" s="93"/>
      <c r="B13" s="114"/>
      <c r="C13" s="115"/>
      <c r="D13" s="13"/>
      <c r="E13" s="116"/>
      <c r="F13" s="13"/>
      <c r="G13" s="379"/>
      <c r="H13" s="13"/>
      <c r="I13" s="13"/>
      <c r="J13" s="117"/>
      <c r="K13" s="13"/>
      <c r="L13" s="118"/>
      <c r="M13" s="118"/>
      <c r="N13" s="118"/>
      <c r="O13" s="119"/>
      <c r="P13" s="120"/>
      <c r="Q13" s="121"/>
      <c r="R13" s="121"/>
      <c r="S13" s="121"/>
      <c r="T13" s="121"/>
      <c r="U13" s="122"/>
      <c r="V13" s="49"/>
      <c r="W13" s="49"/>
      <c r="X13" s="49"/>
      <c r="Y13" s="49"/>
      <c r="Z13" s="49"/>
      <c r="AA13" s="49"/>
      <c r="AB13" s="49"/>
      <c r="AC13" s="49"/>
      <c r="AD13" s="49"/>
      <c r="AE13" s="49"/>
      <c r="AF13" s="49"/>
      <c r="AG13" s="49"/>
      <c r="AH13" s="49"/>
      <c r="AI13" s="49"/>
    </row>
    <row r="14" spans="1:35" ht="15" customHeight="1" x14ac:dyDescent="0.2">
      <c r="A14" s="93"/>
      <c r="B14" s="94"/>
      <c r="C14" s="123"/>
      <c r="D14" s="49"/>
      <c r="E14" s="124"/>
      <c r="F14" s="49"/>
      <c r="G14" s="380"/>
      <c r="H14" s="49"/>
      <c r="I14" s="49"/>
      <c r="J14" s="50"/>
      <c r="K14" s="4"/>
      <c r="L14" s="49"/>
      <c r="M14" s="49"/>
      <c r="N14" s="49"/>
      <c r="O14" s="49"/>
      <c r="P14" s="98"/>
      <c r="Q14" s="4"/>
      <c r="R14" s="4"/>
      <c r="S14" s="4"/>
      <c r="T14" s="4"/>
      <c r="U14" s="100"/>
      <c r="V14" s="49"/>
      <c r="W14" s="49"/>
      <c r="X14" s="49"/>
      <c r="Y14" s="49"/>
      <c r="Z14" s="49"/>
      <c r="AA14" s="49"/>
      <c r="AB14" s="49"/>
      <c r="AC14" s="49"/>
      <c r="AD14" s="49"/>
      <c r="AE14" s="49"/>
      <c r="AF14" s="49"/>
      <c r="AG14" s="49"/>
      <c r="AH14" s="49"/>
      <c r="AI14" s="49"/>
    </row>
    <row r="15" spans="1:35" ht="15" customHeight="1" x14ac:dyDescent="0.2">
      <c r="A15" s="125"/>
      <c r="B15" s="449" t="s">
        <v>26</v>
      </c>
      <c r="C15" s="450" t="s">
        <v>27</v>
      </c>
      <c r="D15" s="449" t="s">
        <v>28</v>
      </c>
      <c r="E15" s="449" t="s">
        <v>29</v>
      </c>
      <c r="F15" s="451" t="s">
        <v>30</v>
      </c>
      <c r="G15" s="452" t="s">
        <v>31</v>
      </c>
      <c r="H15" s="450" t="s">
        <v>32</v>
      </c>
      <c r="I15" s="454" t="s">
        <v>33</v>
      </c>
      <c r="J15" s="419"/>
      <c r="K15" s="420"/>
      <c r="L15" s="454" t="s">
        <v>34</v>
      </c>
      <c r="M15" s="419"/>
      <c r="N15" s="420"/>
      <c r="O15" s="450" t="s">
        <v>35</v>
      </c>
      <c r="P15" s="95"/>
      <c r="Q15" s="95"/>
      <c r="R15" s="386"/>
      <c r="S15" s="123"/>
      <c r="T15" s="123"/>
      <c r="U15" s="123"/>
      <c r="V15" s="123"/>
      <c r="W15" s="123"/>
      <c r="X15" s="123"/>
      <c r="Y15" s="123"/>
      <c r="Z15" s="123"/>
      <c r="AA15" s="123"/>
      <c r="AB15" s="123"/>
      <c r="AC15" s="123"/>
      <c r="AD15" s="123"/>
      <c r="AE15" s="123"/>
      <c r="AF15" s="123"/>
      <c r="AG15" s="123"/>
      <c r="AH15" s="123"/>
      <c r="AI15" s="45"/>
    </row>
    <row r="16" spans="1:35" x14ac:dyDescent="0.2">
      <c r="A16" s="125"/>
      <c r="B16" s="425"/>
      <c r="C16" s="425"/>
      <c r="D16" s="425"/>
      <c r="E16" s="425"/>
      <c r="F16" s="425"/>
      <c r="G16" s="453"/>
      <c r="H16" s="425"/>
      <c r="I16" s="454" t="s">
        <v>34</v>
      </c>
      <c r="J16" s="455"/>
      <c r="K16" s="456"/>
      <c r="L16" s="454" t="s">
        <v>34</v>
      </c>
      <c r="M16" s="455"/>
      <c r="N16" s="456"/>
      <c r="O16" s="425"/>
      <c r="P16" s="95"/>
      <c r="Q16" s="95"/>
      <c r="R16" s="386"/>
      <c r="S16" s="123"/>
      <c r="T16" s="123"/>
      <c r="U16" s="123"/>
      <c r="V16" s="123"/>
      <c r="W16" s="123"/>
      <c r="X16" s="123"/>
      <c r="Y16" s="123"/>
      <c r="Z16" s="123"/>
      <c r="AA16" s="123"/>
      <c r="AB16" s="123"/>
      <c r="AC16" s="123"/>
      <c r="AD16" s="123"/>
      <c r="AE16" s="123"/>
      <c r="AF16" s="123"/>
      <c r="AG16" s="123"/>
      <c r="AH16" s="123"/>
      <c r="AI16" s="45"/>
    </row>
    <row r="17" spans="1:35" ht="15.75" hidden="1" x14ac:dyDescent="0.2">
      <c r="A17" s="93"/>
      <c r="B17" s="126"/>
      <c r="C17" s="127"/>
      <c r="D17" s="127"/>
      <c r="E17" s="128"/>
      <c r="F17" s="129"/>
      <c r="G17" s="381"/>
      <c r="H17" s="127"/>
      <c r="I17" s="457"/>
      <c r="J17" s="457"/>
      <c r="K17" s="457"/>
      <c r="L17" s="131"/>
      <c r="M17" s="120"/>
      <c r="N17" s="95"/>
      <c r="O17" s="95"/>
      <c r="P17" s="95"/>
      <c r="Q17" s="95"/>
      <c r="R17" s="386"/>
      <c r="S17" s="49"/>
      <c r="T17" s="49"/>
      <c r="U17" s="49"/>
      <c r="V17" s="49"/>
      <c r="W17" s="49"/>
      <c r="X17" s="49"/>
      <c r="Y17" s="49"/>
      <c r="Z17" s="49"/>
      <c r="AA17" s="49"/>
      <c r="AB17" s="49"/>
      <c r="AC17" s="49"/>
      <c r="AD17" s="49"/>
      <c r="AE17" s="49"/>
      <c r="AF17" s="49"/>
      <c r="AG17" s="49"/>
      <c r="AH17" s="49"/>
      <c r="AI17" s="45"/>
    </row>
    <row r="18" spans="1:35" ht="15" customHeight="1" x14ac:dyDescent="0.2">
      <c r="A18" s="93"/>
      <c r="B18" s="259">
        <v>1</v>
      </c>
      <c r="C18" s="259"/>
      <c r="D18" s="259"/>
      <c r="E18" s="259" t="s">
        <v>36</v>
      </c>
      <c r="F18" s="259"/>
      <c r="G18" s="185"/>
      <c r="H18" s="260"/>
      <c r="I18" s="259"/>
      <c r="J18" s="259"/>
      <c r="K18" s="259"/>
      <c r="L18" s="259"/>
      <c r="M18" s="259"/>
      <c r="N18" s="261">
        <f>ROUND(SUM(N19,N31,N33,N35),2)</f>
        <v>316091.36</v>
      </c>
      <c r="O18" s="262"/>
      <c r="P18" s="132"/>
      <c r="Q18" s="132"/>
      <c r="R18" s="386"/>
      <c r="S18" s="49"/>
      <c r="T18" s="49"/>
      <c r="U18" s="49"/>
      <c r="V18" s="49"/>
      <c r="W18" s="49"/>
      <c r="X18" s="49"/>
      <c r="Y18" s="49"/>
      <c r="Z18" s="49"/>
      <c r="AA18" s="49"/>
      <c r="AB18" s="49"/>
      <c r="AC18" s="49"/>
      <c r="AD18" s="49"/>
      <c r="AE18" s="49"/>
      <c r="AF18" s="49"/>
      <c r="AG18" s="49"/>
      <c r="AH18" s="49"/>
      <c r="AI18" s="45"/>
    </row>
    <row r="19" spans="1:35" x14ac:dyDescent="0.2">
      <c r="A19" s="93"/>
      <c r="B19" s="259" t="s">
        <v>37</v>
      </c>
      <c r="C19" s="259"/>
      <c r="D19" s="259"/>
      <c r="E19" s="259" t="s">
        <v>38</v>
      </c>
      <c r="F19" s="259"/>
      <c r="G19" s="185"/>
      <c r="H19" s="260"/>
      <c r="I19" s="259"/>
      <c r="J19" s="259"/>
      <c r="K19" s="259"/>
      <c r="L19" s="259"/>
      <c r="M19" s="259"/>
      <c r="N19" s="261">
        <f>ROUND(SUM(N20:N30),2)</f>
        <v>213008.51</v>
      </c>
      <c r="O19" s="262"/>
      <c r="P19" s="78"/>
      <c r="Q19" s="50"/>
      <c r="R19" s="386"/>
      <c r="S19" s="49"/>
      <c r="T19" s="49"/>
      <c r="U19" s="49"/>
      <c r="V19" s="49"/>
      <c r="W19" s="49"/>
      <c r="X19" s="49"/>
      <c r="Y19" s="49"/>
      <c r="Z19" s="49"/>
      <c r="AA19" s="49"/>
      <c r="AB19" s="49"/>
      <c r="AC19" s="49"/>
      <c r="AD19" s="49"/>
      <c r="AE19" s="49"/>
      <c r="AF19" s="49"/>
      <c r="AG19" s="49"/>
      <c r="AH19" s="49"/>
      <c r="AI19" s="45"/>
    </row>
    <row r="20" spans="1:35" x14ac:dyDescent="0.2">
      <c r="A20" s="93"/>
      <c r="B20" s="263" t="s">
        <v>39</v>
      </c>
      <c r="C20" s="264" t="s">
        <v>934</v>
      </c>
      <c r="D20" s="263" t="s">
        <v>73</v>
      </c>
      <c r="E20" s="263" t="s">
        <v>935</v>
      </c>
      <c r="F20" s="265" t="s">
        <v>936</v>
      </c>
      <c r="G20" s="382">
        <v>32</v>
      </c>
      <c r="H20" s="266">
        <f>VLOOKUP(C20,CPUS!C:K,9,0)</f>
        <v>990.64260000000002</v>
      </c>
      <c r="I20" s="266"/>
      <c r="J20" s="266"/>
      <c r="K20" s="266">
        <f>ROUND(H20*(1+25.61%),2)</f>
        <v>1244.3499999999999</v>
      </c>
      <c r="L20" s="266"/>
      <c r="M20" s="266"/>
      <c r="N20" s="266">
        <f>ROUND(K20*G20,2)</f>
        <v>39819.199999999997</v>
      </c>
      <c r="O20" s="267"/>
      <c r="P20" s="45"/>
      <c r="Q20" s="50"/>
      <c r="R20" s="386"/>
      <c r="S20" s="49"/>
      <c r="T20" s="49"/>
      <c r="U20" s="49"/>
      <c r="V20" s="49"/>
      <c r="W20" s="49"/>
      <c r="X20" s="49"/>
      <c r="Y20" s="49"/>
      <c r="Z20" s="49"/>
      <c r="AA20" s="49"/>
      <c r="AB20" s="49"/>
      <c r="AC20" s="49"/>
      <c r="AD20" s="49"/>
      <c r="AE20" s="49"/>
      <c r="AF20" s="49"/>
      <c r="AG20" s="49"/>
      <c r="AH20" s="49"/>
      <c r="AI20" s="45"/>
    </row>
    <row r="21" spans="1:35" ht="15.75" customHeight="1" x14ac:dyDescent="0.2">
      <c r="A21" s="93"/>
      <c r="B21" s="263" t="s">
        <v>41</v>
      </c>
      <c r="C21" s="264" t="s">
        <v>997</v>
      </c>
      <c r="D21" s="263" t="s">
        <v>73</v>
      </c>
      <c r="E21" s="263" t="s">
        <v>998</v>
      </c>
      <c r="F21" s="265" t="s">
        <v>43</v>
      </c>
      <c r="G21" s="382">
        <v>18</v>
      </c>
      <c r="H21" s="266">
        <f>VLOOKUP(C21,CPUS!C:K,9,0)</f>
        <v>265.12249999999995</v>
      </c>
      <c r="I21" s="266"/>
      <c r="J21" s="266"/>
      <c r="K21" s="266">
        <f t="shared" ref="K21:K30" si="0">ROUND(H21*(1+25.61%),2)</f>
        <v>333.02</v>
      </c>
      <c r="L21" s="266"/>
      <c r="M21" s="266"/>
      <c r="N21" s="266">
        <f t="shared" ref="N21" si="1">ROUND(K21*G21,2)</f>
        <v>5994.36</v>
      </c>
      <c r="O21" s="267"/>
      <c r="P21" s="45"/>
      <c r="Q21" s="50"/>
      <c r="R21" s="386"/>
      <c r="S21" s="49"/>
      <c r="T21" s="49"/>
      <c r="U21" s="49"/>
      <c r="V21" s="49"/>
      <c r="W21" s="49"/>
      <c r="X21" s="49"/>
      <c r="Y21" s="49"/>
      <c r="Z21" s="49"/>
      <c r="AA21" s="49"/>
      <c r="AB21" s="49"/>
      <c r="AC21" s="49"/>
      <c r="AD21" s="49"/>
      <c r="AE21" s="49"/>
      <c r="AF21" s="49"/>
      <c r="AG21" s="49"/>
      <c r="AH21" s="49"/>
      <c r="AI21" s="45"/>
    </row>
    <row r="22" spans="1:35" ht="15.75" customHeight="1" x14ac:dyDescent="0.2">
      <c r="A22" s="93"/>
      <c r="B22" s="263" t="s">
        <v>44</v>
      </c>
      <c r="C22" s="264" t="s">
        <v>949</v>
      </c>
      <c r="D22" s="263" t="s">
        <v>73</v>
      </c>
      <c r="E22" s="263" t="s">
        <v>47</v>
      </c>
      <c r="F22" s="265" t="s">
        <v>43</v>
      </c>
      <c r="G22" s="382">
        <v>20</v>
      </c>
      <c r="H22" s="266">
        <f>VLOOKUP(C22,CPUS!C:K,9,0)</f>
        <v>1348.5591999999999</v>
      </c>
      <c r="I22" s="266"/>
      <c r="J22" s="266"/>
      <c r="K22" s="266">
        <f t="shared" si="0"/>
        <v>1693.93</v>
      </c>
      <c r="L22" s="266"/>
      <c r="M22" s="266"/>
      <c r="N22" s="266">
        <f>ROUND(K22*G22,2)</f>
        <v>33878.6</v>
      </c>
      <c r="O22" s="267"/>
      <c r="P22" s="374"/>
      <c r="Q22" s="50"/>
      <c r="R22" s="386"/>
      <c r="S22" s="49"/>
      <c r="T22" s="49"/>
      <c r="U22" s="49"/>
      <c r="V22" s="49"/>
      <c r="W22" s="49"/>
      <c r="X22" s="49"/>
      <c r="Y22" s="49"/>
      <c r="Z22" s="49"/>
      <c r="AA22" s="49"/>
      <c r="AB22" s="49"/>
      <c r="AC22" s="49"/>
      <c r="AD22" s="49"/>
      <c r="AE22" s="49"/>
      <c r="AF22" s="49"/>
      <c r="AG22" s="49"/>
      <c r="AH22" s="49"/>
      <c r="AI22" s="45"/>
    </row>
    <row r="23" spans="1:35" ht="15.75" customHeight="1" x14ac:dyDescent="0.2">
      <c r="A23" s="93"/>
      <c r="B23" s="263" t="s">
        <v>45</v>
      </c>
      <c r="C23" s="264">
        <v>95648</v>
      </c>
      <c r="D23" s="263" t="s">
        <v>50</v>
      </c>
      <c r="E23" s="263" t="s">
        <v>51</v>
      </c>
      <c r="F23" s="265" t="s">
        <v>52</v>
      </c>
      <c r="G23" s="382">
        <v>1</v>
      </c>
      <c r="H23" s="266">
        <f>VLOOKUP(C23,SINAPIJAN26!A:D,4,0)</f>
        <v>631.96</v>
      </c>
      <c r="I23" s="266"/>
      <c r="J23" s="266"/>
      <c r="K23" s="266">
        <f t="shared" si="0"/>
        <v>793.8</v>
      </c>
      <c r="L23" s="266"/>
      <c r="M23" s="266"/>
      <c r="N23" s="266">
        <f t="shared" ref="N23:N30" si="2">ROUND(K23*G23,2)</f>
        <v>793.8</v>
      </c>
      <c r="O23" s="267"/>
      <c r="P23" s="266"/>
      <c r="Q23" s="50"/>
      <c r="R23" s="386"/>
      <c r="S23" s="49"/>
      <c r="T23" s="49"/>
      <c r="U23" s="49"/>
      <c r="V23" s="49"/>
      <c r="W23" s="49"/>
      <c r="X23" s="49"/>
      <c r="Y23" s="49"/>
      <c r="Z23" s="49"/>
      <c r="AA23" s="49"/>
      <c r="AB23" s="49"/>
      <c r="AC23" s="49"/>
      <c r="AD23" s="49"/>
      <c r="AE23" s="49"/>
      <c r="AF23" s="49"/>
      <c r="AG23" s="49"/>
      <c r="AH23" s="49"/>
      <c r="AI23" s="45"/>
    </row>
    <row r="24" spans="1:35" ht="15.75" customHeight="1" x14ac:dyDescent="0.2">
      <c r="A24" s="93"/>
      <c r="B24" s="263" t="s">
        <v>48</v>
      </c>
      <c r="C24" s="264">
        <v>95673</v>
      </c>
      <c r="D24" s="263" t="s">
        <v>50</v>
      </c>
      <c r="E24" s="263" t="s">
        <v>55</v>
      </c>
      <c r="F24" s="265" t="s">
        <v>52</v>
      </c>
      <c r="G24" s="382">
        <v>1</v>
      </c>
      <c r="H24" s="266">
        <f>VLOOKUP(C24,SINAPIJAN26!A:D,4,0)</f>
        <v>284.39999999999998</v>
      </c>
      <c r="I24" s="266"/>
      <c r="J24" s="266"/>
      <c r="K24" s="266">
        <f t="shared" si="0"/>
        <v>357.23</v>
      </c>
      <c r="L24" s="266"/>
      <c r="M24" s="266"/>
      <c r="N24" s="266">
        <f t="shared" si="2"/>
        <v>357.23</v>
      </c>
      <c r="O24" s="267"/>
      <c r="P24" s="266"/>
      <c r="Q24" s="50"/>
      <c r="R24" s="386"/>
      <c r="S24" s="49"/>
      <c r="T24" s="49"/>
      <c r="U24" s="49"/>
      <c r="V24" s="49"/>
      <c r="W24" s="49"/>
      <c r="X24" s="49"/>
      <c r="Y24" s="49"/>
      <c r="Z24" s="49"/>
      <c r="AA24" s="49"/>
      <c r="AB24" s="49"/>
      <c r="AC24" s="49"/>
      <c r="AD24" s="49"/>
      <c r="AE24" s="49"/>
      <c r="AF24" s="49"/>
      <c r="AG24" s="49"/>
      <c r="AH24" s="49"/>
      <c r="AI24" s="45"/>
    </row>
    <row r="25" spans="1:35" ht="15.75" customHeight="1" x14ac:dyDescent="0.2">
      <c r="A25" s="93"/>
      <c r="B25" s="263" t="s">
        <v>53</v>
      </c>
      <c r="C25" s="264">
        <v>101509</v>
      </c>
      <c r="D25" s="263" t="s">
        <v>50</v>
      </c>
      <c r="E25" s="263" t="s">
        <v>835</v>
      </c>
      <c r="F25" s="265" t="s">
        <v>52</v>
      </c>
      <c r="G25" s="382">
        <v>1</v>
      </c>
      <c r="H25" s="266">
        <f>VLOOKUP(C25,SINAPIJAN26!A:D,4,0)</f>
        <v>2116.4</v>
      </c>
      <c r="I25" s="266"/>
      <c r="J25" s="266"/>
      <c r="K25" s="266">
        <f t="shared" si="0"/>
        <v>2658.41</v>
      </c>
      <c r="L25" s="266"/>
      <c r="M25" s="266"/>
      <c r="N25" s="266">
        <f t="shared" si="2"/>
        <v>2658.41</v>
      </c>
      <c r="O25" s="267"/>
      <c r="P25" s="266"/>
      <c r="Q25" s="50"/>
      <c r="R25" s="386"/>
      <c r="S25" s="49"/>
      <c r="T25" s="49"/>
      <c r="U25" s="49"/>
      <c r="V25" s="49"/>
      <c r="W25" s="49"/>
      <c r="X25" s="49"/>
      <c r="Y25" s="49"/>
      <c r="Z25" s="49"/>
      <c r="AA25" s="49"/>
      <c r="AB25" s="49"/>
      <c r="AC25" s="49"/>
      <c r="AD25" s="49"/>
      <c r="AE25" s="49"/>
      <c r="AF25" s="49"/>
      <c r="AG25" s="49"/>
      <c r="AH25" s="49"/>
      <c r="AI25" s="45"/>
    </row>
    <row r="26" spans="1:35" ht="15.75" customHeight="1" x14ac:dyDescent="0.2">
      <c r="A26" s="93"/>
      <c r="B26" s="263" t="s">
        <v>17543</v>
      </c>
      <c r="C26" s="264">
        <v>103689</v>
      </c>
      <c r="D26" s="263" t="s">
        <v>50</v>
      </c>
      <c r="E26" s="263" t="s">
        <v>59</v>
      </c>
      <c r="F26" s="265" t="s">
        <v>43</v>
      </c>
      <c r="G26" s="382">
        <v>6</v>
      </c>
      <c r="H26" s="266">
        <f>VLOOKUP(C26,SINAPIJAN26!A:D,4,0)</f>
        <v>478.1</v>
      </c>
      <c r="I26" s="266"/>
      <c r="J26" s="266"/>
      <c r="K26" s="266">
        <f t="shared" si="0"/>
        <v>600.54</v>
      </c>
      <c r="L26" s="266"/>
      <c r="M26" s="266"/>
      <c r="N26" s="266">
        <f t="shared" si="2"/>
        <v>3603.24</v>
      </c>
      <c r="O26" s="267"/>
      <c r="P26" s="266"/>
      <c r="Q26" s="50"/>
      <c r="R26" s="386"/>
      <c r="S26" s="49"/>
      <c r="T26" s="49"/>
      <c r="U26" s="49"/>
      <c r="V26" s="49"/>
      <c r="W26" s="49"/>
      <c r="X26" s="49"/>
      <c r="Y26" s="49"/>
      <c r="Z26" s="49"/>
      <c r="AA26" s="49"/>
      <c r="AB26" s="49"/>
      <c r="AC26" s="49"/>
      <c r="AD26" s="49"/>
      <c r="AE26" s="49"/>
      <c r="AF26" s="49"/>
      <c r="AG26" s="49"/>
      <c r="AH26" s="49"/>
      <c r="AI26" s="45"/>
    </row>
    <row r="27" spans="1:35" ht="15.75" customHeight="1" x14ac:dyDescent="0.2">
      <c r="A27" s="93"/>
      <c r="B27" s="263" t="s">
        <v>17544</v>
      </c>
      <c r="C27" s="264" t="s">
        <v>950</v>
      </c>
      <c r="D27" s="263" t="s">
        <v>73</v>
      </c>
      <c r="E27" s="263" t="s">
        <v>60</v>
      </c>
      <c r="F27" s="265" t="s">
        <v>61</v>
      </c>
      <c r="G27" s="382">
        <v>160</v>
      </c>
      <c r="H27" s="266">
        <f>VLOOKUP(C27,CPUS!C:K,9,0)</f>
        <v>116.136</v>
      </c>
      <c r="I27" s="266"/>
      <c r="J27" s="266"/>
      <c r="K27" s="266">
        <f t="shared" si="0"/>
        <v>145.88</v>
      </c>
      <c r="L27" s="266"/>
      <c r="M27" s="266"/>
      <c r="N27" s="266">
        <f t="shared" si="2"/>
        <v>23340.799999999999</v>
      </c>
      <c r="O27" s="267"/>
      <c r="P27" s="266"/>
      <c r="Q27" s="50"/>
      <c r="R27" s="386"/>
      <c r="S27" s="49"/>
      <c r="T27" s="49"/>
      <c r="U27" s="49"/>
      <c r="V27" s="49"/>
      <c r="W27" s="49"/>
      <c r="X27" s="49"/>
      <c r="Y27" s="49"/>
      <c r="Z27" s="49"/>
      <c r="AA27" s="49"/>
      <c r="AB27" s="49"/>
      <c r="AC27" s="49"/>
      <c r="AD27" s="49"/>
      <c r="AE27" s="49"/>
      <c r="AF27" s="49"/>
      <c r="AG27" s="49"/>
      <c r="AH27" s="49"/>
      <c r="AI27" s="45"/>
    </row>
    <row r="28" spans="1:35" ht="15.75" customHeight="1" x14ac:dyDescent="0.2">
      <c r="A28" s="347"/>
      <c r="B28" s="263" t="s">
        <v>17536</v>
      </c>
      <c r="C28" s="264" t="s">
        <v>17541</v>
      </c>
      <c r="D28" s="263" t="s">
        <v>215</v>
      </c>
      <c r="E28" s="263" t="s">
        <v>17542</v>
      </c>
      <c r="F28" s="265" t="s">
        <v>17545</v>
      </c>
      <c r="G28" s="382">
        <v>1</v>
      </c>
      <c r="H28" s="266">
        <v>8270</v>
      </c>
      <c r="I28" s="266"/>
      <c r="J28" s="266"/>
      <c r="K28" s="266">
        <f t="shared" si="0"/>
        <v>10387.950000000001</v>
      </c>
      <c r="L28" s="266"/>
      <c r="M28" s="266"/>
      <c r="N28" s="266">
        <f t="shared" si="2"/>
        <v>10387.950000000001</v>
      </c>
      <c r="O28" s="267"/>
      <c r="P28" s="266"/>
      <c r="Q28" s="50"/>
      <c r="R28" s="386"/>
      <c r="S28" s="49"/>
      <c r="T28" s="49"/>
      <c r="U28" s="49"/>
      <c r="V28" s="49"/>
      <c r="W28" s="49"/>
      <c r="X28" s="49"/>
      <c r="Y28" s="49"/>
      <c r="Z28" s="49"/>
      <c r="AA28" s="49"/>
      <c r="AB28" s="49"/>
      <c r="AC28" s="49"/>
      <c r="AD28" s="49"/>
      <c r="AE28" s="49"/>
      <c r="AF28" s="49"/>
      <c r="AG28" s="49"/>
      <c r="AH28" s="49"/>
      <c r="AI28" s="45"/>
    </row>
    <row r="29" spans="1:35" ht="15.75" customHeight="1" x14ac:dyDescent="0.2">
      <c r="A29" s="347"/>
      <c r="B29" s="263" t="s">
        <v>17537</v>
      </c>
      <c r="C29" s="264" t="s">
        <v>17538</v>
      </c>
      <c r="D29" s="263" t="s">
        <v>215</v>
      </c>
      <c r="E29" s="263" t="s">
        <v>17539</v>
      </c>
      <c r="F29" s="265" t="s">
        <v>83</v>
      </c>
      <c r="G29" s="382">
        <v>84</v>
      </c>
      <c r="H29" s="266">
        <v>142.79</v>
      </c>
      <c r="I29" s="266"/>
      <c r="J29" s="266"/>
      <c r="K29" s="266">
        <f t="shared" si="0"/>
        <v>179.36</v>
      </c>
      <c r="L29" s="266"/>
      <c r="M29" s="266"/>
      <c r="N29" s="266">
        <f t="shared" si="2"/>
        <v>15066.24</v>
      </c>
      <c r="O29" s="267"/>
      <c r="P29" s="266"/>
      <c r="Q29" s="50"/>
      <c r="R29" s="386"/>
      <c r="S29" s="49"/>
      <c r="T29" s="49"/>
      <c r="U29" s="49"/>
      <c r="V29" s="49"/>
      <c r="W29" s="49"/>
      <c r="X29" s="49"/>
      <c r="Y29" s="49"/>
      <c r="Z29" s="49"/>
      <c r="AA29" s="49"/>
      <c r="AB29" s="49"/>
      <c r="AC29" s="49"/>
      <c r="AD29" s="49"/>
      <c r="AE29" s="49"/>
      <c r="AF29" s="49"/>
      <c r="AG29" s="49"/>
      <c r="AH29" s="49"/>
      <c r="AI29" s="45"/>
    </row>
    <row r="30" spans="1:35" ht="15.75" customHeight="1" x14ac:dyDescent="0.2">
      <c r="A30" s="93"/>
      <c r="B30" s="263" t="s">
        <v>17540</v>
      </c>
      <c r="C30" s="264">
        <v>98459</v>
      </c>
      <c r="D30" s="263" t="s">
        <v>50</v>
      </c>
      <c r="E30" s="263" t="s">
        <v>63</v>
      </c>
      <c r="F30" s="265" t="s">
        <v>43</v>
      </c>
      <c r="G30" s="382">
        <v>638</v>
      </c>
      <c r="H30" s="266">
        <f>VLOOKUP(C30,SINAPIJAN26!A:D,4,0)</f>
        <v>96.22</v>
      </c>
      <c r="I30" s="266"/>
      <c r="J30" s="266"/>
      <c r="K30" s="266">
        <f t="shared" si="0"/>
        <v>120.86</v>
      </c>
      <c r="L30" s="266"/>
      <c r="M30" s="266"/>
      <c r="N30" s="266">
        <f t="shared" si="2"/>
        <v>77108.679999999993</v>
      </c>
      <c r="O30" s="267"/>
      <c r="P30" s="266"/>
      <c r="Q30" s="50"/>
      <c r="R30" s="386"/>
      <c r="S30" s="49"/>
      <c r="T30" s="49"/>
      <c r="U30" s="49"/>
      <c r="V30" s="49"/>
      <c r="W30" s="49"/>
      <c r="X30" s="49"/>
      <c r="Y30" s="49"/>
      <c r="Z30" s="49"/>
      <c r="AA30" s="49"/>
      <c r="AB30" s="49"/>
      <c r="AC30" s="49"/>
      <c r="AD30" s="49"/>
      <c r="AE30" s="49"/>
      <c r="AF30" s="49"/>
      <c r="AG30" s="49"/>
      <c r="AH30" s="49"/>
      <c r="AI30" s="45"/>
    </row>
    <row r="31" spans="1:35" ht="15.75" customHeight="1" x14ac:dyDescent="0.2">
      <c r="A31" s="93"/>
      <c r="B31" s="259" t="s">
        <v>64</v>
      </c>
      <c r="C31" s="259"/>
      <c r="D31" s="259"/>
      <c r="E31" s="259" t="s">
        <v>65</v>
      </c>
      <c r="F31" s="259"/>
      <c r="G31" s="185"/>
      <c r="H31" s="185"/>
      <c r="I31" s="259"/>
      <c r="J31" s="259"/>
      <c r="K31" s="259"/>
      <c r="L31" s="259"/>
      <c r="M31" s="259"/>
      <c r="N31" s="261">
        <f>ROUND(SUM(N32),2)</f>
        <v>58919.58</v>
      </c>
      <c r="O31" s="262"/>
      <c r="P31" s="260"/>
      <c r="Q31" s="50"/>
      <c r="R31" s="386"/>
      <c r="S31" s="49"/>
      <c r="T31" s="49"/>
      <c r="U31" s="49"/>
      <c r="V31" s="49"/>
      <c r="W31" s="49"/>
      <c r="X31" s="49"/>
      <c r="Y31" s="49"/>
      <c r="Z31" s="49"/>
      <c r="AA31" s="49"/>
      <c r="AB31" s="49"/>
      <c r="AC31" s="49"/>
      <c r="AD31" s="49"/>
      <c r="AE31" s="49"/>
      <c r="AF31" s="49"/>
      <c r="AG31" s="49"/>
      <c r="AH31" s="49"/>
      <c r="AI31" s="45"/>
    </row>
    <row r="32" spans="1:35" ht="15.75" customHeight="1" x14ac:dyDescent="0.2">
      <c r="A32" s="93"/>
      <c r="B32" s="263" t="s">
        <v>66</v>
      </c>
      <c r="C32" s="264">
        <v>93565</v>
      </c>
      <c r="D32" s="263" t="s">
        <v>50</v>
      </c>
      <c r="E32" s="263" t="s">
        <v>68</v>
      </c>
      <c r="F32" s="265" t="s">
        <v>69</v>
      </c>
      <c r="G32" s="382">
        <v>2</v>
      </c>
      <c r="H32" s="266">
        <f>VLOOKUP(C32,SINAPIJAN26!A:D,4,0)</f>
        <v>23453.38</v>
      </c>
      <c r="I32" s="266"/>
      <c r="J32" s="266"/>
      <c r="K32" s="266">
        <f>ROUND(H32*(1+25.61%),2)</f>
        <v>29459.79</v>
      </c>
      <c r="L32" s="266"/>
      <c r="M32" s="266"/>
      <c r="N32" s="266">
        <f>ROUND(K32*G32,2)</f>
        <v>58919.58</v>
      </c>
      <c r="O32" s="267"/>
      <c r="P32" s="266"/>
      <c r="Q32" s="50"/>
      <c r="R32" s="386"/>
      <c r="S32" s="49"/>
      <c r="T32" s="49"/>
      <c r="U32" s="49"/>
      <c r="V32" s="49"/>
      <c r="W32" s="49"/>
      <c r="X32" s="49"/>
      <c r="Y32" s="49"/>
      <c r="Z32" s="49"/>
      <c r="AA32" s="49"/>
      <c r="AB32" s="49"/>
      <c r="AC32" s="49"/>
      <c r="AD32" s="49"/>
      <c r="AE32" s="49"/>
      <c r="AF32" s="49"/>
      <c r="AG32" s="49"/>
      <c r="AH32" s="49"/>
      <c r="AI32" s="45"/>
    </row>
    <row r="33" spans="1:35" ht="15.75" customHeight="1" x14ac:dyDescent="0.2">
      <c r="A33" s="93"/>
      <c r="B33" s="259" t="s">
        <v>70</v>
      </c>
      <c r="C33" s="259"/>
      <c r="D33" s="259"/>
      <c r="E33" s="259" t="s">
        <v>71</v>
      </c>
      <c r="F33" s="259"/>
      <c r="G33" s="185"/>
      <c r="H33" s="185"/>
      <c r="I33" s="185"/>
      <c r="J33" s="259"/>
      <c r="K33" s="259"/>
      <c r="L33" s="259"/>
      <c r="M33" s="259"/>
      <c r="N33" s="261">
        <f>SUM(N34)</f>
        <v>11664.29</v>
      </c>
      <c r="O33" s="262"/>
      <c r="P33" s="260"/>
      <c r="Q33" s="50"/>
      <c r="R33" s="386"/>
      <c r="S33" s="49"/>
      <c r="T33" s="49"/>
      <c r="U33" s="49"/>
      <c r="V33" s="49"/>
      <c r="W33" s="49"/>
      <c r="X33" s="49"/>
      <c r="Y33" s="49"/>
      <c r="Z33" s="49"/>
      <c r="AA33" s="49"/>
      <c r="AB33" s="49"/>
      <c r="AC33" s="49"/>
      <c r="AD33" s="49"/>
      <c r="AE33" s="49"/>
      <c r="AF33" s="49"/>
      <c r="AG33" s="49"/>
      <c r="AH33" s="49"/>
      <c r="AI33" s="45"/>
    </row>
    <row r="34" spans="1:35" ht="15.75" customHeight="1" x14ac:dyDescent="0.2">
      <c r="A34" s="93"/>
      <c r="B34" s="263" t="s">
        <v>72</v>
      </c>
      <c r="C34" s="264" t="s">
        <v>972</v>
      </c>
      <c r="D34" s="263" t="s">
        <v>73</v>
      </c>
      <c r="E34" s="263" t="s">
        <v>774</v>
      </c>
      <c r="F34" s="265" t="s">
        <v>52</v>
      </c>
      <c r="G34" s="382">
        <v>1</v>
      </c>
      <c r="H34" s="266">
        <f>VLOOKUP(C34,CPUS!C:K,9,0)</f>
        <v>9286.1190200000001</v>
      </c>
      <c r="I34" s="266"/>
      <c r="J34" s="266"/>
      <c r="K34" s="266">
        <f t="shared" ref="K34" si="3">ROUND(H34*(1+25.61%),2)</f>
        <v>11664.29</v>
      </c>
      <c r="L34" s="266"/>
      <c r="M34" s="266"/>
      <c r="N34" s="266">
        <f t="shared" ref="N34" si="4">ROUND(K34*G34,2)</f>
        <v>11664.29</v>
      </c>
      <c r="O34" s="267"/>
      <c r="P34" s="266"/>
      <c r="Q34" s="50"/>
      <c r="R34" s="386"/>
      <c r="S34" s="49"/>
      <c r="T34" s="49"/>
      <c r="U34" s="49"/>
      <c r="V34" s="49"/>
      <c r="W34" s="49"/>
      <c r="X34" s="49"/>
      <c r="Y34" s="49"/>
      <c r="Z34" s="49"/>
      <c r="AA34" s="49"/>
      <c r="AB34" s="49"/>
      <c r="AC34" s="49"/>
      <c r="AD34" s="49"/>
      <c r="AE34" s="49"/>
      <c r="AF34" s="49"/>
      <c r="AG34" s="49"/>
      <c r="AH34" s="49"/>
      <c r="AI34" s="45"/>
    </row>
    <row r="35" spans="1:35" ht="15.75" customHeight="1" x14ac:dyDescent="0.2">
      <c r="A35" s="93"/>
      <c r="B35" s="259" t="s">
        <v>74</v>
      </c>
      <c r="C35" s="259"/>
      <c r="D35" s="259"/>
      <c r="E35" s="259" t="s">
        <v>75</v>
      </c>
      <c r="F35" s="259"/>
      <c r="G35" s="185"/>
      <c r="H35" s="185"/>
      <c r="I35" s="185"/>
      <c r="J35" s="259"/>
      <c r="K35" s="259"/>
      <c r="L35" s="259"/>
      <c r="M35" s="259"/>
      <c r="N35" s="261">
        <f>SUM(N36)</f>
        <v>32498.98</v>
      </c>
      <c r="O35" s="262"/>
      <c r="P35" s="260"/>
      <c r="Q35" s="50"/>
      <c r="R35" s="386"/>
      <c r="S35" s="49"/>
      <c r="T35" s="49"/>
      <c r="U35" s="49"/>
      <c r="V35" s="49"/>
      <c r="W35" s="49"/>
      <c r="X35" s="49"/>
      <c r="Y35" s="49"/>
      <c r="Z35" s="49"/>
      <c r="AA35" s="49"/>
      <c r="AB35" s="49"/>
      <c r="AC35" s="49"/>
      <c r="AD35" s="49"/>
      <c r="AE35" s="49"/>
      <c r="AF35" s="49"/>
      <c r="AG35" s="49"/>
      <c r="AH35" s="49"/>
      <c r="AI35" s="45"/>
    </row>
    <row r="36" spans="1:35" ht="15.75" customHeight="1" x14ac:dyDescent="0.2">
      <c r="A36" s="93"/>
      <c r="B36" s="263" t="s">
        <v>76</v>
      </c>
      <c r="C36" s="264" t="s">
        <v>77</v>
      </c>
      <c r="D36" s="263" t="s">
        <v>73</v>
      </c>
      <c r="E36" s="263" t="s">
        <v>78</v>
      </c>
      <c r="F36" s="265" t="s">
        <v>79</v>
      </c>
      <c r="G36" s="382">
        <v>700.56</v>
      </c>
      <c r="H36" s="266">
        <f>VLOOKUP(C36,CPUS!C:K,9,0)</f>
        <v>36.934640000000002</v>
      </c>
      <c r="I36" s="266"/>
      <c r="J36" s="266"/>
      <c r="K36" s="266">
        <f t="shared" ref="K36" si="5">ROUND(H36*(1+25.61%),2)</f>
        <v>46.39</v>
      </c>
      <c r="L36" s="266"/>
      <c r="M36" s="266"/>
      <c r="N36" s="266">
        <f t="shared" ref="N36" si="6">ROUND(K36*G36,2)</f>
        <v>32498.98</v>
      </c>
      <c r="O36" s="267"/>
      <c r="P36" s="266"/>
      <c r="Q36" s="50"/>
      <c r="R36" s="386"/>
      <c r="S36" s="49"/>
      <c r="T36" s="49"/>
      <c r="U36" s="49"/>
      <c r="V36" s="49"/>
      <c r="W36" s="49"/>
      <c r="X36" s="49"/>
      <c r="Y36" s="49"/>
      <c r="Z36" s="49"/>
      <c r="AA36" s="49"/>
      <c r="AB36" s="49"/>
      <c r="AC36" s="49"/>
      <c r="AD36" s="49"/>
      <c r="AE36" s="49"/>
      <c r="AF36" s="49"/>
      <c r="AG36" s="49"/>
      <c r="AH36" s="49"/>
      <c r="AI36" s="45"/>
    </row>
    <row r="37" spans="1:35" ht="15.75" customHeight="1" x14ac:dyDescent="0.2">
      <c r="A37" s="93"/>
      <c r="B37" s="259">
        <v>2</v>
      </c>
      <c r="C37" s="259"/>
      <c r="D37" s="259"/>
      <c r="E37" s="259" t="s">
        <v>80</v>
      </c>
      <c r="F37" s="259"/>
      <c r="G37" s="185"/>
      <c r="H37" s="185"/>
      <c r="I37" s="185"/>
      <c r="J37" s="259"/>
      <c r="K37" s="259"/>
      <c r="L37" s="259"/>
      <c r="M37" s="259"/>
      <c r="N37" s="261">
        <f>SUM(N38,N57,N74)</f>
        <v>1251275.4099999999</v>
      </c>
      <c r="O37" s="262"/>
      <c r="P37" s="260"/>
      <c r="Q37" s="50"/>
      <c r="R37" s="386"/>
      <c r="S37" s="49"/>
      <c r="T37" s="49"/>
      <c r="U37" s="49"/>
      <c r="V37" s="49"/>
      <c r="W37" s="49"/>
      <c r="X37" s="49"/>
      <c r="Y37" s="49"/>
      <c r="Z37" s="49"/>
      <c r="AA37" s="49"/>
      <c r="AB37" s="49"/>
      <c r="AC37" s="49"/>
      <c r="AD37" s="49"/>
      <c r="AE37" s="49"/>
      <c r="AF37" s="49"/>
      <c r="AG37" s="49"/>
      <c r="AH37" s="49"/>
      <c r="AI37" s="45"/>
    </row>
    <row r="38" spans="1:35" ht="15.75" customHeight="1" x14ac:dyDescent="0.2">
      <c r="A38" s="93"/>
      <c r="B38" s="259" t="s">
        <v>81</v>
      </c>
      <c r="C38" s="259"/>
      <c r="D38" s="259"/>
      <c r="E38" s="259" t="s">
        <v>1241</v>
      </c>
      <c r="F38" s="259"/>
      <c r="G38" s="185"/>
      <c r="H38" s="185"/>
      <c r="I38" s="259"/>
      <c r="J38" s="259"/>
      <c r="K38" s="259"/>
      <c r="L38" s="259"/>
      <c r="M38" s="259"/>
      <c r="N38" s="261">
        <f>SUM(N39:N56)</f>
        <v>990925.59999999986</v>
      </c>
      <c r="O38" s="262"/>
      <c r="P38" s="260"/>
      <c r="Q38" s="50"/>
      <c r="R38" s="386"/>
      <c r="S38" s="49"/>
      <c r="T38" s="49"/>
      <c r="U38" s="49"/>
      <c r="V38" s="49"/>
      <c r="W38" s="49"/>
      <c r="X38" s="49"/>
      <c r="Y38" s="49"/>
      <c r="Z38" s="49"/>
      <c r="AA38" s="49"/>
      <c r="AB38" s="49"/>
      <c r="AC38" s="49"/>
      <c r="AD38" s="49"/>
      <c r="AE38" s="49"/>
      <c r="AF38" s="49"/>
      <c r="AG38" s="49"/>
      <c r="AH38" s="49"/>
      <c r="AI38" s="45"/>
    </row>
    <row r="39" spans="1:35" ht="15.75" customHeight="1" x14ac:dyDescent="0.2">
      <c r="A39" s="93"/>
      <c r="B39" s="263" t="s">
        <v>1242</v>
      </c>
      <c r="C39" s="264">
        <v>99059</v>
      </c>
      <c r="D39" s="263" t="s">
        <v>50</v>
      </c>
      <c r="E39" s="263" t="s">
        <v>1243</v>
      </c>
      <c r="F39" s="265" t="s">
        <v>83</v>
      </c>
      <c r="G39" s="382">
        <v>203</v>
      </c>
      <c r="H39" s="266">
        <f>VLOOKUP(C39,SINAPIJAN26!A:D,4,0)</f>
        <v>81.25</v>
      </c>
      <c r="I39" s="266"/>
      <c r="J39" s="266"/>
      <c r="K39" s="266">
        <f t="shared" ref="K39" si="7">ROUND(H39*(1+25.61%),2)</f>
        <v>102.06</v>
      </c>
      <c r="L39" s="266"/>
      <c r="M39" s="266"/>
      <c r="N39" s="266">
        <f t="shared" ref="N39" si="8">ROUND(K39*G39,2)</f>
        <v>20718.18</v>
      </c>
      <c r="O39" s="267"/>
      <c r="P39" s="266"/>
      <c r="Q39" s="50"/>
      <c r="R39" s="386"/>
      <c r="S39" s="49"/>
      <c r="T39" s="49"/>
      <c r="U39" s="49"/>
      <c r="V39" s="49"/>
      <c r="W39" s="49"/>
      <c r="X39" s="49"/>
      <c r="Y39" s="49"/>
      <c r="Z39" s="49"/>
      <c r="AA39" s="49"/>
      <c r="AB39" s="49"/>
      <c r="AC39" s="49"/>
      <c r="AD39" s="49"/>
      <c r="AE39" s="49"/>
      <c r="AF39" s="49"/>
      <c r="AG39" s="49"/>
      <c r="AH39" s="49"/>
      <c r="AI39" s="45"/>
    </row>
    <row r="40" spans="1:35" ht="15.75" customHeight="1" x14ac:dyDescent="0.2">
      <c r="A40" s="347"/>
      <c r="B40" s="263" t="s">
        <v>17546</v>
      </c>
      <c r="C40" s="264" t="s">
        <v>17563</v>
      </c>
      <c r="D40" s="263" t="s">
        <v>215</v>
      </c>
      <c r="E40" s="263" t="s">
        <v>17564</v>
      </c>
      <c r="F40" s="265" t="s">
        <v>17565</v>
      </c>
      <c r="G40" s="382">
        <v>2627.66</v>
      </c>
      <c r="H40" s="266">
        <v>39.909999999999997</v>
      </c>
      <c r="I40" s="266"/>
      <c r="J40" s="266"/>
      <c r="K40" s="266">
        <f t="shared" ref="K40:K56" si="9">ROUND(H40*(1+25.61%),2)</f>
        <v>50.13</v>
      </c>
      <c r="L40" s="266"/>
      <c r="M40" s="266"/>
      <c r="N40" s="266">
        <f t="shared" ref="N40:N56" si="10">ROUND(K40*G40,2)</f>
        <v>131724.6</v>
      </c>
      <c r="O40" s="267"/>
      <c r="P40" s="266"/>
      <c r="Q40" s="50"/>
      <c r="R40" s="386"/>
      <c r="S40" s="49"/>
      <c r="T40" s="49"/>
      <c r="U40" s="49"/>
      <c r="V40" s="49"/>
      <c r="W40" s="49"/>
      <c r="X40" s="49"/>
      <c r="Y40" s="49"/>
      <c r="Z40" s="49"/>
      <c r="AA40" s="49"/>
      <c r="AB40" s="49"/>
      <c r="AC40" s="49"/>
      <c r="AD40" s="49"/>
      <c r="AE40" s="49"/>
      <c r="AF40" s="49"/>
      <c r="AG40" s="49"/>
      <c r="AH40" s="49"/>
      <c r="AI40" s="45"/>
    </row>
    <row r="41" spans="1:35" ht="15.75" customHeight="1" x14ac:dyDescent="0.2">
      <c r="A41" s="93"/>
      <c r="B41" s="263" t="s">
        <v>17547</v>
      </c>
      <c r="C41" s="264">
        <v>93358</v>
      </c>
      <c r="D41" s="263" t="s">
        <v>50</v>
      </c>
      <c r="E41" s="263" t="s">
        <v>1244</v>
      </c>
      <c r="F41" s="265" t="s">
        <v>61</v>
      </c>
      <c r="G41" s="382">
        <v>86.39</v>
      </c>
      <c r="H41" s="266">
        <f>VLOOKUP(C41,SINAPIJAN26!A:D,4,0)</f>
        <v>120.69</v>
      </c>
      <c r="I41" s="266"/>
      <c r="J41" s="266"/>
      <c r="K41" s="266">
        <f t="shared" si="9"/>
        <v>151.6</v>
      </c>
      <c r="L41" s="266"/>
      <c r="M41" s="266"/>
      <c r="N41" s="266">
        <f t="shared" si="10"/>
        <v>13096.72</v>
      </c>
      <c r="O41" s="267"/>
      <c r="P41" s="266"/>
      <c r="Q41" s="50"/>
      <c r="R41" s="386"/>
      <c r="S41" s="49"/>
      <c r="T41" s="49"/>
      <c r="U41" s="49"/>
      <c r="V41" s="49"/>
      <c r="W41" s="49"/>
      <c r="X41" s="49"/>
      <c r="Y41" s="49"/>
      <c r="Z41" s="49"/>
      <c r="AA41" s="49"/>
      <c r="AB41" s="49"/>
      <c r="AC41" s="49"/>
      <c r="AD41" s="49"/>
      <c r="AE41" s="49"/>
      <c r="AF41" s="49"/>
      <c r="AG41" s="49"/>
      <c r="AH41" s="49"/>
      <c r="AI41" s="45"/>
    </row>
    <row r="42" spans="1:35" ht="15.75" customHeight="1" x14ac:dyDescent="0.2">
      <c r="A42" s="93"/>
      <c r="B42" s="263" t="s">
        <v>17548</v>
      </c>
      <c r="C42" s="264">
        <v>90100</v>
      </c>
      <c r="D42" s="263" t="s">
        <v>50</v>
      </c>
      <c r="E42" s="263" t="s">
        <v>1245</v>
      </c>
      <c r="F42" s="265" t="s">
        <v>61</v>
      </c>
      <c r="G42" s="382">
        <v>777.53</v>
      </c>
      <c r="H42" s="266">
        <f>VLOOKUP(C42,SINAPIJAN26!A:D,4,0)</f>
        <v>15.19</v>
      </c>
      <c r="I42" s="266"/>
      <c r="J42" s="266"/>
      <c r="K42" s="266">
        <f t="shared" si="9"/>
        <v>19.079999999999998</v>
      </c>
      <c r="L42" s="266"/>
      <c r="M42" s="266"/>
      <c r="N42" s="266">
        <f t="shared" si="10"/>
        <v>14835.27</v>
      </c>
      <c r="O42" s="267"/>
      <c r="P42" s="45"/>
      <c r="Q42" s="50"/>
      <c r="R42" s="386"/>
      <c r="S42" s="49"/>
      <c r="T42" s="49"/>
      <c r="U42" s="49"/>
      <c r="V42" s="49"/>
      <c r="W42" s="49"/>
      <c r="X42" s="49"/>
      <c r="Y42" s="49"/>
      <c r="Z42" s="49"/>
      <c r="AA42" s="49"/>
      <c r="AB42" s="49"/>
      <c r="AC42" s="49"/>
      <c r="AD42" s="49"/>
      <c r="AE42" s="49"/>
      <c r="AF42" s="49"/>
      <c r="AG42" s="49"/>
      <c r="AH42" s="49"/>
      <c r="AI42" s="45"/>
    </row>
    <row r="43" spans="1:35" ht="15.75" customHeight="1" x14ac:dyDescent="0.2">
      <c r="A43" s="93"/>
      <c r="B43" s="263" t="s">
        <v>17549</v>
      </c>
      <c r="C43" s="264">
        <v>100324</v>
      </c>
      <c r="D43" s="263" t="s">
        <v>50</v>
      </c>
      <c r="E43" s="263" t="s">
        <v>89</v>
      </c>
      <c r="F43" s="265" t="s">
        <v>61</v>
      </c>
      <c r="G43" s="382">
        <v>193.6</v>
      </c>
      <c r="H43" s="266">
        <f>VLOOKUP(C43,SINAPIJAN26!A:D,4,0)</f>
        <v>215.85</v>
      </c>
      <c r="I43" s="266"/>
      <c r="J43" s="266"/>
      <c r="K43" s="266">
        <f t="shared" si="9"/>
        <v>271.13</v>
      </c>
      <c r="L43" s="266"/>
      <c r="M43" s="266"/>
      <c r="N43" s="266">
        <f t="shared" si="10"/>
        <v>52490.77</v>
      </c>
      <c r="O43" s="267"/>
      <c r="P43" s="45"/>
      <c r="Q43" s="50"/>
      <c r="R43" s="386"/>
      <c r="S43" s="49"/>
      <c r="T43" s="49"/>
      <c r="U43" s="49"/>
      <c r="V43" s="49"/>
      <c r="W43" s="49"/>
      <c r="X43" s="49"/>
      <c r="Y43" s="49"/>
      <c r="Z43" s="49"/>
      <c r="AA43" s="49"/>
      <c r="AB43" s="49"/>
      <c r="AC43" s="49"/>
      <c r="AD43" s="49"/>
      <c r="AE43" s="49"/>
      <c r="AF43" s="49"/>
      <c r="AG43" s="49"/>
      <c r="AH43" s="49"/>
      <c r="AI43" s="45"/>
    </row>
    <row r="44" spans="1:35" ht="15.75" customHeight="1" x14ac:dyDescent="0.2">
      <c r="A44" s="93"/>
      <c r="B44" s="263" t="s">
        <v>17550</v>
      </c>
      <c r="C44" s="264">
        <v>96534</v>
      </c>
      <c r="D44" s="263" t="s">
        <v>50</v>
      </c>
      <c r="E44" s="263" t="s">
        <v>91</v>
      </c>
      <c r="F44" s="265" t="s">
        <v>43</v>
      </c>
      <c r="G44" s="382">
        <v>1258.5999999999999</v>
      </c>
      <c r="H44" s="266">
        <f>VLOOKUP(C44,SINAPIJAN26!A:D,4,0)</f>
        <v>97.58</v>
      </c>
      <c r="I44" s="266"/>
      <c r="J44" s="266"/>
      <c r="K44" s="266">
        <f t="shared" si="9"/>
        <v>122.57</v>
      </c>
      <c r="L44" s="266"/>
      <c r="M44" s="266"/>
      <c r="N44" s="266">
        <f t="shared" si="10"/>
        <v>154266.6</v>
      </c>
      <c r="O44" s="267"/>
      <c r="P44" s="45"/>
      <c r="Q44" s="50"/>
      <c r="R44" s="386"/>
      <c r="S44" s="49"/>
      <c r="T44" s="49"/>
      <c r="U44" s="49"/>
      <c r="V44" s="49"/>
      <c r="W44" s="49"/>
      <c r="X44" s="49"/>
      <c r="Y44" s="49"/>
      <c r="Z44" s="49"/>
      <c r="AA44" s="49"/>
      <c r="AB44" s="49"/>
      <c r="AC44" s="49"/>
      <c r="AD44" s="49"/>
      <c r="AE44" s="49"/>
      <c r="AF44" s="49"/>
      <c r="AG44" s="49"/>
      <c r="AH44" s="49"/>
      <c r="AI44" s="45"/>
    </row>
    <row r="45" spans="1:35" ht="15.75" customHeight="1" x14ac:dyDescent="0.2">
      <c r="A45" s="93"/>
      <c r="B45" s="263" t="s">
        <v>17551</v>
      </c>
      <c r="C45" s="264">
        <v>96543</v>
      </c>
      <c r="D45" s="263" t="s">
        <v>50</v>
      </c>
      <c r="E45" s="263" t="s">
        <v>93</v>
      </c>
      <c r="F45" s="265" t="s">
        <v>94</v>
      </c>
      <c r="G45" s="382">
        <v>1395.6</v>
      </c>
      <c r="H45" s="266">
        <f>VLOOKUP(C45,SINAPIJAN26!A:D,4,0)</f>
        <v>23.4</v>
      </c>
      <c r="I45" s="266"/>
      <c r="J45" s="266"/>
      <c r="K45" s="266">
        <f t="shared" si="9"/>
        <v>29.39</v>
      </c>
      <c r="L45" s="266"/>
      <c r="M45" s="266"/>
      <c r="N45" s="266">
        <f t="shared" si="10"/>
        <v>41016.68</v>
      </c>
      <c r="O45" s="267"/>
      <c r="P45" s="45"/>
      <c r="Q45" s="50"/>
      <c r="R45" s="386"/>
      <c r="S45" s="49"/>
      <c r="T45" s="49"/>
      <c r="U45" s="49"/>
      <c r="V45" s="49"/>
      <c r="W45" s="49"/>
      <c r="X45" s="49"/>
      <c r="Y45" s="49"/>
      <c r="Z45" s="49"/>
      <c r="AA45" s="49"/>
      <c r="AB45" s="49"/>
      <c r="AC45" s="49"/>
      <c r="AD45" s="49"/>
      <c r="AE45" s="49"/>
      <c r="AF45" s="49"/>
      <c r="AG45" s="49"/>
      <c r="AH45" s="49"/>
      <c r="AI45" s="45"/>
    </row>
    <row r="46" spans="1:35" ht="15.75" customHeight="1" x14ac:dyDescent="0.2">
      <c r="A46" s="93"/>
      <c r="B46" s="263" t="s">
        <v>17552</v>
      </c>
      <c r="C46" s="264">
        <v>96544</v>
      </c>
      <c r="D46" s="263" t="s">
        <v>50</v>
      </c>
      <c r="E46" s="263" t="s">
        <v>864</v>
      </c>
      <c r="F46" s="265" t="s">
        <v>94</v>
      </c>
      <c r="G46" s="382">
        <v>22.4</v>
      </c>
      <c r="H46" s="266">
        <f>VLOOKUP(C46,SINAPIJAN26!A:D,4,0)</f>
        <v>20.23</v>
      </c>
      <c r="I46" s="266"/>
      <c r="J46" s="266"/>
      <c r="K46" s="266">
        <f t="shared" si="9"/>
        <v>25.41</v>
      </c>
      <c r="L46" s="266"/>
      <c r="M46" s="266"/>
      <c r="N46" s="266">
        <f t="shared" si="10"/>
        <v>569.17999999999995</v>
      </c>
      <c r="O46" s="267"/>
      <c r="P46" s="45"/>
      <c r="Q46" s="50"/>
      <c r="R46" s="386"/>
      <c r="S46" s="49"/>
      <c r="T46" s="49"/>
      <c r="U46" s="49"/>
      <c r="V46" s="49"/>
      <c r="W46" s="49"/>
      <c r="X46" s="49"/>
      <c r="Y46" s="49"/>
      <c r="Z46" s="49"/>
      <c r="AA46" s="49"/>
      <c r="AB46" s="49"/>
      <c r="AC46" s="49"/>
      <c r="AD46" s="49"/>
      <c r="AE46" s="49"/>
      <c r="AF46" s="49"/>
      <c r="AG46" s="49"/>
      <c r="AH46" s="49"/>
      <c r="AI46" s="45"/>
    </row>
    <row r="47" spans="1:35" ht="15.75" customHeight="1" x14ac:dyDescent="0.2">
      <c r="A47" s="93"/>
      <c r="B47" s="263" t="s">
        <v>17553</v>
      </c>
      <c r="C47" s="264">
        <v>96545</v>
      </c>
      <c r="D47" s="263" t="s">
        <v>50</v>
      </c>
      <c r="E47" s="263" t="s">
        <v>96</v>
      </c>
      <c r="F47" s="265" t="s">
        <v>94</v>
      </c>
      <c r="G47" s="382">
        <v>779.8</v>
      </c>
      <c r="H47" s="266">
        <f>VLOOKUP(C47,SINAPIJAN26!A:D,4,0)</f>
        <v>17.600000000000001</v>
      </c>
      <c r="I47" s="266"/>
      <c r="J47" s="266"/>
      <c r="K47" s="266">
        <f t="shared" si="9"/>
        <v>22.11</v>
      </c>
      <c r="L47" s="266"/>
      <c r="M47" s="266"/>
      <c r="N47" s="266">
        <f t="shared" si="10"/>
        <v>17241.38</v>
      </c>
      <c r="O47" s="267"/>
      <c r="P47" s="45"/>
      <c r="Q47" s="50"/>
      <c r="R47" s="386"/>
      <c r="S47" s="49"/>
      <c r="T47" s="49"/>
      <c r="U47" s="49"/>
      <c r="V47" s="49"/>
      <c r="W47" s="49"/>
      <c r="X47" s="49"/>
      <c r="Y47" s="49"/>
      <c r="Z47" s="49"/>
      <c r="AA47" s="49"/>
      <c r="AB47" s="49"/>
      <c r="AC47" s="49"/>
      <c r="AD47" s="49"/>
      <c r="AE47" s="49"/>
      <c r="AF47" s="49"/>
      <c r="AG47" s="49"/>
      <c r="AH47" s="49"/>
      <c r="AI47" s="45"/>
    </row>
    <row r="48" spans="1:35" ht="15.75" customHeight="1" x14ac:dyDescent="0.2">
      <c r="A48" s="93"/>
      <c r="B48" s="263" t="s">
        <v>17554</v>
      </c>
      <c r="C48" s="264">
        <v>96546</v>
      </c>
      <c r="D48" s="263" t="s">
        <v>50</v>
      </c>
      <c r="E48" s="263" t="s">
        <v>98</v>
      </c>
      <c r="F48" s="265" t="s">
        <v>94</v>
      </c>
      <c r="G48" s="382">
        <v>5503</v>
      </c>
      <c r="H48" s="266">
        <f>VLOOKUP(C48,SINAPIJAN26!A:D,4,0)</f>
        <v>15.06</v>
      </c>
      <c r="I48" s="266"/>
      <c r="J48" s="266"/>
      <c r="K48" s="266">
        <f t="shared" si="9"/>
        <v>18.920000000000002</v>
      </c>
      <c r="L48" s="266"/>
      <c r="M48" s="266"/>
      <c r="N48" s="266">
        <f t="shared" si="10"/>
        <v>104116.76</v>
      </c>
      <c r="O48" s="267"/>
      <c r="P48" s="45"/>
      <c r="Q48" s="50"/>
      <c r="R48" s="386"/>
      <c r="S48" s="49"/>
      <c r="T48" s="49"/>
      <c r="U48" s="49"/>
      <c r="V48" s="49"/>
      <c r="W48" s="49"/>
      <c r="X48" s="49"/>
      <c r="Y48" s="49"/>
      <c r="Z48" s="49"/>
      <c r="AA48" s="49"/>
      <c r="AB48" s="49"/>
      <c r="AC48" s="49"/>
      <c r="AD48" s="49"/>
      <c r="AE48" s="49"/>
      <c r="AF48" s="49"/>
      <c r="AG48" s="49"/>
      <c r="AH48" s="49"/>
      <c r="AI48" s="45"/>
    </row>
    <row r="49" spans="1:35" ht="15.75" customHeight="1" x14ac:dyDescent="0.2">
      <c r="A49" s="93"/>
      <c r="B49" s="263" t="s">
        <v>17555</v>
      </c>
      <c r="C49" s="264">
        <v>104920</v>
      </c>
      <c r="D49" s="263" t="s">
        <v>50</v>
      </c>
      <c r="E49" s="263" t="s">
        <v>100</v>
      </c>
      <c r="F49" s="265" t="s">
        <v>94</v>
      </c>
      <c r="G49" s="382">
        <v>1736.5</v>
      </c>
      <c r="H49" s="266">
        <f>VLOOKUP(C49,SINAPIJAN26!A:D,4,0)</f>
        <v>11.18</v>
      </c>
      <c r="I49" s="266"/>
      <c r="J49" s="266"/>
      <c r="K49" s="266">
        <f t="shared" si="9"/>
        <v>14.04</v>
      </c>
      <c r="L49" s="266"/>
      <c r="M49" s="266"/>
      <c r="N49" s="266">
        <f t="shared" si="10"/>
        <v>24380.46</v>
      </c>
      <c r="O49" s="267"/>
      <c r="P49" s="45"/>
      <c r="Q49" s="50"/>
      <c r="R49" s="386"/>
      <c r="S49" s="49"/>
      <c r="T49" s="49"/>
      <c r="U49" s="49"/>
      <c r="V49" s="49"/>
      <c r="W49" s="49"/>
      <c r="X49" s="49"/>
      <c r="Y49" s="49"/>
      <c r="Z49" s="49"/>
      <c r="AA49" s="49"/>
      <c r="AB49" s="49"/>
      <c r="AC49" s="49"/>
      <c r="AD49" s="49"/>
      <c r="AE49" s="49"/>
      <c r="AF49" s="49"/>
      <c r="AG49" s="49"/>
      <c r="AH49" s="49"/>
      <c r="AI49" s="45"/>
    </row>
    <row r="50" spans="1:35" ht="15.75" customHeight="1" x14ac:dyDescent="0.2">
      <c r="A50" s="93"/>
      <c r="B50" s="263" t="s">
        <v>17556</v>
      </c>
      <c r="C50" s="264">
        <v>104921</v>
      </c>
      <c r="D50" s="263" t="s">
        <v>50</v>
      </c>
      <c r="E50" s="263" t="s">
        <v>102</v>
      </c>
      <c r="F50" s="265" t="s">
        <v>94</v>
      </c>
      <c r="G50" s="382">
        <v>3253.2</v>
      </c>
      <c r="H50" s="266">
        <f>VLOOKUP(C50,SINAPIJAN26!A:D,4,0)</f>
        <v>10.3</v>
      </c>
      <c r="I50" s="266"/>
      <c r="J50" s="266"/>
      <c r="K50" s="266">
        <f t="shared" si="9"/>
        <v>12.94</v>
      </c>
      <c r="L50" s="266"/>
      <c r="M50" s="266"/>
      <c r="N50" s="266">
        <f t="shared" si="10"/>
        <v>42096.41</v>
      </c>
      <c r="O50" s="267"/>
      <c r="P50" s="45"/>
      <c r="Q50" s="50"/>
      <c r="R50" s="386"/>
      <c r="S50" s="49"/>
      <c r="T50" s="49"/>
      <c r="U50" s="49"/>
      <c r="V50" s="49"/>
      <c r="W50" s="49"/>
      <c r="X50" s="49"/>
      <c r="Y50" s="49"/>
      <c r="Z50" s="49"/>
      <c r="AA50" s="49"/>
      <c r="AB50" s="49"/>
      <c r="AC50" s="49"/>
      <c r="AD50" s="49"/>
      <c r="AE50" s="49"/>
      <c r="AF50" s="49"/>
      <c r="AG50" s="49"/>
      <c r="AH50" s="45"/>
      <c r="AI50" s="45"/>
    </row>
    <row r="51" spans="1:35" ht="15.75" customHeight="1" x14ac:dyDescent="0.2">
      <c r="A51" s="93"/>
      <c r="B51" s="263" t="s">
        <v>17557</v>
      </c>
      <c r="C51" s="264">
        <v>104922</v>
      </c>
      <c r="D51" s="263" t="s">
        <v>50</v>
      </c>
      <c r="E51" s="263" t="s">
        <v>1247</v>
      </c>
      <c r="F51" s="265" t="s">
        <v>94</v>
      </c>
      <c r="G51" s="382">
        <v>644</v>
      </c>
      <c r="H51" s="266">
        <f>VLOOKUP(C51,SINAPIJAN26!A:D,4,0)</f>
        <v>11.06</v>
      </c>
      <c r="I51" s="266"/>
      <c r="J51" s="266"/>
      <c r="K51" s="266">
        <f t="shared" si="9"/>
        <v>13.89</v>
      </c>
      <c r="L51" s="266"/>
      <c r="M51" s="266"/>
      <c r="N51" s="266">
        <f t="shared" si="10"/>
        <v>8945.16</v>
      </c>
      <c r="O51" s="267"/>
      <c r="P51" s="45"/>
      <c r="Q51" s="50"/>
      <c r="R51" s="386"/>
      <c r="S51" s="49"/>
      <c r="T51" s="49"/>
      <c r="U51" s="49"/>
      <c r="V51" s="49"/>
      <c r="W51" s="49"/>
      <c r="X51" s="49"/>
      <c r="Y51" s="49"/>
      <c r="Z51" s="49"/>
      <c r="AA51" s="49"/>
      <c r="AB51" s="49"/>
      <c r="AC51" s="49"/>
      <c r="AD51" s="49"/>
      <c r="AE51" s="49"/>
      <c r="AF51" s="49"/>
      <c r="AG51" s="49"/>
      <c r="AH51" s="45"/>
      <c r="AI51" s="45"/>
    </row>
    <row r="52" spans="1:35" ht="15.75" customHeight="1" x14ac:dyDescent="0.2">
      <c r="A52" s="93"/>
      <c r="B52" s="263" t="s">
        <v>17558</v>
      </c>
      <c r="C52" s="264" t="s">
        <v>17591</v>
      </c>
      <c r="D52" s="263" t="s">
        <v>73</v>
      </c>
      <c r="E52" s="263" t="s">
        <v>1250</v>
      </c>
      <c r="F52" s="265" t="s">
        <v>61</v>
      </c>
      <c r="G52" s="382">
        <v>233.6</v>
      </c>
      <c r="H52" s="266">
        <f>VLOOKUP(C52,CPUS!C:K,9,0)</f>
        <v>699.49135999999999</v>
      </c>
      <c r="I52" s="266"/>
      <c r="J52" s="266"/>
      <c r="K52" s="266">
        <f t="shared" si="9"/>
        <v>878.63</v>
      </c>
      <c r="L52" s="266"/>
      <c r="M52" s="266"/>
      <c r="N52" s="266">
        <f t="shared" si="10"/>
        <v>205247.97</v>
      </c>
      <c r="O52" s="267"/>
      <c r="P52" s="45"/>
      <c r="Q52" s="50"/>
      <c r="R52" s="386"/>
      <c r="S52" s="49"/>
      <c r="T52" s="49"/>
      <c r="U52" s="49"/>
      <c r="V52" s="49"/>
      <c r="W52" s="49"/>
      <c r="X52" s="49"/>
      <c r="Y52" s="49"/>
      <c r="Z52" s="49"/>
      <c r="AA52" s="49"/>
      <c r="AB52" s="49"/>
      <c r="AC52" s="49"/>
      <c r="AD52" s="49"/>
      <c r="AE52" s="49"/>
      <c r="AF52" s="49"/>
      <c r="AG52" s="49"/>
      <c r="AH52" s="45"/>
      <c r="AI52" s="45"/>
    </row>
    <row r="53" spans="1:35" ht="15.75" customHeight="1" x14ac:dyDescent="0.2">
      <c r="A53" s="93"/>
      <c r="B53" s="263" t="s">
        <v>17559</v>
      </c>
      <c r="C53" s="264">
        <v>100574</v>
      </c>
      <c r="D53" s="263" t="s">
        <v>50</v>
      </c>
      <c r="E53" s="263" t="s">
        <v>1251</v>
      </c>
      <c r="F53" s="265" t="s">
        <v>61</v>
      </c>
      <c r="G53" s="382">
        <v>1052.52</v>
      </c>
      <c r="H53" s="266">
        <f>VLOOKUP(C53,SINAPIJAN26!A:D,4,0)</f>
        <v>1.53</v>
      </c>
      <c r="I53" s="266"/>
      <c r="J53" s="266"/>
      <c r="K53" s="266">
        <f t="shared" si="9"/>
        <v>1.92</v>
      </c>
      <c r="L53" s="266"/>
      <c r="M53" s="266"/>
      <c r="N53" s="266">
        <f t="shared" si="10"/>
        <v>2020.84</v>
      </c>
      <c r="O53" s="267"/>
      <c r="P53" s="45"/>
      <c r="Q53" s="50"/>
      <c r="R53" s="386"/>
      <c r="S53" s="49"/>
      <c r="T53" s="49"/>
      <c r="U53" s="49"/>
      <c r="V53" s="49"/>
      <c r="W53" s="49"/>
      <c r="X53" s="49"/>
      <c r="Y53" s="49"/>
      <c r="Z53" s="49"/>
      <c r="AA53" s="49"/>
      <c r="AB53" s="49"/>
      <c r="AC53" s="49"/>
      <c r="AD53" s="49"/>
      <c r="AE53" s="49"/>
      <c r="AF53" s="49"/>
      <c r="AG53" s="49"/>
      <c r="AH53" s="45"/>
      <c r="AI53" s="45"/>
    </row>
    <row r="54" spans="1:35" ht="15.75" customHeight="1" x14ac:dyDescent="0.2">
      <c r="A54" s="93"/>
      <c r="B54" s="263" t="s">
        <v>17560</v>
      </c>
      <c r="C54" s="264">
        <v>93382</v>
      </c>
      <c r="D54" s="263" t="s">
        <v>50</v>
      </c>
      <c r="E54" s="263" t="s">
        <v>105</v>
      </c>
      <c r="F54" s="265" t="s">
        <v>61</v>
      </c>
      <c r="G54" s="382">
        <v>819.39</v>
      </c>
      <c r="H54" s="266">
        <f>VLOOKUP(C54,SINAPIJAN26!A:D,4,0)</f>
        <v>35.89</v>
      </c>
      <c r="I54" s="266"/>
      <c r="J54" s="266"/>
      <c r="K54" s="266">
        <f t="shared" si="9"/>
        <v>45.08</v>
      </c>
      <c r="L54" s="266"/>
      <c r="M54" s="266"/>
      <c r="N54" s="266">
        <f t="shared" si="10"/>
        <v>36938.1</v>
      </c>
      <c r="O54" s="267"/>
      <c r="P54" s="45"/>
      <c r="Q54" s="50"/>
      <c r="R54" s="386"/>
      <c r="S54" s="49"/>
      <c r="T54" s="49"/>
      <c r="U54" s="49"/>
      <c r="V54" s="49"/>
      <c r="W54" s="49"/>
      <c r="X54" s="49"/>
      <c r="Y54" s="49"/>
      <c r="Z54" s="49"/>
      <c r="AA54" s="49"/>
      <c r="AB54" s="49"/>
      <c r="AC54" s="49"/>
      <c r="AD54" s="49"/>
      <c r="AE54" s="49"/>
      <c r="AF54" s="49"/>
      <c r="AG54" s="49"/>
      <c r="AH54" s="45"/>
      <c r="AI54" s="45"/>
    </row>
    <row r="55" spans="1:35" ht="15.75" customHeight="1" x14ac:dyDescent="0.2">
      <c r="A55" s="93"/>
      <c r="B55" s="263" t="s">
        <v>17561</v>
      </c>
      <c r="C55" s="264">
        <v>98557</v>
      </c>
      <c r="D55" s="263" t="s">
        <v>50</v>
      </c>
      <c r="E55" s="263" t="s">
        <v>107</v>
      </c>
      <c r="F55" s="265" t="s">
        <v>43</v>
      </c>
      <c r="G55" s="382">
        <v>1258.5999999999999</v>
      </c>
      <c r="H55" s="266">
        <f>VLOOKUP(C55,SINAPIJAN26!A:D,4,0)</f>
        <v>57.4</v>
      </c>
      <c r="I55" s="266"/>
      <c r="J55" s="266"/>
      <c r="K55" s="266">
        <f t="shared" si="9"/>
        <v>72.099999999999994</v>
      </c>
      <c r="L55" s="266"/>
      <c r="M55" s="266"/>
      <c r="N55" s="266">
        <f t="shared" si="10"/>
        <v>90745.06</v>
      </c>
      <c r="O55" s="267"/>
      <c r="P55" s="45"/>
      <c r="Q55" s="50"/>
      <c r="R55" s="386"/>
      <c r="S55" s="49"/>
      <c r="T55" s="49"/>
      <c r="U55" s="49"/>
      <c r="V55" s="49"/>
      <c r="W55" s="49"/>
      <c r="X55" s="49"/>
      <c r="Y55" s="49"/>
      <c r="Z55" s="49"/>
      <c r="AA55" s="49"/>
      <c r="AB55" s="49"/>
      <c r="AC55" s="49"/>
      <c r="AD55" s="49"/>
      <c r="AE55" s="49"/>
      <c r="AF55" s="49"/>
      <c r="AG55" s="49"/>
      <c r="AH55" s="45"/>
      <c r="AI55" s="45"/>
    </row>
    <row r="56" spans="1:35" ht="15.75" customHeight="1" x14ac:dyDescent="0.2">
      <c r="A56" s="93"/>
      <c r="B56" s="263" t="s">
        <v>17562</v>
      </c>
      <c r="C56" s="264" t="s">
        <v>1005</v>
      </c>
      <c r="D56" s="263" t="s">
        <v>73</v>
      </c>
      <c r="E56" s="263" t="s">
        <v>108</v>
      </c>
      <c r="F56" s="265" t="s">
        <v>61</v>
      </c>
      <c r="G56" s="382">
        <v>233.6</v>
      </c>
      <c r="H56" s="266">
        <f>VLOOKUP(C56,CPUS!C:K,9,0)</f>
        <v>103.85749</v>
      </c>
      <c r="I56" s="266"/>
      <c r="J56" s="266"/>
      <c r="K56" s="266">
        <f t="shared" si="9"/>
        <v>130.46</v>
      </c>
      <c r="L56" s="266"/>
      <c r="M56" s="266"/>
      <c r="N56" s="266">
        <f t="shared" si="10"/>
        <v>30475.46</v>
      </c>
      <c r="O56" s="267"/>
      <c r="P56" s="45"/>
      <c r="Q56" s="50"/>
      <c r="R56" s="386"/>
      <c r="S56" s="49"/>
      <c r="T56" s="49"/>
      <c r="U56" s="49"/>
      <c r="V56" s="49"/>
      <c r="W56" s="49"/>
      <c r="X56" s="49"/>
      <c r="Y56" s="49"/>
      <c r="Z56" s="49"/>
      <c r="AA56" s="49"/>
      <c r="AB56" s="49"/>
      <c r="AC56" s="49"/>
      <c r="AD56" s="49"/>
      <c r="AE56" s="49"/>
      <c r="AF56" s="49"/>
      <c r="AG56" s="49"/>
      <c r="AH56" s="45"/>
      <c r="AI56" s="45"/>
    </row>
    <row r="57" spans="1:35" ht="15.75" customHeight="1" x14ac:dyDescent="0.2">
      <c r="A57" s="133"/>
      <c r="B57" s="259" t="s">
        <v>84</v>
      </c>
      <c r="C57" s="259"/>
      <c r="D57" s="259"/>
      <c r="E57" s="259" t="s">
        <v>1253</v>
      </c>
      <c r="F57" s="259"/>
      <c r="G57" s="185"/>
      <c r="H57" s="185"/>
      <c r="I57" s="185"/>
      <c r="J57" s="259"/>
      <c r="K57" s="259"/>
      <c r="L57" s="259"/>
      <c r="M57" s="259"/>
      <c r="N57" s="261">
        <f>SUM(N58:N73)</f>
        <v>189884.85</v>
      </c>
      <c r="O57" s="262"/>
      <c r="P57" s="45"/>
      <c r="Q57" s="50"/>
      <c r="R57" s="386"/>
      <c r="S57" s="66"/>
      <c r="T57" s="66"/>
      <c r="U57" s="66"/>
      <c r="V57" s="66"/>
      <c r="W57" s="66"/>
      <c r="X57" s="66"/>
      <c r="Y57" s="66"/>
      <c r="Z57" s="66"/>
      <c r="AA57" s="66"/>
      <c r="AB57" s="66"/>
      <c r="AC57" s="66"/>
      <c r="AD57" s="66"/>
      <c r="AE57" s="66"/>
      <c r="AF57" s="66"/>
      <c r="AG57" s="66"/>
      <c r="AH57" s="8"/>
      <c r="AI57" s="45"/>
    </row>
    <row r="58" spans="1:35" ht="15.75" customHeight="1" x14ac:dyDescent="0.2">
      <c r="A58" s="93"/>
      <c r="B58" s="263" t="s">
        <v>1254</v>
      </c>
      <c r="C58" s="264">
        <v>99059</v>
      </c>
      <c r="D58" s="263" t="s">
        <v>50</v>
      </c>
      <c r="E58" s="263" t="s">
        <v>1243</v>
      </c>
      <c r="F58" s="265" t="s">
        <v>83</v>
      </c>
      <c r="G58" s="382">
        <v>97</v>
      </c>
      <c r="H58" s="266">
        <f>VLOOKUP(C58,SINAPIJAN26!A:D,4,0)</f>
        <v>81.25</v>
      </c>
      <c r="I58" s="266"/>
      <c r="J58" s="266"/>
      <c r="K58" s="266">
        <f t="shared" ref="K58" si="11">ROUND(H58*(1+25.61%),2)</f>
        <v>102.06</v>
      </c>
      <c r="L58" s="266"/>
      <c r="M58" s="266"/>
      <c r="N58" s="266">
        <f t="shared" ref="N58" si="12">ROUND(K58*G58,2)</f>
        <v>9899.82</v>
      </c>
      <c r="O58" s="267"/>
      <c r="P58" s="45"/>
      <c r="Q58" s="50"/>
      <c r="R58" s="386"/>
      <c r="S58" s="49"/>
      <c r="T58" s="49"/>
      <c r="U58" s="49"/>
      <c r="V58" s="49"/>
      <c r="W58" s="49"/>
      <c r="X58" s="49"/>
      <c r="Y58" s="49"/>
      <c r="Z58" s="49"/>
      <c r="AA58" s="49"/>
      <c r="AB58" s="49"/>
      <c r="AC58" s="49"/>
      <c r="AD58" s="49"/>
      <c r="AE58" s="49"/>
      <c r="AF58" s="49"/>
      <c r="AG58" s="49"/>
      <c r="AH58" s="45"/>
      <c r="AI58" s="45"/>
    </row>
    <row r="59" spans="1:35" ht="27" customHeight="1" x14ac:dyDescent="0.2">
      <c r="A59" s="93"/>
      <c r="B59" s="263" t="s">
        <v>1255</v>
      </c>
      <c r="C59" s="264">
        <v>93358</v>
      </c>
      <c r="D59" s="263" t="s">
        <v>50</v>
      </c>
      <c r="E59" s="263" t="s">
        <v>1244</v>
      </c>
      <c r="F59" s="265" t="s">
        <v>61</v>
      </c>
      <c r="G59" s="382">
        <v>18.7</v>
      </c>
      <c r="H59" s="266">
        <f>VLOOKUP(C59,SINAPIJAN26!A:D,4,0)</f>
        <v>120.69</v>
      </c>
      <c r="I59" s="266"/>
      <c r="J59" s="266"/>
      <c r="K59" s="266">
        <f t="shared" ref="K59:K73" si="13">ROUND(H59*(1+25.61%),2)</f>
        <v>151.6</v>
      </c>
      <c r="L59" s="266"/>
      <c r="M59" s="266"/>
      <c r="N59" s="266">
        <f t="shared" ref="N59:N73" si="14">ROUND(K59*G59,2)</f>
        <v>2834.92</v>
      </c>
      <c r="O59" s="267"/>
      <c r="P59" s="45"/>
      <c r="Q59" s="50"/>
      <c r="R59" s="386"/>
      <c r="S59" s="49"/>
      <c r="T59" s="49"/>
      <c r="U59" s="49"/>
      <c r="V59" s="49"/>
      <c r="W59" s="49"/>
      <c r="X59" s="49"/>
      <c r="Y59" s="49"/>
      <c r="Z59" s="49"/>
      <c r="AA59" s="49"/>
      <c r="AB59" s="49"/>
      <c r="AC59" s="49"/>
      <c r="AD59" s="49"/>
      <c r="AE59" s="49"/>
      <c r="AF59" s="49"/>
      <c r="AG59" s="49"/>
      <c r="AH59" s="45"/>
      <c r="AI59" s="45"/>
    </row>
    <row r="60" spans="1:35" ht="15.75" customHeight="1" x14ac:dyDescent="0.2">
      <c r="A60" s="93"/>
      <c r="B60" s="263" t="s">
        <v>1256</v>
      </c>
      <c r="C60" s="264">
        <v>90100</v>
      </c>
      <c r="D60" s="263" t="s">
        <v>50</v>
      </c>
      <c r="E60" s="263" t="s">
        <v>1245</v>
      </c>
      <c r="F60" s="265" t="s">
        <v>61</v>
      </c>
      <c r="G60" s="382">
        <v>168.33</v>
      </c>
      <c r="H60" s="266">
        <f>VLOOKUP(C60,SINAPIJAN26!A:D,4,0)</f>
        <v>15.19</v>
      </c>
      <c r="I60" s="266"/>
      <c r="J60" s="266"/>
      <c r="K60" s="266">
        <f t="shared" si="13"/>
        <v>19.079999999999998</v>
      </c>
      <c r="L60" s="266"/>
      <c r="M60" s="266"/>
      <c r="N60" s="266">
        <f t="shared" si="14"/>
        <v>3211.74</v>
      </c>
      <c r="O60" s="267"/>
      <c r="P60" s="45"/>
      <c r="Q60" s="50"/>
      <c r="R60" s="386"/>
      <c r="S60" s="49"/>
      <c r="T60" s="49"/>
      <c r="U60" s="49"/>
      <c r="V60" s="49"/>
      <c r="W60" s="49"/>
      <c r="X60" s="49"/>
      <c r="Y60" s="49"/>
      <c r="Z60" s="49"/>
      <c r="AA60" s="49"/>
      <c r="AB60" s="49"/>
      <c r="AC60" s="49"/>
      <c r="AD60" s="49"/>
      <c r="AE60" s="49"/>
      <c r="AF60" s="49"/>
      <c r="AG60" s="49"/>
      <c r="AH60" s="45"/>
      <c r="AI60" s="45"/>
    </row>
    <row r="61" spans="1:35" ht="15.75" customHeight="1" x14ac:dyDescent="0.2">
      <c r="A61" s="93"/>
      <c r="B61" s="263" t="s">
        <v>1257</v>
      </c>
      <c r="C61" s="264">
        <v>100324</v>
      </c>
      <c r="D61" s="263" t="s">
        <v>50</v>
      </c>
      <c r="E61" s="263" t="s">
        <v>89</v>
      </c>
      <c r="F61" s="265" t="s">
        <v>61</v>
      </c>
      <c r="G61" s="382">
        <v>23.82</v>
      </c>
      <c r="H61" s="266">
        <f>VLOOKUP(C61,SINAPIJAN26!A:D,4,0)</f>
        <v>215.85</v>
      </c>
      <c r="I61" s="266"/>
      <c r="J61" s="266"/>
      <c r="K61" s="266">
        <f t="shared" si="13"/>
        <v>271.13</v>
      </c>
      <c r="L61" s="266"/>
      <c r="M61" s="266"/>
      <c r="N61" s="266">
        <f t="shared" si="14"/>
        <v>6458.32</v>
      </c>
      <c r="O61" s="267"/>
      <c r="P61" s="45"/>
      <c r="Q61" s="50"/>
      <c r="R61" s="386"/>
      <c r="S61" s="49"/>
      <c r="T61" s="49"/>
      <c r="U61" s="49"/>
      <c r="V61" s="49"/>
      <c r="W61" s="49"/>
      <c r="X61" s="49"/>
      <c r="Y61" s="49"/>
      <c r="Z61" s="49"/>
      <c r="AA61" s="49"/>
      <c r="AB61" s="49"/>
      <c r="AC61" s="49"/>
      <c r="AD61" s="49"/>
      <c r="AE61" s="49"/>
      <c r="AF61" s="49"/>
      <c r="AG61" s="49"/>
      <c r="AH61" s="45"/>
      <c r="AI61" s="45"/>
    </row>
    <row r="62" spans="1:35" ht="15.75" customHeight="1" x14ac:dyDescent="0.2">
      <c r="A62" s="93"/>
      <c r="B62" s="263" t="s">
        <v>1258</v>
      </c>
      <c r="C62" s="264">
        <v>96534</v>
      </c>
      <c r="D62" s="263" t="s">
        <v>50</v>
      </c>
      <c r="E62" s="263" t="s">
        <v>91</v>
      </c>
      <c r="F62" s="265" t="s">
        <v>43</v>
      </c>
      <c r="G62" s="382">
        <v>247.9</v>
      </c>
      <c r="H62" s="266">
        <f>VLOOKUP(C62,SINAPIJAN26!A:D,4,0)</f>
        <v>97.58</v>
      </c>
      <c r="I62" s="266"/>
      <c r="J62" s="266"/>
      <c r="K62" s="266">
        <f t="shared" si="13"/>
        <v>122.57</v>
      </c>
      <c r="L62" s="266"/>
      <c r="M62" s="266"/>
      <c r="N62" s="266">
        <f t="shared" si="14"/>
        <v>30385.1</v>
      </c>
      <c r="O62" s="267"/>
      <c r="P62" s="45"/>
      <c r="Q62" s="50"/>
      <c r="R62" s="124"/>
      <c r="S62" s="49"/>
      <c r="T62" s="49"/>
      <c r="U62" s="49"/>
      <c r="V62" s="49"/>
      <c r="W62" s="49"/>
      <c r="X62" s="49"/>
      <c r="Y62" s="49"/>
      <c r="Z62" s="49"/>
      <c r="AA62" s="49"/>
      <c r="AB62" s="49"/>
      <c r="AC62" s="49"/>
      <c r="AD62" s="49"/>
      <c r="AE62" s="49"/>
      <c r="AF62" s="49"/>
      <c r="AG62" s="49"/>
      <c r="AH62" s="45"/>
      <c r="AI62" s="45"/>
    </row>
    <row r="63" spans="1:35" ht="15.75" customHeight="1" x14ac:dyDescent="0.2">
      <c r="A63" s="93"/>
      <c r="B63" s="263" t="s">
        <v>1259</v>
      </c>
      <c r="C63" s="264">
        <v>96543</v>
      </c>
      <c r="D63" s="263" t="s">
        <v>50</v>
      </c>
      <c r="E63" s="263" t="s">
        <v>93</v>
      </c>
      <c r="F63" s="265" t="s">
        <v>94</v>
      </c>
      <c r="G63" s="382">
        <v>328.3</v>
      </c>
      <c r="H63" s="266">
        <f>VLOOKUP(C63,SINAPIJAN26!A:D,4,0)</f>
        <v>23.4</v>
      </c>
      <c r="I63" s="266"/>
      <c r="J63" s="266"/>
      <c r="K63" s="266">
        <f t="shared" si="13"/>
        <v>29.39</v>
      </c>
      <c r="L63" s="266"/>
      <c r="M63" s="266"/>
      <c r="N63" s="266">
        <f t="shared" si="14"/>
        <v>9648.74</v>
      </c>
      <c r="O63" s="267"/>
      <c r="P63" s="45"/>
      <c r="Q63" s="50"/>
      <c r="R63" s="124"/>
      <c r="S63" s="49"/>
      <c r="T63" s="49"/>
      <c r="U63" s="49"/>
      <c r="V63" s="49"/>
      <c r="W63" s="49"/>
      <c r="X63" s="49"/>
      <c r="Y63" s="49"/>
      <c r="Z63" s="49"/>
      <c r="AA63" s="49"/>
      <c r="AB63" s="49"/>
      <c r="AC63" s="49"/>
      <c r="AD63" s="49"/>
      <c r="AE63" s="49"/>
      <c r="AF63" s="49"/>
      <c r="AG63" s="49"/>
      <c r="AH63" s="45"/>
      <c r="AI63" s="45"/>
    </row>
    <row r="64" spans="1:35" ht="15.75" customHeight="1" x14ac:dyDescent="0.2">
      <c r="A64" s="135"/>
      <c r="B64" s="263" t="s">
        <v>1260</v>
      </c>
      <c r="C64" s="264">
        <v>96544</v>
      </c>
      <c r="D64" s="263" t="s">
        <v>50</v>
      </c>
      <c r="E64" s="263" t="s">
        <v>864</v>
      </c>
      <c r="F64" s="265" t="s">
        <v>94</v>
      </c>
      <c r="G64" s="382">
        <v>90.7</v>
      </c>
      <c r="H64" s="266">
        <f>VLOOKUP(C64,SINAPIJAN26!A:D,4,0)</f>
        <v>20.23</v>
      </c>
      <c r="I64" s="266"/>
      <c r="J64" s="266"/>
      <c r="K64" s="266">
        <f t="shared" si="13"/>
        <v>25.41</v>
      </c>
      <c r="L64" s="266"/>
      <c r="M64" s="266"/>
      <c r="N64" s="266">
        <f t="shared" si="14"/>
        <v>2304.69</v>
      </c>
      <c r="O64" s="267"/>
      <c r="P64" s="45"/>
      <c r="Q64" s="50"/>
      <c r="R64" s="124"/>
      <c r="S64" s="49"/>
      <c r="T64" s="49"/>
      <c r="U64" s="49"/>
      <c r="V64" s="49"/>
      <c r="W64" s="49"/>
      <c r="X64" s="49"/>
      <c r="Y64" s="49"/>
      <c r="Z64" s="49"/>
      <c r="AA64" s="49"/>
      <c r="AB64" s="49"/>
      <c r="AC64" s="49"/>
      <c r="AD64" s="49"/>
      <c r="AE64" s="49"/>
      <c r="AF64" s="49"/>
      <c r="AG64" s="49"/>
      <c r="AH64" s="45"/>
      <c r="AI64" s="45"/>
    </row>
    <row r="65" spans="1:35" ht="15.75" customHeight="1" x14ac:dyDescent="0.2">
      <c r="A65" s="136"/>
      <c r="B65" s="263" t="s">
        <v>1261</v>
      </c>
      <c r="C65" s="264">
        <v>96545</v>
      </c>
      <c r="D65" s="263" t="s">
        <v>50</v>
      </c>
      <c r="E65" s="263" t="s">
        <v>96</v>
      </c>
      <c r="F65" s="265" t="s">
        <v>94</v>
      </c>
      <c r="G65" s="382">
        <v>2.2000000000000002</v>
      </c>
      <c r="H65" s="266">
        <f>VLOOKUP(C65,SINAPIJAN26!A:D,4,0)</f>
        <v>17.600000000000001</v>
      </c>
      <c r="I65" s="266"/>
      <c r="J65" s="266"/>
      <c r="K65" s="266">
        <f t="shared" si="13"/>
        <v>22.11</v>
      </c>
      <c r="L65" s="266"/>
      <c r="M65" s="266"/>
      <c r="N65" s="266">
        <f t="shared" si="14"/>
        <v>48.64</v>
      </c>
      <c r="O65" s="267"/>
      <c r="P65" s="45"/>
      <c r="Q65" s="50"/>
      <c r="R65" s="134"/>
      <c r="S65" s="66"/>
      <c r="T65" s="66"/>
      <c r="U65" s="66"/>
      <c r="V65" s="66"/>
      <c r="W65" s="66"/>
      <c r="X65" s="66"/>
      <c r="Y65" s="66"/>
      <c r="Z65" s="66"/>
      <c r="AA65" s="66"/>
      <c r="AB65" s="66"/>
      <c r="AC65" s="66"/>
      <c r="AD65" s="66"/>
      <c r="AE65" s="66"/>
      <c r="AF65" s="66"/>
      <c r="AG65" s="66"/>
      <c r="AH65" s="8"/>
      <c r="AI65" s="45"/>
    </row>
    <row r="66" spans="1:35" ht="27" customHeight="1" x14ac:dyDescent="0.2">
      <c r="A66" s="135"/>
      <c r="B66" s="263" t="s">
        <v>1262</v>
      </c>
      <c r="C66" s="264">
        <v>96546</v>
      </c>
      <c r="D66" s="263" t="s">
        <v>50</v>
      </c>
      <c r="E66" s="263" t="s">
        <v>98</v>
      </c>
      <c r="F66" s="265" t="s">
        <v>94</v>
      </c>
      <c r="G66" s="382">
        <v>1221.3</v>
      </c>
      <c r="H66" s="266">
        <f>VLOOKUP(C66,SINAPIJAN26!A:D,4,0)</f>
        <v>15.06</v>
      </c>
      <c r="I66" s="266"/>
      <c r="J66" s="266"/>
      <c r="K66" s="266">
        <f t="shared" si="13"/>
        <v>18.920000000000002</v>
      </c>
      <c r="L66" s="266"/>
      <c r="M66" s="266"/>
      <c r="N66" s="266">
        <f t="shared" si="14"/>
        <v>23107</v>
      </c>
      <c r="O66" s="267"/>
      <c r="P66" s="45"/>
      <c r="Q66" s="50"/>
      <c r="R66" s="124"/>
      <c r="S66" s="49"/>
      <c r="T66" s="49"/>
      <c r="U66" s="49"/>
      <c r="V66" s="49"/>
      <c r="W66" s="49"/>
      <c r="X66" s="49"/>
      <c r="Y66" s="49"/>
      <c r="Z66" s="49"/>
      <c r="AA66" s="49"/>
      <c r="AB66" s="49"/>
      <c r="AC66" s="49"/>
      <c r="AD66" s="49"/>
      <c r="AE66" s="49"/>
      <c r="AF66" s="49"/>
      <c r="AG66" s="49"/>
      <c r="AH66" s="45"/>
      <c r="AI66" s="45"/>
    </row>
    <row r="67" spans="1:35" ht="15.75" customHeight="1" x14ac:dyDescent="0.2">
      <c r="A67" s="93"/>
      <c r="B67" s="263" t="s">
        <v>1263</v>
      </c>
      <c r="C67" s="264">
        <v>104920</v>
      </c>
      <c r="D67" s="263" t="s">
        <v>50</v>
      </c>
      <c r="E67" s="263" t="s">
        <v>100</v>
      </c>
      <c r="F67" s="265" t="s">
        <v>94</v>
      </c>
      <c r="G67" s="382">
        <v>404.7</v>
      </c>
      <c r="H67" s="266">
        <f>VLOOKUP(C67,SINAPIJAN26!A:D,4,0)</f>
        <v>11.18</v>
      </c>
      <c r="I67" s="266"/>
      <c r="J67" s="266"/>
      <c r="K67" s="266">
        <f t="shared" si="13"/>
        <v>14.04</v>
      </c>
      <c r="L67" s="266"/>
      <c r="M67" s="266"/>
      <c r="N67" s="266">
        <f t="shared" si="14"/>
        <v>5681.99</v>
      </c>
      <c r="O67" s="267"/>
      <c r="P67" s="45"/>
      <c r="Q67" s="50"/>
      <c r="R67" s="124"/>
      <c r="S67" s="49"/>
      <c r="T67" s="49"/>
      <c r="U67" s="49"/>
      <c r="V67" s="49"/>
      <c r="W67" s="49"/>
      <c r="X67" s="49"/>
      <c r="Y67" s="49"/>
      <c r="Z67" s="49"/>
      <c r="AA67" s="49"/>
      <c r="AB67" s="49"/>
      <c r="AC67" s="49"/>
      <c r="AD67" s="49"/>
      <c r="AE67" s="49"/>
      <c r="AF67" s="49"/>
      <c r="AG67" s="49"/>
      <c r="AH67" s="45"/>
      <c r="AI67" s="45"/>
    </row>
    <row r="68" spans="1:35" ht="15.75" customHeight="1" x14ac:dyDescent="0.2">
      <c r="A68" s="93"/>
      <c r="B68" s="263" t="s">
        <v>1264</v>
      </c>
      <c r="C68" s="264">
        <v>104921</v>
      </c>
      <c r="D68" s="263" t="s">
        <v>50</v>
      </c>
      <c r="E68" s="263" t="s">
        <v>102</v>
      </c>
      <c r="F68" s="265" t="s">
        <v>94</v>
      </c>
      <c r="G68" s="382">
        <v>1362.3</v>
      </c>
      <c r="H68" s="266">
        <f>VLOOKUP(C68,SINAPIJAN26!A:D,4,0)</f>
        <v>10.3</v>
      </c>
      <c r="I68" s="266"/>
      <c r="J68" s="266"/>
      <c r="K68" s="266">
        <f t="shared" si="13"/>
        <v>12.94</v>
      </c>
      <c r="L68" s="266"/>
      <c r="M68" s="266"/>
      <c r="N68" s="266">
        <f t="shared" si="14"/>
        <v>17628.16</v>
      </c>
      <c r="O68" s="267"/>
      <c r="P68" s="45"/>
      <c r="Q68" s="50"/>
      <c r="R68" s="124"/>
      <c r="S68" s="49"/>
      <c r="T68" s="49"/>
      <c r="U68" s="49"/>
      <c r="V68" s="49"/>
      <c r="W68" s="49"/>
      <c r="X68" s="49"/>
      <c r="Y68" s="49"/>
      <c r="Z68" s="49"/>
      <c r="AA68" s="49"/>
      <c r="AB68" s="49"/>
      <c r="AC68" s="49"/>
      <c r="AD68" s="49"/>
      <c r="AE68" s="49"/>
      <c r="AF68" s="49"/>
      <c r="AG68" s="49"/>
      <c r="AH68" s="45"/>
      <c r="AI68" s="45"/>
    </row>
    <row r="69" spans="1:35" ht="15.75" customHeight="1" x14ac:dyDescent="0.2">
      <c r="A69" s="93"/>
      <c r="B69" s="263" t="s">
        <v>1265</v>
      </c>
      <c r="C69" s="264" t="s">
        <v>17591</v>
      </c>
      <c r="D69" s="263" t="s">
        <v>73</v>
      </c>
      <c r="E69" s="263" t="s">
        <v>1250</v>
      </c>
      <c r="F69" s="265" t="s">
        <v>61</v>
      </c>
      <c r="G69" s="382">
        <v>52.2</v>
      </c>
      <c r="H69" s="266">
        <f>VLOOKUP(C69,CPUS!C:K,9,0)</f>
        <v>699.49135999999999</v>
      </c>
      <c r="I69" s="266"/>
      <c r="J69" s="266"/>
      <c r="K69" s="266">
        <f t="shared" si="13"/>
        <v>878.63</v>
      </c>
      <c r="L69" s="266"/>
      <c r="M69" s="266"/>
      <c r="N69" s="266">
        <f t="shared" si="14"/>
        <v>45864.49</v>
      </c>
      <c r="O69" s="267"/>
      <c r="P69" s="45"/>
      <c r="Q69" s="50"/>
      <c r="R69" s="124"/>
      <c r="S69" s="49"/>
      <c r="T69" s="49"/>
      <c r="U69" s="49"/>
      <c r="V69" s="49"/>
      <c r="W69" s="49"/>
      <c r="X69" s="49"/>
      <c r="Y69" s="49"/>
      <c r="Z69" s="49"/>
      <c r="AA69" s="49"/>
      <c r="AB69" s="49"/>
      <c r="AC69" s="49"/>
      <c r="AD69" s="49"/>
      <c r="AE69" s="49"/>
      <c r="AF69" s="49"/>
      <c r="AG69" s="49"/>
      <c r="AH69" s="45"/>
      <c r="AI69" s="45"/>
    </row>
    <row r="70" spans="1:35" ht="15.75" customHeight="1" x14ac:dyDescent="0.2">
      <c r="A70" s="93"/>
      <c r="B70" s="263" t="s">
        <v>1266</v>
      </c>
      <c r="C70" s="264">
        <v>100574</v>
      </c>
      <c r="D70" s="263" t="s">
        <v>50</v>
      </c>
      <c r="E70" s="263" t="s">
        <v>1251</v>
      </c>
      <c r="F70" s="265" t="s">
        <v>61</v>
      </c>
      <c r="G70" s="382">
        <v>120.07</v>
      </c>
      <c r="H70" s="266">
        <f>VLOOKUP(C70,SINAPIJAN26!A:D,4,0)</f>
        <v>1.53</v>
      </c>
      <c r="I70" s="266"/>
      <c r="J70" s="266"/>
      <c r="K70" s="266">
        <f t="shared" si="13"/>
        <v>1.92</v>
      </c>
      <c r="L70" s="266"/>
      <c r="M70" s="266"/>
      <c r="N70" s="266">
        <f t="shared" si="14"/>
        <v>230.53</v>
      </c>
      <c r="O70" s="267"/>
      <c r="P70" s="45"/>
      <c r="Q70" s="50"/>
      <c r="R70" s="124"/>
      <c r="S70" s="49"/>
      <c r="T70" s="49"/>
      <c r="U70" s="49"/>
      <c r="V70" s="49"/>
      <c r="W70" s="49"/>
      <c r="X70" s="49"/>
      <c r="Y70" s="49"/>
      <c r="Z70" s="49"/>
      <c r="AA70" s="49"/>
      <c r="AB70" s="49"/>
      <c r="AC70" s="49"/>
      <c r="AD70" s="49"/>
      <c r="AE70" s="49"/>
      <c r="AF70" s="49"/>
      <c r="AG70" s="49"/>
      <c r="AH70" s="45"/>
      <c r="AI70" s="45"/>
    </row>
    <row r="71" spans="1:35" ht="15.75" customHeight="1" x14ac:dyDescent="0.2">
      <c r="A71" s="93"/>
      <c r="B71" s="263" t="s">
        <v>1267</v>
      </c>
      <c r="C71" s="264">
        <v>93382</v>
      </c>
      <c r="D71" s="263" t="s">
        <v>50</v>
      </c>
      <c r="E71" s="263" t="s">
        <v>105</v>
      </c>
      <c r="F71" s="265" t="s">
        <v>61</v>
      </c>
      <c r="G71" s="382">
        <v>175.18</v>
      </c>
      <c r="H71" s="266">
        <f>VLOOKUP(C71,SINAPIJAN26!A:D,4,0)</f>
        <v>35.89</v>
      </c>
      <c r="I71" s="266"/>
      <c r="J71" s="266"/>
      <c r="K71" s="266">
        <f t="shared" si="13"/>
        <v>45.08</v>
      </c>
      <c r="L71" s="266"/>
      <c r="M71" s="266"/>
      <c r="N71" s="266">
        <f t="shared" si="14"/>
        <v>7897.11</v>
      </c>
      <c r="O71" s="267"/>
      <c r="P71" s="45"/>
      <c r="Q71" s="50"/>
      <c r="R71" s="124"/>
      <c r="S71" s="49"/>
      <c r="T71" s="49"/>
      <c r="U71" s="49"/>
      <c r="V71" s="49"/>
      <c r="W71" s="49"/>
      <c r="X71" s="49"/>
      <c r="Y71" s="49"/>
      <c r="Z71" s="49"/>
      <c r="AA71" s="49"/>
      <c r="AB71" s="49"/>
      <c r="AC71" s="49"/>
      <c r="AD71" s="49"/>
      <c r="AE71" s="49"/>
      <c r="AF71" s="49"/>
      <c r="AG71" s="49"/>
      <c r="AH71" s="45"/>
      <c r="AI71" s="45"/>
    </row>
    <row r="72" spans="1:35" ht="15.75" customHeight="1" x14ac:dyDescent="0.2">
      <c r="A72" s="93"/>
      <c r="B72" s="263" t="s">
        <v>1268</v>
      </c>
      <c r="C72" s="264">
        <v>98557</v>
      </c>
      <c r="D72" s="263" t="s">
        <v>50</v>
      </c>
      <c r="E72" s="263" t="s">
        <v>107</v>
      </c>
      <c r="F72" s="265" t="s">
        <v>43</v>
      </c>
      <c r="G72" s="382">
        <v>247.9</v>
      </c>
      <c r="H72" s="266">
        <f>VLOOKUP(C72,SINAPIJAN26!A:D,4,0)</f>
        <v>57.4</v>
      </c>
      <c r="I72" s="266"/>
      <c r="J72" s="266"/>
      <c r="K72" s="266">
        <f t="shared" si="13"/>
        <v>72.099999999999994</v>
      </c>
      <c r="L72" s="266"/>
      <c r="M72" s="266"/>
      <c r="N72" s="266">
        <f t="shared" si="14"/>
        <v>17873.59</v>
      </c>
      <c r="O72" s="267"/>
      <c r="P72" s="45"/>
      <c r="Q72" s="50"/>
      <c r="R72" s="124"/>
      <c r="S72" s="49"/>
      <c r="T72" s="49"/>
      <c r="U72" s="49"/>
      <c r="V72" s="49"/>
      <c r="W72" s="49"/>
      <c r="X72" s="49"/>
      <c r="Y72" s="49"/>
      <c r="Z72" s="49"/>
      <c r="AA72" s="49"/>
      <c r="AB72" s="49"/>
      <c r="AC72" s="49"/>
      <c r="AD72" s="49"/>
      <c r="AE72" s="49"/>
      <c r="AF72" s="49"/>
      <c r="AG72" s="49"/>
      <c r="AH72" s="45"/>
      <c r="AI72" s="45"/>
    </row>
    <row r="73" spans="1:35" ht="15.75" customHeight="1" x14ac:dyDescent="0.2">
      <c r="A73" s="93"/>
      <c r="B73" s="263" t="s">
        <v>1269</v>
      </c>
      <c r="C73" s="264" t="s">
        <v>1005</v>
      </c>
      <c r="D73" s="263" t="s">
        <v>73</v>
      </c>
      <c r="E73" s="263" t="s">
        <v>108</v>
      </c>
      <c r="F73" s="265" t="s">
        <v>61</v>
      </c>
      <c r="G73" s="382">
        <v>52.2</v>
      </c>
      <c r="H73" s="266">
        <f>VLOOKUP(C73,CPUS!C:K,9,0)</f>
        <v>103.85749</v>
      </c>
      <c r="I73" s="266"/>
      <c r="J73" s="266"/>
      <c r="K73" s="266">
        <f t="shared" si="13"/>
        <v>130.46</v>
      </c>
      <c r="L73" s="266"/>
      <c r="M73" s="266"/>
      <c r="N73" s="266">
        <f t="shared" si="14"/>
        <v>6810.01</v>
      </c>
      <c r="O73" s="267"/>
      <c r="P73" s="45"/>
      <c r="Q73" s="50"/>
      <c r="R73" s="124"/>
      <c r="S73" s="49"/>
      <c r="T73" s="49"/>
      <c r="U73" s="49"/>
      <c r="V73" s="49"/>
      <c r="W73" s="49"/>
      <c r="X73" s="49"/>
      <c r="Y73" s="49"/>
      <c r="Z73" s="49"/>
      <c r="AA73" s="49"/>
      <c r="AB73" s="49"/>
      <c r="AC73" s="49"/>
      <c r="AD73" s="49"/>
      <c r="AE73" s="49"/>
      <c r="AF73" s="49"/>
      <c r="AG73" s="49"/>
      <c r="AH73" s="45"/>
      <c r="AI73" s="45"/>
    </row>
    <row r="74" spans="1:35" ht="15.75" customHeight="1" x14ac:dyDescent="0.2">
      <c r="A74" s="93"/>
      <c r="B74" s="259" t="s">
        <v>86</v>
      </c>
      <c r="C74" s="259"/>
      <c r="D74" s="259"/>
      <c r="E74" s="259" t="s">
        <v>1270</v>
      </c>
      <c r="F74" s="259"/>
      <c r="G74" s="185"/>
      <c r="H74" s="185"/>
      <c r="I74" s="185"/>
      <c r="J74" s="259"/>
      <c r="K74" s="259"/>
      <c r="L74" s="259"/>
      <c r="M74" s="259"/>
      <c r="N74" s="261">
        <f>SUM(N75:N89)</f>
        <v>70464.960000000006</v>
      </c>
      <c r="O74" s="262"/>
      <c r="P74" s="45"/>
      <c r="Q74" s="50"/>
      <c r="R74" s="78"/>
      <c r="S74" s="49"/>
      <c r="T74" s="49"/>
      <c r="U74" s="49"/>
      <c r="V74" s="49"/>
      <c r="W74" s="49"/>
      <c r="X74" s="49"/>
      <c r="Y74" s="49"/>
      <c r="Z74" s="49"/>
      <c r="AA74" s="49"/>
      <c r="AB74" s="49"/>
      <c r="AC74" s="49"/>
      <c r="AD74" s="49"/>
      <c r="AE74" s="49"/>
      <c r="AF74" s="49"/>
      <c r="AG74" s="49"/>
      <c r="AH74" s="45"/>
      <c r="AI74" s="45"/>
    </row>
    <row r="75" spans="1:35" ht="15.75" customHeight="1" x14ac:dyDescent="0.2">
      <c r="A75" s="93"/>
      <c r="B75" s="263" t="s">
        <v>1271</v>
      </c>
      <c r="C75" s="264">
        <v>99059</v>
      </c>
      <c r="D75" s="263" t="s">
        <v>50</v>
      </c>
      <c r="E75" s="263" t="s">
        <v>1243</v>
      </c>
      <c r="F75" s="265" t="s">
        <v>83</v>
      </c>
      <c r="G75" s="382">
        <v>80</v>
      </c>
      <c r="H75" s="266">
        <f>VLOOKUP(C75,SINAPIJAN26!A:D,4,0)</f>
        <v>81.25</v>
      </c>
      <c r="I75" s="266"/>
      <c r="J75" s="266"/>
      <c r="K75" s="266">
        <f t="shared" ref="K75" si="15">ROUND(H75*(1+25.61%),2)</f>
        <v>102.06</v>
      </c>
      <c r="L75" s="266"/>
      <c r="M75" s="266"/>
      <c r="N75" s="266">
        <f t="shared" ref="N75" si="16">ROUND(K75*G75,2)</f>
        <v>8164.8</v>
      </c>
      <c r="O75" s="267"/>
      <c r="P75" s="45"/>
      <c r="Q75" s="50"/>
      <c r="R75" s="124"/>
      <c r="S75" s="49"/>
      <c r="T75" s="49"/>
      <c r="U75" s="49"/>
      <c r="V75" s="49"/>
      <c r="W75" s="49"/>
      <c r="X75" s="49"/>
      <c r="Y75" s="49"/>
      <c r="Z75" s="49"/>
      <c r="AA75" s="49"/>
      <c r="AB75" s="49"/>
      <c r="AC75" s="49"/>
      <c r="AD75" s="49"/>
      <c r="AE75" s="49"/>
      <c r="AF75" s="49"/>
      <c r="AG75" s="49"/>
      <c r="AH75" s="45"/>
      <c r="AI75" s="45"/>
    </row>
    <row r="76" spans="1:35" ht="15.75" customHeight="1" x14ac:dyDescent="0.2">
      <c r="A76" s="93"/>
      <c r="B76" s="263" t="s">
        <v>1272</v>
      </c>
      <c r="C76" s="264">
        <v>93358</v>
      </c>
      <c r="D76" s="263" t="s">
        <v>50</v>
      </c>
      <c r="E76" s="263" t="s">
        <v>1244</v>
      </c>
      <c r="F76" s="265" t="s">
        <v>61</v>
      </c>
      <c r="G76" s="382">
        <v>9.15</v>
      </c>
      <c r="H76" s="266">
        <f>VLOOKUP(C76,SINAPIJAN26!A:D,4,0)</f>
        <v>120.69</v>
      </c>
      <c r="I76" s="266"/>
      <c r="J76" s="266"/>
      <c r="K76" s="266">
        <f t="shared" ref="K76:K89" si="17">ROUND(H76*(1+25.61%),2)</f>
        <v>151.6</v>
      </c>
      <c r="L76" s="266"/>
      <c r="M76" s="266"/>
      <c r="N76" s="266">
        <f t="shared" ref="N76:N89" si="18">ROUND(K76*G76,2)</f>
        <v>1387.14</v>
      </c>
      <c r="O76" s="267"/>
      <c r="P76" s="45"/>
      <c r="Q76" s="50"/>
      <c r="R76" s="78"/>
      <c r="S76" s="49"/>
      <c r="T76" s="49"/>
      <c r="U76" s="49"/>
      <c r="V76" s="49"/>
      <c r="W76" s="49"/>
      <c r="X76" s="49"/>
      <c r="Y76" s="49"/>
      <c r="Z76" s="49"/>
      <c r="AA76" s="49"/>
      <c r="AB76" s="49"/>
      <c r="AC76" s="49"/>
      <c r="AD76" s="49"/>
      <c r="AE76" s="49"/>
      <c r="AF76" s="49"/>
      <c r="AG76" s="49"/>
      <c r="AH76" s="45"/>
      <c r="AI76" s="45"/>
    </row>
    <row r="77" spans="1:35" ht="15.75" customHeight="1" x14ac:dyDescent="0.2">
      <c r="A77" s="93"/>
      <c r="B77" s="263" t="s">
        <v>1273</v>
      </c>
      <c r="C77" s="264">
        <v>90100</v>
      </c>
      <c r="D77" s="263" t="s">
        <v>50</v>
      </c>
      <c r="E77" s="263" t="s">
        <v>1245</v>
      </c>
      <c r="F77" s="265" t="s">
        <v>61</v>
      </c>
      <c r="G77" s="382">
        <v>82.35</v>
      </c>
      <c r="H77" s="266">
        <f>VLOOKUP(C77,SINAPIJAN26!A:D,4,0)</f>
        <v>15.19</v>
      </c>
      <c r="I77" s="266"/>
      <c r="J77" s="266"/>
      <c r="K77" s="266">
        <f t="shared" si="17"/>
        <v>19.079999999999998</v>
      </c>
      <c r="L77" s="266"/>
      <c r="M77" s="266"/>
      <c r="N77" s="266">
        <f t="shared" si="18"/>
        <v>1571.24</v>
      </c>
      <c r="O77" s="267"/>
      <c r="P77" s="45"/>
      <c r="Q77" s="50"/>
      <c r="R77" s="124"/>
      <c r="S77" s="49"/>
      <c r="T77" s="49"/>
      <c r="U77" s="49"/>
      <c r="V77" s="49"/>
      <c r="W77" s="49"/>
      <c r="X77" s="49"/>
      <c r="Y77" s="49"/>
      <c r="Z77" s="49"/>
      <c r="AA77" s="49"/>
      <c r="AB77" s="49"/>
      <c r="AC77" s="49"/>
      <c r="AD77" s="49"/>
      <c r="AE77" s="49"/>
      <c r="AF77" s="49"/>
      <c r="AG77" s="49"/>
      <c r="AH77" s="45"/>
      <c r="AI77" s="45"/>
    </row>
    <row r="78" spans="1:35" ht="15.75" customHeight="1" x14ac:dyDescent="0.2">
      <c r="A78" s="93"/>
      <c r="B78" s="263" t="s">
        <v>1274</v>
      </c>
      <c r="C78" s="264">
        <v>100324</v>
      </c>
      <c r="D78" s="263" t="s">
        <v>50</v>
      </c>
      <c r="E78" s="263" t="s">
        <v>89</v>
      </c>
      <c r="F78" s="265" t="s">
        <v>61</v>
      </c>
      <c r="G78" s="382">
        <v>13.63</v>
      </c>
      <c r="H78" s="266">
        <f>VLOOKUP(C78,SINAPIJAN26!A:D,4,0)</f>
        <v>215.85</v>
      </c>
      <c r="I78" s="266"/>
      <c r="J78" s="266"/>
      <c r="K78" s="266">
        <f t="shared" si="17"/>
        <v>271.13</v>
      </c>
      <c r="L78" s="266"/>
      <c r="M78" s="266"/>
      <c r="N78" s="266">
        <f t="shared" si="18"/>
        <v>3695.5</v>
      </c>
      <c r="O78" s="267"/>
      <c r="P78" s="45"/>
      <c r="Q78" s="50"/>
      <c r="R78" s="78"/>
      <c r="S78" s="49"/>
      <c r="T78" s="49"/>
      <c r="U78" s="49"/>
      <c r="V78" s="49"/>
      <c r="W78" s="49"/>
      <c r="X78" s="49"/>
      <c r="Y78" s="49"/>
      <c r="Z78" s="49"/>
      <c r="AA78" s="49"/>
      <c r="AB78" s="49"/>
      <c r="AC78" s="49"/>
      <c r="AD78" s="49"/>
      <c r="AE78" s="49"/>
      <c r="AF78" s="49"/>
      <c r="AG78" s="49"/>
      <c r="AH78" s="45"/>
      <c r="AI78" s="45"/>
    </row>
    <row r="79" spans="1:35" ht="15.75" customHeight="1" x14ac:dyDescent="0.2">
      <c r="A79" s="93"/>
      <c r="B79" s="263" t="s">
        <v>1275</v>
      </c>
      <c r="C79" s="264">
        <v>96534</v>
      </c>
      <c r="D79" s="263" t="s">
        <v>50</v>
      </c>
      <c r="E79" s="263" t="s">
        <v>91</v>
      </c>
      <c r="F79" s="265" t="s">
        <v>43</v>
      </c>
      <c r="G79" s="382">
        <v>91.24</v>
      </c>
      <c r="H79" s="266">
        <f>VLOOKUP(C79,SINAPIJAN26!A:D,4,0)</f>
        <v>97.58</v>
      </c>
      <c r="I79" s="266"/>
      <c r="J79" s="266"/>
      <c r="K79" s="266">
        <f t="shared" si="17"/>
        <v>122.57</v>
      </c>
      <c r="L79" s="266"/>
      <c r="M79" s="266"/>
      <c r="N79" s="266">
        <f t="shared" si="18"/>
        <v>11183.29</v>
      </c>
      <c r="O79" s="267"/>
      <c r="P79" s="45"/>
      <c r="Q79" s="50"/>
      <c r="R79" s="124"/>
      <c r="S79" s="49"/>
      <c r="T79" s="49"/>
      <c r="U79" s="49"/>
      <c r="V79" s="49"/>
      <c r="W79" s="49"/>
      <c r="X79" s="49"/>
      <c r="Y79" s="49"/>
      <c r="Z79" s="49"/>
      <c r="AA79" s="49"/>
      <c r="AB79" s="49"/>
      <c r="AC79" s="49"/>
      <c r="AD79" s="49"/>
      <c r="AE79" s="49"/>
      <c r="AF79" s="49"/>
      <c r="AG79" s="49"/>
      <c r="AH79" s="45"/>
      <c r="AI79" s="45"/>
    </row>
    <row r="80" spans="1:35" ht="15.75" customHeight="1" x14ac:dyDescent="0.2">
      <c r="A80" s="93"/>
      <c r="B80" s="263" t="s">
        <v>1276</v>
      </c>
      <c r="C80" s="264">
        <v>96543</v>
      </c>
      <c r="D80" s="263" t="s">
        <v>50</v>
      </c>
      <c r="E80" s="263" t="s">
        <v>93</v>
      </c>
      <c r="F80" s="265" t="s">
        <v>94</v>
      </c>
      <c r="G80" s="382">
        <v>211.3</v>
      </c>
      <c r="H80" s="266">
        <f>VLOOKUP(C80,SINAPIJAN26!A:D,4,0)</f>
        <v>23.4</v>
      </c>
      <c r="I80" s="266"/>
      <c r="J80" s="266"/>
      <c r="K80" s="266">
        <f t="shared" si="17"/>
        <v>29.39</v>
      </c>
      <c r="L80" s="266"/>
      <c r="M80" s="266"/>
      <c r="N80" s="266">
        <f t="shared" si="18"/>
        <v>6210.11</v>
      </c>
      <c r="O80" s="267"/>
      <c r="P80" s="45"/>
      <c r="Q80" s="50"/>
      <c r="R80" s="78"/>
      <c r="S80" s="49"/>
      <c r="T80" s="49"/>
      <c r="U80" s="49"/>
      <c r="V80" s="49"/>
      <c r="W80" s="49"/>
      <c r="X80" s="49"/>
      <c r="Y80" s="49"/>
      <c r="Z80" s="49"/>
      <c r="AA80" s="49"/>
      <c r="AB80" s="49"/>
      <c r="AC80" s="49"/>
      <c r="AD80" s="49"/>
      <c r="AE80" s="49"/>
      <c r="AF80" s="49"/>
      <c r="AG80" s="49"/>
      <c r="AH80" s="45"/>
      <c r="AI80" s="45"/>
    </row>
    <row r="81" spans="1:35" ht="15.75" customHeight="1" x14ac:dyDescent="0.2">
      <c r="A81" s="93"/>
      <c r="B81" s="263" t="s">
        <v>1277</v>
      </c>
      <c r="C81" s="264">
        <v>96545</v>
      </c>
      <c r="D81" s="263" t="s">
        <v>50</v>
      </c>
      <c r="E81" s="263" t="s">
        <v>96</v>
      </c>
      <c r="F81" s="265" t="s">
        <v>94</v>
      </c>
      <c r="G81" s="382">
        <v>154.6</v>
      </c>
      <c r="H81" s="266">
        <f>VLOOKUP(C81,SINAPIJAN26!A:D,4,0)</f>
        <v>17.600000000000001</v>
      </c>
      <c r="I81" s="266"/>
      <c r="J81" s="266"/>
      <c r="K81" s="266">
        <f t="shared" si="17"/>
        <v>22.11</v>
      </c>
      <c r="L81" s="266"/>
      <c r="M81" s="266"/>
      <c r="N81" s="266">
        <f t="shared" si="18"/>
        <v>3418.21</v>
      </c>
      <c r="O81" s="267"/>
      <c r="P81" s="45"/>
      <c r="Q81" s="50"/>
      <c r="R81" s="124"/>
      <c r="S81" s="49"/>
      <c r="T81" s="49"/>
      <c r="U81" s="49"/>
      <c r="V81" s="49"/>
      <c r="W81" s="49"/>
      <c r="X81" s="49"/>
      <c r="Y81" s="49"/>
      <c r="Z81" s="49"/>
      <c r="AA81" s="49"/>
      <c r="AB81" s="49"/>
      <c r="AC81" s="49"/>
      <c r="AD81" s="49"/>
      <c r="AE81" s="49"/>
      <c r="AF81" s="49"/>
      <c r="AG81" s="49"/>
      <c r="AH81" s="45"/>
      <c r="AI81" s="45"/>
    </row>
    <row r="82" spans="1:35" ht="15.75" customHeight="1" x14ac:dyDescent="0.2">
      <c r="A82" s="93"/>
      <c r="B82" s="263" t="s">
        <v>1278</v>
      </c>
      <c r="C82" s="264">
        <v>96546</v>
      </c>
      <c r="D82" s="263" t="s">
        <v>50</v>
      </c>
      <c r="E82" s="263" t="s">
        <v>98</v>
      </c>
      <c r="F82" s="265" t="s">
        <v>94</v>
      </c>
      <c r="G82" s="382">
        <v>157.4</v>
      </c>
      <c r="H82" s="266">
        <f>VLOOKUP(C82,SINAPIJAN26!A:D,4,0)</f>
        <v>15.06</v>
      </c>
      <c r="I82" s="266"/>
      <c r="J82" s="266"/>
      <c r="K82" s="266">
        <f t="shared" si="17"/>
        <v>18.920000000000002</v>
      </c>
      <c r="L82" s="266"/>
      <c r="M82" s="266"/>
      <c r="N82" s="266">
        <f t="shared" si="18"/>
        <v>2978.01</v>
      </c>
      <c r="O82" s="267"/>
      <c r="P82" s="45"/>
      <c r="Q82" s="50"/>
      <c r="R82" s="124"/>
      <c r="S82" s="49"/>
      <c r="T82" s="49"/>
      <c r="U82" s="49"/>
      <c r="V82" s="49"/>
      <c r="W82" s="49"/>
      <c r="X82" s="49"/>
      <c r="Y82" s="49"/>
      <c r="Z82" s="49"/>
      <c r="AA82" s="49"/>
      <c r="AB82" s="49"/>
      <c r="AC82" s="49"/>
      <c r="AD82" s="49"/>
      <c r="AE82" s="49"/>
      <c r="AF82" s="49"/>
      <c r="AG82" s="49"/>
      <c r="AH82" s="45"/>
      <c r="AI82" s="45"/>
    </row>
    <row r="83" spans="1:35" ht="15.75" customHeight="1" x14ac:dyDescent="0.2">
      <c r="A83" s="93"/>
      <c r="B83" s="263" t="s">
        <v>1279</v>
      </c>
      <c r="C83" s="264">
        <v>104920</v>
      </c>
      <c r="D83" s="263" t="s">
        <v>50</v>
      </c>
      <c r="E83" s="263" t="s">
        <v>100</v>
      </c>
      <c r="F83" s="265" t="s">
        <v>94</v>
      </c>
      <c r="G83" s="382">
        <v>164.2</v>
      </c>
      <c r="H83" s="266">
        <f>VLOOKUP(C83,SINAPIJAN26!A:D,4,0)</f>
        <v>11.18</v>
      </c>
      <c r="I83" s="266"/>
      <c r="J83" s="266"/>
      <c r="K83" s="266">
        <f t="shared" si="17"/>
        <v>14.04</v>
      </c>
      <c r="L83" s="266"/>
      <c r="M83" s="266"/>
      <c r="N83" s="266">
        <f t="shared" si="18"/>
        <v>2305.37</v>
      </c>
      <c r="O83" s="267"/>
      <c r="P83" s="45"/>
      <c r="Q83" s="50"/>
      <c r="R83" s="78"/>
      <c r="S83" s="49"/>
      <c r="T83" s="49"/>
      <c r="U83" s="49"/>
      <c r="V83" s="49"/>
      <c r="W83" s="49"/>
      <c r="X83" s="49"/>
      <c r="Y83" s="49"/>
      <c r="Z83" s="49"/>
      <c r="AA83" s="49"/>
      <c r="AB83" s="49"/>
      <c r="AC83" s="49"/>
      <c r="AD83" s="49"/>
      <c r="AE83" s="49"/>
      <c r="AF83" s="49"/>
      <c r="AG83" s="49"/>
      <c r="AH83" s="45"/>
      <c r="AI83" s="45"/>
    </row>
    <row r="84" spans="1:35" ht="15.75" customHeight="1" x14ac:dyDescent="0.2">
      <c r="A84" s="93"/>
      <c r="B84" s="263" t="s">
        <v>1280</v>
      </c>
      <c r="C84" s="264">
        <v>104921</v>
      </c>
      <c r="D84" s="263" t="s">
        <v>50</v>
      </c>
      <c r="E84" s="263" t="s">
        <v>102</v>
      </c>
      <c r="F84" s="265" t="s">
        <v>94</v>
      </c>
      <c r="G84" s="382">
        <v>361.6</v>
      </c>
      <c r="H84" s="266">
        <f>VLOOKUP(C84,SINAPIJAN26!A:D,4,0)</f>
        <v>10.3</v>
      </c>
      <c r="I84" s="266"/>
      <c r="J84" s="266"/>
      <c r="K84" s="266">
        <f t="shared" si="17"/>
        <v>12.94</v>
      </c>
      <c r="L84" s="266"/>
      <c r="M84" s="266"/>
      <c r="N84" s="266">
        <f t="shared" si="18"/>
        <v>4679.1000000000004</v>
      </c>
      <c r="O84" s="267"/>
      <c r="P84" s="45"/>
      <c r="Q84" s="50"/>
      <c r="R84" s="124"/>
      <c r="S84" s="49"/>
      <c r="T84" s="49"/>
      <c r="U84" s="49"/>
      <c r="V84" s="49"/>
      <c r="W84" s="49"/>
      <c r="X84" s="49"/>
      <c r="Y84" s="49"/>
      <c r="Z84" s="49"/>
      <c r="AA84" s="49"/>
      <c r="AB84" s="49"/>
      <c r="AC84" s="49"/>
      <c r="AD84" s="49"/>
      <c r="AE84" s="49"/>
      <c r="AF84" s="49"/>
      <c r="AG84" s="49"/>
      <c r="AH84" s="45"/>
      <c r="AI84" s="45"/>
    </row>
    <row r="85" spans="1:35" ht="15.75" customHeight="1" x14ac:dyDescent="0.2">
      <c r="A85" s="93"/>
      <c r="B85" s="263" t="s">
        <v>1281</v>
      </c>
      <c r="C85" s="264" t="s">
        <v>17591</v>
      </c>
      <c r="D85" s="263" t="s">
        <v>73</v>
      </c>
      <c r="E85" s="263" t="s">
        <v>1250</v>
      </c>
      <c r="F85" s="265" t="s">
        <v>61</v>
      </c>
      <c r="G85" s="382">
        <v>13.48</v>
      </c>
      <c r="H85" s="266">
        <f>VLOOKUP(C85,CPUS!C:K,9,0)</f>
        <v>699.49135999999999</v>
      </c>
      <c r="I85" s="266"/>
      <c r="J85" s="266"/>
      <c r="K85" s="266">
        <f t="shared" si="17"/>
        <v>878.63</v>
      </c>
      <c r="L85" s="266"/>
      <c r="M85" s="266"/>
      <c r="N85" s="266">
        <f t="shared" si="18"/>
        <v>11843.93</v>
      </c>
      <c r="O85" s="267"/>
      <c r="P85" s="45"/>
      <c r="Q85" s="50"/>
      <c r="R85" s="124"/>
      <c r="S85" s="49"/>
      <c r="T85" s="49"/>
      <c r="U85" s="49"/>
      <c r="V85" s="49"/>
      <c r="W85" s="49"/>
      <c r="X85" s="49"/>
      <c r="Y85" s="49"/>
      <c r="Z85" s="49"/>
      <c r="AA85" s="49"/>
      <c r="AB85" s="49"/>
      <c r="AC85" s="49"/>
      <c r="AD85" s="49"/>
      <c r="AE85" s="49"/>
      <c r="AF85" s="49"/>
      <c r="AG85" s="49"/>
      <c r="AH85" s="45"/>
      <c r="AI85" s="45"/>
    </row>
    <row r="86" spans="1:35" ht="15.75" customHeight="1" x14ac:dyDescent="0.2">
      <c r="A86" s="93"/>
      <c r="B86" s="263" t="s">
        <v>1282</v>
      </c>
      <c r="C86" s="264">
        <v>100574</v>
      </c>
      <c r="D86" s="263" t="s">
        <v>50</v>
      </c>
      <c r="E86" s="263" t="s">
        <v>1251</v>
      </c>
      <c r="F86" s="265" t="s">
        <v>61</v>
      </c>
      <c r="G86" s="382">
        <v>62.11</v>
      </c>
      <c r="H86" s="266">
        <f>VLOOKUP(C86,SINAPIJAN26!A:D,4,0)</f>
        <v>1.53</v>
      </c>
      <c r="I86" s="266"/>
      <c r="J86" s="266"/>
      <c r="K86" s="266">
        <f t="shared" si="17"/>
        <v>1.92</v>
      </c>
      <c r="L86" s="266"/>
      <c r="M86" s="266"/>
      <c r="N86" s="266">
        <f t="shared" si="18"/>
        <v>119.25</v>
      </c>
      <c r="O86" s="267"/>
      <c r="P86" s="45"/>
      <c r="Q86" s="50"/>
      <c r="R86" s="78"/>
      <c r="S86" s="49"/>
      <c r="T86" s="49"/>
      <c r="U86" s="49"/>
      <c r="V86" s="49"/>
      <c r="W86" s="49"/>
      <c r="X86" s="49"/>
      <c r="Y86" s="49"/>
      <c r="Z86" s="49"/>
      <c r="AA86" s="49"/>
      <c r="AB86" s="49"/>
      <c r="AC86" s="49"/>
      <c r="AD86" s="49"/>
      <c r="AE86" s="49"/>
      <c r="AF86" s="49"/>
      <c r="AG86" s="49"/>
      <c r="AH86" s="45"/>
      <c r="AI86" s="45"/>
    </row>
    <row r="87" spans="1:35" ht="15.75" customHeight="1" x14ac:dyDescent="0.2">
      <c r="A87" s="93"/>
      <c r="B87" s="263" t="s">
        <v>1283</v>
      </c>
      <c r="C87" s="264">
        <v>93382</v>
      </c>
      <c r="D87" s="263" t="s">
        <v>50</v>
      </c>
      <c r="E87" s="263" t="s">
        <v>105</v>
      </c>
      <c r="F87" s="265" t="s">
        <v>61</v>
      </c>
      <c r="G87" s="382">
        <v>101.42</v>
      </c>
      <c r="H87" s="266">
        <f>VLOOKUP(C87,SINAPIJAN26!A:D,4,0)</f>
        <v>35.89</v>
      </c>
      <c r="I87" s="266"/>
      <c r="J87" s="266"/>
      <c r="K87" s="266">
        <f t="shared" si="17"/>
        <v>45.08</v>
      </c>
      <c r="L87" s="266"/>
      <c r="M87" s="266"/>
      <c r="N87" s="266">
        <f t="shared" si="18"/>
        <v>4572.01</v>
      </c>
      <c r="O87" s="267"/>
      <c r="P87" s="45"/>
      <c r="Q87" s="50"/>
      <c r="R87" s="124"/>
      <c r="S87" s="49"/>
      <c r="T87" s="49"/>
      <c r="U87" s="49"/>
      <c r="V87" s="49"/>
      <c r="W87" s="49"/>
      <c r="X87" s="49"/>
      <c r="Y87" s="49"/>
      <c r="Z87" s="49"/>
      <c r="AA87" s="49"/>
      <c r="AB87" s="49"/>
      <c r="AC87" s="49"/>
      <c r="AD87" s="49"/>
      <c r="AE87" s="49"/>
      <c r="AF87" s="49"/>
      <c r="AG87" s="49"/>
      <c r="AH87" s="45"/>
      <c r="AI87" s="45"/>
    </row>
    <row r="88" spans="1:35" ht="15.75" customHeight="1" x14ac:dyDescent="0.2">
      <c r="A88" s="93"/>
      <c r="B88" s="263" t="s">
        <v>1284</v>
      </c>
      <c r="C88" s="264">
        <v>98557</v>
      </c>
      <c r="D88" s="263" t="s">
        <v>50</v>
      </c>
      <c r="E88" s="263" t="s">
        <v>107</v>
      </c>
      <c r="F88" s="265" t="s">
        <v>43</v>
      </c>
      <c r="G88" s="382">
        <v>91.24</v>
      </c>
      <c r="H88" s="266">
        <f>VLOOKUP(C88,SINAPIJAN26!A:D,4,0)</f>
        <v>57.4</v>
      </c>
      <c r="I88" s="266"/>
      <c r="J88" s="266"/>
      <c r="K88" s="266">
        <f t="shared" si="17"/>
        <v>72.099999999999994</v>
      </c>
      <c r="L88" s="266"/>
      <c r="M88" s="266"/>
      <c r="N88" s="266">
        <f t="shared" si="18"/>
        <v>6578.4</v>
      </c>
      <c r="O88" s="267"/>
      <c r="P88" s="45"/>
      <c r="Q88" s="50"/>
      <c r="R88" s="78"/>
      <c r="S88" s="49"/>
      <c r="T88" s="49"/>
      <c r="U88" s="49"/>
      <c r="V88" s="49"/>
      <c r="W88" s="49"/>
      <c r="X88" s="49"/>
      <c r="Y88" s="49"/>
      <c r="Z88" s="49"/>
      <c r="AA88" s="49"/>
      <c r="AB88" s="49"/>
      <c r="AC88" s="49"/>
      <c r="AD88" s="49"/>
      <c r="AE88" s="49"/>
      <c r="AF88" s="49"/>
      <c r="AG88" s="49"/>
      <c r="AH88" s="45"/>
      <c r="AI88" s="45"/>
    </row>
    <row r="89" spans="1:35" ht="15.75" customHeight="1" x14ac:dyDescent="0.2">
      <c r="A89" s="93"/>
      <c r="B89" s="263" t="s">
        <v>1285</v>
      </c>
      <c r="C89" s="264" t="s">
        <v>1005</v>
      </c>
      <c r="D89" s="263" t="s">
        <v>73</v>
      </c>
      <c r="E89" s="263" t="s">
        <v>108</v>
      </c>
      <c r="F89" s="265" t="s">
        <v>61</v>
      </c>
      <c r="G89" s="382">
        <v>13.48</v>
      </c>
      <c r="H89" s="266">
        <f>VLOOKUP(C89,CPUS!C:K,9,0)</f>
        <v>103.85749</v>
      </c>
      <c r="I89" s="266"/>
      <c r="J89" s="266"/>
      <c r="K89" s="266">
        <f t="shared" si="17"/>
        <v>130.46</v>
      </c>
      <c r="L89" s="266"/>
      <c r="M89" s="266"/>
      <c r="N89" s="266">
        <f t="shared" si="18"/>
        <v>1758.6</v>
      </c>
      <c r="O89" s="267"/>
      <c r="P89" s="45"/>
      <c r="Q89" s="50"/>
      <c r="R89" s="124"/>
      <c r="S89" s="49"/>
      <c r="T89" s="49"/>
      <c r="U89" s="49"/>
      <c r="V89" s="49"/>
      <c r="W89" s="49"/>
      <c r="X89" s="49"/>
      <c r="Y89" s="49"/>
      <c r="Z89" s="49"/>
      <c r="AA89" s="49"/>
      <c r="AB89" s="49"/>
      <c r="AC89" s="49"/>
      <c r="AD89" s="49"/>
      <c r="AE89" s="49"/>
      <c r="AF89" s="49"/>
      <c r="AG89" s="49"/>
      <c r="AH89" s="45"/>
      <c r="AI89" s="45"/>
    </row>
    <row r="90" spans="1:35" ht="15.75" customHeight="1" x14ac:dyDescent="0.2">
      <c r="A90" s="93"/>
      <c r="B90" s="259">
        <v>3</v>
      </c>
      <c r="C90" s="259"/>
      <c r="D90" s="259"/>
      <c r="E90" s="259" t="s">
        <v>109</v>
      </c>
      <c r="F90" s="259"/>
      <c r="G90" s="185"/>
      <c r="H90" s="185"/>
      <c r="I90" s="259"/>
      <c r="J90" s="259"/>
      <c r="K90" s="259"/>
      <c r="L90" s="259"/>
      <c r="M90" s="259"/>
      <c r="N90" s="261">
        <f>SUM(N91+N129)</f>
        <v>2258420.8199999998</v>
      </c>
      <c r="O90" s="262"/>
      <c r="P90" s="45"/>
      <c r="Q90" s="50"/>
      <c r="R90" s="78"/>
      <c r="S90" s="49"/>
      <c r="T90" s="49"/>
      <c r="U90" s="49"/>
      <c r="V90" s="49"/>
      <c r="W90" s="49"/>
      <c r="X90" s="49"/>
      <c r="Y90" s="49"/>
      <c r="Z90" s="49"/>
      <c r="AA90" s="49"/>
      <c r="AB90" s="49"/>
      <c r="AC90" s="49"/>
      <c r="AD90" s="49"/>
      <c r="AE90" s="49"/>
      <c r="AF90" s="49"/>
      <c r="AG90" s="49"/>
      <c r="AH90" s="45"/>
      <c r="AI90" s="45"/>
    </row>
    <row r="91" spans="1:35" ht="15.75" customHeight="1" x14ac:dyDescent="0.2">
      <c r="A91" s="93"/>
      <c r="B91" s="259" t="s">
        <v>110</v>
      </c>
      <c r="C91" s="259"/>
      <c r="D91" s="259"/>
      <c r="E91" s="259" t="s">
        <v>1241</v>
      </c>
      <c r="F91" s="259"/>
      <c r="G91" s="185"/>
      <c r="H91" s="185"/>
      <c r="I91" s="259"/>
      <c r="J91" s="259"/>
      <c r="K91" s="259"/>
      <c r="L91" s="259"/>
      <c r="M91" s="259"/>
      <c r="N91" s="261">
        <f>SUM(N92,N102,N113,N127)</f>
        <v>1343202.63</v>
      </c>
      <c r="O91" s="262"/>
      <c r="P91" s="45"/>
      <c r="Q91" s="50"/>
      <c r="R91" s="124"/>
      <c r="S91" s="49"/>
      <c r="T91" s="49"/>
      <c r="U91" s="49"/>
      <c r="V91" s="49"/>
      <c r="W91" s="49"/>
      <c r="X91" s="49"/>
      <c r="Y91" s="49"/>
      <c r="Z91" s="49"/>
      <c r="AA91" s="49"/>
      <c r="AB91" s="49"/>
      <c r="AC91" s="49"/>
      <c r="AD91" s="49"/>
      <c r="AE91" s="49"/>
      <c r="AF91" s="49"/>
      <c r="AG91" s="49"/>
      <c r="AH91" s="45"/>
      <c r="AI91" s="45"/>
    </row>
    <row r="92" spans="1:35" ht="15.75" customHeight="1" x14ac:dyDescent="0.2">
      <c r="A92" s="93"/>
      <c r="B92" s="259" t="s">
        <v>112</v>
      </c>
      <c r="C92" s="259"/>
      <c r="D92" s="259"/>
      <c r="E92" s="259" t="s">
        <v>111</v>
      </c>
      <c r="F92" s="259"/>
      <c r="G92" s="185"/>
      <c r="H92" s="185"/>
      <c r="I92" s="259"/>
      <c r="J92" s="259"/>
      <c r="K92" s="259"/>
      <c r="L92" s="259"/>
      <c r="M92" s="259"/>
      <c r="N92" s="261">
        <f>ROUND(SUM(N93:N101),2)</f>
        <v>173717.54</v>
      </c>
      <c r="O92" s="262"/>
      <c r="P92" s="45"/>
      <c r="Q92" s="50"/>
      <c r="R92" s="78"/>
      <c r="S92" s="49"/>
      <c r="T92" s="49"/>
      <c r="U92" s="49"/>
      <c r="V92" s="49"/>
      <c r="W92" s="49"/>
      <c r="X92" s="49"/>
      <c r="Y92" s="49"/>
      <c r="Z92" s="49"/>
      <c r="AA92" s="49"/>
      <c r="AB92" s="49"/>
      <c r="AC92" s="49"/>
      <c r="AD92" s="49"/>
      <c r="AE92" s="49"/>
      <c r="AF92" s="49"/>
      <c r="AG92" s="49"/>
      <c r="AH92" s="45"/>
      <c r="AI92" s="45"/>
    </row>
    <row r="93" spans="1:35" ht="15.75" customHeight="1" x14ac:dyDescent="0.2">
      <c r="A93" s="93"/>
      <c r="B93" s="263" t="s">
        <v>1286</v>
      </c>
      <c r="C93" s="264">
        <v>92429</v>
      </c>
      <c r="D93" s="263" t="s">
        <v>50</v>
      </c>
      <c r="E93" s="263" t="s">
        <v>2435</v>
      </c>
      <c r="F93" s="265" t="s">
        <v>43</v>
      </c>
      <c r="G93" s="382">
        <v>617.9</v>
      </c>
      <c r="H93" s="266">
        <f>VLOOKUP(C93,SINAPIJAN26!A:D,4,0)</f>
        <v>100.74</v>
      </c>
      <c r="I93" s="266"/>
      <c r="J93" s="266"/>
      <c r="K93" s="266">
        <f t="shared" ref="K93" si="19">ROUND(H93*(1+25.61%),2)</f>
        <v>126.54</v>
      </c>
      <c r="L93" s="266"/>
      <c r="M93" s="266"/>
      <c r="N93" s="266">
        <f t="shared" ref="N93" si="20">ROUND(K93*G93,2)</f>
        <v>78189.070000000007</v>
      </c>
      <c r="O93" s="267"/>
      <c r="P93" s="45"/>
      <c r="Q93" s="50"/>
      <c r="R93" s="124"/>
      <c r="S93" s="49"/>
      <c r="T93" s="49"/>
      <c r="U93" s="49"/>
      <c r="V93" s="49"/>
      <c r="W93" s="49"/>
      <c r="X93" s="49"/>
      <c r="Y93" s="49"/>
      <c r="Z93" s="49"/>
      <c r="AA93" s="49"/>
      <c r="AB93" s="49"/>
      <c r="AC93" s="49"/>
      <c r="AD93" s="49"/>
      <c r="AE93" s="49"/>
      <c r="AF93" s="49"/>
      <c r="AG93" s="49"/>
      <c r="AH93" s="45"/>
      <c r="AI93" s="45"/>
    </row>
    <row r="94" spans="1:35" ht="15.75" customHeight="1" x14ac:dyDescent="0.2">
      <c r="A94" s="93"/>
      <c r="B94" s="263" t="s">
        <v>1287</v>
      </c>
      <c r="C94" s="264">
        <v>92760</v>
      </c>
      <c r="D94" s="263" t="s">
        <v>50</v>
      </c>
      <c r="E94" s="263" t="s">
        <v>128</v>
      </c>
      <c r="F94" s="265" t="s">
        <v>94</v>
      </c>
      <c r="G94" s="382">
        <v>93</v>
      </c>
      <c r="H94" s="266">
        <f>VLOOKUP(C94,SINAPIJAN26!A:D,4,0)</f>
        <v>13.88</v>
      </c>
      <c r="I94" s="266"/>
      <c r="J94" s="266"/>
      <c r="K94" s="266">
        <f t="shared" ref="K94:K101" si="21">ROUND(H94*(1+25.61%),2)</f>
        <v>17.43</v>
      </c>
      <c r="L94" s="266"/>
      <c r="M94" s="266"/>
      <c r="N94" s="266">
        <f t="shared" ref="N94:N101" si="22">ROUND(K94*G94,2)</f>
        <v>1620.99</v>
      </c>
      <c r="O94" s="267"/>
      <c r="P94" s="45"/>
      <c r="Q94" s="50"/>
      <c r="R94" s="124"/>
      <c r="S94" s="49"/>
      <c r="T94" s="49"/>
      <c r="U94" s="49"/>
      <c r="V94" s="49"/>
      <c r="W94" s="49"/>
      <c r="X94" s="49"/>
      <c r="Y94" s="49"/>
      <c r="Z94" s="49"/>
      <c r="AA94" s="49"/>
      <c r="AB94" s="49"/>
      <c r="AC94" s="49"/>
      <c r="AD94" s="49"/>
      <c r="AE94" s="49"/>
      <c r="AF94" s="49"/>
      <c r="AG94" s="49"/>
      <c r="AH94" s="45"/>
      <c r="AI94" s="45"/>
    </row>
    <row r="95" spans="1:35" ht="15.75" customHeight="1" x14ac:dyDescent="0.2">
      <c r="A95" s="93"/>
      <c r="B95" s="263" t="s">
        <v>1288</v>
      </c>
      <c r="C95" s="264">
        <v>92762</v>
      </c>
      <c r="D95" s="263" t="s">
        <v>50</v>
      </c>
      <c r="E95" s="263" t="s">
        <v>115</v>
      </c>
      <c r="F95" s="265" t="s">
        <v>94</v>
      </c>
      <c r="G95" s="382">
        <v>1552</v>
      </c>
      <c r="H95" s="266">
        <f>VLOOKUP(C95,SINAPIJAN26!A:D,4,0)</f>
        <v>10.99</v>
      </c>
      <c r="I95" s="266"/>
      <c r="J95" s="266"/>
      <c r="K95" s="266">
        <f t="shared" si="21"/>
        <v>13.8</v>
      </c>
      <c r="L95" s="266"/>
      <c r="M95" s="266"/>
      <c r="N95" s="266">
        <f t="shared" si="22"/>
        <v>21417.599999999999</v>
      </c>
      <c r="O95" s="267"/>
      <c r="P95" s="45"/>
      <c r="Q95" s="50"/>
      <c r="R95" s="78"/>
      <c r="S95" s="49"/>
      <c r="T95" s="49"/>
      <c r="U95" s="49"/>
      <c r="V95" s="49"/>
      <c r="W95" s="49"/>
      <c r="X95" s="49"/>
      <c r="Y95" s="49"/>
      <c r="Z95" s="49"/>
      <c r="AA95" s="49"/>
      <c r="AB95" s="49"/>
      <c r="AC95" s="49"/>
      <c r="AD95" s="49"/>
      <c r="AE95" s="49"/>
      <c r="AF95" s="49"/>
      <c r="AG95" s="49"/>
      <c r="AH95" s="45"/>
      <c r="AI95" s="45"/>
    </row>
    <row r="96" spans="1:35" ht="15.75" customHeight="1" x14ac:dyDescent="0.2">
      <c r="A96" s="93"/>
      <c r="B96" s="263" t="s">
        <v>1289</v>
      </c>
      <c r="C96" s="264">
        <v>92763</v>
      </c>
      <c r="D96" s="263" t="s">
        <v>50</v>
      </c>
      <c r="E96" s="263" t="s">
        <v>118</v>
      </c>
      <c r="F96" s="265" t="s">
        <v>94</v>
      </c>
      <c r="G96" s="382">
        <v>340.5</v>
      </c>
      <c r="H96" s="266">
        <f>VLOOKUP(C96,SINAPIJAN26!A:D,4,0)</f>
        <v>9.1</v>
      </c>
      <c r="I96" s="266"/>
      <c r="J96" s="266"/>
      <c r="K96" s="266">
        <f t="shared" si="21"/>
        <v>11.43</v>
      </c>
      <c r="L96" s="266"/>
      <c r="M96" s="266"/>
      <c r="N96" s="266">
        <f t="shared" si="22"/>
        <v>3891.92</v>
      </c>
      <c r="O96" s="267"/>
      <c r="P96" s="45"/>
      <c r="Q96" s="50"/>
      <c r="R96" s="124"/>
      <c r="S96" s="49"/>
      <c r="T96" s="49"/>
      <c r="U96" s="49"/>
      <c r="V96" s="49"/>
      <c r="W96" s="49"/>
      <c r="X96" s="49"/>
      <c r="Y96" s="49"/>
      <c r="Z96" s="49"/>
      <c r="AA96" s="49"/>
      <c r="AB96" s="49"/>
      <c r="AC96" s="49"/>
      <c r="AD96" s="49"/>
      <c r="AE96" s="49"/>
      <c r="AF96" s="49"/>
      <c r="AG96" s="49"/>
      <c r="AH96" s="45"/>
      <c r="AI96" s="45"/>
    </row>
    <row r="97" spans="1:35" ht="15.75" customHeight="1" x14ac:dyDescent="0.2">
      <c r="A97" s="93"/>
      <c r="B97" s="263" t="s">
        <v>1290</v>
      </c>
      <c r="C97" s="264">
        <v>92764</v>
      </c>
      <c r="D97" s="263" t="s">
        <v>50</v>
      </c>
      <c r="E97" s="263" t="s">
        <v>120</v>
      </c>
      <c r="F97" s="265" t="s">
        <v>94</v>
      </c>
      <c r="G97" s="382">
        <v>637.5</v>
      </c>
      <c r="H97" s="266">
        <f>VLOOKUP(C97,SINAPIJAN26!A:D,4,0)</f>
        <v>8.68</v>
      </c>
      <c r="I97" s="266"/>
      <c r="J97" s="266"/>
      <c r="K97" s="266">
        <f t="shared" si="21"/>
        <v>10.9</v>
      </c>
      <c r="L97" s="266"/>
      <c r="M97" s="266"/>
      <c r="N97" s="266">
        <f t="shared" si="22"/>
        <v>6948.75</v>
      </c>
      <c r="O97" s="267"/>
      <c r="P97" s="45"/>
      <c r="Q97" s="50"/>
      <c r="R97" s="124"/>
      <c r="S97" s="49"/>
      <c r="T97" s="49"/>
      <c r="U97" s="49"/>
      <c r="V97" s="49"/>
      <c r="W97" s="49"/>
      <c r="X97" s="49"/>
      <c r="Y97" s="49"/>
      <c r="Z97" s="49"/>
      <c r="AA97" s="49"/>
      <c r="AB97" s="49"/>
      <c r="AC97" s="49"/>
      <c r="AD97" s="49"/>
      <c r="AE97" s="49"/>
      <c r="AF97" s="49"/>
      <c r="AG97" s="49"/>
      <c r="AH97" s="45"/>
      <c r="AI97" s="45"/>
    </row>
    <row r="98" spans="1:35" ht="15.75" customHeight="1" x14ac:dyDescent="0.2">
      <c r="A98" s="93"/>
      <c r="B98" s="263" t="s">
        <v>1291</v>
      </c>
      <c r="C98" s="264">
        <v>92765</v>
      </c>
      <c r="D98" s="263" t="s">
        <v>50</v>
      </c>
      <c r="E98" s="263" t="s">
        <v>1293</v>
      </c>
      <c r="F98" s="265" t="s">
        <v>94</v>
      </c>
      <c r="G98" s="382">
        <v>56.5</v>
      </c>
      <c r="H98" s="266">
        <f>VLOOKUP(C98,SINAPIJAN26!A:D,4,0)</f>
        <v>9.74</v>
      </c>
      <c r="I98" s="266"/>
      <c r="J98" s="266"/>
      <c r="K98" s="266">
        <f t="shared" si="21"/>
        <v>12.23</v>
      </c>
      <c r="L98" s="266"/>
      <c r="M98" s="266"/>
      <c r="N98" s="266">
        <f t="shared" si="22"/>
        <v>691</v>
      </c>
      <c r="O98" s="267"/>
      <c r="P98" s="45"/>
      <c r="Q98" s="50"/>
      <c r="R98" s="78"/>
      <c r="S98" s="49"/>
      <c r="T98" s="49"/>
      <c r="U98" s="49"/>
      <c r="V98" s="49"/>
      <c r="W98" s="49"/>
      <c r="X98" s="49"/>
      <c r="Y98" s="49"/>
      <c r="Z98" s="49"/>
      <c r="AA98" s="49"/>
      <c r="AB98" s="49"/>
      <c r="AC98" s="49"/>
      <c r="AD98" s="49"/>
      <c r="AE98" s="49"/>
      <c r="AF98" s="49"/>
      <c r="AG98" s="49"/>
      <c r="AH98" s="45"/>
      <c r="AI98" s="45"/>
    </row>
    <row r="99" spans="1:35" ht="15.75" customHeight="1" x14ac:dyDescent="0.2">
      <c r="A99" s="93"/>
      <c r="B99" s="263" t="s">
        <v>1294</v>
      </c>
      <c r="C99" s="264">
        <v>92759</v>
      </c>
      <c r="D99" s="263" t="s">
        <v>50</v>
      </c>
      <c r="E99" s="263" t="s">
        <v>122</v>
      </c>
      <c r="F99" s="265" t="s">
        <v>94</v>
      </c>
      <c r="G99" s="382">
        <v>936.6</v>
      </c>
      <c r="H99" s="266">
        <f>VLOOKUP(C99,SINAPIJAN26!A:D,4,0)</f>
        <v>15.42</v>
      </c>
      <c r="I99" s="266"/>
      <c r="J99" s="266"/>
      <c r="K99" s="266">
        <f t="shared" si="21"/>
        <v>19.37</v>
      </c>
      <c r="L99" s="266"/>
      <c r="M99" s="266"/>
      <c r="N99" s="266">
        <f t="shared" si="22"/>
        <v>18141.939999999999</v>
      </c>
      <c r="O99" s="267"/>
      <c r="P99" s="45"/>
      <c r="Q99" s="50"/>
      <c r="R99" s="124"/>
      <c r="S99" s="49"/>
      <c r="T99" s="49"/>
      <c r="U99" s="49"/>
      <c r="V99" s="49"/>
      <c r="W99" s="49"/>
      <c r="X99" s="49"/>
      <c r="Y99" s="49"/>
      <c r="Z99" s="49"/>
      <c r="AA99" s="49"/>
      <c r="AB99" s="49"/>
      <c r="AC99" s="49"/>
      <c r="AD99" s="49"/>
      <c r="AE99" s="49"/>
      <c r="AF99" s="49"/>
      <c r="AG99" s="49"/>
      <c r="AH99" s="45"/>
      <c r="AI99" s="45"/>
    </row>
    <row r="100" spans="1:35" ht="15.75" customHeight="1" x14ac:dyDescent="0.2">
      <c r="A100" s="93"/>
      <c r="B100" s="263" t="s">
        <v>1295</v>
      </c>
      <c r="C100" s="264" t="s">
        <v>1296</v>
      </c>
      <c r="D100" s="263" t="s">
        <v>73</v>
      </c>
      <c r="E100" s="263" t="s">
        <v>1297</v>
      </c>
      <c r="F100" s="265" t="s">
        <v>61</v>
      </c>
      <c r="G100" s="382">
        <v>42.8</v>
      </c>
      <c r="H100" s="266">
        <f>VLOOKUP(C100,CPUS!C:K,9,0)</f>
        <v>692.55301000000009</v>
      </c>
      <c r="I100" s="266"/>
      <c r="J100" s="266"/>
      <c r="K100" s="266">
        <f t="shared" si="21"/>
        <v>869.92</v>
      </c>
      <c r="L100" s="266"/>
      <c r="M100" s="266"/>
      <c r="N100" s="266">
        <f t="shared" si="22"/>
        <v>37232.58</v>
      </c>
      <c r="O100" s="267"/>
      <c r="P100" s="45"/>
      <c r="Q100" s="50"/>
      <c r="R100" s="78"/>
      <c r="S100" s="49"/>
      <c r="T100" s="49"/>
      <c r="U100" s="49"/>
      <c r="V100" s="49"/>
      <c r="W100" s="49"/>
      <c r="X100" s="49"/>
      <c r="Y100" s="49"/>
      <c r="Z100" s="49"/>
      <c r="AA100" s="49"/>
      <c r="AB100" s="49"/>
      <c r="AC100" s="49"/>
      <c r="AD100" s="49"/>
      <c r="AE100" s="49"/>
      <c r="AF100" s="49"/>
      <c r="AG100" s="49"/>
      <c r="AH100" s="45"/>
      <c r="AI100" s="45"/>
    </row>
    <row r="101" spans="1:35" ht="15.75" customHeight="1" x14ac:dyDescent="0.2">
      <c r="A101" s="93"/>
      <c r="B101" s="263" t="s">
        <v>1298</v>
      </c>
      <c r="C101" s="264" t="s">
        <v>1005</v>
      </c>
      <c r="D101" s="263" t="s">
        <v>73</v>
      </c>
      <c r="E101" s="263" t="s">
        <v>108</v>
      </c>
      <c r="F101" s="265" t="s">
        <v>61</v>
      </c>
      <c r="G101" s="382">
        <v>42.8</v>
      </c>
      <c r="H101" s="266">
        <f>VLOOKUP(C101,CPUS!C:K,9,0)</f>
        <v>103.85749</v>
      </c>
      <c r="I101" s="266"/>
      <c r="J101" s="266"/>
      <c r="K101" s="266">
        <f t="shared" si="21"/>
        <v>130.46</v>
      </c>
      <c r="L101" s="266"/>
      <c r="M101" s="266"/>
      <c r="N101" s="266">
        <f t="shared" si="22"/>
        <v>5583.69</v>
      </c>
      <c r="O101" s="267"/>
      <c r="P101" s="45"/>
      <c r="Q101" s="50"/>
      <c r="R101" s="124"/>
      <c r="S101" s="49"/>
      <c r="T101" s="49"/>
      <c r="U101" s="49"/>
      <c r="V101" s="49"/>
      <c r="W101" s="49"/>
      <c r="X101" s="49"/>
      <c r="Y101" s="49"/>
      <c r="Z101" s="49"/>
      <c r="AA101" s="49"/>
      <c r="AB101" s="49"/>
      <c r="AC101" s="49"/>
      <c r="AD101" s="49"/>
      <c r="AE101" s="49"/>
      <c r="AF101" s="49"/>
      <c r="AG101" s="49"/>
      <c r="AH101" s="45"/>
      <c r="AI101" s="45"/>
    </row>
    <row r="102" spans="1:35" ht="15.75" customHeight="1" x14ac:dyDescent="0.2">
      <c r="A102" s="93"/>
      <c r="B102" s="259" t="s">
        <v>113</v>
      </c>
      <c r="C102" s="259"/>
      <c r="D102" s="259"/>
      <c r="E102" s="259" t="s">
        <v>124</v>
      </c>
      <c r="F102" s="259"/>
      <c r="G102" s="185"/>
      <c r="H102" s="185"/>
      <c r="I102" s="259"/>
      <c r="J102" s="259"/>
      <c r="K102" s="259"/>
      <c r="L102" s="259"/>
      <c r="M102" s="259"/>
      <c r="N102" s="261">
        <f>SUM(N103:N112)</f>
        <v>434969.56</v>
      </c>
      <c r="O102" s="262"/>
      <c r="P102" s="45"/>
      <c r="Q102" s="50"/>
      <c r="R102" s="124"/>
      <c r="S102" s="49"/>
      <c r="T102" s="49"/>
      <c r="U102" s="49"/>
      <c r="V102" s="49"/>
      <c r="W102" s="49"/>
      <c r="X102" s="49"/>
      <c r="Y102" s="49"/>
      <c r="Z102" s="49"/>
      <c r="AA102" s="49"/>
      <c r="AB102" s="49"/>
      <c r="AC102" s="49"/>
      <c r="AD102" s="49"/>
      <c r="AE102" s="49"/>
      <c r="AF102" s="49"/>
      <c r="AG102" s="49"/>
      <c r="AH102" s="45"/>
      <c r="AI102" s="45"/>
    </row>
    <row r="103" spans="1:35" ht="15.75" customHeight="1" x14ac:dyDescent="0.2">
      <c r="A103" s="93"/>
      <c r="B103" s="263" t="s">
        <v>1299</v>
      </c>
      <c r="C103" s="264">
        <v>92465</v>
      </c>
      <c r="D103" s="263" t="s">
        <v>50</v>
      </c>
      <c r="E103" s="263" t="s">
        <v>2437</v>
      </c>
      <c r="F103" s="265" t="s">
        <v>43</v>
      </c>
      <c r="G103" s="382">
        <v>933.4</v>
      </c>
      <c r="H103" s="266">
        <f>VLOOKUP(C103,SINAPIJAN26!A:D,4,0)</f>
        <v>175.03</v>
      </c>
      <c r="I103" s="266"/>
      <c r="J103" s="266"/>
      <c r="K103" s="266">
        <f t="shared" ref="K103" si="23">ROUND(H103*(1+25.61%),2)</f>
        <v>219.86</v>
      </c>
      <c r="L103" s="266"/>
      <c r="M103" s="266"/>
      <c r="N103" s="266">
        <f t="shared" ref="N103" si="24">ROUND(K103*G103,2)</f>
        <v>205217.32</v>
      </c>
      <c r="O103" s="267"/>
      <c r="P103" s="45"/>
      <c r="Q103" s="50"/>
      <c r="R103" s="124"/>
      <c r="S103" s="49"/>
      <c r="T103" s="49"/>
      <c r="U103" s="49"/>
      <c r="V103" s="49"/>
      <c r="W103" s="49"/>
      <c r="X103" s="49"/>
      <c r="Y103" s="49"/>
      <c r="Z103" s="49"/>
      <c r="AA103" s="49"/>
      <c r="AB103" s="49"/>
      <c r="AC103" s="49"/>
      <c r="AD103" s="49"/>
      <c r="AE103" s="49"/>
      <c r="AF103" s="49"/>
      <c r="AG103" s="49"/>
      <c r="AH103" s="45"/>
      <c r="AI103" s="45"/>
    </row>
    <row r="104" spans="1:35" ht="15.75" customHeight="1" x14ac:dyDescent="0.2">
      <c r="A104" s="93"/>
      <c r="B104" s="263" t="s">
        <v>1300</v>
      </c>
      <c r="C104" s="264">
        <v>92760</v>
      </c>
      <c r="D104" s="263" t="s">
        <v>50</v>
      </c>
      <c r="E104" s="263" t="s">
        <v>128</v>
      </c>
      <c r="F104" s="265" t="s">
        <v>94</v>
      </c>
      <c r="G104" s="382">
        <v>478.3</v>
      </c>
      <c r="H104" s="266">
        <f>VLOOKUP(C104,SINAPIJAN26!A:D,4,0)</f>
        <v>13.88</v>
      </c>
      <c r="I104" s="266"/>
      <c r="J104" s="266"/>
      <c r="K104" s="266">
        <f t="shared" ref="K104:K112" si="25">ROUND(H104*(1+25.61%),2)</f>
        <v>17.43</v>
      </c>
      <c r="L104" s="266"/>
      <c r="M104" s="266"/>
      <c r="N104" s="266">
        <f t="shared" ref="N104:N112" si="26">ROUND(K104*G104,2)</f>
        <v>8336.77</v>
      </c>
      <c r="O104" s="267"/>
      <c r="P104" s="45"/>
      <c r="Q104" s="50"/>
      <c r="R104" s="124"/>
      <c r="S104" s="49"/>
      <c r="T104" s="49"/>
      <c r="U104" s="49"/>
      <c r="V104" s="49"/>
      <c r="W104" s="49"/>
      <c r="X104" s="49"/>
      <c r="Y104" s="49"/>
      <c r="Z104" s="49"/>
      <c r="AA104" s="49"/>
      <c r="AB104" s="49"/>
      <c r="AC104" s="49"/>
      <c r="AD104" s="49"/>
      <c r="AE104" s="49"/>
      <c r="AF104" s="49"/>
      <c r="AG104" s="49"/>
      <c r="AH104" s="45"/>
      <c r="AI104" s="45"/>
    </row>
    <row r="105" spans="1:35" ht="15.75" customHeight="1" x14ac:dyDescent="0.2">
      <c r="A105" s="93"/>
      <c r="B105" s="263" t="s">
        <v>1301</v>
      </c>
      <c r="C105" s="264">
        <v>92761</v>
      </c>
      <c r="D105" s="263" t="s">
        <v>50</v>
      </c>
      <c r="E105" s="263" t="s">
        <v>130</v>
      </c>
      <c r="F105" s="265" t="s">
        <v>94</v>
      </c>
      <c r="G105" s="382">
        <v>1633.1</v>
      </c>
      <c r="H105" s="266">
        <f>VLOOKUP(C105,SINAPIJAN26!A:D,4,0)</f>
        <v>12.58</v>
      </c>
      <c r="I105" s="266"/>
      <c r="J105" s="266"/>
      <c r="K105" s="266">
        <f t="shared" si="25"/>
        <v>15.8</v>
      </c>
      <c r="L105" s="266"/>
      <c r="M105" s="266"/>
      <c r="N105" s="266">
        <f t="shared" si="26"/>
        <v>25802.98</v>
      </c>
      <c r="O105" s="267"/>
      <c r="P105" s="45"/>
      <c r="Q105" s="50"/>
      <c r="R105" s="124"/>
      <c r="S105" s="49"/>
      <c r="T105" s="49"/>
      <c r="U105" s="49"/>
      <c r="V105" s="49"/>
      <c r="W105" s="49"/>
      <c r="X105" s="49"/>
      <c r="Y105" s="49"/>
      <c r="Z105" s="49"/>
      <c r="AA105" s="49"/>
      <c r="AB105" s="49"/>
      <c r="AC105" s="49"/>
      <c r="AD105" s="49"/>
      <c r="AE105" s="49"/>
      <c r="AF105" s="49"/>
      <c r="AG105" s="49"/>
      <c r="AH105" s="45"/>
      <c r="AI105" s="45"/>
    </row>
    <row r="106" spans="1:35" ht="15.75" customHeight="1" x14ac:dyDescent="0.2">
      <c r="A106" s="93"/>
      <c r="B106" s="263" t="s">
        <v>1302</v>
      </c>
      <c r="C106" s="264">
        <v>92762</v>
      </c>
      <c r="D106" s="263" t="s">
        <v>50</v>
      </c>
      <c r="E106" s="263" t="s">
        <v>115</v>
      </c>
      <c r="F106" s="265" t="s">
        <v>94</v>
      </c>
      <c r="G106" s="382">
        <v>1377.3</v>
      </c>
      <c r="H106" s="266">
        <f>VLOOKUP(C106,SINAPIJAN26!A:D,4,0)</f>
        <v>10.99</v>
      </c>
      <c r="I106" s="266"/>
      <c r="J106" s="266"/>
      <c r="K106" s="266">
        <f t="shared" si="25"/>
        <v>13.8</v>
      </c>
      <c r="L106" s="266"/>
      <c r="M106" s="266"/>
      <c r="N106" s="266">
        <f t="shared" si="26"/>
        <v>19006.740000000002</v>
      </c>
      <c r="O106" s="267"/>
      <c r="P106" s="45"/>
      <c r="Q106" s="50"/>
      <c r="R106" s="124"/>
      <c r="S106" s="49"/>
      <c r="T106" s="49"/>
      <c r="U106" s="49"/>
      <c r="V106" s="49"/>
      <c r="W106" s="49"/>
      <c r="X106" s="49"/>
      <c r="Y106" s="49"/>
      <c r="Z106" s="49"/>
      <c r="AA106" s="49"/>
      <c r="AB106" s="49"/>
      <c r="AC106" s="49"/>
      <c r="AD106" s="49"/>
      <c r="AE106" s="49"/>
      <c r="AF106" s="49"/>
      <c r="AG106" s="49"/>
      <c r="AH106" s="45"/>
      <c r="AI106" s="45"/>
    </row>
    <row r="107" spans="1:35" ht="15.75" customHeight="1" x14ac:dyDescent="0.2">
      <c r="A107" s="93"/>
      <c r="B107" s="263" t="s">
        <v>1303</v>
      </c>
      <c r="C107" s="264">
        <v>92763</v>
      </c>
      <c r="D107" s="263" t="s">
        <v>50</v>
      </c>
      <c r="E107" s="263" t="s">
        <v>118</v>
      </c>
      <c r="F107" s="265" t="s">
        <v>94</v>
      </c>
      <c r="G107" s="382">
        <v>2314.6999999999998</v>
      </c>
      <c r="H107" s="266">
        <f>VLOOKUP(C107,SINAPIJAN26!A:D,4,0)</f>
        <v>9.1</v>
      </c>
      <c r="I107" s="266"/>
      <c r="J107" s="266"/>
      <c r="K107" s="266">
        <f t="shared" si="25"/>
        <v>11.43</v>
      </c>
      <c r="L107" s="266"/>
      <c r="M107" s="266"/>
      <c r="N107" s="266">
        <f t="shared" si="26"/>
        <v>26457.02</v>
      </c>
      <c r="O107" s="267"/>
      <c r="P107" s="45"/>
      <c r="Q107" s="50"/>
      <c r="R107" s="124"/>
      <c r="S107" s="49"/>
      <c r="T107" s="49"/>
      <c r="U107" s="49"/>
      <c r="V107" s="49"/>
      <c r="W107" s="49"/>
      <c r="X107" s="49"/>
      <c r="Y107" s="49"/>
      <c r="Z107" s="49"/>
      <c r="AA107" s="49"/>
      <c r="AB107" s="49"/>
      <c r="AC107" s="49"/>
      <c r="AD107" s="49"/>
      <c r="AE107" s="49"/>
      <c r="AF107" s="49"/>
      <c r="AG107" s="49"/>
      <c r="AH107" s="45"/>
      <c r="AI107" s="45"/>
    </row>
    <row r="108" spans="1:35" ht="15.75" customHeight="1" x14ac:dyDescent="0.2">
      <c r="A108" s="93"/>
      <c r="B108" s="263" t="s">
        <v>1304</v>
      </c>
      <c r="C108" s="264">
        <v>92764</v>
      </c>
      <c r="D108" s="263" t="s">
        <v>50</v>
      </c>
      <c r="E108" s="263" t="s">
        <v>120</v>
      </c>
      <c r="F108" s="265" t="s">
        <v>94</v>
      </c>
      <c r="G108" s="382">
        <v>1310.5</v>
      </c>
      <c r="H108" s="266">
        <f>VLOOKUP(C108,SINAPIJAN26!A:D,4,0)</f>
        <v>8.68</v>
      </c>
      <c r="I108" s="266"/>
      <c r="J108" s="266"/>
      <c r="K108" s="266">
        <f t="shared" si="25"/>
        <v>10.9</v>
      </c>
      <c r="L108" s="266"/>
      <c r="M108" s="266"/>
      <c r="N108" s="266">
        <f t="shared" si="26"/>
        <v>14284.45</v>
      </c>
      <c r="O108" s="267"/>
      <c r="P108" s="45"/>
      <c r="Q108" s="50"/>
      <c r="R108" s="124"/>
      <c r="S108" s="49"/>
      <c r="T108" s="49"/>
      <c r="U108" s="49"/>
      <c r="V108" s="49"/>
      <c r="W108" s="49"/>
      <c r="X108" s="49"/>
      <c r="Y108" s="49"/>
      <c r="Z108" s="49"/>
      <c r="AA108" s="49"/>
      <c r="AB108" s="49"/>
      <c r="AC108" s="49"/>
      <c r="AD108" s="49"/>
      <c r="AE108" s="49"/>
      <c r="AF108" s="49"/>
      <c r="AG108" s="49"/>
      <c r="AH108" s="45"/>
      <c r="AI108" s="45"/>
    </row>
    <row r="109" spans="1:35" ht="15.75" customHeight="1" x14ac:dyDescent="0.2">
      <c r="A109" s="93"/>
      <c r="B109" s="263" t="s">
        <v>1305</v>
      </c>
      <c r="C109" s="264">
        <v>92765</v>
      </c>
      <c r="D109" s="263" t="s">
        <v>50</v>
      </c>
      <c r="E109" s="263" t="s">
        <v>1293</v>
      </c>
      <c r="F109" s="265" t="s">
        <v>94</v>
      </c>
      <c r="G109" s="382">
        <v>395.5</v>
      </c>
      <c r="H109" s="266">
        <f>VLOOKUP(C109,SINAPIJAN26!A:D,4,0)</f>
        <v>9.74</v>
      </c>
      <c r="I109" s="266"/>
      <c r="J109" s="266"/>
      <c r="K109" s="266">
        <f t="shared" si="25"/>
        <v>12.23</v>
      </c>
      <c r="L109" s="266"/>
      <c r="M109" s="266"/>
      <c r="N109" s="266">
        <f t="shared" si="26"/>
        <v>4836.97</v>
      </c>
      <c r="O109" s="267"/>
      <c r="P109" s="45"/>
      <c r="Q109" s="50"/>
      <c r="R109" s="124"/>
      <c r="S109" s="49"/>
      <c r="T109" s="49"/>
      <c r="U109" s="49"/>
      <c r="V109" s="49"/>
      <c r="W109" s="49"/>
      <c r="X109" s="49"/>
      <c r="Y109" s="49"/>
      <c r="Z109" s="49"/>
      <c r="AA109" s="49"/>
      <c r="AB109" s="49"/>
      <c r="AC109" s="49"/>
      <c r="AD109" s="49"/>
      <c r="AE109" s="49"/>
      <c r="AF109" s="49"/>
      <c r="AG109" s="49"/>
      <c r="AH109" s="45"/>
      <c r="AI109" s="45"/>
    </row>
    <row r="110" spans="1:35" ht="15.75" customHeight="1" x14ac:dyDescent="0.2">
      <c r="A110" s="93"/>
      <c r="B110" s="263" t="s">
        <v>1306</v>
      </c>
      <c r="C110" s="264">
        <v>92759</v>
      </c>
      <c r="D110" s="263" t="s">
        <v>50</v>
      </c>
      <c r="E110" s="263" t="s">
        <v>122</v>
      </c>
      <c r="F110" s="265" t="s">
        <v>94</v>
      </c>
      <c r="G110" s="382">
        <v>1372.9</v>
      </c>
      <c r="H110" s="266">
        <f>VLOOKUP(C110,SINAPIJAN26!A:D,4,0)</f>
        <v>15.42</v>
      </c>
      <c r="I110" s="266"/>
      <c r="J110" s="266"/>
      <c r="K110" s="266">
        <f t="shared" si="25"/>
        <v>19.37</v>
      </c>
      <c r="L110" s="266"/>
      <c r="M110" s="266"/>
      <c r="N110" s="266">
        <f t="shared" si="26"/>
        <v>26593.07</v>
      </c>
      <c r="O110" s="267"/>
      <c r="P110" s="45"/>
      <c r="Q110" s="50"/>
      <c r="R110" s="124"/>
      <c r="S110" s="49"/>
      <c r="T110" s="49"/>
      <c r="U110" s="49"/>
      <c r="V110" s="49"/>
      <c r="W110" s="49"/>
      <c r="X110" s="49"/>
      <c r="Y110" s="49"/>
      <c r="Z110" s="49"/>
      <c r="AA110" s="49"/>
      <c r="AB110" s="49"/>
      <c r="AC110" s="49"/>
      <c r="AD110" s="49"/>
      <c r="AE110" s="49"/>
      <c r="AF110" s="49"/>
      <c r="AG110" s="49"/>
      <c r="AH110" s="45"/>
      <c r="AI110" s="45"/>
    </row>
    <row r="111" spans="1:35" ht="15.75" customHeight="1" x14ac:dyDescent="0.2">
      <c r="A111" s="93"/>
      <c r="B111" s="263" t="s">
        <v>1307</v>
      </c>
      <c r="C111" s="264" t="s">
        <v>1308</v>
      </c>
      <c r="D111" s="263" t="s">
        <v>73</v>
      </c>
      <c r="E111" s="263" t="s">
        <v>1309</v>
      </c>
      <c r="F111" s="265" t="s">
        <v>61</v>
      </c>
      <c r="G111" s="382">
        <v>102.9</v>
      </c>
      <c r="H111" s="266">
        <f>VLOOKUP(C111,CPUS!C:K,9,0)</f>
        <v>704.12482999999997</v>
      </c>
      <c r="I111" s="266"/>
      <c r="J111" s="266"/>
      <c r="K111" s="266">
        <f t="shared" si="25"/>
        <v>884.45</v>
      </c>
      <c r="L111" s="266"/>
      <c r="M111" s="266"/>
      <c r="N111" s="266">
        <f t="shared" si="26"/>
        <v>91009.91</v>
      </c>
      <c r="O111" s="267"/>
      <c r="P111" s="45"/>
      <c r="Q111" s="50"/>
      <c r="R111" s="124"/>
      <c r="S111" s="49"/>
      <c r="T111" s="49"/>
      <c r="U111" s="49"/>
      <c r="V111" s="49"/>
      <c r="W111" s="49"/>
      <c r="X111" s="49"/>
      <c r="Y111" s="49"/>
      <c r="Z111" s="49"/>
      <c r="AA111" s="49"/>
      <c r="AB111" s="49"/>
      <c r="AC111" s="49"/>
      <c r="AD111" s="49"/>
      <c r="AE111" s="49"/>
      <c r="AF111" s="49"/>
      <c r="AG111" s="49"/>
      <c r="AH111" s="45"/>
      <c r="AI111" s="45"/>
    </row>
    <row r="112" spans="1:35" ht="15.75" customHeight="1" x14ac:dyDescent="0.2">
      <c r="A112" s="93"/>
      <c r="B112" s="263" t="s">
        <v>1310</v>
      </c>
      <c r="C112" s="264" t="s">
        <v>1005</v>
      </c>
      <c r="D112" s="263" t="s">
        <v>73</v>
      </c>
      <c r="E112" s="263" t="s">
        <v>108</v>
      </c>
      <c r="F112" s="265" t="s">
        <v>61</v>
      </c>
      <c r="G112" s="382">
        <v>102.9</v>
      </c>
      <c r="H112" s="266">
        <f>VLOOKUP(C112,CPUS!C:K,9,0)</f>
        <v>103.85749</v>
      </c>
      <c r="I112" s="266"/>
      <c r="J112" s="266"/>
      <c r="K112" s="266">
        <f t="shared" si="25"/>
        <v>130.46</v>
      </c>
      <c r="L112" s="266"/>
      <c r="M112" s="266"/>
      <c r="N112" s="266">
        <f t="shared" si="26"/>
        <v>13424.33</v>
      </c>
      <c r="O112" s="267"/>
      <c r="P112" s="45"/>
      <c r="Q112" s="50"/>
      <c r="R112" s="124"/>
      <c r="S112" s="49"/>
      <c r="T112" s="49"/>
      <c r="U112" s="49"/>
      <c r="V112" s="49"/>
      <c r="W112" s="49"/>
      <c r="X112" s="49"/>
      <c r="Y112" s="49"/>
      <c r="Z112" s="49"/>
      <c r="AA112" s="49"/>
      <c r="AB112" s="49"/>
      <c r="AC112" s="49"/>
      <c r="AD112" s="49"/>
      <c r="AE112" s="49"/>
      <c r="AF112" s="49"/>
      <c r="AG112" s="49"/>
      <c r="AH112" s="45"/>
      <c r="AI112" s="45"/>
    </row>
    <row r="113" spans="1:35" ht="15.75" customHeight="1" x14ac:dyDescent="0.2">
      <c r="A113" s="93"/>
      <c r="B113" s="259" t="s">
        <v>116</v>
      </c>
      <c r="C113" s="259"/>
      <c r="D113" s="259"/>
      <c r="E113" s="259" t="s">
        <v>131</v>
      </c>
      <c r="F113" s="259"/>
      <c r="G113" s="185"/>
      <c r="H113" s="185"/>
      <c r="I113" s="259"/>
      <c r="J113" s="259"/>
      <c r="K113" s="259"/>
      <c r="L113" s="259"/>
      <c r="M113" s="259"/>
      <c r="N113" s="261">
        <f>SUM(N114:N126)</f>
        <v>729041.09</v>
      </c>
      <c r="O113" s="262"/>
      <c r="P113" s="45"/>
      <c r="Q113" s="50"/>
      <c r="R113" s="124"/>
      <c r="S113" s="49"/>
      <c r="T113" s="49"/>
      <c r="U113" s="49"/>
      <c r="V113" s="49"/>
      <c r="W113" s="49"/>
      <c r="X113" s="49"/>
      <c r="Y113" s="49"/>
      <c r="Z113" s="49"/>
      <c r="AA113" s="49"/>
      <c r="AB113" s="49"/>
      <c r="AC113" s="49"/>
      <c r="AD113" s="49"/>
      <c r="AE113" s="49"/>
      <c r="AF113" s="49"/>
      <c r="AG113" s="49"/>
      <c r="AH113" s="45"/>
      <c r="AI113" s="45"/>
    </row>
    <row r="114" spans="1:35" ht="15.75" customHeight="1" x14ac:dyDescent="0.2">
      <c r="A114" s="93"/>
      <c r="B114" s="263" t="s">
        <v>1311</v>
      </c>
      <c r="C114" s="264">
        <v>92520</v>
      </c>
      <c r="D114" s="263" t="s">
        <v>50</v>
      </c>
      <c r="E114" s="263" t="s">
        <v>2439</v>
      </c>
      <c r="F114" s="265" t="s">
        <v>43</v>
      </c>
      <c r="G114" s="382">
        <v>594.79999999999995</v>
      </c>
      <c r="H114" s="266">
        <f>VLOOKUP(C114,SINAPIJAN26!A:D,4,0)</f>
        <v>97.42</v>
      </c>
      <c r="I114" s="266"/>
      <c r="J114" s="266"/>
      <c r="K114" s="266">
        <f t="shared" ref="K114" si="27">ROUND(H114*(1+25.61%),2)</f>
        <v>122.37</v>
      </c>
      <c r="L114" s="266"/>
      <c r="M114" s="266"/>
      <c r="N114" s="266">
        <f t="shared" ref="N114" si="28">ROUND(K114*G114,2)</f>
        <v>72785.679999999993</v>
      </c>
      <c r="O114" s="267"/>
      <c r="P114" s="45"/>
      <c r="Q114" s="50"/>
      <c r="R114" s="124"/>
      <c r="S114" s="49"/>
      <c r="T114" s="49"/>
      <c r="U114" s="49"/>
      <c r="V114" s="49"/>
      <c r="W114" s="49"/>
      <c r="X114" s="49"/>
      <c r="Y114" s="49"/>
      <c r="Z114" s="49"/>
      <c r="AA114" s="49"/>
      <c r="AB114" s="49"/>
      <c r="AC114" s="49"/>
      <c r="AD114" s="49"/>
      <c r="AE114" s="49"/>
      <c r="AF114" s="49"/>
      <c r="AG114" s="49"/>
      <c r="AH114" s="45"/>
      <c r="AI114" s="45"/>
    </row>
    <row r="115" spans="1:35" ht="15.75" customHeight="1" x14ac:dyDescent="0.2">
      <c r="A115" s="93"/>
      <c r="B115" s="263" t="s">
        <v>1312</v>
      </c>
      <c r="C115" s="264">
        <v>92768</v>
      </c>
      <c r="D115" s="263" t="s">
        <v>50</v>
      </c>
      <c r="E115" s="263" t="s">
        <v>133</v>
      </c>
      <c r="F115" s="265" t="s">
        <v>94</v>
      </c>
      <c r="G115" s="382">
        <v>2476.8000000000002</v>
      </c>
      <c r="H115" s="266">
        <f>ROUND(VLOOKUP(C115,SINAPIJAN26!A:D,4,0),2)</f>
        <v>14.62</v>
      </c>
      <c r="I115" s="266"/>
      <c r="J115" s="266"/>
      <c r="K115" s="266">
        <f t="shared" ref="K115:K126" si="29">ROUND(H115*(1+25.61%),2)</f>
        <v>18.36</v>
      </c>
      <c r="L115" s="266"/>
      <c r="M115" s="266"/>
      <c r="N115" s="266">
        <f t="shared" ref="N115:N126" si="30">ROUND(K115*G115,2)</f>
        <v>45474.05</v>
      </c>
      <c r="O115" s="267"/>
      <c r="P115" s="45"/>
      <c r="Q115" s="50"/>
      <c r="R115" s="124"/>
      <c r="S115" s="49"/>
      <c r="T115" s="49"/>
      <c r="U115" s="49"/>
      <c r="V115" s="49"/>
      <c r="W115" s="49"/>
      <c r="X115" s="49"/>
      <c r="Y115" s="49"/>
      <c r="Z115" s="49"/>
      <c r="AA115" s="49"/>
      <c r="AB115" s="49"/>
      <c r="AC115" s="49"/>
      <c r="AD115" s="49"/>
      <c r="AE115" s="49"/>
      <c r="AF115" s="49"/>
      <c r="AG115" s="49"/>
      <c r="AH115" s="45"/>
      <c r="AI115" s="45"/>
    </row>
    <row r="116" spans="1:35" ht="15.75" customHeight="1" x14ac:dyDescent="0.2">
      <c r="A116" s="93"/>
      <c r="B116" s="263" t="s">
        <v>1313</v>
      </c>
      <c r="C116" s="264">
        <v>92769</v>
      </c>
      <c r="D116" s="263" t="s">
        <v>50</v>
      </c>
      <c r="E116" s="263" t="s">
        <v>135</v>
      </c>
      <c r="F116" s="265" t="s">
        <v>94</v>
      </c>
      <c r="G116" s="382">
        <v>1662.2</v>
      </c>
      <c r="H116" s="266">
        <f>ROUND(VLOOKUP(C116,SINAPIJAN26!A:D,4,0),2)</f>
        <v>13.13</v>
      </c>
      <c r="I116" s="266"/>
      <c r="J116" s="266"/>
      <c r="K116" s="266">
        <f t="shared" si="29"/>
        <v>16.489999999999998</v>
      </c>
      <c r="L116" s="266"/>
      <c r="M116" s="266"/>
      <c r="N116" s="266">
        <f t="shared" si="30"/>
        <v>27409.68</v>
      </c>
      <c r="O116" s="267"/>
      <c r="P116" s="45"/>
      <c r="Q116" s="50"/>
      <c r="R116" s="124"/>
      <c r="S116" s="49"/>
      <c r="T116" s="49"/>
      <c r="U116" s="49"/>
      <c r="V116" s="49"/>
      <c r="W116" s="49"/>
      <c r="X116" s="49"/>
      <c r="Y116" s="49"/>
      <c r="Z116" s="49"/>
      <c r="AA116" s="49"/>
      <c r="AB116" s="49"/>
      <c r="AC116" s="49"/>
      <c r="AD116" s="49"/>
      <c r="AE116" s="49"/>
      <c r="AF116" s="49"/>
      <c r="AG116" s="49"/>
      <c r="AH116" s="45"/>
      <c r="AI116" s="45"/>
    </row>
    <row r="117" spans="1:35" ht="15.75" customHeight="1" x14ac:dyDescent="0.2">
      <c r="A117" s="93"/>
      <c r="B117" s="263" t="s">
        <v>1314</v>
      </c>
      <c r="C117" s="264">
        <v>92770</v>
      </c>
      <c r="D117" s="263" t="s">
        <v>50</v>
      </c>
      <c r="E117" s="263" t="s">
        <v>137</v>
      </c>
      <c r="F117" s="265" t="s">
        <v>94</v>
      </c>
      <c r="G117" s="382">
        <v>1618.3</v>
      </c>
      <c r="H117" s="266">
        <f>ROUND(VLOOKUP(C117,SINAPIJAN26!A:D,4,0),2)</f>
        <v>11.9</v>
      </c>
      <c r="I117" s="266"/>
      <c r="J117" s="266"/>
      <c r="K117" s="266">
        <f t="shared" si="29"/>
        <v>14.95</v>
      </c>
      <c r="L117" s="266"/>
      <c r="M117" s="266"/>
      <c r="N117" s="266">
        <f t="shared" si="30"/>
        <v>24193.59</v>
      </c>
      <c r="O117" s="267"/>
      <c r="P117" s="45"/>
      <c r="Q117" s="50"/>
      <c r="R117" s="124"/>
      <c r="S117" s="49"/>
      <c r="T117" s="49"/>
      <c r="U117" s="49"/>
      <c r="V117" s="49"/>
      <c r="W117" s="49"/>
      <c r="X117" s="49"/>
      <c r="Y117" s="49"/>
      <c r="Z117" s="49"/>
      <c r="AA117" s="49"/>
      <c r="AB117" s="49"/>
      <c r="AC117" s="49"/>
      <c r="AD117" s="49"/>
      <c r="AE117" s="49"/>
      <c r="AF117" s="49"/>
      <c r="AG117" s="49"/>
      <c r="AH117" s="45"/>
      <c r="AI117" s="45"/>
    </row>
    <row r="118" spans="1:35" ht="15.75" customHeight="1" x14ac:dyDescent="0.2">
      <c r="A118" s="93"/>
      <c r="B118" s="263" t="s">
        <v>1315</v>
      </c>
      <c r="C118" s="264">
        <v>92771</v>
      </c>
      <c r="D118" s="263" t="s">
        <v>50</v>
      </c>
      <c r="E118" s="263" t="s">
        <v>139</v>
      </c>
      <c r="F118" s="265" t="s">
        <v>94</v>
      </c>
      <c r="G118" s="382">
        <v>1843.2</v>
      </c>
      <c r="H118" s="266">
        <f>ROUND(VLOOKUP(C118,SINAPIJAN26!A:D,4,0),2)</f>
        <v>10.37</v>
      </c>
      <c r="I118" s="266"/>
      <c r="J118" s="266"/>
      <c r="K118" s="266">
        <f t="shared" si="29"/>
        <v>13.03</v>
      </c>
      <c r="L118" s="266"/>
      <c r="M118" s="266"/>
      <c r="N118" s="266">
        <f t="shared" si="30"/>
        <v>24016.9</v>
      </c>
      <c r="O118" s="267"/>
      <c r="P118" s="45"/>
      <c r="Q118" s="50"/>
      <c r="R118" s="124"/>
      <c r="S118" s="49"/>
      <c r="T118" s="49"/>
      <c r="U118" s="49"/>
      <c r="V118" s="49"/>
      <c r="W118" s="49"/>
      <c r="X118" s="49"/>
      <c r="Y118" s="49"/>
      <c r="Z118" s="49"/>
      <c r="AA118" s="49"/>
      <c r="AB118" s="49"/>
      <c r="AC118" s="49"/>
      <c r="AD118" s="49"/>
      <c r="AE118" s="49"/>
      <c r="AF118" s="49"/>
      <c r="AG118" s="49"/>
      <c r="AH118" s="45"/>
      <c r="AI118" s="45"/>
    </row>
    <row r="119" spans="1:35" ht="15.75" customHeight="1" x14ac:dyDescent="0.2">
      <c r="A119" s="93"/>
      <c r="B119" s="263" t="s">
        <v>1316</v>
      </c>
      <c r="C119" s="264">
        <v>92772</v>
      </c>
      <c r="D119" s="263" t="s">
        <v>50</v>
      </c>
      <c r="E119" s="263" t="s">
        <v>776</v>
      </c>
      <c r="F119" s="265" t="s">
        <v>94</v>
      </c>
      <c r="G119" s="382">
        <v>1163.9000000000001</v>
      </c>
      <c r="H119" s="266">
        <f>ROUND(VLOOKUP(C119,SINAPIJAN26!A:D,4,0),2)</f>
        <v>8.56</v>
      </c>
      <c r="I119" s="266"/>
      <c r="J119" s="266"/>
      <c r="K119" s="266">
        <f t="shared" si="29"/>
        <v>10.75</v>
      </c>
      <c r="L119" s="266"/>
      <c r="M119" s="266"/>
      <c r="N119" s="266">
        <f t="shared" si="30"/>
        <v>12511.93</v>
      </c>
      <c r="O119" s="267"/>
      <c r="P119" s="45"/>
      <c r="Q119" s="50"/>
      <c r="R119" s="124"/>
      <c r="S119" s="49"/>
      <c r="T119" s="49"/>
      <c r="U119" s="49"/>
      <c r="V119" s="49"/>
      <c r="W119" s="49"/>
      <c r="X119" s="49"/>
      <c r="Y119" s="49"/>
      <c r="Z119" s="49"/>
      <c r="AA119" s="49"/>
      <c r="AB119" s="49"/>
      <c r="AC119" s="49"/>
      <c r="AD119" s="49"/>
      <c r="AE119" s="49"/>
      <c r="AF119" s="49"/>
      <c r="AG119" s="49"/>
      <c r="AH119" s="45"/>
      <c r="AI119" s="45"/>
    </row>
    <row r="120" spans="1:35" ht="15.75" customHeight="1" x14ac:dyDescent="0.2">
      <c r="A120" s="93"/>
      <c r="B120" s="263" t="s">
        <v>1317</v>
      </c>
      <c r="C120" s="264">
        <v>92773</v>
      </c>
      <c r="D120" s="263" t="s">
        <v>50</v>
      </c>
      <c r="E120" s="263" t="s">
        <v>1320</v>
      </c>
      <c r="F120" s="265" t="s">
        <v>94</v>
      </c>
      <c r="G120" s="382">
        <v>688.3</v>
      </c>
      <c r="H120" s="266">
        <f>ROUND(VLOOKUP(C120,SINAPIJAN26!A:D,4,0),2)</f>
        <v>8.32</v>
      </c>
      <c r="I120" s="266"/>
      <c r="J120" s="266"/>
      <c r="K120" s="266">
        <f t="shared" si="29"/>
        <v>10.45</v>
      </c>
      <c r="L120" s="266"/>
      <c r="M120" s="266"/>
      <c r="N120" s="266">
        <f t="shared" si="30"/>
        <v>7192.74</v>
      </c>
      <c r="O120" s="267"/>
      <c r="P120" s="45"/>
      <c r="Q120" s="50"/>
      <c r="R120" s="124"/>
      <c r="S120" s="49"/>
      <c r="T120" s="49"/>
      <c r="U120" s="49"/>
      <c r="V120" s="49"/>
      <c r="W120" s="49"/>
      <c r="X120" s="49"/>
      <c r="Y120" s="49"/>
      <c r="Z120" s="49"/>
      <c r="AA120" s="49"/>
      <c r="AB120" s="49"/>
      <c r="AC120" s="49"/>
      <c r="AD120" s="49"/>
      <c r="AE120" s="49"/>
      <c r="AF120" s="49"/>
      <c r="AG120" s="49"/>
      <c r="AH120" s="45"/>
      <c r="AI120" s="45"/>
    </row>
    <row r="121" spans="1:35" ht="15.75" customHeight="1" x14ac:dyDescent="0.2">
      <c r="A121" s="93"/>
      <c r="B121" s="263" t="s">
        <v>1318</v>
      </c>
      <c r="C121" s="264" t="s">
        <v>1308</v>
      </c>
      <c r="D121" s="263" t="s">
        <v>73</v>
      </c>
      <c r="E121" s="263" t="s">
        <v>1309</v>
      </c>
      <c r="F121" s="265" t="s">
        <v>61</v>
      </c>
      <c r="G121" s="382">
        <v>197.7</v>
      </c>
      <c r="H121" s="266">
        <f>VLOOKUP(C121,CPUS!C:K,9,0)</f>
        <v>704.12482999999997</v>
      </c>
      <c r="I121" s="266"/>
      <c r="J121" s="266"/>
      <c r="K121" s="266">
        <f t="shared" si="29"/>
        <v>884.45</v>
      </c>
      <c r="L121" s="266"/>
      <c r="M121" s="266"/>
      <c r="N121" s="266">
        <f t="shared" si="30"/>
        <v>174855.77</v>
      </c>
      <c r="O121" s="267"/>
      <c r="P121" s="45"/>
      <c r="Q121" s="50"/>
      <c r="R121" s="124"/>
      <c r="S121" s="49"/>
      <c r="T121" s="49"/>
      <c r="U121" s="49"/>
      <c r="V121" s="49"/>
      <c r="W121" s="49"/>
      <c r="X121" s="49"/>
      <c r="Y121" s="49"/>
      <c r="Z121" s="49"/>
      <c r="AA121" s="49"/>
      <c r="AB121" s="49"/>
      <c r="AC121" s="49"/>
      <c r="AD121" s="49"/>
      <c r="AE121" s="49"/>
      <c r="AF121" s="49"/>
      <c r="AG121" s="49"/>
      <c r="AH121" s="45"/>
      <c r="AI121" s="45"/>
    </row>
    <row r="122" spans="1:35" ht="15.75" customHeight="1" x14ac:dyDescent="0.2">
      <c r="A122" s="93"/>
      <c r="B122" s="263" t="s">
        <v>1321</v>
      </c>
      <c r="C122" s="264" t="s">
        <v>1005</v>
      </c>
      <c r="D122" s="263" t="s">
        <v>73</v>
      </c>
      <c r="E122" s="263" t="s">
        <v>108</v>
      </c>
      <c r="F122" s="265" t="s">
        <v>61</v>
      </c>
      <c r="G122" s="382">
        <v>197.7</v>
      </c>
      <c r="H122" s="266">
        <f>VLOOKUP(C122,CPUS!C:K,9,0)</f>
        <v>103.85749</v>
      </c>
      <c r="I122" s="266"/>
      <c r="J122" s="266"/>
      <c r="K122" s="266">
        <f t="shared" si="29"/>
        <v>130.46</v>
      </c>
      <c r="L122" s="266"/>
      <c r="M122" s="266"/>
      <c r="N122" s="266">
        <f t="shared" si="30"/>
        <v>25791.94</v>
      </c>
      <c r="O122" s="267"/>
      <c r="P122" s="45"/>
      <c r="Q122" s="50"/>
      <c r="R122" s="124"/>
      <c r="S122" s="49"/>
      <c r="T122" s="49"/>
      <c r="U122" s="49"/>
      <c r="V122" s="49"/>
      <c r="W122" s="49"/>
      <c r="X122" s="49"/>
      <c r="Y122" s="49"/>
      <c r="Z122" s="49"/>
      <c r="AA122" s="49"/>
      <c r="AB122" s="49"/>
      <c r="AC122" s="49"/>
      <c r="AD122" s="49"/>
      <c r="AE122" s="49"/>
      <c r="AF122" s="49"/>
      <c r="AG122" s="49"/>
      <c r="AH122" s="45"/>
      <c r="AI122" s="45"/>
    </row>
    <row r="123" spans="1:35" ht="15.75" customHeight="1" x14ac:dyDescent="0.2">
      <c r="A123" s="93"/>
      <c r="B123" s="263" t="s">
        <v>1322</v>
      </c>
      <c r="C123" s="264" t="s">
        <v>2555</v>
      </c>
      <c r="D123" s="263" t="s">
        <v>73</v>
      </c>
      <c r="E123" s="263" t="s">
        <v>2556</v>
      </c>
      <c r="F123" s="265" t="s">
        <v>43</v>
      </c>
      <c r="G123" s="382">
        <v>767.63</v>
      </c>
      <c r="H123" s="266">
        <f>VLOOKUP(C123,CPUS!C:K,9,0)</f>
        <v>164.84950000000001</v>
      </c>
      <c r="I123" s="266"/>
      <c r="J123" s="266"/>
      <c r="K123" s="266">
        <f t="shared" si="29"/>
        <v>207.07</v>
      </c>
      <c r="L123" s="266"/>
      <c r="M123" s="266"/>
      <c r="N123" s="266">
        <f t="shared" si="30"/>
        <v>158953.14000000001</v>
      </c>
      <c r="O123" s="267"/>
      <c r="P123" s="45"/>
      <c r="Q123" s="50"/>
      <c r="R123" s="124"/>
      <c r="S123" s="49"/>
      <c r="T123" s="49"/>
      <c r="U123" s="49"/>
      <c r="V123" s="49"/>
      <c r="W123" s="49"/>
      <c r="X123" s="49"/>
      <c r="Y123" s="49"/>
      <c r="Z123" s="49"/>
      <c r="AA123" s="49"/>
      <c r="AB123" s="49"/>
      <c r="AC123" s="49"/>
      <c r="AD123" s="49"/>
      <c r="AE123" s="49"/>
      <c r="AF123" s="49"/>
      <c r="AG123" s="49"/>
      <c r="AH123" s="45"/>
      <c r="AI123" s="45"/>
    </row>
    <row r="124" spans="1:35" ht="15.75" customHeight="1" x14ac:dyDescent="0.2">
      <c r="A124" s="93"/>
      <c r="B124" s="263" t="s">
        <v>1323</v>
      </c>
      <c r="C124" s="264" t="s">
        <v>1325</v>
      </c>
      <c r="D124" s="263" t="s">
        <v>73</v>
      </c>
      <c r="E124" s="263" t="s">
        <v>1326</v>
      </c>
      <c r="F124" s="265" t="s">
        <v>43</v>
      </c>
      <c r="G124" s="382">
        <v>440</v>
      </c>
      <c r="H124" s="266">
        <f>VLOOKUP(C124,CPUS!C:K,9,0)</f>
        <v>39.963999999999999</v>
      </c>
      <c r="I124" s="266"/>
      <c r="J124" s="266"/>
      <c r="K124" s="266">
        <f t="shared" si="29"/>
        <v>50.2</v>
      </c>
      <c r="L124" s="266"/>
      <c r="M124" s="266"/>
      <c r="N124" s="266">
        <f t="shared" si="30"/>
        <v>22088</v>
      </c>
      <c r="O124" s="267"/>
      <c r="P124" s="45"/>
      <c r="Q124" s="50"/>
      <c r="R124" s="124"/>
      <c r="S124" s="49"/>
      <c r="T124" s="49"/>
      <c r="U124" s="49"/>
      <c r="V124" s="49"/>
      <c r="W124" s="49"/>
      <c r="X124" s="49"/>
      <c r="Y124" s="49"/>
      <c r="Z124" s="49"/>
      <c r="AA124" s="49"/>
      <c r="AB124" s="49"/>
      <c r="AC124" s="49"/>
      <c r="AD124" s="49"/>
      <c r="AE124" s="49"/>
      <c r="AF124" s="49"/>
      <c r="AG124" s="49"/>
      <c r="AH124" s="45"/>
      <c r="AI124" s="45"/>
    </row>
    <row r="125" spans="1:35" ht="15.75" customHeight="1" x14ac:dyDescent="0.2">
      <c r="A125" s="93"/>
      <c r="B125" s="263" t="s">
        <v>1324</v>
      </c>
      <c r="C125" s="264" t="s">
        <v>959</v>
      </c>
      <c r="D125" s="263" t="s">
        <v>73</v>
      </c>
      <c r="E125" s="263" t="s">
        <v>960</v>
      </c>
      <c r="F125" s="265" t="s">
        <v>43</v>
      </c>
      <c r="G125" s="382">
        <v>1412.93</v>
      </c>
      <c r="H125" s="266">
        <f>VLOOKUP(C125,CPUS!C:K,9,0)</f>
        <v>20.62</v>
      </c>
      <c r="I125" s="266"/>
      <c r="J125" s="266"/>
      <c r="K125" s="266">
        <f t="shared" si="29"/>
        <v>25.9</v>
      </c>
      <c r="L125" s="266"/>
      <c r="M125" s="266"/>
      <c r="N125" s="266">
        <f t="shared" si="30"/>
        <v>36594.89</v>
      </c>
      <c r="O125" s="267"/>
      <c r="P125" s="45"/>
      <c r="Q125" s="50"/>
      <c r="R125" s="124"/>
      <c r="S125" s="49"/>
      <c r="T125" s="49"/>
      <c r="U125" s="49"/>
      <c r="V125" s="49"/>
      <c r="W125" s="49"/>
      <c r="X125" s="49"/>
      <c r="Y125" s="49"/>
      <c r="Z125" s="49"/>
      <c r="AA125" s="49"/>
      <c r="AB125" s="49"/>
      <c r="AC125" s="49"/>
      <c r="AD125" s="49"/>
      <c r="AE125" s="49"/>
      <c r="AF125" s="49"/>
      <c r="AG125" s="49"/>
      <c r="AH125" s="45"/>
      <c r="AI125" s="45"/>
    </row>
    <row r="126" spans="1:35" ht="15.75" customHeight="1" x14ac:dyDescent="0.2">
      <c r="A126" s="93"/>
      <c r="B126" s="263" t="s">
        <v>1327</v>
      </c>
      <c r="C126" s="264">
        <v>101793</v>
      </c>
      <c r="D126" s="263" t="s">
        <v>50</v>
      </c>
      <c r="E126" s="263" t="s">
        <v>2441</v>
      </c>
      <c r="F126" s="265" t="s">
        <v>61</v>
      </c>
      <c r="G126" s="382">
        <v>2533.1799999999998</v>
      </c>
      <c r="H126" s="266">
        <f>VLOOKUP(C126,SINAPIJAN26!A:D,4,0)</f>
        <v>30.54</v>
      </c>
      <c r="I126" s="266"/>
      <c r="J126" s="266"/>
      <c r="K126" s="266">
        <f t="shared" si="29"/>
        <v>38.36</v>
      </c>
      <c r="L126" s="266"/>
      <c r="M126" s="266"/>
      <c r="N126" s="266">
        <f t="shared" si="30"/>
        <v>97172.78</v>
      </c>
      <c r="O126" s="267"/>
      <c r="P126" s="45"/>
      <c r="Q126" s="50"/>
      <c r="R126" s="124"/>
      <c r="S126" s="49"/>
      <c r="T126" s="49"/>
      <c r="U126" s="49"/>
      <c r="V126" s="49"/>
      <c r="W126" s="49"/>
      <c r="X126" s="49"/>
      <c r="Y126" s="49"/>
      <c r="Z126" s="49"/>
      <c r="AA126" s="49"/>
      <c r="AB126" s="49"/>
      <c r="AC126" s="49"/>
      <c r="AD126" s="49"/>
      <c r="AE126" s="49"/>
      <c r="AF126" s="49"/>
      <c r="AG126" s="49"/>
      <c r="AH126" s="45"/>
      <c r="AI126" s="45"/>
    </row>
    <row r="127" spans="1:35" ht="15.75" customHeight="1" x14ac:dyDescent="0.2">
      <c r="A127" s="93"/>
      <c r="B127" s="259" t="s">
        <v>2442</v>
      </c>
      <c r="C127" s="259"/>
      <c r="D127" s="259"/>
      <c r="E127" s="259" t="s">
        <v>2443</v>
      </c>
      <c r="F127" s="259"/>
      <c r="G127" s="185"/>
      <c r="H127" s="185"/>
      <c r="I127" s="259"/>
      <c r="J127" s="259"/>
      <c r="K127" s="259"/>
      <c r="L127" s="259"/>
      <c r="M127" s="259"/>
      <c r="N127" s="261">
        <f>SUM(N128)</f>
        <v>5474.44</v>
      </c>
      <c r="O127" s="262"/>
      <c r="P127" s="45"/>
      <c r="Q127" s="50"/>
      <c r="R127" s="124"/>
      <c r="S127" s="49"/>
      <c r="T127" s="49"/>
      <c r="U127" s="49"/>
      <c r="V127" s="49"/>
      <c r="W127" s="49"/>
      <c r="X127" s="49"/>
      <c r="Y127" s="49"/>
      <c r="Z127" s="49"/>
      <c r="AA127" s="49"/>
      <c r="AB127" s="49"/>
      <c r="AC127" s="49"/>
      <c r="AD127" s="49"/>
      <c r="AE127" s="49"/>
      <c r="AF127" s="49"/>
      <c r="AG127" s="49"/>
      <c r="AH127" s="45"/>
      <c r="AI127" s="45"/>
    </row>
    <row r="128" spans="1:35" ht="15.75" customHeight="1" x14ac:dyDescent="0.2">
      <c r="A128" s="93"/>
      <c r="B128" s="263" t="s">
        <v>2444</v>
      </c>
      <c r="C128" s="264" t="s">
        <v>1351</v>
      </c>
      <c r="D128" s="263" t="s">
        <v>73</v>
      </c>
      <c r="E128" s="263" t="s">
        <v>1352</v>
      </c>
      <c r="F128" s="265" t="s">
        <v>94</v>
      </c>
      <c r="G128" s="382">
        <v>196.71</v>
      </c>
      <c r="H128" s="266">
        <f>VLOOKUP(C128,CPUS!C:K,9,0)</f>
        <v>22.156922597000001</v>
      </c>
      <c r="I128" s="266"/>
      <c r="J128" s="266"/>
      <c r="K128" s="266">
        <f t="shared" ref="K128" si="31">ROUND(H128*(1+25.61%),2)</f>
        <v>27.83</v>
      </c>
      <c r="L128" s="266"/>
      <c r="M128" s="266"/>
      <c r="N128" s="266">
        <f t="shared" ref="N128" si="32">ROUND(K128*G128,2)</f>
        <v>5474.44</v>
      </c>
      <c r="O128" s="267"/>
      <c r="P128" s="45"/>
      <c r="Q128" s="50"/>
      <c r="R128" s="124"/>
      <c r="S128" s="49"/>
      <c r="T128" s="49"/>
      <c r="U128" s="49"/>
      <c r="V128" s="49"/>
      <c r="W128" s="49"/>
      <c r="X128" s="49"/>
      <c r="Y128" s="49"/>
      <c r="Z128" s="49"/>
      <c r="AA128" s="49"/>
      <c r="AB128" s="49"/>
      <c r="AC128" s="49"/>
      <c r="AD128" s="49"/>
      <c r="AE128" s="49"/>
      <c r="AF128" s="49"/>
      <c r="AG128" s="49"/>
      <c r="AH128" s="45"/>
      <c r="AI128" s="45"/>
    </row>
    <row r="129" spans="1:35" ht="15.75" customHeight="1" x14ac:dyDescent="0.2">
      <c r="A129" s="93"/>
      <c r="B129" s="259" t="s">
        <v>123</v>
      </c>
      <c r="C129" s="259"/>
      <c r="D129" s="259"/>
      <c r="E129" s="259" t="s">
        <v>1253</v>
      </c>
      <c r="F129" s="259"/>
      <c r="G129" s="185"/>
      <c r="H129" s="185"/>
      <c r="I129" s="259"/>
      <c r="J129" s="259"/>
      <c r="K129" s="259"/>
      <c r="L129" s="259"/>
      <c r="M129" s="259"/>
      <c r="N129" s="261">
        <f>SUM(N130,N144)</f>
        <v>915218.19000000006</v>
      </c>
      <c r="O129" s="262"/>
      <c r="P129" s="45"/>
      <c r="Q129" s="50"/>
      <c r="R129" s="124"/>
      <c r="S129" s="49"/>
      <c r="T129" s="49"/>
      <c r="U129" s="49"/>
      <c r="V129" s="49"/>
      <c r="W129" s="49"/>
      <c r="X129" s="49"/>
      <c r="Y129" s="49"/>
      <c r="Z129" s="49"/>
      <c r="AA129" s="49"/>
      <c r="AB129" s="49"/>
      <c r="AC129" s="49"/>
      <c r="AD129" s="49"/>
      <c r="AE129" s="49"/>
      <c r="AF129" s="49"/>
      <c r="AG129" s="49"/>
      <c r="AH129" s="45"/>
      <c r="AI129" s="45"/>
    </row>
    <row r="130" spans="1:35" ht="15.75" customHeight="1" x14ac:dyDescent="0.2">
      <c r="A130" s="93"/>
      <c r="B130" s="259" t="s">
        <v>125</v>
      </c>
      <c r="C130" s="259"/>
      <c r="D130" s="259"/>
      <c r="E130" s="259" t="s">
        <v>1328</v>
      </c>
      <c r="F130" s="259"/>
      <c r="G130" s="185"/>
      <c r="H130" s="185"/>
      <c r="I130" s="259"/>
      <c r="J130" s="259"/>
      <c r="K130" s="259"/>
      <c r="L130" s="259"/>
      <c r="M130" s="259"/>
      <c r="N130" s="261">
        <f>ROUND(SUM(N131:N143),2)</f>
        <v>231088.88</v>
      </c>
      <c r="O130" s="262"/>
      <c r="P130" s="45"/>
      <c r="Q130" s="50"/>
      <c r="R130" s="124"/>
      <c r="S130" s="49"/>
      <c r="T130" s="49"/>
      <c r="U130" s="49"/>
      <c r="V130" s="49"/>
      <c r="W130" s="49"/>
      <c r="X130" s="49"/>
      <c r="Y130" s="49"/>
      <c r="Z130" s="49"/>
      <c r="AA130" s="49"/>
      <c r="AB130" s="49"/>
      <c r="AC130" s="49"/>
      <c r="AD130" s="49"/>
      <c r="AE130" s="49"/>
      <c r="AF130" s="49"/>
      <c r="AG130" s="49"/>
      <c r="AH130" s="45"/>
      <c r="AI130" s="45"/>
    </row>
    <row r="131" spans="1:35" ht="15.75" customHeight="1" x14ac:dyDescent="0.2">
      <c r="A131" s="93"/>
      <c r="B131" s="263" t="s">
        <v>1329</v>
      </c>
      <c r="C131" s="264">
        <v>97086</v>
      </c>
      <c r="D131" s="263" t="s">
        <v>50</v>
      </c>
      <c r="E131" s="263" t="s">
        <v>568</v>
      </c>
      <c r="F131" s="265" t="s">
        <v>43</v>
      </c>
      <c r="G131" s="382">
        <v>367.6</v>
      </c>
      <c r="H131" s="266">
        <f>VLOOKUP(C131,SINAPIJAN26!A:D,4,0)</f>
        <v>172.54</v>
      </c>
      <c r="I131" s="266"/>
      <c r="J131" s="266"/>
      <c r="K131" s="266">
        <f t="shared" ref="K131" si="33">ROUND(H131*(1+25.61%),2)</f>
        <v>216.73</v>
      </c>
      <c r="L131" s="266"/>
      <c r="M131" s="266"/>
      <c r="N131" s="266">
        <f t="shared" ref="N131" si="34">ROUND(K131*G131,2)</f>
        <v>79669.95</v>
      </c>
      <c r="O131" s="267"/>
      <c r="P131" s="45"/>
      <c r="Q131" s="50"/>
      <c r="R131" s="124"/>
      <c r="S131" s="49"/>
      <c r="T131" s="49"/>
      <c r="U131" s="49"/>
      <c r="V131" s="49"/>
      <c r="W131" s="49"/>
      <c r="X131" s="49"/>
      <c r="Y131" s="49"/>
      <c r="Z131" s="49"/>
      <c r="AA131" s="49"/>
      <c r="AB131" s="49"/>
      <c r="AC131" s="49"/>
      <c r="AD131" s="49"/>
      <c r="AE131" s="49"/>
      <c r="AF131" s="49"/>
      <c r="AG131" s="49"/>
      <c r="AH131" s="45"/>
      <c r="AI131" s="45"/>
    </row>
    <row r="132" spans="1:35" ht="15.75" customHeight="1" x14ac:dyDescent="0.2">
      <c r="A132" s="93"/>
      <c r="B132" s="263" t="s">
        <v>1330</v>
      </c>
      <c r="C132" s="264">
        <v>92768</v>
      </c>
      <c r="D132" s="263" t="s">
        <v>50</v>
      </c>
      <c r="E132" s="263" t="s">
        <v>133</v>
      </c>
      <c r="F132" s="265" t="s">
        <v>94</v>
      </c>
      <c r="G132" s="382">
        <v>498</v>
      </c>
      <c r="H132" s="266">
        <f>VLOOKUP(C132,SINAPIJAN26!A:D,4,0)</f>
        <v>14.62</v>
      </c>
      <c r="I132" s="266"/>
      <c r="J132" s="266"/>
      <c r="K132" s="266">
        <f t="shared" ref="K132:K143" si="35">ROUND(H132*(1+25.61%),2)</f>
        <v>18.36</v>
      </c>
      <c r="L132" s="266"/>
      <c r="M132" s="266"/>
      <c r="N132" s="266">
        <f t="shared" ref="N132:N143" si="36">ROUND(K132*G132,2)</f>
        <v>9143.2800000000007</v>
      </c>
      <c r="O132" s="267"/>
      <c r="P132" s="45"/>
      <c r="Q132" s="50"/>
      <c r="R132" s="124"/>
      <c r="S132" s="49"/>
      <c r="T132" s="49"/>
      <c r="U132" s="49"/>
      <c r="V132" s="49"/>
      <c r="W132" s="49"/>
      <c r="X132" s="49"/>
      <c r="Y132" s="49"/>
      <c r="Z132" s="49"/>
      <c r="AA132" s="49"/>
      <c r="AB132" s="49"/>
      <c r="AC132" s="49"/>
      <c r="AD132" s="49"/>
      <c r="AE132" s="49"/>
      <c r="AF132" s="49"/>
      <c r="AG132" s="49"/>
      <c r="AH132" s="45"/>
      <c r="AI132" s="45"/>
    </row>
    <row r="133" spans="1:35" ht="15.75" customHeight="1" x14ac:dyDescent="0.2">
      <c r="A133" s="93"/>
      <c r="B133" s="263" t="s">
        <v>1331</v>
      </c>
      <c r="C133" s="264">
        <v>92769</v>
      </c>
      <c r="D133" s="263" t="s">
        <v>50</v>
      </c>
      <c r="E133" s="263" t="s">
        <v>135</v>
      </c>
      <c r="F133" s="265" t="s">
        <v>94</v>
      </c>
      <c r="G133" s="382">
        <v>1.1000000000000001</v>
      </c>
      <c r="H133" s="266">
        <f>VLOOKUP(C133,SINAPIJAN26!A:D,4,0)</f>
        <v>13.13</v>
      </c>
      <c r="I133" s="266"/>
      <c r="J133" s="266"/>
      <c r="K133" s="266">
        <f t="shared" si="35"/>
        <v>16.489999999999998</v>
      </c>
      <c r="L133" s="266"/>
      <c r="M133" s="266"/>
      <c r="N133" s="266">
        <f t="shared" si="36"/>
        <v>18.14</v>
      </c>
      <c r="O133" s="267"/>
      <c r="P133" s="45"/>
      <c r="Q133" s="50"/>
      <c r="R133" s="124"/>
      <c r="S133" s="49"/>
      <c r="T133" s="49"/>
      <c r="U133" s="49"/>
      <c r="V133" s="49"/>
      <c r="W133" s="49"/>
      <c r="X133" s="49"/>
      <c r="Y133" s="49"/>
      <c r="Z133" s="49"/>
      <c r="AA133" s="49"/>
      <c r="AB133" s="49"/>
      <c r="AC133" s="49"/>
      <c r="AD133" s="49"/>
      <c r="AE133" s="49"/>
      <c r="AF133" s="49"/>
      <c r="AG133" s="49"/>
      <c r="AH133" s="45"/>
      <c r="AI133" s="45"/>
    </row>
    <row r="134" spans="1:35" ht="15.75" customHeight="1" x14ac:dyDescent="0.2">
      <c r="A134" s="93"/>
      <c r="B134" s="263" t="s">
        <v>1332</v>
      </c>
      <c r="C134" s="264">
        <v>92770</v>
      </c>
      <c r="D134" s="263" t="s">
        <v>50</v>
      </c>
      <c r="E134" s="263" t="s">
        <v>137</v>
      </c>
      <c r="F134" s="265" t="s">
        <v>94</v>
      </c>
      <c r="G134" s="382">
        <v>174.5</v>
      </c>
      <c r="H134" s="266">
        <f>VLOOKUP(C134,SINAPIJAN26!A:D,4,0)</f>
        <v>11.9</v>
      </c>
      <c r="I134" s="266"/>
      <c r="J134" s="266"/>
      <c r="K134" s="266">
        <f t="shared" si="35"/>
        <v>14.95</v>
      </c>
      <c r="L134" s="266"/>
      <c r="M134" s="266"/>
      <c r="N134" s="266">
        <f t="shared" si="36"/>
        <v>2608.7800000000002</v>
      </c>
      <c r="O134" s="267"/>
      <c r="P134" s="45"/>
      <c r="Q134" s="50"/>
      <c r="R134" s="124"/>
      <c r="S134" s="49"/>
      <c r="T134" s="49"/>
      <c r="U134" s="49"/>
      <c r="V134" s="49"/>
      <c r="W134" s="49"/>
      <c r="X134" s="49"/>
      <c r="Y134" s="49"/>
      <c r="Z134" s="49"/>
      <c r="AA134" s="49"/>
      <c r="AB134" s="49"/>
      <c r="AC134" s="49"/>
      <c r="AD134" s="49"/>
      <c r="AE134" s="49"/>
      <c r="AF134" s="49"/>
      <c r="AG134" s="49"/>
      <c r="AH134" s="45"/>
      <c r="AI134" s="45"/>
    </row>
    <row r="135" spans="1:35" ht="15.75" customHeight="1" x14ac:dyDescent="0.2">
      <c r="A135" s="93"/>
      <c r="B135" s="263" t="s">
        <v>1333</v>
      </c>
      <c r="C135" s="264">
        <v>92771</v>
      </c>
      <c r="D135" s="263" t="s">
        <v>50</v>
      </c>
      <c r="E135" s="263" t="s">
        <v>139</v>
      </c>
      <c r="F135" s="265" t="s">
        <v>94</v>
      </c>
      <c r="G135" s="382">
        <v>2446.8000000000002</v>
      </c>
      <c r="H135" s="266">
        <f>VLOOKUP(C135,SINAPIJAN26!A:D,4,0)</f>
        <v>10.37</v>
      </c>
      <c r="I135" s="266"/>
      <c r="J135" s="266"/>
      <c r="K135" s="266">
        <f t="shared" si="35"/>
        <v>13.03</v>
      </c>
      <c r="L135" s="266"/>
      <c r="M135" s="266"/>
      <c r="N135" s="266">
        <f t="shared" si="36"/>
        <v>31881.8</v>
      </c>
      <c r="O135" s="267"/>
      <c r="P135" s="45"/>
      <c r="Q135" s="50"/>
      <c r="R135" s="124"/>
      <c r="S135" s="49"/>
      <c r="T135" s="49"/>
      <c r="U135" s="49"/>
      <c r="V135" s="49"/>
      <c r="W135" s="49"/>
      <c r="X135" s="49"/>
      <c r="Y135" s="49"/>
      <c r="Z135" s="49"/>
      <c r="AA135" s="49"/>
      <c r="AB135" s="49"/>
      <c r="AC135" s="49"/>
      <c r="AD135" s="49"/>
      <c r="AE135" s="49"/>
      <c r="AF135" s="49"/>
      <c r="AG135" s="49"/>
      <c r="AH135" s="45"/>
      <c r="AI135" s="45"/>
    </row>
    <row r="136" spans="1:35" ht="15.75" customHeight="1" x14ac:dyDescent="0.2">
      <c r="A136" s="93"/>
      <c r="B136" s="263" t="s">
        <v>1334</v>
      </c>
      <c r="C136" s="264">
        <v>92772</v>
      </c>
      <c r="D136" s="263" t="s">
        <v>50</v>
      </c>
      <c r="E136" s="263" t="s">
        <v>776</v>
      </c>
      <c r="F136" s="265" t="s">
        <v>94</v>
      </c>
      <c r="G136" s="382">
        <v>100.8</v>
      </c>
      <c r="H136" s="266">
        <f>VLOOKUP(C136,SINAPIJAN26!A:D,4,0)</f>
        <v>8.56</v>
      </c>
      <c r="I136" s="266"/>
      <c r="J136" s="266"/>
      <c r="K136" s="266">
        <f t="shared" si="35"/>
        <v>10.75</v>
      </c>
      <c r="L136" s="266"/>
      <c r="M136" s="266"/>
      <c r="N136" s="266">
        <f t="shared" si="36"/>
        <v>1083.5999999999999</v>
      </c>
      <c r="O136" s="267"/>
      <c r="P136" s="45"/>
      <c r="Q136" s="50"/>
      <c r="R136" s="124"/>
      <c r="S136" s="49"/>
      <c r="T136" s="49"/>
      <c r="U136" s="49"/>
      <c r="V136" s="49"/>
      <c r="W136" s="49"/>
      <c r="X136" s="49"/>
      <c r="Y136" s="49"/>
      <c r="Z136" s="49"/>
      <c r="AA136" s="49"/>
      <c r="AB136" s="49"/>
      <c r="AC136" s="49"/>
      <c r="AD136" s="49"/>
      <c r="AE136" s="49"/>
      <c r="AF136" s="49"/>
      <c r="AG136" s="49"/>
      <c r="AH136" s="45"/>
      <c r="AI136" s="45"/>
    </row>
    <row r="137" spans="1:35" ht="15.75" customHeight="1" x14ac:dyDescent="0.2">
      <c r="A137" s="93"/>
      <c r="B137" s="263" t="s">
        <v>1335</v>
      </c>
      <c r="C137" s="264">
        <v>92773</v>
      </c>
      <c r="D137" s="263" t="s">
        <v>50</v>
      </c>
      <c r="E137" s="263" t="s">
        <v>1320</v>
      </c>
      <c r="F137" s="265" t="s">
        <v>94</v>
      </c>
      <c r="G137" s="382">
        <v>2206.4</v>
      </c>
      <c r="H137" s="266">
        <f>VLOOKUP(C137,SINAPIJAN26!A:D,4,0)</f>
        <v>8.32</v>
      </c>
      <c r="I137" s="266"/>
      <c r="J137" s="266"/>
      <c r="K137" s="266">
        <f t="shared" si="35"/>
        <v>10.45</v>
      </c>
      <c r="L137" s="266"/>
      <c r="M137" s="266"/>
      <c r="N137" s="266">
        <f t="shared" si="36"/>
        <v>23056.880000000001</v>
      </c>
      <c r="O137" s="267"/>
      <c r="P137" s="45"/>
      <c r="Q137" s="50"/>
      <c r="R137" s="124"/>
      <c r="S137" s="49"/>
      <c r="T137" s="49"/>
      <c r="U137" s="49"/>
      <c r="V137" s="49"/>
      <c r="W137" s="49"/>
      <c r="X137" s="49"/>
      <c r="Y137" s="49"/>
      <c r="Z137" s="49"/>
      <c r="AA137" s="49"/>
      <c r="AB137" s="49"/>
      <c r="AC137" s="49"/>
      <c r="AD137" s="49"/>
      <c r="AE137" s="49"/>
      <c r="AF137" s="49"/>
      <c r="AG137" s="49"/>
      <c r="AH137" s="45"/>
      <c r="AI137" s="45"/>
    </row>
    <row r="138" spans="1:35" ht="15.75" customHeight="1" x14ac:dyDescent="0.2">
      <c r="A138" s="93"/>
      <c r="B138" s="263" t="s">
        <v>1336</v>
      </c>
      <c r="C138" s="264">
        <v>97096</v>
      </c>
      <c r="D138" s="263" t="s">
        <v>50</v>
      </c>
      <c r="E138" s="263" t="s">
        <v>570</v>
      </c>
      <c r="F138" s="265" t="s">
        <v>61</v>
      </c>
      <c r="G138" s="382">
        <v>55.1</v>
      </c>
      <c r="H138" s="266">
        <f>VLOOKUP(C138,SINAPIJAN26!A:D,4,0)</f>
        <v>637.11</v>
      </c>
      <c r="I138" s="266"/>
      <c r="J138" s="266"/>
      <c r="K138" s="266">
        <f t="shared" si="35"/>
        <v>800.27</v>
      </c>
      <c r="L138" s="266"/>
      <c r="M138" s="266"/>
      <c r="N138" s="266">
        <f t="shared" si="36"/>
        <v>44094.879999999997</v>
      </c>
      <c r="O138" s="267"/>
      <c r="P138" s="45"/>
      <c r="Q138" s="50"/>
      <c r="R138" s="124"/>
      <c r="S138" s="49"/>
      <c r="T138" s="49"/>
      <c r="U138" s="49"/>
      <c r="V138" s="49"/>
      <c r="W138" s="49"/>
      <c r="X138" s="49"/>
      <c r="Y138" s="49"/>
      <c r="Z138" s="49"/>
      <c r="AA138" s="49"/>
      <c r="AB138" s="49"/>
      <c r="AC138" s="49"/>
      <c r="AD138" s="49"/>
      <c r="AE138" s="49"/>
      <c r="AF138" s="49"/>
      <c r="AG138" s="49"/>
      <c r="AH138" s="45"/>
      <c r="AI138" s="45"/>
    </row>
    <row r="139" spans="1:35" ht="41.25" customHeight="1" x14ac:dyDescent="0.2">
      <c r="A139" s="93"/>
      <c r="B139" s="263" t="s">
        <v>1337</v>
      </c>
      <c r="C139" s="264" t="s">
        <v>1005</v>
      </c>
      <c r="D139" s="263" t="s">
        <v>73</v>
      </c>
      <c r="E139" s="263" t="s">
        <v>108</v>
      </c>
      <c r="F139" s="265" t="s">
        <v>61</v>
      </c>
      <c r="G139" s="382">
        <v>55.1</v>
      </c>
      <c r="H139" s="266">
        <f>VLOOKUP(C139,CPUS!C:K,9,0)</f>
        <v>103.85749</v>
      </c>
      <c r="I139" s="266"/>
      <c r="J139" s="266"/>
      <c r="K139" s="266">
        <f t="shared" si="35"/>
        <v>130.46</v>
      </c>
      <c r="L139" s="266"/>
      <c r="M139" s="266"/>
      <c r="N139" s="266">
        <f t="shared" si="36"/>
        <v>7188.35</v>
      </c>
      <c r="O139" s="267"/>
      <c r="P139" s="45"/>
      <c r="Q139" s="50"/>
      <c r="R139" s="124"/>
      <c r="S139" s="49"/>
      <c r="T139" s="49"/>
      <c r="U139" s="49"/>
      <c r="V139" s="49"/>
      <c r="W139" s="49"/>
      <c r="X139" s="49"/>
      <c r="Y139" s="49"/>
      <c r="Z139" s="49"/>
      <c r="AA139" s="49"/>
      <c r="AB139" s="49"/>
      <c r="AC139" s="49"/>
      <c r="AD139" s="49"/>
      <c r="AE139" s="49"/>
      <c r="AF139" s="49"/>
      <c r="AG139" s="49"/>
      <c r="AH139" s="45"/>
      <c r="AI139" s="45"/>
    </row>
    <row r="140" spans="1:35" ht="15.75" customHeight="1" x14ac:dyDescent="0.2">
      <c r="A140" s="93"/>
      <c r="B140" s="263" t="s">
        <v>1338</v>
      </c>
      <c r="C140" s="264">
        <v>97115</v>
      </c>
      <c r="D140" s="263" t="s">
        <v>50</v>
      </c>
      <c r="E140" s="263" t="s">
        <v>1340</v>
      </c>
      <c r="F140" s="265" t="s">
        <v>94</v>
      </c>
      <c r="G140" s="382">
        <v>14.62</v>
      </c>
      <c r="H140" s="266">
        <f>VLOOKUP(C140,SINAPIJAN26!A:D,4,0)</f>
        <v>65.510000000000005</v>
      </c>
      <c r="I140" s="266"/>
      <c r="J140" s="266"/>
      <c r="K140" s="266">
        <f t="shared" si="35"/>
        <v>82.29</v>
      </c>
      <c r="L140" s="266"/>
      <c r="M140" s="266"/>
      <c r="N140" s="266">
        <f t="shared" si="36"/>
        <v>1203.08</v>
      </c>
      <c r="O140" s="267"/>
      <c r="P140" s="45"/>
      <c r="Q140" s="50"/>
      <c r="R140" s="124"/>
      <c r="S140" s="49"/>
      <c r="T140" s="49"/>
      <c r="U140" s="49"/>
      <c r="V140" s="49"/>
      <c r="W140" s="49"/>
      <c r="X140" s="49"/>
      <c r="Y140" s="49"/>
      <c r="Z140" s="49"/>
      <c r="AA140" s="49"/>
      <c r="AB140" s="49"/>
      <c r="AC140" s="49"/>
      <c r="AD140" s="49"/>
      <c r="AE140" s="49"/>
      <c r="AF140" s="49"/>
      <c r="AG140" s="49"/>
      <c r="AH140" s="45"/>
      <c r="AI140" s="45"/>
    </row>
    <row r="141" spans="1:35" ht="15.75" customHeight="1" x14ac:dyDescent="0.2">
      <c r="A141" s="93"/>
      <c r="B141" s="263" t="s">
        <v>1341</v>
      </c>
      <c r="C141" s="264">
        <v>97118</v>
      </c>
      <c r="D141" s="263" t="s">
        <v>50</v>
      </c>
      <c r="E141" s="263" t="s">
        <v>1343</v>
      </c>
      <c r="F141" s="265" t="s">
        <v>94</v>
      </c>
      <c r="G141" s="382">
        <v>514.04</v>
      </c>
      <c r="H141" s="266">
        <f>VLOOKUP(C141,SINAPIJAN26!A:D,4,0)</f>
        <v>16.78</v>
      </c>
      <c r="I141" s="266"/>
      <c r="J141" s="266"/>
      <c r="K141" s="266">
        <f t="shared" si="35"/>
        <v>21.08</v>
      </c>
      <c r="L141" s="266"/>
      <c r="M141" s="266"/>
      <c r="N141" s="266">
        <f t="shared" si="36"/>
        <v>10835.96</v>
      </c>
      <c r="O141" s="267"/>
      <c r="P141" s="45"/>
      <c r="Q141" s="50"/>
      <c r="R141" s="124"/>
      <c r="S141" s="49"/>
      <c r="T141" s="49"/>
      <c r="U141" s="49"/>
      <c r="V141" s="49"/>
      <c r="W141" s="49"/>
      <c r="X141" s="49"/>
      <c r="Y141" s="49"/>
      <c r="Z141" s="49"/>
      <c r="AA141" s="49"/>
      <c r="AB141" s="49"/>
      <c r="AC141" s="49"/>
      <c r="AD141" s="49"/>
      <c r="AE141" s="49"/>
      <c r="AF141" s="49"/>
      <c r="AG141" s="49"/>
      <c r="AH141" s="45"/>
      <c r="AI141" s="45"/>
    </row>
    <row r="142" spans="1:35" ht="15.75" customHeight="1" x14ac:dyDescent="0.2">
      <c r="A142" s="93"/>
      <c r="B142" s="263" t="s">
        <v>1344</v>
      </c>
      <c r="C142" s="264" t="s">
        <v>1345</v>
      </c>
      <c r="D142" s="263" t="s">
        <v>73</v>
      </c>
      <c r="E142" s="263" t="s">
        <v>1346</v>
      </c>
      <c r="F142" s="265" t="s">
        <v>52</v>
      </c>
      <c r="G142" s="382">
        <v>400.24</v>
      </c>
      <c r="H142" s="266">
        <f>VLOOKUP(C142,CPUS!C:K,9,0)</f>
        <v>8.0140000000000011</v>
      </c>
      <c r="I142" s="266"/>
      <c r="J142" s="266"/>
      <c r="K142" s="266">
        <f t="shared" si="35"/>
        <v>10.07</v>
      </c>
      <c r="L142" s="266"/>
      <c r="M142" s="266"/>
      <c r="N142" s="266">
        <f t="shared" si="36"/>
        <v>4030.42</v>
      </c>
      <c r="O142" s="267"/>
      <c r="P142" s="45"/>
      <c r="Q142" s="50"/>
      <c r="R142" s="124"/>
      <c r="S142" s="49"/>
      <c r="T142" s="49"/>
      <c r="U142" s="49"/>
      <c r="V142" s="49"/>
      <c r="W142" s="49"/>
      <c r="X142" s="49"/>
      <c r="Y142" s="49"/>
      <c r="Z142" s="49"/>
      <c r="AA142" s="49"/>
      <c r="AB142" s="49"/>
      <c r="AC142" s="49"/>
      <c r="AD142" s="49"/>
      <c r="AE142" s="49"/>
      <c r="AF142" s="49"/>
      <c r="AG142" s="49"/>
      <c r="AH142" s="45"/>
      <c r="AI142" s="45"/>
    </row>
    <row r="143" spans="1:35" ht="15.75" customHeight="1" x14ac:dyDescent="0.2">
      <c r="A143" s="93"/>
      <c r="B143" s="263" t="s">
        <v>1347</v>
      </c>
      <c r="C143" s="264">
        <v>97097</v>
      </c>
      <c r="D143" s="263" t="s">
        <v>50</v>
      </c>
      <c r="E143" s="263" t="s">
        <v>1349</v>
      </c>
      <c r="F143" s="265" t="s">
        <v>43</v>
      </c>
      <c r="G143" s="382">
        <v>400.24</v>
      </c>
      <c r="H143" s="266">
        <f>VLOOKUP(C143,SINAPIJAN26!A:D,4,0)</f>
        <v>32.369999999999997</v>
      </c>
      <c r="I143" s="266"/>
      <c r="J143" s="266"/>
      <c r="K143" s="266">
        <f t="shared" si="35"/>
        <v>40.659999999999997</v>
      </c>
      <c r="L143" s="266"/>
      <c r="M143" s="266"/>
      <c r="N143" s="266">
        <f t="shared" si="36"/>
        <v>16273.76</v>
      </c>
      <c r="O143" s="267"/>
      <c r="P143" s="45"/>
      <c r="Q143" s="50"/>
      <c r="R143" s="124"/>
      <c r="S143" s="49"/>
      <c r="T143" s="49"/>
      <c r="U143" s="49"/>
      <c r="V143" s="49"/>
      <c r="W143" s="49"/>
      <c r="X143" s="49"/>
      <c r="Y143" s="49"/>
      <c r="Z143" s="49"/>
      <c r="AA143" s="49"/>
      <c r="AB143" s="49"/>
      <c r="AC143" s="49"/>
      <c r="AD143" s="49"/>
      <c r="AE143" s="49"/>
      <c r="AF143" s="49"/>
      <c r="AG143" s="49"/>
      <c r="AH143" s="45"/>
      <c r="AI143" s="45"/>
    </row>
    <row r="144" spans="1:35" ht="15.75" customHeight="1" x14ac:dyDescent="0.2">
      <c r="A144" s="93"/>
      <c r="B144" s="259" t="s">
        <v>126</v>
      </c>
      <c r="C144" s="259"/>
      <c r="D144" s="259"/>
      <c r="E144" s="259" t="s">
        <v>109</v>
      </c>
      <c r="F144" s="259"/>
      <c r="G144" s="185"/>
      <c r="H144" s="185"/>
      <c r="I144" s="259"/>
      <c r="J144" s="259"/>
      <c r="K144" s="259"/>
      <c r="L144" s="259"/>
      <c r="M144" s="259"/>
      <c r="N144" s="261">
        <f>SUM(N145)</f>
        <v>684129.31</v>
      </c>
      <c r="O144" s="262"/>
      <c r="P144" s="45"/>
      <c r="Q144" s="50"/>
      <c r="R144" s="124"/>
      <c r="S144" s="49"/>
      <c r="T144" s="49"/>
      <c r="U144" s="49"/>
      <c r="V144" s="49"/>
      <c r="W144" s="49"/>
      <c r="X144" s="49"/>
      <c r="Y144" s="49"/>
      <c r="Z144" s="49"/>
      <c r="AA144" s="49"/>
      <c r="AB144" s="49"/>
      <c r="AC144" s="49"/>
      <c r="AD144" s="49"/>
      <c r="AE144" s="49"/>
      <c r="AF144" s="49"/>
      <c r="AG144" s="49"/>
      <c r="AH144" s="45"/>
      <c r="AI144" s="45"/>
    </row>
    <row r="145" spans="1:35" ht="15.75" customHeight="1" x14ac:dyDescent="0.2">
      <c r="A145" s="93"/>
      <c r="B145" s="263" t="s">
        <v>1350</v>
      </c>
      <c r="C145" s="264" t="s">
        <v>1351</v>
      </c>
      <c r="D145" s="263" t="s">
        <v>73</v>
      </c>
      <c r="E145" s="263" t="s">
        <v>1352</v>
      </c>
      <c r="F145" s="265" t="s">
        <v>94</v>
      </c>
      <c r="G145" s="382">
        <v>24582.44</v>
      </c>
      <c r="H145" s="266">
        <f>VLOOKUP(C145,CPUS!C:K,9,0)</f>
        <v>22.156922597000001</v>
      </c>
      <c r="I145" s="266"/>
      <c r="J145" s="266"/>
      <c r="K145" s="266">
        <f t="shared" ref="K145" si="37">ROUND(H145*(1+25.61%),2)</f>
        <v>27.83</v>
      </c>
      <c r="L145" s="266"/>
      <c r="M145" s="266"/>
      <c r="N145" s="266">
        <f t="shared" ref="N145" si="38">ROUND(K145*G145,2)</f>
        <v>684129.31</v>
      </c>
      <c r="O145" s="267"/>
      <c r="P145" s="45"/>
      <c r="Q145" s="50"/>
      <c r="R145" s="124"/>
      <c r="S145" s="49"/>
      <c r="T145" s="49"/>
      <c r="U145" s="49"/>
      <c r="V145" s="49"/>
      <c r="W145" s="49"/>
      <c r="X145" s="49"/>
      <c r="Y145" s="49"/>
      <c r="Z145" s="49"/>
      <c r="AA145" s="49"/>
      <c r="AB145" s="49"/>
      <c r="AC145" s="49"/>
      <c r="AD145" s="49"/>
      <c r="AE145" s="49"/>
      <c r="AF145" s="49"/>
      <c r="AG145" s="49"/>
      <c r="AH145" s="45"/>
      <c r="AI145" s="45"/>
    </row>
    <row r="146" spans="1:35" ht="15.75" customHeight="1" x14ac:dyDescent="0.2">
      <c r="A146" s="93"/>
      <c r="B146" s="259">
        <v>4</v>
      </c>
      <c r="C146" s="259"/>
      <c r="D146" s="259"/>
      <c r="E146" s="259" t="s">
        <v>140</v>
      </c>
      <c r="F146" s="259"/>
      <c r="G146" s="185"/>
      <c r="H146" s="185"/>
      <c r="I146" s="259"/>
      <c r="J146" s="259"/>
      <c r="K146" s="259"/>
      <c r="L146" s="259"/>
      <c r="M146" s="259"/>
      <c r="N146" s="261">
        <f>SUM(N147,N156,N160)</f>
        <v>618970.37000000011</v>
      </c>
      <c r="O146" s="262"/>
      <c r="P146" s="45"/>
      <c r="Q146" s="50"/>
      <c r="R146" s="124"/>
      <c r="S146" s="49"/>
      <c r="T146" s="49"/>
      <c r="U146" s="49"/>
      <c r="V146" s="49"/>
      <c r="W146" s="49"/>
      <c r="X146" s="49"/>
      <c r="Y146" s="49"/>
      <c r="Z146" s="49"/>
      <c r="AA146" s="49"/>
      <c r="AB146" s="49"/>
      <c r="AC146" s="49"/>
      <c r="AD146" s="49"/>
      <c r="AE146" s="49"/>
      <c r="AF146" s="49"/>
      <c r="AG146" s="49"/>
      <c r="AH146" s="45"/>
      <c r="AI146" s="45"/>
    </row>
    <row r="147" spans="1:35" ht="15.75" customHeight="1" x14ac:dyDescent="0.2">
      <c r="A147" s="93"/>
      <c r="B147" s="259" t="s">
        <v>141</v>
      </c>
      <c r="C147" s="259"/>
      <c r="D147" s="259"/>
      <c r="E147" s="259" t="s">
        <v>142</v>
      </c>
      <c r="F147" s="259"/>
      <c r="G147" s="185"/>
      <c r="H147" s="185"/>
      <c r="I147" s="259"/>
      <c r="J147" s="259"/>
      <c r="K147" s="259"/>
      <c r="L147" s="259"/>
      <c r="M147" s="259"/>
      <c r="N147" s="261">
        <f>SUM(N148:N155)</f>
        <v>415361.26</v>
      </c>
      <c r="O147" s="262"/>
      <c r="P147" s="45"/>
      <c r="Q147" s="50"/>
      <c r="R147" s="124"/>
      <c r="S147" s="49"/>
      <c r="T147" s="49"/>
      <c r="U147" s="49"/>
      <c r="V147" s="49"/>
      <c r="W147" s="49"/>
      <c r="X147" s="49"/>
      <c r="Y147" s="49"/>
      <c r="Z147" s="49"/>
      <c r="AA147" s="49"/>
      <c r="AB147" s="49"/>
      <c r="AC147" s="49"/>
      <c r="AD147" s="49"/>
      <c r="AE147" s="49"/>
      <c r="AF147" s="49"/>
      <c r="AG147" s="49"/>
      <c r="AH147" s="45"/>
      <c r="AI147" s="45"/>
    </row>
    <row r="148" spans="1:35" ht="15.75" customHeight="1" x14ac:dyDescent="0.2">
      <c r="A148" s="93"/>
      <c r="B148" s="263" t="s">
        <v>143</v>
      </c>
      <c r="C148" s="264">
        <v>103322</v>
      </c>
      <c r="D148" s="263" t="s">
        <v>50</v>
      </c>
      <c r="E148" s="263" t="s">
        <v>1354</v>
      </c>
      <c r="F148" s="265" t="s">
        <v>43</v>
      </c>
      <c r="G148" s="382">
        <v>6.69</v>
      </c>
      <c r="H148" s="266">
        <f>VLOOKUP(C148,SINAPIJAN26!A:D,4,0)</f>
        <v>70.25</v>
      </c>
      <c r="I148" s="266"/>
      <c r="J148" s="266"/>
      <c r="K148" s="266">
        <f t="shared" ref="K148" si="39">ROUND(H148*(1+25.61%),2)</f>
        <v>88.24</v>
      </c>
      <c r="L148" s="266"/>
      <c r="M148" s="266"/>
      <c r="N148" s="266">
        <f t="shared" ref="N148" si="40">ROUND(K148*G148,2)</f>
        <v>590.33000000000004</v>
      </c>
      <c r="O148" s="267"/>
      <c r="P148" s="45"/>
      <c r="Q148" s="50"/>
      <c r="R148" s="124"/>
      <c r="S148" s="49"/>
      <c r="T148" s="49"/>
      <c r="U148" s="49"/>
      <c r="V148" s="49"/>
      <c r="W148" s="49"/>
      <c r="X148" s="49"/>
      <c r="Y148" s="49"/>
      <c r="Z148" s="49"/>
      <c r="AA148" s="49"/>
      <c r="AB148" s="49"/>
      <c r="AC148" s="49"/>
      <c r="AD148" s="49"/>
      <c r="AE148" s="49"/>
      <c r="AF148" s="49"/>
      <c r="AG148" s="49"/>
      <c r="AH148" s="45"/>
      <c r="AI148" s="45"/>
    </row>
    <row r="149" spans="1:35" ht="15.75" customHeight="1" x14ac:dyDescent="0.2">
      <c r="A149" s="93"/>
      <c r="B149" s="263" t="s">
        <v>144</v>
      </c>
      <c r="C149" s="264">
        <v>103324</v>
      </c>
      <c r="D149" s="263" t="s">
        <v>50</v>
      </c>
      <c r="E149" s="263" t="s">
        <v>146</v>
      </c>
      <c r="F149" s="265" t="s">
        <v>43</v>
      </c>
      <c r="G149" s="382">
        <v>552.17999999999995</v>
      </c>
      <c r="H149" s="266">
        <f>VLOOKUP(C149,SINAPIJAN26!A:D,4,0)</f>
        <v>94.65</v>
      </c>
      <c r="I149" s="266"/>
      <c r="J149" s="266"/>
      <c r="K149" s="266">
        <f t="shared" ref="K149:K155" si="41">ROUND(H149*(1+25.61%),2)</f>
        <v>118.89</v>
      </c>
      <c r="L149" s="266"/>
      <c r="M149" s="266"/>
      <c r="N149" s="266">
        <f t="shared" ref="N149:N155" si="42">ROUND(K149*G149,2)</f>
        <v>65648.679999999993</v>
      </c>
      <c r="O149" s="267"/>
      <c r="P149" s="45"/>
      <c r="Q149" s="50"/>
      <c r="R149" s="124"/>
      <c r="S149" s="49"/>
      <c r="T149" s="49"/>
      <c r="U149" s="49"/>
      <c r="V149" s="49"/>
      <c r="W149" s="49"/>
      <c r="X149" s="49"/>
      <c r="Y149" s="49"/>
      <c r="Z149" s="49"/>
      <c r="AA149" s="49"/>
      <c r="AB149" s="49"/>
      <c r="AC149" s="49"/>
      <c r="AD149" s="49"/>
      <c r="AE149" s="49"/>
      <c r="AF149" s="49"/>
      <c r="AG149" s="49"/>
      <c r="AH149" s="45"/>
      <c r="AI149" s="45"/>
    </row>
    <row r="150" spans="1:35" ht="15.75" customHeight="1" x14ac:dyDescent="0.2">
      <c r="A150" s="93"/>
      <c r="B150" s="263" t="s">
        <v>147</v>
      </c>
      <c r="C150" s="264">
        <v>103326</v>
      </c>
      <c r="D150" s="263" t="s">
        <v>50</v>
      </c>
      <c r="E150" s="263" t="s">
        <v>1356</v>
      </c>
      <c r="F150" s="265" t="s">
        <v>43</v>
      </c>
      <c r="G150" s="382">
        <v>2022.42</v>
      </c>
      <c r="H150" s="266">
        <f>VLOOKUP(C150,SINAPIJAN26!A:D,4,0)</f>
        <v>110.95</v>
      </c>
      <c r="I150" s="266"/>
      <c r="J150" s="266"/>
      <c r="K150" s="266">
        <f t="shared" si="41"/>
        <v>139.36000000000001</v>
      </c>
      <c r="L150" s="266"/>
      <c r="M150" s="266"/>
      <c r="N150" s="266">
        <f t="shared" si="42"/>
        <v>281844.45</v>
      </c>
      <c r="O150" s="267"/>
      <c r="P150" s="45"/>
      <c r="Q150" s="50"/>
      <c r="R150" s="124"/>
      <c r="S150" s="49"/>
      <c r="T150" s="49"/>
      <c r="U150" s="49"/>
      <c r="V150" s="49"/>
      <c r="W150" s="49"/>
      <c r="X150" s="49"/>
      <c r="Y150" s="49"/>
      <c r="Z150" s="49"/>
      <c r="AA150" s="49"/>
      <c r="AB150" s="49"/>
      <c r="AC150" s="49"/>
      <c r="AD150" s="49"/>
      <c r="AE150" s="49"/>
      <c r="AF150" s="49"/>
      <c r="AG150" s="49"/>
      <c r="AH150" s="45"/>
      <c r="AI150" s="45"/>
    </row>
    <row r="151" spans="1:35" ht="15.75" customHeight="1" x14ac:dyDescent="0.2">
      <c r="A151" s="93"/>
      <c r="B151" s="263" t="s">
        <v>148</v>
      </c>
      <c r="C151" s="264" t="s">
        <v>2320</v>
      </c>
      <c r="D151" s="263" t="s">
        <v>73</v>
      </c>
      <c r="E151" s="263" t="s">
        <v>2321</v>
      </c>
      <c r="F151" s="265" t="s">
        <v>43</v>
      </c>
      <c r="G151" s="382">
        <v>16.79</v>
      </c>
      <c r="H151" s="266">
        <f>VLOOKUP(C151,CPUS!C:K,9,0)</f>
        <v>117.1631</v>
      </c>
      <c r="I151" s="266"/>
      <c r="J151" s="266"/>
      <c r="K151" s="266">
        <f t="shared" si="41"/>
        <v>147.16999999999999</v>
      </c>
      <c r="L151" s="266"/>
      <c r="M151" s="266"/>
      <c r="N151" s="266">
        <f t="shared" si="42"/>
        <v>2470.98</v>
      </c>
      <c r="O151" s="267"/>
      <c r="P151" s="45"/>
      <c r="Q151" s="50"/>
      <c r="R151" s="124"/>
      <c r="S151" s="49"/>
      <c r="T151" s="49"/>
      <c r="U151" s="49"/>
      <c r="V151" s="49"/>
      <c r="W151" s="49"/>
      <c r="X151" s="49"/>
      <c r="Y151" s="49"/>
      <c r="Z151" s="49"/>
      <c r="AA151" s="49"/>
      <c r="AB151" s="49"/>
      <c r="AC151" s="49"/>
      <c r="AD151" s="49"/>
      <c r="AE151" s="49"/>
      <c r="AF151" s="49"/>
      <c r="AG151" s="49"/>
      <c r="AH151" s="45"/>
      <c r="AI151" s="45"/>
    </row>
    <row r="152" spans="1:35" ht="15.75" customHeight="1" x14ac:dyDescent="0.2">
      <c r="A152" s="93"/>
      <c r="B152" s="263" t="s">
        <v>151</v>
      </c>
      <c r="C152" s="264" t="s">
        <v>947</v>
      </c>
      <c r="D152" s="263" t="s">
        <v>73</v>
      </c>
      <c r="E152" s="263" t="s">
        <v>948</v>
      </c>
      <c r="F152" s="265" t="s">
        <v>43</v>
      </c>
      <c r="G152" s="382">
        <v>22.88</v>
      </c>
      <c r="H152" s="266">
        <f>VLOOKUP(C152,CPUS!C:K,9,0)</f>
        <v>259.20783999999998</v>
      </c>
      <c r="I152" s="266"/>
      <c r="J152" s="266"/>
      <c r="K152" s="266">
        <f t="shared" si="41"/>
        <v>325.58999999999997</v>
      </c>
      <c r="L152" s="266"/>
      <c r="M152" s="266"/>
      <c r="N152" s="266">
        <f t="shared" si="42"/>
        <v>7449.5</v>
      </c>
      <c r="O152" s="267"/>
      <c r="P152" s="45"/>
      <c r="Q152" s="50"/>
      <c r="R152" s="124"/>
      <c r="S152" s="49"/>
      <c r="T152" s="49"/>
      <c r="U152" s="49"/>
      <c r="V152" s="49"/>
      <c r="W152" s="49"/>
      <c r="X152" s="49"/>
      <c r="Y152" s="49"/>
      <c r="Z152" s="49"/>
      <c r="AA152" s="49"/>
      <c r="AB152" s="49"/>
      <c r="AC152" s="49"/>
      <c r="AD152" s="49"/>
      <c r="AE152" s="49"/>
      <c r="AF152" s="49"/>
      <c r="AG152" s="49"/>
      <c r="AH152" s="45"/>
      <c r="AI152" s="45"/>
    </row>
    <row r="153" spans="1:35" ht="15.75" customHeight="1" x14ac:dyDescent="0.2">
      <c r="A153" s="93"/>
      <c r="B153" s="263" t="s">
        <v>1357</v>
      </c>
      <c r="C153" s="264">
        <v>93191</v>
      </c>
      <c r="D153" s="263" t="s">
        <v>50</v>
      </c>
      <c r="E153" s="263" t="s">
        <v>150</v>
      </c>
      <c r="F153" s="265" t="s">
        <v>83</v>
      </c>
      <c r="G153" s="382">
        <v>302.5</v>
      </c>
      <c r="H153" s="266">
        <f>VLOOKUP(C153,SINAPIJAN26!A:D,4,0)</f>
        <v>75.33</v>
      </c>
      <c r="I153" s="266"/>
      <c r="J153" s="266"/>
      <c r="K153" s="266">
        <f t="shared" si="41"/>
        <v>94.62</v>
      </c>
      <c r="L153" s="266"/>
      <c r="M153" s="266"/>
      <c r="N153" s="266">
        <f t="shared" si="42"/>
        <v>28622.55</v>
      </c>
      <c r="O153" s="267"/>
      <c r="P153" s="45"/>
      <c r="Q153" s="50"/>
      <c r="R153" s="124"/>
      <c r="S153" s="49"/>
      <c r="T153" s="49"/>
      <c r="U153" s="49"/>
      <c r="V153" s="49"/>
      <c r="W153" s="49"/>
      <c r="X153" s="49"/>
      <c r="Y153" s="49"/>
      <c r="Z153" s="49"/>
      <c r="AA153" s="49"/>
      <c r="AB153" s="49"/>
      <c r="AC153" s="49"/>
      <c r="AD153" s="49"/>
      <c r="AE153" s="49"/>
      <c r="AF153" s="49"/>
      <c r="AG153" s="49"/>
      <c r="AH153" s="45"/>
      <c r="AI153" s="45"/>
    </row>
    <row r="154" spans="1:35" ht="15.75" customHeight="1" x14ac:dyDescent="0.2">
      <c r="A154" s="93"/>
      <c r="B154" s="263" t="s">
        <v>1358</v>
      </c>
      <c r="C154" s="264">
        <v>93199</v>
      </c>
      <c r="D154" s="263" t="s">
        <v>50</v>
      </c>
      <c r="E154" s="263" t="s">
        <v>153</v>
      </c>
      <c r="F154" s="265" t="s">
        <v>83</v>
      </c>
      <c r="G154" s="382">
        <v>191</v>
      </c>
      <c r="H154" s="266">
        <f>VLOOKUP(C154,SINAPIJAN26!A:D,4,0)</f>
        <v>52.52</v>
      </c>
      <c r="I154" s="266"/>
      <c r="J154" s="266"/>
      <c r="K154" s="266">
        <f t="shared" si="41"/>
        <v>65.97</v>
      </c>
      <c r="L154" s="266"/>
      <c r="M154" s="266"/>
      <c r="N154" s="266">
        <f t="shared" si="42"/>
        <v>12600.27</v>
      </c>
      <c r="O154" s="267"/>
      <c r="P154" s="45"/>
      <c r="Q154" s="50"/>
      <c r="R154" s="124"/>
      <c r="S154" s="49"/>
      <c r="T154" s="49"/>
      <c r="U154" s="49"/>
      <c r="V154" s="49"/>
      <c r="W154" s="49"/>
      <c r="X154" s="49"/>
      <c r="Y154" s="49"/>
      <c r="Z154" s="49"/>
      <c r="AA154" s="49"/>
      <c r="AB154" s="49"/>
      <c r="AC154" s="49"/>
      <c r="AD154" s="49"/>
      <c r="AE154" s="49"/>
      <c r="AF154" s="49"/>
      <c r="AG154" s="49"/>
      <c r="AH154" s="45"/>
      <c r="AI154" s="45"/>
    </row>
    <row r="155" spans="1:35" ht="15.75" customHeight="1" x14ac:dyDescent="0.2">
      <c r="A155" s="93"/>
      <c r="B155" s="263" t="s">
        <v>2322</v>
      </c>
      <c r="C155" s="264">
        <v>93200</v>
      </c>
      <c r="D155" s="263" t="s">
        <v>50</v>
      </c>
      <c r="E155" s="263" t="s">
        <v>778</v>
      </c>
      <c r="F155" s="265" t="s">
        <v>83</v>
      </c>
      <c r="G155" s="382">
        <v>828.26</v>
      </c>
      <c r="H155" s="266">
        <f>VLOOKUP(C155,SINAPIJAN26!A:D,4,0)</f>
        <v>15.51</v>
      </c>
      <c r="I155" s="266"/>
      <c r="J155" s="266"/>
      <c r="K155" s="266">
        <f t="shared" si="41"/>
        <v>19.48</v>
      </c>
      <c r="L155" s="266"/>
      <c r="M155" s="266"/>
      <c r="N155" s="266">
        <f t="shared" si="42"/>
        <v>16134.5</v>
      </c>
      <c r="O155" s="267"/>
      <c r="P155" s="45"/>
      <c r="Q155" s="50"/>
      <c r="R155" s="124"/>
      <c r="S155" s="49"/>
      <c r="T155" s="49"/>
      <c r="U155" s="49"/>
      <c r="V155" s="49"/>
      <c r="W155" s="49"/>
      <c r="X155" s="49"/>
      <c r="Y155" s="49"/>
      <c r="Z155" s="49"/>
      <c r="AA155" s="49"/>
      <c r="AB155" s="49"/>
      <c r="AC155" s="49"/>
      <c r="AD155" s="49"/>
      <c r="AE155" s="49"/>
      <c r="AF155" s="49"/>
      <c r="AG155" s="49"/>
      <c r="AH155" s="45"/>
      <c r="AI155" s="45"/>
    </row>
    <row r="156" spans="1:35" ht="15.75" customHeight="1" x14ac:dyDescent="0.2">
      <c r="A156" s="93"/>
      <c r="B156" s="259" t="s">
        <v>154</v>
      </c>
      <c r="C156" s="259"/>
      <c r="D156" s="259"/>
      <c r="E156" s="259" t="s">
        <v>155</v>
      </c>
      <c r="F156" s="259"/>
      <c r="G156" s="185"/>
      <c r="H156" s="185"/>
      <c r="I156" s="185"/>
      <c r="J156" s="259"/>
      <c r="K156" s="259"/>
      <c r="L156" s="259"/>
      <c r="M156" s="259"/>
      <c r="N156" s="261">
        <f>SUM(N157:N159)</f>
        <v>177691.82</v>
      </c>
      <c r="O156" s="262"/>
      <c r="P156" s="45"/>
      <c r="Q156" s="50"/>
      <c r="R156" s="124"/>
      <c r="S156" s="49"/>
      <c r="T156" s="49"/>
      <c r="U156" s="49"/>
      <c r="V156" s="49"/>
      <c r="W156" s="49"/>
      <c r="X156" s="49"/>
      <c r="Y156" s="49"/>
      <c r="Z156" s="49"/>
      <c r="AA156" s="49"/>
      <c r="AB156" s="49"/>
      <c r="AC156" s="49"/>
      <c r="AD156" s="49"/>
      <c r="AE156" s="49"/>
      <c r="AF156" s="49"/>
      <c r="AG156" s="49"/>
      <c r="AH156" s="45"/>
      <c r="AI156" s="45"/>
    </row>
    <row r="157" spans="1:35" ht="15.75" customHeight="1" x14ac:dyDescent="0.2">
      <c r="A157" s="93"/>
      <c r="B157" s="263" t="s">
        <v>156</v>
      </c>
      <c r="C157" s="264">
        <v>96359</v>
      </c>
      <c r="D157" s="263" t="s">
        <v>50</v>
      </c>
      <c r="E157" s="263" t="s">
        <v>1360</v>
      </c>
      <c r="F157" s="265" t="s">
        <v>43</v>
      </c>
      <c r="G157" s="382">
        <v>572.5</v>
      </c>
      <c r="H157" s="266">
        <f>VLOOKUP(C157,SINAPIJAN26!A:D,4,0)</f>
        <v>109.73</v>
      </c>
      <c r="I157" s="266"/>
      <c r="J157" s="266"/>
      <c r="K157" s="266">
        <f t="shared" ref="K157" si="43">ROUND(H157*(1+25.61%),2)</f>
        <v>137.83000000000001</v>
      </c>
      <c r="L157" s="266"/>
      <c r="M157" s="266"/>
      <c r="N157" s="266">
        <f t="shared" ref="N157" si="44">ROUND(K157*G157,2)</f>
        <v>78907.679999999993</v>
      </c>
      <c r="O157" s="267"/>
      <c r="P157" s="45"/>
      <c r="Q157" s="50"/>
      <c r="R157" s="124"/>
      <c r="S157" s="49"/>
      <c r="T157" s="49"/>
      <c r="U157" s="49"/>
      <c r="V157" s="49"/>
      <c r="W157" s="49"/>
      <c r="X157" s="49"/>
      <c r="Y157" s="49"/>
      <c r="Z157" s="49"/>
      <c r="AA157" s="49"/>
      <c r="AB157" s="49"/>
      <c r="AC157" s="49"/>
      <c r="AD157" s="49"/>
      <c r="AE157" s="49"/>
      <c r="AF157" s="49"/>
      <c r="AG157" s="49"/>
      <c r="AH157" s="45"/>
      <c r="AI157" s="45"/>
    </row>
    <row r="158" spans="1:35" ht="15.75" customHeight="1" x14ac:dyDescent="0.2">
      <c r="A158" s="93"/>
      <c r="B158" s="263" t="s">
        <v>157</v>
      </c>
      <c r="C158" s="264" t="s">
        <v>158</v>
      </c>
      <c r="D158" s="263" t="s">
        <v>73</v>
      </c>
      <c r="E158" s="263" t="s">
        <v>159</v>
      </c>
      <c r="F158" s="265" t="s">
        <v>43</v>
      </c>
      <c r="G158" s="382">
        <v>539.9</v>
      </c>
      <c r="H158" s="266">
        <f>VLOOKUP(C158,CPUS!C:K,9,0)</f>
        <v>123.241333</v>
      </c>
      <c r="I158" s="266"/>
      <c r="J158" s="266"/>
      <c r="K158" s="266">
        <f t="shared" ref="K158:K159" si="45">ROUND(H158*(1+25.61%),2)</f>
        <v>154.80000000000001</v>
      </c>
      <c r="L158" s="266"/>
      <c r="M158" s="266"/>
      <c r="N158" s="266">
        <f t="shared" ref="N158:N159" si="46">ROUND(K158*G158,2)</f>
        <v>83576.52</v>
      </c>
      <c r="O158" s="267"/>
      <c r="P158" s="45"/>
      <c r="Q158" s="50"/>
      <c r="R158" s="124"/>
      <c r="S158" s="49"/>
      <c r="T158" s="49"/>
      <c r="U158" s="49"/>
      <c r="V158" s="49"/>
      <c r="W158" s="49"/>
      <c r="X158" s="49"/>
      <c r="Y158" s="49"/>
      <c r="Z158" s="49"/>
      <c r="AA158" s="49"/>
      <c r="AB158" s="49"/>
      <c r="AC158" s="49"/>
      <c r="AD158" s="49"/>
      <c r="AE158" s="49"/>
      <c r="AF158" s="49"/>
      <c r="AG158" s="49"/>
      <c r="AH158" s="45"/>
      <c r="AI158" s="45"/>
    </row>
    <row r="159" spans="1:35" ht="15.75" customHeight="1" x14ac:dyDescent="0.2">
      <c r="A159" s="93"/>
      <c r="B159" s="263" t="s">
        <v>160</v>
      </c>
      <c r="C159" s="264">
        <v>96374</v>
      </c>
      <c r="D159" s="263" t="s">
        <v>50</v>
      </c>
      <c r="E159" s="263" t="s">
        <v>780</v>
      </c>
      <c r="F159" s="265" t="s">
        <v>83</v>
      </c>
      <c r="G159" s="382">
        <v>333.72</v>
      </c>
      <c r="H159" s="266">
        <f>VLOOKUP(C159,SINAPIJAN26!A:D,4,0)</f>
        <v>36.28</v>
      </c>
      <c r="I159" s="266"/>
      <c r="J159" s="266"/>
      <c r="K159" s="266">
        <f t="shared" si="45"/>
        <v>45.57</v>
      </c>
      <c r="L159" s="266"/>
      <c r="M159" s="266"/>
      <c r="N159" s="266">
        <f t="shared" si="46"/>
        <v>15207.62</v>
      </c>
      <c r="O159" s="267"/>
      <c r="P159" s="45"/>
      <c r="Q159" s="50"/>
      <c r="R159" s="124"/>
      <c r="S159" s="49"/>
      <c r="T159" s="49"/>
      <c r="U159" s="49"/>
      <c r="V159" s="49"/>
      <c r="W159" s="49"/>
      <c r="X159" s="49"/>
      <c r="Y159" s="49"/>
      <c r="Z159" s="49"/>
      <c r="AA159" s="49"/>
      <c r="AB159" s="49"/>
      <c r="AC159" s="49"/>
      <c r="AD159" s="49"/>
      <c r="AE159" s="49"/>
      <c r="AF159" s="49"/>
      <c r="AG159" s="49"/>
      <c r="AH159" s="45"/>
      <c r="AI159" s="45"/>
    </row>
    <row r="160" spans="1:35" ht="15.75" customHeight="1" x14ac:dyDescent="0.2">
      <c r="A160" s="93"/>
      <c r="B160" s="259" t="s">
        <v>161</v>
      </c>
      <c r="C160" s="259"/>
      <c r="D160" s="259"/>
      <c r="E160" s="259" t="s">
        <v>162</v>
      </c>
      <c r="F160" s="259"/>
      <c r="G160" s="185"/>
      <c r="H160" s="185"/>
      <c r="I160" s="259"/>
      <c r="J160" s="259"/>
      <c r="K160" s="259"/>
      <c r="L160" s="259"/>
      <c r="M160" s="259"/>
      <c r="N160" s="261">
        <f>SUM(N161)</f>
        <v>25917.29</v>
      </c>
      <c r="O160" s="262"/>
      <c r="P160" s="45"/>
      <c r="Q160" s="50"/>
      <c r="R160" s="124"/>
      <c r="S160" s="49"/>
      <c r="T160" s="49"/>
      <c r="U160" s="49"/>
      <c r="V160" s="49"/>
      <c r="W160" s="49"/>
      <c r="X160" s="49"/>
      <c r="Y160" s="49"/>
      <c r="Z160" s="49"/>
      <c r="AA160" s="49"/>
      <c r="AB160" s="49"/>
      <c r="AC160" s="49"/>
      <c r="AD160" s="49"/>
      <c r="AE160" s="49"/>
      <c r="AF160" s="49"/>
      <c r="AG160" s="49"/>
      <c r="AH160" s="45"/>
      <c r="AI160" s="45"/>
    </row>
    <row r="161" spans="1:35" ht="15.75" customHeight="1" x14ac:dyDescent="0.2">
      <c r="A161" s="93"/>
      <c r="B161" s="263" t="s">
        <v>163</v>
      </c>
      <c r="C161" s="264">
        <v>102257</v>
      </c>
      <c r="D161" s="263" t="s">
        <v>50</v>
      </c>
      <c r="E161" s="263" t="s">
        <v>165</v>
      </c>
      <c r="F161" s="265" t="s">
        <v>43</v>
      </c>
      <c r="G161" s="382">
        <v>50.41</v>
      </c>
      <c r="H161" s="266">
        <f>VLOOKUP(C161,SINAPIJAN26!A:D,4,0)</f>
        <v>409.31</v>
      </c>
      <c r="I161" s="266"/>
      <c r="J161" s="266"/>
      <c r="K161" s="266">
        <f t="shared" ref="K161" si="47">ROUND(H161*(1+25.61%),2)</f>
        <v>514.13</v>
      </c>
      <c r="L161" s="266"/>
      <c r="M161" s="266"/>
      <c r="N161" s="266">
        <f t="shared" ref="N161" si="48">ROUND(K161*G161,2)</f>
        <v>25917.29</v>
      </c>
      <c r="O161" s="267"/>
      <c r="P161" s="45"/>
      <c r="Q161" s="50"/>
      <c r="R161" s="124"/>
      <c r="S161" s="49"/>
      <c r="T161" s="49"/>
      <c r="U161" s="49"/>
      <c r="V161" s="49"/>
      <c r="W161" s="49"/>
      <c r="X161" s="49"/>
      <c r="Y161" s="49"/>
      <c r="Z161" s="49"/>
      <c r="AA161" s="49"/>
      <c r="AB161" s="49"/>
      <c r="AC161" s="49"/>
      <c r="AD161" s="49"/>
      <c r="AE161" s="49"/>
      <c r="AF161" s="49"/>
      <c r="AG161" s="49"/>
      <c r="AH161" s="45"/>
      <c r="AI161" s="45"/>
    </row>
    <row r="162" spans="1:35" ht="15.75" customHeight="1" x14ac:dyDescent="0.2">
      <c r="A162" s="93"/>
      <c r="B162" s="259">
        <v>5</v>
      </c>
      <c r="C162" s="259"/>
      <c r="D162" s="259"/>
      <c r="E162" s="259" t="s">
        <v>166</v>
      </c>
      <c r="F162" s="259"/>
      <c r="G162" s="185"/>
      <c r="H162" s="185"/>
      <c r="I162" s="259"/>
      <c r="J162" s="259"/>
      <c r="K162" s="259"/>
      <c r="L162" s="259"/>
      <c r="M162" s="259"/>
      <c r="N162" s="261">
        <f>SUM(N163,N175,N181)</f>
        <v>643065.25</v>
      </c>
      <c r="O162" s="262"/>
      <c r="P162" s="45"/>
      <c r="Q162" s="50"/>
      <c r="R162" s="78"/>
      <c r="S162" s="49"/>
      <c r="T162" s="49"/>
      <c r="U162" s="49"/>
      <c r="V162" s="49"/>
      <c r="W162" s="49"/>
      <c r="X162" s="49"/>
      <c r="Y162" s="49"/>
      <c r="Z162" s="49"/>
      <c r="AA162" s="49"/>
      <c r="AB162" s="49"/>
      <c r="AC162" s="49"/>
      <c r="AD162" s="49"/>
      <c r="AE162" s="49"/>
      <c r="AF162" s="49"/>
      <c r="AG162" s="49"/>
      <c r="AH162" s="45"/>
      <c r="AI162" s="45"/>
    </row>
    <row r="163" spans="1:35" ht="15.75" customHeight="1" x14ac:dyDescent="0.2">
      <c r="A163" s="93"/>
      <c r="B163" s="259" t="s">
        <v>167</v>
      </c>
      <c r="C163" s="259"/>
      <c r="D163" s="259"/>
      <c r="E163" s="259" t="s">
        <v>1241</v>
      </c>
      <c r="F163" s="259"/>
      <c r="G163" s="185"/>
      <c r="H163" s="185"/>
      <c r="I163" s="259"/>
      <c r="J163" s="259"/>
      <c r="K163" s="259"/>
      <c r="L163" s="259"/>
      <c r="M163" s="259"/>
      <c r="N163" s="261">
        <f>ROUND(SUM(N164,N168,N171),2)</f>
        <v>395223.38</v>
      </c>
      <c r="O163" s="262"/>
      <c r="P163" s="45"/>
      <c r="Q163" s="50"/>
      <c r="R163" s="78"/>
      <c r="S163" s="49"/>
      <c r="T163" s="49"/>
      <c r="U163" s="49"/>
      <c r="V163" s="49"/>
      <c r="W163" s="49"/>
      <c r="X163" s="49"/>
      <c r="Y163" s="49"/>
      <c r="Z163" s="49"/>
      <c r="AA163" s="49"/>
      <c r="AB163" s="49"/>
      <c r="AC163" s="49"/>
      <c r="AD163" s="49"/>
      <c r="AE163" s="49"/>
      <c r="AF163" s="49"/>
      <c r="AG163" s="49"/>
      <c r="AH163" s="45"/>
      <c r="AI163" s="45"/>
    </row>
    <row r="164" spans="1:35" ht="15.75" customHeight="1" x14ac:dyDescent="0.2">
      <c r="A164" s="93"/>
      <c r="B164" s="259" t="s">
        <v>168</v>
      </c>
      <c r="C164" s="259"/>
      <c r="D164" s="259"/>
      <c r="E164" s="259" t="s">
        <v>109</v>
      </c>
      <c r="F164" s="259"/>
      <c r="G164" s="185"/>
      <c r="H164" s="185"/>
      <c r="I164" s="259"/>
      <c r="J164" s="259"/>
      <c r="K164" s="259"/>
      <c r="L164" s="259"/>
      <c r="M164" s="259"/>
      <c r="N164" s="261">
        <f>SUM(N165:N167)</f>
        <v>218504.86000000002</v>
      </c>
      <c r="O164" s="262"/>
      <c r="P164" s="45"/>
      <c r="Q164" s="50"/>
      <c r="R164" s="78"/>
      <c r="S164" s="49"/>
      <c r="T164" s="49"/>
      <c r="U164" s="49"/>
      <c r="V164" s="49"/>
      <c r="W164" s="49"/>
      <c r="X164" s="49"/>
      <c r="Y164" s="49"/>
      <c r="Z164" s="49"/>
      <c r="AA164" s="49"/>
      <c r="AB164" s="49"/>
      <c r="AC164" s="49"/>
      <c r="AD164" s="49"/>
      <c r="AE164" s="49"/>
      <c r="AF164" s="49"/>
      <c r="AG164" s="49"/>
      <c r="AH164" s="45"/>
      <c r="AI164" s="45"/>
    </row>
    <row r="165" spans="1:35" ht="15.75" customHeight="1" x14ac:dyDescent="0.2">
      <c r="A165" s="93"/>
      <c r="B165" s="263" t="s">
        <v>1361</v>
      </c>
      <c r="C165" s="264" t="s">
        <v>1351</v>
      </c>
      <c r="D165" s="263" t="s">
        <v>73</v>
      </c>
      <c r="E165" s="263" t="s">
        <v>1352</v>
      </c>
      <c r="F165" s="265" t="s">
        <v>94</v>
      </c>
      <c r="G165" s="382">
        <v>2727.4</v>
      </c>
      <c r="H165" s="266">
        <f>VLOOKUP(C165,CPUS!C:K,9,0)</f>
        <v>22.156922597000001</v>
      </c>
      <c r="I165" s="266"/>
      <c r="J165" s="266"/>
      <c r="K165" s="266">
        <f t="shared" ref="K165" si="49">ROUND(H165*(1+25.61%),2)</f>
        <v>27.83</v>
      </c>
      <c r="L165" s="266"/>
      <c r="M165" s="266"/>
      <c r="N165" s="266">
        <f t="shared" ref="N165" si="50">ROUND(K165*G165,2)</f>
        <v>75903.539999999994</v>
      </c>
      <c r="O165" s="267"/>
      <c r="P165" s="45"/>
      <c r="Q165" s="50"/>
      <c r="R165" s="78"/>
      <c r="S165" s="49"/>
      <c r="T165" s="49"/>
      <c r="U165" s="49"/>
      <c r="V165" s="49"/>
      <c r="W165" s="49"/>
      <c r="X165" s="49"/>
      <c r="Y165" s="49"/>
      <c r="Z165" s="49"/>
      <c r="AA165" s="49"/>
      <c r="AB165" s="49"/>
      <c r="AC165" s="49"/>
      <c r="AD165" s="49"/>
      <c r="AE165" s="49"/>
      <c r="AF165" s="49"/>
      <c r="AG165" s="49"/>
      <c r="AH165" s="45"/>
      <c r="AI165" s="45"/>
    </row>
    <row r="166" spans="1:35" ht="15.75" customHeight="1" x14ac:dyDescent="0.2">
      <c r="A166" s="93"/>
      <c r="B166" s="263" t="s">
        <v>1362</v>
      </c>
      <c r="C166" s="264">
        <v>100383</v>
      </c>
      <c r="D166" s="263" t="s">
        <v>50</v>
      </c>
      <c r="E166" s="263" t="s">
        <v>171</v>
      </c>
      <c r="F166" s="265" t="s">
        <v>43</v>
      </c>
      <c r="G166" s="382">
        <v>1732.07</v>
      </c>
      <c r="H166" s="266">
        <f>VLOOKUP(C166,SINAPIJAN26!A:D,4,0)</f>
        <v>32.74</v>
      </c>
      <c r="I166" s="266"/>
      <c r="J166" s="266"/>
      <c r="K166" s="266">
        <f t="shared" ref="K166:K167" si="51">ROUND(H166*(1+25.61%),2)</f>
        <v>41.12</v>
      </c>
      <c r="L166" s="266"/>
      <c r="M166" s="266"/>
      <c r="N166" s="266">
        <f t="shared" ref="N166:N167" si="52">ROUND(K166*G166,2)</f>
        <v>71222.720000000001</v>
      </c>
      <c r="O166" s="267"/>
      <c r="P166" s="45"/>
      <c r="Q166" s="50"/>
      <c r="R166" s="78"/>
      <c r="S166" s="49"/>
      <c r="T166" s="49"/>
      <c r="U166" s="49"/>
      <c r="V166" s="49"/>
      <c r="W166" s="49"/>
      <c r="X166" s="49"/>
      <c r="Y166" s="49"/>
      <c r="Z166" s="49"/>
      <c r="AA166" s="49"/>
      <c r="AB166" s="49"/>
      <c r="AC166" s="49"/>
      <c r="AD166" s="49"/>
      <c r="AE166" s="49"/>
      <c r="AF166" s="49"/>
      <c r="AG166" s="49"/>
      <c r="AH166" s="45"/>
      <c r="AI166" s="45"/>
    </row>
    <row r="167" spans="1:35" ht="15.75" customHeight="1" x14ac:dyDescent="0.2">
      <c r="A167" s="93"/>
      <c r="B167" s="263" t="s">
        <v>1363</v>
      </c>
      <c r="C167" s="264">
        <v>92543</v>
      </c>
      <c r="D167" s="263" t="s">
        <v>50</v>
      </c>
      <c r="E167" s="263" t="s">
        <v>173</v>
      </c>
      <c r="F167" s="265" t="s">
        <v>43</v>
      </c>
      <c r="G167" s="382">
        <v>1732.07</v>
      </c>
      <c r="H167" s="266">
        <f>VLOOKUP(C167,SINAPIJAN26!A:D,4,0)</f>
        <v>32.81</v>
      </c>
      <c r="I167" s="266"/>
      <c r="J167" s="266"/>
      <c r="K167" s="266">
        <f t="shared" si="51"/>
        <v>41.21</v>
      </c>
      <c r="L167" s="266"/>
      <c r="M167" s="266"/>
      <c r="N167" s="266">
        <f t="shared" si="52"/>
        <v>71378.600000000006</v>
      </c>
      <c r="O167" s="267"/>
      <c r="P167" s="45"/>
      <c r="Q167" s="50"/>
      <c r="R167" s="78"/>
      <c r="S167" s="49"/>
      <c r="T167" s="49"/>
      <c r="U167" s="49"/>
      <c r="V167" s="49"/>
      <c r="W167" s="49"/>
      <c r="X167" s="49"/>
      <c r="Y167" s="49"/>
      <c r="Z167" s="49"/>
      <c r="AA167" s="49"/>
      <c r="AB167" s="49"/>
      <c r="AC167" s="49"/>
      <c r="AD167" s="49"/>
      <c r="AE167" s="49"/>
      <c r="AF167" s="49"/>
      <c r="AG167" s="49"/>
      <c r="AH167" s="45"/>
      <c r="AI167" s="45"/>
    </row>
    <row r="168" spans="1:35" ht="15.75" customHeight="1" x14ac:dyDescent="0.2">
      <c r="A168" s="93"/>
      <c r="B168" s="259" t="s">
        <v>169</v>
      </c>
      <c r="C168" s="259"/>
      <c r="D168" s="259"/>
      <c r="E168" s="259" t="s">
        <v>175</v>
      </c>
      <c r="F168" s="259"/>
      <c r="G168" s="185"/>
      <c r="H168" s="185"/>
      <c r="I168" s="259"/>
      <c r="J168" s="259"/>
      <c r="K168" s="259"/>
      <c r="L168" s="259"/>
      <c r="M168" s="259"/>
      <c r="N168" s="261">
        <f>SUM(N169,N170)</f>
        <v>124073.28</v>
      </c>
      <c r="O168" s="262"/>
      <c r="P168" s="45"/>
      <c r="Q168" s="50"/>
      <c r="R168" s="78"/>
      <c r="S168" s="49"/>
      <c r="T168" s="49"/>
      <c r="U168" s="49"/>
      <c r="V168" s="49"/>
      <c r="W168" s="49"/>
      <c r="X168" s="49"/>
      <c r="Y168" s="49"/>
      <c r="Z168" s="49"/>
      <c r="AA168" s="49"/>
      <c r="AB168" s="49"/>
      <c r="AC168" s="49"/>
      <c r="AD168" s="49"/>
      <c r="AE168" s="49"/>
      <c r="AF168" s="49"/>
      <c r="AG168" s="49"/>
      <c r="AH168" s="45"/>
      <c r="AI168" s="45"/>
    </row>
    <row r="169" spans="1:35" ht="15.75" customHeight="1" x14ac:dyDescent="0.2">
      <c r="A169" s="93"/>
      <c r="B169" s="263" t="s">
        <v>1364</v>
      </c>
      <c r="C169" s="264">
        <v>94207</v>
      </c>
      <c r="D169" s="263" t="s">
        <v>50</v>
      </c>
      <c r="E169" s="263" t="s">
        <v>178</v>
      </c>
      <c r="F169" s="265" t="s">
        <v>43</v>
      </c>
      <c r="G169" s="382">
        <v>1732.07</v>
      </c>
      <c r="H169" s="266">
        <f>VLOOKUP(C169,SINAPIJAN26!A:D,4,0)</f>
        <v>56.44</v>
      </c>
      <c r="I169" s="266"/>
      <c r="J169" s="266"/>
      <c r="K169" s="266">
        <f t="shared" ref="K169" si="53">ROUND(H169*(1+25.61%),2)</f>
        <v>70.89</v>
      </c>
      <c r="L169" s="266"/>
      <c r="M169" s="266"/>
      <c r="N169" s="266">
        <f t="shared" ref="N169" si="54">ROUND(K169*G169,2)</f>
        <v>122786.44</v>
      </c>
      <c r="O169" s="267"/>
      <c r="P169" s="45"/>
      <c r="Q169" s="50"/>
      <c r="R169" s="78"/>
      <c r="S169" s="49"/>
      <c r="T169" s="49"/>
      <c r="U169" s="49"/>
      <c r="V169" s="49"/>
      <c r="W169" s="49"/>
      <c r="X169" s="49"/>
      <c r="Y169" s="49"/>
      <c r="Z169" s="49"/>
      <c r="AA169" s="49"/>
      <c r="AB169" s="49"/>
      <c r="AC169" s="49"/>
      <c r="AD169" s="49"/>
      <c r="AE169" s="49"/>
      <c r="AF169" s="49"/>
      <c r="AG169" s="49"/>
      <c r="AH169" s="45"/>
      <c r="AI169" s="45"/>
    </row>
    <row r="170" spans="1:35" ht="15.75" customHeight="1" x14ac:dyDescent="0.2">
      <c r="A170" s="93"/>
      <c r="B170" s="263" t="s">
        <v>1365</v>
      </c>
      <c r="C170" s="264">
        <v>94213</v>
      </c>
      <c r="D170" s="263" t="s">
        <v>50</v>
      </c>
      <c r="E170" s="263" t="s">
        <v>1367</v>
      </c>
      <c r="F170" s="265" t="s">
        <v>43</v>
      </c>
      <c r="G170" s="382">
        <v>15.72</v>
      </c>
      <c r="H170" s="266">
        <f>VLOOKUP(C170,SINAPIJAN26!A:D,4,0)</f>
        <v>65.17</v>
      </c>
      <c r="I170" s="266"/>
      <c r="J170" s="266"/>
      <c r="K170" s="266">
        <f t="shared" ref="K170" si="55">ROUND(H170*(1+25.61%),2)</f>
        <v>81.86</v>
      </c>
      <c r="L170" s="266"/>
      <c r="M170" s="266"/>
      <c r="N170" s="266">
        <f t="shared" ref="N170" si="56">ROUND(K170*G170,2)</f>
        <v>1286.8399999999999</v>
      </c>
      <c r="O170" s="267"/>
      <c r="P170" s="45"/>
      <c r="Q170" s="50"/>
      <c r="R170" s="78"/>
      <c r="S170" s="49"/>
      <c r="T170" s="49"/>
      <c r="U170" s="49"/>
      <c r="V170" s="49"/>
      <c r="W170" s="49"/>
      <c r="X170" s="49"/>
      <c r="Y170" s="49"/>
      <c r="Z170" s="49"/>
      <c r="AA170" s="49"/>
      <c r="AB170" s="49"/>
      <c r="AC170" s="49"/>
      <c r="AD170" s="49"/>
      <c r="AE170" s="49"/>
      <c r="AF170" s="49"/>
      <c r="AG170" s="49"/>
      <c r="AH170" s="45"/>
      <c r="AI170" s="45"/>
    </row>
    <row r="171" spans="1:35" ht="15.75" customHeight="1" x14ac:dyDescent="0.2">
      <c r="A171" s="93"/>
      <c r="B171" s="259" t="s">
        <v>1368</v>
      </c>
      <c r="C171" s="259"/>
      <c r="D171" s="259"/>
      <c r="E171" s="259" t="s">
        <v>180</v>
      </c>
      <c r="F171" s="259"/>
      <c r="G171" s="185"/>
      <c r="H171" s="185"/>
      <c r="I171" s="259"/>
      <c r="J171" s="259"/>
      <c r="K171" s="259"/>
      <c r="L171" s="259"/>
      <c r="M171" s="259"/>
      <c r="N171" s="261">
        <f>SUM(N172:N174)</f>
        <v>52645.240000000005</v>
      </c>
      <c r="O171" s="262"/>
      <c r="P171" s="45"/>
      <c r="Q171" s="50"/>
      <c r="R171" s="78"/>
      <c r="S171" s="49"/>
      <c r="T171" s="49"/>
      <c r="U171" s="49"/>
      <c r="V171" s="49"/>
      <c r="W171" s="49"/>
      <c r="X171" s="49"/>
      <c r="Y171" s="49"/>
      <c r="Z171" s="49"/>
      <c r="AA171" s="49"/>
      <c r="AB171" s="49"/>
      <c r="AC171" s="49"/>
      <c r="AD171" s="49"/>
      <c r="AE171" s="49"/>
      <c r="AF171" s="49"/>
      <c r="AG171" s="49"/>
      <c r="AH171" s="45"/>
      <c r="AI171" s="45"/>
    </row>
    <row r="172" spans="1:35" ht="15.75" customHeight="1" x14ac:dyDescent="0.2">
      <c r="A172" s="93"/>
      <c r="B172" s="263" t="s">
        <v>1369</v>
      </c>
      <c r="C172" s="264">
        <v>94229</v>
      </c>
      <c r="D172" s="263" t="s">
        <v>50</v>
      </c>
      <c r="E172" s="263" t="s">
        <v>183</v>
      </c>
      <c r="F172" s="265" t="s">
        <v>83</v>
      </c>
      <c r="G172" s="382">
        <v>144.55000000000001</v>
      </c>
      <c r="H172" s="266">
        <f>VLOOKUP(C172,SINAPIJAN26!A:D,4,0)</f>
        <v>165.73</v>
      </c>
      <c r="I172" s="266"/>
      <c r="J172" s="266"/>
      <c r="K172" s="266">
        <f t="shared" ref="K172" si="57">ROUND(H172*(1+25.61%),2)</f>
        <v>208.17</v>
      </c>
      <c r="L172" s="266"/>
      <c r="M172" s="266"/>
      <c r="N172" s="266">
        <f t="shared" ref="N172" si="58">ROUND(K172*G172,2)</f>
        <v>30090.97</v>
      </c>
      <c r="O172" s="267"/>
      <c r="P172" s="45"/>
      <c r="Q172" s="50"/>
      <c r="R172" s="78"/>
      <c r="S172" s="49"/>
      <c r="T172" s="49"/>
      <c r="U172" s="49"/>
      <c r="V172" s="49"/>
      <c r="W172" s="49"/>
      <c r="X172" s="49"/>
      <c r="Y172" s="49"/>
      <c r="Z172" s="49"/>
      <c r="AA172" s="49"/>
      <c r="AB172" s="49"/>
      <c r="AC172" s="49"/>
      <c r="AD172" s="49"/>
      <c r="AE172" s="49"/>
      <c r="AF172" s="49"/>
      <c r="AG172" s="49"/>
      <c r="AH172" s="45"/>
      <c r="AI172" s="45"/>
    </row>
    <row r="173" spans="1:35" ht="15.75" customHeight="1" x14ac:dyDescent="0.2">
      <c r="A173" s="93"/>
      <c r="B173" s="263" t="s">
        <v>1370</v>
      </c>
      <c r="C173" s="264">
        <v>94451</v>
      </c>
      <c r="D173" s="263" t="s">
        <v>50</v>
      </c>
      <c r="E173" s="263" t="s">
        <v>189</v>
      </c>
      <c r="F173" s="265" t="s">
        <v>83</v>
      </c>
      <c r="G173" s="382">
        <v>48.22</v>
      </c>
      <c r="H173" s="266">
        <f>VLOOKUP(C173,SINAPIJAN26!A:D,4,0)</f>
        <v>106.38</v>
      </c>
      <c r="I173" s="266"/>
      <c r="J173" s="266"/>
      <c r="K173" s="266">
        <f t="shared" ref="K173:K174" si="59">ROUND(H173*(1+25.61%),2)</f>
        <v>133.62</v>
      </c>
      <c r="L173" s="266"/>
      <c r="M173" s="266"/>
      <c r="N173" s="266">
        <f t="shared" ref="N173:N174" si="60">ROUND(K173*G173,2)</f>
        <v>6443.16</v>
      </c>
      <c r="O173" s="267"/>
      <c r="P173" s="45"/>
      <c r="Q173" s="50"/>
      <c r="R173" s="78"/>
      <c r="S173" s="49"/>
      <c r="T173" s="49"/>
      <c r="U173" s="49"/>
      <c r="V173" s="49"/>
      <c r="W173" s="49"/>
      <c r="X173" s="49"/>
      <c r="Y173" s="49"/>
      <c r="Z173" s="49"/>
      <c r="AA173" s="49"/>
      <c r="AB173" s="49"/>
      <c r="AC173" s="49"/>
      <c r="AD173" s="49"/>
      <c r="AE173" s="49"/>
      <c r="AF173" s="49"/>
      <c r="AG173" s="49"/>
      <c r="AH173" s="45"/>
      <c r="AI173" s="45"/>
    </row>
    <row r="174" spans="1:35" ht="15.75" customHeight="1" x14ac:dyDescent="0.2">
      <c r="A174" s="93"/>
      <c r="B174" s="263" t="s">
        <v>1371</v>
      </c>
      <c r="C174" s="264">
        <v>94231</v>
      </c>
      <c r="D174" s="263" t="s">
        <v>50</v>
      </c>
      <c r="E174" s="263" t="s">
        <v>186</v>
      </c>
      <c r="F174" s="265" t="s">
        <v>83</v>
      </c>
      <c r="G174" s="382">
        <v>256.22000000000003</v>
      </c>
      <c r="H174" s="266">
        <f>VLOOKUP(C174,SINAPIJAN26!A:D,4,0)</f>
        <v>50.06</v>
      </c>
      <c r="I174" s="266"/>
      <c r="J174" s="266"/>
      <c r="K174" s="266">
        <f t="shared" si="59"/>
        <v>62.88</v>
      </c>
      <c r="L174" s="266"/>
      <c r="M174" s="266"/>
      <c r="N174" s="266">
        <f t="shared" si="60"/>
        <v>16111.11</v>
      </c>
      <c r="O174" s="267"/>
      <c r="P174" s="45"/>
      <c r="Q174" s="50"/>
      <c r="R174" s="78"/>
      <c r="S174" s="49"/>
      <c r="T174" s="49"/>
      <c r="U174" s="49"/>
      <c r="V174" s="49"/>
      <c r="W174" s="49"/>
      <c r="X174" s="49"/>
      <c r="Y174" s="49"/>
      <c r="Z174" s="49"/>
      <c r="AA174" s="49"/>
      <c r="AB174" s="49"/>
      <c r="AC174" s="49"/>
      <c r="AD174" s="49"/>
      <c r="AE174" s="49"/>
      <c r="AF174" s="49"/>
      <c r="AG174" s="49"/>
      <c r="AH174" s="45"/>
      <c r="AI174" s="45"/>
    </row>
    <row r="175" spans="1:35" ht="27" customHeight="1" x14ac:dyDescent="0.2">
      <c r="A175" s="93"/>
      <c r="B175" s="259" t="s">
        <v>174</v>
      </c>
      <c r="C175" s="259"/>
      <c r="D175" s="259"/>
      <c r="E175" s="259" t="s">
        <v>1253</v>
      </c>
      <c r="F175" s="259"/>
      <c r="G175" s="185"/>
      <c r="H175" s="185"/>
      <c r="I175" s="259"/>
      <c r="J175" s="259"/>
      <c r="K175" s="259"/>
      <c r="L175" s="259"/>
      <c r="M175" s="259"/>
      <c r="N175" s="261">
        <f>SUM(N176,N179)</f>
        <v>112712.37999999999</v>
      </c>
      <c r="O175" s="262"/>
      <c r="P175" s="45"/>
      <c r="Q175" s="50"/>
      <c r="R175" s="78"/>
      <c r="S175" s="49"/>
      <c r="T175" s="49"/>
      <c r="U175" s="49"/>
      <c r="V175" s="49"/>
      <c r="W175" s="49"/>
      <c r="X175" s="49"/>
      <c r="Y175" s="49"/>
      <c r="Z175" s="49"/>
      <c r="AA175" s="49"/>
      <c r="AB175" s="49"/>
      <c r="AC175" s="49"/>
      <c r="AD175" s="49"/>
      <c r="AE175" s="49"/>
      <c r="AF175" s="49"/>
      <c r="AG175" s="49"/>
      <c r="AH175" s="45"/>
      <c r="AI175" s="45"/>
    </row>
    <row r="176" spans="1:35" ht="15.75" customHeight="1" x14ac:dyDescent="0.2">
      <c r="A176" s="93"/>
      <c r="B176" s="259" t="s">
        <v>176</v>
      </c>
      <c r="C176" s="259"/>
      <c r="D176" s="259"/>
      <c r="E176" s="259" t="s">
        <v>175</v>
      </c>
      <c r="F176" s="259"/>
      <c r="G176" s="185"/>
      <c r="H176" s="185"/>
      <c r="I176" s="259"/>
      <c r="J176" s="259"/>
      <c r="K176" s="259"/>
      <c r="L176" s="259"/>
      <c r="M176" s="259"/>
      <c r="N176" s="261">
        <f>SUM(N177,N178)</f>
        <v>96885.209999999992</v>
      </c>
      <c r="O176" s="262"/>
      <c r="P176" s="45"/>
      <c r="Q176" s="50"/>
      <c r="R176" s="78"/>
      <c r="S176" s="49"/>
      <c r="T176" s="49"/>
      <c r="U176" s="49"/>
      <c r="V176" s="49"/>
      <c r="W176" s="49"/>
      <c r="X176" s="49"/>
      <c r="Y176" s="49"/>
      <c r="Z176" s="49"/>
      <c r="AA176" s="49"/>
      <c r="AB176" s="49"/>
      <c r="AC176" s="49"/>
      <c r="AD176" s="49"/>
      <c r="AE176" s="49"/>
      <c r="AF176" s="49"/>
      <c r="AG176" s="49"/>
      <c r="AH176" s="45"/>
      <c r="AI176" s="45"/>
    </row>
    <row r="177" spans="1:35" ht="15.75" customHeight="1" x14ac:dyDescent="0.2">
      <c r="A177" s="93"/>
      <c r="B177" s="263" t="s">
        <v>1372</v>
      </c>
      <c r="C177" s="264">
        <v>94213</v>
      </c>
      <c r="D177" s="263" t="s">
        <v>50</v>
      </c>
      <c r="E177" s="263" t="s">
        <v>1367</v>
      </c>
      <c r="F177" s="265" t="s">
        <v>43</v>
      </c>
      <c r="G177" s="382">
        <v>486.18</v>
      </c>
      <c r="H177" s="266">
        <f>VLOOKUP(C177,SINAPIJAN26!A:D,4,0)</f>
        <v>65.17</v>
      </c>
      <c r="I177" s="266"/>
      <c r="J177" s="266"/>
      <c r="K177" s="266">
        <f t="shared" ref="K177" si="61">ROUND(H177*(1+25.61%),2)</f>
        <v>81.86</v>
      </c>
      <c r="L177" s="266"/>
      <c r="M177" s="266"/>
      <c r="N177" s="266">
        <f t="shared" ref="N177" si="62">ROUND(K177*G177,2)</f>
        <v>39798.69</v>
      </c>
      <c r="O177" s="267"/>
      <c r="P177" s="45"/>
      <c r="Q177" s="50"/>
      <c r="R177" s="124"/>
      <c r="S177" s="49"/>
      <c r="T177" s="49"/>
      <c r="U177" s="49"/>
      <c r="V177" s="49"/>
      <c r="W177" s="49"/>
      <c r="X177" s="49"/>
      <c r="Y177" s="49"/>
      <c r="Z177" s="49"/>
      <c r="AA177" s="49"/>
      <c r="AB177" s="49"/>
      <c r="AC177" s="49"/>
      <c r="AD177" s="49"/>
      <c r="AE177" s="49"/>
      <c r="AF177" s="49"/>
      <c r="AG177" s="49"/>
      <c r="AH177" s="45"/>
      <c r="AI177" s="45"/>
    </row>
    <row r="178" spans="1:35" ht="15.75" customHeight="1" x14ac:dyDescent="0.2">
      <c r="A178" s="93"/>
      <c r="B178" s="263" t="s">
        <v>2323</v>
      </c>
      <c r="C178" s="264" t="s">
        <v>2324</v>
      </c>
      <c r="D178" s="263" t="s">
        <v>73</v>
      </c>
      <c r="E178" s="263" t="s">
        <v>2325</v>
      </c>
      <c r="F178" s="265" t="s">
        <v>43</v>
      </c>
      <c r="G178" s="382">
        <v>404.41</v>
      </c>
      <c r="H178" s="266">
        <f>VLOOKUP(C178,CPUS!C:K,9,0)</f>
        <v>112.38100000000001</v>
      </c>
      <c r="I178" s="266"/>
      <c r="J178" s="266"/>
      <c r="K178" s="266">
        <f t="shared" ref="K178" si="63">ROUND(H178*(1+25.61%),2)</f>
        <v>141.16</v>
      </c>
      <c r="L178" s="266"/>
      <c r="M178" s="266"/>
      <c r="N178" s="266">
        <f t="shared" ref="N178" si="64">ROUND(K178*G178,2)</f>
        <v>57086.52</v>
      </c>
      <c r="O178" s="267"/>
      <c r="P178" s="45"/>
      <c r="Q178" s="50"/>
      <c r="R178" s="78"/>
      <c r="S178" s="49"/>
      <c r="T178" s="49"/>
      <c r="U178" s="49"/>
      <c r="V178" s="49"/>
      <c r="W178" s="49"/>
      <c r="X178" s="49"/>
      <c r="Y178" s="49"/>
      <c r="Z178" s="49"/>
      <c r="AA178" s="49"/>
      <c r="AB178" s="49"/>
      <c r="AC178" s="49"/>
      <c r="AD178" s="49"/>
      <c r="AE178" s="49"/>
      <c r="AF178" s="49"/>
      <c r="AG178" s="49"/>
      <c r="AH178" s="45"/>
      <c r="AI178" s="45"/>
    </row>
    <row r="179" spans="1:35" ht="15.75" customHeight="1" x14ac:dyDescent="0.2">
      <c r="A179" s="93"/>
      <c r="B179" s="259" t="s">
        <v>1373</v>
      </c>
      <c r="C179" s="259"/>
      <c r="D179" s="259"/>
      <c r="E179" s="259" t="s">
        <v>180</v>
      </c>
      <c r="F179" s="259"/>
      <c r="G179" s="185"/>
      <c r="H179" s="185"/>
      <c r="I179" s="259"/>
      <c r="J179" s="259"/>
      <c r="K179" s="259"/>
      <c r="L179" s="259"/>
      <c r="M179" s="259"/>
      <c r="N179" s="261">
        <f>SUM(N180)</f>
        <v>15827.17</v>
      </c>
      <c r="O179" s="262"/>
      <c r="P179" s="45"/>
      <c r="Q179" s="50"/>
      <c r="R179" s="78"/>
      <c r="S179" s="49"/>
      <c r="T179" s="49"/>
      <c r="U179" s="49"/>
      <c r="V179" s="49"/>
      <c r="W179" s="49"/>
      <c r="X179" s="49"/>
      <c r="Y179" s="49"/>
      <c r="Z179" s="49"/>
      <c r="AA179" s="49"/>
      <c r="AB179" s="49"/>
      <c r="AC179" s="49"/>
      <c r="AD179" s="49"/>
      <c r="AE179" s="49"/>
      <c r="AF179" s="49"/>
      <c r="AG179" s="49"/>
      <c r="AH179" s="45"/>
      <c r="AI179" s="45"/>
    </row>
    <row r="180" spans="1:35" ht="15.75" customHeight="1" x14ac:dyDescent="0.2">
      <c r="A180" s="93"/>
      <c r="B180" s="263" t="s">
        <v>1374</v>
      </c>
      <c r="C180" s="264">
        <v>94229</v>
      </c>
      <c r="D180" s="263" t="s">
        <v>50</v>
      </c>
      <c r="E180" s="263" t="s">
        <v>183</v>
      </c>
      <c r="F180" s="265" t="s">
        <v>83</v>
      </c>
      <c r="G180" s="382">
        <v>76.03</v>
      </c>
      <c r="H180" s="266">
        <f>VLOOKUP(C180,SINAPIJAN26!A:D,4,0)</f>
        <v>165.73</v>
      </c>
      <c r="I180" s="266"/>
      <c r="J180" s="266"/>
      <c r="K180" s="266">
        <f t="shared" ref="K180" si="65">ROUND(H180*(1+25.61%),2)</f>
        <v>208.17</v>
      </c>
      <c r="L180" s="266"/>
      <c r="M180" s="266"/>
      <c r="N180" s="266">
        <f t="shared" ref="N180" si="66">ROUND(K180*G180,2)</f>
        <v>15827.17</v>
      </c>
      <c r="O180" s="267"/>
      <c r="P180" s="45"/>
      <c r="Q180" s="50"/>
      <c r="R180" s="78"/>
      <c r="S180" s="49"/>
      <c r="T180" s="49"/>
      <c r="U180" s="49"/>
      <c r="V180" s="49"/>
      <c r="W180" s="49"/>
      <c r="X180" s="49"/>
      <c r="Y180" s="49"/>
      <c r="Z180" s="49"/>
      <c r="AA180" s="49"/>
      <c r="AB180" s="49"/>
      <c r="AC180" s="49"/>
      <c r="AD180" s="49"/>
      <c r="AE180" s="49"/>
      <c r="AF180" s="49"/>
      <c r="AG180" s="49"/>
      <c r="AH180" s="45"/>
      <c r="AI180" s="45"/>
    </row>
    <row r="181" spans="1:35" ht="15.75" customHeight="1" x14ac:dyDescent="0.2">
      <c r="A181" s="93"/>
      <c r="B181" s="259" t="s">
        <v>179</v>
      </c>
      <c r="C181" s="259"/>
      <c r="D181" s="259"/>
      <c r="E181" s="259" t="s">
        <v>1270</v>
      </c>
      <c r="F181" s="259"/>
      <c r="G181" s="185"/>
      <c r="H181" s="185"/>
      <c r="I181" s="259"/>
      <c r="J181" s="259"/>
      <c r="K181" s="259"/>
      <c r="L181" s="259"/>
      <c r="M181" s="259"/>
      <c r="N181" s="261">
        <f>SUM(N182,N184,N186)</f>
        <v>135129.49</v>
      </c>
      <c r="O181" s="262"/>
      <c r="P181" s="45"/>
      <c r="Q181" s="50"/>
      <c r="R181" s="78"/>
      <c r="S181" s="49"/>
      <c r="T181" s="49"/>
      <c r="U181" s="49"/>
      <c r="V181" s="49"/>
      <c r="W181" s="49"/>
      <c r="X181" s="49"/>
      <c r="Y181" s="49"/>
      <c r="Z181" s="49"/>
      <c r="AA181" s="49"/>
      <c r="AB181" s="49"/>
      <c r="AC181" s="49"/>
      <c r="AD181" s="49"/>
      <c r="AE181" s="49"/>
      <c r="AF181" s="49"/>
      <c r="AG181" s="49"/>
      <c r="AH181" s="45"/>
      <c r="AI181" s="45"/>
    </row>
    <row r="182" spans="1:35" ht="15.75" customHeight="1" x14ac:dyDescent="0.2">
      <c r="A182" s="93"/>
      <c r="B182" s="259" t="s">
        <v>181</v>
      </c>
      <c r="C182" s="259"/>
      <c r="D182" s="259"/>
      <c r="E182" s="259" t="s">
        <v>109</v>
      </c>
      <c r="F182" s="259"/>
      <c r="G182" s="185"/>
      <c r="H182" s="185"/>
      <c r="I182" s="259"/>
      <c r="J182" s="259"/>
      <c r="K182" s="259"/>
      <c r="L182" s="259"/>
      <c r="M182" s="259"/>
      <c r="N182" s="261">
        <f>SUM(N183)</f>
        <v>120848.71</v>
      </c>
      <c r="O182" s="262"/>
      <c r="P182" s="45"/>
      <c r="Q182" s="50"/>
      <c r="R182" s="78"/>
      <c r="S182" s="49"/>
      <c r="T182" s="49"/>
      <c r="U182" s="49"/>
      <c r="V182" s="49"/>
      <c r="W182" s="49"/>
      <c r="X182" s="49"/>
      <c r="Y182" s="49"/>
      <c r="Z182" s="49"/>
      <c r="AA182" s="49"/>
      <c r="AB182" s="49"/>
      <c r="AC182" s="49"/>
      <c r="AD182" s="49"/>
      <c r="AE182" s="49"/>
      <c r="AF182" s="49"/>
      <c r="AG182" s="49"/>
      <c r="AH182" s="45"/>
      <c r="AI182" s="45"/>
    </row>
    <row r="183" spans="1:35" ht="15.75" customHeight="1" x14ac:dyDescent="0.2">
      <c r="A183" s="93"/>
      <c r="B183" s="263" t="s">
        <v>1375</v>
      </c>
      <c r="C183" s="264" t="s">
        <v>1351</v>
      </c>
      <c r="D183" s="263" t="s">
        <v>73</v>
      </c>
      <c r="E183" s="263" t="s">
        <v>1352</v>
      </c>
      <c r="F183" s="265" t="s">
        <v>94</v>
      </c>
      <c r="G183" s="382">
        <v>4342.3900000000003</v>
      </c>
      <c r="H183" s="266">
        <f>VLOOKUP(C183,CPUS!C:K,9,0)</f>
        <v>22.156922597000001</v>
      </c>
      <c r="I183" s="266"/>
      <c r="J183" s="266"/>
      <c r="K183" s="266">
        <f t="shared" ref="K183" si="67">ROUND(H183*(1+25.61%),2)</f>
        <v>27.83</v>
      </c>
      <c r="L183" s="266"/>
      <c r="M183" s="266"/>
      <c r="N183" s="266">
        <f t="shared" ref="N183" si="68">ROUND(K183*G183,2)</f>
        <v>120848.71</v>
      </c>
      <c r="O183" s="267"/>
      <c r="P183" s="45"/>
      <c r="Q183" s="50"/>
      <c r="R183" s="78"/>
      <c r="S183" s="49"/>
      <c r="T183" s="49"/>
      <c r="U183" s="49"/>
      <c r="V183" s="49"/>
      <c r="W183" s="49"/>
      <c r="X183" s="49"/>
      <c r="Y183" s="49"/>
      <c r="Z183" s="49"/>
      <c r="AA183" s="49"/>
      <c r="AB183" s="49"/>
      <c r="AC183" s="49"/>
      <c r="AD183" s="49"/>
      <c r="AE183" s="49"/>
      <c r="AF183" s="49"/>
      <c r="AG183" s="49"/>
      <c r="AH183" s="45"/>
      <c r="AI183" s="45"/>
    </row>
    <row r="184" spans="1:35" ht="15.75" customHeight="1" x14ac:dyDescent="0.2">
      <c r="A184" s="93"/>
      <c r="B184" s="259" t="s">
        <v>184</v>
      </c>
      <c r="C184" s="259"/>
      <c r="D184" s="259"/>
      <c r="E184" s="259" t="s">
        <v>175</v>
      </c>
      <c r="F184" s="259"/>
      <c r="G184" s="185"/>
      <c r="H184" s="185"/>
      <c r="I184" s="259"/>
      <c r="J184" s="259"/>
      <c r="K184" s="259"/>
      <c r="L184" s="259"/>
      <c r="M184" s="259"/>
      <c r="N184" s="261">
        <f>SUM(N185)</f>
        <v>10970.88</v>
      </c>
      <c r="O184" s="262"/>
      <c r="P184" s="45"/>
      <c r="Q184" s="50"/>
      <c r="R184" s="78"/>
      <c r="S184" s="49"/>
      <c r="T184" s="49"/>
      <c r="U184" s="49"/>
      <c r="V184" s="49"/>
      <c r="W184" s="49"/>
      <c r="X184" s="49"/>
      <c r="Y184" s="49"/>
      <c r="Z184" s="49"/>
      <c r="AA184" s="49"/>
      <c r="AB184" s="49"/>
      <c r="AC184" s="49"/>
      <c r="AD184" s="49"/>
      <c r="AE184" s="49"/>
      <c r="AF184" s="49"/>
      <c r="AG184" s="49"/>
      <c r="AH184" s="45"/>
      <c r="AI184" s="45"/>
    </row>
    <row r="185" spans="1:35" ht="15.75" customHeight="1" x14ac:dyDescent="0.2">
      <c r="A185" s="93"/>
      <c r="B185" s="263" t="s">
        <v>1376</v>
      </c>
      <c r="C185" s="264">
        <v>94213</v>
      </c>
      <c r="D185" s="263" t="s">
        <v>50</v>
      </c>
      <c r="E185" s="263" t="s">
        <v>1367</v>
      </c>
      <c r="F185" s="265" t="s">
        <v>43</v>
      </c>
      <c r="G185" s="382">
        <v>134.02000000000001</v>
      </c>
      <c r="H185" s="266">
        <f>VLOOKUP(C185,SINAPIJAN26!A:D,4,0)</f>
        <v>65.17</v>
      </c>
      <c r="I185" s="266"/>
      <c r="J185" s="266"/>
      <c r="K185" s="266">
        <f t="shared" ref="K185" si="69">ROUND(H185*(1+25.61%),2)</f>
        <v>81.86</v>
      </c>
      <c r="L185" s="266"/>
      <c r="M185" s="266"/>
      <c r="N185" s="266">
        <f t="shared" ref="N185" si="70">ROUND(K185*G185,2)</f>
        <v>10970.88</v>
      </c>
      <c r="O185" s="267"/>
      <c r="P185" s="45"/>
      <c r="Q185" s="50"/>
      <c r="R185" s="78"/>
      <c r="S185" s="49"/>
      <c r="T185" s="49"/>
      <c r="U185" s="49"/>
      <c r="V185" s="49"/>
      <c r="W185" s="49"/>
      <c r="X185" s="49"/>
      <c r="Y185" s="49"/>
      <c r="Z185" s="49"/>
      <c r="AA185" s="49"/>
      <c r="AB185" s="49"/>
      <c r="AC185" s="49"/>
      <c r="AD185" s="49"/>
      <c r="AE185" s="49"/>
      <c r="AF185" s="49"/>
      <c r="AG185" s="49"/>
      <c r="AH185" s="45"/>
      <c r="AI185" s="45"/>
    </row>
    <row r="186" spans="1:35" ht="27" customHeight="1" x14ac:dyDescent="0.2">
      <c r="A186" s="93"/>
      <c r="B186" s="259" t="s">
        <v>187</v>
      </c>
      <c r="C186" s="259"/>
      <c r="D186" s="259"/>
      <c r="E186" s="259" t="s">
        <v>180</v>
      </c>
      <c r="F186" s="259"/>
      <c r="G186" s="185"/>
      <c r="H186" s="185"/>
      <c r="I186" s="259"/>
      <c r="J186" s="259"/>
      <c r="K186" s="259"/>
      <c r="L186" s="259"/>
      <c r="M186" s="259"/>
      <c r="N186" s="261">
        <f>SUM(N187)</f>
        <v>3309.9</v>
      </c>
      <c r="O186" s="262"/>
      <c r="P186" s="45"/>
      <c r="Q186" s="50"/>
      <c r="R186" s="78"/>
      <c r="S186" s="49"/>
      <c r="T186" s="49"/>
      <c r="U186" s="49"/>
      <c r="V186" s="49"/>
      <c r="W186" s="49"/>
      <c r="X186" s="49"/>
      <c r="Y186" s="49"/>
      <c r="Z186" s="49"/>
      <c r="AA186" s="49"/>
      <c r="AB186" s="49"/>
      <c r="AC186" s="49"/>
      <c r="AD186" s="49"/>
      <c r="AE186" s="49"/>
      <c r="AF186" s="49"/>
      <c r="AG186" s="49"/>
      <c r="AH186" s="45"/>
      <c r="AI186" s="45"/>
    </row>
    <row r="187" spans="1:35" ht="15.75" customHeight="1" x14ac:dyDescent="0.2">
      <c r="A187" s="93"/>
      <c r="B187" s="263" t="s">
        <v>1377</v>
      </c>
      <c r="C187" s="264">
        <v>94229</v>
      </c>
      <c r="D187" s="263" t="s">
        <v>50</v>
      </c>
      <c r="E187" s="263" t="s">
        <v>183</v>
      </c>
      <c r="F187" s="265" t="s">
        <v>83</v>
      </c>
      <c r="G187" s="382">
        <v>15.9</v>
      </c>
      <c r="H187" s="266">
        <f>VLOOKUP(C187,SINAPIJAN26!A:D,4,0)</f>
        <v>165.73</v>
      </c>
      <c r="I187" s="266"/>
      <c r="J187" s="266"/>
      <c r="K187" s="266">
        <f t="shared" ref="K187" si="71">ROUND(H187*(1+25.61%),2)</f>
        <v>208.17</v>
      </c>
      <c r="L187" s="266"/>
      <c r="M187" s="266"/>
      <c r="N187" s="266">
        <f t="shared" ref="N187" si="72">ROUND(K187*G187,2)</f>
        <v>3309.9</v>
      </c>
      <c r="O187" s="267"/>
      <c r="P187" s="45"/>
      <c r="Q187" s="50"/>
      <c r="R187" s="78"/>
      <c r="S187" s="49"/>
      <c r="T187" s="49"/>
      <c r="U187" s="49"/>
      <c r="V187" s="49"/>
      <c r="W187" s="49"/>
      <c r="X187" s="49"/>
      <c r="Y187" s="49"/>
      <c r="Z187" s="49"/>
      <c r="AA187" s="49"/>
      <c r="AB187" s="49"/>
      <c r="AC187" s="49"/>
      <c r="AD187" s="49"/>
      <c r="AE187" s="49"/>
      <c r="AF187" s="49"/>
      <c r="AG187" s="49"/>
      <c r="AH187" s="45"/>
      <c r="AI187" s="45"/>
    </row>
    <row r="188" spans="1:35" ht="15.75" customHeight="1" x14ac:dyDescent="0.2">
      <c r="A188" s="93"/>
      <c r="B188" s="259">
        <v>6</v>
      </c>
      <c r="C188" s="259"/>
      <c r="D188" s="259"/>
      <c r="E188" s="259" t="s">
        <v>190</v>
      </c>
      <c r="F188" s="259"/>
      <c r="G188" s="185"/>
      <c r="H188" s="185"/>
      <c r="I188" s="259"/>
      <c r="J188" s="259"/>
      <c r="K188" s="259"/>
      <c r="L188" s="259"/>
      <c r="M188" s="259"/>
      <c r="N188" s="261">
        <f>SUM(N189:N192)</f>
        <v>131194.1</v>
      </c>
      <c r="O188" s="262"/>
      <c r="P188" s="45"/>
      <c r="Q188" s="50"/>
      <c r="R188" s="124"/>
      <c r="S188" s="49"/>
      <c r="T188" s="49"/>
      <c r="U188" s="49"/>
      <c r="V188" s="49"/>
      <c r="W188" s="49"/>
      <c r="X188" s="49"/>
      <c r="Y188" s="49"/>
      <c r="Z188" s="49"/>
      <c r="AA188" s="49"/>
      <c r="AB188" s="49"/>
      <c r="AC188" s="49"/>
      <c r="AD188" s="49"/>
      <c r="AE188" s="49"/>
      <c r="AF188" s="49"/>
      <c r="AG188" s="49"/>
      <c r="AH188" s="45"/>
      <c r="AI188" s="45"/>
    </row>
    <row r="189" spans="1:35" ht="30.75" customHeight="1" x14ac:dyDescent="0.2">
      <c r="A189" s="93"/>
      <c r="B189" s="263" t="s">
        <v>191</v>
      </c>
      <c r="C189" s="264">
        <v>98565</v>
      </c>
      <c r="D189" s="263" t="s">
        <v>50</v>
      </c>
      <c r="E189" s="263" t="s">
        <v>782</v>
      </c>
      <c r="F189" s="265" t="s">
        <v>43</v>
      </c>
      <c r="G189" s="382">
        <v>381.59</v>
      </c>
      <c r="H189" s="266">
        <f>VLOOKUP(C189,SINAPIJAN26!A:D,4,0)</f>
        <v>64.75</v>
      </c>
      <c r="I189" s="266"/>
      <c r="J189" s="266"/>
      <c r="K189" s="266">
        <f t="shared" ref="K189" si="73">ROUND(H189*(1+25.61%),2)</f>
        <v>81.33</v>
      </c>
      <c r="L189" s="266"/>
      <c r="M189" s="266"/>
      <c r="N189" s="266">
        <f t="shared" ref="N189" si="74">ROUND(K189*G189,2)</f>
        <v>31034.71</v>
      </c>
      <c r="O189" s="267"/>
      <c r="P189" s="45"/>
      <c r="Q189" s="50"/>
      <c r="R189" s="124"/>
      <c r="S189" s="49"/>
      <c r="T189" s="49"/>
      <c r="U189" s="49"/>
      <c r="V189" s="49"/>
      <c r="W189" s="49"/>
      <c r="X189" s="49"/>
      <c r="Y189" s="49"/>
      <c r="Z189" s="49"/>
      <c r="AA189" s="49"/>
      <c r="AB189" s="49"/>
      <c r="AC189" s="49"/>
      <c r="AD189" s="49"/>
      <c r="AE189" s="49"/>
      <c r="AF189" s="49"/>
      <c r="AG189" s="49"/>
      <c r="AH189" s="45"/>
      <c r="AI189" s="45"/>
    </row>
    <row r="190" spans="1:35" ht="45" customHeight="1" x14ac:dyDescent="0.2">
      <c r="A190" s="93"/>
      <c r="B190" s="263" t="s">
        <v>193</v>
      </c>
      <c r="C190" s="264">
        <v>98556</v>
      </c>
      <c r="D190" s="263" t="s">
        <v>50</v>
      </c>
      <c r="E190" s="263" t="s">
        <v>838</v>
      </c>
      <c r="F190" s="265" t="s">
        <v>43</v>
      </c>
      <c r="G190" s="382">
        <v>340.06</v>
      </c>
      <c r="H190" s="266">
        <f>VLOOKUP(C190,SINAPIJAN26!A:D,4,0)</f>
        <v>71.56</v>
      </c>
      <c r="I190" s="266"/>
      <c r="J190" s="266"/>
      <c r="K190" s="266">
        <f t="shared" ref="K190:K192" si="75">ROUND(H190*(1+25.61%),2)</f>
        <v>89.89</v>
      </c>
      <c r="L190" s="266"/>
      <c r="M190" s="266"/>
      <c r="N190" s="266">
        <f t="shared" ref="N190:N192" si="76">ROUND(K190*G190,2)</f>
        <v>30567.99</v>
      </c>
      <c r="O190" s="267"/>
      <c r="P190" s="45"/>
      <c r="Q190" s="50"/>
      <c r="R190" s="124"/>
      <c r="S190" s="49"/>
      <c r="T190" s="49"/>
      <c r="U190" s="49"/>
      <c r="V190" s="49"/>
      <c r="W190" s="49"/>
      <c r="X190" s="49"/>
      <c r="Y190" s="49"/>
      <c r="Z190" s="49"/>
      <c r="AA190" s="49"/>
      <c r="AB190" s="49"/>
      <c r="AC190" s="49"/>
      <c r="AD190" s="49"/>
      <c r="AE190" s="49"/>
      <c r="AF190" s="49"/>
      <c r="AG190" s="49"/>
      <c r="AH190" s="45"/>
      <c r="AI190" s="45"/>
    </row>
    <row r="191" spans="1:35" ht="30.75" customHeight="1" x14ac:dyDescent="0.2">
      <c r="A191" s="93"/>
      <c r="B191" s="263" t="s">
        <v>783</v>
      </c>
      <c r="C191" s="264">
        <v>98555</v>
      </c>
      <c r="D191" s="263" t="s">
        <v>50</v>
      </c>
      <c r="E191" s="263" t="s">
        <v>195</v>
      </c>
      <c r="F191" s="265" t="s">
        <v>43</v>
      </c>
      <c r="G191" s="382">
        <v>799.82</v>
      </c>
      <c r="H191" s="266">
        <f>VLOOKUP(C191,SINAPIJAN26!A:D,4,0)</f>
        <v>37.18</v>
      </c>
      <c r="I191" s="266"/>
      <c r="J191" s="266"/>
      <c r="K191" s="266">
        <f t="shared" si="75"/>
        <v>46.7</v>
      </c>
      <c r="L191" s="266"/>
      <c r="M191" s="266"/>
      <c r="N191" s="266">
        <f t="shared" si="76"/>
        <v>37351.589999999997</v>
      </c>
      <c r="O191" s="267"/>
      <c r="P191" s="45"/>
      <c r="Q191" s="50"/>
      <c r="R191" s="124"/>
      <c r="S191" s="49"/>
      <c r="T191" s="49"/>
      <c r="U191" s="49"/>
      <c r="V191" s="49"/>
      <c r="W191" s="49"/>
      <c r="X191" s="49"/>
      <c r="Y191" s="49"/>
      <c r="Z191" s="49"/>
      <c r="AA191" s="49"/>
      <c r="AB191" s="49"/>
      <c r="AC191" s="49"/>
      <c r="AD191" s="49"/>
      <c r="AE191" s="49"/>
      <c r="AF191" s="49"/>
      <c r="AG191" s="49"/>
      <c r="AH191" s="45"/>
      <c r="AI191" s="45"/>
    </row>
    <row r="192" spans="1:35" ht="46.5" customHeight="1" x14ac:dyDescent="0.2">
      <c r="A192" s="93"/>
      <c r="B192" s="263" t="s">
        <v>1378</v>
      </c>
      <c r="C192" s="264">
        <v>98546</v>
      </c>
      <c r="D192" s="263" t="s">
        <v>50</v>
      </c>
      <c r="E192" s="263" t="s">
        <v>1380</v>
      </c>
      <c r="F192" s="265" t="s">
        <v>43</v>
      </c>
      <c r="G192" s="382">
        <v>155.53</v>
      </c>
      <c r="H192" s="266">
        <f>VLOOKUP(C192,SINAPIJAN26!A:D,4,0)</f>
        <v>165.03</v>
      </c>
      <c r="I192" s="266"/>
      <c r="J192" s="266"/>
      <c r="K192" s="266">
        <f t="shared" si="75"/>
        <v>207.29</v>
      </c>
      <c r="L192" s="266"/>
      <c r="M192" s="266"/>
      <c r="N192" s="266">
        <f t="shared" si="76"/>
        <v>32239.81</v>
      </c>
      <c r="O192" s="267"/>
      <c r="P192" s="45"/>
      <c r="Q192" s="50"/>
      <c r="R192" s="124"/>
      <c r="S192" s="49"/>
      <c r="T192" s="49"/>
      <c r="U192" s="49"/>
      <c r="V192" s="49"/>
      <c r="W192" s="49"/>
      <c r="X192" s="49"/>
      <c r="Y192" s="49"/>
      <c r="Z192" s="49"/>
      <c r="AA192" s="49"/>
      <c r="AB192" s="49"/>
      <c r="AC192" s="49"/>
      <c r="AD192" s="49"/>
      <c r="AE192" s="49"/>
      <c r="AF192" s="49"/>
      <c r="AG192" s="49"/>
      <c r="AH192" s="45"/>
      <c r="AI192" s="45"/>
    </row>
    <row r="193" spans="1:35" ht="15.75" customHeight="1" x14ac:dyDescent="0.2">
      <c r="A193" s="93"/>
      <c r="B193" s="259">
        <v>7</v>
      </c>
      <c r="C193" s="259"/>
      <c r="D193" s="259"/>
      <c r="E193" s="259" t="s">
        <v>2557</v>
      </c>
      <c r="F193" s="259"/>
      <c r="G193" s="185"/>
      <c r="H193" s="185"/>
      <c r="I193" s="259"/>
      <c r="J193" s="259"/>
      <c r="K193" s="259"/>
      <c r="L193" s="259"/>
      <c r="M193" s="259"/>
      <c r="N193" s="261">
        <f>ROUND(SUM(N194,N201,N215,N218,N227),2)</f>
        <v>672353.35</v>
      </c>
      <c r="O193" s="262"/>
      <c r="P193" s="45"/>
      <c r="Q193" s="50"/>
      <c r="R193" s="124"/>
      <c r="S193" s="49"/>
      <c r="T193" s="49"/>
      <c r="U193" s="49"/>
      <c r="V193" s="49"/>
      <c r="W193" s="49"/>
      <c r="X193" s="49"/>
      <c r="Y193" s="49"/>
      <c r="Z193" s="49"/>
      <c r="AA193" s="49"/>
      <c r="AB193" s="49"/>
      <c r="AC193" s="49"/>
      <c r="AD193" s="49"/>
      <c r="AE193" s="49"/>
      <c r="AF193" s="49"/>
      <c r="AG193" s="49"/>
      <c r="AH193" s="45"/>
      <c r="AI193" s="45"/>
    </row>
    <row r="194" spans="1:35" ht="15.75" customHeight="1" x14ac:dyDescent="0.2">
      <c r="A194" s="93"/>
      <c r="B194" s="259" t="s">
        <v>197</v>
      </c>
      <c r="C194" s="259"/>
      <c r="D194" s="259"/>
      <c r="E194" s="259" t="s">
        <v>198</v>
      </c>
      <c r="F194" s="259"/>
      <c r="G194" s="185"/>
      <c r="H194" s="185"/>
      <c r="I194" s="259"/>
      <c r="J194" s="259"/>
      <c r="K194" s="259"/>
      <c r="L194" s="259"/>
      <c r="M194" s="259"/>
      <c r="N194" s="261">
        <f>SUM(N195)</f>
        <v>162613.80000000002</v>
      </c>
      <c r="O194" s="262"/>
      <c r="P194" s="45"/>
      <c r="Q194" s="50"/>
      <c r="R194" s="124"/>
      <c r="S194" s="49"/>
      <c r="T194" s="49"/>
      <c r="U194" s="49"/>
      <c r="V194" s="49"/>
      <c r="W194" s="49"/>
      <c r="X194" s="49"/>
      <c r="Y194" s="49"/>
      <c r="Z194" s="49"/>
      <c r="AA194" s="49"/>
      <c r="AB194" s="49"/>
      <c r="AC194" s="49"/>
      <c r="AD194" s="49"/>
      <c r="AE194" s="49"/>
      <c r="AF194" s="49"/>
      <c r="AG194" s="49"/>
      <c r="AH194" s="45"/>
      <c r="AI194" s="45"/>
    </row>
    <row r="195" spans="1:35" ht="15.75" customHeight="1" x14ac:dyDescent="0.2">
      <c r="A195" s="93"/>
      <c r="B195" s="259" t="s">
        <v>199</v>
      </c>
      <c r="C195" s="259"/>
      <c r="D195" s="259"/>
      <c r="E195" s="259" t="s">
        <v>200</v>
      </c>
      <c r="F195" s="259"/>
      <c r="G195" s="185"/>
      <c r="H195" s="185"/>
      <c r="I195" s="259"/>
      <c r="J195" s="259"/>
      <c r="K195" s="259"/>
      <c r="L195" s="259"/>
      <c r="M195" s="259"/>
      <c r="N195" s="261">
        <f>SUM(N196:N200)</f>
        <v>162613.80000000002</v>
      </c>
      <c r="O195" s="262"/>
      <c r="P195" s="45"/>
      <c r="Q195" s="50"/>
      <c r="R195" s="124"/>
      <c r="S195" s="49"/>
      <c r="T195" s="49"/>
      <c r="U195" s="49"/>
      <c r="V195" s="49"/>
      <c r="W195" s="49"/>
      <c r="X195" s="49"/>
      <c r="Y195" s="49"/>
      <c r="Z195" s="49"/>
      <c r="AA195" s="49"/>
      <c r="AB195" s="49"/>
      <c r="AC195" s="49"/>
      <c r="AD195" s="49"/>
      <c r="AE195" s="49"/>
      <c r="AF195" s="49"/>
      <c r="AG195" s="49"/>
      <c r="AH195" s="45"/>
      <c r="AI195" s="45"/>
    </row>
    <row r="196" spans="1:35" ht="15.75" customHeight="1" x14ac:dyDescent="0.2">
      <c r="A196" s="93"/>
      <c r="B196" s="263" t="s">
        <v>201</v>
      </c>
      <c r="C196" s="264">
        <v>90844</v>
      </c>
      <c r="D196" s="263" t="s">
        <v>50</v>
      </c>
      <c r="E196" s="263" t="s">
        <v>203</v>
      </c>
      <c r="F196" s="265" t="s">
        <v>52</v>
      </c>
      <c r="G196" s="382">
        <v>53</v>
      </c>
      <c r="H196" s="266">
        <f>VLOOKUP(C196,SINAPIJAN26!A:D,4,0)</f>
        <v>1478.47</v>
      </c>
      <c r="I196" s="266"/>
      <c r="J196" s="266"/>
      <c r="K196" s="266">
        <f t="shared" ref="K196" si="77">ROUND(H196*(1+25.61%),2)</f>
        <v>1857.11</v>
      </c>
      <c r="L196" s="266"/>
      <c r="M196" s="266"/>
      <c r="N196" s="266">
        <f t="shared" ref="N196" si="78">ROUND(K196*G196,2)</f>
        <v>98426.83</v>
      </c>
      <c r="O196" s="267"/>
      <c r="P196" s="45"/>
      <c r="Q196" s="50"/>
      <c r="R196" s="124"/>
      <c r="S196" s="49"/>
      <c r="T196" s="49"/>
      <c r="U196" s="49"/>
      <c r="V196" s="49"/>
      <c r="W196" s="49"/>
      <c r="X196" s="49"/>
      <c r="Y196" s="49"/>
      <c r="Z196" s="49"/>
      <c r="AA196" s="49"/>
      <c r="AB196" s="49"/>
      <c r="AC196" s="49"/>
      <c r="AD196" s="49"/>
      <c r="AE196" s="49"/>
      <c r="AF196" s="49"/>
      <c r="AG196" s="49"/>
      <c r="AH196" s="45"/>
      <c r="AI196" s="45"/>
    </row>
    <row r="197" spans="1:35" ht="15.75" customHeight="1" x14ac:dyDescent="0.2">
      <c r="A197" s="93"/>
      <c r="B197" s="263" t="s">
        <v>204</v>
      </c>
      <c r="C197" s="264">
        <v>90843</v>
      </c>
      <c r="D197" s="263" t="s">
        <v>50</v>
      </c>
      <c r="E197" s="263" t="s">
        <v>206</v>
      </c>
      <c r="F197" s="265" t="s">
        <v>52</v>
      </c>
      <c r="G197" s="382">
        <v>3</v>
      </c>
      <c r="H197" s="266">
        <f>VLOOKUP(C197,SINAPIJAN26!A:D,4,0)</f>
        <v>1381.11</v>
      </c>
      <c r="I197" s="266"/>
      <c r="J197" s="266"/>
      <c r="K197" s="266">
        <f t="shared" ref="K197:K200" si="79">ROUND(H197*(1+25.61%),2)</f>
        <v>1734.81</v>
      </c>
      <c r="L197" s="266"/>
      <c r="M197" s="266"/>
      <c r="N197" s="266">
        <f t="shared" ref="N197:N200" si="80">ROUND(K197*G197,2)</f>
        <v>5204.43</v>
      </c>
      <c r="O197" s="267"/>
      <c r="P197" s="45"/>
      <c r="Q197" s="50"/>
      <c r="R197" s="124"/>
      <c r="S197" s="49"/>
      <c r="T197" s="49"/>
      <c r="U197" s="49"/>
      <c r="V197" s="49"/>
      <c r="W197" s="49"/>
      <c r="X197" s="49"/>
      <c r="Y197" s="49"/>
      <c r="Z197" s="49"/>
      <c r="AA197" s="49"/>
      <c r="AB197" s="49"/>
      <c r="AC197" s="49"/>
      <c r="AD197" s="49"/>
      <c r="AE197" s="49"/>
      <c r="AF197" s="49"/>
      <c r="AG197" s="49"/>
      <c r="AH197" s="45"/>
      <c r="AI197" s="45"/>
    </row>
    <row r="198" spans="1:35" ht="15.75" customHeight="1" x14ac:dyDescent="0.2">
      <c r="A198" s="93"/>
      <c r="B198" s="263" t="s">
        <v>865</v>
      </c>
      <c r="C198" s="264">
        <v>100700</v>
      </c>
      <c r="D198" s="263" t="s">
        <v>50</v>
      </c>
      <c r="E198" s="263" t="s">
        <v>1382</v>
      </c>
      <c r="F198" s="265" t="s">
        <v>52</v>
      </c>
      <c r="G198" s="382">
        <v>1</v>
      </c>
      <c r="H198" s="266">
        <f>VLOOKUP(C198,SINAPIJAN26!A:D,4,0)</f>
        <v>1059.2</v>
      </c>
      <c r="I198" s="266"/>
      <c r="J198" s="266"/>
      <c r="K198" s="266">
        <f t="shared" si="79"/>
        <v>1330.46</v>
      </c>
      <c r="L198" s="266"/>
      <c r="M198" s="266"/>
      <c r="N198" s="266">
        <f t="shared" si="80"/>
        <v>1330.46</v>
      </c>
      <c r="O198" s="267"/>
      <c r="P198" s="45"/>
      <c r="Q198" s="50"/>
      <c r="R198" s="78"/>
      <c r="S198" s="49"/>
      <c r="T198" s="49"/>
      <c r="U198" s="49"/>
      <c r="V198" s="49"/>
      <c r="W198" s="49"/>
      <c r="X198" s="49"/>
      <c r="Y198" s="49"/>
      <c r="Z198" s="49"/>
      <c r="AA198" s="49"/>
      <c r="AB198" s="49"/>
      <c r="AC198" s="49"/>
      <c r="AD198" s="49"/>
      <c r="AE198" s="49"/>
      <c r="AF198" s="49"/>
      <c r="AG198" s="49"/>
      <c r="AH198" s="45"/>
      <c r="AI198" s="45"/>
    </row>
    <row r="199" spans="1:35" ht="15.75" customHeight="1" x14ac:dyDescent="0.2">
      <c r="A199" s="93"/>
      <c r="B199" s="263" t="s">
        <v>1383</v>
      </c>
      <c r="C199" s="264" t="s">
        <v>1384</v>
      </c>
      <c r="D199" s="263" t="s">
        <v>73</v>
      </c>
      <c r="E199" s="263" t="s">
        <v>1385</v>
      </c>
      <c r="F199" s="265" t="s">
        <v>52</v>
      </c>
      <c r="G199" s="382">
        <v>4</v>
      </c>
      <c r="H199" s="266">
        <f>VLOOKUP(C199,CPUS!C:K,9,0)</f>
        <v>2152.4547399999997</v>
      </c>
      <c r="I199" s="266"/>
      <c r="J199" s="266"/>
      <c r="K199" s="266">
        <f t="shared" si="79"/>
        <v>2703.7</v>
      </c>
      <c r="L199" s="266"/>
      <c r="M199" s="266"/>
      <c r="N199" s="266">
        <f t="shared" si="80"/>
        <v>10814.8</v>
      </c>
      <c r="O199" s="267"/>
      <c r="P199" s="45"/>
      <c r="Q199" s="50"/>
      <c r="R199" s="78"/>
      <c r="S199" s="49"/>
      <c r="T199" s="49"/>
      <c r="U199" s="49"/>
      <c r="V199" s="49"/>
      <c r="W199" s="49"/>
      <c r="X199" s="49"/>
      <c r="Y199" s="49"/>
      <c r="Z199" s="49"/>
      <c r="AA199" s="49"/>
      <c r="AB199" s="49"/>
      <c r="AC199" s="49"/>
      <c r="AD199" s="49"/>
      <c r="AE199" s="49"/>
      <c r="AF199" s="49"/>
      <c r="AG199" s="49"/>
      <c r="AH199" s="45"/>
      <c r="AI199" s="45"/>
    </row>
    <row r="200" spans="1:35" ht="15.75" customHeight="1" x14ac:dyDescent="0.2">
      <c r="A200" s="93"/>
      <c r="B200" s="263" t="s">
        <v>1386</v>
      </c>
      <c r="C200" s="264" t="s">
        <v>945</v>
      </c>
      <c r="D200" s="263" t="s">
        <v>73</v>
      </c>
      <c r="E200" s="263" t="s">
        <v>866</v>
      </c>
      <c r="F200" s="265" t="s">
        <v>43</v>
      </c>
      <c r="G200" s="382">
        <v>9.94</v>
      </c>
      <c r="H200" s="266">
        <f>VLOOKUP(C200,CPUS!C:K,9,0)</f>
        <v>3751.2962400000001</v>
      </c>
      <c r="I200" s="266"/>
      <c r="J200" s="266"/>
      <c r="K200" s="266">
        <f t="shared" si="79"/>
        <v>4712</v>
      </c>
      <c r="L200" s="266"/>
      <c r="M200" s="266"/>
      <c r="N200" s="266">
        <f t="shared" si="80"/>
        <v>46837.279999999999</v>
      </c>
      <c r="O200" s="267"/>
      <c r="P200" s="45"/>
      <c r="Q200" s="50"/>
      <c r="R200" s="78"/>
      <c r="S200" s="49"/>
      <c r="T200" s="49"/>
      <c r="U200" s="49"/>
      <c r="V200" s="49"/>
      <c r="W200" s="49"/>
      <c r="X200" s="49"/>
      <c r="Y200" s="49"/>
      <c r="Z200" s="49"/>
      <c r="AA200" s="49"/>
      <c r="AB200" s="49"/>
      <c r="AC200" s="49"/>
      <c r="AD200" s="49"/>
      <c r="AE200" s="49"/>
      <c r="AF200" s="49"/>
      <c r="AG200" s="49"/>
      <c r="AH200" s="45"/>
      <c r="AI200" s="45"/>
    </row>
    <row r="201" spans="1:35" ht="15.75" customHeight="1" x14ac:dyDescent="0.2">
      <c r="A201" s="93"/>
      <c r="B201" s="259" t="s">
        <v>207</v>
      </c>
      <c r="C201" s="259"/>
      <c r="D201" s="259"/>
      <c r="E201" s="259" t="s">
        <v>208</v>
      </c>
      <c r="F201" s="259"/>
      <c r="G201" s="185"/>
      <c r="H201" s="185"/>
      <c r="I201" s="185"/>
      <c r="J201" s="259"/>
      <c r="K201" s="259"/>
      <c r="L201" s="259"/>
      <c r="M201" s="259"/>
      <c r="N201" s="261">
        <f>ROUND(SUM(N202,N210),2)</f>
        <v>295666.37</v>
      </c>
      <c r="O201" s="262"/>
      <c r="P201" s="45"/>
      <c r="Q201" s="50"/>
      <c r="R201" s="124"/>
      <c r="S201" s="49"/>
      <c r="T201" s="49"/>
      <c r="U201" s="49"/>
      <c r="V201" s="49"/>
      <c r="W201" s="49"/>
      <c r="X201" s="49"/>
      <c r="Y201" s="49"/>
      <c r="Z201" s="49"/>
      <c r="AA201" s="49"/>
      <c r="AB201" s="49"/>
      <c r="AC201" s="49"/>
      <c r="AD201" s="49"/>
      <c r="AE201" s="49"/>
      <c r="AF201" s="49"/>
      <c r="AG201" s="49"/>
      <c r="AH201" s="45"/>
      <c r="AI201" s="45"/>
    </row>
    <row r="202" spans="1:35" ht="15.75" customHeight="1" x14ac:dyDescent="0.2">
      <c r="A202" s="93"/>
      <c r="B202" s="259" t="s">
        <v>209</v>
      </c>
      <c r="C202" s="259"/>
      <c r="D202" s="259"/>
      <c r="E202" s="259" t="s">
        <v>210</v>
      </c>
      <c r="F202" s="259"/>
      <c r="G202" s="185"/>
      <c r="H202" s="185"/>
      <c r="I202" s="185"/>
      <c r="J202" s="259"/>
      <c r="K202" s="259"/>
      <c r="L202" s="259"/>
      <c r="M202" s="259"/>
      <c r="N202" s="261">
        <f>ROUND(SUM(N203:N209),2)</f>
        <v>133427.22</v>
      </c>
      <c r="O202" s="262"/>
      <c r="P202" s="45"/>
      <c r="Q202" s="50"/>
      <c r="R202" s="124"/>
      <c r="S202" s="49"/>
      <c r="T202" s="49"/>
      <c r="U202" s="49"/>
      <c r="V202" s="49"/>
      <c r="W202" s="49"/>
      <c r="X202" s="49"/>
      <c r="Y202" s="49"/>
      <c r="Z202" s="49"/>
      <c r="AA202" s="49"/>
      <c r="AB202" s="49"/>
      <c r="AC202" s="49"/>
      <c r="AD202" s="49"/>
      <c r="AE202" s="49"/>
      <c r="AF202" s="49"/>
      <c r="AG202" s="49"/>
      <c r="AH202" s="45"/>
      <c r="AI202" s="45"/>
    </row>
    <row r="203" spans="1:35" ht="15.75" customHeight="1" x14ac:dyDescent="0.2">
      <c r="A203" s="93"/>
      <c r="B203" s="263" t="s">
        <v>211</v>
      </c>
      <c r="C203" s="264" t="s">
        <v>939</v>
      </c>
      <c r="D203" s="263" t="s">
        <v>73</v>
      </c>
      <c r="E203" s="263" t="s">
        <v>213</v>
      </c>
      <c r="F203" s="265" t="s">
        <v>43</v>
      </c>
      <c r="G203" s="382">
        <v>40.98</v>
      </c>
      <c r="H203" s="266">
        <f>VLOOKUP(C203,CPUS!C:K,9,0)</f>
        <v>210.29579999999999</v>
      </c>
      <c r="I203" s="266"/>
      <c r="J203" s="266"/>
      <c r="K203" s="266">
        <f t="shared" ref="K203" si="81">ROUND(H203*(1+25.61%),2)</f>
        <v>264.14999999999998</v>
      </c>
      <c r="L203" s="266"/>
      <c r="M203" s="266"/>
      <c r="N203" s="266">
        <f t="shared" ref="N203" si="82">ROUND(K203*G203,2)</f>
        <v>10824.87</v>
      </c>
      <c r="O203" s="267"/>
      <c r="P203" s="45"/>
      <c r="Q203" s="50"/>
      <c r="R203" s="124"/>
      <c r="S203" s="49"/>
      <c r="T203" s="49"/>
      <c r="U203" s="49"/>
      <c r="V203" s="49"/>
      <c r="W203" s="49"/>
      <c r="X203" s="49"/>
      <c r="Y203" s="49"/>
      <c r="Z203" s="49"/>
      <c r="AA203" s="49"/>
      <c r="AB203" s="49"/>
      <c r="AC203" s="49"/>
      <c r="AD203" s="49"/>
      <c r="AE203" s="49"/>
      <c r="AF203" s="49"/>
      <c r="AG203" s="49"/>
      <c r="AH203" s="45"/>
      <c r="AI203" s="45"/>
    </row>
    <row r="204" spans="1:35" ht="15.75" customHeight="1" x14ac:dyDescent="0.2">
      <c r="A204" s="93"/>
      <c r="B204" s="263" t="s">
        <v>212</v>
      </c>
      <c r="C204" s="264" t="s">
        <v>1387</v>
      </c>
      <c r="D204" s="263" t="s">
        <v>73</v>
      </c>
      <c r="E204" s="263" t="s">
        <v>2326</v>
      </c>
      <c r="F204" s="265" t="s">
        <v>231</v>
      </c>
      <c r="G204" s="382">
        <v>6</v>
      </c>
      <c r="H204" s="266">
        <f>VLOOKUP(C204,CPUS!C:K,9,0)</f>
        <v>2873.7764999999999</v>
      </c>
      <c r="I204" s="266"/>
      <c r="J204" s="266"/>
      <c r="K204" s="266">
        <f t="shared" ref="K204:K209" si="83">ROUND(H204*(1+25.61%),2)</f>
        <v>3609.75</v>
      </c>
      <c r="L204" s="266"/>
      <c r="M204" s="266"/>
      <c r="N204" s="266">
        <f t="shared" ref="N204:N209" si="84">ROUND(K204*G204,2)</f>
        <v>21658.5</v>
      </c>
      <c r="O204" s="267"/>
      <c r="P204" s="45"/>
      <c r="Q204" s="50"/>
      <c r="R204" s="124"/>
      <c r="S204" s="49"/>
      <c r="T204" s="49"/>
      <c r="U204" s="49"/>
      <c r="V204" s="49"/>
      <c r="W204" s="49"/>
      <c r="X204" s="49"/>
      <c r="Y204" s="49"/>
      <c r="Z204" s="49"/>
      <c r="AA204" s="49"/>
      <c r="AB204" s="49"/>
      <c r="AC204" s="49"/>
      <c r="AD204" s="49"/>
      <c r="AE204" s="49"/>
      <c r="AF204" s="49"/>
      <c r="AG204" s="49"/>
      <c r="AH204" s="45"/>
      <c r="AI204" s="45"/>
    </row>
    <row r="205" spans="1:35" ht="15.75" customHeight="1" x14ac:dyDescent="0.2">
      <c r="A205" s="93"/>
      <c r="B205" s="263" t="s">
        <v>214</v>
      </c>
      <c r="C205" s="264" t="s">
        <v>1001</v>
      </c>
      <c r="D205" s="263" t="s">
        <v>73</v>
      </c>
      <c r="E205" s="263" t="s">
        <v>1002</v>
      </c>
      <c r="F205" s="265" t="s">
        <v>43</v>
      </c>
      <c r="G205" s="382">
        <v>21</v>
      </c>
      <c r="H205" s="266">
        <f>VLOOKUP(C205,CPUS!C:K,9,0)</f>
        <v>207.39</v>
      </c>
      <c r="I205" s="266"/>
      <c r="J205" s="266"/>
      <c r="K205" s="266">
        <f t="shared" si="83"/>
        <v>260.5</v>
      </c>
      <c r="L205" s="266"/>
      <c r="M205" s="266"/>
      <c r="N205" s="266">
        <f t="shared" si="84"/>
        <v>5470.5</v>
      </c>
      <c r="O205" s="267"/>
      <c r="P205" s="45"/>
      <c r="Q205" s="50"/>
      <c r="R205" s="78"/>
      <c r="S205" s="49"/>
      <c r="T205" s="49"/>
      <c r="U205" s="49"/>
      <c r="V205" s="49"/>
      <c r="W205" s="49"/>
      <c r="X205" s="49"/>
      <c r="Y205" s="49"/>
      <c r="Z205" s="49"/>
      <c r="AA205" s="49"/>
      <c r="AB205" s="49"/>
      <c r="AC205" s="49"/>
      <c r="AD205" s="49"/>
      <c r="AE205" s="49"/>
      <c r="AF205" s="49"/>
      <c r="AG205" s="49"/>
      <c r="AH205" s="45"/>
      <c r="AI205" s="45"/>
    </row>
    <row r="206" spans="1:35" ht="15.75" customHeight="1" x14ac:dyDescent="0.2">
      <c r="A206" s="93"/>
      <c r="B206" s="263" t="s">
        <v>216</v>
      </c>
      <c r="C206" s="264" t="s">
        <v>1011</v>
      </c>
      <c r="D206" s="263" t="s">
        <v>73</v>
      </c>
      <c r="E206" s="263" t="s">
        <v>867</v>
      </c>
      <c r="F206" s="265" t="s">
        <v>43</v>
      </c>
      <c r="G206" s="382">
        <v>7.56</v>
      </c>
      <c r="H206" s="266">
        <f>VLOOKUP(C206,CPUS!C:K,9,0)</f>
        <v>1147.5602999999999</v>
      </c>
      <c r="I206" s="266"/>
      <c r="J206" s="266"/>
      <c r="K206" s="266">
        <f t="shared" si="83"/>
        <v>1441.45</v>
      </c>
      <c r="L206" s="266"/>
      <c r="M206" s="266"/>
      <c r="N206" s="266">
        <f t="shared" si="84"/>
        <v>10897.36</v>
      </c>
      <c r="O206" s="267"/>
      <c r="P206" s="45"/>
      <c r="Q206" s="50"/>
      <c r="R206" s="78"/>
      <c r="S206" s="49"/>
      <c r="T206" s="49"/>
      <c r="U206" s="49"/>
      <c r="V206" s="49"/>
      <c r="W206" s="49"/>
      <c r="X206" s="49"/>
      <c r="Y206" s="49"/>
      <c r="Z206" s="49"/>
      <c r="AA206" s="49"/>
      <c r="AB206" s="49"/>
      <c r="AC206" s="49"/>
      <c r="AD206" s="49"/>
      <c r="AE206" s="49"/>
      <c r="AF206" s="49"/>
      <c r="AG206" s="49"/>
      <c r="AH206" s="45"/>
      <c r="AI206" s="45"/>
    </row>
    <row r="207" spans="1:35" ht="15.75" customHeight="1" x14ac:dyDescent="0.2">
      <c r="A207" s="93"/>
      <c r="B207" s="263" t="s">
        <v>877</v>
      </c>
      <c r="C207" s="264">
        <v>100702</v>
      </c>
      <c r="D207" s="263" t="s">
        <v>50</v>
      </c>
      <c r="E207" s="263" t="s">
        <v>1390</v>
      </c>
      <c r="F207" s="265" t="s">
        <v>43</v>
      </c>
      <c r="G207" s="382">
        <v>92.69</v>
      </c>
      <c r="H207" s="266">
        <f>VLOOKUP(C207,SINAPIJAN26!A:D,4,0)</f>
        <v>574.70000000000005</v>
      </c>
      <c r="I207" s="266"/>
      <c r="J207" s="266"/>
      <c r="K207" s="266">
        <f t="shared" si="83"/>
        <v>721.88</v>
      </c>
      <c r="L207" s="266"/>
      <c r="M207" s="266"/>
      <c r="N207" s="266">
        <f t="shared" si="84"/>
        <v>66911.06</v>
      </c>
      <c r="O207" s="267"/>
      <c r="P207" s="45"/>
      <c r="Q207" s="50"/>
      <c r="R207" s="124"/>
      <c r="S207" s="49"/>
      <c r="T207" s="49"/>
      <c r="U207" s="49"/>
      <c r="V207" s="49"/>
      <c r="W207" s="49"/>
      <c r="X207" s="49"/>
      <c r="Y207" s="49"/>
      <c r="Z207" s="49"/>
      <c r="AA207" s="49"/>
      <c r="AB207" s="49"/>
      <c r="AC207" s="49"/>
      <c r="AD207" s="49"/>
      <c r="AE207" s="49"/>
      <c r="AF207" s="49"/>
      <c r="AG207" s="49"/>
      <c r="AH207" s="45"/>
      <c r="AI207" s="45"/>
    </row>
    <row r="208" spans="1:35" ht="15.75" customHeight="1" x14ac:dyDescent="0.2">
      <c r="A208" s="93"/>
      <c r="B208" s="263" t="s">
        <v>1388</v>
      </c>
      <c r="C208" s="264" t="s">
        <v>1391</v>
      </c>
      <c r="D208" s="263" t="s">
        <v>73</v>
      </c>
      <c r="E208" s="263" t="s">
        <v>1392</v>
      </c>
      <c r="F208" s="265" t="s">
        <v>43</v>
      </c>
      <c r="G208" s="382">
        <v>15.99</v>
      </c>
      <c r="H208" s="266">
        <f>VLOOKUP(C208,CPUS!C:K,9,0)</f>
        <v>831.67333631999998</v>
      </c>
      <c r="I208" s="266"/>
      <c r="J208" s="266"/>
      <c r="K208" s="266">
        <f t="shared" si="83"/>
        <v>1044.6600000000001</v>
      </c>
      <c r="L208" s="266"/>
      <c r="M208" s="266"/>
      <c r="N208" s="266">
        <f t="shared" si="84"/>
        <v>16704.11</v>
      </c>
      <c r="O208" s="267"/>
      <c r="P208" s="45"/>
      <c r="Q208" s="50"/>
      <c r="R208" s="124"/>
      <c r="S208" s="49"/>
      <c r="T208" s="49"/>
      <c r="U208" s="49"/>
      <c r="V208" s="49"/>
      <c r="W208" s="49"/>
      <c r="X208" s="49"/>
      <c r="Y208" s="49"/>
      <c r="Z208" s="49"/>
      <c r="AA208" s="49"/>
      <c r="AB208" s="49"/>
      <c r="AC208" s="49"/>
      <c r="AD208" s="49"/>
      <c r="AE208" s="49"/>
      <c r="AF208" s="49"/>
      <c r="AG208" s="49"/>
      <c r="AH208" s="45"/>
      <c r="AI208" s="45"/>
    </row>
    <row r="209" spans="1:35" ht="15.75" customHeight="1" x14ac:dyDescent="0.2">
      <c r="A209" s="93"/>
      <c r="B209" s="263" t="s">
        <v>2445</v>
      </c>
      <c r="C209" s="264" t="s">
        <v>2446</v>
      </c>
      <c r="D209" s="263" t="s">
        <v>73</v>
      </c>
      <c r="E209" s="263" t="s">
        <v>2447</v>
      </c>
      <c r="F209" s="265" t="s">
        <v>43</v>
      </c>
      <c r="G209" s="382">
        <v>1.1000000000000001</v>
      </c>
      <c r="H209" s="266">
        <f>VLOOKUP(C209,CPUS!C:K,9,0)</f>
        <v>695.38</v>
      </c>
      <c r="I209" s="266"/>
      <c r="J209" s="266"/>
      <c r="K209" s="266">
        <f t="shared" si="83"/>
        <v>873.47</v>
      </c>
      <c r="L209" s="266"/>
      <c r="M209" s="266"/>
      <c r="N209" s="266">
        <f t="shared" si="84"/>
        <v>960.82</v>
      </c>
      <c r="O209" s="267"/>
      <c r="P209" s="45"/>
      <c r="Q209" s="50"/>
      <c r="R209" s="124"/>
      <c r="S209" s="49"/>
      <c r="T209" s="49"/>
      <c r="U209" s="49"/>
      <c r="V209" s="49"/>
      <c r="W209" s="49"/>
      <c r="X209" s="49"/>
      <c r="Y209" s="49"/>
      <c r="Z209" s="49"/>
      <c r="AA209" s="49"/>
      <c r="AB209" s="49"/>
      <c r="AC209" s="49"/>
      <c r="AD209" s="49"/>
      <c r="AE209" s="49"/>
      <c r="AF209" s="49"/>
      <c r="AG209" s="49"/>
      <c r="AH209" s="45"/>
      <c r="AI209" s="45"/>
    </row>
    <row r="210" spans="1:35" ht="15.75" customHeight="1" x14ac:dyDescent="0.2">
      <c r="A210" s="93"/>
      <c r="B210" s="259" t="s">
        <v>217</v>
      </c>
      <c r="C210" s="259"/>
      <c r="D210" s="259"/>
      <c r="E210" s="259" t="s">
        <v>218</v>
      </c>
      <c r="F210" s="259"/>
      <c r="G210" s="185"/>
      <c r="H210" s="185"/>
      <c r="I210" s="185"/>
      <c r="J210" s="259"/>
      <c r="K210" s="259"/>
      <c r="L210" s="259"/>
      <c r="M210" s="259"/>
      <c r="N210" s="261">
        <f>ROUND(SUM(N211:N214),2)</f>
        <v>162239.15</v>
      </c>
      <c r="O210" s="262"/>
      <c r="P210" s="45"/>
      <c r="Q210" s="50"/>
      <c r="R210" s="124"/>
      <c r="S210" s="49"/>
      <c r="T210" s="49"/>
      <c r="U210" s="49"/>
      <c r="V210" s="49"/>
      <c r="W210" s="49"/>
      <c r="X210" s="49"/>
      <c r="Y210" s="49"/>
      <c r="Z210" s="49"/>
      <c r="AA210" s="49"/>
      <c r="AB210" s="49"/>
      <c r="AC210" s="49"/>
      <c r="AD210" s="49"/>
      <c r="AE210" s="49"/>
      <c r="AF210" s="49"/>
      <c r="AG210" s="49"/>
      <c r="AH210" s="45"/>
      <c r="AI210" s="45"/>
    </row>
    <row r="211" spans="1:35" ht="15.75" customHeight="1" x14ac:dyDescent="0.2">
      <c r="A211" s="93"/>
      <c r="B211" s="263" t="s">
        <v>219</v>
      </c>
      <c r="C211" s="264">
        <v>94569</v>
      </c>
      <c r="D211" s="263" t="s">
        <v>50</v>
      </c>
      <c r="E211" s="263" t="s">
        <v>1393</v>
      </c>
      <c r="F211" s="265" t="s">
        <v>43</v>
      </c>
      <c r="G211" s="382">
        <v>10.08</v>
      </c>
      <c r="H211" s="266">
        <f>VLOOKUP(C211,SINAPIJAN26!A:D,4,0)</f>
        <v>1313.64</v>
      </c>
      <c r="I211" s="266"/>
      <c r="J211" s="266"/>
      <c r="K211" s="266">
        <f t="shared" ref="K211" si="85">ROUND(H211*(1+25.61%),2)</f>
        <v>1650.06</v>
      </c>
      <c r="L211" s="266"/>
      <c r="M211" s="266"/>
      <c r="N211" s="266">
        <f t="shared" ref="N211" si="86">ROUND(K211*G211,2)</f>
        <v>16632.599999999999</v>
      </c>
      <c r="O211" s="267"/>
      <c r="P211" s="45"/>
      <c r="Q211" s="50"/>
      <c r="R211" s="124"/>
      <c r="S211" s="49"/>
      <c r="T211" s="49"/>
      <c r="U211" s="49"/>
      <c r="V211" s="49"/>
      <c r="W211" s="49"/>
      <c r="X211" s="49"/>
      <c r="Y211" s="49"/>
      <c r="Z211" s="49"/>
      <c r="AA211" s="49"/>
      <c r="AB211" s="49"/>
      <c r="AC211" s="49"/>
      <c r="AD211" s="49"/>
      <c r="AE211" s="49"/>
      <c r="AF211" s="49"/>
      <c r="AG211" s="49"/>
      <c r="AH211" s="45"/>
      <c r="AI211" s="45"/>
    </row>
    <row r="212" spans="1:35" ht="15.75" customHeight="1" x14ac:dyDescent="0.2">
      <c r="A212" s="93"/>
      <c r="B212" s="263" t="s">
        <v>221</v>
      </c>
      <c r="C212" s="264">
        <v>100674</v>
      </c>
      <c r="D212" s="263" t="s">
        <v>50</v>
      </c>
      <c r="E212" s="263" t="s">
        <v>1395</v>
      </c>
      <c r="F212" s="265" t="s">
        <v>43</v>
      </c>
      <c r="G212" s="382">
        <v>12</v>
      </c>
      <c r="H212" s="266">
        <f>VLOOKUP(C212,SINAPIJAN26!A:D,4,0)</f>
        <v>1530.15</v>
      </c>
      <c r="I212" s="266"/>
      <c r="J212" s="266"/>
      <c r="K212" s="266">
        <f t="shared" ref="K212:K214" si="87">ROUND(H212*(1+25.61%),2)</f>
        <v>1922.02</v>
      </c>
      <c r="L212" s="266"/>
      <c r="M212" s="266"/>
      <c r="N212" s="266">
        <f t="shared" ref="N212:N214" si="88">ROUND(K212*G212,2)</f>
        <v>23064.240000000002</v>
      </c>
      <c r="O212" s="267"/>
      <c r="P212" s="45"/>
      <c r="Q212" s="50"/>
      <c r="R212" s="124"/>
      <c r="S212" s="49"/>
      <c r="T212" s="49"/>
      <c r="U212" s="49"/>
      <c r="V212" s="49"/>
      <c r="W212" s="49"/>
      <c r="X212" s="49"/>
      <c r="Y212" s="49"/>
      <c r="Z212" s="49"/>
      <c r="AA212" s="49"/>
      <c r="AB212" s="49"/>
      <c r="AC212" s="49"/>
      <c r="AD212" s="49"/>
      <c r="AE212" s="49"/>
      <c r="AF212" s="49"/>
      <c r="AG212" s="49"/>
      <c r="AH212" s="45"/>
      <c r="AI212" s="45"/>
    </row>
    <row r="213" spans="1:35" ht="15.75" customHeight="1" x14ac:dyDescent="0.2">
      <c r="A213" s="93"/>
      <c r="B213" s="263" t="s">
        <v>1396</v>
      </c>
      <c r="C213" s="264" t="s">
        <v>2448</v>
      </c>
      <c r="D213" s="263" t="s">
        <v>73</v>
      </c>
      <c r="E213" s="263" t="s">
        <v>2449</v>
      </c>
      <c r="F213" s="265" t="s">
        <v>43</v>
      </c>
      <c r="G213" s="382">
        <v>16.8</v>
      </c>
      <c r="H213" s="266">
        <f>VLOOKUP(C213,CPUS!C:K,9,0)</f>
        <v>515.9595599999999</v>
      </c>
      <c r="I213" s="266"/>
      <c r="J213" s="266"/>
      <c r="K213" s="266">
        <f t="shared" si="87"/>
        <v>648.1</v>
      </c>
      <c r="L213" s="266"/>
      <c r="M213" s="266"/>
      <c r="N213" s="266">
        <f t="shared" si="88"/>
        <v>10888.08</v>
      </c>
      <c r="O213" s="267"/>
      <c r="P213" s="45"/>
      <c r="Q213" s="50"/>
      <c r="R213" s="124"/>
      <c r="S213" s="49"/>
      <c r="T213" s="49"/>
      <c r="U213" s="49"/>
      <c r="V213" s="49"/>
      <c r="W213" s="49"/>
      <c r="X213" s="49"/>
      <c r="Y213" s="49"/>
      <c r="Z213" s="49"/>
      <c r="AA213" s="49"/>
      <c r="AB213" s="49"/>
      <c r="AC213" s="49"/>
      <c r="AD213" s="49"/>
      <c r="AE213" s="49"/>
      <c r="AF213" s="49"/>
      <c r="AG213" s="49"/>
      <c r="AH213" s="45"/>
      <c r="AI213" s="45"/>
    </row>
    <row r="214" spans="1:35" ht="15.75" customHeight="1" x14ac:dyDescent="0.2">
      <c r="A214" s="93"/>
      <c r="B214" s="263" t="s">
        <v>2450</v>
      </c>
      <c r="C214" s="264">
        <v>94570</v>
      </c>
      <c r="D214" s="263" t="s">
        <v>50</v>
      </c>
      <c r="E214" s="263" t="s">
        <v>1397</v>
      </c>
      <c r="F214" s="265" t="s">
        <v>43</v>
      </c>
      <c r="G214" s="382">
        <v>126.9</v>
      </c>
      <c r="H214" s="266">
        <f>VLOOKUP(C214,SINAPIJAN26!A:D,4,0)</f>
        <v>700.47</v>
      </c>
      <c r="I214" s="266"/>
      <c r="J214" s="266"/>
      <c r="K214" s="266">
        <f t="shared" si="87"/>
        <v>879.86</v>
      </c>
      <c r="L214" s="266"/>
      <c r="M214" s="266"/>
      <c r="N214" s="266">
        <f t="shared" si="88"/>
        <v>111654.23</v>
      </c>
      <c r="O214" s="267"/>
      <c r="P214" s="45"/>
      <c r="Q214" s="50"/>
      <c r="R214" s="124"/>
      <c r="S214" s="49"/>
      <c r="T214" s="49"/>
      <c r="U214" s="49"/>
      <c r="V214" s="49"/>
      <c r="W214" s="49"/>
      <c r="X214" s="49"/>
      <c r="Y214" s="49"/>
      <c r="Z214" s="49"/>
      <c r="AA214" s="49"/>
      <c r="AB214" s="49"/>
      <c r="AC214" s="49"/>
      <c r="AD214" s="49"/>
      <c r="AE214" s="49"/>
      <c r="AF214" s="49"/>
      <c r="AG214" s="49"/>
      <c r="AH214" s="45"/>
      <c r="AI214" s="45"/>
    </row>
    <row r="215" spans="1:35" ht="15.75" customHeight="1" x14ac:dyDescent="0.2">
      <c r="A215" s="93"/>
      <c r="B215" s="259" t="s">
        <v>222</v>
      </c>
      <c r="C215" s="259"/>
      <c r="D215" s="259"/>
      <c r="E215" s="259" t="s">
        <v>223</v>
      </c>
      <c r="F215" s="259"/>
      <c r="G215" s="185"/>
      <c r="H215" s="185"/>
      <c r="I215" s="259"/>
      <c r="J215" s="259"/>
      <c r="K215" s="259"/>
      <c r="L215" s="259"/>
      <c r="M215" s="259"/>
      <c r="N215" s="261">
        <f>SUM(N216)</f>
        <v>2818.4</v>
      </c>
      <c r="O215" s="262"/>
      <c r="P215" s="45"/>
      <c r="Q215" s="50"/>
      <c r="R215" s="124"/>
      <c r="S215" s="49"/>
      <c r="T215" s="49"/>
      <c r="U215" s="49"/>
      <c r="V215" s="49"/>
      <c r="W215" s="49"/>
      <c r="X215" s="49"/>
      <c r="Y215" s="49"/>
      <c r="Z215" s="49"/>
      <c r="AA215" s="49"/>
      <c r="AB215" s="49"/>
      <c r="AC215" s="49"/>
      <c r="AD215" s="49"/>
      <c r="AE215" s="49"/>
      <c r="AF215" s="49"/>
      <c r="AG215" s="49"/>
      <c r="AH215" s="45"/>
      <c r="AI215" s="45"/>
    </row>
    <row r="216" spans="1:35" ht="15" customHeight="1" x14ac:dyDescent="0.2">
      <c r="A216" s="93"/>
      <c r="B216" s="259" t="s">
        <v>224</v>
      </c>
      <c r="C216" s="259"/>
      <c r="D216" s="259"/>
      <c r="E216" s="259" t="s">
        <v>225</v>
      </c>
      <c r="F216" s="259"/>
      <c r="G216" s="185"/>
      <c r="H216" s="185"/>
      <c r="I216" s="259"/>
      <c r="J216" s="259"/>
      <c r="K216" s="259"/>
      <c r="L216" s="259"/>
      <c r="M216" s="259"/>
      <c r="N216" s="261">
        <f>SUM(N217)</f>
        <v>2818.4</v>
      </c>
      <c r="O216" s="262"/>
      <c r="P216" s="45"/>
      <c r="Q216" s="50"/>
      <c r="R216" s="124"/>
      <c r="S216" s="49"/>
      <c r="T216" s="49"/>
      <c r="U216" s="49"/>
      <c r="V216" s="49"/>
      <c r="W216" s="49"/>
      <c r="X216" s="49"/>
      <c r="Y216" s="49"/>
      <c r="Z216" s="49"/>
      <c r="AA216" s="49"/>
      <c r="AB216" s="49"/>
      <c r="AC216" s="49"/>
      <c r="AD216" s="49"/>
      <c r="AE216" s="49"/>
      <c r="AF216" s="49"/>
      <c r="AG216" s="49"/>
      <c r="AH216" s="45"/>
      <c r="AI216" s="45"/>
    </row>
    <row r="217" spans="1:35" ht="15.75" customHeight="1" x14ac:dyDescent="0.2">
      <c r="A217" s="93"/>
      <c r="B217" s="263" t="s">
        <v>226</v>
      </c>
      <c r="C217" s="264" t="s">
        <v>1021</v>
      </c>
      <c r="D217" s="263" t="s">
        <v>73</v>
      </c>
      <c r="E217" s="263" t="s">
        <v>1022</v>
      </c>
      <c r="F217" s="265" t="s">
        <v>43</v>
      </c>
      <c r="G217" s="382">
        <v>3.15</v>
      </c>
      <c r="H217" s="266">
        <f>VLOOKUP(C217,CPUS!C:K,9,0)</f>
        <v>712.30669999999998</v>
      </c>
      <c r="I217" s="266"/>
      <c r="J217" s="266"/>
      <c r="K217" s="266">
        <f t="shared" ref="K217" si="89">ROUND(H217*(1+25.61%),2)</f>
        <v>894.73</v>
      </c>
      <c r="L217" s="266"/>
      <c r="M217" s="266"/>
      <c r="N217" s="266">
        <f t="shared" ref="N217" si="90">ROUND(K217*G217,2)</f>
        <v>2818.4</v>
      </c>
      <c r="O217" s="267"/>
      <c r="P217" s="45"/>
      <c r="Q217" s="50"/>
      <c r="R217" s="124"/>
      <c r="S217" s="49"/>
      <c r="T217" s="49"/>
      <c r="U217" s="49"/>
      <c r="V217" s="49"/>
      <c r="W217" s="49"/>
      <c r="X217" s="49"/>
      <c r="Y217" s="49"/>
      <c r="Z217" s="49"/>
      <c r="AA217" s="49"/>
      <c r="AB217" s="49"/>
      <c r="AC217" s="49"/>
      <c r="AD217" s="49"/>
      <c r="AE217" s="49"/>
      <c r="AF217" s="49"/>
      <c r="AG217" s="49"/>
      <c r="AH217" s="45"/>
      <c r="AI217" s="45"/>
    </row>
    <row r="218" spans="1:35" ht="27" customHeight="1" x14ac:dyDescent="0.2">
      <c r="A218" s="93"/>
      <c r="B218" s="259" t="s">
        <v>227</v>
      </c>
      <c r="C218" s="259"/>
      <c r="D218" s="259"/>
      <c r="E218" s="259" t="s">
        <v>228</v>
      </c>
      <c r="F218" s="259"/>
      <c r="G218" s="185"/>
      <c r="H218" s="185"/>
      <c r="I218" s="259"/>
      <c r="J218" s="259"/>
      <c r="K218" s="259"/>
      <c r="L218" s="259"/>
      <c r="M218" s="259"/>
      <c r="N218" s="261">
        <f>ROUND(SUM(N219:N226),2)</f>
        <v>121956.38</v>
      </c>
      <c r="O218" s="262"/>
      <c r="P218" s="45"/>
      <c r="Q218" s="50"/>
      <c r="R218" s="124"/>
      <c r="S218" s="49"/>
      <c r="T218" s="49"/>
      <c r="U218" s="49"/>
      <c r="V218" s="49"/>
      <c r="W218" s="49"/>
      <c r="X218" s="49"/>
      <c r="Y218" s="49"/>
      <c r="Z218" s="49"/>
      <c r="AA218" s="49"/>
      <c r="AB218" s="49"/>
      <c r="AC218" s="49"/>
      <c r="AD218" s="49"/>
      <c r="AE218" s="49"/>
      <c r="AF218" s="49"/>
      <c r="AG218" s="49"/>
      <c r="AH218" s="45"/>
      <c r="AI218" s="45"/>
    </row>
    <row r="219" spans="1:35" ht="15.75" customHeight="1" x14ac:dyDescent="0.2">
      <c r="A219" s="93"/>
      <c r="B219" s="263" t="s">
        <v>229</v>
      </c>
      <c r="C219" s="264" t="s">
        <v>1034</v>
      </c>
      <c r="D219" s="263" t="s">
        <v>73</v>
      </c>
      <c r="E219" s="263" t="s">
        <v>230</v>
      </c>
      <c r="F219" s="265" t="s">
        <v>52</v>
      </c>
      <c r="G219" s="382">
        <v>4</v>
      </c>
      <c r="H219" s="266">
        <f>VLOOKUP(C219,CPUS!C:K,9,0)</f>
        <v>508.89499999999998</v>
      </c>
      <c r="I219" s="266"/>
      <c r="J219" s="266"/>
      <c r="K219" s="266">
        <f t="shared" ref="K219" si="91">ROUND(H219*(1+25.61%),2)</f>
        <v>639.22</v>
      </c>
      <c r="L219" s="266"/>
      <c r="M219" s="266"/>
      <c r="N219" s="266">
        <f t="shared" ref="N219" si="92">ROUND(K219*G219,2)</f>
        <v>2556.88</v>
      </c>
      <c r="O219" s="267"/>
      <c r="P219" s="45"/>
      <c r="Q219" s="50"/>
      <c r="R219" s="124"/>
      <c r="S219" s="49"/>
      <c r="T219" s="49"/>
      <c r="U219" s="49"/>
      <c r="V219" s="49"/>
      <c r="W219" s="49"/>
      <c r="X219" s="49"/>
      <c r="Y219" s="49"/>
      <c r="Z219" s="49"/>
      <c r="AA219" s="49"/>
      <c r="AB219" s="49"/>
      <c r="AC219" s="49"/>
      <c r="AD219" s="49"/>
      <c r="AE219" s="49"/>
      <c r="AF219" s="49"/>
      <c r="AG219" s="49"/>
      <c r="AH219" s="45"/>
      <c r="AI219" s="45"/>
    </row>
    <row r="220" spans="1:35" ht="15.75" customHeight="1" x14ac:dyDescent="0.2">
      <c r="A220" s="93"/>
      <c r="B220" s="263" t="s">
        <v>232</v>
      </c>
      <c r="C220" s="264" t="s">
        <v>1027</v>
      </c>
      <c r="D220" s="263" t="s">
        <v>73</v>
      </c>
      <c r="E220" s="263" t="s">
        <v>1028</v>
      </c>
      <c r="F220" s="265" t="s">
        <v>52</v>
      </c>
      <c r="G220" s="382">
        <v>8</v>
      </c>
      <c r="H220" s="266">
        <f>VLOOKUP(C220,CPUS!C:K,9,0)</f>
        <v>115.34700000000001</v>
      </c>
      <c r="I220" s="266"/>
      <c r="J220" s="266"/>
      <c r="K220" s="266">
        <f t="shared" ref="K220:K226" si="93">ROUND(H220*(1+25.61%),2)</f>
        <v>144.88999999999999</v>
      </c>
      <c r="L220" s="266"/>
      <c r="M220" s="266"/>
      <c r="N220" s="266">
        <f t="shared" ref="N220:N226" si="94">ROUND(K220*G220,2)</f>
        <v>1159.1199999999999</v>
      </c>
      <c r="O220" s="267"/>
      <c r="P220" s="45"/>
      <c r="Q220" s="50"/>
      <c r="R220" s="124"/>
      <c r="S220" s="49"/>
      <c r="T220" s="49"/>
      <c r="U220" s="49"/>
      <c r="V220" s="49"/>
      <c r="W220" s="49"/>
      <c r="X220" s="49"/>
      <c r="Y220" s="49"/>
      <c r="Z220" s="49"/>
      <c r="AA220" s="49"/>
      <c r="AB220" s="49"/>
      <c r="AC220" s="49"/>
      <c r="AD220" s="49"/>
      <c r="AE220" s="49"/>
      <c r="AF220" s="49"/>
      <c r="AG220" s="49"/>
      <c r="AH220" s="45"/>
      <c r="AI220" s="45"/>
    </row>
    <row r="221" spans="1:35" ht="15.75" customHeight="1" x14ac:dyDescent="0.2">
      <c r="A221" s="93"/>
      <c r="B221" s="263" t="s">
        <v>233</v>
      </c>
      <c r="C221" s="264" t="s">
        <v>940</v>
      </c>
      <c r="D221" s="263" t="s">
        <v>73</v>
      </c>
      <c r="E221" s="263" t="s">
        <v>234</v>
      </c>
      <c r="F221" s="265" t="s">
        <v>83</v>
      </c>
      <c r="G221" s="382">
        <v>544.02</v>
      </c>
      <c r="H221" s="266">
        <f>VLOOKUP(C221,CPUS!C:K,9,0)</f>
        <v>150.68046000000001</v>
      </c>
      <c r="I221" s="266"/>
      <c r="J221" s="266"/>
      <c r="K221" s="266">
        <f t="shared" si="93"/>
        <v>189.27</v>
      </c>
      <c r="L221" s="266"/>
      <c r="M221" s="266"/>
      <c r="N221" s="266">
        <f t="shared" si="94"/>
        <v>102966.67</v>
      </c>
      <c r="O221" s="267"/>
      <c r="P221" s="45"/>
      <c r="Q221" s="50"/>
      <c r="R221" s="124"/>
      <c r="S221" s="49"/>
      <c r="T221" s="49"/>
      <c r="U221" s="49"/>
      <c r="V221" s="49"/>
      <c r="W221" s="49"/>
      <c r="X221" s="49"/>
      <c r="Y221" s="49"/>
      <c r="Z221" s="49"/>
      <c r="AA221" s="49"/>
      <c r="AB221" s="49"/>
      <c r="AC221" s="49"/>
      <c r="AD221" s="49"/>
      <c r="AE221" s="49"/>
      <c r="AF221" s="49"/>
      <c r="AG221" s="49"/>
      <c r="AH221" s="45"/>
      <c r="AI221" s="45"/>
    </row>
    <row r="222" spans="1:35" ht="15.75" customHeight="1" x14ac:dyDescent="0.2">
      <c r="A222" s="93"/>
      <c r="B222" s="263" t="s">
        <v>235</v>
      </c>
      <c r="C222" s="264" t="s">
        <v>969</v>
      </c>
      <c r="D222" s="263" t="s">
        <v>73</v>
      </c>
      <c r="E222" s="263" t="s">
        <v>237</v>
      </c>
      <c r="F222" s="265" t="s">
        <v>52</v>
      </c>
      <c r="G222" s="382">
        <v>67</v>
      </c>
      <c r="H222" s="266">
        <f>VLOOKUP(C222,CPUS!C:K,9,0)</f>
        <v>107.565</v>
      </c>
      <c r="I222" s="266"/>
      <c r="J222" s="266"/>
      <c r="K222" s="266">
        <f t="shared" si="93"/>
        <v>135.11000000000001</v>
      </c>
      <c r="L222" s="266"/>
      <c r="M222" s="266"/>
      <c r="N222" s="266">
        <f t="shared" si="94"/>
        <v>9052.3700000000008</v>
      </c>
      <c r="O222" s="267"/>
      <c r="P222" s="45"/>
      <c r="Q222" s="50"/>
      <c r="R222" s="124"/>
      <c r="S222" s="49"/>
      <c r="T222" s="49"/>
      <c r="U222" s="49"/>
      <c r="V222" s="49"/>
      <c r="W222" s="49"/>
      <c r="X222" s="49"/>
      <c r="Y222" s="49"/>
      <c r="Z222" s="49"/>
      <c r="AA222" s="49"/>
      <c r="AB222" s="49"/>
      <c r="AC222" s="49"/>
      <c r="AD222" s="49"/>
      <c r="AE222" s="49"/>
      <c r="AF222" s="49"/>
      <c r="AG222" s="49"/>
      <c r="AH222" s="45"/>
      <c r="AI222" s="45"/>
    </row>
    <row r="223" spans="1:35" ht="15.75" customHeight="1" x14ac:dyDescent="0.2">
      <c r="A223" s="93"/>
      <c r="B223" s="263" t="s">
        <v>236</v>
      </c>
      <c r="C223" s="264">
        <v>100709</v>
      </c>
      <c r="D223" s="263" t="s">
        <v>50</v>
      </c>
      <c r="E223" s="263" t="s">
        <v>1399</v>
      </c>
      <c r="F223" s="265" t="s">
        <v>52</v>
      </c>
      <c r="G223" s="382">
        <v>30</v>
      </c>
      <c r="H223" s="266">
        <f>VLOOKUP(C223,SINAPIJAN26!A:D,4,0)</f>
        <v>83.24</v>
      </c>
      <c r="I223" s="266"/>
      <c r="J223" s="266"/>
      <c r="K223" s="266">
        <f t="shared" si="93"/>
        <v>104.56</v>
      </c>
      <c r="L223" s="266"/>
      <c r="M223" s="266"/>
      <c r="N223" s="266">
        <f t="shared" si="94"/>
        <v>3136.8</v>
      </c>
      <c r="O223" s="267"/>
      <c r="P223" s="45"/>
      <c r="Q223" s="50"/>
      <c r="R223" s="124"/>
      <c r="S223" s="49"/>
      <c r="T223" s="49"/>
      <c r="U223" s="49"/>
      <c r="V223" s="49"/>
      <c r="W223" s="49"/>
      <c r="X223" s="49"/>
      <c r="Y223" s="49"/>
      <c r="Z223" s="49"/>
      <c r="AA223" s="49"/>
      <c r="AB223" s="49"/>
      <c r="AC223" s="49"/>
      <c r="AD223" s="49"/>
      <c r="AE223" s="49"/>
      <c r="AF223" s="49"/>
      <c r="AG223" s="49"/>
      <c r="AH223" s="45"/>
      <c r="AI223" s="45"/>
    </row>
    <row r="224" spans="1:35" ht="15.75" customHeight="1" x14ac:dyDescent="0.2">
      <c r="A224" s="93"/>
      <c r="B224" s="263" t="s">
        <v>238</v>
      </c>
      <c r="C224" s="264">
        <v>100705</v>
      </c>
      <c r="D224" s="263" t="s">
        <v>50</v>
      </c>
      <c r="E224" s="263" t="s">
        <v>785</v>
      </c>
      <c r="F224" s="265" t="s">
        <v>52</v>
      </c>
      <c r="G224" s="382">
        <v>21</v>
      </c>
      <c r="H224" s="266">
        <f>VLOOKUP(C224,SINAPIJAN26!A:D,4,0)</f>
        <v>88.08</v>
      </c>
      <c r="I224" s="266"/>
      <c r="J224" s="266"/>
      <c r="K224" s="266">
        <f t="shared" si="93"/>
        <v>110.64</v>
      </c>
      <c r="L224" s="266"/>
      <c r="M224" s="266"/>
      <c r="N224" s="266">
        <f t="shared" si="94"/>
        <v>2323.44</v>
      </c>
      <c r="O224" s="267"/>
      <c r="P224" s="45"/>
      <c r="Q224" s="50"/>
      <c r="R224" s="124"/>
      <c r="S224" s="49"/>
      <c r="T224" s="49"/>
      <c r="U224" s="49"/>
      <c r="V224" s="49"/>
      <c r="W224" s="49"/>
      <c r="X224" s="49"/>
      <c r="Y224" s="49"/>
      <c r="Z224" s="49"/>
      <c r="AA224" s="49"/>
      <c r="AB224" s="49"/>
      <c r="AC224" s="49"/>
      <c r="AD224" s="49"/>
      <c r="AE224" s="49"/>
      <c r="AF224" s="49"/>
      <c r="AG224" s="49"/>
      <c r="AH224" s="45"/>
      <c r="AI224" s="45"/>
    </row>
    <row r="225" spans="1:35" ht="15.75" customHeight="1" x14ac:dyDescent="0.2">
      <c r="A225" s="93"/>
      <c r="B225" s="263" t="s">
        <v>239</v>
      </c>
      <c r="C225" s="264" t="s">
        <v>971</v>
      </c>
      <c r="D225" s="263" t="s">
        <v>73</v>
      </c>
      <c r="E225" s="263" t="s">
        <v>787</v>
      </c>
      <c r="F225" s="265" t="s">
        <v>52</v>
      </c>
      <c r="G225" s="382">
        <v>19</v>
      </c>
      <c r="H225" s="266">
        <f>VLOOKUP(C225,CPUS!C:K,9,0)</f>
        <v>24.889780563999999</v>
      </c>
      <c r="I225" s="266"/>
      <c r="J225" s="266"/>
      <c r="K225" s="266">
        <f t="shared" si="93"/>
        <v>31.26</v>
      </c>
      <c r="L225" s="266"/>
      <c r="M225" s="266"/>
      <c r="N225" s="266">
        <f t="shared" si="94"/>
        <v>593.94000000000005</v>
      </c>
      <c r="O225" s="267"/>
      <c r="P225" s="45"/>
      <c r="Q225" s="50"/>
      <c r="R225" s="124"/>
      <c r="S225" s="49"/>
      <c r="T225" s="49"/>
      <c r="U225" s="49"/>
      <c r="V225" s="49"/>
      <c r="W225" s="49"/>
      <c r="X225" s="49"/>
      <c r="Y225" s="49"/>
      <c r="Z225" s="49"/>
      <c r="AA225" s="49"/>
      <c r="AB225" s="49"/>
      <c r="AC225" s="49"/>
      <c r="AD225" s="49"/>
      <c r="AE225" s="49"/>
      <c r="AF225" s="49"/>
      <c r="AG225" s="49"/>
      <c r="AH225" s="45"/>
      <c r="AI225" s="45"/>
    </row>
    <row r="226" spans="1:35" ht="15.75" customHeight="1" x14ac:dyDescent="0.2">
      <c r="A226" s="93"/>
      <c r="B226" s="263" t="s">
        <v>2451</v>
      </c>
      <c r="C226" s="264" t="s">
        <v>2452</v>
      </c>
      <c r="D226" s="263" t="s">
        <v>73</v>
      </c>
      <c r="E226" s="263" t="s">
        <v>2453</v>
      </c>
      <c r="F226" s="265" t="s">
        <v>419</v>
      </c>
      <c r="G226" s="382">
        <v>1</v>
      </c>
      <c r="H226" s="266">
        <f>VLOOKUP(C226,CPUS!C:K,9,0)</f>
        <v>133.07499999999999</v>
      </c>
      <c r="I226" s="266"/>
      <c r="J226" s="266"/>
      <c r="K226" s="266">
        <f t="shared" si="93"/>
        <v>167.16</v>
      </c>
      <c r="L226" s="266"/>
      <c r="M226" s="266"/>
      <c r="N226" s="266">
        <f t="shared" si="94"/>
        <v>167.16</v>
      </c>
      <c r="O226" s="267"/>
      <c r="P226" s="45"/>
      <c r="Q226" s="50"/>
      <c r="R226" s="124"/>
      <c r="S226" s="49"/>
      <c r="T226" s="49"/>
      <c r="U226" s="49"/>
      <c r="V226" s="49"/>
      <c r="W226" s="49"/>
      <c r="X226" s="49"/>
      <c r="Y226" s="49"/>
      <c r="Z226" s="49"/>
      <c r="AA226" s="49"/>
      <c r="AB226" s="49"/>
      <c r="AC226" s="49"/>
      <c r="AD226" s="49"/>
      <c r="AE226" s="49"/>
      <c r="AF226" s="49"/>
      <c r="AG226" s="49"/>
      <c r="AH226" s="45"/>
      <c r="AI226" s="45"/>
    </row>
    <row r="227" spans="1:35" ht="15.75" customHeight="1" x14ac:dyDescent="0.2">
      <c r="A227" s="93"/>
      <c r="B227" s="259" t="s">
        <v>2558</v>
      </c>
      <c r="C227" s="259"/>
      <c r="D227" s="259"/>
      <c r="E227" s="259" t="s">
        <v>2559</v>
      </c>
      <c r="F227" s="259"/>
      <c r="G227" s="185"/>
      <c r="H227" s="185"/>
      <c r="I227" s="259"/>
      <c r="J227" s="259"/>
      <c r="K227" s="259"/>
      <c r="L227" s="259"/>
      <c r="M227" s="259"/>
      <c r="N227" s="261">
        <f>SUM(N228)</f>
        <v>89298.4</v>
      </c>
      <c r="O227" s="262"/>
      <c r="P227" s="45"/>
      <c r="Q227" s="50"/>
      <c r="R227" s="124"/>
      <c r="S227" s="49"/>
      <c r="T227" s="49"/>
      <c r="U227" s="49"/>
      <c r="V227" s="49"/>
      <c r="W227" s="49"/>
      <c r="X227" s="49"/>
      <c r="Y227" s="49"/>
      <c r="Z227" s="49"/>
      <c r="AA227" s="49"/>
      <c r="AB227" s="49"/>
      <c r="AC227" s="49"/>
      <c r="AD227" s="49"/>
      <c r="AE227" s="49"/>
      <c r="AF227" s="49"/>
      <c r="AG227" s="49"/>
      <c r="AH227" s="45"/>
      <c r="AI227" s="45"/>
    </row>
    <row r="228" spans="1:35" ht="15.75" customHeight="1" x14ac:dyDescent="0.2">
      <c r="A228" s="93"/>
      <c r="B228" s="263" t="s">
        <v>2560</v>
      </c>
      <c r="C228" s="264" t="s">
        <v>2561</v>
      </c>
      <c r="D228" s="263" t="s">
        <v>73</v>
      </c>
      <c r="E228" s="263" t="s">
        <v>2562</v>
      </c>
      <c r="F228" s="265" t="s">
        <v>265</v>
      </c>
      <c r="G228" s="382">
        <v>212.08</v>
      </c>
      <c r="H228" s="266">
        <f>VLOOKUP(C228,CPUS!C:K,9,0)</f>
        <v>335.21000000000004</v>
      </c>
      <c r="I228" s="266"/>
      <c r="J228" s="266"/>
      <c r="K228" s="266">
        <f t="shared" ref="K228" si="95">ROUND(H228*(1+25.61%),2)</f>
        <v>421.06</v>
      </c>
      <c r="L228" s="266"/>
      <c r="M228" s="266"/>
      <c r="N228" s="266">
        <f t="shared" ref="N228" si="96">ROUND(K228*G228,2)</f>
        <v>89298.4</v>
      </c>
      <c r="O228" s="267"/>
      <c r="P228" s="45"/>
      <c r="Q228" s="50"/>
      <c r="R228" s="124"/>
      <c r="S228" s="49"/>
      <c r="T228" s="49"/>
      <c r="U228" s="49"/>
      <c r="V228" s="49"/>
      <c r="W228" s="49"/>
      <c r="X228" s="49"/>
      <c r="Y228" s="49"/>
      <c r="Z228" s="49"/>
      <c r="AA228" s="49"/>
      <c r="AB228" s="49"/>
      <c r="AC228" s="49"/>
      <c r="AD228" s="49"/>
      <c r="AE228" s="49"/>
      <c r="AF228" s="49"/>
      <c r="AG228" s="49"/>
      <c r="AH228" s="45"/>
      <c r="AI228" s="45"/>
    </row>
    <row r="229" spans="1:35" ht="15.75" customHeight="1" x14ac:dyDescent="0.2">
      <c r="A229" s="93"/>
      <c r="B229" s="259">
        <v>8</v>
      </c>
      <c r="C229" s="259"/>
      <c r="D229" s="259"/>
      <c r="E229" s="259" t="s">
        <v>240</v>
      </c>
      <c r="F229" s="259"/>
      <c r="G229" s="185"/>
      <c r="H229" s="185"/>
      <c r="I229" s="259"/>
      <c r="J229" s="259"/>
      <c r="K229" s="259"/>
      <c r="L229" s="259"/>
      <c r="M229" s="259"/>
      <c r="N229" s="261">
        <f>SUM(N230,N234,N237)</f>
        <v>344463.63999999996</v>
      </c>
      <c r="O229" s="262"/>
      <c r="P229" s="45"/>
      <c r="Q229" s="50"/>
      <c r="R229" s="124"/>
      <c r="S229" s="49"/>
      <c r="T229" s="49"/>
      <c r="U229" s="49"/>
      <c r="V229" s="49"/>
      <c r="W229" s="49"/>
      <c r="X229" s="49"/>
      <c r="Y229" s="49"/>
      <c r="Z229" s="49"/>
      <c r="AA229" s="49"/>
      <c r="AB229" s="49"/>
      <c r="AC229" s="49"/>
      <c r="AD229" s="49"/>
      <c r="AE229" s="49"/>
      <c r="AF229" s="49"/>
      <c r="AG229" s="49"/>
      <c r="AH229" s="45"/>
      <c r="AI229" s="45"/>
    </row>
    <row r="230" spans="1:35" ht="15.75" customHeight="1" x14ac:dyDescent="0.2">
      <c r="A230" s="93"/>
      <c r="B230" s="259" t="s">
        <v>241</v>
      </c>
      <c r="C230" s="259"/>
      <c r="D230" s="259"/>
      <c r="E230" s="259" t="s">
        <v>242</v>
      </c>
      <c r="F230" s="259"/>
      <c r="G230" s="185"/>
      <c r="H230" s="185"/>
      <c r="I230" s="259"/>
      <c r="J230" s="259"/>
      <c r="K230" s="259"/>
      <c r="L230" s="259"/>
      <c r="M230" s="259"/>
      <c r="N230" s="261">
        <f>SUM(N231:N233)</f>
        <v>255752.72999999998</v>
      </c>
      <c r="O230" s="262"/>
      <c r="P230" s="45"/>
      <c r="Q230" s="50"/>
      <c r="R230" s="124"/>
      <c r="S230" s="49"/>
      <c r="T230" s="49"/>
      <c r="U230" s="49"/>
      <c r="V230" s="49"/>
      <c r="W230" s="49"/>
      <c r="X230" s="49"/>
      <c r="Y230" s="49"/>
      <c r="Z230" s="49"/>
      <c r="AA230" s="49"/>
      <c r="AB230" s="49"/>
      <c r="AC230" s="49"/>
      <c r="AD230" s="49"/>
      <c r="AE230" s="49"/>
      <c r="AF230" s="49"/>
      <c r="AG230" s="49"/>
      <c r="AH230" s="45"/>
      <c r="AI230" s="45"/>
    </row>
    <row r="231" spans="1:35" ht="15.75" customHeight="1" x14ac:dyDescent="0.2">
      <c r="A231" s="93"/>
      <c r="B231" s="263" t="s">
        <v>243</v>
      </c>
      <c r="C231" s="264">
        <v>87905</v>
      </c>
      <c r="D231" s="263" t="s">
        <v>50</v>
      </c>
      <c r="E231" s="263" t="s">
        <v>1400</v>
      </c>
      <c r="F231" s="265" t="s">
        <v>43</v>
      </c>
      <c r="G231" s="382">
        <v>5162.58</v>
      </c>
      <c r="H231" s="266">
        <f>VLOOKUP(C231,SINAPIJAN26!A:D,4,0)</f>
        <v>10.41</v>
      </c>
      <c r="I231" s="266"/>
      <c r="J231" s="266"/>
      <c r="K231" s="266">
        <f t="shared" ref="K231" si="97">ROUND(H231*(1+25.61%),2)</f>
        <v>13.08</v>
      </c>
      <c r="L231" s="266"/>
      <c r="M231" s="266"/>
      <c r="N231" s="266">
        <f t="shared" ref="N231" si="98">ROUND(K231*G231,2)</f>
        <v>67526.55</v>
      </c>
      <c r="O231" s="267"/>
      <c r="P231" s="45"/>
      <c r="Q231" s="50"/>
      <c r="R231" s="124"/>
      <c r="S231" s="49"/>
      <c r="T231" s="49"/>
      <c r="U231" s="49"/>
      <c r="V231" s="49"/>
      <c r="W231" s="49"/>
      <c r="X231" s="49"/>
      <c r="Y231" s="49"/>
      <c r="Z231" s="49"/>
      <c r="AA231" s="49"/>
      <c r="AB231" s="49"/>
      <c r="AC231" s="49"/>
      <c r="AD231" s="49"/>
      <c r="AE231" s="49"/>
      <c r="AF231" s="49"/>
      <c r="AG231" s="49"/>
      <c r="AH231" s="45"/>
      <c r="AI231" s="45"/>
    </row>
    <row r="232" spans="1:35" ht="15.75" customHeight="1" x14ac:dyDescent="0.2">
      <c r="A232" s="93"/>
      <c r="B232" s="263" t="s">
        <v>245</v>
      </c>
      <c r="C232" s="264">
        <v>104958</v>
      </c>
      <c r="D232" s="263" t="s">
        <v>50</v>
      </c>
      <c r="E232" s="263" t="s">
        <v>247</v>
      </c>
      <c r="F232" s="265" t="s">
        <v>43</v>
      </c>
      <c r="G232" s="382">
        <v>5071.5</v>
      </c>
      <c r="H232" s="266">
        <f>VLOOKUP(C232,SINAPIJAN26!A:D,4,0)</f>
        <v>29.04</v>
      </c>
      <c r="I232" s="266"/>
      <c r="J232" s="266"/>
      <c r="K232" s="266">
        <f t="shared" ref="K232:K233" si="99">ROUND(H232*(1+25.61%),2)</f>
        <v>36.479999999999997</v>
      </c>
      <c r="L232" s="266"/>
      <c r="M232" s="266"/>
      <c r="N232" s="266">
        <f t="shared" ref="N232:N233" si="100">ROUND(K232*G232,2)</f>
        <v>185008.32</v>
      </c>
      <c r="O232" s="267"/>
      <c r="P232" s="45"/>
      <c r="Q232" s="50"/>
      <c r="R232" s="124"/>
      <c r="S232" s="49"/>
      <c r="T232" s="49"/>
      <c r="U232" s="49"/>
      <c r="V232" s="49"/>
      <c r="W232" s="49"/>
      <c r="X232" s="49"/>
      <c r="Y232" s="49"/>
      <c r="Z232" s="49"/>
      <c r="AA232" s="49"/>
      <c r="AB232" s="49"/>
      <c r="AC232" s="49"/>
      <c r="AD232" s="49"/>
      <c r="AE232" s="49"/>
      <c r="AF232" s="49"/>
      <c r="AG232" s="49"/>
      <c r="AH232" s="45"/>
      <c r="AI232" s="45"/>
    </row>
    <row r="233" spans="1:35" ht="15.75" customHeight="1" x14ac:dyDescent="0.2">
      <c r="A233" s="93"/>
      <c r="B233" s="263" t="s">
        <v>248</v>
      </c>
      <c r="C233" s="264">
        <v>87553</v>
      </c>
      <c r="D233" s="263" t="s">
        <v>50</v>
      </c>
      <c r="E233" s="263" t="s">
        <v>250</v>
      </c>
      <c r="F233" s="265" t="s">
        <v>43</v>
      </c>
      <c r="G233" s="382">
        <v>91.08</v>
      </c>
      <c r="H233" s="266">
        <f>VLOOKUP(C233,SINAPIJAN26!A:D,4,0)</f>
        <v>28.13</v>
      </c>
      <c r="I233" s="266"/>
      <c r="J233" s="266"/>
      <c r="K233" s="266">
        <f t="shared" si="99"/>
        <v>35.33</v>
      </c>
      <c r="L233" s="266"/>
      <c r="M233" s="266"/>
      <c r="N233" s="266">
        <f t="shared" si="100"/>
        <v>3217.86</v>
      </c>
      <c r="O233" s="267"/>
      <c r="P233" s="45"/>
      <c r="Q233" s="50"/>
      <c r="R233" s="124"/>
      <c r="S233" s="49"/>
      <c r="T233" s="49"/>
      <c r="U233" s="49"/>
      <c r="V233" s="49"/>
      <c r="W233" s="49"/>
      <c r="X233" s="49"/>
      <c r="Y233" s="49"/>
      <c r="Z233" s="49"/>
      <c r="AA233" s="49"/>
      <c r="AB233" s="49"/>
      <c r="AC233" s="49"/>
      <c r="AD233" s="49"/>
      <c r="AE233" s="49"/>
      <c r="AF233" s="49"/>
      <c r="AG233" s="49"/>
      <c r="AH233" s="45"/>
      <c r="AI233" s="45"/>
    </row>
    <row r="234" spans="1:35" ht="15.75" customHeight="1" x14ac:dyDescent="0.2">
      <c r="A234" s="93"/>
      <c r="B234" s="259" t="s">
        <v>251</v>
      </c>
      <c r="C234" s="259"/>
      <c r="D234" s="259"/>
      <c r="E234" s="259" t="s">
        <v>252</v>
      </c>
      <c r="F234" s="259"/>
      <c r="G234" s="185"/>
      <c r="H234" s="185"/>
      <c r="I234" s="259"/>
      <c r="J234" s="259"/>
      <c r="K234" s="259"/>
      <c r="L234" s="259"/>
      <c r="M234" s="259"/>
      <c r="N234" s="261">
        <f>SUM(N235,N236)</f>
        <v>88377.23</v>
      </c>
      <c r="O234" s="262"/>
      <c r="P234" s="45"/>
      <c r="Q234" s="50"/>
      <c r="R234" s="124"/>
      <c r="S234" s="49"/>
      <c r="T234" s="49"/>
      <c r="U234" s="49"/>
      <c r="V234" s="49"/>
      <c r="W234" s="49"/>
      <c r="X234" s="49"/>
      <c r="Y234" s="49"/>
      <c r="Z234" s="49"/>
      <c r="AA234" s="49"/>
      <c r="AB234" s="49"/>
      <c r="AC234" s="49"/>
      <c r="AD234" s="49"/>
      <c r="AE234" s="49"/>
      <c r="AF234" s="49"/>
      <c r="AG234" s="49"/>
      <c r="AH234" s="45"/>
      <c r="AI234" s="45"/>
    </row>
    <row r="235" spans="1:35" ht="15.75" customHeight="1" x14ac:dyDescent="0.2">
      <c r="A235" s="93"/>
      <c r="B235" s="263" t="s">
        <v>253</v>
      </c>
      <c r="C235" s="264">
        <v>104596</v>
      </c>
      <c r="D235" s="263" t="s">
        <v>50</v>
      </c>
      <c r="E235" s="263" t="s">
        <v>2455</v>
      </c>
      <c r="F235" s="265" t="s">
        <v>43</v>
      </c>
      <c r="G235" s="382">
        <v>392.44</v>
      </c>
      <c r="H235" s="266">
        <f>VLOOKUP(C235,SINAPIJAN26!A:D,4,0)</f>
        <v>163.79</v>
      </c>
      <c r="I235" s="266"/>
      <c r="J235" s="266"/>
      <c r="K235" s="266">
        <f t="shared" ref="K235" si="101">ROUND(H235*(1+25.61%),2)</f>
        <v>205.74</v>
      </c>
      <c r="L235" s="266"/>
      <c r="M235" s="266"/>
      <c r="N235" s="266">
        <f t="shared" ref="N235" si="102">ROUND(K235*G235,2)</f>
        <v>80740.61</v>
      </c>
      <c r="O235" s="267"/>
      <c r="P235" s="45"/>
      <c r="Q235" s="50"/>
      <c r="R235" s="124"/>
      <c r="S235" s="49"/>
      <c r="T235" s="49"/>
      <c r="U235" s="49"/>
      <c r="V235" s="49"/>
      <c r="W235" s="49"/>
      <c r="X235" s="49"/>
      <c r="Y235" s="49"/>
      <c r="Z235" s="49"/>
      <c r="AA235" s="49"/>
      <c r="AB235" s="49"/>
      <c r="AC235" s="49"/>
      <c r="AD235" s="49"/>
      <c r="AE235" s="49"/>
      <c r="AF235" s="49"/>
      <c r="AG235" s="49"/>
      <c r="AH235" s="45"/>
      <c r="AI235" s="45"/>
    </row>
    <row r="236" spans="1:35" ht="27" customHeight="1" x14ac:dyDescent="0.2">
      <c r="A236" s="93"/>
      <c r="B236" s="263" t="s">
        <v>1401</v>
      </c>
      <c r="C236" s="264" t="s">
        <v>1402</v>
      </c>
      <c r="D236" s="263" t="s">
        <v>73</v>
      </c>
      <c r="E236" s="263" t="s">
        <v>1403</v>
      </c>
      <c r="F236" s="265" t="s">
        <v>43</v>
      </c>
      <c r="G236" s="382">
        <v>51.28</v>
      </c>
      <c r="H236" s="266">
        <f>VLOOKUP(C236,CPUS!C:K,9,0)</f>
        <v>118.559</v>
      </c>
      <c r="I236" s="266"/>
      <c r="J236" s="266"/>
      <c r="K236" s="266">
        <f t="shared" ref="K236" si="103">ROUND(H236*(1+25.61%),2)</f>
        <v>148.91999999999999</v>
      </c>
      <c r="L236" s="266"/>
      <c r="M236" s="266"/>
      <c r="N236" s="266">
        <f t="shared" ref="N236" si="104">ROUND(K236*G236,2)</f>
        <v>7636.62</v>
      </c>
      <c r="O236" s="267"/>
      <c r="P236" s="45"/>
      <c r="Q236" s="50"/>
      <c r="R236" s="124"/>
      <c r="S236" s="49"/>
      <c r="T236" s="49"/>
      <c r="U236" s="49"/>
      <c r="V236" s="49"/>
      <c r="W236" s="49"/>
      <c r="X236" s="49"/>
      <c r="Y236" s="49"/>
      <c r="Z236" s="49"/>
      <c r="AA236" s="49"/>
      <c r="AB236" s="49"/>
      <c r="AC236" s="49"/>
      <c r="AD236" s="49"/>
      <c r="AE236" s="49"/>
      <c r="AF236" s="49"/>
      <c r="AG236" s="49"/>
      <c r="AH236" s="45"/>
      <c r="AI236" s="45"/>
    </row>
    <row r="237" spans="1:35" ht="15.75" customHeight="1" x14ac:dyDescent="0.2">
      <c r="A237" s="93"/>
      <c r="B237" s="259" t="s">
        <v>1404</v>
      </c>
      <c r="C237" s="259"/>
      <c r="D237" s="259"/>
      <c r="E237" s="259" t="s">
        <v>1405</v>
      </c>
      <c r="F237" s="259"/>
      <c r="G237" s="185"/>
      <c r="H237" s="185"/>
      <c r="I237" s="259"/>
      <c r="J237" s="259"/>
      <c r="K237" s="259"/>
      <c r="L237" s="259"/>
      <c r="M237" s="259"/>
      <c r="N237" s="261">
        <f>SUM(N238)</f>
        <v>333.68</v>
      </c>
      <c r="O237" s="262"/>
      <c r="P237" s="45"/>
      <c r="Q237" s="50"/>
      <c r="R237" s="124"/>
      <c r="S237" s="49"/>
      <c r="T237" s="49"/>
      <c r="U237" s="49"/>
      <c r="V237" s="49"/>
      <c r="W237" s="49"/>
      <c r="X237" s="49"/>
      <c r="Y237" s="49"/>
      <c r="Z237" s="49"/>
      <c r="AA237" s="49"/>
      <c r="AB237" s="49"/>
      <c r="AC237" s="49"/>
      <c r="AD237" s="49"/>
      <c r="AE237" s="49"/>
      <c r="AF237" s="49"/>
      <c r="AG237" s="49"/>
      <c r="AH237" s="45"/>
      <c r="AI237" s="45"/>
    </row>
    <row r="238" spans="1:35" ht="15.75" customHeight="1" x14ac:dyDescent="0.2">
      <c r="A238" s="93"/>
      <c r="B238" s="263" t="s">
        <v>1406</v>
      </c>
      <c r="C238" s="264" t="s">
        <v>1407</v>
      </c>
      <c r="D238" s="263" t="s">
        <v>73</v>
      </c>
      <c r="E238" s="263" t="s">
        <v>2327</v>
      </c>
      <c r="F238" s="265" t="s">
        <v>43</v>
      </c>
      <c r="G238" s="382">
        <v>14.85</v>
      </c>
      <c r="H238" s="266">
        <f>VLOOKUP(C238,CPUS!C:K,9,0)</f>
        <v>17.889258000000002</v>
      </c>
      <c r="I238" s="266"/>
      <c r="J238" s="266"/>
      <c r="K238" s="266">
        <f t="shared" ref="K238" si="105">ROUND(H238*(1+25.61%),2)</f>
        <v>22.47</v>
      </c>
      <c r="L238" s="266"/>
      <c r="M238" s="266"/>
      <c r="N238" s="266">
        <f t="shared" ref="N238" si="106">ROUND(K238*G238,2)</f>
        <v>333.68</v>
      </c>
      <c r="O238" s="267"/>
      <c r="P238" s="45"/>
      <c r="Q238" s="50"/>
      <c r="R238" s="124"/>
      <c r="S238" s="49"/>
      <c r="T238" s="49"/>
      <c r="U238" s="49"/>
      <c r="V238" s="49"/>
      <c r="W238" s="49"/>
      <c r="X238" s="49"/>
      <c r="Y238" s="49"/>
      <c r="Z238" s="49"/>
      <c r="AA238" s="49"/>
      <c r="AB238" s="49"/>
      <c r="AC238" s="49"/>
      <c r="AD238" s="49"/>
      <c r="AE238" s="49"/>
      <c r="AF238" s="49"/>
      <c r="AG238" s="49"/>
      <c r="AH238" s="45"/>
      <c r="AI238" s="45"/>
    </row>
    <row r="239" spans="1:35" ht="15.75" customHeight="1" x14ac:dyDescent="0.2">
      <c r="A239" s="93"/>
      <c r="B239" s="259">
        <v>9</v>
      </c>
      <c r="C239" s="259"/>
      <c r="D239" s="259"/>
      <c r="E239" s="259" t="s">
        <v>254</v>
      </c>
      <c r="F239" s="259"/>
      <c r="G239" s="185"/>
      <c r="H239" s="185"/>
      <c r="I239" s="259"/>
      <c r="J239" s="259"/>
      <c r="K239" s="259"/>
      <c r="L239" s="259"/>
      <c r="M239" s="259"/>
      <c r="N239" s="261">
        <f>SUM(N240,N243,N245)</f>
        <v>621285.00000000012</v>
      </c>
      <c r="O239" s="262"/>
      <c r="P239" s="45"/>
      <c r="Q239" s="50"/>
      <c r="R239" s="124"/>
      <c r="S239" s="49"/>
      <c r="T239" s="49"/>
      <c r="U239" s="49"/>
      <c r="V239" s="49"/>
      <c r="W239" s="49"/>
      <c r="X239" s="49"/>
      <c r="Y239" s="49"/>
      <c r="Z239" s="49"/>
      <c r="AA239" s="49"/>
      <c r="AB239" s="49"/>
      <c r="AC239" s="49"/>
      <c r="AD239" s="49"/>
      <c r="AE239" s="49"/>
      <c r="AF239" s="49"/>
      <c r="AG239" s="49"/>
      <c r="AH239" s="45"/>
      <c r="AI239" s="45"/>
    </row>
    <row r="240" spans="1:35" ht="15.75" customHeight="1" x14ac:dyDescent="0.2">
      <c r="A240" s="93"/>
      <c r="B240" s="259" t="s">
        <v>255</v>
      </c>
      <c r="C240" s="259"/>
      <c r="D240" s="259"/>
      <c r="E240" s="259" t="s">
        <v>242</v>
      </c>
      <c r="F240" s="259"/>
      <c r="G240" s="185"/>
      <c r="H240" s="185"/>
      <c r="I240" s="259"/>
      <c r="J240" s="259"/>
      <c r="K240" s="259"/>
      <c r="L240" s="259"/>
      <c r="M240" s="259"/>
      <c r="N240" s="261">
        <f>SUM(N241,N242)</f>
        <v>297654.54000000004</v>
      </c>
      <c r="O240" s="262"/>
      <c r="P240" s="45"/>
      <c r="Q240" s="50"/>
      <c r="R240" s="124"/>
      <c r="S240" s="49"/>
      <c r="T240" s="49"/>
      <c r="U240" s="49"/>
      <c r="V240" s="49"/>
      <c r="W240" s="49"/>
      <c r="X240" s="49"/>
      <c r="Y240" s="49"/>
      <c r="Z240" s="49"/>
      <c r="AA240" s="49"/>
      <c r="AB240" s="49"/>
      <c r="AC240" s="49"/>
      <c r="AD240" s="49"/>
      <c r="AE240" s="49"/>
      <c r="AF240" s="49"/>
      <c r="AG240" s="49"/>
      <c r="AH240" s="45"/>
      <c r="AI240" s="45"/>
    </row>
    <row r="241" spans="1:35" ht="15.75" customHeight="1" x14ac:dyDescent="0.2">
      <c r="A241" s="93"/>
      <c r="B241" s="263" t="s">
        <v>256</v>
      </c>
      <c r="C241" s="264">
        <v>94995</v>
      </c>
      <c r="D241" s="263" t="s">
        <v>50</v>
      </c>
      <c r="E241" s="263" t="s">
        <v>258</v>
      </c>
      <c r="F241" s="265" t="s">
        <v>43</v>
      </c>
      <c r="G241" s="382">
        <v>1816.85</v>
      </c>
      <c r="H241" s="266">
        <f>VLOOKUP(C241,SINAPIJAN26!A:D,4,0)</f>
        <v>90.54</v>
      </c>
      <c r="I241" s="266"/>
      <c r="J241" s="266"/>
      <c r="K241" s="266">
        <f t="shared" ref="K241:K242" si="107">ROUND(H241*(1+25.61%),2)</f>
        <v>113.73</v>
      </c>
      <c r="L241" s="266"/>
      <c r="M241" s="266"/>
      <c r="N241" s="266">
        <f t="shared" ref="N241:N242" si="108">ROUND(K241*G241,2)</f>
        <v>206630.35</v>
      </c>
      <c r="O241" s="267"/>
      <c r="P241" s="45"/>
      <c r="Q241" s="50"/>
      <c r="R241" s="124"/>
      <c r="S241" s="49"/>
      <c r="T241" s="49"/>
      <c r="U241" s="49"/>
      <c r="V241" s="49"/>
      <c r="W241" s="49"/>
      <c r="X241" s="49"/>
      <c r="Y241" s="49"/>
      <c r="Z241" s="49"/>
      <c r="AA241" s="49"/>
      <c r="AB241" s="49"/>
      <c r="AC241" s="49"/>
      <c r="AD241" s="49"/>
      <c r="AE241" s="49"/>
      <c r="AF241" s="49"/>
      <c r="AG241" s="49"/>
      <c r="AH241" s="45"/>
      <c r="AI241" s="45"/>
    </row>
    <row r="242" spans="1:35" ht="15.75" customHeight="1" x14ac:dyDescent="0.2">
      <c r="A242" s="93"/>
      <c r="B242" s="263" t="s">
        <v>259</v>
      </c>
      <c r="C242" s="264" t="s">
        <v>941</v>
      </c>
      <c r="D242" s="263" t="s">
        <v>73</v>
      </c>
      <c r="E242" s="263" t="s">
        <v>942</v>
      </c>
      <c r="F242" s="265" t="s">
        <v>43</v>
      </c>
      <c r="G242" s="382">
        <v>1816.85</v>
      </c>
      <c r="H242" s="266">
        <f>VLOOKUP(C242,CPUS!C:K,9,0)</f>
        <v>39.886250000000004</v>
      </c>
      <c r="I242" s="266"/>
      <c r="J242" s="266"/>
      <c r="K242" s="266">
        <f t="shared" si="107"/>
        <v>50.1</v>
      </c>
      <c r="L242" s="266"/>
      <c r="M242" s="266"/>
      <c r="N242" s="266">
        <f t="shared" si="108"/>
        <v>91024.19</v>
      </c>
      <c r="O242" s="267"/>
      <c r="P242" s="45"/>
      <c r="Q242" s="50"/>
      <c r="R242" s="124"/>
      <c r="S242" s="49"/>
      <c r="T242" s="49"/>
      <c r="U242" s="49"/>
      <c r="V242" s="49"/>
      <c r="W242" s="49"/>
      <c r="X242" s="49"/>
      <c r="Y242" s="49"/>
      <c r="Z242" s="49"/>
      <c r="AA242" s="49"/>
      <c r="AB242" s="49"/>
      <c r="AC242" s="49"/>
      <c r="AD242" s="49"/>
      <c r="AE242" s="49"/>
      <c r="AF242" s="49"/>
      <c r="AG242" s="49"/>
      <c r="AH242" s="45"/>
      <c r="AI242" s="45"/>
    </row>
    <row r="243" spans="1:35" ht="15.75" customHeight="1" x14ac:dyDescent="0.2">
      <c r="A243" s="93"/>
      <c r="B243" s="259" t="s">
        <v>260</v>
      </c>
      <c r="C243" s="259"/>
      <c r="D243" s="259"/>
      <c r="E243" s="259" t="s">
        <v>252</v>
      </c>
      <c r="F243" s="259"/>
      <c r="G243" s="185"/>
      <c r="H243" s="185"/>
      <c r="I243" s="259"/>
      <c r="J243" s="259"/>
      <c r="K243" s="259"/>
      <c r="L243" s="259"/>
      <c r="M243" s="259"/>
      <c r="N243" s="261">
        <f>SUM(N244)</f>
        <v>291132.03999999998</v>
      </c>
      <c r="O243" s="262"/>
      <c r="P243" s="45"/>
      <c r="Q243" s="50"/>
      <c r="R243" s="124"/>
      <c r="S243" s="49"/>
      <c r="T243" s="49"/>
      <c r="U243" s="49"/>
      <c r="V243" s="49"/>
      <c r="W243" s="49"/>
      <c r="X243" s="49"/>
      <c r="Y243" s="49"/>
      <c r="Z243" s="49"/>
      <c r="AA243" s="49"/>
      <c r="AB243" s="49"/>
      <c r="AC243" s="49"/>
      <c r="AD243" s="49"/>
      <c r="AE243" s="49"/>
      <c r="AF243" s="49"/>
      <c r="AG243" s="49"/>
      <c r="AH243" s="45"/>
      <c r="AI243" s="45"/>
    </row>
    <row r="244" spans="1:35" ht="15.75" customHeight="1" x14ac:dyDescent="0.2">
      <c r="A244" s="93"/>
      <c r="B244" s="263" t="s">
        <v>261</v>
      </c>
      <c r="C244" s="264">
        <v>104598</v>
      </c>
      <c r="D244" s="263" t="s">
        <v>50</v>
      </c>
      <c r="E244" s="263" t="s">
        <v>2457</v>
      </c>
      <c r="F244" s="265" t="s">
        <v>43</v>
      </c>
      <c r="G244" s="382">
        <v>1816.85</v>
      </c>
      <c r="H244" s="266">
        <f>VLOOKUP(C244,SINAPIJAN26!A:D,4,0)</f>
        <v>127.57</v>
      </c>
      <c r="I244" s="266"/>
      <c r="J244" s="266"/>
      <c r="K244" s="266">
        <f t="shared" ref="K244" si="109">ROUND(H244*(1+25.61%),2)</f>
        <v>160.24</v>
      </c>
      <c r="L244" s="266"/>
      <c r="M244" s="266"/>
      <c r="N244" s="266">
        <f t="shared" ref="N244" si="110">ROUND(K244*G244,2)</f>
        <v>291132.03999999998</v>
      </c>
      <c r="O244" s="267"/>
      <c r="P244" s="45"/>
      <c r="Q244" s="50"/>
      <c r="R244" s="124"/>
      <c r="S244" s="49"/>
      <c r="T244" s="49"/>
      <c r="U244" s="49"/>
      <c r="V244" s="49"/>
      <c r="W244" s="49"/>
      <c r="X244" s="49"/>
      <c r="Y244" s="49"/>
      <c r="Z244" s="49"/>
      <c r="AA244" s="49"/>
      <c r="AB244" s="49"/>
      <c r="AC244" s="49"/>
      <c r="AD244" s="49"/>
      <c r="AE244" s="49"/>
      <c r="AF244" s="49"/>
      <c r="AG244" s="49"/>
      <c r="AH244" s="45"/>
      <c r="AI244" s="45"/>
    </row>
    <row r="245" spans="1:35" ht="15.75" customHeight="1" x14ac:dyDescent="0.2">
      <c r="A245" s="93"/>
      <c r="B245" s="259" t="s">
        <v>262</v>
      </c>
      <c r="C245" s="259"/>
      <c r="D245" s="259"/>
      <c r="E245" s="259" t="s">
        <v>263</v>
      </c>
      <c r="F245" s="259"/>
      <c r="G245" s="185"/>
      <c r="H245" s="185"/>
      <c r="I245" s="259"/>
      <c r="J245" s="259"/>
      <c r="K245" s="259"/>
      <c r="L245" s="259"/>
      <c r="M245" s="259"/>
      <c r="N245" s="261">
        <f>SUM(N246)</f>
        <v>32498.42</v>
      </c>
      <c r="O245" s="262"/>
      <c r="P245" s="45"/>
      <c r="Q245" s="50"/>
      <c r="R245" s="124"/>
      <c r="S245" s="49"/>
      <c r="T245" s="49"/>
      <c r="U245" s="49"/>
      <c r="V245" s="49"/>
      <c r="W245" s="49"/>
      <c r="X245" s="49"/>
      <c r="Y245" s="49"/>
      <c r="Z245" s="49"/>
      <c r="AA245" s="49"/>
      <c r="AB245" s="49"/>
      <c r="AC245" s="49"/>
      <c r="AD245" s="49"/>
      <c r="AE245" s="49"/>
      <c r="AF245" s="49"/>
      <c r="AG245" s="49"/>
      <c r="AH245" s="45"/>
      <c r="AI245" s="45"/>
    </row>
    <row r="246" spans="1:35" ht="15.75" customHeight="1" x14ac:dyDescent="0.2">
      <c r="A246" s="93"/>
      <c r="B246" s="263" t="s">
        <v>264</v>
      </c>
      <c r="C246" s="264" t="s">
        <v>2563</v>
      </c>
      <c r="D246" s="263" t="s">
        <v>73</v>
      </c>
      <c r="E246" s="263" t="s">
        <v>2564</v>
      </c>
      <c r="F246" s="265" t="s">
        <v>83</v>
      </c>
      <c r="G246" s="382">
        <v>1063.43</v>
      </c>
      <c r="H246" s="266">
        <f>VLOOKUP(C246,CPUS!C:K,9,0)</f>
        <v>24.331168000000002</v>
      </c>
      <c r="I246" s="266"/>
      <c r="J246" s="266"/>
      <c r="K246" s="266">
        <f t="shared" ref="K246" si="111">ROUND(H246*(1+25.61%),2)</f>
        <v>30.56</v>
      </c>
      <c r="L246" s="266"/>
      <c r="M246" s="266"/>
      <c r="N246" s="266">
        <f t="shared" ref="N246" si="112">ROUND(K246*G246,2)</f>
        <v>32498.42</v>
      </c>
      <c r="O246" s="267"/>
      <c r="P246" s="45"/>
      <c r="Q246" s="50"/>
      <c r="R246" s="124"/>
      <c r="S246" s="49"/>
      <c r="T246" s="49"/>
      <c r="U246" s="49"/>
      <c r="V246" s="49"/>
      <c r="W246" s="49"/>
      <c r="X246" s="49"/>
      <c r="Y246" s="49"/>
      <c r="Z246" s="49"/>
      <c r="AA246" s="49"/>
      <c r="AB246" s="49"/>
      <c r="AC246" s="49"/>
      <c r="AD246" s="49"/>
      <c r="AE246" s="49"/>
      <c r="AF246" s="49"/>
      <c r="AG246" s="49"/>
      <c r="AH246" s="45"/>
      <c r="AI246" s="45"/>
    </row>
    <row r="247" spans="1:35" ht="15.75" customHeight="1" x14ac:dyDescent="0.2">
      <c r="A247" s="93"/>
      <c r="B247" s="259">
        <v>10</v>
      </c>
      <c r="C247" s="259"/>
      <c r="D247" s="259"/>
      <c r="E247" s="259" t="s">
        <v>266</v>
      </c>
      <c r="F247" s="259"/>
      <c r="G247" s="185"/>
      <c r="H247" s="185"/>
      <c r="I247" s="259"/>
      <c r="J247" s="259"/>
      <c r="K247" s="259"/>
      <c r="L247" s="259"/>
      <c r="M247" s="259"/>
      <c r="N247" s="261">
        <f>SUM(N248,N251,N254)</f>
        <v>310768.31999999995</v>
      </c>
      <c r="O247" s="262"/>
      <c r="P247" s="45"/>
      <c r="Q247" s="50"/>
      <c r="R247" s="124"/>
      <c r="S247" s="49"/>
      <c r="T247" s="49"/>
      <c r="U247" s="49"/>
      <c r="V247" s="49"/>
      <c r="W247" s="49"/>
      <c r="X247" s="49"/>
      <c r="Y247" s="49"/>
      <c r="Z247" s="49"/>
      <c r="AA247" s="49"/>
      <c r="AB247" s="49"/>
      <c r="AC247" s="49"/>
      <c r="AD247" s="49"/>
      <c r="AE247" s="49"/>
      <c r="AF247" s="49"/>
      <c r="AG247" s="49"/>
      <c r="AH247" s="45"/>
      <c r="AI247" s="45"/>
    </row>
    <row r="248" spans="1:35" ht="15.75" customHeight="1" x14ac:dyDescent="0.2">
      <c r="A248" s="93"/>
      <c r="B248" s="259" t="s">
        <v>267</v>
      </c>
      <c r="C248" s="259"/>
      <c r="D248" s="259"/>
      <c r="E248" s="259" t="s">
        <v>1241</v>
      </c>
      <c r="F248" s="259"/>
      <c r="G248" s="185"/>
      <c r="H248" s="185"/>
      <c r="I248" s="259"/>
      <c r="J248" s="259"/>
      <c r="K248" s="259"/>
      <c r="L248" s="259"/>
      <c r="M248" s="259"/>
      <c r="N248" s="261">
        <f>SUM(N249)</f>
        <v>179082.8</v>
      </c>
      <c r="O248" s="262"/>
      <c r="P248" s="45"/>
      <c r="Q248" s="50"/>
      <c r="R248" s="124"/>
      <c r="S248" s="49"/>
      <c r="T248" s="49"/>
      <c r="U248" s="49"/>
      <c r="V248" s="49"/>
      <c r="W248" s="49"/>
      <c r="X248" s="49"/>
      <c r="Y248" s="49"/>
      <c r="Z248" s="49"/>
      <c r="AA248" s="49"/>
      <c r="AB248" s="49"/>
      <c r="AC248" s="49"/>
      <c r="AD248" s="49"/>
      <c r="AE248" s="49"/>
      <c r="AF248" s="49"/>
      <c r="AG248" s="49"/>
      <c r="AH248" s="45"/>
      <c r="AI248" s="45"/>
    </row>
    <row r="249" spans="1:35" ht="15.75" customHeight="1" x14ac:dyDescent="0.2">
      <c r="A249" s="93"/>
      <c r="B249" s="259" t="s">
        <v>268</v>
      </c>
      <c r="C249" s="259"/>
      <c r="D249" s="259"/>
      <c r="E249" s="259" t="s">
        <v>242</v>
      </c>
      <c r="F249" s="259"/>
      <c r="G249" s="185"/>
      <c r="H249" s="185"/>
      <c r="I249" s="259"/>
      <c r="J249" s="259"/>
      <c r="K249" s="259"/>
      <c r="L249" s="259"/>
      <c r="M249" s="259"/>
      <c r="N249" s="261">
        <f>SUM(N250)</f>
        <v>179082.8</v>
      </c>
      <c r="O249" s="262"/>
      <c r="P249" s="45"/>
      <c r="Q249" s="50"/>
      <c r="R249" s="124"/>
      <c r="S249" s="49"/>
      <c r="T249" s="49"/>
      <c r="U249" s="49"/>
      <c r="V249" s="49"/>
      <c r="W249" s="49"/>
      <c r="X249" s="49"/>
      <c r="Y249" s="49"/>
      <c r="Z249" s="49"/>
      <c r="AA249" s="49"/>
      <c r="AB249" s="49"/>
      <c r="AC249" s="49"/>
      <c r="AD249" s="49"/>
      <c r="AE249" s="49"/>
      <c r="AF249" s="49"/>
      <c r="AG249" s="49"/>
      <c r="AH249" s="45"/>
      <c r="AI249" s="45"/>
    </row>
    <row r="250" spans="1:35" ht="15.75" customHeight="1" x14ac:dyDescent="0.2">
      <c r="A250" s="93"/>
      <c r="B250" s="263" t="s">
        <v>1408</v>
      </c>
      <c r="C250" s="264">
        <v>94991</v>
      </c>
      <c r="D250" s="263" t="s">
        <v>50</v>
      </c>
      <c r="E250" s="263" t="s">
        <v>789</v>
      </c>
      <c r="F250" s="265" t="s">
        <v>61</v>
      </c>
      <c r="G250" s="382">
        <v>186.24</v>
      </c>
      <c r="H250" s="266">
        <f>VLOOKUP(C250,SINAPIJAN26!A:D,4,0)</f>
        <v>765.52</v>
      </c>
      <c r="I250" s="266"/>
      <c r="J250" s="266"/>
      <c r="K250" s="266">
        <f t="shared" ref="K250" si="113">ROUND(H250*(1+25.61%),2)</f>
        <v>961.57</v>
      </c>
      <c r="L250" s="266"/>
      <c r="M250" s="266"/>
      <c r="N250" s="266">
        <f t="shared" ref="N250" si="114">ROUND(K250*G250,2)</f>
        <v>179082.8</v>
      </c>
      <c r="O250" s="267"/>
      <c r="P250" s="45"/>
      <c r="Q250" s="50"/>
      <c r="R250" s="124"/>
      <c r="S250" s="49"/>
      <c r="T250" s="49"/>
      <c r="U250" s="49"/>
      <c r="V250" s="49"/>
      <c r="W250" s="49"/>
      <c r="X250" s="49"/>
      <c r="Y250" s="49"/>
      <c r="Z250" s="49"/>
      <c r="AA250" s="49"/>
      <c r="AB250" s="49"/>
      <c r="AC250" s="49"/>
      <c r="AD250" s="49"/>
      <c r="AE250" s="49"/>
      <c r="AF250" s="49"/>
      <c r="AG250" s="49"/>
      <c r="AH250" s="45"/>
      <c r="AI250" s="45"/>
    </row>
    <row r="251" spans="1:35" ht="15.75" customHeight="1" x14ac:dyDescent="0.2">
      <c r="A251" s="93"/>
      <c r="B251" s="259" t="s">
        <v>1409</v>
      </c>
      <c r="C251" s="259"/>
      <c r="D251" s="259"/>
      <c r="E251" s="259" t="s">
        <v>1253</v>
      </c>
      <c r="F251" s="259"/>
      <c r="G251" s="185"/>
      <c r="H251" s="185"/>
      <c r="I251" s="259"/>
      <c r="J251" s="259"/>
      <c r="K251" s="259"/>
      <c r="L251" s="259"/>
      <c r="M251" s="259"/>
      <c r="N251" s="261">
        <f>SUM(N252)</f>
        <v>115761.92</v>
      </c>
      <c r="O251" s="262"/>
      <c r="P251" s="45"/>
      <c r="Q251" s="50"/>
      <c r="R251" s="124"/>
      <c r="S251" s="49"/>
      <c r="T251" s="49"/>
      <c r="U251" s="49"/>
      <c r="V251" s="49"/>
      <c r="W251" s="49"/>
      <c r="X251" s="49"/>
      <c r="Y251" s="49"/>
      <c r="Z251" s="49"/>
      <c r="AA251" s="49"/>
      <c r="AB251" s="49"/>
      <c r="AC251" s="49"/>
      <c r="AD251" s="49"/>
      <c r="AE251" s="49"/>
      <c r="AF251" s="49"/>
      <c r="AG251" s="49"/>
      <c r="AH251" s="45"/>
      <c r="AI251" s="45"/>
    </row>
    <row r="252" spans="1:35" ht="15.75" customHeight="1" x14ac:dyDescent="0.2">
      <c r="A252" s="93"/>
      <c r="B252" s="259" t="s">
        <v>1410</v>
      </c>
      <c r="C252" s="259"/>
      <c r="D252" s="259"/>
      <c r="E252" s="259" t="s">
        <v>1405</v>
      </c>
      <c r="F252" s="259"/>
      <c r="G252" s="185"/>
      <c r="H252" s="185"/>
      <c r="I252" s="259"/>
      <c r="J252" s="259"/>
      <c r="K252" s="259"/>
      <c r="L252" s="259"/>
      <c r="M252" s="259"/>
      <c r="N252" s="261">
        <f>SUM(N253)</f>
        <v>115761.92</v>
      </c>
      <c r="O252" s="262"/>
      <c r="P252" s="45"/>
      <c r="Q252" s="50"/>
      <c r="R252" s="124"/>
      <c r="S252" s="49"/>
      <c r="T252" s="49"/>
      <c r="U252" s="49"/>
      <c r="V252" s="49"/>
      <c r="W252" s="49"/>
      <c r="X252" s="49"/>
      <c r="Y252" s="49"/>
      <c r="Z252" s="49"/>
      <c r="AA252" s="49"/>
      <c r="AB252" s="49"/>
      <c r="AC252" s="49"/>
      <c r="AD252" s="49"/>
      <c r="AE252" s="49"/>
      <c r="AF252" s="49"/>
      <c r="AG252" s="49"/>
      <c r="AH252" s="45"/>
      <c r="AI252" s="45"/>
    </row>
    <row r="253" spans="1:35" ht="15.75" customHeight="1" x14ac:dyDescent="0.2">
      <c r="A253" s="93"/>
      <c r="B253" s="263" t="s">
        <v>1411</v>
      </c>
      <c r="C253" s="264" t="s">
        <v>1412</v>
      </c>
      <c r="D253" s="263" t="s">
        <v>73</v>
      </c>
      <c r="E253" s="263" t="s">
        <v>1413</v>
      </c>
      <c r="F253" s="265" t="s">
        <v>43</v>
      </c>
      <c r="G253" s="382">
        <v>128</v>
      </c>
      <c r="H253" s="266">
        <f>VLOOKUP(C253,CPUS!C:K,9,0)</f>
        <v>720</v>
      </c>
      <c r="I253" s="266"/>
      <c r="J253" s="266"/>
      <c r="K253" s="266">
        <f t="shared" ref="K253" si="115">ROUND(H253*(1+25.61%),2)</f>
        <v>904.39</v>
      </c>
      <c r="L253" s="266"/>
      <c r="M253" s="266"/>
      <c r="N253" s="266">
        <f t="shared" ref="N253" si="116">ROUND(K253*G253,2)</f>
        <v>115761.92</v>
      </c>
      <c r="O253" s="267"/>
      <c r="P253" s="45"/>
      <c r="Q253" s="50"/>
      <c r="R253" s="124"/>
      <c r="S253" s="49"/>
      <c r="T253" s="49"/>
      <c r="U253" s="49"/>
      <c r="V253" s="49"/>
      <c r="W253" s="49"/>
      <c r="X253" s="49"/>
      <c r="Y253" s="49"/>
      <c r="Z253" s="49"/>
      <c r="AA253" s="49"/>
      <c r="AB253" s="49"/>
      <c r="AC253" s="49"/>
      <c r="AD253" s="49"/>
      <c r="AE253" s="49"/>
      <c r="AF253" s="49"/>
      <c r="AG253" s="49"/>
      <c r="AH253" s="45"/>
      <c r="AI253" s="45"/>
    </row>
    <row r="254" spans="1:35" ht="15.75" customHeight="1" x14ac:dyDescent="0.2">
      <c r="A254" s="93"/>
      <c r="B254" s="259" t="s">
        <v>1414</v>
      </c>
      <c r="C254" s="259"/>
      <c r="D254" s="259"/>
      <c r="E254" s="259" t="s">
        <v>1270</v>
      </c>
      <c r="F254" s="259"/>
      <c r="G254" s="185"/>
      <c r="H254" s="185"/>
      <c r="I254" s="259"/>
      <c r="J254" s="259"/>
      <c r="K254" s="259"/>
      <c r="L254" s="259"/>
      <c r="M254" s="259"/>
      <c r="N254" s="261">
        <f>SUM(N255)</f>
        <v>15923.6</v>
      </c>
      <c r="O254" s="262"/>
      <c r="P254" s="45"/>
      <c r="Q254" s="50"/>
      <c r="R254" s="124"/>
      <c r="S254" s="49"/>
      <c r="T254" s="49"/>
      <c r="U254" s="49"/>
      <c r="V254" s="49"/>
      <c r="W254" s="49"/>
      <c r="X254" s="49"/>
      <c r="Y254" s="49"/>
      <c r="Z254" s="49"/>
      <c r="AA254" s="49"/>
      <c r="AB254" s="49"/>
      <c r="AC254" s="49"/>
      <c r="AD254" s="49"/>
      <c r="AE254" s="49"/>
      <c r="AF254" s="49"/>
      <c r="AG254" s="49"/>
      <c r="AH254" s="45"/>
      <c r="AI254" s="45"/>
    </row>
    <row r="255" spans="1:35" ht="15.75" customHeight="1" x14ac:dyDescent="0.2">
      <c r="A255" s="93"/>
      <c r="B255" s="259" t="s">
        <v>1415</v>
      </c>
      <c r="C255" s="259"/>
      <c r="D255" s="259"/>
      <c r="E255" s="259" t="s">
        <v>242</v>
      </c>
      <c r="F255" s="259"/>
      <c r="G255" s="185"/>
      <c r="H255" s="185"/>
      <c r="I255" s="259"/>
      <c r="J255" s="259"/>
      <c r="K255" s="259"/>
      <c r="L255" s="259"/>
      <c r="M255" s="259"/>
      <c r="N255" s="261">
        <f>SUM(N256)</f>
        <v>15923.6</v>
      </c>
      <c r="O255" s="262"/>
      <c r="P255" s="45"/>
      <c r="Q255" s="50"/>
      <c r="R255" s="124"/>
      <c r="S255" s="49"/>
      <c r="T255" s="49"/>
      <c r="U255" s="49"/>
      <c r="V255" s="49"/>
      <c r="W255" s="49"/>
      <c r="X255" s="49"/>
      <c r="Y255" s="49"/>
      <c r="Z255" s="49"/>
      <c r="AA255" s="49"/>
      <c r="AB255" s="49"/>
      <c r="AC255" s="49"/>
      <c r="AD255" s="49"/>
      <c r="AE255" s="49"/>
      <c r="AF255" s="49"/>
      <c r="AG255" s="49"/>
      <c r="AH255" s="45"/>
      <c r="AI255" s="45"/>
    </row>
    <row r="256" spans="1:35" ht="15.75" customHeight="1" x14ac:dyDescent="0.2">
      <c r="A256" s="93"/>
      <c r="B256" s="263" t="s">
        <v>1416</v>
      </c>
      <c r="C256" s="264">
        <v>94991</v>
      </c>
      <c r="D256" s="263" t="s">
        <v>50</v>
      </c>
      <c r="E256" s="263" t="s">
        <v>789</v>
      </c>
      <c r="F256" s="265" t="s">
        <v>61</v>
      </c>
      <c r="G256" s="382">
        <v>16.559999999999999</v>
      </c>
      <c r="H256" s="266">
        <f>VLOOKUP(C256,SINAPIJAN26!A:D,4,0)</f>
        <v>765.52</v>
      </c>
      <c r="I256" s="266"/>
      <c r="J256" s="266"/>
      <c r="K256" s="266">
        <f t="shared" ref="K256" si="117">ROUND(H256*(1+25.61%),2)</f>
        <v>961.57</v>
      </c>
      <c r="L256" s="266"/>
      <c r="M256" s="266"/>
      <c r="N256" s="266">
        <f t="shared" ref="N256" si="118">ROUND(K256*G256,2)</f>
        <v>15923.6</v>
      </c>
      <c r="O256" s="267"/>
      <c r="P256" s="45"/>
      <c r="Q256" s="50"/>
      <c r="R256" s="124"/>
      <c r="S256" s="49"/>
      <c r="T256" s="49"/>
      <c r="U256" s="49"/>
      <c r="V256" s="49"/>
      <c r="W256" s="49"/>
      <c r="X256" s="49"/>
      <c r="Y256" s="49"/>
      <c r="Z256" s="49"/>
      <c r="AA256" s="49"/>
      <c r="AB256" s="49"/>
      <c r="AC256" s="49"/>
      <c r="AD256" s="49"/>
      <c r="AE256" s="49"/>
      <c r="AF256" s="49"/>
      <c r="AG256" s="49"/>
      <c r="AH256" s="45"/>
      <c r="AI256" s="45"/>
    </row>
    <row r="257" spans="1:35" ht="15.75" customHeight="1" x14ac:dyDescent="0.2">
      <c r="A257" s="93"/>
      <c r="B257" s="259">
        <v>11</v>
      </c>
      <c r="C257" s="259"/>
      <c r="D257" s="259"/>
      <c r="E257" s="259" t="s">
        <v>269</v>
      </c>
      <c r="F257" s="259"/>
      <c r="G257" s="185"/>
      <c r="H257" s="185"/>
      <c r="I257" s="259"/>
      <c r="J257" s="259"/>
      <c r="K257" s="259"/>
      <c r="L257" s="259"/>
      <c r="M257" s="259"/>
      <c r="N257" s="261">
        <f>SUM(N258,N261)</f>
        <v>191896.98830324001</v>
      </c>
      <c r="O257" s="262"/>
      <c r="P257" s="45"/>
      <c r="Q257" s="50"/>
      <c r="R257" s="124"/>
      <c r="S257" s="49"/>
      <c r="T257" s="49"/>
      <c r="U257" s="49"/>
      <c r="V257" s="49"/>
      <c r="W257" s="49"/>
      <c r="X257" s="49"/>
      <c r="Y257" s="49"/>
      <c r="Z257" s="49"/>
      <c r="AA257" s="49"/>
      <c r="AB257" s="49"/>
      <c r="AC257" s="49"/>
      <c r="AD257" s="49"/>
      <c r="AE257" s="49"/>
      <c r="AF257" s="49"/>
      <c r="AG257" s="49"/>
      <c r="AH257" s="45"/>
      <c r="AI257" s="45"/>
    </row>
    <row r="258" spans="1:35" ht="15.75" customHeight="1" x14ac:dyDescent="0.2">
      <c r="A258" s="93"/>
      <c r="B258" s="259" t="s">
        <v>270</v>
      </c>
      <c r="C258" s="259"/>
      <c r="D258" s="259"/>
      <c r="E258" s="259" t="s">
        <v>242</v>
      </c>
      <c r="F258" s="259"/>
      <c r="G258" s="185"/>
      <c r="H258" s="185"/>
      <c r="I258" s="259"/>
      <c r="J258" s="259"/>
      <c r="K258" s="259"/>
      <c r="L258" s="259"/>
      <c r="M258" s="259"/>
      <c r="N258" s="261">
        <f>SUM(N259,N260)</f>
        <v>11732.488303239999</v>
      </c>
      <c r="O258" s="262"/>
      <c r="P258" s="45"/>
      <c r="Q258" s="50"/>
      <c r="R258" s="124"/>
      <c r="S258" s="49"/>
      <c r="T258" s="49"/>
      <c r="U258" s="49"/>
      <c r="V258" s="49"/>
      <c r="W258" s="49"/>
      <c r="X258" s="49"/>
      <c r="Y258" s="49"/>
      <c r="Z258" s="49"/>
      <c r="AA258" s="49"/>
      <c r="AB258" s="49"/>
      <c r="AC258" s="49"/>
      <c r="AD258" s="49"/>
      <c r="AE258" s="49"/>
      <c r="AF258" s="49"/>
      <c r="AG258" s="49"/>
      <c r="AH258" s="45"/>
      <c r="AI258" s="45"/>
    </row>
    <row r="259" spans="1:35" ht="15.75" customHeight="1" x14ac:dyDescent="0.2">
      <c r="A259" s="93"/>
      <c r="B259" s="263" t="s">
        <v>271</v>
      </c>
      <c r="C259" s="264">
        <v>87885</v>
      </c>
      <c r="D259" s="263" t="s">
        <v>50</v>
      </c>
      <c r="E259" s="263" t="s">
        <v>1418</v>
      </c>
      <c r="F259" s="265" t="s">
        <v>43</v>
      </c>
      <c r="G259" s="382">
        <v>183.78</v>
      </c>
      <c r="H259" s="266">
        <f>VLOOKUP(C259,SINAPIJAN26!A:D,4,0)</f>
        <v>9.0399999999999991</v>
      </c>
      <c r="I259" s="266"/>
      <c r="J259" s="266"/>
      <c r="K259" s="266">
        <f t="shared" ref="K259" si="119">ROUND(H259*(1+25.61%),2)</f>
        <v>11.36</v>
      </c>
      <c r="L259" s="266"/>
      <c r="M259" s="266"/>
      <c r="N259" s="266">
        <f t="shared" ref="N259" si="120">ROUND(K259*G259,2)</f>
        <v>2087.7399999999998</v>
      </c>
      <c r="O259" s="267"/>
      <c r="P259" s="45"/>
      <c r="Q259" s="50"/>
      <c r="R259" s="124"/>
      <c r="S259" s="49"/>
      <c r="T259" s="49"/>
      <c r="U259" s="49"/>
      <c r="V259" s="49"/>
      <c r="W259" s="49"/>
      <c r="X259" s="49"/>
      <c r="Y259" s="49"/>
      <c r="Z259" s="49"/>
      <c r="AA259" s="49"/>
      <c r="AB259" s="49"/>
      <c r="AC259" s="49"/>
      <c r="AD259" s="49"/>
      <c r="AE259" s="49"/>
      <c r="AF259" s="49"/>
      <c r="AG259" s="49"/>
      <c r="AH259" s="45"/>
      <c r="AI259" s="45"/>
    </row>
    <row r="260" spans="1:35" ht="15.75" customHeight="1" x14ac:dyDescent="0.2">
      <c r="A260" s="93"/>
      <c r="B260" s="263" t="s">
        <v>1419</v>
      </c>
      <c r="C260" s="264">
        <v>90408</v>
      </c>
      <c r="D260" s="263" t="s">
        <v>50</v>
      </c>
      <c r="E260" s="263" t="s">
        <v>1421</v>
      </c>
      <c r="F260" s="265" t="s">
        <v>43</v>
      </c>
      <c r="G260" s="382">
        <v>183.78</v>
      </c>
      <c r="H260" s="266">
        <f>VLOOKUP(C260,SINAPIJAN26!A:D,4,0)</f>
        <v>41.78</v>
      </c>
      <c r="I260" s="266"/>
      <c r="J260" s="266"/>
      <c r="K260" s="266">
        <f t="shared" ref="K260" si="121">SUM(H260*(1+25.61%))</f>
        <v>52.479858</v>
      </c>
      <c r="L260" s="266"/>
      <c r="M260" s="266"/>
      <c r="N260" s="266">
        <f t="shared" ref="N260" si="122">K260*G260</f>
        <v>9644.7483032399996</v>
      </c>
      <c r="O260" s="267"/>
      <c r="P260" s="45"/>
      <c r="Q260" s="50"/>
      <c r="R260" s="124"/>
      <c r="S260" s="49"/>
      <c r="T260" s="49"/>
      <c r="U260" s="49"/>
      <c r="V260" s="49"/>
      <c r="W260" s="49"/>
      <c r="X260" s="49"/>
      <c r="Y260" s="49"/>
      <c r="Z260" s="49"/>
      <c r="AA260" s="49"/>
      <c r="AB260" s="49"/>
      <c r="AC260" s="49"/>
      <c r="AD260" s="49"/>
      <c r="AE260" s="49"/>
      <c r="AF260" s="49"/>
      <c r="AG260" s="49"/>
      <c r="AH260" s="45"/>
      <c r="AI260" s="45"/>
    </row>
    <row r="261" spans="1:35" ht="15.75" customHeight="1" x14ac:dyDescent="0.2">
      <c r="A261" s="93"/>
      <c r="B261" s="259" t="s">
        <v>1422</v>
      </c>
      <c r="C261" s="259"/>
      <c r="D261" s="259"/>
      <c r="E261" s="259" t="s">
        <v>272</v>
      </c>
      <c r="F261" s="259"/>
      <c r="G261" s="185"/>
      <c r="H261" s="185"/>
      <c r="I261" s="259"/>
      <c r="J261" s="259"/>
      <c r="K261" s="259"/>
      <c r="L261" s="259"/>
      <c r="M261" s="259"/>
      <c r="N261" s="261">
        <f>SUM(N262)</f>
        <v>180164.5</v>
      </c>
      <c r="O261" s="262"/>
      <c r="P261" s="45"/>
      <c r="Q261" s="50"/>
      <c r="R261" s="124"/>
      <c r="S261" s="49"/>
      <c r="T261" s="49"/>
      <c r="U261" s="49"/>
      <c r="V261" s="49"/>
      <c r="W261" s="49"/>
      <c r="X261" s="49"/>
      <c r="Y261" s="49"/>
      <c r="Z261" s="49"/>
      <c r="AA261" s="49"/>
      <c r="AB261" s="49"/>
      <c r="AC261" s="49"/>
      <c r="AD261" s="49"/>
      <c r="AE261" s="49"/>
      <c r="AF261" s="49"/>
      <c r="AG261" s="49"/>
      <c r="AH261" s="45"/>
      <c r="AI261" s="45"/>
    </row>
    <row r="262" spans="1:35" ht="15.75" customHeight="1" x14ac:dyDescent="0.2">
      <c r="A262" s="93"/>
      <c r="B262" s="263" t="s">
        <v>1423</v>
      </c>
      <c r="C262" s="264">
        <v>96114</v>
      </c>
      <c r="D262" s="263" t="s">
        <v>50</v>
      </c>
      <c r="E262" s="263" t="s">
        <v>274</v>
      </c>
      <c r="F262" s="265" t="s">
        <v>43</v>
      </c>
      <c r="G262" s="382">
        <v>1728.86</v>
      </c>
      <c r="H262" s="266">
        <f>VLOOKUP(C262,SINAPIJAN26!A:D,4,0)</f>
        <v>82.96</v>
      </c>
      <c r="I262" s="266"/>
      <c r="J262" s="266"/>
      <c r="K262" s="266">
        <f t="shared" ref="K262" si="123">ROUND(H262*(1+25.61%),2)</f>
        <v>104.21</v>
      </c>
      <c r="L262" s="266"/>
      <c r="M262" s="266"/>
      <c r="N262" s="266">
        <f t="shared" ref="N262" si="124">ROUND(K262*G262,2)</f>
        <v>180164.5</v>
      </c>
      <c r="O262" s="267"/>
      <c r="P262" s="45"/>
      <c r="Q262" s="50"/>
      <c r="R262" s="124"/>
      <c r="S262" s="49"/>
      <c r="T262" s="49"/>
      <c r="U262" s="49"/>
      <c r="V262" s="49"/>
      <c r="W262" s="49"/>
      <c r="X262" s="49"/>
      <c r="Y262" s="49"/>
      <c r="Z262" s="49"/>
      <c r="AA262" s="49"/>
      <c r="AB262" s="49"/>
      <c r="AC262" s="49"/>
      <c r="AD262" s="49"/>
      <c r="AE262" s="49"/>
      <c r="AF262" s="49"/>
      <c r="AG262" s="49"/>
      <c r="AH262" s="45"/>
      <c r="AI262" s="45"/>
    </row>
    <row r="263" spans="1:35" ht="15.75" customHeight="1" x14ac:dyDescent="0.2">
      <c r="A263" s="93"/>
      <c r="B263" s="259">
        <v>12</v>
      </c>
      <c r="C263" s="259"/>
      <c r="D263" s="259"/>
      <c r="E263" s="259" t="s">
        <v>1424</v>
      </c>
      <c r="F263" s="259"/>
      <c r="G263" s="185"/>
      <c r="H263" s="185"/>
      <c r="I263" s="259"/>
      <c r="J263" s="259"/>
      <c r="K263" s="259"/>
      <c r="L263" s="259"/>
      <c r="M263" s="259"/>
      <c r="N263" s="261">
        <f>SUM(N264)</f>
        <v>44359.31</v>
      </c>
      <c r="O263" s="262"/>
      <c r="P263" s="45"/>
      <c r="Q263" s="50"/>
      <c r="R263" s="124"/>
      <c r="S263" s="49"/>
      <c r="T263" s="49"/>
      <c r="U263" s="49"/>
      <c r="V263" s="49"/>
      <c r="W263" s="49"/>
      <c r="X263" s="49"/>
      <c r="Y263" s="49"/>
      <c r="Z263" s="49"/>
      <c r="AA263" s="49"/>
      <c r="AB263" s="49"/>
      <c r="AC263" s="49"/>
      <c r="AD263" s="49"/>
      <c r="AE263" s="49"/>
      <c r="AF263" s="49"/>
      <c r="AG263" s="49"/>
      <c r="AH263" s="45"/>
      <c r="AI263" s="45"/>
    </row>
    <row r="264" spans="1:35" ht="15.75" customHeight="1" x14ac:dyDescent="0.2">
      <c r="A264" s="93"/>
      <c r="B264" s="263" t="s">
        <v>276</v>
      </c>
      <c r="C264" s="264" t="s">
        <v>1425</v>
      </c>
      <c r="D264" s="263" t="s">
        <v>73</v>
      </c>
      <c r="E264" s="263" t="s">
        <v>2328</v>
      </c>
      <c r="F264" s="265" t="s">
        <v>52</v>
      </c>
      <c r="G264" s="382">
        <v>56.96</v>
      </c>
      <c r="H264" s="266">
        <f>VLOOKUP(C264,CPUS!C:K,9,0)</f>
        <v>620</v>
      </c>
      <c r="I264" s="266"/>
      <c r="J264" s="266"/>
      <c r="K264" s="266">
        <f t="shared" ref="K264" si="125">ROUND(H264*(1+25.61%),2)</f>
        <v>778.78</v>
      </c>
      <c r="L264" s="266"/>
      <c r="M264" s="266"/>
      <c r="N264" s="266">
        <f t="shared" ref="N264" si="126">ROUND(K264*G264,2)</f>
        <v>44359.31</v>
      </c>
      <c r="O264" s="267"/>
      <c r="P264" s="45"/>
      <c r="Q264" s="50"/>
      <c r="R264" s="124"/>
      <c r="S264" s="49"/>
      <c r="T264" s="49"/>
      <c r="U264" s="49"/>
      <c r="V264" s="49"/>
      <c r="W264" s="49"/>
      <c r="X264" s="49"/>
      <c r="Y264" s="49"/>
      <c r="Z264" s="49"/>
      <c r="AA264" s="49"/>
      <c r="AB264" s="49"/>
      <c r="AC264" s="49"/>
      <c r="AD264" s="49"/>
      <c r="AE264" s="49"/>
      <c r="AF264" s="49"/>
      <c r="AG264" s="49"/>
      <c r="AH264" s="45"/>
      <c r="AI264" s="45"/>
    </row>
    <row r="265" spans="1:35" ht="15.75" customHeight="1" x14ac:dyDescent="0.2">
      <c r="A265" s="93"/>
      <c r="B265" s="259">
        <v>13</v>
      </c>
      <c r="C265" s="259"/>
      <c r="D265" s="259"/>
      <c r="E265" s="259" t="s">
        <v>275</v>
      </c>
      <c r="F265" s="259"/>
      <c r="G265" s="185"/>
      <c r="H265" s="185"/>
      <c r="I265" s="259"/>
      <c r="J265" s="259"/>
      <c r="K265" s="259"/>
      <c r="L265" s="259"/>
      <c r="M265" s="259"/>
      <c r="N265" s="261">
        <f>SUM(N266,N272,N276,N278)</f>
        <v>635946.82000000007</v>
      </c>
      <c r="O265" s="262"/>
      <c r="P265" s="45"/>
      <c r="Q265" s="50"/>
      <c r="R265" s="124"/>
      <c r="S265" s="49"/>
      <c r="T265" s="49"/>
      <c r="U265" s="49"/>
      <c r="V265" s="49"/>
      <c r="W265" s="49"/>
      <c r="X265" s="49"/>
      <c r="Y265" s="49"/>
      <c r="Z265" s="49"/>
      <c r="AA265" s="49"/>
      <c r="AB265" s="49"/>
      <c r="AC265" s="49"/>
      <c r="AD265" s="49"/>
      <c r="AE265" s="49"/>
      <c r="AF265" s="49"/>
      <c r="AG265" s="49"/>
      <c r="AH265" s="45"/>
      <c r="AI265" s="45"/>
    </row>
    <row r="266" spans="1:35" ht="15.75" customHeight="1" x14ac:dyDescent="0.2">
      <c r="A266" s="93"/>
      <c r="B266" s="259" t="s">
        <v>286</v>
      </c>
      <c r="C266" s="259"/>
      <c r="D266" s="259"/>
      <c r="E266" s="259" t="s">
        <v>277</v>
      </c>
      <c r="F266" s="259"/>
      <c r="G266" s="185"/>
      <c r="H266" s="185"/>
      <c r="I266" s="259"/>
      <c r="J266" s="259"/>
      <c r="K266" s="259"/>
      <c r="L266" s="259"/>
      <c r="M266" s="259"/>
      <c r="N266" s="261">
        <f>SUM(N267:N271)</f>
        <v>421041.04</v>
      </c>
      <c r="O266" s="262"/>
      <c r="P266" s="45"/>
      <c r="Q266" s="50"/>
      <c r="R266" s="124"/>
      <c r="S266" s="49"/>
      <c r="T266" s="49"/>
      <c r="U266" s="49"/>
      <c r="V266" s="49"/>
      <c r="W266" s="49"/>
      <c r="X266" s="49"/>
      <c r="Y266" s="49"/>
      <c r="Z266" s="49"/>
      <c r="AA266" s="49"/>
      <c r="AB266" s="49"/>
      <c r="AC266" s="49"/>
      <c r="AD266" s="49"/>
      <c r="AE266" s="49"/>
      <c r="AF266" s="49"/>
      <c r="AG266" s="49"/>
      <c r="AH266" s="45"/>
      <c r="AI266" s="45"/>
    </row>
    <row r="267" spans="1:35" ht="15.75" customHeight="1" x14ac:dyDescent="0.2">
      <c r="A267" s="93"/>
      <c r="B267" s="263" t="s">
        <v>1426</v>
      </c>
      <c r="C267" s="264">
        <v>88485</v>
      </c>
      <c r="D267" s="263" t="s">
        <v>50</v>
      </c>
      <c r="E267" s="263" t="s">
        <v>279</v>
      </c>
      <c r="F267" s="265" t="s">
        <v>43</v>
      </c>
      <c r="G267" s="382">
        <v>2005.31</v>
      </c>
      <c r="H267" s="266">
        <f>VLOOKUP(C267,SINAPIJAN26!A:D,4,0)</f>
        <v>5.38</v>
      </c>
      <c r="I267" s="266"/>
      <c r="J267" s="266"/>
      <c r="K267" s="266">
        <f t="shared" ref="K267" si="127">ROUND(H267*(1+25.61%),2)</f>
        <v>6.76</v>
      </c>
      <c r="L267" s="266"/>
      <c r="M267" s="266"/>
      <c r="N267" s="266">
        <f t="shared" ref="N267" si="128">ROUND(K267*G267,2)</f>
        <v>13555.9</v>
      </c>
      <c r="O267" s="267"/>
      <c r="P267" s="45"/>
      <c r="Q267" s="50"/>
      <c r="R267" s="78"/>
      <c r="S267" s="49"/>
      <c r="T267" s="49"/>
      <c r="U267" s="49"/>
      <c r="V267" s="49"/>
      <c r="W267" s="49"/>
      <c r="X267" s="49"/>
      <c r="Y267" s="49"/>
      <c r="Z267" s="49"/>
      <c r="AA267" s="49"/>
      <c r="AB267" s="49"/>
      <c r="AC267" s="49"/>
      <c r="AD267" s="49"/>
      <c r="AE267" s="49"/>
      <c r="AF267" s="49"/>
      <c r="AG267" s="49"/>
      <c r="AH267" s="45"/>
      <c r="AI267" s="45"/>
    </row>
    <row r="268" spans="1:35" ht="15.75" customHeight="1" x14ac:dyDescent="0.2">
      <c r="A268" s="93"/>
      <c r="B268" s="263" t="s">
        <v>1427</v>
      </c>
      <c r="C268" s="264">
        <v>88497</v>
      </c>
      <c r="D268" s="263" t="s">
        <v>50</v>
      </c>
      <c r="E268" s="263" t="s">
        <v>1429</v>
      </c>
      <c r="F268" s="265" t="s">
        <v>43</v>
      </c>
      <c r="G268" s="382">
        <v>4926.6400000000003</v>
      </c>
      <c r="H268" s="266">
        <f>VLOOKUP(C268,SINAPIJAN26!A:D,4,0)</f>
        <v>23.34</v>
      </c>
      <c r="I268" s="266"/>
      <c r="J268" s="266"/>
      <c r="K268" s="266">
        <f t="shared" ref="K268:K271" si="129">ROUND(H268*(1+25.61%),2)</f>
        <v>29.32</v>
      </c>
      <c r="L268" s="266"/>
      <c r="M268" s="266"/>
      <c r="N268" s="266">
        <f t="shared" ref="N268:N271" si="130">ROUND(K268*G268,2)</f>
        <v>144449.07999999999</v>
      </c>
      <c r="O268" s="267"/>
      <c r="P268" s="45"/>
      <c r="Q268" s="50"/>
      <c r="R268" s="78"/>
      <c r="S268" s="49"/>
      <c r="T268" s="49"/>
      <c r="U268" s="49"/>
      <c r="V268" s="49"/>
      <c r="W268" s="49"/>
      <c r="X268" s="49"/>
      <c r="Y268" s="49"/>
      <c r="Z268" s="49"/>
      <c r="AA268" s="49"/>
      <c r="AB268" s="49"/>
      <c r="AC268" s="49"/>
      <c r="AD268" s="49"/>
      <c r="AE268" s="49"/>
      <c r="AF268" s="49"/>
      <c r="AG268" s="49"/>
      <c r="AH268" s="45"/>
      <c r="AI268" s="45"/>
    </row>
    <row r="269" spans="1:35" ht="15.75" customHeight="1" x14ac:dyDescent="0.2">
      <c r="A269" s="93"/>
      <c r="B269" s="263" t="s">
        <v>1430</v>
      </c>
      <c r="C269" s="264">
        <v>96135</v>
      </c>
      <c r="D269" s="263" t="s">
        <v>50</v>
      </c>
      <c r="E269" s="263" t="s">
        <v>1432</v>
      </c>
      <c r="F269" s="265" t="s">
        <v>43</v>
      </c>
      <c r="G269" s="382">
        <v>2005.31</v>
      </c>
      <c r="H269" s="266">
        <f>VLOOKUP(C269,SINAPIJAN26!A:D,4,0)</f>
        <v>38.21</v>
      </c>
      <c r="I269" s="266"/>
      <c r="J269" s="266"/>
      <c r="K269" s="266">
        <f t="shared" si="129"/>
        <v>48</v>
      </c>
      <c r="L269" s="266"/>
      <c r="M269" s="266"/>
      <c r="N269" s="266">
        <f t="shared" si="130"/>
        <v>96254.88</v>
      </c>
      <c r="O269" s="267"/>
      <c r="P269" s="45"/>
      <c r="Q269" s="50"/>
      <c r="R269" s="78"/>
      <c r="S269" s="49"/>
      <c r="T269" s="49"/>
      <c r="U269" s="49"/>
      <c r="V269" s="49"/>
      <c r="W269" s="49"/>
      <c r="X269" s="49"/>
      <c r="Y269" s="49"/>
      <c r="Z269" s="49"/>
      <c r="AA269" s="49"/>
      <c r="AB269" s="49"/>
      <c r="AC269" s="49"/>
      <c r="AD269" s="49"/>
      <c r="AE269" s="49"/>
      <c r="AF269" s="49"/>
      <c r="AG269" s="49"/>
      <c r="AH269" s="45"/>
      <c r="AI269" s="45"/>
    </row>
    <row r="270" spans="1:35" ht="15.75" customHeight="1" x14ac:dyDescent="0.2">
      <c r="A270" s="93"/>
      <c r="B270" s="263" t="s">
        <v>1433</v>
      </c>
      <c r="C270" s="264">
        <v>88489</v>
      </c>
      <c r="D270" s="263" t="s">
        <v>50</v>
      </c>
      <c r="E270" s="263" t="s">
        <v>1435</v>
      </c>
      <c r="F270" s="265" t="s">
        <v>43</v>
      </c>
      <c r="G270" s="382">
        <v>4926.6400000000003</v>
      </c>
      <c r="H270" s="266">
        <f>VLOOKUP(C270,SINAPIJAN26!A:D,4,0)</f>
        <v>16.309999999999999</v>
      </c>
      <c r="I270" s="266"/>
      <c r="J270" s="266"/>
      <c r="K270" s="266">
        <f t="shared" si="129"/>
        <v>20.49</v>
      </c>
      <c r="L270" s="266"/>
      <c r="M270" s="266"/>
      <c r="N270" s="266">
        <f t="shared" si="130"/>
        <v>100946.85</v>
      </c>
      <c r="O270" s="267"/>
      <c r="P270" s="45"/>
      <c r="Q270" s="50"/>
      <c r="R270" s="124"/>
      <c r="S270" s="49"/>
      <c r="T270" s="49"/>
      <c r="U270" s="49"/>
      <c r="V270" s="49"/>
      <c r="W270" s="49"/>
      <c r="X270" s="49"/>
      <c r="Y270" s="49"/>
      <c r="Z270" s="49"/>
      <c r="AA270" s="49"/>
      <c r="AB270" s="49"/>
      <c r="AC270" s="49"/>
      <c r="AD270" s="49"/>
      <c r="AE270" s="49"/>
      <c r="AF270" s="49"/>
      <c r="AG270" s="49"/>
      <c r="AH270" s="45"/>
      <c r="AI270" s="45"/>
    </row>
    <row r="271" spans="1:35" ht="15.75" customHeight="1" x14ac:dyDescent="0.2">
      <c r="A271" s="93"/>
      <c r="B271" s="263" t="s">
        <v>1436</v>
      </c>
      <c r="C271" s="264">
        <v>88423</v>
      </c>
      <c r="D271" s="263" t="s">
        <v>50</v>
      </c>
      <c r="E271" s="263" t="s">
        <v>1438</v>
      </c>
      <c r="F271" s="265" t="s">
        <v>43</v>
      </c>
      <c r="G271" s="382">
        <v>2005.31</v>
      </c>
      <c r="H271" s="266">
        <f>VLOOKUP(C271,SINAPIJAN26!A:D,4,0)</f>
        <v>26.14</v>
      </c>
      <c r="I271" s="266"/>
      <c r="J271" s="266"/>
      <c r="K271" s="266">
        <f t="shared" si="129"/>
        <v>32.83</v>
      </c>
      <c r="L271" s="266"/>
      <c r="M271" s="266"/>
      <c r="N271" s="266">
        <f t="shared" si="130"/>
        <v>65834.33</v>
      </c>
      <c r="O271" s="267"/>
      <c r="P271" s="45"/>
      <c r="Q271" s="50"/>
      <c r="R271" s="124"/>
      <c r="S271" s="49"/>
      <c r="T271" s="49"/>
      <c r="U271" s="49"/>
      <c r="V271" s="49"/>
      <c r="W271" s="49"/>
      <c r="X271" s="49"/>
      <c r="Y271" s="49"/>
      <c r="Z271" s="49"/>
      <c r="AA271" s="49"/>
      <c r="AB271" s="49"/>
      <c r="AC271" s="49"/>
      <c r="AD271" s="49"/>
      <c r="AE271" s="49"/>
      <c r="AF271" s="49"/>
      <c r="AG271" s="49"/>
      <c r="AH271" s="45"/>
      <c r="AI271" s="45"/>
    </row>
    <row r="272" spans="1:35" ht="15.75" customHeight="1" x14ac:dyDescent="0.2">
      <c r="A272" s="93"/>
      <c r="B272" s="259" t="s">
        <v>790</v>
      </c>
      <c r="C272" s="259"/>
      <c r="D272" s="259"/>
      <c r="E272" s="259" t="s">
        <v>280</v>
      </c>
      <c r="F272" s="259"/>
      <c r="G272" s="185"/>
      <c r="H272" s="185"/>
      <c r="I272" s="259"/>
      <c r="J272" s="259"/>
      <c r="K272" s="259"/>
      <c r="L272" s="259"/>
      <c r="M272" s="259"/>
      <c r="N272" s="261">
        <f>SUM(N273:N275)</f>
        <v>164621.48000000001</v>
      </c>
      <c r="O272" s="262"/>
      <c r="P272" s="45"/>
      <c r="Q272" s="50"/>
      <c r="R272" s="124"/>
      <c r="S272" s="49"/>
      <c r="T272" s="49"/>
      <c r="U272" s="49"/>
      <c r="V272" s="49"/>
      <c r="W272" s="49"/>
      <c r="X272" s="49"/>
      <c r="Y272" s="49"/>
      <c r="Z272" s="49"/>
      <c r="AA272" s="49"/>
      <c r="AB272" s="49"/>
      <c r="AC272" s="49"/>
      <c r="AD272" s="49"/>
      <c r="AE272" s="49"/>
      <c r="AF272" s="49"/>
      <c r="AG272" s="49"/>
      <c r="AH272" s="45"/>
      <c r="AI272" s="45"/>
    </row>
    <row r="273" spans="1:35" ht="15.75" customHeight="1" x14ac:dyDescent="0.2">
      <c r="A273" s="45"/>
      <c r="B273" s="263" t="s">
        <v>1439</v>
      </c>
      <c r="C273" s="264">
        <v>88484</v>
      </c>
      <c r="D273" s="263" t="s">
        <v>50</v>
      </c>
      <c r="E273" s="263" t="s">
        <v>1441</v>
      </c>
      <c r="F273" s="265" t="s">
        <v>43</v>
      </c>
      <c r="G273" s="382">
        <v>1911.98</v>
      </c>
      <c r="H273" s="266">
        <f>VLOOKUP(C273,SINAPIJAN26!A:D,4,0)</f>
        <v>6.69</v>
      </c>
      <c r="I273" s="266"/>
      <c r="J273" s="266"/>
      <c r="K273" s="266">
        <f t="shared" ref="K273" si="131">ROUND(H273*(1+25.61%),2)</f>
        <v>8.4</v>
      </c>
      <c r="L273" s="266"/>
      <c r="M273" s="266"/>
      <c r="N273" s="266">
        <f t="shared" ref="N273" si="132">ROUND(K273*G273,2)</f>
        <v>16060.63</v>
      </c>
      <c r="O273" s="267"/>
      <c r="P273" s="45"/>
      <c r="Q273" s="50"/>
      <c r="R273" s="45"/>
      <c r="S273" s="45"/>
      <c r="T273" s="45"/>
      <c r="U273" s="45"/>
      <c r="V273" s="45"/>
      <c r="W273" s="45"/>
      <c r="X273" s="45"/>
      <c r="Y273" s="45"/>
      <c r="Z273" s="45"/>
      <c r="AA273" s="45"/>
      <c r="AB273" s="45"/>
      <c r="AC273" s="45"/>
      <c r="AD273" s="45"/>
      <c r="AE273" s="45"/>
      <c r="AF273" s="45"/>
      <c r="AG273" s="45"/>
      <c r="AH273" s="45"/>
      <c r="AI273" s="45"/>
    </row>
    <row r="274" spans="1:35" ht="15.75" customHeight="1" x14ac:dyDescent="0.2">
      <c r="A274" s="93"/>
      <c r="B274" s="263" t="s">
        <v>1442</v>
      </c>
      <c r="C274" s="264">
        <v>88496</v>
      </c>
      <c r="D274" s="263" t="s">
        <v>50</v>
      </c>
      <c r="E274" s="263" t="s">
        <v>1444</v>
      </c>
      <c r="F274" s="265" t="s">
        <v>43</v>
      </c>
      <c r="G274" s="382">
        <v>1911.98</v>
      </c>
      <c r="H274" s="266">
        <f>VLOOKUP(C274,SINAPIJAN26!A:D,4,0)</f>
        <v>42.36</v>
      </c>
      <c r="I274" s="266"/>
      <c r="J274" s="266"/>
      <c r="K274" s="266">
        <f t="shared" ref="K274:K275" si="133">ROUND(H274*(1+25.61%),2)</f>
        <v>53.21</v>
      </c>
      <c r="L274" s="266"/>
      <c r="M274" s="266"/>
      <c r="N274" s="266">
        <f t="shared" ref="N274:N275" si="134">ROUND(K274*G274,2)</f>
        <v>101736.46</v>
      </c>
      <c r="O274" s="267"/>
      <c r="P274" s="45"/>
      <c r="Q274" s="50"/>
      <c r="R274" s="100"/>
      <c r="S274" s="49"/>
      <c r="T274" s="49"/>
      <c r="U274" s="49"/>
      <c r="V274" s="49"/>
      <c r="W274" s="49"/>
      <c r="X274" s="49"/>
      <c r="Y274" s="49"/>
      <c r="Z274" s="49"/>
      <c r="AA274" s="49"/>
      <c r="AB274" s="49"/>
      <c r="AC274" s="49"/>
      <c r="AD274" s="49"/>
      <c r="AE274" s="49"/>
      <c r="AF274" s="49"/>
      <c r="AG274" s="49"/>
      <c r="AH274" s="49"/>
      <c r="AI274" s="45"/>
    </row>
    <row r="275" spans="1:35" ht="15.75" customHeight="1" x14ac:dyDescent="0.2">
      <c r="A275" s="93"/>
      <c r="B275" s="263" t="s">
        <v>1445</v>
      </c>
      <c r="C275" s="264">
        <v>88488</v>
      </c>
      <c r="D275" s="263" t="s">
        <v>50</v>
      </c>
      <c r="E275" s="263" t="s">
        <v>1447</v>
      </c>
      <c r="F275" s="265" t="s">
        <v>43</v>
      </c>
      <c r="G275" s="382">
        <v>1911.98</v>
      </c>
      <c r="H275" s="266">
        <f>VLOOKUP(C275,SINAPIJAN26!A:D,4,0)</f>
        <v>19.5</v>
      </c>
      <c r="I275" s="266"/>
      <c r="J275" s="266"/>
      <c r="K275" s="266">
        <f t="shared" si="133"/>
        <v>24.49</v>
      </c>
      <c r="L275" s="266"/>
      <c r="M275" s="266"/>
      <c r="N275" s="266">
        <f t="shared" si="134"/>
        <v>46824.39</v>
      </c>
      <c r="O275" s="267"/>
      <c r="P275" s="45"/>
      <c r="Q275" s="50"/>
      <c r="R275" s="100"/>
      <c r="S275" s="49"/>
      <c r="T275" s="49"/>
      <c r="U275" s="49"/>
      <c r="V275" s="49"/>
      <c r="W275" s="49"/>
      <c r="X275" s="49"/>
      <c r="Y275" s="49"/>
      <c r="Z275" s="49"/>
      <c r="AA275" s="49"/>
      <c r="AB275" s="49"/>
      <c r="AC275" s="49"/>
      <c r="AD275" s="49"/>
      <c r="AE275" s="49"/>
      <c r="AF275" s="49"/>
      <c r="AG275" s="49"/>
      <c r="AH275" s="49"/>
      <c r="AI275" s="45"/>
    </row>
    <row r="276" spans="1:35" ht="15.75" customHeight="1" x14ac:dyDescent="0.2">
      <c r="A276" s="137"/>
      <c r="B276" s="259" t="s">
        <v>1448</v>
      </c>
      <c r="C276" s="259"/>
      <c r="D276" s="259"/>
      <c r="E276" s="259" t="s">
        <v>1449</v>
      </c>
      <c r="F276" s="259"/>
      <c r="G276" s="185"/>
      <c r="H276" s="185"/>
      <c r="I276" s="259"/>
      <c r="J276" s="259"/>
      <c r="K276" s="259"/>
      <c r="L276" s="259"/>
      <c r="M276" s="259"/>
      <c r="N276" s="261">
        <f>SUM(N277)</f>
        <v>14823.36</v>
      </c>
      <c r="O276" s="262"/>
      <c r="P276" s="45"/>
      <c r="Q276" s="50"/>
      <c r="R276" s="138"/>
      <c r="S276" s="139"/>
      <c r="T276" s="139"/>
      <c r="U276" s="139"/>
      <c r="V276" s="139"/>
      <c r="W276" s="139"/>
      <c r="X276" s="139"/>
      <c r="Y276" s="139"/>
      <c r="Z276" s="139"/>
      <c r="AA276" s="139"/>
      <c r="AB276" s="139"/>
      <c r="AC276" s="139"/>
      <c r="AD276" s="139"/>
      <c r="AE276" s="139"/>
      <c r="AF276" s="139"/>
      <c r="AG276" s="139"/>
      <c r="AH276" s="139"/>
      <c r="AI276" s="45"/>
    </row>
    <row r="277" spans="1:35" ht="15.75" customHeight="1" x14ac:dyDescent="0.2">
      <c r="A277" s="93"/>
      <c r="B277" s="263" t="s">
        <v>1450</v>
      </c>
      <c r="C277" s="264">
        <v>102494</v>
      </c>
      <c r="D277" s="263" t="s">
        <v>50</v>
      </c>
      <c r="E277" s="263" t="s">
        <v>1452</v>
      </c>
      <c r="F277" s="265" t="s">
        <v>43</v>
      </c>
      <c r="G277" s="382">
        <v>144</v>
      </c>
      <c r="H277" s="266">
        <f>VLOOKUP(C277,SINAPIJAN26!A:D,4,0)</f>
        <v>81.95</v>
      </c>
      <c r="I277" s="266"/>
      <c r="J277" s="266"/>
      <c r="K277" s="266">
        <f t="shared" ref="K277" si="135">ROUND(H277*(1+25.61%),2)</f>
        <v>102.94</v>
      </c>
      <c r="L277" s="266"/>
      <c r="M277" s="266"/>
      <c r="N277" s="266">
        <f t="shared" ref="N277" si="136">ROUND(K277*G277,2)</f>
        <v>14823.36</v>
      </c>
      <c r="O277" s="267"/>
      <c r="P277" s="45"/>
      <c r="Q277" s="50"/>
      <c r="R277" s="100"/>
      <c r="S277" s="49"/>
      <c r="T277" s="49"/>
      <c r="U277" s="49"/>
      <c r="V277" s="49"/>
      <c r="W277" s="49"/>
      <c r="X277" s="49"/>
      <c r="Y277" s="49"/>
      <c r="Z277" s="49"/>
      <c r="AA277" s="49"/>
      <c r="AB277" s="49"/>
      <c r="AC277" s="49"/>
      <c r="AD277" s="49"/>
      <c r="AE277" s="49"/>
      <c r="AF277" s="49"/>
      <c r="AG277" s="49"/>
      <c r="AH277" s="49"/>
      <c r="AI277" s="45"/>
    </row>
    <row r="278" spans="1:35" ht="15.75" customHeight="1" x14ac:dyDescent="0.2">
      <c r="A278" s="93"/>
      <c r="B278" s="259" t="s">
        <v>1453</v>
      </c>
      <c r="C278" s="259"/>
      <c r="D278" s="259"/>
      <c r="E278" s="259" t="s">
        <v>196</v>
      </c>
      <c r="F278" s="259"/>
      <c r="G278" s="185"/>
      <c r="H278" s="185"/>
      <c r="I278" s="259"/>
      <c r="J278" s="259"/>
      <c r="K278" s="259"/>
      <c r="L278" s="259"/>
      <c r="M278" s="259"/>
      <c r="N278" s="261">
        <f>SUM(N279,N280)</f>
        <v>35460.94</v>
      </c>
      <c r="O278" s="262"/>
      <c r="P278" s="45"/>
      <c r="Q278" s="50"/>
      <c r="R278" s="100"/>
      <c r="S278" s="49"/>
      <c r="T278" s="49"/>
      <c r="U278" s="49"/>
      <c r="V278" s="49"/>
      <c r="W278" s="49"/>
      <c r="X278" s="49"/>
      <c r="Y278" s="49"/>
      <c r="Z278" s="49"/>
      <c r="AA278" s="49"/>
      <c r="AB278" s="49"/>
      <c r="AC278" s="49"/>
      <c r="AD278" s="49"/>
      <c r="AE278" s="49"/>
      <c r="AF278" s="49"/>
      <c r="AG278" s="49"/>
      <c r="AH278" s="49"/>
      <c r="AI278" s="45"/>
    </row>
    <row r="279" spans="1:35" ht="15.75" customHeight="1" x14ac:dyDescent="0.2">
      <c r="A279" s="93"/>
      <c r="B279" s="263" t="s">
        <v>1454</v>
      </c>
      <c r="C279" s="264">
        <v>102197</v>
      </c>
      <c r="D279" s="263" t="s">
        <v>50</v>
      </c>
      <c r="E279" s="263" t="s">
        <v>282</v>
      </c>
      <c r="F279" s="265" t="s">
        <v>43</v>
      </c>
      <c r="G279" s="382">
        <v>523.95000000000005</v>
      </c>
      <c r="H279" s="266">
        <f>VLOOKUP(C279,SINAPIJAN26!A:D,4,0)</f>
        <v>31.24</v>
      </c>
      <c r="I279" s="266"/>
      <c r="J279" s="266"/>
      <c r="K279" s="266">
        <f t="shared" ref="K279:K280" si="137">ROUND(H279*(1+25.61%),2)</f>
        <v>39.24</v>
      </c>
      <c r="L279" s="266"/>
      <c r="M279" s="266"/>
      <c r="N279" s="266">
        <f t="shared" ref="N279:N280" si="138">ROUND(K279*G279,2)</f>
        <v>20559.8</v>
      </c>
      <c r="O279" s="267"/>
      <c r="P279" s="45"/>
      <c r="Q279" s="50"/>
      <c r="R279" s="100"/>
      <c r="S279" s="49"/>
      <c r="T279" s="49"/>
      <c r="U279" s="49"/>
      <c r="V279" s="49"/>
      <c r="W279" s="49"/>
      <c r="X279" s="49"/>
      <c r="Y279" s="49"/>
      <c r="Z279" s="49"/>
      <c r="AA279" s="49"/>
      <c r="AB279" s="49"/>
      <c r="AC279" s="49"/>
      <c r="AD279" s="49"/>
      <c r="AE279" s="49"/>
      <c r="AF279" s="49"/>
      <c r="AG279" s="49"/>
      <c r="AH279" s="49"/>
      <c r="AI279" s="45"/>
    </row>
    <row r="280" spans="1:35" ht="15.75" customHeight="1" x14ac:dyDescent="0.2">
      <c r="A280" s="93"/>
      <c r="B280" s="263" t="s">
        <v>1455</v>
      </c>
      <c r="C280" s="264">
        <v>102219</v>
      </c>
      <c r="D280" s="263" t="s">
        <v>50</v>
      </c>
      <c r="E280" s="263" t="s">
        <v>284</v>
      </c>
      <c r="F280" s="265" t="s">
        <v>43</v>
      </c>
      <c r="G280" s="382">
        <v>523.95000000000005</v>
      </c>
      <c r="H280" s="266">
        <f>VLOOKUP(C280,SINAPIJAN26!A:D,4,0)</f>
        <v>22.64</v>
      </c>
      <c r="I280" s="266"/>
      <c r="J280" s="266"/>
      <c r="K280" s="266">
        <f t="shared" si="137"/>
        <v>28.44</v>
      </c>
      <c r="L280" s="266"/>
      <c r="M280" s="266"/>
      <c r="N280" s="266">
        <f t="shared" si="138"/>
        <v>14901.14</v>
      </c>
      <c r="O280" s="267"/>
      <c r="P280" s="45"/>
      <c r="Q280" s="50"/>
      <c r="R280" s="100"/>
      <c r="S280" s="49"/>
      <c r="T280" s="49"/>
      <c r="U280" s="49"/>
      <c r="V280" s="49"/>
      <c r="W280" s="49"/>
      <c r="X280" s="49"/>
      <c r="Y280" s="49"/>
      <c r="Z280" s="49"/>
      <c r="AA280" s="49"/>
      <c r="AB280" s="49"/>
      <c r="AC280" s="49"/>
      <c r="AD280" s="49"/>
      <c r="AE280" s="49"/>
      <c r="AF280" s="49"/>
      <c r="AG280" s="49"/>
      <c r="AH280" s="49"/>
      <c r="AI280" s="45"/>
    </row>
    <row r="281" spans="1:35" ht="15.75" customHeight="1" x14ac:dyDescent="0.2">
      <c r="A281" s="93"/>
      <c r="B281" s="259">
        <v>14</v>
      </c>
      <c r="C281" s="259"/>
      <c r="D281" s="259"/>
      <c r="E281" s="259" t="s">
        <v>285</v>
      </c>
      <c r="F281" s="259"/>
      <c r="G281" s="185"/>
      <c r="H281" s="185"/>
      <c r="I281" s="259"/>
      <c r="J281" s="259"/>
      <c r="K281" s="259"/>
      <c r="L281" s="259"/>
      <c r="M281" s="259"/>
      <c r="N281" s="261">
        <f>SUM(N282,N283)</f>
        <v>30916.719999999998</v>
      </c>
      <c r="O281" s="262"/>
      <c r="P281" s="45"/>
      <c r="Q281" s="50"/>
      <c r="R281" s="100"/>
      <c r="S281" s="49"/>
      <c r="T281" s="49"/>
      <c r="U281" s="49"/>
      <c r="V281" s="49"/>
      <c r="W281" s="49"/>
      <c r="X281" s="49"/>
      <c r="Y281" s="49"/>
      <c r="Z281" s="49"/>
      <c r="AA281" s="49"/>
      <c r="AB281" s="49"/>
      <c r="AC281" s="49"/>
      <c r="AD281" s="49"/>
      <c r="AE281" s="49"/>
      <c r="AF281" s="49"/>
      <c r="AG281" s="49"/>
      <c r="AH281" s="49"/>
      <c r="AI281" s="45"/>
    </row>
    <row r="282" spans="1:35" ht="15.75" customHeight="1" x14ac:dyDescent="0.2">
      <c r="A282" s="93"/>
      <c r="B282" s="263" t="s">
        <v>288</v>
      </c>
      <c r="C282" s="264" t="s">
        <v>955</v>
      </c>
      <c r="D282" s="263" t="s">
        <v>73</v>
      </c>
      <c r="E282" s="263" t="s">
        <v>956</v>
      </c>
      <c r="F282" s="265" t="s">
        <v>43</v>
      </c>
      <c r="G282" s="382">
        <v>31.66</v>
      </c>
      <c r="H282" s="266">
        <f>VLOOKUP(C282,CPUS!C:K,9,0)</f>
        <v>85.033900000000003</v>
      </c>
      <c r="I282" s="266"/>
      <c r="J282" s="266"/>
      <c r="K282" s="266">
        <f t="shared" ref="K282:K283" si="139">ROUND(H282*(1+25.61%),2)</f>
        <v>106.81</v>
      </c>
      <c r="L282" s="266"/>
      <c r="M282" s="266"/>
      <c r="N282" s="266">
        <f t="shared" ref="N282:N283" si="140">ROUND(K282*G282,2)</f>
        <v>3381.6</v>
      </c>
      <c r="O282" s="267"/>
      <c r="P282" s="45"/>
      <c r="Q282" s="50"/>
      <c r="R282" s="100"/>
      <c r="S282" s="49"/>
      <c r="T282" s="49"/>
      <c r="U282" s="49"/>
      <c r="V282" s="49"/>
      <c r="W282" s="49"/>
      <c r="X282" s="49"/>
      <c r="Y282" s="49"/>
      <c r="Z282" s="49"/>
      <c r="AA282" s="49"/>
      <c r="AB282" s="49"/>
      <c r="AC282" s="49"/>
      <c r="AD282" s="49"/>
      <c r="AE282" s="49"/>
      <c r="AF282" s="49"/>
      <c r="AG282" s="49"/>
      <c r="AH282" s="49"/>
      <c r="AI282" s="45"/>
    </row>
    <row r="283" spans="1:35" ht="15.75" customHeight="1" x14ac:dyDescent="0.2">
      <c r="A283" s="93"/>
      <c r="B283" s="263" t="s">
        <v>292</v>
      </c>
      <c r="C283" s="264">
        <v>101965</v>
      </c>
      <c r="D283" s="263" t="s">
        <v>50</v>
      </c>
      <c r="E283" s="263" t="s">
        <v>1456</v>
      </c>
      <c r="F283" s="265" t="s">
        <v>83</v>
      </c>
      <c r="G283" s="382">
        <v>151.4</v>
      </c>
      <c r="H283" s="266">
        <f>VLOOKUP(C283,SINAPIJAN26!A:D,4,0)</f>
        <v>144.79</v>
      </c>
      <c r="I283" s="266"/>
      <c r="J283" s="266"/>
      <c r="K283" s="266">
        <f t="shared" si="139"/>
        <v>181.87</v>
      </c>
      <c r="L283" s="266"/>
      <c r="M283" s="266"/>
      <c r="N283" s="266">
        <f t="shared" si="140"/>
        <v>27535.119999999999</v>
      </c>
      <c r="O283" s="267"/>
      <c r="P283" s="45"/>
      <c r="Q283" s="50"/>
      <c r="R283" s="100"/>
      <c r="S283" s="49"/>
      <c r="T283" s="49"/>
      <c r="U283" s="49"/>
      <c r="V283" s="49"/>
      <c r="W283" s="49"/>
      <c r="X283" s="49"/>
      <c r="Y283" s="49"/>
      <c r="Z283" s="49"/>
      <c r="AA283" s="49"/>
      <c r="AB283" s="49"/>
      <c r="AC283" s="49"/>
      <c r="AD283" s="49"/>
      <c r="AE283" s="49"/>
      <c r="AF283" s="49"/>
      <c r="AG283" s="49"/>
      <c r="AH283" s="49"/>
      <c r="AI283" s="45"/>
    </row>
    <row r="284" spans="1:35" ht="15.75" customHeight="1" x14ac:dyDescent="0.2">
      <c r="A284" s="93"/>
      <c r="B284" s="259">
        <v>15</v>
      </c>
      <c r="C284" s="259"/>
      <c r="D284" s="259"/>
      <c r="E284" s="259" t="s">
        <v>287</v>
      </c>
      <c r="F284" s="259"/>
      <c r="G284" s="185"/>
      <c r="H284" s="185"/>
      <c r="I284" s="259"/>
      <c r="J284" s="259"/>
      <c r="K284" s="259"/>
      <c r="L284" s="259"/>
      <c r="M284" s="259"/>
      <c r="N284" s="261">
        <f>SUM(N285+N287+N294)</f>
        <v>139704.02000000002</v>
      </c>
      <c r="O284" s="262"/>
      <c r="P284" s="45"/>
      <c r="Q284" s="50"/>
      <c r="R284" s="100"/>
      <c r="S284" s="49"/>
      <c r="T284" s="49"/>
      <c r="U284" s="49"/>
      <c r="V284" s="49"/>
      <c r="W284" s="49"/>
      <c r="X284" s="49"/>
      <c r="Y284" s="49"/>
      <c r="Z284" s="49"/>
      <c r="AA284" s="49"/>
      <c r="AB284" s="49"/>
      <c r="AC284" s="49"/>
      <c r="AD284" s="49"/>
      <c r="AE284" s="49"/>
      <c r="AF284" s="49"/>
      <c r="AG284" s="49"/>
      <c r="AH284" s="49"/>
      <c r="AI284" s="45"/>
    </row>
    <row r="285" spans="1:35" ht="15.75" customHeight="1" x14ac:dyDescent="0.2">
      <c r="A285" s="93"/>
      <c r="B285" s="259" t="s">
        <v>315</v>
      </c>
      <c r="C285" s="259"/>
      <c r="D285" s="259"/>
      <c r="E285" s="259" t="s">
        <v>289</v>
      </c>
      <c r="F285" s="259"/>
      <c r="G285" s="185"/>
      <c r="H285" s="185"/>
      <c r="I285" s="259"/>
      <c r="J285" s="259"/>
      <c r="K285" s="259"/>
      <c r="L285" s="259"/>
      <c r="M285" s="259"/>
      <c r="N285" s="261">
        <f>SUM(N286)</f>
        <v>1178.73</v>
      </c>
      <c r="O285" s="262"/>
      <c r="P285" s="45"/>
      <c r="Q285" s="50"/>
      <c r="R285" s="100"/>
      <c r="S285" s="49"/>
      <c r="T285" s="49"/>
      <c r="U285" s="49"/>
      <c r="V285" s="49"/>
      <c r="W285" s="49"/>
      <c r="X285" s="49"/>
      <c r="Y285" s="49"/>
      <c r="Z285" s="49"/>
      <c r="AA285" s="49"/>
      <c r="AB285" s="49"/>
      <c r="AC285" s="49"/>
      <c r="AD285" s="49"/>
      <c r="AE285" s="49"/>
      <c r="AF285" s="49"/>
      <c r="AG285" s="49"/>
      <c r="AH285" s="49"/>
      <c r="AI285" s="45"/>
    </row>
    <row r="286" spans="1:35" ht="15.75" customHeight="1" x14ac:dyDescent="0.2">
      <c r="A286" s="93"/>
      <c r="B286" s="263" t="s">
        <v>317</v>
      </c>
      <c r="C286" s="264">
        <v>100860</v>
      </c>
      <c r="D286" s="263" t="s">
        <v>50</v>
      </c>
      <c r="E286" s="263" t="s">
        <v>291</v>
      </c>
      <c r="F286" s="265" t="s">
        <v>52</v>
      </c>
      <c r="G286" s="382">
        <v>9</v>
      </c>
      <c r="H286" s="266">
        <f>VLOOKUP(C286,SINAPIJAN26!A:D,4,0)</f>
        <v>111.07</v>
      </c>
      <c r="I286" s="266"/>
      <c r="J286" s="266"/>
      <c r="K286" s="266">
        <f>ROUND(SUM(H286*(1+17.92%)),2)</f>
        <v>130.97</v>
      </c>
      <c r="L286" s="266"/>
      <c r="M286" s="266"/>
      <c r="N286" s="266">
        <f t="shared" ref="N286" si="141">K286*G286</f>
        <v>1178.73</v>
      </c>
      <c r="O286" s="267"/>
      <c r="P286" s="45"/>
      <c r="Q286" s="50"/>
      <c r="R286" s="100"/>
      <c r="S286" s="49"/>
      <c r="T286" s="49"/>
      <c r="U286" s="49"/>
      <c r="V286" s="49"/>
      <c r="W286" s="49"/>
      <c r="X286" s="49"/>
      <c r="Y286" s="49"/>
      <c r="Z286" s="49"/>
      <c r="AA286" s="49"/>
      <c r="AB286" s="49"/>
      <c r="AC286" s="49"/>
      <c r="AD286" s="49"/>
      <c r="AE286" s="49"/>
      <c r="AF286" s="49"/>
      <c r="AG286" s="49"/>
      <c r="AH286" s="49"/>
      <c r="AI286" s="45"/>
    </row>
    <row r="287" spans="1:35" ht="15.75" customHeight="1" x14ac:dyDescent="0.2">
      <c r="A287" s="93"/>
      <c r="B287" s="259" t="s">
        <v>355</v>
      </c>
      <c r="C287" s="259"/>
      <c r="D287" s="259"/>
      <c r="E287" s="259" t="s">
        <v>293</v>
      </c>
      <c r="F287" s="259"/>
      <c r="G287" s="185"/>
      <c r="H287" s="185"/>
      <c r="I287" s="259"/>
      <c r="J287" s="259"/>
      <c r="K287" s="259"/>
      <c r="L287" s="259"/>
      <c r="M287" s="259"/>
      <c r="N287" s="261">
        <f>SUM(N288:N293)</f>
        <v>54436.58</v>
      </c>
      <c r="O287" s="262"/>
      <c r="P287" s="45"/>
      <c r="Q287" s="50"/>
      <c r="R287" s="100"/>
      <c r="S287" s="49"/>
      <c r="T287" s="49"/>
      <c r="U287" s="49"/>
      <c r="V287" s="49"/>
      <c r="W287" s="49"/>
      <c r="X287" s="49"/>
      <c r="Y287" s="49"/>
      <c r="Z287" s="49"/>
      <c r="AA287" s="49"/>
      <c r="AB287" s="49"/>
      <c r="AC287" s="49"/>
      <c r="AD287" s="49"/>
      <c r="AE287" s="49"/>
      <c r="AF287" s="49"/>
      <c r="AG287" s="49"/>
      <c r="AH287" s="49"/>
      <c r="AI287" s="45"/>
    </row>
    <row r="288" spans="1:35" ht="15.75" customHeight="1" x14ac:dyDescent="0.2">
      <c r="A288" s="93"/>
      <c r="B288" s="263" t="s">
        <v>357</v>
      </c>
      <c r="C288" s="264">
        <v>86932</v>
      </c>
      <c r="D288" s="263" t="s">
        <v>50</v>
      </c>
      <c r="E288" s="263" t="s">
        <v>1742</v>
      </c>
      <c r="F288" s="265" t="s">
        <v>52</v>
      </c>
      <c r="G288" s="382">
        <v>23</v>
      </c>
      <c r="H288" s="266">
        <f>VLOOKUP(C288,SINAPIJAN26!A:D,4,0)</f>
        <v>615.47</v>
      </c>
      <c r="I288" s="266"/>
      <c r="J288" s="266"/>
      <c r="K288" s="266">
        <f t="shared" ref="K288" si="142">ROUND(H288*(1+25.61%),2)</f>
        <v>773.09</v>
      </c>
      <c r="L288" s="266"/>
      <c r="M288" s="266"/>
      <c r="N288" s="266">
        <f t="shared" ref="N288" si="143">ROUND(K288*G288,2)</f>
        <v>17781.07</v>
      </c>
      <c r="O288" s="267"/>
      <c r="P288" s="45"/>
      <c r="Q288" s="50"/>
      <c r="R288" s="100"/>
      <c r="S288" s="49"/>
      <c r="T288" s="49"/>
      <c r="U288" s="49"/>
      <c r="V288" s="49"/>
      <c r="W288" s="49"/>
      <c r="X288" s="49"/>
      <c r="Y288" s="49"/>
      <c r="Z288" s="49"/>
      <c r="AA288" s="49"/>
      <c r="AB288" s="49"/>
      <c r="AC288" s="49"/>
      <c r="AD288" s="49"/>
      <c r="AE288" s="49"/>
      <c r="AF288" s="49"/>
      <c r="AG288" s="49"/>
      <c r="AH288" s="49"/>
      <c r="AI288" s="45"/>
    </row>
    <row r="289" spans="1:35" ht="15.75" customHeight="1" x14ac:dyDescent="0.2">
      <c r="A289" s="93"/>
      <c r="B289" s="263" t="s">
        <v>2020</v>
      </c>
      <c r="C289" s="264" t="s">
        <v>1743</v>
      </c>
      <c r="D289" s="263" t="s">
        <v>73</v>
      </c>
      <c r="E289" s="263" t="s">
        <v>1744</v>
      </c>
      <c r="F289" s="265" t="s">
        <v>52</v>
      </c>
      <c r="G289" s="382">
        <v>1</v>
      </c>
      <c r="H289" s="266">
        <f>VLOOKUP(C289,CPUS!C:K,9,0)</f>
        <v>232.10750000000002</v>
      </c>
      <c r="I289" s="266"/>
      <c r="J289" s="266"/>
      <c r="K289" s="266">
        <f t="shared" ref="K289:K293" si="144">ROUND(H289*(1+25.61%),2)</f>
        <v>291.55</v>
      </c>
      <c r="L289" s="266"/>
      <c r="M289" s="266"/>
      <c r="N289" s="266">
        <f t="shared" ref="N289:N293" si="145">ROUND(K289*G289,2)</f>
        <v>291.55</v>
      </c>
      <c r="O289" s="267"/>
      <c r="P289" s="45"/>
      <c r="Q289" s="50"/>
      <c r="R289" s="140"/>
      <c r="S289" s="49"/>
      <c r="T289" s="49"/>
      <c r="U289" s="49"/>
      <c r="V289" s="49"/>
      <c r="W289" s="49"/>
      <c r="X289" s="49"/>
      <c r="Y289" s="49"/>
      <c r="Z289" s="49"/>
      <c r="AA289" s="49"/>
      <c r="AB289" s="49"/>
      <c r="AC289" s="49"/>
      <c r="AD289" s="49"/>
      <c r="AE289" s="49"/>
      <c r="AF289" s="49"/>
      <c r="AG289" s="49"/>
      <c r="AH289" s="49"/>
      <c r="AI289" s="45"/>
    </row>
    <row r="290" spans="1:35" ht="15.75" customHeight="1" x14ac:dyDescent="0.2">
      <c r="A290" s="93"/>
      <c r="B290" s="263" t="s">
        <v>2021</v>
      </c>
      <c r="C290" s="264">
        <v>86939</v>
      </c>
      <c r="D290" s="263" t="s">
        <v>50</v>
      </c>
      <c r="E290" s="263" t="s">
        <v>296</v>
      </c>
      <c r="F290" s="265" t="s">
        <v>52</v>
      </c>
      <c r="G290" s="382">
        <v>46</v>
      </c>
      <c r="H290" s="266">
        <f>VLOOKUP(C290,SINAPIJAN26!A:D,4,0)</f>
        <v>490.58</v>
      </c>
      <c r="I290" s="266"/>
      <c r="J290" s="266"/>
      <c r="K290" s="266">
        <f t="shared" si="144"/>
        <v>616.22</v>
      </c>
      <c r="L290" s="266"/>
      <c r="M290" s="266"/>
      <c r="N290" s="266">
        <f t="shared" si="145"/>
        <v>28346.12</v>
      </c>
      <c r="O290" s="267"/>
      <c r="P290" s="45"/>
      <c r="Q290" s="50"/>
      <c r="R290" s="49"/>
      <c r="S290" s="49"/>
      <c r="T290" s="49"/>
      <c r="U290" s="49"/>
      <c r="V290" s="49"/>
      <c r="W290" s="49"/>
      <c r="X290" s="49"/>
      <c r="Y290" s="49"/>
      <c r="Z290" s="49"/>
      <c r="AA290" s="49"/>
      <c r="AB290" s="49"/>
      <c r="AC290" s="49"/>
      <c r="AD290" s="49"/>
      <c r="AE290" s="49"/>
      <c r="AF290" s="49"/>
      <c r="AG290" s="49"/>
      <c r="AH290" s="49"/>
      <c r="AI290" s="45"/>
    </row>
    <row r="291" spans="1:35" ht="15.75" customHeight="1" x14ac:dyDescent="0.2">
      <c r="A291" s="141"/>
      <c r="B291" s="263" t="s">
        <v>2022</v>
      </c>
      <c r="C291" s="264">
        <v>86919</v>
      </c>
      <c r="D291" s="263" t="s">
        <v>50</v>
      </c>
      <c r="E291" s="263" t="s">
        <v>298</v>
      </c>
      <c r="F291" s="265" t="s">
        <v>52</v>
      </c>
      <c r="G291" s="382">
        <v>3</v>
      </c>
      <c r="H291" s="266">
        <f>VLOOKUP(C291,SINAPIJAN26!A:D,4,0)</f>
        <v>1029.08</v>
      </c>
      <c r="I291" s="266"/>
      <c r="J291" s="266"/>
      <c r="K291" s="266">
        <f t="shared" si="144"/>
        <v>1292.6300000000001</v>
      </c>
      <c r="L291" s="266"/>
      <c r="M291" s="266"/>
      <c r="N291" s="266">
        <f t="shared" si="145"/>
        <v>3877.89</v>
      </c>
      <c r="O291" s="267"/>
      <c r="P291" s="45"/>
      <c r="Q291" s="50"/>
      <c r="R291" s="142"/>
      <c r="S291" s="142"/>
      <c r="T291" s="142"/>
      <c r="U291" s="142"/>
      <c r="V291" s="142"/>
      <c r="W291" s="142"/>
      <c r="X291" s="142"/>
      <c r="Y291" s="142"/>
      <c r="Z291" s="142"/>
      <c r="AA291" s="142"/>
      <c r="AB291" s="142"/>
      <c r="AC291" s="142"/>
      <c r="AD291" s="142"/>
      <c r="AE291" s="142"/>
      <c r="AF291" s="142"/>
      <c r="AG291" s="142"/>
      <c r="AH291" s="142"/>
      <c r="AI291" s="45"/>
    </row>
    <row r="292" spans="1:35" ht="15.75" customHeight="1" x14ac:dyDescent="0.2">
      <c r="A292" s="141"/>
      <c r="B292" s="263" t="s">
        <v>2023</v>
      </c>
      <c r="C292" s="264">
        <v>100858</v>
      </c>
      <c r="D292" s="263" t="s">
        <v>50</v>
      </c>
      <c r="E292" s="263" t="s">
        <v>793</v>
      </c>
      <c r="F292" s="265" t="s">
        <v>52</v>
      </c>
      <c r="G292" s="382">
        <v>2</v>
      </c>
      <c r="H292" s="266">
        <f>VLOOKUP(C292,SINAPIJAN26!A:D,4,0)</f>
        <v>739.85</v>
      </c>
      <c r="I292" s="266"/>
      <c r="J292" s="266"/>
      <c r="K292" s="266">
        <f t="shared" si="144"/>
        <v>929.33</v>
      </c>
      <c r="L292" s="266"/>
      <c r="M292" s="266"/>
      <c r="N292" s="266">
        <f t="shared" si="145"/>
        <v>1858.66</v>
      </c>
      <c r="O292" s="267"/>
      <c r="P292" s="45"/>
      <c r="Q292" s="50"/>
      <c r="R292" s="142"/>
      <c r="S292" s="142"/>
      <c r="T292" s="142"/>
      <c r="U292" s="142"/>
      <c r="V292" s="142"/>
      <c r="W292" s="142"/>
      <c r="X292" s="142"/>
      <c r="Y292" s="142"/>
      <c r="Z292" s="142"/>
      <c r="AA292" s="142"/>
      <c r="AB292" s="142"/>
      <c r="AC292" s="142"/>
      <c r="AD292" s="142"/>
      <c r="AE292" s="142"/>
      <c r="AF292" s="142"/>
      <c r="AG292" s="142"/>
      <c r="AH292" s="142"/>
      <c r="AI292" s="45"/>
    </row>
    <row r="293" spans="1:35" ht="15.75" customHeight="1" x14ac:dyDescent="0.2">
      <c r="A293" s="141"/>
      <c r="B293" s="263" t="s">
        <v>2024</v>
      </c>
      <c r="C293" s="264">
        <v>86901</v>
      </c>
      <c r="D293" s="263" t="s">
        <v>50</v>
      </c>
      <c r="E293" s="263" t="s">
        <v>301</v>
      </c>
      <c r="F293" s="265" t="s">
        <v>52</v>
      </c>
      <c r="G293" s="382">
        <v>11</v>
      </c>
      <c r="H293" s="266">
        <f>VLOOKUP(C293,SINAPIJAN26!A:D,4,0)</f>
        <v>165.11</v>
      </c>
      <c r="I293" s="266"/>
      <c r="J293" s="266"/>
      <c r="K293" s="266">
        <f t="shared" si="144"/>
        <v>207.39</v>
      </c>
      <c r="L293" s="266"/>
      <c r="M293" s="266"/>
      <c r="N293" s="266">
        <f t="shared" si="145"/>
        <v>2281.29</v>
      </c>
      <c r="O293" s="267"/>
      <c r="P293" s="45"/>
      <c r="Q293" s="50"/>
      <c r="R293" s="142"/>
      <c r="S293" s="142"/>
      <c r="T293" s="142"/>
      <c r="U293" s="142"/>
      <c r="V293" s="142"/>
      <c r="W293" s="142"/>
      <c r="X293" s="142"/>
      <c r="Y293" s="142"/>
      <c r="Z293" s="142"/>
      <c r="AA293" s="142"/>
      <c r="AB293" s="142"/>
      <c r="AC293" s="142"/>
      <c r="AD293" s="142"/>
      <c r="AE293" s="142"/>
      <c r="AF293" s="142"/>
      <c r="AG293" s="142"/>
      <c r="AH293" s="142"/>
      <c r="AI293" s="45"/>
    </row>
    <row r="294" spans="1:35" ht="15.75" customHeight="1" x14ac:dyDescent="0.2">
      <c r="A294" s="141"/>
      <c r="B294" s="259" t="s">
        <v>2025</v>
      </c>
      <c r="C294" s="259"/>
      <c r="D294" s="259"/>
      <c r="E294" s="259" t="s">
        <v>302</v>
      </c>
      <c r="F294" s="259"/>
      <c r="G294" s="185"/>
      <c r="H294" s="185"/>
      <c r="I294" s="259"/>
      <c r="J294" s="259"/>
      <c r="K294" s="259"/>
      <c r="L294" s="259"/>
      <c r="M294" s="259"/>
      <c r="N294" s="261">
        <f>SUM(N295:N308)</f>
        <v>84088.71</v>
      </c>
      <c r="O294" s="262"/>
      <c r="P294" s="45"/>
      <c r="Q294" s="50"/>
      <c r="R294" s="142"/>
      <c r="S294" s="142"/>
      <c r="T294" s="142"/>
      <c r="U294" s="142"/>
      <c r="V294" s="142"/>
      <c r="W294" s="142"/>
      <c r="X294" s="142"/>
      <c r="Y294" s="142"/>
      <c r="Z294" s="142"/>
      <c r="AA294" s="142"/>
      <c r="AB294" s="142"/>
      <c r="AC294" s="142"/>
      <c r="AD294" s="142"/>
      <c r="AE294" s="142"/>
      <c r="AF294" s="142"/>
      <c r="AG294" s="142"/>
      <c r="AH294" s="142"/>
      <c r="AI294" s="45"/>
    </row>
    <row r="295" spans="1:35" ht="15.75" customHeight="1" x14ac:dyDescent="0.2">
      <c r="A295" s="20"/>
      <c r="B295" s="263" t="s">
        <v>2026</v>
      </c>
      <c r="C295" s="264" t="s">
        <v>1014</v>
      </c>
      <c r="D295" s="263" t="s">
        <v>73</v>
      </c>
      <c r="E295" s="263" t="s">
        <v>1015</v>
      </c>
      <c r="F295" s="265" t="s">
        <v>52</v>
      </c>
      <c r="G295" s="382">
        <v>3</v>
      </c>
      <c r="H295" s="266">
        <f>VLOOKUP(C295,CPUS!C:K,9,0)</f>
        <v>2431.2460000000001</v>
      </c>
      <c r="I295" s="266"/>
      <c r="J295" s="266"/>
      <c r="K295" s="266">
        <f t="shared" ref="K295" si="146">ROUND(H295*(1+25.61%),2)</f>
        <v>3053.89</v>
      </c>
      <c r="L295" s="266"/>
      <c r="M295" s="266"/>
      <c r="N295" s="266">
        <f t="shared" ref="N295" si="147">ROUND(K295*G295,2)</f>
        <v>9161.67</v>
      </c>
      <c r="O295" s="267"/>
      <c r="P295" s="45"/>
      <c r="Q295" s="50"/>
      <c r="R295" s="142"/>
      <c r="S295" s="142"/>
      <c r="T295" s="142"/>
      <c r="U295" s="142"/>
      <c r="V295" s="142"/>
      <c r="W295" s="142"/>
      <c r="X295" s="142"/>
      <c r="Y295" s="142"/>
      <c r="Z295" s="142"/>
      <c r="AA295" s="142"/>
      <c r="AB295" s="142"/>
      <c r="AC295" s="142"/>
      <c r="AD295" s="142"/>
      <c r="AE295" s="142"/>
      <c r="AF295" s="142"/>
      <c r="AG295" s="142"/>
      <c r="AH295" s="142"/>
      <c r="AI295" s="45"/>
    </row>
    <row r="296" spans="1:35" ht="15.75" customHeight="1" x14ac:dyDescent="0.2">
      <c r="A296" s="20"/>
      <c r="B296" s="263" t="s">
        <v>2027</v>
      </c>
      <c r="C296" s="264">
        <v>86900</v>
      </c>
      <c r="D296" s="263" t="s">
        <v>50</v>
      </c>
      <c r="E296" s="263" t="s">
        <v>305</v>
      </c>
      <c r="F296" s="265" t="s">
        <v>52</v>
      </c>
      <c r="G296" s="382">
        <v>17</v>
      </c>
      <c r="H296" s="266">
        <f>VLOOKUP(C296,SINAPIJAN26!A:D,4,0)</f>
        <v>229.3</v>
      </c>
      <c r="I296" s="266"/>
      <c r="J296" s="266"/>
      <c r="K296" s="266">
        <f t="shared" ref="K296:K308" si="148">ROUND(H296*(1+25.61%),2)</f>
        <v>288.02</v>
      </c>
      <c r="L296" s="266"/>
      <c r="M296" s="266"/>
      <c r="N296" s="266">
        <f t="shared" ref="N296:N308" si="149">ROUND(K296*G296,2)</f>
        <v>4896.34</v>
      </c>
      <c r="O296" s="267"/>
      <c r="P296" s="45"/>
      <c r="Q296" s="50"/>
      <c r="R296" s="142"/>
      <c r="S296" s="142"/>
      <c r="T296" s="142"/>
      <c r="U296" s="142"/>
      <c r="V296" s="142"/>
      <c r="W296" s="142"/>
      <c r="X296" s="142"/>
      <c r="Y296" s="142"/>
      <c r="Z296" s="142"/>
      <c r="AA296" s="142"/>
      <c r="AB296" s="142"/>
      <c r="AC296" s="142"/>
      <c r="AD296" s="142"/>
      <c r="AE296" s="142"/>
      <c r="AF296" s="142"/>
      <c r="AG296" s="142"/>
      <c r="AH296" s="142"/>
      <c r="AI296" s="45"/>
    </row>
    <row r="297" spans="1:35" ht="15.75" customHeight="1" x14ac:dyDescent="0.2">
      <c r="A297" s="20"/>
      <c r="B297" s="263" t="s">
        <v>2028</v>
      </c>
      <c r="C297" s="264">
        <v>86913</v>
      </c>
      <c r="D297" s="263" t="s">
        <v>50</v>
      </c>
      <c r="E297" s="263" t="s">
        <v>307</v>
      </c>
      <c r="F297" s="265" t="s">
        <v>52</v>
      </c>
      <c r="G297" s="382">
        <v>6</v>
      </c>
      <c r="H297" s="266">
        <f>VLOOKUP(C297,SINAPIJAN26!A:D,4,0)</f>
        <v>65.599999999999994</v>
      </c>
      <c r="I297" s="266"/>
      <c r="J297" s="266"/>
      <c r="K297" s="266">
        <f t="shared" si="148"/>
        <v>82.4</v>
      </c>
      <c r="L297" s="266"/>
      <c r="M297" s="266"/>
      <c r="N297" s="266">
        <f t="shared" si="149"/>
        <v>494.4</v>
      </c>
      <c r="O297" s="267"/>
      <c r="P297" s="45"/>
      <c r="Q297" s="50"/>
      <c r="R297" s="142"/>
      <c r="S297" s="142"/>
      <c r="T297" s="142"/>
      <c r="U297" s="142"/>
      <c r="V297" s="142"/>
      <c r="W297" s="142"/>
      <c r="X297" s="142"/>
      <c r="Y297" s="142"/>
      <c r="Z297" s="142"/>
      <c r="AA297" s="142"/>
      <c r="AB297" s="142"/>
      <c r="AC297" s="142"/>
      <c r="AD297" s="142"/>
      <c r="AE297" s="142"/>
      <c r="AF297" s="142"/>
      <c r="AG297" s="142"/>
      <c r="AH297" s="142"/>
      <c r="AI297" s="45"/>
    </row>
    <row r="298" spans="1:35" ht="15.75" customHeight="1" x14ac:dyDescent="0.2">
      <c r="A298" s="20"/>
      <c r="B298" s="263" t="s">
        <v>2029</v>
      </c>
      <c r="C298" s="264" t="s">
        <v>1047</v>
      </c>
      <c r="D298" s="263" t="s">
        <v>73</v>
      </c>
      <c r="E298" s="263" t="s">
        <v>308</v>
      </c>
      <c r="F298" s="265" t="s">
        <v>52</v>
      </c>
      <c r="G298" s="382">
        <v>3</v>
      </c>
      <c r="H298" s="266">
        <f>VLOOKUP(C298,CPUS!C:K,9,0)</f>
        <v>26.626000000000001</v>
      </c>
      <c r="I298" s="266"/>
      <c r="J298" s="266"/>
      <c r="K298" s="266">
        <f t="shared" si="148"/>
        <v>33.44</v>
      </c>
      <c r="L298" s="266"/>
      <c r="M298" s="266"/>
      <c r="N298" s="266">
        <f t="shared" si="149"/>
        <v>100.32</v>
      </c>
      <c r="O298" s="267"/>
      <c r="P298" s="45"/>
      <c r="Q298" s="50"/>
      <c r="R298" s="142"/>
      <c r="S298" s="142"/>
      <c r="T298" s="142"/>
      <c r="U298" s="142"/>
      <c r="V298" s="142"/>
      <c r="W298" s="142"/>
      <c r="X298" s="142"/>
      <c r="Y298" s="142"/>
      <c r="Z298" s="142"/>
      <c r="AA298" s="142"/>
      <c r="AB298" s="142"/>
      <c r="AC298" s="142"/>
      <c r="AD298" s="142"/>
      <c r="AE298" s="142"/>
      <c r="AF298" s="142"/>
      <c r="AG298" s="142"/>
      <c r="AH298" s="142"/>
      <c r="AI298" s="45"/>
    </row>
    <row r="299" spans="1:35" ht="15.75" customHeight="1" x14ac:dyDescent="0.2">
      <c r="A299" s="20"/>
      <c r="B299" s="263" t="s">
        <v>2030</v>
      </c>
      <c r="C299" s="264" t="s">
        <v>1018</v>
      </c>
      <c r="D299" s="263" t="s">
        <v>73</v>
      </c>
      <c r="E299" s="263" t="s">
        <v>309</v>
      </c>
      <c r="F299" s="265" t="s">
        <v>52</v>
      </c>
      <c r="G299" s="382">
        <v>17</v>
      </c>
      <c r="H299" s="266">
        <f>VLOOKUP(C299,CPUS!C:K,9,0)</f>
        <v>95.311999999999998</v>
      </c>
      <c r="I299" s="266"/>
      <c r="J299" s="266"/>
      <c r="K299" s="266">
        <f t="shared" si="148"/>
        <v>119.72</v>
      </c>
      <c r="L299" s="266"/>
      <c r="M299" s="266"/>
      <c r="N299" s="266">
        <f t="shared" si="149"/>
        <v>2035.24</v>
      </c>
      <c r="O299" s="267"/>
      <c r="P299" s="45"/>
      <c r="Q299" s="50"/>
      <c r="R299" s="142"/>
      <c r="S299" s="142"/>
      <c r="T299" s="142"/>
      <c r="U299" s="142"/>
      <c r="V299" s="142"/>
      <c r="W299" s="142"/>
      <c r="X299" s="142"/>
      <c r="Y299" s="142"/>
      <c r="Z299" s="142"/>
      <c r="AA299" s="142"/>
      <c r="AB299" s="142"/>
      <c r="AC299" s="142"/>
      <c r="AD299" s="142"/>
      <c r="AE299" s="142"/>
      <c r="AF299" s="142"/>
      <c r="AG299" s="142"/>
      <c r="AH299" s="142"/>
      <c r="AI299" s="45"/>
    </row>
    <row r="300" spans="1:35" ht="15.75" customHeight="1" x14ac:dyDescent="0.2">
      <c r="A300" s="20"/>
      <c r="B300" s="263" t="s">
        <v>2031</v>
      </c>
      <c r="C300" s="264" t="s">
        <v>976</v>
      </c>
      <c r="D300" s="263" t="s">
        <v>73</v>
      </c>
      <c r="E300" s="263" t="s">
        <v>977</v>
      </c>
      <c r="F300" s="265" t="s">
        <v>52</v>
      </c>
      <c r="G300" s="382">
        <v>57</v>
      </c>
      <c r="H300" s="266">
        <f>VLOOKUP(C300,CPUS!C:K,9,0)</f>
        <v>288.61500000000001</v>
      </c>
      <c r="I300" s="266"/>
      <c r="J300" s="266"/>
      <c r="K300" s="266">
        <f t="shared" si="148"/>
        <v>362.53</v>
      </c>
      <c r="L300" s="266"/>
      <c r="M300" s="266"/>
      <c r="N300" s="266">
        <f t="shared" si="149"/>
        <v>20664.21</v>
      </c>
      <c r="O300" s="267"/>
      <c r="P300" s="45"/>
      <c r="Q300" s="50"/>
      <c r="R300" s="142"/>
      <c r="S300" s="142"/>
      <c r="T300" s="142"/>
      <c r="U300" s="142"/>
      <c r="V300" s="142"/>
      <c r="W300" s="142"/>
      <c r="X300" s="142"/>
      <c r="Y300" s="142"/>
      <c r="Z300" s="142"/>
      <c r="AA300" s="142"/>
      <c r="AB300" s="142"/>
      <c r="AC300" s="142"/>
      <c r="AD300" s="142"/>
      <c r="AE300" s="142"/>
      <c r="AF300" s="142"/>
      <c r="AG300" s="142"/>
      <c r="AH300" s="142"/>
      <c r="AI300" s="45"/>
    </row>
    <row r="301" spans="1:35" ht="15.75" customHeight="1" x14ac:dyDescent="0.2">
      <c r="A301" s="20"/>
      <c r="B301" s="263" t="s">
        <v>2032</v>
      </c>
      <c r="C301" s="264" t="s">
        <v>990</v>
      </c>
      <c r="D301" s="263" t="s">
        <v>73</v>
      </c>
      <c r="E301" s="263" t="s">
        <v>991</v>
      </c>
      <c r="F301" s="265" t="s">
        <v>52</v>
      </c>
      <c r="G301" s="382">
        <v>12</v>
      </c>
      <c r="H301" s="266">
        <f>VLOOKUP(C301,CPUS!C:K,9,0)</f>
        <v>821.58199999999988</v>
      </c>
      <c r="I301" s="266"/>
      <c r="J301" s="266"/>
      <c r="K301" s="266">
        <f t="shared" si="148"/>
        <v>1031.99</v>
      </c>
      <c r="L301" s="266"/>
      <c r="M301" s="266"/>
      <c r="N301" s="266">
        <f t="shared" si="149"/>
        <v>12383.88</v>
      </c>
      <c r="O301" s="267"/>
      <c r="P301" s="45"/>
      <c r="Q301" s="50"/>
      <c r="R301" s="142"/>
      <c r="S301" s="142"/>
      <c r="T301" s="142"/>
      <c r="U301" s="142"/>
      <c r="V301" s="142"/>
      <c r="W301" s="142"/>
      <c r="X301" s="142"/>
      <c r="Y301" s="142"/>
      <c r="Z301" s="142"/>
      <c r="AA301" s="142"/>
      <c r="AB301" s="142"/>
      <c r="AC301" s="142"/>
      <c r="AD301" s="142"/>
      <c r="AE301" s="142"/>
      <c r="AF301" s="142"/>
      <c r="AG301" s="142"/>
      <c r="AH301" s="142"/>
      <c r="AI301" s="45"/>
    </row>
    <row r="302" spans="1:35" ht="15.75" customHeight="1" x14ac:dyDescent="0.2">
      <c r="A302" s="20"/>
      <c r="B302" s="263" t="s">
        <v>2033</v>
      </c>
      <c r="C302" s="264">
        <v>100868</v>
      </c>
      <c r="D302" s="263" t="s">
        <v>50</v>
      </c>
      <c r="E302" s="263" t="s">
        <v>1745</v>
      </c>
      <c r="F302" s="265" t="s">
        <v>52</v>
      </c>
      <c r="G302" s="382">
        <v>22</v>
      </c>
      <c r="H302" s="266">
        <f>VLOOKUP(C302,SINAPIJAN26!A:D,4,0)</f>
        <v>284.44</v>
      </c>
      <c r="I302" s="266"/>
      <c r="J302" s="266"/>
      <c r="K302" s="266">
        <f t="shared" si="148"/>
        <v>357.29</v>
      </c>
      <c r="L302" s="266"/>
      <c r="M302" s="266"/>
      <c r="N302" s="266">
        <f t="shared" si="149"/>
        <v>7860.38</v>
      </c>
      <c r="O302" s="267"/>
      <c r="P302" s="45"/>
      <c r="Q302" s="50"/>
      <c r="R302" s="142"/>
      <c r="S302" s="142"/>
      <c r="T302" s="142"/>
      <c r="U302" s="142"/>
      <c r="V302" s="142"/>
      <c r="W302" s="142"/>
      <c r="X302" s="142"/>
      <c r="Y302" s="142"/>
      <c r="Z302" s="142"/>
      <c r="AA302" s="142"/>
      <c r="AB302" s="142"/>
      <c r="AC302" s="142"/>
      <c r="AD302" s="142"/>
      <c r="AE302" s="142"/>
      <c r="AF302" s="142"/>
      <c r="AG302" s="142"/>
      <c r="AH302" s="142"/>
      <c r="AI302" s="45"/>
    </row>
    <row r="303" spans="1:35" ht="15.75" customHeight="1" x14ac:dyDescent="0.2">
      <c r="A303" s="20"/>
      <c r="B303" s="263" t="s">
        <v>2034</v>
      </c>
      <c r="C303" s="264" t="s">
        <v>1027</v>
      </c>
      <c r="D303" s="263" t="s">
        <v>73</v>
      </c>
      <c r="E303" s="263" t="s">
        <v>1028</v>
      </c>
      <c r="F303" s="265" t="s">
        <v>52</v>
      </c>
      <c r="G303" s="382">
        <v>20</v>
      </c>
      <c r="H303" s="266">
        <f>VLOOKUP(C303,CPUS!C:K,9,0)</f>
        <v>115.34700000000001</v>
      </c>
      <c r="I303" s="266"/>
      <c r="J303" s="266"/>
      <c r="K303" s="266">
        <f t="shared" si="148"/>
        <v>144.88999999999999</v>
      </c>
      <c r="L303" s="266"/>
      <c r="M303" s="266"/>
      <c r="N303" s="266">
        <f t="shared" si="149"/>
        <v>2897.8</v>
      </c>
      <c r="O303" s="267"/>
      <c r="P303" s="45"/>
      <c r="Q303" s="50"/>
      <c r="R303" s="142"/>
      <c r="S303" s="142"/>
      <c r="T303" s="142"/>
      <c r="U303" s="142"/>
      <c r="V303" s="142"/>
      <c r="W303" s="142"/>
      <c r="X303" s="142"/>
      <c r="Y303" s="142"/>
      <c r="Z303" s="142"/>
      <c r="AA303" s="142"/>
      <c r="AB303" s="142"/>
      <c r="AC303" s="142"/>
      <c r="AD303" s="142"/>
      <c r="AE303" s="142"/>
      <c r="AF303" s="142"/>
      <c r="AG303" s="142"/>
      <c r="AH303" s="142"/>
      <c r="AI303" s="45"/>
    </row>
    <row r="304" spans="1:35" ht="15.75" customHeight="1" x14ac:dyDescent="0.2">
      <c r="A304" s="56"/>
      <c r="B304" s="263" t="s">
        <v>2035</v>
      </c>
      <c r="C304" s="264">
        <v>100865</v>
      </c>
      <c r="D304" s="263" t="s">
        <v>50</v>
      </c>
      <c r="E304" s="263" t="s">
        <v>1747</v>
      </c>
      <c r="F304" s="265" t="s">
        <v>52</v>
      </c>
      <c r="G304" s="382">
        <v>1</v>
      </c>
      <c r="H304" s="266">
        <f>VLOOKUP(C304,SINAPIJAN26!A:D,4,0)</f>
        <v>395.4</v>
      </c>
      <c r="I304" s="266"/>
      <c r="J304" s="266"/>
      <c r="K304" s="266">
        <f t="shared" si="148"/>
        <v>496.66</v>
      </c>
      <c r="L304" s="266"/>
      <c r="M304" s="266"/>
      <c r="N304" s="266">
        <f t="shared" si="149"/>
        <v>496.66</v>
      </c>
      <c r="O304" s="267"/>
      <c r="P304" s="45"/>
      <c r="Q304" s="50"/>
      <c r="R304" s="45"/>
      <c r="S304" s="45"/>
      <c r="T304" s="45"/>
      <c r="U304" s="45"/>
      <c r="V304" s="45"/>
      <c r="W304" s="45"/>
      <c r="X304" s="45"/>
      <c r="Y304" s="45"/>
      <c r="Z304" s="45"/>
      <c r="AA304" s="45"/>
      <c r="AB304" s="45"/>
      <c r="AC304" s="45"/>
      <c r="AD304" s="45"/>
      <c r="AE304" s="45"/>
      <c r="AF304" s="45"/>
      <c r="AG304" s="45"/>
      <c r="AH304" s="45"/>
      <c r="AI304" s="45"/>
    </row>
    <row r="305" spans="1:35" ht="15.75" customHeight="1" x14ac:dyDescent="0.2">
      <c r="A305" s="56"/>
      <c r="B305" s="263" t="s">
        <v>2036</v>
      </c>
      <c r="C305" s="264">
        <v>100867</v>
      </c>
      <c r="D305" s="263" t="s">
        <v>50</v>
      </c>
      <c r="E305" s="263" t="s">
        <v>1748</v>
      </c>
      <c r="F305" s="265" t="s">
        <v>52</v>
      </c>
      <c r="G305" s="382">
        <v>39</v>
      </c>
      <c r="H305" s="266">
        <f>VLOOKUP(C305,SINAPIJAN26!A:D,4,0)</f>
        <v>276.98</v>
      </c>
      <c r="I305" s="266"/>
      <c r="J305" s="266"/>
      <c r="K305" s="266">
        <f t="shared" si="148"/>
        <v>347.91</v>
      </c>
      <c r="L305" s="266"/>
      <c r="M305" s="266"/>
      <c r="N305" s="266">
        <f t="shared" si="149"/>
        <v>13568.49</v>
      </c>
      <c r="O305" s="267"/>
      <c r="P305" s="45"/>
      <c r="Q305" s="50"/>
      <c r="R305" s="45"/>
      <c r="S305" s="45"/>
      <c r="T305" s="45"/>
      <c r="U305" s="45"/>
      <c r="V305" s="45"/>
      <c r="W305" s="45"/>
      <c r="X305" s="45"/>
      <c r="Y305" s="45"/>
      <c r="Z305" s="45"/>
      <c r="AA305" s="45"/>
      <c r="AB305" s="45"/>
      <c r="AC305" s="45"/>
      <c r="AD305" s="45"/>
      <c r="AE305" s="45"/>
      <c r="AF305" s="45"/>
      <c r="AG305" s="45"/>
      <c r="AH305" s="45"/>
      <c r="AI305" s="45"/>
    </row>
    <row r="306" spans="1:35" ht="15.75" customHeight="1" x14ac:dyDescent="0.2">
      <c r="A306" s="56"/>
      <c r="B306" s="263" t="s">
        <v>2037</v>
      </c>
      <c r="C306" s="264">
        <v>100875</v>
      </c>
      <c r="D306" s="263" t="s">
        <v>50</v>
      </c>
      <c r="E306" s="263" t="s">
        <v>796</v>
      </c>
      <c r="F306" s="265" t="s">
        <v>52</v>
      </c>
      <c r="G306" s="382">
        <v>3</v>
      </c>
      <c r="H306" s="266">
        <f>VLOOKUP(C306,SINAPIJAN26!A:D,4,0)</f>
        <v>738.88</v>
      </c>
      <c r="I306" s="266"/>
      <c r="J306" s="266"/>
      <c r="K306" s="266">
        <f t="shared" si="148"/>
        <v>928.11</v>
      </c>
      <c r="L306" s="266"/>
      <c r="M306" s="266"/>
      <c r="N306" s="266">
        <f t="shared" si="149"/>
        <v>2784.33</v>
      </c>
      <c r="O306" s="267"/>
      <c r="P306" s="45"/>
      <c r="Q306" s="50"/>
      <c r="R306" s="45"/>
      <c r="S306" s="45"/>
      <c r="T306" s="45"/>
      <c r="U306" s="45"/>
      <c r="V306" s="45"/>
      <c r="W306" s="45"/>
      <c r="X306" s="45"/>
      <c r="Y306" s="45"/>
      <c r="Z306" s="45"/>
      <c r="AA306" s="45"/>
      <c r="AB306" s="45"/>
      <c r="AC306" s="45"/>
      <c r="AD306" s="45"/>
      <c r="AE306" s="45"/>
      <c r="AF306" s="45"/>
      <c r="AG306" s="45"/>
      <c r="AH306" s="45"/>
      <c r="AI306" s="45"/>
    </row>
    <row r="307" spans="1:35" ht="15.75" customHeight="1" x14ac:dyDescent="0.2">
      <c r="A307" s="56"/>
      <c r="B307" s="263" t="s">
        <v>2038</v>
      </c>
      <c r="C307" s="264" t="s">
        <v>312</v>
      </c>
      <c r="D307" s="263" t="s">
        <v>73</v>
      </c>
      <c r="E307" s="263" t="s">
        <v>313</v>
      </c>
      <c r="F307" s="265" t="s">
        <v>52</v>
      </c>
      <c r="G307" s="382">
        <v>42</v>
      </c>
      <c r="H307" s="266">
        <f>VLOOKUP(C307,CPUS!C:K,9,0)</f>
        <v>118.78912</v>
      </c>
      <c r="I307" s="266"/>
      <c r="J307" s="266"/>
      <c r="K307" s="266">
        <f t="shared" si="148"/>
        <v>149.21</v>
      </c>
      <c r="L307" s="266"/>
      <c r="M307" s="266"/>
      <c r="N307" s="266">
        <f t="shared" si="149"/>
        <v>6266.82</v>
      </c>
      <c r="O307" s="267"/>
      <c r="P307" s="45"/>
      <c r="Q307" s="50"/>
      <c r="R307" s="45"/>
      <c r="S307" s="45"/>
      <c r="T307" s="45"/>
      <c r="U307" s="45"/>
      <c r="V307" s="45"/>
      <c r="W307" s="45"/>
      <c r="X307" s="45"/>
      <c r="Y307" s="45"/>
      <c r="Z307" s="45"/>
      <c r="AA307" s="45"/>
      <c r="AB307" s="45"/>
      <c r="AC307" s="45"/>
      <c r="AD307" s="45"/>
      <c r="AE307" s="45"/>
      <c r="AF307" s="45"/>
      <c r="AG307" s="45"/>
      <c r="AH307" s="45"/>
      <c r="AI307" s="45"/>
    </row>
    <row r="308" spans="1:35" ht="15.75" customHeight="1" x14ac:dyDescent="0.2">
      <c r="A308" s="56"/>
      <c r="B308" s="263" t="s">
        <v>2039</v>
      </c>
      <c r="C308" s="264" t="s">
        <v>1024</v>
      </c>
      <c r="D308" s="263" t="s">
        <v>73</v>
      </c>
      <c r="E308" s="263" t="s">
        <v>797</v>
      </c>
      <c r="F308" s="265" t="s">
        <v>52</v>
      </c>
      <c r="G308" s="382">
        <v>11</v>
      </c>
      <c r="H308" s="266">
        <f>VLOOKUP(C308,CPUS!C:K,9,0)</f>
        <v>34.605000000000004</v>
      </c>
      <c r="I308" s="266"/>
      <c r="J308" s="266"/>
      <c r="K308" s="266">
        <f t="shared" si="148"/>
        <v>43.47</v>
      </c>
      <c r="L308" s="266"/>
      <c r="M308" s="266"/>
      <c r="N308" s="266">
        <f t="shared" si="149"/>
        <v>478.17</v>
      </c>
      <c r="O308" s="267"/>
      <c r="P308" s="45"/>
      <c r="Q308" s="50"/>
      <c r="R308" s="45"/>
      <c r="S308" s="45"/>
      <c r="T308" s="45"/>
      <c r="U308" s="45"/>
      <c r="V308" s="45"/>
      <c r="W308" s="45"/>
      <c r="X308" s="45"/>
      <c r="Y308" s="45"/>
      <c r="Z308" s="45"/>
      <c r="AA308" s="45"/>
      <c r="AB308" s="45"/>
      <c r="AC308" s="45"/>
      <c r="AD308" s="45"/>
      <c r="AE308" s="45"/>
      <c r="AF308" s="45"/>
      <c r="AG308" s="45"/>
      <c r="AH308" s="45"/>
      <c r="AI308" s="45"/>
    </row>
    <row r="309" spans="1:35" ht="15.75" customHeight="1" x14ac:dyDescent="0.2">
      <c r="A309" s="56"/>
      <c r="B309" s="259">
        <v>16</v>
      </c>
      <c r="C309" s="259"/>
      <c r="D309" s="259"/>
      <c r="E309" s="259" t="s">
        <v>314</v>
      </c>
      <c r="F309" s="259"/>
      <c r="G309" s="185"/>
      <c r="H309" s="185"/>
      <c r="I309" s="259"/>
      <c r="J309" s="259"/>
      <c r="K309" s="259"/>
      <c r="L309" s="259"/>
      <c r="M309" s="259"/>
      <c r="N309" s="261">
        <f>SUM(N310,N485)</f>
        <v>842655.84</v>
      </c>
      <c r="O309" s="262"/>
      <c r="P309" s="45"/>
      <c r="Q309" s="50"/>
      <c r="R309" s="45"/>
      <c r="S309" s="45"/>
      <c r="T309" s="45"/>
      <c r="U309" s="45"/>
      <c r="V309" s="45"/>
      <c r="W309" s="45"/>
      <c r="X309" s="45"/>
      <c r="Y309" s="45"/>
      <c r="Z309" s="45"/>
      <c r="AA309" s="45"/>
      <c r="AB309" s="45"/>
      <c r="AC309" s="45"/>
      <c r="AD309" s="45"/>
      <c r="AE309" s="45"/>
      <c r="AF309" s="45"/>
      <c r="AG309" s="45"/>
      <c r="AH309" s="45"/>
      <c r="AI309" s="45"/>
    </row>
    <row r="310" spans="1:35" ht="15.75" customHeight="1" x14ac:dyDescent="0.2">
      <c r="A310" s="56"/>
      <c r="B310" s="259" t="s">
        <v>408</v>
      </c>
      <c r="C310" s="259"/>
      <c r="D310" s="259"/>
      <c r="E310" s="259" t="s">
        <v>1241</v>
      </c>
      <c r="F310" s="259"/>
      <c r="G310" s="185"/>
      <c r="H310" s="185"/>
      <c r="I310" s="259"/>
      <c r="J310" s="259"/>
      <c r="K310" s="259"/>
      <c r="L310" s="259"/>
      <c r="M310" s="259"/>
      <c r="N310" s="261">
        <f>SUM(N311,N354,N410,N442)</f>
        <v>808734.94</v>
      </c>
      <c r="O310" s="262"/>
      <c r="P310" s="45"/>
      <c r="Q310" s="50"/>
      <c r="R310" s="45"/>
      <c r="S310" s="45"/>
      <c r="T310" s="45"/>
      <c r="U310" s="45"/>
      <c r="V310" s="45"/>
      <c r="W310" s="45"/>
      <c r="X310" s="45"/>
      <c r="Y310" s="45"/>
      <c r="Z310" s="45"/>
      <c r="AA310" s="45"/>
      <c r="AB310" s="45"/>
      <c r="AC310" s="45"/>
      <c r="AD310" s="45"/>
      <c r="AE310" s="45"/>
      <c r="AF310" s="45"/>
      <c r="AG310" s="45"/>
      <c r="AH310" s="45"/>
      <c r="AI310" s="45"/>
    </row>
    <row r="311" spans="1:35" ht="15.75" customHeight="1" x14ac:dyDescent="0.2">
      <c r="A311" s="56"/>
      <c r="B311" s="259" t="s">
        <v>410</v>
      </c>
      <c r="C311" s="259"/>
      <c r="D311" s="259"/>
      <c r="E311" s="259" t="s">
        <v>316</v>
      </c>
      <c r="F311" s="259"/>
      <c r="G311" s="185"/>
      <c r="H311" s="185"/>
      <c r="I311" s="259"/>
      <c r="J311" s="259"/>
      <c r="K311" s="259"/>
      <c r="L311" s="259"/>
      <c r="M311" s="259"/>
      <c r="N311" s="261">
        <f>SUM(N312:N353)</f>
        <v>103862.78</v>
      </c>
      <c r="O311" s="262"/>
      <c r="P311" s="45"/>
      <c r="Q311" s="50"/>
      <c r="R311" s="45"/>
      <c r="S311" s="45"/>
      <c r="T311" s="45"/>
      <c r="U311" s="45"/>
      <c r="V311" s="45"/>
      <c r="W311" s="45"/>
      <c r="X311" s="45"/>
      <c r="Y311" s="45"/>
      <c r="Z311" s="45"/>
      <c r="AA311" s="45"/>
      <c r="AB311" s="45"/>
      <c r="AC311" s="45"/>
      <c r="AD311" s="45"/>
      <c r="AE311" s="45"/>
      <c r="AF311" s="45"/>
      <c r="AG311" s="45"/>
      <c r="AH311" s="45"/>
      <c r="AI311" s="45"/>
    </row>
    <row r="312" spans="1:35" ht="15.75" customHeight="1" x14ac:dyDescent="0.2">
      <c r="A312" s="56"/>
      <c r="B312" s="263" t="s">
        <v>1576</v>
      </c>
      <c r="C312" s="264" t="s">
        <v>2329</v>
      </c>
      <c r="D312" s="263" t="s">
        <v>73</v>
      </c>
      <c r="E312" s="263" t="s">
        <v>2330</v>
      </c>
      <c r="F312" s="265" t="s">
        <v>52</v>
      </c>
      <c r="G312" s="382">
        <v>1</v>
      </c>
      <c r="H312" s="266">
        <f>VLOOKUP(C312,CPUS!C:K,9,0)</f>
        <v>102.19072</v>
      </c>
      <c r="I312" s="266"/>
      <c r="J312" s="266"/>
      <c r="K312" s="266">
        <f t="shared" ref="K312" si="150">ROUND(H312*(1+25.61%),2)</f>
        <v>128.36000000000001</v>
      </c>
      <c r="L312" s="266"/>
      <c r="M312" s="266"/>
      <c r="N312" s="266">
        <f t="shared" ref="N312" si="151">ROUND(K312*G312,2)</f>
        <v>128.36000000000001</v>
      </c>
      <c r="O312" s="267"/>
      <c r="P312" s="45"/>
      <c r="Q312" s="50"/>
      <c r="R312" s="45"/>
      <c r="S312" s="45"/>
      <c r="T312" s="45"/>
      <c r="U312" s="45"/>
      <c r="V312" s="45"/>
      <c r="W312" s="45"/>
      <c r="X312" s="45"/>
      <c r="Y312" s="45"/>
      <c r="Z312" s="45"/>
      <c r="AA312" s="45"/>
      <c r="AB312" s="45"/>
      <c r="AC312" s="45"/>
      <c r="AD312" s="45"/>
      <c r="AE312" s="45"/>
      <c r="AF312" s="45"/>
      <c r="AG312" s="45"/>
      <c r="AH312" s="45"/>
      <c r="AI312" s="45"/>
    </row>
    <row r="313" spans="1:35" ht="32.25" customHeight="1" x14ac:dyDescent="0.2">
      <c r="A313" s="56"/>
      <c r="B313" s="263" t="s">
        <v>1577</v>
      </c>
      <c r="C313" s="264">
        <v>95676</v>
      </c>
      <c r="D313" s="263" t="s">
        <v>50</v>
      </c>
      <c r="E313" s="348" t="s">
        <v>16704</v>
      </c>
      <c r="F313" s="265" t="s">
        <v>52</v>
      </c>
      <c r="G313" s="382">
        <v>1</v>
      </c>
      <c r="H313" s="266">
        <v>164.51</v>
      </c>
      <c r="I313" s="266"/>
      <c r="J313" s="266"/>
      <c r="K313" s="266">
        <f t="shared" ref="K313:K353" si="152">ROUND(H313*(1+25.61%),2)</f>
        <v>206.64</v>
      </c>
      <c r="L313" s="266"/>
      <c r="M313" s="266"/>
      <c r="N313" s="266">
        <f t="shared" ref="N313:N353" si="153">ROUND(K313*G313,2)</f>
        <v>206.64</v>
      </c>
      <c r="O313" s="267"/>
      <c r="P313" s="45"/>
      <c r="Q313" s="50"/>
      <c r="R313" s="45"/>
      <c r="S313" s="45"/>
      <c r="T313" s="45"/>
      <c r="U313" s="45"/>
      <c r="V313" s="45"/>
      <c r="W313" s="45"/>
      <c r="X313" s="45"/>
      <c r="Y313" s="45"/>
      <c r="Z313" s="45"/>
      <c r="AA313" s="45"/>
      <c r="AB313" s="45"/>
      <c r="AC313" s="45"/>
      <c r="AD313" s="45"/>
      <c r="AE313" s="45"/>
      <c r="AF313" s="45"/>
      <c r="AG313" s="45"/>
      <c r="AH313" s="45"/>
      <c r="AI313" s="45"/>
    </row>
    <row r="314" spans="1:35" ht="15.75" customHeight="1" x14ac:dyDescent="0.2">
      <c r="A314" s="56"/>
      <c r="B314" s="263" t="s">
        <v>1578</v>
      </c>
      <c r="C314" s="264" t="s">
        <v>2331</v>
      </c>
      <c r="D314" s="263" t="s">
        <v>73</v>
      </c>
      <c r="E314" s="263" t="s">
        <v>2332</v>
      </c>
      <c r="F314" s="265" t="s">
        <v>52</v>
      </c>
      <c r="G314" s="382">
        <v>1</v>
      </c>
      <c r="H314" s="266">
        <f>VLOOKUP(C314,CPUS!C:K,9,0)</f>
        <v>81.695999999999998</v>
      </c>
      <c r="I314" s="266"/>
      <c r="J314" s="266"/>
      <c r="K314" s="266">
        <f t="shared" si="152"/>
        <v>102.62</v>
      </c>
      <c r="L314" s="266"/>
      <c r="M314" s="266"/>
      <c r="N314" s="266">
        <f t="shared" si="153"/>
        <v>102.62</v>
      </c>
      <c r="O314" s="267"/>
      <c r="P314" s="45"/>
      <c r="Q314" s="50"/>
      <c r="R314" s="45"/>
      <c r="S314" s="45"/>
      <c r="T314" s="45"/>
      <c r="U314" s="45"/>
      <c r="V314" s="45"/>
      <c r="W314" s="45"/>
      <c r="X314" s="45"/>
      <c r="Y314" s="45"/>
      <c r="Z314" s="45"/>
      <c r="AA314" s="45"/>
      <c r="AB314" s="45"/>
      <c r="AC314" s="45"/>
      <c r="AD314" s="45"/>
      <c r="AE314" s="45"/>
      <c r="AF314" s="45"/>
      <c r="AG314" s="45"/>
      <c r="AH314" s="45"/>
      <c r="AI314" s="45"/>
    </row>
    <row r="315" spans="1:35" ht="15.75" customHeight="1" x14ac:dyDescent="0.2">
      <c r="A315" s="56"/>
      <c r="B315" s="263" t="s">
        <v>1579</v>
      </c>
      <c r="C315" s="264">
        <v>103039</v>
      </c>
      <c r="D315" s="263" t="s">
        <v>50</v>
      </c>
      <c r="E315" s="263" t="s">
        <v>2334</v>
      </c>
      <c r="F315" s="265" t="s">
        <v>52</v>
      </c>
      <c r="G315" s="382">
        <v>1</v>
      </c>
      <c r="H315" s="266">
        <f>VLOOKUP(C315,SINAPIJAN26!A:D,4,0)</f>
        <v>105.06</v>
      </c>
      <c r="I315" s="266"/>
      <c r="J315" s="266"/>
      <c r="K315" s="266">
        <f t="shared" si="152"/>
        <v>131.97</v>
      </c>
      <c r="L315" s="266"/>
      <c r="M315" s="266"/>
      <c r="N315" s="266">
        <f t="shared" si="153"/>
        <v>131.97</v>
      </c>
      <c r="O315" s="267"/>
      <c r="P315" s="45"/>
      <c r="Q315" s="50"/>
      <c r="R315" s="45"/>
      <c r="S315" s="45"/>
      <c r="T315" s="45"/>
      <c r="U315" s="45"/>
      <c r="V315" s="45"/>
      <c r="W315" s="45"/>
      <c r="X315" s="45"/>
      <c r="Y315" s="45"/>
      <c r="Z315" s="45"/>
      <c r="AA315" s="45"/>
      <c r="AB315" s="45"/>
      <c r="AC315" s="45"/>
      <c r="AD315" s="45"/>
      <c r="AE315" s="45"/>
      <c r="AF315" s="45"/>
      <c r="AG315" s="45"/>
      <c r="AH315" s="45"/>
      <c r="AI315" s="45"/>
    </row>
    <row r="316" spans="1:35" ht="15.75" customHeight="1" x14ac:dyDescent="0.2">
      <c r="A316" s="56"/>
      <c r="B316" s="263" t="s">
        <v>1580</v>
      </c>
      <c r="C316" s="264">
        <v>94492</v>
      </c>
      <c r="D316" s="263" t="s">
        <v>50</v>
      </c>
      <c r="E316" s="263" t="s">
        <v>2336</v>
      </c>
      <c r="F316" s="265" t="s">
        <v>52</v>
      </c>
      <c r="G316" s="382">
        <v>1</v>
      </c>
      <c r="H316" s="266">
        <f>VLOOKUP(C316,SINAPIJAN26!A:D,4,0)</f>
        <v>95.59</v>
      </c>
      <c r="I316" s="266"/>
      <c r="J316" s="266"/>
      <c r="K316" s="266">
        <f t="shared" si="152"/>
        <v>120.07</v>
      </c>
      <c r="L316" s="266"/>
      <c r="M316" s="266"/>
      <c r="N316" s="266">
        <f t="shared" si="153"/>
        <v>120.07</v>
      </c>
      <c r="O316" s="267"/>
      <c r="P316" s="45"/>
      <c r="Q316" s="50"/>
      <c r="R316" s="45"/>
      <c r="S316" s="45"/>
      <c r="T316" s="45"/>
      <c r="U316" s="45"/>
      <c r="V316" s="45"/>
      <c r="W316" s="45"/>
      <c r="X316" s="45"/>
      <c r="Y316" s="45"/>
      <c r="Z316" s="45"/>
      <c r="AA316" s="45"/>
      <c r="AB316" s="45"/>
      <c r="AC316" s="45"/>
      <c r="AD316" s="45"/>
      <c r="AE316" s="45"/>
      <c r="AF316" s="45"/>
      <c r="AG316" s="45"/>
      <c r="AH316" s="45"/>
      <c r="AI316" s="45"/>
    </row>
    <row r="317" spans="1:35" ht="15.75" customHeight="1" x14ac:dyDescent="0.2">
      <c r="A317" s="56"/>
      <c r="B317" s="263" t="s">
        <v>1581</v>
      </c>
      <c r="C317" s="264">
        <v>94681</v>
      </c>
      <c r="D317" s="263" t="s">
        <v>50</v>
      </c>
      <c r="E317" s="263" t="s">
        <v>2338</v>
      </c>
      <c r="F317" s="265" t="s">
        <v>52</v>
      </c>
      <c r="G317" s="382">
        <v>1</v>
      </c>
      <c r="H317" s="266">
        <f>VLOOKUP(C317,SINAPIJAN26!A:D,4,0)</f>
        <v>54.74</v>
      </c>
      <c r="I317" s="266"/>
      <c r="J317" s="266"/>
      <c r="K317" s="266">
        <f t="shared" si="152"/>
        <v>68.760000000000005</v>
      </c>
      <c r="L317" s="266"/>
      <c r="M317" s="266"/>
      <c r="N317" s="266">
        <f t="shared" si="153"/>
        <v>68.760000000000005</v>
      </c>
      <c r="O317" s="267"/>
      <c r="P317" s="45"/>
      <c r="Q317" s="50"/>
      <c r="R317" s="45"/>
      <c r="S317" s="45"/>
      <c r="T317" s="45"/>
      <c r="U317" s="45"/>
      <c r="V317" s="45"/>
      <c r="W317" s="45"/>
      <c r="X317" s="45"/>
      <c r="Y317" s="45"/>
      <c r="Z317" s="45"/>
      <c r="AA317" s="45"/>
      <c r="AB317" s="45"/>
      <c r="AC317" s="45"/>
      <c r="AD317" s="45"/>
      <c r="AE317" s="45"/>
      <c r="AF317" s="45"/>
      <c r="AG317" s="45"/>
      <c r="AH317" s="45"/>
      <c r="AI317" s="45"/>
    </row>
    <row r="318" spans="1:35" ht="15.75" customHeight="1" x14ac:dyDescent="0.2">
      <c r="A318" s="56"/>
      <c r="B318" s="263" t="s">
        <v>1582</v>
      </c>
      <c r="C318" s="264">
        <v>94662</v>
      </c>
      <c r="D318" s="263" t="s">
        <v>50</v>
      </c>
      <c r="E318" s="263" t="s">
        <v>798</v>
      </c>
      <c r="F318" s="265" t="s">
        <v>52</v>
      </c>
      <c r="G318" s="382">
        <v>5</v>
      </c>
      <c r="H318" s="266">
        <f>VLOOKUP(C318,SINAPIJAN26!A:D,4,0)</f>
        <v>12.99</v>
      </c>
      <c r="I318" s="266"/>
      <c r="J318" s="266"/>
      <c r="K318" s="266">
        <f t="shared" si="152"/>
        <v>16.32</v>
      </c>
      <c r="L318" s="266"/>
      <c r="M318" s="266"/>
      <c r="N318" s="266">
        <f t="shared" si="153"/>
        <v>81.599999999999994</v>
      </c>
      <c r="O318" s="267"/>
      <c r="P318" s="45"/>
      <c r="Q318" s="50"/>
      <c r="R318" s="45"/>
      <c r="S318" s="45"/>
      <c r="T318" s="45"/>
      <c r="U318" s="45"/>
      <c r="V318" s="45"/>
      <c r="W318" s="45"/>
      <c r="X318" s="45"/>
      <c r="Y318" s="45"/>
      <c r="Z318" s="45"/>
      <c r="AA318" s="45"/>
      <c r="AB318" s="45"/>
      <c r="AC318" s="45"/>
      <c r="AD318" s="45"/>
      <c r="AE318" s="45"/>
      <c r="AF318" s="45"/>
      <c r="AG318" s="45"/>
      <c r="AH318" s="45"/>
      <c r="AI318" s="45"/>
    </row>
    <row r="319" spans="1:35" ht="15.75" customHeight="1" x14ac:dyDescent="0.2">
      <c r="A319" s="56"/>
      <c r="B319" s="263" t="s">
        <v>1583</v>
      </c>
      <c r="C319" s="264">
        <v>103986</v>
      </c>
      <c r="D319" s="263" t="s">
        <v>50</v>
      </c>
      <c r="E319" s="263" t="s">
        <v>320</v>
      </c>
      <c r="F319" s="265" t="s">
        <v>52</v>
      </c>
      <c r="G319" s="382">
        <v>18</v>
      </c>
      <c r="H319" s="266">
        <f>VLOOKUP(C319,SINAPIJAN26!A:D,4,0)</f>
        <v>33.299999999999997</v>
      </c>
      <c r="I319" s="266"/>
      <c r="J319" s="266"/>
      <c r="K319" s="266">
        <f t="shared" si="152"/>
        <v>41.83</v>
      </c>
      <c r="L319" s="266"/>
      <c r="M319" s="266"/>
      <c r="N319" s="266">
        <f t="shared" si="153"/>
        <v>752.94</v>
      </c>
      <c r="O319" s="267"/>
      <c r="P319" s="45"/>
      <c r="Q319" s="50"/>
      <c r="R319" s="45"/>
      <c r="S319" s="45"/>
      <c r="T319" s="45"/>
      <c r="U319" s="45"/>
      <c r="V319" s="45"/>
      <c r="W319" s="45"/>
      <c r="X319" s="45"/>
      <c r="Y319" s="45"/>
      <c r="Z319" s="45"/>
      <c r="AA319" s="45"/>
      <c r="AB319" s="45"/>
      <c r="AC319" s="45"/>
      <c r="AD319" s="45"/>
      <c r="AE319" s="45"/>
      <c r="AF319" s="45"/>
      <c r="AG319" s="45"/>
      <c r="AH319" s="45"/>
      <c r="AI319" s="45"/>
    </row>
    <row r="320" spans="1:35" ht="15.75" customHeight="1" x14ac:dyDescent="0.2">
      <c r="A320" s="56"/>
      <c r="B320" s="263" t="s">
        <v>1586</v>
      </c>
      <c r="C320" s="264">
        <v>103979</v>
      </c>
      <c r="D320" s="263" t="s">
        <v>50</v>
      </c>
      <c r="E320" s="263" t="s">
        <v>1461</v>
      </c>
      <c r="F320" s="265" t="s">
        <v>83</v>
      </c>
      <c r="G320" s="382">
        <v>274.10000000000002</v>
      </c>
      <c r="H320" s="266">
        <f>VLOOKUP(C320,SINAPIJAN26!A:D,4,0)</f>
        <v>36.130000000000003</v>
      </c>
      <c r="I320" s="266"/>
      <c r="J320" s="266"/>
      <c r="K320" s="266">
        <f t="shared" si="152"/>
        <v>45.38</v>
      </c>
      <c r="L320" s="266"/>
      <c r="M320" s="266"/>
      <c r="N320" s="266">
        <f t="shared" si="153"/>
        <v>12438.66</v>
      </c>
      <c r="O320" s="267"/>
      <c r="P320" s="45"/>
      <c r="Q320" s="50"/>
      <c r="R320" s="45"/>
      <c r="S320" s="45"/>
      <c r="T320" s="45"/>
      <c r="U320" s="45"/>
      <c r="V320" s="45"/>
      <c r="W320" s="45"/>
      <c r="X320" s="45"/>
      <c r="Y320" s="45"/>
      <c r="Z320" s="45"/>
      <c r="AA320" s="45"/>
      <c r="AB320" s="45"/>
      <c r="AC320" s="45"/>
      <c r="AD320" s="45"/>
      <c r="AE320" s="45"/>
      <c r="AF320" s="45"/>
      <c r="AG320" s="45"/>
      <c r="AH320" s="45"/>
      <c r="AI320" s="45"/>
    </row>
    <row r="321" spans="1:35" ht="15.75" customHeight="1" x14ac:dyDescent="0.2">
      <c r="A321" s="56"/>
      <c r="B321" s="263" t="s">
        <v>1588</v>
      </c>
      <c r="C321" s="264">
        <v>104008</v>
      </c>
      <c r="D321" s="263" t="s">
        <v>50</v>
      </c>
      <c r="E321" s="263" t="s">
        <v>347</v>
      </c>
      <c r="F321" s="265" t="s">
        <v>52</v>
      </c>
      <c r="G321" s="382">
        <v>13</v>
      </c>
      <c r="H321" s="266">
        <f>VLOOKUP(C321,SINAPIJAN26!A:D,4,0)</f>
        <v>37.880000000000003</v>
      </c>
      <c r="I321" s="266"/>
      <c r="J321" s="266"/>
      <c r="K321" s="266">
        <f t="shared" si="152"/>
        <v>47.58</v>
      </c>
      <c r="L321" s="266"/>
      <c r="M321" s="266"/>
      <c r="N321" s="266">
        <f t="shared" si="153"/>
        <v>618.54</v>
      </c>
      <c r="O321" s="267"/>
      <c r="P321" s="45"/>
      <c r="Q321" s="50"/>
      <c r="R321" s="45"/>
      <c r="S321" s="45"/>
      <c r="T321" s="45"/>
      <c r="U321" s="45"/>
      <c r="V321" s="45"/>
      <c r="W321" s="45"/>
      <c r="X321" s="45"/>
      <c r="Y321" s="45"/>
      <c r="Z321" s="45"/>
      <c r="AA321" s="45"/>
      <c r="AB321" s="45"/>
      <c r="AC321" s="45"/>
      <c r="AD321" s="45"/>
      <c r="AE321" s="45"/>
      <c r="AF321" s="45"/>
      <c r="AG321" s="45"/>
      <c r="AH321" s="45"/>
      <c r="AI321" s="45"/>
    </row>
    <row r="322" spans="1:35" ht="15.75" customHeight="1" x14ac:dyDescent="0.2">
      <c r="A322" s="56"/>
      <c r="B322" s="263" t="s">
        <v>1589</v>
      </c>
      <c r="C322" s="264">
        <v>89353</v>
      </c>
      <c r="D322" s="263" t="s">
        <v>50</v>
      </c>
      <c r="E322" s="263" t="s">
        <v>2567</v>
      </c>
      <c r="F322" s="265" t="s">
        <v>52</v>
      </c>
      <c r="G322" s="382">
        <v>1</v>
      </c>
      <c r="H322" s="266">
        <f>VLOOKUP(C322,SINAPIJAN26!A:D,4,0)</f>
        <v>34.67</v>
      </c>
      <c r="I322" s="266"/>
      <c r="J322" s="266"/>
      <c r="K322" s="266">
        <f t="shared" si="152"/>
        <v>43.55</v>
      </c>
      <c r="L322" s="266"/>
      <c r="M322" s="266"/>
      <c r="N322" s="266">
        <f t="shared" si="153"/>
        <v>43.55</v>
      </c>
      <c r="O322" s="267"/>
      <c r="P322" s="45"/>
      <c r="Q322" s="50"/>
      <c r="R322" s="45"/>
      <c r="S322" s="45"/>
      <c r="T322" s="45"/>
      <c r="U322" s="45"/>
      <c r="V322" s="45"/>
      <c r="W322" s="45"/>
      <c r="X322" s="45"/>
      <c r="Y322" s="45"/>
      <c r="Z322" s="45"/>
      <c r="AA322" s="45"/>
      <c r="AB322" s="45"/>
      <c r="AC322" s="45"/>
      <c r="AD322" s="45"/>
      <c r="AE322" s="45"/>
      <c r="AF322" s="45"/>
      <c r="AG322" s="45"/>
      <c r="AH322" s="45"/>
      <c r="AI322" s="45"/>
    </row>
    <row r="323" spans="1:35" ht="15.75" customHeight="1" x14ac:dyDescent="0.2">
      <c r="A323" s="56"/>
      <c r="B323" s="263" t="s">
        <v>1591</v>
      </c>
      <c r="C323" s="264">
        <v>94794</v>
      </c>
      <c r="D323" s="263" t="s">
        <v>50</v>
      </c>
      <c r="E323" s="263" t="s">
        <v>323</v>
      </c>
      <c r="F323" s="265" t="s">
        <v>52</v>
      </c>
      <c r="G323" s="382">
        <v>2</v>
      </c>
      <c r="H323" s="266">
        <f>VLOOKUP(C323,SINAPIJAN26!A:D,4,0)</f>
        <v>143.21</v>
      </c>
      <c r="I323" s="266"/>
      <c r="J323" s="266"/>
      <c r="K323" s="266">
        <f t="shared" si="152"/>
        <v>179.89</v>
      </c>
      <c r="L323" s="266"/>
      <c r="M323" s="266"/>
      <c r="N323" s="266">
        <f t="shared" si="153"/>
        <v>359.78</v>
      </c>
      <c r="O323" s="267"/>
      <c r="P323" s="45"/>
      <c r="Q323" s="50"/>
      <c r="R323" s="45"/>
      <c r="S323" s="45"/>
      <c r="T323" s="45"/>
      <c r="U323" s="45"/>
      <c r="V323" s="45"/>
      <c r="W323" s="45"/>
      <c r="X323" s="45"/>
      <c r="Y323" s="45"/>
      <c r="Z323" s="45"/>
      <c r="AA323" s="45"/>
      <c r="AB323" s="45"/>
      <c r="AC323" s="45"/>
      <c r="AD323" s="45"/>
      <c r="AE323" s="45"/>
      <c r="AF323" s="45"/>
      <c r="AG323" s="45"/>
      <c r="AH323" s="45"/>
      <c r="AI323" s="45"/>
    </row>
    <row r="324" spans="1:35" ht="15.75" customHeight="1" x14ac:dyDescent="0.2">
      <c r="A324" s="56"/>
      <c r="B324" s="263" t="s">
        <v>1592</v>
      </c>
      <c r="C324" s="264">
        <v>89987</v>
      </c>
      <c r="D324" s="263" t="s">
        <v>50</v>
      </c>
      <c r="E324" s="263" t="s">
        <v>325</v>
      </c>
      <c r="F324" s="265" t="s">
        <v>52</v>
      </c>
      <c r="G324" s="382">
        <v>65</v>
      </c>
      <c r="H324" s="266">
        <f>VLOOKUP(C324,SINAPIJAN26!A:D,4,0)</f>
        <v>81.17</v>
      </c>
      <c r="I324" s="266"/>
      <c r="J324" s="266"/>
      <c r="K324" s="266">
        <f t="shared" si="152"/>
        <v>101.96</v>
      </c>
      <c r="L324" s="266"/>
      <c r="M324" s="266"/>
      <c r="N324" s="266">
        <f t="shared" si="153"/>
        <v>6627.4</v>
      </c>
      <c r="O324" s="267"/>
      <c r="P324" s="45"/>
      <c r="Q324" s="50"/>
      <c r="R324" s="45"/>
      <c r="S324" s="45"/>
      <c r="T324" s="45"/>
      <c r="U324" s="45"/>
      <c r="V324" s="45"/>
      <c r="W324" s="45"/>
      <c r="X324" s="45"/>
      <c r="Y324" s="45"/>
      <c r="Z324" s="45"/>
      <c r="AA324" s="45"/>
      <c r="AB324" s="45"/>
      <c r="AC324" s="45"/>
      <c r="AD324" s="45"/>
      <c r="AE324" s="45"/>
      <c r="AF324" s="45"/>
      <c r="AG324" s="45"/>
      <c r="AH324" s="45"/>
      <c r="AI324" s="45"/>
    </row>
    <row r="325" spans="1:35" ht="15.75" customHeight="1" x14ac:dyDescent="0.2">
      <c r="A325" s="56"/>
      <c r="B325" s="263" t="s">
        <v>1593</v>
      </c>
      <c r="C325" s="264">
        <v>89985</v>
      </c>
      <c r="D325" s="263" t="s">
        <v>50</v>
      </c>
      <c r="E325" s="263" t="s">
        <v>327</v>
      </c>
      <c r="F325" s="265" t="s">
        <v>52</v>
      </c>
      <c r="G325" s="382">
        <v>10</v>
      </c>
      <c r="H325" s="266">
        <f>VLOOKUP(C325,SINAPIJAN26!A:D,4,0)</f>
        <v>77.42</v>
      </c>
      <c r="I325" s="266"/>
      <c r="J325" s="266"/>
      <c r="K325" s="266">
        <f t="shared" si="152"/>
        <v>97.25</v>
      </c>
      <c r="L325" s="266"/>
      <c r="M325" s="266"/>
      <c r="N325" s="266">
        <f t="shared" si="153"/>
        <v>972.5</v>
      </c>
      <c r="O325" s="267"/>
      <c r="P325" s="45"/>
      <c r="Q325" s="50"/>
      <c r="R325" s="45"/>
      <c r="S325" s="45"/>
      <c r="T325" s="45"/>
      <c r="U325" s="45"/>
      <c r="V325" s="45"/>
      <c r="W325" s="45"/>
      <c r="X325" s="45"/>
      <c r="Y325" s="45"/>
      <c r="Z325" s="45"/>
      <c r="AA325" s="45"/>
      <c r="AB325" s="45"/>
      <c r="AC325" s="45"/>
      <c r="AD325" s="45"/>
      <c r="AE325" s="45"/>
      <c r="AF325" s="45"/>
      <c r="AG325" s="45"/>
      <c r="AH325" s="45"/>
      <c r="AI325" s="45"/>
    </row>
    <row r="326" spans="1:35" ht="15.75" customHeight="1" x14ac:dyDescent="0.2">
      <c r="A326" s="56"/>
      <c r="B326" s="263" t="s">
        <v>1596</v>
      </c>
      <c r="C326" s="264">
        <v>92336</v>
      </c>
      <c r="D326" s="263" t="s">
        <v>50</v>
      </c>
      <c r="E326" s="263" t="s">
        <v>879</v>
      </c>
      <c r="F326" s="265" t="s">
        <v>83</v>
      </c>
      <c r="G326" s="382">
        <v>2</v>
      </c>
      <c r="H326" s="266">
        <f>VLOOKUP(C326,SINAPIJAN26!A:D,4,0)</f>
        <v>114.74</v>
      </c>
      <c r="I326" s="266"/>
      <c r="J326" s="266"/>
      <c r="K326" s="266">
        <f t="shared" si="152"/>
        <v>144.12</v>
      </c>
      <c r="L326" s="266"/>
      <c r="M326" s="266"/>
      <c r="N326" s="266">
        <f t="shared" si="153"/>
        <v>288.24</v>
      </c>
      <c r="O326" s="267"/>
      <c r="P326" s="45"/>
      <c r="Q326" s="50"/>
      <c r="R326" s="45"/>
      <c r="S326" s="45"/>
      <c r="T326" s="45"/>
      <c r="U326" s="45"/>
      <c r="V326" s="45"/>
      <c r="W326" s="45"/>
      <c r="X326" s="45"/>
      <c r="Y326" s="45"/>
      <c r="Z326" s="45"/>
      <c r="AA326" s="45"/>
      <c r="AB326" s="45"/>
      <c r="AC326" s="45"/>
      <c r="AD326" s="45"/>
      <c r="AE326" s="45"/>
      <c r="AF326" s="45"/>
      <c r="AG326" s="45"/>
      <c r="AH326" s="45"/>
      <c r="AI326" s="45"/>
    </row>
    <row r="327" spans="1:35" ht="15.75" customHeight="1" x14ac:dyDescent="0.2">
      <c r="A327" s="56"/>
      <c r="B327" s="263" t="s">
        <v>1597</v>
      </c>
      <c r="C327" s="264">
        <v>89373</v>
      </c>
      <c r="D327" s="263" t="s">
        <v>50</v>
      </c>
      <c r="E327" s="263" t="s">
        <v>329</v>
      </c>
      <c r="F327" s="265" t="s">
        <v>52</v>
      </c>
      <c r="G327" s="382">
        <v>10</v>
      </c>
      <c r="H327" s="266">
        <f>VLOOKUP(C327,SINAPIJAN26!A:D,4,0)</f>
        <v>9.08</v>
      </c>
      <c r="I327" s="266"/>
      <c r="J327" s="266"/>
      <c r="K327" s="266">
        <f t="shared" si="152"/>
        <v>11.41</v>
      </c>
      <c r="L327" s="266"/>
      <c r="M327" s="266"/>
      <c r="N327" s="266">
        <f t="shared" si="153"/>
        <v>114.1</v>
      </c>
      <c r="O327" s="267"/>
      <c r="P327" s="45"/>
      <c r="Q327" s="50"/>
      <c r="R327" s="45"/>
      <c r="S327" s="45"/>
      <c r="T327" s="45"/>
      <c r="U327" s="45"/>
      <c r="V327" s="45"/>
      <c r="W327" s="45"/>
      <c r="X327" s="45"/>
      <c r="Y327" s="45"/>
      <c r="Z327" s="45"/>
      <c r="AA327" s="45"/>
      <c r="AB327" s="45"/>
      <c r="AC327" s="45"/>
      <c r="AD327" s="45"/>
      <c r="AE327" s="45"/>
      <c r="AF327" s="45"/>
      <c r="AG327" s="45"/>
      <c r="AH327" s="45"/>
      <c r="AI327" s="45"/>
    </row>
    <row r="328" spans="1:35" ht="15.75" customHeight="1" x14ac:dyDescent="0.2">
      <c r="A328" s="56"/>
      <c r="B328" s="263" t="s">
        <v>1600</v>
      </c>
      <c r="C328" s="264">
        <v>94656</v>
      </c>
      <c r="D328" s="263" t="s">
        <v>50</v>
      </c>
      <c r="E328" s="263" t="s">
        <v>1458</v>
      </c>
      <c r="F328" s="265" t="s">
        <v>52</v>
      </c>
      <c r="G328" s="382">
        <v>142</v>
      </c>
      <c r="H328" s="266">
        <f>VLOOKUP(C328,SINAPIJAN26!A:D,4,0)</f>
        <v>4.2699999999999996</v>
      </c>
      <c r="I328" s="266"/>
      <c r="J328" s="266"/>
      <c r="K328" s="266">
        <f t="shared" si="152"/>
        <v>5.36</v>
      </c>
      <c r="L328" s="266"/>
      <c r="M328" s="266"/>
      <c r="N328" s="266">
        <f t="shared" si="153"/>
        <v>761.12</v>
      </c>
      <c r="O328" s="267"/>
      <c r="P328" s="45"/>
      <c r="Q328" s="50"/>
      <c r="R328" s="45"/>
      <c r="S328" s="45"/>
      <c r="T328" s="45"/>
      <c r="U328" s="45"/>
      <c r="V328" s="45"/>
      <c r="W328" s="45"/>
      <c r="X328" s="45"/>
      <c r="Y328" s="45"/>
      <c r="Z328" s="45"/>
      <c r="AA328" s="45"/>
      <c r="AB328" s="45"/>
      <c r="AC328" s="45"/>
      <c r="AD328" s="45"/>
      <c r="AE328" s="45"/>
      <c r="AF328" s="45"/>
      <c r="AG328" s="45"/>
      <c r="AH328" s="45"/>
      <c r="AI328" s="45"/>
    </row>
    <row r="329" spans="1:35" ht="15.75" customHeight="1" x14ac:dyDescent="0.2">
      <c r="A329" s="56"/>
      <c r="B329" s="263" t="s">
        <v>1603</v>
      </c>
      <c r="C329" s="264">
        <v>104002</v>
      </c>
      <c r="D329" s="263" t="s">
        <v>50</v>
      </c>
      <c r="E329" s="263" t="s">
        <v>881</v>
      </c>
      <c r="F329" s="265" t="s">
        <v>52</v>
      </c>
      <c r="G329" s="382">
        <v>2</v>
      </c>
      <c r="H329" s="266">
        <f>VLOOKUP(C329,SINAPIJAN26!A:D,4,0)</f>
        <v>20.69</v>
      </c>
      <c r="I329" s="266"/>
      <c r="J329" s="266"/>
      <c r="K329" s="266">
        <f t="shared" si="152"/>
        <v>25.99</v>
      </c>
      <c r="L329" s="266"/>
      <c r="M329" s="266"/>
      <c r="N329" s="266">
        <f t="shared" si="153"/>
        <v>51.98</v>
      </c>
      <c r="O329" s="267"/>
      <c r="P329" s="45"/>
      <c r="Q329" s="50"/>
      <c r="R329" s="45"/>
      <c r="S329" s="45"/>
      <c r="T329" s="45"/>
      <c r="U329" s="45"/>
      <c r="V329" s="45"/>
      <c r="W329" s="45"/>
      <c r="X329" s="45"/>
      <c r="Y329" s="45"/>
      <c r="Z329" s="45"/>
      <c r="AA329" s="45"/>
      <c r="AB329" s="45"/>
      <c r="AC329" s="45"/>
      <c r="AD329" s="45"/>
      <c r="AE329" s="45"/>
      <c r="AF329" s="45"/>
      <c r="AG329" s="45"/>
      <c r="AH329" s="45"/>
      <c r="AI329" s="45"/>
    </row>
    <row r="330" spans="1:35" ht="15.75" customHeight="1" x14ac:dyDescent="0.2">
      <c r="A330" s="56"/>
      <c r="B330" s="263" t="s">
        <v>1606</v>
      </c>
      <c r="C330" s="264">
        <v>103966</v>
      </c>
      <c r="D330" s="263" t="s">
        <v>50</v>
      </c>
      <c r="E330" s="263" t="s">
        <v>334</v>
      </c>
      <c r="F330" s="265" t="s">
        <v>52</v>
      </c>
      <c r="G330" s="382">
        <v>11</v>
      </c>
      <c r="H330" s="266">
        <f>VLOOKUP(C330,SINAPIJAN26!A:D,4,0)</f>
        <v>11.41</v>
      </c>
      <c r="I330" s="266"/>
      <c r="J330" s="266"/>
      <c r="K330" s="266">
        <f t="shared" si="152"/>
        <v>14.33</v>
      </c>
      <c r="L330" s="266"/>
      <c r="M330" s="266"/>
      <c r="N330" s="266">
        <f t="shared" si="153"/>
        <v>157.63</v>
      </c>
      <c r="O330" s="267"/>
      <c r="P330" s="45"/>
      <c r="Q330" s="50"/>
      <c r="R330" s="45"/>
      <c r="S330" s="45"/>
      <c r="T330" s="45"/>
      <c r="U330" s="45"/>
      <c r="V330" s="45"/>
      <c r="W330" s="45"/>
      <c r="X330" s="45"/>
      <c r="Y330" s="45"/>
      <c r="Z330" s="45"/>
      <c r="AA330" s="45"/>
      <c r="AB330" s="45"/>
      <c r="AC330" s="45"/>
      <c r="AD330" s="45"/>
      <c r="AE330" s="45"/>
      <c r="AF330" s="45"/>
      <c r="AG330" s="45"/>
      <c r="AH330" s="45"/>
      <c r="AI330" s="45"/>
    </row>
    <row r="331" spans="1:35" ht="15.75" customHeight="1" x14ac:dyDescent="0.2">
      <c r="A331" s="56"/>
      <c r="B331" s="263" t="s">
        <v>1609</v>
      </c>
      <c r="C331" s="264">
        <v>89489</v>
      </c>
      <c r="D331" s="263" t="s">
        <v>50</v>
      </c>
      <c r="E331" s="263" t="s">
        <v>336</v>
      </c>
      <c r="F331" s="265" t="s">
        <v>52</v>
      </c>
      <c r="G331" s="382">
        <v>197</v>
      </c>
      <c r="H331" s="266">
        <f>VLOOKUP(C331,SINAPIJAN26!A:D,4,0)</f>
        <v>9.35</v>
      </c>
      <c r="I331" s="266"/>
      <c r="J331" s="266"/>
      <c r="K331" s="266">
        <f t="shared" si="152"/>
        <v>11.74</v>
      </c>
      <c r="L331" s="266"/>
      <c r="M331" s="266"/>
      <c r="N331" s="266">
        <f t="shared" si="153"/>
        <v>2312.7800000000002</v>
      </c>
      <c r="O331" s="267"/>
      <c r="P331" s="45"/>
      <c r="Q331" s="50"/>
      <c r="R331" s="45"/>
      <c r="S331" s="45"/>
      <c r="T331" s="45"/>
      <c r="U331" s="45"/>
      <c r="V331" s="45"/>
      <c r="W331" s="45"/>
      <c r="X331" s="45"/>
      <c r="Y331" s="45"/>
      <c r="Z331" s="45"/>
      <c r="AA331" s="45"/>
      <c r="AB331" s="45"/>
      <c r="AC331" s="45"/>
      <c r="AD331" s="45"/>
      <c r="AE331" s="45"/>
      <c r="AF331" s="45"/>
      <c r="AG331" s="45"/>
      <c r="AH331" s="45"/>
      <c r="AI331" s="45"/>
    </row>
    <row r="332" spans="1:35" ht="15.75" customHeight="1" x14ac:dyDescent="0.2">
      <c r="A332" s="56"/>
      <c r="B332" s="263" t="s">
        <v>1612</v>
      </c>
      <c r="C332" s="264">
        <v>89384</v>
      </c>
      <c r="D332" s="263" t="s">
        <v>50</v>
      </c>
      <c r="E332" s="263" t="s">
        <v>1459</v>
      </c>
      <c r="F332" s="265" t="s">
        <v>52</v>
      </c>
      <c r="G332" s="382">
        <v>1</v>
      </c>
      <c r="H332" s="266">
        <f>VLOOKUP(C332,SINAPIJAN26!A:D,4,0)</f>
        <v>15.57</v>
      </c>
      <c r="I332" s="266"/>
      <c r="J332" s="266"/>
      <c r="K332" s="266">
        <f t="shared" si="152"/>
        <v>19.559999999999999</v>
      </c>
      <c r="L332" s="266"/>
      <c r="M332" s="266"/>
      <c r="N332" s="266">
        <f t="shared" si="153"/>
        <v>19.559999999999999</v>
      </c>
      <c r="O332" s="267"/>
      <c r="P332" s="45"/>
      <c r="Q332" s="50"/>
      <c r="R332" s="45"/>
      <c r="S332" s="45"/>
      <c r="T332" s="45"/>
      <c r="U332" s="45"/>
      <c r="V332" s="45"/>
      <c r="W332" s="45"/>
      <c r="X332" s="45"/>
      <c r="Y332" s="45"/>
      <c r="Z332" s="45"/>
      <c r="AA332" s="45"/>
      <c r="AB332" s="45"/>
      <c r="AC332" s="45"/>
      <c r="AD332" s="45"/>
      <c r="AE332" s="45"/>
      <c r="AF332" s="45"/>
      <c r="AG332" s="45"/>
      <c r="AH332" s="45"/>
      <c r="AI332" s="45"/>
    </row>
    <row r="333" spans="1:35" ht="15.75" customHeight="1" x14ac:dyDescent="0.2">
      <c r="A333" s="56"/>
      <c r="B333" s="263" t="s">
        <v>1615</v>
      </c>
      <c r="C333" s="264">
        <v>89408</v>
      </c>
      <c r="D333" s="263" t="s">
        <v>50</v>
      </c>
      <c r="E333" s="263" t="s">
        <v>2568</v>
      </c>
      <c r="F333" s="265" t="s">
        <v>52</v>
      </c>
      <c r="G333" s="382">
        <v>4</v>
      </c>
      <c r="H333" s="266">
        <f>VLOOKUP(C333,SINAPIJAN26!A:D,4,0)</f>
        <v>11.34</v>
      </c>
      <c r="I333" s="266"/>
      <c r="J333" s="266"/>
      <c r="K333" s="266">
        <f t="shared" si="152"/>
        <v>14.24</v>
      </c>
      <c r="L333" s="266"/>
      <c r="M333" s="266"/>
      <c r="N333" s="266">
        <f t="shared" si="153"/>
        <v>56.96</v>
      </c>
      <c r="O333" s="267"/>
      <c r="P333" s="45"/>
      <c r="Q333" s="50"/>
      <c r="R333" s="45"/>
      <c r="S333" s="45"/>
      <c r="T333" s="45"/>
      <c r="U333" s="45"/>
      <c r="V333" s="45"/>
      <c r="W333" s="45"/>
      <c r="X333" s="45"/>
      <c r="Y333" s="45"/>
      <c r="Z333" s="45"/>
      <c r="AA333" s="45"/>
      <c r="AB333" s="45"/>
      <c r="AC333" s="45"/>
      <c r="AD333" s="45"/>
      <c r="AE333" s="45"/>
      <c r="AF333" s="45"/>
      <c r="AG333" s="45"/>
      <c r="AH333" s="45"/>
      <c r="AI333" s="45"/>
    </row>
    <row r="334" spans="1:35" ht="15.75" customHeight="1" x14ac:dyDescent="0.2">
      <c r="A334" s="56"/>
      <c r="B334" s="263" t="s">
        <v>1616</v>
      </c>
      <c r="C334" s="264">
        <v>89530</v>
      </c>
      <c r="D334" s="263" t="s">
        <v>50</v>
      </c>
      <c r="E334" s="263" t="s">
        <v>339</v>
      </c>
      <c r="F334" s="265" t="s">
        <v>52</v>
      </c>
      <c r="G334" s="382">
        <v>66</v>
      </c>
      <c r="H334" s="266">
        <f>VLOOKUP(C334,SINAPIJAN26!A:D,4,0)</f>
        <v>18.079999999999998</v>
      </c>
      <c r="I334" s="266"/>
      <c r="J334" s="266"/>
      <c r="K334" s="266">
        <f t="shared" si="152"/>
        <v>22.71</v>
      </c>
      <c r="L334" s="266"/>
      <c r="M334" s="266"/>
      <c r="N334" s="266">
        <f t="shared" si="153"/>
        <v>1498.86</v>
      </c>
      <c r="O334" s="267"/>
      <c r="P334" s="45"/>
      <c r="Q334" s="50"/>
      <c r="R334" s="45"/>
      <c r="S334" s="45"/>
      <c r="T334" s="45"/>
      <c r="U334" s="45"/>
      <c r="V334" s="45"/>
      <c r="W334" s="45"/>
      <c r="X334" s="45"/>
      <c r="Y334" s="45"/>
      <c r="Z334" s="45"/>
      <c r="AA334" s="45"/>
      <c r="AB334" s="45"/>
      <c r="AC334" s="45"/>
      <c r="AD334" s="45"/>
      <c r="AE334" s="45"/>
      <c r="AF334" s="45"/>
      <c r="AG334" s="45"/>
      <c r="AH334" s="45"/>
      <c r="AI334" s="45"/>
    </row>
    <row r="335" spans="1:35" ht="15.75" customHeight="1" x14ac:dyDescent="0.2">
      <c r="A335" s="56"/>
      <c r="B335" s="263" t="s">
        <v>1617</v>
      </c>
      <c r="C335" s="264">
        <v>89577</v>
      </c>
      <c r="D335" s="263" t="s">
        <v>50</v>
      </c>
      <c r="E335" s="263" t="s">
        <v>341</v>
      </c>
      <c r="F335" s="265" t="s">
        <v>52</v>
      </c>
      <c r="G335" s="382">
        <v>2</v>
      </c>
      <c r="H335" s="266">
        <f>VLOOKUP(C335,SINAPIJAN26!A:D,4,0)</f>
        <v>40.49</v>
      </c>
      <c r="I335" s="266"/>
      <c r="J335" s="266"/>
      <c r="K335" s="266">
        <f t="shared" si="152"/>
        <v>50.86</v>
      </c>
      <c r="L335" s="266"/>
      <c r="M335" s="266"/>
      <c r="N335" s="266">
        <f t="shared" si="153"/>
        <v>101.72</v>
      </c>
      <c r="O335" s="267"/>
      <c r="P335" s="45"/>
      <c r="Q335" s="50"/>
      <c r="R335" s="45"/>
      <c r="S335" s="45"/>
      <c r="T335" s="45"/>
      <c r="U335" s="45"/>
      <c r="V335" s="45"/>
      <c r="W335" s="45"/>
      <c r="X335" s="45"/>
      <c r="Y335" s="45"/>
      <c r="Z335" s="45"/>
      <c r="AA335" s="45"/>
      <c r="AB335" s="45"/>
      <c r="AC335" s="45"/>
      <c r="AD335" s="45"/>
      <c r="AE335" s="45"/>
      <c r="AF335" s="45"/>
      <c r="AG335" s="45"/>
      <c r="AH335" s="45"/>
      <c r="AI335" s="45"/>
    </row>
    <row r="336" spans="1:35" ht="15.75" customHeight="1" x14ac:dyDescent="0.2">
      <c r="A336" s="56"/>
      <c r="B336" s="263" t="s">
        <v>1618</v>
      </c>
      <c r="C336" s="264">
        <v>89356</v>
      </c>
      <c r="D336" s="263" t="s">
        <v>50</v>
      </c>
      <c r="E336" s="263" t="s">
        <v>1460</v>
      </c>
      <c r="F336" s="265" t="s">
        <v>83</v>
      </c>
      <c r="G336" s="382">
        <v>655</v>
      </c>
      <c r="H336" s="266">
        <f>VLOOKUP(C336,SINAPIJAN26!A:D,4,0)</f>
        <v>30.83</v>
      </c>
      <c r="I336" s="266"/>
      <c r="J336" s="266"/>
      <c r="K336" s="266">
        <f t="shared" si="152"/>
        <v>38.729999999999997</v>
      </c>
      <c r="L336" s="266"/>
      <c r="M336" s="266"/>
      <c r="N336" s="266">
        <f t="shared" si="153"/>
        <v>25368.15</v>
      </c>
      <c r="O336" s="267"/>
      <c r="P336" s="45"/>
      <c r="Q336" s="50"/>
      <c r="R336" s="45"/>
      <c r="S336" s="45"/>
      <c r="T336" s="45"/>
      <c r="U336" s="45"/>
      <c r="V336" s="45"/>
      <c r="W336" s="45"/>
      <c r="X336" s="45"/>
      <c r="Y336" s="45"/>
      <c r="Z336" s="45"/>
      <c r="AA336" s="45"/>
      <c r="AB336" s="45"/>
      <c r="AC336" s="45"/>
      <c r="AD336" s="45"/>
      <c r="AE336" s="45"/>
      <c r="AF336" s="45"/>
      <c r="AG336" s="45"/>
      <c r="AH336" s="45"/>
      <c r="AI336" s="45"/>
    </row>
    <row r="337" spans="1:35" ht="15.75" customHeight="1" x14ac:dyDescent="0.2">
      <c r="A337" s="56"/>
      <c r="B337" s="263" t="s">
        <v>1621</v>
      </c>
      <c r="C337" s="264">
        <v>89869</v>
      </c>
      <c r="D337" s="263" t="s">
        <v>50</v>
      </c>
      <c r="E337" s="263" t="s">
        <v>345</v>
      </c>
      <c r="F337" s="265" t="s">
        <v>52</v>
      </c>
      <c r="G337" s="382">
        <v>89</v>
      </c>
      <c r="H337" s="266">
        <f>VLOOKUP(C337,SINAPIJAN26!A:D,4,0)</f>
        <v>13.24</v>
      </c>
      <c r="I337" s="266"/>
      <c r="J337" s="266"/>
      <c r="K337" s="266">
        <f t="shared" si="152"/>
        <v>16.63</v>
      </c>
      <c r="L337" s="266"/>
      <c r="M337" s="266"/>
      <c r="N337" s="266">
        <f t="shared" si="153"/>
        <v>1480.07</v>
      </c>
      <c r="O337" s="267"/>
      <c r="P337" s="45"/>
      <c r="Q337" s="50"/>
      <c r="R337" s="45"/>
      <c r="S337" s="45"/>
      <c r="T337" s="45"/>
      <c r="U337" s="45"/>
      <c r="V337" s="45"/>
      <c r="W337" s="45"/>
      <c r="X337" s="45"/>
      <c r="Y337" s="45"/>
      <c r="Z337" s="45"/>
      <c r="AA337" s="45"/>
      <c r="AB337" s="45"/>
      <c r="AC337" s="45"/>
      <c r="AD337" s="45"/>
      <c r="AE337" s="45"/>
      <c r="AF337" s="45"/>
      <c r="AG337" s="45"/>
      <c r="AH337" s="45"/>
      <c r="AI337" s="45"/>
    </row>
    <row r="338" spans="1:35" ht="15.75" customHeight="1" x14ac:dyDescent="0.2">
      <c r="A338" s="56"/>
      <c r="B338" s="263" t="s">
        <v>1622</v>
      </c>
      <c r="C338" s="264">
        <v>89627</v>
      </c>
      <c r="D338" s="263" t="s">
        <v>50</v>
      </c>
      <c r="E338" s="263" t="s">
        <v>2569</v>
      </c>
      <c r="F338" s="265" t="s">
        <v>52</v>
      </c>
      <c r="G338" s="382">
        <v>33</v>
      </c>
      <c r="H338" s="266">
        <f>VLOOKUP(C338,SINAPIJAN26!A:D,4,0)</f>
        <v>23.57</v>
      </c>
      <c r="I338" s="266"/>
      <c r="J338" s="266"/>
      <c r="K338" s="266">
        <f t="shared" si="152"/>
        <v>29.61</v>
      </c>
      <c r="L338" s="266"/>
      <c r="M338" s="266"/>
      <c r="N338" s="266">
        <f t="shared" si="153"/>
        <v>977.13</v>
      </c>
      <c r="O338" s="267"/>
      <c r="P338" s="45"/>
      <c r="Q338" s="50"/>
      <c r="R338" s="45"/>
      <c r="S338" s="45"/>
      <c r="T338" s="45"/>
      <c r="U338" s="45"/>
      <c r="V338" s="45"/>
      <c r="W338" s="45"/>
      <c r="X338" s="45"/>
      <c r="Y338" s="45"/>
      <c r="Z338" s="45"/>
      <c r="AA338" s="45"/>
      <c r="AB338" s="45"/>
      <c r="AC338" s="45"/>
      <c r="AD338" s="45"/>
      <c r="AE338" s="45"/>
      <c r="AF338" s="45"/>
      <c r="AG338" s="45"/>
      <c r="AH338" s="45"/>
      <c r="AI338" s="45"/>
    </row>
    <row r="339" spans="1:35" ht="15.75" customHeight="1" x14ac:dyDescent="0.2">
      <c r="A339" s="56"/>
      <c r="B339" s="263" t="s">
        <v>1623</v>
      </c>
      <c r="C339" s="264">
        <v>89366</v>
      </c>
      <c r="D339" s="263" t="s">
        <v>50</v>
      </c>
      <c r="E339" s="263" t="s">
        <v>2570</v>
      </c>
      <c r="F339" s="265" t="s">
        <v>52</v>
      </c>
      <c r="G339" s="382">
        <v>22</v>
      </c>
      <c r="H339" s="266">
        <f>VLOOKUP(C339,SINAPIJAN26!A:D,4,0)</f>
        <v>19.64</v>
      </c>
      <c r="I339" s="266"/>
      <c r="J339" s="266"/>
      <c r="K339" s="266">
        <f t="shared" si="152"/>
        <v>24.67</v>
      </c>
      <c r="L339" s="266"/>
      <c r="M339" s="266"/>
      <c r="N339" s="266">
        <f t="shared" si="153"/>
        <v>542.74</v>
      </c>
      <c r="O339" s="267"/>
      <c r="P339" s="45"/>
      <c r="Q339" s="50"/>
      <c r="R339" s="45"/>
      <c r="S339" s="45"/>
      <c r="T339" s="45"/>
      <c r="U339" s="45"/>
      <c r="V339" s="45"/>
      <c r="W339" s="45"/>
      <c r="X339" s="45"/>
      <c r="Y339" s="45"/>
      <c r="Z339" s="45"/>
      <c r="AA339" s="45"/>
      <c r="AB339" s="45"/>
      <c r="AC339" s="45"/>
      <c r="AD339" s="45"/>
      <c r="AE339" s="45"/>
      <c r="AF339" s="45"/>
      <c r="AG339" s="45"/>
      <c r="AH339" s="45"/>
      <c r="AI339" s="45"/>
    </row>
    <row r="340" spans="1:35" ht="15.75" customHeight="1" x14ac:dyDescent="0.2">
      <c r="A340" s="56"/>
      <c r="B340" s="263" t="s">
        <v>1624</v>
      </c>
      <c r="C340" s="264">
        <v>90373</v>
      </c>
      <c r="D340" s="263" t="s">
        <v>50</v>
      </c>
      <c r="E340" s="263" t="s">
        <v>1462</v>
      </c>
      <c r="F340" s="265" t="s">
        <v>52</v>
      </c>
      <c r="G340" s="382">
        <v>117</v>
      </c>
      <c r="H340" s="266">
        <f>VLOOKUP(C340,SINAPIJAN26!A:D,4,0)</f>
        <v>15.95</v>
      </c>
      <c r="I340" s="266"/>
      <c r="J340" s="266"/>
      <c r="K340" s="266">
        <f t="shared" si="152"/>
        <v>20.03</v>
      </c>
      <c r="L340" s="266"/>
      <c r="M340" s="266"/>
      <c r="N340" s="266">
        <f t="shared" si="153"/>
        <v>2343.5100000000002</v>
      </c>
      <c r="O340" s="267"/>
      <c r="P340" s="45"/>
      <c r="Q340" s="50"/>
      <c r="R340" s="45"/>
      <c r="S340" s="45"/>
      <c r="T340" s="45"/>
      <c r="U340" s="45"/>
      <c r="V340" s="45"/>
      <c r="W340" s="45"/>
      <c r="X340" s="45"/>
      <c r="Y340" s="45"/>
      <c r="Z340" s="45"/>
      <c r="AA340" s="45"/>
      <c r="AB340" s="45"/>
      <c r="AC340" s="45"/>
      <c r="AD340" s="45"/>
      <c r="AE340" s="45"/>
      <c r="AF340" s="45"/>
      <c r="AG340" s="45"/>
      <c r="AH340" s="45"/>
      <c r="AI340" s="45"/>
    </row>
    <row r="341" spans="1:35" ht="15.75" customHeight="1" x14ac:dyDescent="0.2">
      <c r="A341" s="56"/>
      <c r="B341" s="263" t="s">
        <v>1625</v>
      </c>
      <c r="C341" s="264">
        <v>89396</v>
      </c>
      <c r="D341" s="263" t="s">
        <v>50</v>
      </c>
      <c r="E341" s="263" t="s">
        <v>1464</v>
      </c>
      <c r="F341" s="265" t="s">
        <v>52</v>
      </c>
      <c r="G341" s="382">
        <v>1</v>
      </c>
      <c r="H341" s="266">
        <f>VLOOKUP(C341,SINAPIJAN26!A:D,4,0)</f>
        <v>24.61</v>
      </c>
      <c r="I341" s="266"/>
      <c r="J341" s="266"/>
      <c r="K341" s="266">
        <f t="shared" si="152"/>
        <v>30.91</v>
      </c>
      <c r="L341" s="266"/>
      <c r="M341" s="266"/>
      <c r="N341" s="266">
        <f t="shared" si="153"/>
        <v>30.91</v>
      </c>
      <c r="O341" s="267"/>
      <c r="P341" s="45"/>
      <c r="Q341" s="50"/>
      <c r="R341" s="45"/>
      <c r="S341" s="45"/>
      <c r="T341" s="45"/>
      <c r="U341" s="45"/>
      <c r="V341" s="45"/>
      <c r="W341" s="45"/>
      <c r="X341" s="45"/>
      <c r="Y341" s="45"/>
      <c r="Z341" s="45"/>
      <c r="AA341" s="45"/>
      <c r="AB341" s="45"/>
      <c r="AC341" s="45"/>
      <c r="AD341" s="45"/>
      <c r="AE341" s="45"/>
      <c r="AF341" s="45"/>
      <c r="AG341" s="45"/>
      <c r="AH341" s="45"/>
      <c r="AI341" s="45"/>
    </row>
    <row r="342" spans="1:35" ht="15.75" customHeight="1" x14ac:dyDescent="0.2">
      <c r="A342" s="56"/>
      <c r="B342" s="263" t="s">
        <v>1626</v>
      </c>
      <c r="C342" s="264" t="s">
        <v>17566</v>
      </c>
      <c r="D342" s="263" t="s">
        <v>73</v>
      </c>
      <c r="E342" s="263" t="s">
        <v>1466</v>
      </c>
      <c r="F342" s="265" t="s">
        <v>52</v>
      </c>
      <c r="G342" s="382">
        <v>1</v>
      </c>
      <c r="H342" s="266">
        <f>VLOOKUP(C342,CPUS!C:K,9,0)</f>
        <v>293.08001999999999</v>
      </c>
      <c r="I342" s="266"/>
      <c r="J342" s="266"/>
      <c r="K342" s="266">
        <f t="shared" si="152"/>
        <v>368.14</v>
      </c>
      <c r="L342" s="266"/>
      <c r="M342" s="266"/>
      <c r="N342" s="266">
        <f t="shared" si="153"/>
        <v>368.14</v>
      </c>
      <c r="O342" s="267"/>
      <c r="P342" s="45"/>
      <c r="Q342" s="50"/>
      <c r="R342" s="45"/>
      <c r="S342" s="45"/>
      <c r="T342" s="45"/>
      <c r="U342" s="45"/>
      <c r="V342" s="45"/>
      <c r="W342" s="45"/>
      <c r="X342" s="45"/>
      <c r="Y342" s="45"/>
      <c r="Z342" s="45"/>
      <c r="AA342" s="45"/>
      <c r="AB342" s="45"/>
      <c r="AC342" s="45"/>
      <c r="AD342" s="45"/>
      <c r="AE342" s="45"/>
      <c r="AF342" s="45"/>
      <c r="AG342" s="45"/>
      <c r="AH342" s="45"/>
      <c r="AI342" s="45"/>
    </row>
    <row r="343" spans="1:35" ht="15.75" customHeight="1" x14ac:dyDescent="0.2">
      <c r="A343" s="56"/>
      <c r="B343" s="263" t="s">
        <v>1629</v>
      </c>
      <c r="C343" s="264" t="s">
        <v>17567</v>
      </c>
      <c r="D343" s="263" t="s">
        <v>73</v>
      </c>
      <c r="E343" s="263" t="s">
        <v>2340</v>
      </c>
      <c r="F343" s="265" t="s">
        <v>52</v>
      </c>
      <c r="G343" s="382">
        <v>1</v>
      </c>
      <c r="H343" s="266">
        <f>VLOOKUP(C343,CPUS!C:K,9,0)</f>
        <v>28974.077999999998</v>
      </c>
      <c r="I343" s="266"/>
      <c r="J343" s="266"/>
      <c r="K343" s="266">
        <f t="shared" si="152"/>
        <v>36394.339999999997</v>
      </c>
      <c r="L343" s="266"/>
      <c r="M343" s="266"/>
      <c r="N343" s="266">
        <f t="shared" si="153"/>
        <v>36394.339999999997</v>
      </c>
      <c r="O343" s="267"/>
      <c r="P343" s="45"/>
      <c r="Q343" s="50"/>
      <c r="R343" s="45"/>
      <c r="S343" s="45"/>
      <c r="T343" s="45"/>
      <c r="U343" s="45"/>
      <c r="V343" s="45"/>
      <c r="W343" s="45"/>
      <c r="X343" s="45"/>
      <c r="Y343" s="45"/>
      <c r="Z343" s="45"/>
      <c r="AA343" s="45"/>
      <c r="AB343" s="45"/>
      <c r="AC343" s="45"/>
      <c r="AD343" s="45"/>
      <c r="AE343" s="45"/>
      <c r="AF343" s="45"/>
      <c r="AG343" s="45"/>
      <c r="AH343" s="45"/>
      <c r="AI343" s="45"/>
    </row>
    <row r="344" spans="1:35" ht="15.75" customHeight="1" x14ac:dyDescent="0.2">
      <c r="A344" s="56"/>
      <c r="B344" s="263" t="s">
        <v>1632</v>
      </c>
      <c r="C344" s="264" t="s">
        <v>17568</v>
      </c>
      <c r="D344" s="263" t="s">
        <v>73</v>
      </c>
      <c r="E344" s="263" t="s">
        <v>1468</v>
      </c>
      <c r="F344" s="265" t="s">
        <v>52</v>
      </c>
      <c r="G344" s="382">
        <v>1</v>
      </c>
      <c r="H344" s="266">
        <f>VLOOKUP(C344,CPUS!C:K,9,0)</f>
        <v>85.1</v>
      </c>
      <c r="I344" s="266"/>
      <c r="J344" s="266"/>
      <c r="K344" s="266">
        <f t="shared" si="152"/>
        <v>106.89</v>
      </c>
      <c r="L344" s="266"/>
      <c r="M344" s="266"/>
      <c r="N344" s="266">
        <f t="shared" si="153"/>
        <v>106.89</v>
      </c>
      <c r="O344" s="267"/>
      <c r="P344" s="45"/>
      <c r="Q344" s="50"/>
      <c r="R344" s="45"/>
      <c r="S344" s="45"/>
      <c r="T344" s="45"/>
      <c r="U344" s="45"/>
      <c r="V344" s="45"/>
      <c r="W344" s="45"/>
      <c r="X344" s="45"/>
      <c r="Y344" s="45"/>
      <c r="Z344" s="45"/>
      <c r="AA344" s="45"/>
      <c r="AB344" s="45"/>
      <c r="AC344" s="45"/>
      <c r="AD344" s="45"/>
      <c r="AE344" s="45"/>
      <c r="AF344" s="45"/>
      <c r="AG344" s="45"/>
      <c r="AH344" s="45"/>
      <c r="AI344" s="45"/>
    </row>
    <row r="345" spans="1:35" ht="15.75" customHeight="1" x14ac:dyDescent="0.2">
      <c r="A345" s="56"/>
      <c r="B345" s="263" t="s">
        <v>1633</v>
      </c>
      <c r="C345" s="264">
        <v>94490</v>
      </c>
      <c r="D345" s="263" t="s">
        <v>50</v>
      </c>
      <c r="E345" s="263" t="s">
        <v>1469</v>
      </c>
      <c r="F345" s="265" t="s">
        <v>52</v>
      </c>
      <c r="G345" s="382">
        <v>2</v>
      </c>
      <c r="H345" s="266">
        <f>VLOOKUP(C345,SINAPIJAN26!A:D,4,0)</f>
        <v>68.400000000000006</v>
      </c>
      <c r="I345" s="266"/>
      <c r="J345" s="266"/>
      <c r="K345" s="266">
        <f t="shared" si="152"/>
        <v>85.92</v>
      </c>
      <c r="L345" s="266"/>
      <c r="M345" s="266"/>
      <c r="N345" s="266">
        <f t="shared" si="153"/>
        <v>171.84</v>
      </c>
      <c r="O345" s="267"/>
      <c r="P345" s="45"/>
      <c r="Q345" s="50"/>
      <c r="R345" s="45"/>
      <c r="S345" s="45"/>
      <c r="T345" s="45"/>
      <c r="U345" s="45"/>
      <c r="V345" s="45"/>
      <c r="W345" s="45"/>
      <c r="X345" s="45"/>
      <c r="Y345" s="45"/>
      <c r="Z345" s="45"/>
      <c r="AA345" s="45"/>
      <c r="AB345" s="45"/>
      <c r="AC345" s="45"/>
      <c r="AD345" s="45"/>
      <c r="AE345" s="45"/>
      <c r="AF345" s="45"/>
      <c r="AG345" s="45"/>
      <c r="AH345" s="45"/>
      <c r="AI345" s="45"/>
    </row>
    <row r="346" spans="1:35" ht="15.75" customHeight="1" x14ac:dyDescent="0.2">
      <c r="A346" s="56"/>
      <c r="B346" s="263" t="s">
        <v>1634</v>
      </c>
      <c r="C346" s="264">
        <v>89436</v>
      </c>
      <c r="D346" s="263" t="s">
        <v>50</v>
      </c>
      <c r="E346" s="263" t="s">
        <v>2571</v>
      </c>
      <c r="F346" s="265" t="s">
        <v>52</v>
      </c>
      <c r="G346" s="382">
        <v>2</v>
      </c>
      <c r="H346" s="266">
        <f>VLOOKUP(C346,SINAPIJAN26!A:D,4,0)</f>
        <v>10.26</v>
      </c>
      <c r="I346" s="266"/>
      <c r="J346" s="266"/>
      <c r="K346" s="266">
        <f t="shared" si="152"/>
        <v>12.89</v>
      </c>
      <c r="L346" s="266"/>
      <c r="M346" s="266"/>
      <c r="N346" s="266">
        <f t="shared" si="153"/>
        <v>25.78</v>
      </c>
      <c r="O346" s="267"/>
      <c r="P346" s="45"/>
      <c r="Q346" s="50"/>
      <c r="R346" s="45"/>
      <c r="S346" s="45"/>
      <c r="T346" s="45"/>
      <c r="U346" s="45"/>
      <c r="V346" s="45"/>
      <c r="W346" s="45"/>
      <c r="X346" s="45"/>
      <c r="Y346" s="45"/>
      <c r="Z346" s="45"/>
      <c r="AA346" s="45"/>
      <c r="AB346" s="45"/>
      <c r="AC346" s="45"/>
      <c r="AD346" s="45"/>
      <c r="AE346" s="45"/>
      <c r="AF346" s="45"/>
      <c r="AG346" s="45"/>
      <c r="AH346" s="45"/>
      <c r="AI346" s="45"/>
    </row>
    <row r="347" spans="1:35" ht="15.75" customHeight="1" x14ac:dyDescent="0.2">
      <c r="A347" s="56"/>
      <c r="B347" s="263" t="s">
        <v>2341</v>
      </c>
      <c r="C347" s="264">
        <v>103948</v>
      </c>
      <c r="D347" s="263" t="s">
        <v>50</v>
      </c>
      <c r="E347" s="263" t="s">
        <v>332</v>
      </c>
      <c r="F347" s="265" t="s">
        <v>52</v>
      </c>
      <c r="G347" s="382">
        <v>2</v>
      </c>
      <c r="H347" s="266">
        <f>VLOOKUP(C347,SINAPIJAN26!A:D,4,0)</f>
        <v>10.130000000000001</v>
      </c>
      <c r="I347" s="266"/>
      <c r="J347" s="266"/>
      <c r="K347" s="266">
        <f t="shared" si="152"/>
        <v>12.72</v>
      </c>
      <c r="L347" s="266"/>
      <c r="M347" s="266"/>
      <c r="N347" s="266">
        <f t="shared" si="153"/>
        <v>25.44</v>
      </c>
      <c r="O347" s="267"/>
      <c r="P347" s="45"/>
      <c r="Q347" s="50"/>
      <c r="R347" s="45"/>
      <c r="S347" s="45"/>
      <c r="T347" s="45"/>
      <c r="U347" s="45"/>
      <c r="V347" s="45"/>
      <c r="W347" s="45"/>
      <c r="X347" s="45"/>
      <c r="Y347" s="45"/>
      <c r="Z347" s="45"/>
      <c r="AA347" s="45"/>
      <c r="AB347" s="45"/>
      <c r="AC347" s="45"/>
      <c r="AD347" s="45"/>
      <c r="AE347" s="45"/>
      <c r="AF347" s="45"/>
      <c r="AG347" s="45"/>
      <c r="AH347" s="45"/>
      <c r="AI347" s="45"/>
    </row>
    <row r="348" spans="1:35" ht="15.75" customHeight="1" x14ac:dyDescent="0.2">
      <c r="A348" s="56"/>
      <c r="B348" s="263" t="s">
        <v>2342</v>
      </c>
      <c r="C348" s="264">
        <v>89415</v>
      </c>
      <c r="D348" s="263" t="s">
        <v>50</v>
      </c>
      <c r="E348" s="263" t="s">
        <v>354</v>
      </c>
      <c r="F348" s="265" t="s">
        <v>52</v>
      </c>
      <c r="G348" s="382">
        <v>7</v>
      </c>
      <c r="H348" s="266">
        <f>VLOOKUP(C348,SINAPIJAN26!A:D,4,0)</f>
        <v>19.899999999999999</v>
      </c>
      <c r="I348" s="266"/>
      <c r="J348" s="266"/>
      <c r="K348" s="266">
        <f t="shared" si="152"/>
        <v>25</v>
      </c>
      <c r="L348" s="266"/>
      <c r="M348" s="266"/>
      <c r="N348" s="266">
        <f t="shared" si="153"/>
        <v>175</v>
      </c>
      <c r="O348" s="267"/>
      <c r="P348" s="45"/>
      <c r="Q348" s="50"/>
      <c r="R348" s="45"/>
      <c r="S348" s="45"/>
      <c r="T348" s="45"/>
      <c r="U348" s="45"/>
      <c r="V348" s="45"/>
      <c r="W348" s="45"/>
      <c r="X348" s="45"/>
      <c r="Y348" s="45"/>
      <c r="Z348" s="45"/>
      <c r="AA348" s="45"/>
      <c r="AB348" s="45"/>
      <c r="AC348" s="45"/>
      <c r="AD348" s="45"/>
      <c r="AE348" s="45"/>
      <c r="AF348" s="45"/>
      <c r="AG348" s="45"/>
      <c r="AH348" s="45"/>
      <c r="AI348" s="45"/>
    </row>
    <row r="349" spans="1:35" ht="15.75" customHeight="1" x14ac:dyDescent="0.2">
      <c r="A349" s="56"/>
      <c r="B349" s="263" t="s">
        <v>2343</v>
      </c>
      <c r="C349" s="264">
        <v>89357</v>
      </c>
      <c r="D349" s="263" t="s">
        <v>50</v>
      </c>
      <c r="E349" s="263" t="s">
        <v>1471</v>
      </c>
      <c r="F349" s="265" t="s">
        <v>83</v>
      </c>
      <c r="G349" s="382">
        <v>39.1</v>
      </c>
      <c r="H349" s="266">
        <f>VLOOKUP(C349,SINAPIJAN26!A:D,4,0)</f>
        <v>41.39</v>
      </c>
      <c r="I349" s="266"/>
      <c r="J349" s="266"/>
      <c r="K349" s="266">
        <f t="shared" si="152"/>
        <v>51.99</v>
      </c>
      <c r="L349" s="266"/>
      <c r="M349" s="266"/>
      <c r="N349" s="266">
        <f t="shared" si="153"/>
        <v>2032.81</v>
      </c>
      <c r="O349" s="267"/>
      <c r="P349" s="45"/>
      <c r="Q349" s="50"/>
      <c r="R349" s="45"/>
      <c r="S349" s="45"/>
      <c r="T349" s="45"/>
      <c r="U349" s="45"/>
      <c r="V349" s="45"/>
      <c r="W349" s="45"/>
      <c r="X349" s="45"/>
      <c r="Y349" s="45"/>
      <c r="Z349" s="45"/>
      <c r="AA349" s="45"/>
      <c r="AB349" s="45"/>
      <c r="AC349" s="45"/>
      <c r="AD349" s="45"/>
      <c r="AE349" s="45"/>
      <c r="AF349" s="45"/>
      <c r="AG349" s="45"/>
      <c r="AH349" s="45"/>
      <c r="AI349" s="45"/>
    </row>
    <row r="350" spans="1:35" ht="15.75" customHeight="1" x14ac:dyDescent="0.2">
      <c r="A350" s="56"/>
      <c r="B350" s="263" t="s">
        <v>2344</v>
      </c>
      <c r="C350" s="264">
        <v>94690</v>
      </c>
      <c r="D350" s="263" t="s">
        <v>50</v>
      </c>
      <c r="E350" s="263" t="s">
        <v>1473</v>
      </c>
      <c r="F350" s="265" t="s">
        <v>52</v>
      </c>
      <c r="G350" s="382">
        <v>1</v>
      </c>
      <c r="H350" s="266">
        <f>VLOOKUP(C350,SINAPIJAN26!A:D,4,0)</f>
        <v>13.53</v>
      </c>
      <c r="I350" s="266"/>
      <c r="J350" s="266"/>
      <c r="K350" s="266">
        <f t="shared" si="152"/>
        <v>17</v>
      </c>
      <c r="L350" s="266"/>
      <c r="M350" s="266"/>
      <c r="N350" s="266">
        <f t="shared" si="153"/>
        <v>17</v>
      </c>
      <c r="O350" s="267"/>
      <c r="P350" s="45"/>
      <c r="Q350" s="50"/>
      <c r="R350" s="45"/>
      <c r="S350" s="45"/>
      <c r="T350" s="45"/>
      <c r="U350" s="45"/>
      <c r="V350" s="45"/>
      <c r="W350" s="45"/>
      <c r="X350" s="45"/>
      <c r="Y350" s="45"/>
      <c r="Z350" s="45"/>
      <c r="AA350" s="45"/>
      <c r="AB350" s="45"/>
      <c r="AC350" s="45"/>
      <c r="AD350" s="45"/>
      <c r="AE350" s="45"/>
      <c r="AF350" s="45"/>
      <c r="AG350" s="45"/>
      <c r="AH350" s="45"/>
      <c r="AI350" s="45"/>
    </row>
    <row r="351" spans="1:35" ht="15.75" customHeight="1" x14ac:dyDescent="0.2">
      <c r="A351" s="56"/>
      <c r="B351" s="263" t="s">
        <v>2345</v>
      </c>
      <c r="C351" s="264">
        <v>89400</v>
      </c>
      <c r="D351" s="263" t="s">
        <v>50</v>
      </c>
      <c r="E351" s="263" t="s">
        <v>349</v>
      </c>
      <c r="F351" s="265" t="s">
        <v>52</v>
      </c>
      <c r="G351" s="382">
        <v>4</v>
      </c>
      <c r="H351" s="266">
        <f>VLOOKUP(C351,SINAPIJAN26!A:D,4,0)</f>
        <v>24.8</v>
      </c>
      <c r="I351" s="266"/>
      <c r="J351" s="266"/>
      <c r="K351" s="266">
        <f t="shared" si="152"/>
        <v>31.15</v>
      </c>
      <c r="L351" s="266"/>
      <c r="M351" s="266"/>
      <c r="N351" s="266">
        <f t="shared" si="153"/>
        <v>124.6</v>
      </c>
      <c r="O351" s="267"/>
      <c r="P351" s="45"/>
      <c r="Q351" s="50"/>
      <c r="R351" s="45"/>
      <c r="S351" s="45"/>
      <c r="T351" s="45"/>
      <c r="U351" s="45"/>
      <c r="V351" s="45"/>
      <c r="W351" s="45"/>
      <c r="X351" s="45"/>
      <c r="Y351" s="45"/>
      <c r="Z351" s="45"/>
      <c r="AA351" s="45"/>
      <c r="AB351" s="45"/>
      <c r="AC351" s="45"/>
      <c r="AD351" s="45"/>
      <c r="AE351" s="45"/>
      <c r="AF351" s="45"/>
      <c r="AG351" s="45"/>
      <c r="AH351" s="45"/>
      <c r="AI351" s="45"/>
    </row>
    <row r="352" spans="1:35" ht="15.75" customHeight="1" x14ac:dyDescent="0.2">
      <c r="A352" s="56"/>
      <c r="B352" s="263" t="s">
        <v>2346</v>
      </c>
      <c r="C352" s="264" t="s">
        <v>17577</v>
      </c>
      <c r="D352" s="263" t="s">
        <v>73</v>
      </c>
      <c r="E352" s="263" t="s">
        <v>800</v>
      </c>
      <c r="F352" s="265" t="s">
        <v>52</v>
      </c>
      <c r="G352" s="382">
        <v>1</v>
      </c>
      <c r="H352" s="266">
        <f>VLOOKUP(C352,CPUS!C:K,9,0)</f>
        <v>4393.0800200000003</v>
      </c>
      <c r="I352" s="266"/>
      <c r="J352" s="266"/>
      <c r="K352" s="266">
        <f t="shared" si="152"/>
        <v>5518.15</v>
      </c>
      <c r="L352" s="266"/>
      <c r="M352" s="266"/>
      <c r="N352" s="266">
        <f t="shared" si="153"/>
        <v>5518.15</v>
      </c>
      <c r="O352" s="267"/>
      <c r="P352" s="45"/>
      <c r="Q352" s="50"/>
      <c r="R352" s="45"/>
      <c r="S352" s="45"/>
      <c r="T352" s="45"/>
      <c r="U352" s="45"/>
      <c r="V352" s="45"/>
      <c r="W352" s="45"/>
      <c r="X352" s="45"/>
      <c r="Y352" s="45"/>
      <c r="Z352" s="45"/>
      <c r="AA352" s="45"/>
      <c r="AB352" s="45"/>
      <c r="AC352" s="45"/>
      <c r="AD352" s="45"/>
      <c r="AE352" s="45"/>
      <c r="AF352" s="45"/>
      <c r="AG352" s="45"/>
      <c r="AH352" s="45"/>
      <c r="AI352" s="45"/>
    </row>
    <row r="353" spans="1:35" ht="15.75" customHeight="1" x14ac:dyDescent="0.2">
      <c r="A353" s="56"/>
      <c r="B353" s="263" t="s">
        <v>2347</v>
      </c>
      <c r="C353" s="264" t="s">
        <v>17578</v>
      </c>
      <c r="D353" s="263" t="s">
        <v>73</v>
      </c>
      <c r="E353" s="263" t="s">
        <v>868</v>
      </c>
      <c r="F353" s="265" t="s">
        <v>419</v>
      </c>
      <c r="G353" s="382">
        <v>1</v>
      </c>
      <c r="H353" s="266">
        <f>VLOOKUP(C353,CPUS!C:K,9,0)</f>
        <v>114.595</v>
      </c>
      <c r="I353" s="266"/>
      <c r="J353" s="266"/>
      <c r="K353" s="266">
        <f t="shared" si="152"/>
        <v>143.94</v>
      </c>
      <c r="L353" s="266"/>
      <c r="M353" s="266"/>
      <c r="N353" s="266">
        <f t="shared" si="153"/>
        <v>143.94</v>
      </c>
      <c r="O353" s="267"/>
      <c r="P353" s="45"/>
      <c r="Q353" s="50"/>
      <c r="R353" s="45"/>
      <c r="S353" s="45"/>
      <c r="T353" s="45"/>
      <c r="U353" s="45"/>
      <c r="V353" s="45"/>
      <c r="W353" s="45"/>
      <c r="X353" s="45"/>
      <c r="Y353" s="45"/>
      <c r="Z353" s="45"/>
      <c r="AA353" s="45"/>
      <c r="AB353" s="45"/>
      <c r="AC353" s="45"/>
      <c r="AD353" s="45"/>
      <c r="AE353" s="45"/>
      <c r="AF353" s="45"/>
      <c r="AG353" s="45"/>
      <c r="AH353" s="45"/>
      <c r="AI353" s="45"/>
    </row>
    <row r="354" spans="1:35" ht="15.75" customHeight="1" x14ac:dyDescent="0.2">
      <c r="A354" s="56"/>
      <c r="B354" s="259" t="s">
        <v>411</v>
      </c>
      <c r="C354" s="259"/>
      <c r="D354" s="259"/>
      <c r="E354" s="259" t="s">
        <v>356</v>
      </c>
      <c r="F354" s="259"/>
      <c r="G354" s="185"/>
      <c r="H354" s="185"/>
      <c r="I354" s="259"/>
      <c r="J354" s="259"/>
      <c r="K354" s="259"/>
      <c r="L354" s="259"/>
      <c r="M354" s="259"/>
      <c r="N354" s="261">
        <f>SUM(N355:N409)</f>
        <v>348562.31</v>
      </c>
      <c r="O354" s="262"/>
      <c r="P354" s="45"/>
      <c r="Q354" s="50"/>
      <c r="R354" s="45"/>
      <c r="S354" s="45"/>
      <c r="T354" s="45"/>
      <c r="U354" s="45"/>
      <c r="V354" s="45"/>
      <c r="W354" s="45"/>
      <c r="X354" s="45"/>
      <c r="Y354" s="45"/>
      <c r="Z354" s="45"/>
      <c r="AA354" s="45"/>
      <c r="AB354" s="45"/>
      <c r="AC354" s="45"/>
      <c r="AD354" s="45"/>
      <c r="AE354" s="45"/>
      <c r="AF354" s="45"/>
      <c r="AG354" s="45"/>
      <c r="AH354" s="45"/>
      <c r="AI354" s="45"/>
    </row>
    <row r="355" spans="1:35" ht="15.75" customHeight="1" x14ac:dyDescent="0.2">
      <c r="A355" s="56"/>
      <c r="B355" s="263" t="s">
        <v>1679</v>
      </c>
      <c r="C355" s="264">
        <v>89707</v>
      </c>
      <c r="D355" s="263" t="s">
        <v>50</v>
      </c>
      <c r="E355" s="263" t="s">
        <v>1475</v>
      </c>
      <c r="F355" s="265" t="s">
        <v>52</v>
      </c>
      <c r="G355" s="382">
        <v>1</v>
      </c>
      <c r="H355" s="266">
        <f>VLOOKUP(C355,SINAPIJAN26!A:D,4,0)</f>
        <v>65.78</v>
      </c>
      <c r="I355" s="266"/>
      <c r="J355" s="266"/>
      <c r="K355" s="266">
        <f t="shared" ref="K355" si="154">ROUND(H355*(1+25.61%),2)</f>
        <v>82.63</v>
      </c>
      <c r="L355" s="266"/>
      <c r="M355" s="266"/>
      <c r="N355" s="266">
        <f t="shared" ref="N355" si="155">ROUND(K355*G355,2)</f>
        <v>82.63</v>
      </c>
      <c r="O355" s="267"/>
      <c r="P355" s="45"/>
      <c r="Q355" s="50"/>
      <c r="R355" s="45"/>
      <c r="S355" s="45"/>
      <c r="T355" s="45"/>
      <c r="U355" s="45"/>
      <c r="V355" s="45"/>
      <c r="W355" s="45"/>
      <c r="X355" s="45"/>
      <c r="Y355" s="45"/>
      <c r="Z355" s="45"/>
      <c r="AA355" s="45"/>
      <c r="AB355" s="45"/>
      <c r="AC355" s="45"/>
      <c r="AD355" s="45"/>
      <c r="AE355" s="45"/>
      <c r="AF355" s="45"/>
      <c r="AG355" s="45"/>
      <c r="AH355" s="45"/>
      <c r="AI355" s="45"/>
    </row>
    <row r="356" spans="1:35" ht="15.75" customHeight="1" x14ac:dyDescent="0.2">
      <c r="A356" s="56"/>
      <c r="B356" s="263" t="s">
        <v>1682</v>
      </c>
      <c r="C356" s="264">
        <v>99253</v>
      </c>
      <c r="D356" s="263" t="s">
        <v>50</v>
      </c>
      <c r="E356" s="263" t="s">
        <v>989</v>
      </c>
      <c r="F356" s="265" t="s">
        <v>52</v>
      </c>
      <c r="G356" s="382">
        <v>9</v>
      </c>
      <c r="H356" s="266">
        <f>VLOOKUP(C356,SINAPIJAN26!A:D,4,0)</f>
        <v>662.21</v>
      </c>
      <c r="I356" s="266"/>
      <c r="J356" s="266"/>
      <c r="K356" s="266">
        <f t="shared" ref="K356:K409" si="156">ROUND(H356*(1+25.61%),2)</f>
        <v>831.8</v>
      </c>
      <c r="L356" s="266"/>
      <c r="M356" s="266"/>
      <c r="N356" s="266">
        <f t="shared" ref="N356:N409" si="157">ROUND(K356*G356,2)</f>
        <v>7486.2</v>
      </c>
      <c r="O356" s="267"/>
      <c r="P356" s="45"/>
      <c r="Q356" s="50"/>
      <c r="R356" s="45"/>
      <c r="S356" s="45"/>
      <c r="T356" s="45"/>
      <c r="U356" s="45"/>
      <c r="V356" s="45"/>
      <c r="W356" s="45"/>
      <c r="X356" s="45"/>
      <c r="Y356" s="45"/>
      <c r="Z356" s="45"/>
      <c r="AA356" s="45"/>
      <c r="AB356" s="45"/>
      <c r="AC356" s="45"/>
      <c r="AD356" s="45"/>
      <c r="AE356" s="45"/>
      <c r="AF356" s="45"/>
      <c r="AG356" s="45"/>
      <c r="AH356" s="45"/>
      <c r="AI356" s="45"/>
    </row>
    <row r="357" spans="1:35" ht="15.75" customHeight="1" x14ac:dyDescent="0.2">
      <c r="A357" s="56"/>
      <c r="B357" s="263" t="s">
        <v>1683</v>
      </c>
      <c r="C357" s="264">
        <v>97903</v>
      </c>
      <c r="D357" s="263" t="s">
        <v>50</v>
      </c>
      <c r="E357" s="263" t="s">
        <v>802</v>
      </c>
      <c r="F357" s="265" t="s">
        <v>52</v>
      </c>
      <c r="G357" s="382">
        <v>1</v>
      </c>
      <c r="H357" s="266">
        <f>VLOOKUP(C357,SINAPIJAN26!A:D,4,0)</f>
        <v>941.88</v>
      </c>
      <c r="I357" s="266"/>
      <c r="J357" s="266"/>
      <c r="K357" s="266">
        <f t="shared" si="156"/>
        <v>1183.0999999999999</v>
      </c>
      <c r="L357" s="266"/>
      <c r="M357" s="266"/>
      <c r="N357" s="266">
        <f t="shared" si="157"/>
        <v>1183.0999999999999</v>
      </c>
      <c r="O357" s="267"/>
      <c r="P357" s="45"/>
      <c r="Q357" s="50"/>
      <c r="R357" s="45"/>
      <c r="S357" s="45"/>
      <c r="T357" s="45"/>
      <c r="U357" s="45"/>
      <c r="V357" s="45"/>
      <c r="W357" s="45"/>
      <c r="X357" s="45"/>
      <c r="Y357" s="45"/>
      <c r="Z357" s="45"/>
      <c r="AA357" s="45"/>
      <c r="AB357" s="45"/>
      <c r="AC357" s="45"/>
      <c r="AD357" s="45"/>
      <c r="AE357" s="45"/>
      <c r="AF357" s="45"/>
      <c r="AG357" s="45"/>
      <c r="AH357" s="45"/>
      <c r="AI357" s="45"/>
    </row>
    <row r="358" spans="1:35" ht="15.75" customHeight="1" x14ac:dyDescent="0.2">
      <c r="A358" s="56"/>
      <c r="B358" s="263" t="s">
        <v>1686</v>
      </c>
      <c r="C358" s="264">
        <v>104328</v>
      </c>
      <c r="D358" s="263" t="s">
        <v>50</v>
      </c>
      <c r="E358" s="263" t="s">
        <v>359</v>
      </c>
      <c r="F358" s="265" t="s">
        <v>52</v>
      </c>
      <c r="G358" s="382">
        <v>46</v>
      </c>
      <c r="H358" s="266">
        <f>VLOOKUP(C358,SINAPIJAN26!A:D,4,0)</f>
        <v>95.76</v>
      </c>
      <c r="I358" s="266"/>
      <c r="J358" s="266"/>
      <c r="K358" s="266">
        <f t="shared" si="156"/>
        <v>120.28</v>
      </c>
      <c r="L358" s="266"/>
      <c r="M358" s="266"/>
      <c r="N358" s="266">
        <f t="shared" si="157"/>
        <v>5532.88</v>
      </c>
      <c r="O358" s="267"/>
      <c r="P358" s="45"/>
      <c r="Q358" s="50"/>
      <c r="R358" s="45"/>
      <c r="S358" s="45"/>
      <c r="T358" s="45"/>
      <c r="U358" s="45"/>
      <c r="V358" s="45"/>
      <c r="W358" s="45"/>
      <c r="X358" s="45"/>
      <c r="Y358" s="45"/>
      <c r="Z358" s="45"/>
      <c r="AA358" s="45"/>
      <c r="AB358" s="45"/>
      <c r="AC358" s="45"/>
      <c r="AD358" s="45"/>
      <c r="AE358" s="45"/>
      <c r="AF358" s="45"/>
      <c r="AG358" s="45"/>
      <c r="AH358" s="45"/>
      <c r="AI358" s="45"/>
    </row>
    <row r="359" spans="1:35" ht="15.75" customHeight="1" x14ac:dyDescent="0.2">
      <c r="A359" s="56"/>
      <c r="B359" s="263" t="s">
        <v>1687</v>
      </c>
      <c r="C359" s="264">
        <v>89708</v>
      </c>
      <c r="D359" s="263" t="s">
        <v>50</v>
      </c>
      <c r="E359" s="263" t="s">
        <v>361</v>
      </c>
      <c r="F359" s="265" t="s">
        <v>52</v>
      </c>
      <c r="G359" s="382">
        <v>4</v>
      </c>
      <c r="H359" s="266">
        <f>VLOOKUP(C359,SINAPIJAN26!A:D,4,0)</f>
        <v>139.99</v>
      </c>
      <c r="I359" s="266"/>
      <c r="J359" s="266"/>
      <c r="K359" s="266">
        <f t="shared" si="156"/>
        <v>175.84</v>
      </c>
      <c r="L359" s="266"/>
      <c r="M359" s="266"/>
      <c r="N359" s="266">
        <f t="shared" si="157"/>
        <v>703.36</v>
      </c>
      <c r="O359" s="267"/>
      <c r="P359" s="45"/>
      <c r="Q359" s="50"/>
      <c r="R359" s="45"/>
      <c r="S359" s="45"/>
      <c r="T359" s="45"/>
      <c r="U359" s="45"/>
      <c r="V359" s="45"/>
      <c r="W359" s="45"/>
      <c r="X359" s="45"/>
      <c r="Y359" s="45"/>
      <c r="Z359" s="45"/>
      <c r="AA359" s="45"/>
      <c r="AB359" s="45"/>
      <c r="AC359" s="45"/>
      <c r="AD359" s="45"/>
      <c r="AE359" s="45"/>
      <c r="AF359" s="45"/>
      <c r="AG359" s="45"/>
      <c r="AH359" s="45"/>
      <c r="AI359" s="45"/>
    </row>
    <row r="360" spans="1:35" ht="15.75" customHeight="1" x14ac:dyDescent="0.2">
      <c r="A360" s="56"/>
      <c r="B360" s="263" t="s">
        <v>1688</v>
      </c>
      <c r="C360" s="264">
        <v>89709</v>
      </c>
      <c r="D360" s="263" t="s">
        <v>50</v>
      </c>
      <c r="E360" s="263" t="s">
        <v>363</v>
      </c>
      <c r="F360" s="265" t="s">
        <v>52</v>
      </c>
      <c r="G360" s="382">
        <v>8</v>
      </c>
      <c r="H360" s="266">
        <f>VLOOKUP(C360,SINAPIJAN26!A:D,4,0)</f>
        <v>28.65</v>
      </c>
      <c r="I360" s="266"/>
      <c r="J360" s="266"/>
      <c r="K360" s="266">
        <f t="shared" si="156"/>
        <v>35.99</v>
      </c>
      <c r="L360" s="266"/>
      <c r="M360" s="266"/>
      <c r="N360" s="266">
        <f t="shared" si="157"/>
        <v>287.92</v>
      </c>
      <c r="O360" s="267"/>
      <c r="P360" s="45"/>
      <c r="Q360" s="50"/>
      <c r="R360" s="45"/>
      <c r="S360" s="45"/>
      <c r="T360" s="45"/>
      <c r="U360" s="45"/>
      <c r="V360" s="45"/>
      <c r="W360" s="45"/>
      <c r="X360" s="45"/>
      <c r="Y360" s="45"/>
      <c r="Z360" s="45"/>
      <c r="AA360" s="45"/>
      <c r="AB360" s="45"/>
      <c r="AC360" s="45"/>
      <c r="AD360" s="45"/>
      <c r="AE360" s="45"/>
      <c r="AF360" s="45"/>
      <c r="AG360" s="45"/>
      <c r="AH360" s="45"/>
      <c r="AI360" s="45"/>
    </row>
    <row r="361" spans="1:35" ht="15.75" customHeight="1" x14ac:dyDescent="0.2">
      <c r="A361" s="56"/>
      <c r="B361" s="263" t="s">
        <v>1689</v>
      </c>
      <c r="C361" s="264">
        <v>86883</v>
      </c>
      <c r="D361" s="263" t="s">
        <v>50</v>
      </c>
      <c r="E361" s="263" t="s">
        <v>1476</v>
      </c>
      <c r="F361" s="265" t="s">
        <v>52</v>
      </c>
      <c r="G361" s="382">
        <v>74</v>
      </c>
      <c r="H361" s="266">
        <f>VLOOKUP(C361,SINAPIJAN26!A:D,4,0)</f>
        <v>16.45</v>
      </c>
      <c r="I361" s="266"/>
      <c r="J361" s="266"/>
      <c r="K361" s="266">
        <f t="shared" si="156"/>
        <v>20.66</v>
      </c>
      <c r="L361" s="266"/>
      <c r="M361" s="266"/>
      <c r="N361" s="266">
        <f t="shared" si="157"/>
        <v>1528.84</v>
      </c>
      <c r="O361" s="267"/>
      <c r="P361" s="45"/>
      <c r="Q361" s="50"/>
      <c r="R361" s="45"/>
      <c r="S361" s="45"/>
      <c r="T361" s="45"/>
      <c r="U361" s="45"/>
      <c r="V361" s="45"/>
      <c r="W361" s="45"/>
      <c r="X361" s="45"/>
      <c r="Y361" s="45"/>
      <c r="Z361" s="45"/>
      <c r="AA361" s="45"/>
      <c r="AB361" s="45"/>
      <c r="AC361" s="45"/>
      <c r="AD361" s="45"/>
      <c r="AE361" s="45"/>
      <c r="AF361" s="45"/>
      <c r="AG361" s="45"/>
      <c r="AH361" s="45"/>
      <c r="AI361" s="45"/>
    </row>
    <row r="362" spans="1:35" ht="15.75" customHeight="1" x14ac:dyDescent="0.2">
      <c r="A362" s="56"/>
      <c r="B362" s="263" t="s">
        <v>2041</v>
      </c>
      <c r="C362" s="264">
        <v>86882</v>
      </c>
      <c r="D362" s="263" t="s">
        <v>50</v>
      </c>
      <c r="E362" s="263" t="s">
        <v>1477</v>
      </c>
      <c r="F362" s="265" t="s">
        <v>52</v>
      </c>
      <c r="G362" s="382">
        <v>5</v>
      </c>
      <c r="H362" s="266">
        <f>VLOOKUP(C362,SINAPIJAN26!A:D,4,0)</f>
        <v>30.3</v>
      </c>
      <c r="I362" s="266"/>
      <c r="J362" s="266"/>
      <c r="K362" s="266">
        <f t="shared" si="156"/>
        <v>38.06</v>
      </c>
      <c r="L362" s="266"/>
      <c r="M362" s="266"/>
      <c r="N362" s="266">
        <f t="shared" si="157"/>
        <v>190.3</v>
      </c>
      <c r="O362" s="267"/>
      <c r="P362" s="45"/>
      <c r="Q362" s="50"/>
      <c r="R362" s="45"/>
      <c r="S362" s="45"/>
      <c r="T362" s="45"/>
      <c r="U362" s="45"/>
      <c r="V362" s="45"/>
      <c r="W362" s="45"/>
      <c r="X362" s="45"/>
      <c r="Y362" s="45"/>
      <c r="Z362" s="45"/>
      <c r="AA362" s="45"/>
      <c r="AB362" s="45"/>
      <c r="AC362" s="45"/>
      <c r="AD362" s="45"/>
      <c r="AE362" s="45"/>
      <c r="AF362" s="45"/>
      <c r="AG362" s="45"/>
      <c r="AH362" s="45"/>
      <c r="AI362" s="45"/>
    </row>
    <row r="363" spans="1:35" ht="15.75" customHeight="1" x14ac:dyDescent="0.2">
      <c r="A363" s="56"/>
      <c r="B363" s="263" t="s">
        <v>2042</v>
      </c>
      <c r="C363" s="264" t="s">
        <v>17579</v>
      </c>
      <c r="D363" s="263" t="s">
        <v>73</v>
      </c>
      <c r="E363" s="263" t="s">
        <v>804</v>
      </c>
      <c r="F363" s="265" t="s">
        <v>52</v>
      </c>
      <c r="G363" s="382">
        <v>1</v>
      </c>
      <c r="H363" s="266">
        <f>VLOOKUP(C363,CPUS!C:K,9,0)</f>
        <v>229.50630000000001</v>
      </c>
      <c r="I363" s="266"/>
      <c r="J363" s="266"/>
      <c r="K363" s="266">
        <f t="shared" si="156"/>
        <v>288.27999999999997</v>
      </c>
      <c r="L363" s="266"/>
      <c r="M363" s="266"/>
      <c r="N363" s="266">
        <f t="shared" si="157"/>
        <v>288.27999999999997</v>
      </c>
      <c r="O363" s="267"/>
      <c r="P363" s="45"/>
      <c r="Q363" s="50"/>
      <c r="R363" s="45"/>
      <c r="S363" s="45"/>
      <c r="T363" s="45"/>
      <c r="U363" s="45"/>
      <c r="V363" s="45"/>
      <c r="W363" s="45"/>
      <c r="X363" s="45"/>
      <c r="Y363" s="45"/>
      <c r="Z363" s="45"/>
      <c r="AA363" s="45"/>
      <c r="AB363" s="45"/>
      <c r="AC363" s="45"/>
      <c r="AD363" s="45"/>
      <c r="AE363" s="45"/>
      <c r="AF363" s="45"/>
      <c r="AG363" s="45"/>
      <c r="AH363" s="45"/>
      <c r="AI363" s="45"/>
    </row>
    <row r="364" spans="1:35" ht="15.75" customHeight="1" x14ac:dyDescent="0.2">
      <c r="A364" s="56"/>
      <c r="B364" s="263" t="s">
        <v>2043</v>
      </c>
      <c r="C364" s="264">
        <v>86879</v>
      </c>
      <c r="D364" s="263" t="s">
        <v>50</v>
      </c>
      <c r="E364" s="263" t="s">
        <v>366</v>
      </c>
      <c r="F364" s="265" t="s">
        <v>52</v>
      </c>
      <c r="G364" s="382">
        <v>79</v>
      </c>
      <c r="H364" s="266">
        <f>VLOOKUP(C364,SINAPIJAN26!A:D,4,0)</f>
        <v>13.14</v>
      </c>
      <c r="I364" s="266"/>
      <c r="J364" s="266"/>
      <c r="K364" s="266">
        <f t="shared" si="156"/>
        <v>16.510000000000002</v>
      </c>
      <c r="L364" s="266"/>
      <c r="M364" s="266"/>
      <c r="N364" s="266">
        <f t="shared" si="157"/>
        <v>1304.29</v>
      </c>
      <c r="O364" s="267"/>
      <c r="P364" s="45"/>
      <c r="Q364" s="50"/>
      <c r="R364" s="45"/>
      <c r="S364" s="45"/>
      <c r="T364" s="45"/>
      <c r="U364" s="45"/>
      <c r="V364" s="45"/>
      <c r="W364" s="45"/>
      <c r="X364" s="45"/>
      <c r="Y364" s="45"/>
      <c r="Z364" s="45"/>
      <c r="AA364" s="45"/>
      <c r="AB364" s="45"/>
      <c r="AC364" s="45"/>
      <c r="AD364" s="45"/>
      <c r="AE364" s="45"/>
      <c r="AF364" s="45"/>
      <c r="AG364" s="45"/>
      <c r="AH364" s="45"/>
      <c r="AI364" s="45"/>
    </row>
    <row r="365" spans="1:35" ht="15.75" customHeight="1" x14ac:dyDescent="0.2">
      <c r="A365" s="56"/>
      <c r="B365" s="263" t="s">
        <v>2044</v>
      </c>
      <c r="C365" s="264">
        <v>104063</v>
      </c>
      <c r="D365" s="263" t="s">
        <v>50</v>
      </c>
      <c r="E365" s="263" t="s">
        <v>368</v>
      </c>
      <c r="F365" s="265" t="s">
        <v>52</v>
      </c>
      <c r="G365" s="382">
        <v>30</v>
      </c>
      <c r="H365" s="266">
        <f>VLOOKUP(C365,SINAPIJAN26!A:D,4,0)</f>
        <v>77.86</v>
      </c>
      <c r="I365" s="266"/>
      <c r="J365" s="266"/>
      <c r="K365" s="266">
        <f t="shared" si="156"/>
        <v>97.8</v>
      </c>
      <c r="L365" s="266"/>
      <c r="M365" s="266"/>
      <c r="N365" s="266">
        <f t="shared" si="157"/>
        <v>2934</v>
      </c>
      <c r="O365" s="267"/>
      <c r="P365" s="45"/>
      <c r="Q365" s="50"/>
      <c r="R365" s="45"/>
      <c r="S365" s="45"/>
      <c r="T365" s="45"/>
      <c r="U365" s="45"/>
      <c r="V365" s="45"/>
      <c r="W365" s="45"/>
      <c r="X365" s="45"/>
      <c r="Y365" s="45"/>
      <c r="Z365" s="45"/>
      <c r="AA365" s="45"/>
      <c r="AB365" s="45"/>
      <c r="AC365" s="45"/>
      <c r="AD365" s="45"/>
      <c r="AE365" s="45"/>
      <c r="AF365" s="45"/>
      <c r="AG365" s="45"/>
      <c r="AH365" s="45"/>
      <c r="AI365" s="45"/>
    </row>
    <row r="366" spans="1:35" ht="15.75" customHeight="1" x14ac:dyDescent="0.2">
      <c r="A366" s="56"/>
      <c r="B366" s="263" t="s">
        <v>2045</v>
      </c>
      <c r="C366" s="264">
        <v>89811</v>
      </c>
      <c r="D366" s="263" t="s">
        <v>50</v>
      </c>
      <c r="E366" s="263" t="s">
        <v>370</v>
      </c>
      <c r="F366" s="265" t="s">
        <v>52</v>
      </c>
      <c r="G366" s="382">
        <v>26</v>
      </c>
      <c r="H366" s="266">
        <f>VLOOKUP(C366,SINAPIJAN26!A:D,4,0)</f>
        <v>50.26</v>
      </c>
      <c r="I366" s="266"/>
      <c r="J366" s="266"/>
      <c r="K366" s="266">
        <f t="shared" si="156"/>
        <v>63.13</v>
      </c>
      <c r="L366" s="266"/>
      <c r="M366" s="266"/>
      <c r="N366" s="266">
        <f t="shared" si="157"/>
        <v>1641.38</v>
      </c>
      <c r="O366" s="267"/>
      <c r="P366" s="45"/>
      <c r="Q366" s="50"/>
      <c r="R366" s="45"/>
      <c r="S366" s="45"/>
      <c r="T366" s="45"/>
      <c r="U366" s="45"/>
      <c r="V366" s="45"/>
      <c r="W366" s="45"/>
      <c r="X366" s="45"/>
      <c r="Y366" s="45"/>
      <c r="Z366" s="45"/>
      <c r="AA366" s="45"/>
      <c r="AB366" s="45"/>
      <c r="AC366" s="45"/>
      <c r="AD366" s="45"/>
      <c r="AE366" s="45"/>
      <c r="AF366" s="45"/>
      <c r="AG366" s="45"/>
      <c r="AH366" s="45"/>
      <c r="AI366" s="45"/>
    </row>
    <row r="367" spans="1:35" ht="27" customHeight="1" x14ac:dyDescent="0.2">
      <c r="A367" s="56"/>
      <c r="B367" s="263" t="s">
        <v>2046</v>
      </c>
      <c r="C367" s="264">
        <v>89728</v>
      </c>
      <c r="D367" s="263" t="s">
        <v>50</v>
      </c>
      <c r="E367" s="263" t="s">
        <v>372</v>
      </c>
      <c r="F367" s="265" t="s">
        <v>52</v>
      </c>
      <c r="G367" s="382">
        <v>138</v>
      </c>
      <c r="H367" s="266">
        <f>VLOOKUP(C367,SINAPIJAN26!A:D,4,0)</f>
        <v>16.28</v>
      </c>
      <c r="I367" s="266"/>
      <c r="J367" s="266"/>
      <c r="K367" s="266">
        <f t="shared" si="156"/>
        <v>20.45</v>
      </c>
      <c r="L367" s="266"/>
      <c r="M367" s="266"/>
      <c r="N367" s="266">
        <f t="shared" si="157"/>
        <v>2822.1</v>
      </c>
      <c r="O367" s="267"/>
      <c r="P367" s="45"/>
      <c r="Q367" s="50"/>
      <c r="R367" s="45"/>
      <c r="S367" s="45"/>
      <c r="T367" s="45"/>
      <c r="U367" s="45"/>
      <c r="V367" s="45"/>
      <c r="W367" s="45"/>
      <c r="X367" s="45"/>
      <c r="Y367" s="45"/>
      <c r="Z367" s="45"/>
      <c r="AA367" s="45"/>
      <c r="AB367" s="45"/>
      <c r="AC367" s="45"/>
      <c r="AD367" s="45"/>
      <c r="AE367" s="45"/>
      <c r="AF367" s="45"/>
      <c r="AG367" s="45"/>
      <c r="AH367" s="45"/>
      <c r="AI367" s="45"/>
    </row>
    <row r="368" spans="1:35" ht="15.75" customHeight="1" x14ac:dyDescent="0.2">
      <c r="A368" s="56"/>
      <c r="B368" s="263" t="s">
        <v>2047</v>
      </c>
      <c r="C368" s="264">
        <v>89746</v>
      </c>
      <c r="D368" s="263" t="s">
        <v>50</v>
      </c>
      <c r="E368" s="263" t="s">
        <v>808</v>
      </c>
      <c r="F368" s="265" t="s">
        <v>52</v>
      </c>
      <c r="G368" s="382">
        <v>4</v>
      </c>
      <c r="H368" s="266">
        <f>VLOOKUP(C368,SINAPIJAN26!A:D,4,0)</f>
        <v>32.9</v>
      </c>
      <c r="I368" s="266"/>
      <c r="J368" s="266"/>
      <c r="K368" s="266">
        <f t="shared" si="156"/>
        <v>41.33</v>
      </c>
      <c r="L368" s="266"/>
      <c r="M368" s="266"/>
      <c r="N368" s="266">
        <f t="shared" si="157"/>
        <v>165.32</v>
      </c>
      <c r="O368" s="267"/>
      <c r="P368" s="45"/>
      <c r="Q368" s="50"/>
      <c r="R368" s="45"/>
      <c r="S368" s="45"/>
      <c r="T368" s="45"/>
      <c r="U368" s="45"/>
      <c r="V368" s="45"/>
      <c r="W368" s="45"/>
      <c r="X368" s="45"/>
      <c r="Y368" s="45"/>
      <c r="Z368" s="45"/>
      <c r="AA368" s="45"/>
      <c r="AB368" s="45"/>
      <c r="AC368" s="45"/>
      <c r="AD368" s="45"/>
      <c r="AE368" s="45"/>
      <c r="AF368" s="45"/>
      <c r="AG368" s="45"/>
      <c r="AH368" s="45"/>
      <c r="AI368" s="45"/>
    </row>
    <row r="369" spans="1:35" ht="15.75" customHeight="1" x14ac:dyDescent="0.2">
      <c r="A369" s="56"/>
      <c r="B369" s="263" t="s">
        <v>2048</v>
      </c>
      <c r="C369" s="264">
        <v>89726</v>
      </c>
      <c r="D369" s="263" t="s">
        <v>50</v>
      </c>
      <c r="E369" s="263" t="s">
        <v>374</v>
      </c>
      <c r="F369" s="265" t="s">
        <v>52</v>
      </c>
      <c r="G369" s="382">
        <v>64</v>
      </c>
      <c r="H369" s="266">
        <f>VLOOKUP(C369,SINAPIJAN26!A:D,4,0)</f>
        <v>13.31</v>
      </c>
      <c r="I369" s="266"/>
      <c r="J369" s="266"/>
      <c r="K369" s="266">
        <f t="shared" si="156"/>
        <v>16.72</v>
      </c>
      <c r="L369" s="266"/>
      <c r="M369" s="266"/>
      <c r="N369" s="266">
        <f t="shared" si="157"/>
        <v>1070.08</v>
      </c>
      <c r="O369" s="267"/>
      <c r="P369" s="45"/>
      <c r="Q369" s="50"/>
      <c r="R369" s="45"/>
      <c r="S369" s="45"/>
      <c r="T369" s="45"/>
      <c r="U369" s="45"/>
      <c r="V369" s="45"/>
      <c r="W369" s="45"/>
      <c r="X369" s="45"/>
      <c r="Y369" s="45"/>
      <c r="Z369" s="45"/>
      <c r="AA369" s="45"/>
      <c r="AB369" s="45"/>
      <c r="AC369" s="45"/>
      <c r="AD369" s="45"/>
      <c r="AE369" s="45"/>
      <c r="AF369" s="45"/>
      <c r="AG369" s="45"/>
      <c r="AH369" s="45"/>
      <c r="AI369" s="45"/>
    </row>
    <row r="370" spans="1:35" ht="15.75" customHeight="1" x14ac:dyDescent="0.2">
      <c r="A370" s="56"/>
      <c r="B370" s="263" t="s">
        <v>2049</v>
      </c>
      <c r="C370" s="264">
        <v>89732</v>
      </c>
      <c r="D370" s="263" t="s">
        <v>50</v>
      </c>
      <c r="E370" s="263" t="s">
        <v>376</v>
      </c>
      <c r="F370" s="265" t="s">
        <v>52</v>
      </c>
      <c r="G370" s="382">
        <v>73</v>
      </c>
      <c r="H370" s="266">
        <f>VLOOKUP(C370,SINAPIJAN26!A:D,4,0)</f>
        <v>18.55</v>
      </c>
      <c r="I370" s="266"/>
      <c r="J370" s="266"/>
      <c r="K370" s="266">
        <f t="shared" si="156"/>
        <v>23.3</v>
      </c>
      <c r="L370" s="266"/>
      <c r="M370" s="266"/>
      <c r="N370" s="266">
        <f t="shared" si="157"/>
        <v>1700.9</v>
      </c>
      <c r="O370" s="267"/>
      <c r="P370" s="45"/>
      <c r="Q370" s="50"/>
      <c r="R370" s="45"/>
      <c r="S370" s="45"/>
      <c r="T370" s="45"/>
      <c r="U370" s="45"/>
      <c r="V370" s="45"/>
      <c r="W370" s="45"/>
      <c r="X370" s="45"/>
      <c r="Y370" s="45"/>
      <c r="Z370" s="45"/>
      <c r="AA370" s="45"/>
      <c r="AB370" s="45"/>
      <c r="AC370" s="45"/>
      <c r="AD370" s="45"/>
      <c r="AE370" s="45"/>
      <c r="AF370" s="45"/>
      <c r="AG370" s="45"/>
      <c r="AH370" s="45"/>
      <c r="AI370" s="45"/>
    </row>
    <row r="371" spans="1:35" ht="15.75" customHeight="1" x14ac:dyDescent="0.2">
      <c r="A371" s="56"/>
      <c r="B371" s="263" t="s">
        <v>2050</v>
      </c>
      <c r="C371" s="264">
        <v>89739</v>
      </c>
      <c r="D371" s="263" t="s">
        <v>50</v>
      </c>
      <c r="E371" s="263" t="s">
        <v>378</v>
      </c>
      <c r="F371" s="265" t="s">
        <v>52</v>
      </c>
      <c r="G371" s="382">
        <v>6</v>
      </c>
      <c r="H371" s="266">
        <f>VLOOKUP(C371,SINAPIJAN26!A:D,4,0)</f>
        <v>27.39</v>
      </c>
      <c r="I371" s="266"/>
      <c r="J371" s="266"/>
      <c r="K371" s="266">
        <f t="shared" si="156"/>
        <v>34.4</v>
      </c>
      <c r="L371" s="266"/>
      <c r="M371" s="266"/>
      <c r="N371" s="266">
        <f t="shared" si="157"/>
        <v>206.4</v>
      </c>
      <c r="O371" s="267"/>
      <c r="P371" s="45"/>
      <c r="Q371" s="50"/>
      <c r="R371" s="45"/>
      <c r="S371" s="45"/>
      <c r="T371" s="45"/>
      <c r="U371" s="45"/>
      <c r="V371" s="45"/>
      <c r="W371" s="45"/>
      <c r="X371" s="45"/>
      <c r="Y371" s="45"/>
      <c r="Z371" s="45"/>
      <c r="AA371" s="45"/>
      <c r="AB371" s="45"/>
      <c r="AC371" s="45"/>
      <c r="AD371" s="45"/>
      <c r="AE371" s="45"/>
      <c r="AF371" s="45"/>
      <c r="AG371" s="45"/>
      <c r="AH371" s="45"/>
      <c r="AI371" s="45"/>
    </row>
    <row r="372" spans="1:35" ht="15.75" customHeight="1" x14ac:dyDescent="0.2">
      <c r="A372" s="56"/>
      <c r="B372" s="263" t="s">
        <v>2051</v>
      </c>
      <c r="C372" s="264">
        <v>89724</v>
      </c>
      <c r="D372" s="263" t="s">
        <v>50</v>
      </c>
      <c r="E372" s="263" t="s">
        <v>2349</v>
      </c>
      <c r="F372" s="265" t="s">
        <v>52</v>
      </c>
      <c r="G372" s="382">
        <v>78</v>
      </c>
      <c r="H372" s="266">
        <f>VLOOKUP(C372,SINAPIJAN26!A:D,4,0)</f>
        <v>13.06</v>
      </c>
      <c r="I372" s="266"/>
      <c r="J372" s="266"/>
      <c r="K372" s="266">
        <f t="shared" si="156"/>
        <v>16.399999999999999</v>
      </c>
      <c r="L372" s="266"/>
      <c r="M372" s="266"/>
      <c r="N372" s="266">
        <f t="shared" si="157"/>
        <v>1279.2</v>
      </c>
      <c r="O372" s="267"/>
      <c r="P372" s="45"/>
      <c r="Q372" s="50"/>
      <c r="R372" s="45"/>
      <c r="S372" s="45"/>
      <c r="T372" s="45"/>
      <c r="U372" s="45"/>
      <c r="V372" s="45"/>
      <c r="W372" s="45"/>
      <c r="X372" s="45"/>
      <c r="Y372" s="45"/>
      <c r="Z372" s="45"/>
      <c r="AA372" s="45"/>
      <c r="AB372" s="45"/>
      <c r="AC372" s="45"/>
      <c r="AD372" s="45"/>
      <c r="AE372" s="45"/>
      <c r="AF372" s="45"/>
      <c r="AG372" s="45"/>
      <c r="AH372" s="45"/>
      <c r="AI372" s="45"/>
    </row>
    <row r="373" spans="1:35" ht="15.75" customHeight="1" x14ac:dyDescent="0.2">
      <c r="A373" s="56"/>
      <c r="B373" s="263" t="s">
        <v>2052</v>
      </c>
      <c r="C373" s="264">
        <v>89731</v>
      </c>
      <c r="D373" s="263" t="s">
        <v>50</v>
      </c>
      <c r="E373" s="263" t="s">
        <v>380</v>
      </c>
      <c r="F373" s="265" t="s">
        <v>52</v>
      </c>
      <c r="G373" s="382">
        <v>91</v>
      </c>
      <c r="H373" s="266">
        <f>VLOOKUP(C373,SINAPIJAN26!A:D,4,0)</f>
        <v>17.75</v>
      </c>
      <c r="I373" s="266"/>
      <c r="J373" s="266"/>
      <c r="K373" s="266">
        <f t="shared" si="156"/>
        <v>22.3</v>
      </c>
      <c r="L373" s="266"/>
      <c r="M373" s="266"/>
      <c r="N373" s="266">
        <f t="shared" si="157"/>
        <v>2029.3</v>
      </c>
      <c r="O373" s="267"/>
      <c r="P373" s="45"/>
      <c r="Q373" s="50"/>
      <c r="R373" s="45"/>
      <c r="S373" s="45"/>
      <c r="T373" s="45"/>
      <c r="U373" s="45"/>
      <c r="V373" s="45"/>
      <c r="W373" s="45"/>
      <c r="X373" s="45"/>
      <c r="Y373" s="45"/>
      <c r="Z373" s="45"/>
      <c r="AA373" s="45"/>
      <c r="AB373" s="45"/>
      <c r="AC373" s="45"/>
      <c r="AD373" s="45"/>
      <c r="AE373" s="45"/>
      <c r="AF373" s="45"/>
      <c r="AG373" s="45"/>
      <c r="AH373" s="45"/>
      <c r="AI373" s="45"/>
    </row>
    <row r="374" spans="1:35" ht="15.75" customHeight="1" x14ac:dyDescent="0.2">
      <c r="A374" s="56"/>
      <c r="B374" s="263" t="s">
        <v>2053</v>
      </c>
      <c r="C374" s="264">
        <v>104345</v>
      </c>
      <c r="D374" s="263" t="s">
        <v>50</v>
      </c>
      <c r="E374" s="263" t="s">
        <v>382</v>
      </c>
      <c r="F374" s="265" t="s">
        <v>52</v>
      </c>
      <c r="G374" s="382">
        <v>30</v>
      </c>
      <c r="H374" s="266">
        <f>VLOOKUP(C374,SINAPIJAN26!A:D,4,0)</f>
        <v>49.09</v>
      </c>
      <c r="I374" s="266"/>
      <c r="J374" s="266"/>
      <c r="K374" s="266">
        <f t="shared" si="156"/>
        <v>61.66</v>
      </c>
      <c r="L374" s="266"/>
      <c r="M374" s="266"/>
      <c r="N374" s="266">
        <f t="shared" si="157"/>
        <v>1849.8</v>
      </c>
      <c r="O374" s="267"/>
      <c r="P374" s="45"/>
      <c r="Q374" s="50"/>
      <c r="R374" s="45"/>
      <c r="S374" s="45"/>
      <c r="T374" s="45"/>
      <c r="U374" s="45"/>
      <c r="V374" s="45"/>
      <c r="W374" s="45"/>
      <c r="X374" s="45"/>
      <c r="Y374" s="45"/>
      <c r="Z374" s="45"/>
      <c r="AA374" s="45"/>
      <c r="AB374" s="45"/>
      <c r="AC374" s="45"/>
      <c r="AD374" s="45"/>
      <c r="AE374" s="45"/>
      <c r="AF374" s="45"/>
      <c r="AG374" s="45"/>
      <c r="AH374" s="45"/>
      <c r="AI374" s="45"/>
    </row>
    <row r="375" spans="1:35" ht="15.75" customHeight="1" x14ac:dyDescent="0.2">
      <c r="A375" s="56"/>
      <c r="B375" s="263" t="s">
        <v>2054</v>
      </c>
      <c r="C375" s="264">
        <v>104347</v>
      </c>
      <c r="D375" s="263" t="s">
        <v>50</v>
      </c>
      <c r="E375" s="263" t="s">
        <v>806</v>
      </c>
      <c r="F375" s="265" t="s">
        <v>52</v>
      </c>
      <c r="G375" s="382">
        <v>2</v>
      </c>
      <c r="H375" s="266">
        <f>VLOOKUP(C375,SINAPIJAN26!A:D,4,0)</f>
        <v>54.57</v>
      </c>
      <c r="I375" s="266"/>
      <c r="J375" s="266"/>
      <c r="K375" s="266">
        <f t="shared" si="156"/>
        <v>68.55</v>
      </c>
      <c r="L375" s="266"/>
      <c r="M375" s="266"/>
      <c r="N375" s="266">
        <f t="shared" si="157"/>
        <v>137.1</v>
      </c>
      <c r="O375" s="267"/>
      <c r="P375" s="45"/>
      <c r="Q375" s="50"/>
      <c r="R375" s="45"/>
      <c r="S375" s="45"/>
      <c r="T375" s="45"/>
      <c r="U375" s="45"/>
      <c r="V375" s="45"/>
      <c r="W375" s="45"/>
      <c r="X375" s="45"/>
      <c r="Y375" s="45"/>
      <c r="Z375" s="45"/>
      <c r="AA375" s="45"/>
      <c r="AB375" s="45"/>
      <c r="AC375" s="45"/>
      <c r="AD375" s="45"/>
      <c r="AE375" s="45"/>
      <c r="AF375" s="45"/>
      <c r="AG375" s="45"/>
      <c r="AH375" s="45"/>
      <c r="AI375" s="45"/>
    </row>
    <row r="376" spans="1:35" ht="15.75" customHeight="1" x14ac:dyDescent="0.2">
      <c r="A376" s="56"/>
      <c r="B376" s="263" t="s">
        <v>2055</v>
      </c>
      <c r="C376" s="264">
        <v>89797</v>
      </c>
      <c r="D376" s="263" t="s">
        <v>50</v>
      </c>
      <c r="E376" s="263" t="s">
        <v>398</v>
      </c>
      <c r="F376" s="265" t="s">
        <v>52</v>
      </c>
      <c r="G376" s="382">
        <v>13</v>
      </c>
      <c r="H376" s="266">
        <f>VLOOKUP(C376,SINAPIJAN26!A:D,4,0)</f>
        <v>58.58</v>
      </c>
      <c r="I376" s="266"/>
      <c r="J376" s="266"/>
      <c r="K376" s="266">
        <f t="shared" si="156"/>
        <v>73.58</v>
      </c>
      <c r="L376" s="266"/>
      <c r="M376" s="266"/>
      <c r="N376" s="266">
        <f t="shared" si="157"/>
        <v>956.54</v>
      </c>
      <c r="O376" s="267"/>
      <c r="P376" s="45"/>
      <c r="Q376" s="50"/>
      <c r="R376" s="45"/>
      <c r="S376" s="45"/>
      <c r="T376" s="45"/>
      <c r="U376" s="45"/>
      <c r="V376" s="45"/>
      <c r="W376" s="45"/>
      <c r="X376" s="45"/>
      <c r="Y376" s="45"/>
      <c r="Z376" s="45"/>
      <c r="AA376" s="45"/>
      <c r="AB376" s="45"/>
      <c r="AC376" s="45"/>
      <c r="AD376" s="45"/>
      <c r="AE376" s="45"/>
      <c r="AF376" s="45"/>
      <c r="AG376" s="45"/>
      <c r="AH376" s="45"/>
      <c r="AI376" s="45"/>
    </row>
    <row r="377" spans="1:35" ht="15.75" customHeight="1" x14ac:dyDescent="0.2">
      <c r="A377" s="56"/>
      <c r="B377" s="263" t="s">
        <v>2056</v>
      </c>
      <c r="C377" s="264">
        <v>89783</v>
      </c>
      <c r="D377" s="263" t="s">
        <v>50</v>
      </c>
      <c r="E377" s="263" t="s">
        <v>384</v>
      </c>
      <c r="F377" s="265" t="s">
        <v>52</v>
      </c>
      <c r="G377" s="382">
        <v>17</v>
      </c>
      <c r="H377" s="266">
        <f>VLOOKUP(C377,SINAPIJAN26!A:D,4,0)</f>
        <v>18.84</v>
      </c>
      <c r="I377" s="266"/>
      <c r="J377" s="266"/>
      <c r="K377" s="266">
        <f t="shared" si="156"/>
        <v>23.66</v>
      </c>
      <c r="L377" s="266"/>
      <c r="M377" s="266"/>
      <c r="N377" s="266">
        <f t="shared" si="157"/>
        <v>402.22</v>
      </c>
      <c r="O377" s="267"/>
      <c r="P377" s="45"/>
      <c r="Q377" s="50"/>
      <c r="R377" s="45"/>
      <c r="S377" s="45"/>
      <c r="T377" s="45"/>
      <c r="U377" s="45"/>
      <c r="V377" s="45"/>
      <c r="W377" s="45"/>
      <c r="X377" s="45"/>
      <c r="Y377" s="45"/>
      <c r="Z377" s="45"/>
      <c r="AA377" s="45"/>
      <c r="AB377" s="45"/>
      <c r="AC377" s="45"/>
      <c r="AD377" s="45"/>
      <c r="AE377" s="45"/>
      <c r="AF377" s="45"/>
      <c r="AG377" s="45"/>
      <c r="AH377" s="45"/>
      <c r="AI377" s="45"/>
    </row>
    <row r="378" spans="1:35" ht="15.75" customHeight="1" x14ac:dyDescent="0.2">
      <c r="A378" s="56"/>
      <c r="B378" s="263" t="s">
        <v>2057</v>
      </c>
      <c r="C378" s="264">
        <v>89785</v>
      </c>
      <c r="D378" s="263" t="s">
        <v>50</v>
      </c>
      <c r="E378" s="263" t="s">
        <v>883</v>
      </c>
      <c r="F378" s="265" t="s">
        <v>52</v>
      </c>
      <c r="G378" s="382">
        <v>8</v>
      </c>
      <c r="H378" s="266">
        <f>VLOOKUP(C378,SINAPIJAN26!A:D,4,0)</f>
        <v>30.89</v>
      </c>
      <c r="I378" s="266"/>
      <c r="J378" s="266"/>
      <c r="K378" s="266">
        <f t="shared" si="156"/>
        <v>38.799999999999997</v>
      </c>
      <c r="L378" s="266"/>
      <c r="M378" s="266"/>
      <c r="N378" s="266">
        <f t="shared" si="157"/>
        <v>310.39999999999998</v>
      </c>
      <c r="O378" s="267"/>
      <c r="P378" s="45"/>
      <c r="Q378" s="50"/>
      <c r="R378" s="45"/>
      <c r="S378" s="45"/>
      <c r="T378" s="45"/>
      <c r="U378" s="45"/>
      <c r="V378" s="45"/>
      <c r="W378" s="45"/>
      <c r="X378" s="45"/>
      <c r="Y378" s="45"/>
      <c r="Z378" s="45"/>
      <c r="AA378" s="45"/>
      <c r="AB378" s="45"/>
      <c r="AC378" s="45"/>
      <c r="AD378" s="45"/>
      <c r="AE378" s="45"/>
      <c r="AF378" s="45"/>
      <c r="AG378" s="45"/>
      <c r="AH378" s="45"/>
      <c r="AI378" s="45"/>
    </row>
    <row r="379" spans="1:35" ht="15.75" customHeight="1" x14ac:dyDescent="0.2">
      <c r="A379" s="56"/>
      <c r="B379" s="263" t="s">
        <v>2058</v>
      </c>
      <c r="C379" s="264">
        <v>104350</v>
      </c>
      <c r="D379" s="263" t="s">
        <v>50</v>
      </c>
      <c r="E379" s="263" t="s">
        <v>386</v>
      </c>
      <c r="F379" s="265" t="s">
        <v>52</v>
      </c>
      <c r="G379" s="382">
        <v>12</v>
      </c>
      <c r="H379" s="266">
        <f>VLOOKUP(C379,SINAPIJAN26!A:D,4,0)</f>
        <v>33.58</v>
      </c>
      <c r="I379" s="266"/>
      <c r="J379" s="266"/>
      <c r="K379" s="266">
        <f t="shared" si="156"/>
        <v>42.18</v>
      </c>
      <c r="L379" s="266"/>
      <c r="M379" s="266"/>
      <c r="N379" s="266">
        <f t="shared" si="157"/>
        <v>506.16</v>
      </c>
      <c r="O379" s="267"/>
      <c r="P379" s="45"/>
      <c r="Q379" s="50"/>
      <c r="R379" s="45"/>
      <c r="S379" s="45"/>
      <c r="T379" s="45"/>
      <c r="U379" s="45"/>
      <c r="V379" s="45"/>
      <c r="W379" s="45"/>
      <c r="X379" s="45"/>
      <c r="Y379" s="45"/>
      <c r="Z379" s="45"/>
      <c r="AA379" s="45"/>
      <c r="AB379" s="45"/>
      <c r="AC379" s="45"/>
      <c r="AD379" s="45"/>
      <c r="AE379" s="45"/>
      <c r="AF379" s="45"/>
      <c r="AG379" s="45"/>
      <c r="AH379" s="45"/>
      <c r="AI379" s="45"/>
    </row>
    <row r="380" spans="1:35" ht="15.75" customHeight="1" x14ac:dyDescent="0.2">
      <c r="A380" s="56"/>
      <c r="B380" s="263" t="s">
        <v>2059</v>
      </c>
      <c r="C380" s="264" t="s">
        <v>17580</v>
      </c>
      <c r="D380" s="263" t="s">
        <v>73</v>
      </c>
      <c r="E380" s="263" t="s">
        <v>2350</v>
      </c>
      <c r="F380" s="265" t="s">
        <v>52</v>
      </c>
      <c r="G380" s="382">
        <v>1</v>
      </c>
      <c r="H380" s="266">
        <f>VLOOKUP(C380,CPUS!C:K,9,0)</f>
        <v>82.322880000000012</v>
      </c>
      <c r="I380" s="266"/>
      <c r="J380" s="266"/>
      <c r="K380" s="266">
        <f t="shared" si="156"/>
        <v>103.41</v>
      </c>
      <c r="L380" s="266"/>
      <c r="M380" s="266"/>
      <c r="N380" s="266">
        <f t="shared" si="157"/>
        <v>103.41</v>
      </c>
      <c r="O380" s="267"/>
      <c r="P380" s="45"/>
      <c r="Q380" s="50"/>
      <c r="R380" s="45"/>
      <c r="S380" s="45"/>
      <c r="T380" s="45"/>
      <c r="U380" s="45"/>
      <c r="V380" s="45"/>
      <c r="W380" s="45"/>
      <c r="X380" s="45"/>
      <c r="Y380" s="45"/>
      <c r="Z380" s="45"/>
      <c r="AA380" s="45"/>
      <c r="AB380" s="45"/>
      <c r="AC380" s="45"/>
      <c r="AD380" s="45"/>
      <c r="AE380" s="45"/>
      <c r="AF380" s="45"/>
      <c r="AG380" s="45"/>
      <c r="AH380" s="45"/>
      <c r="AI380" s="45"/>
    </row>
    <row r="381" spans="1:35" ht="15.75" customHeight="1" x14ac:dyDescent="0.2">
      <c r="A381" s="56"/>
      <c r="B381" s="263" t="s">
        <v>2060</v>
      </c>
      <c r="C381" s="264">
        <v>89549</v>
      </c>
      <c r="D381" s="263" t="s">
        <v>50</v>
      </c>
      <c r="E381" s="263" t="s">
        <v>388</v>
      </c>
      <c r="F381" s="265" t="s">
        <v>52</v>
      </c>
      <c r="G381" s="382">
        <v>7</v>
      </c>
      <c r="H381" s="266">
        <f>VLOOKUP(C381,SINAPIJAN26!A:D,4,0)</f>
        <v>20.74</v>
      </c>
      <c r="I381" s="266"/>
      <c r="J381" s="266"/>
      <c r="K381" s="266">
        <f t="shared" si="156"/>
        <v>26.05</v>
      </c>
      <c r="L381" s="266"/>
      <c r="M381" s="266"/>
      <c r="N381" s="266">
        <f t="shared" si="157"/>
        <v>182.35</v>
      </c>
      <c r="O381" s="267"/>
      <c r="P381" s="45"/>
      <c r="Q381" s="50"/>
      <c r="R381" s="45"/>
      <c r="S381" s="45"/>
      <c r="T381" s="45"/>
      <c r="U381" s="45"/>
      <c r="V381" s="45"/>
      <c r="W381" s="45"/>
      <c r="X381" s="45"/>
      <c r="Y381" s="45"/>
      <c r="Z381" s="45"/>
      <c r="AA381" s="45"/>
      <c r="AB381" s="45"/>
      <c r="AC381" s="45"/>
      <c r="AD381" s="45"/>
      <c r="AE381" s="45"/>
      <c r="AF381" s="45"/>
      <c r="AG381" s="45"/>
      <c r="AH381" s="45"/>
      <c r="AI381" s="45"/>
    </row>
    <row r="382" spans="1:35" ht="15.75" customHeight="1" x14ac:dyDescent="0.2">
      <c r="A382" s="56"/>
      <c r="B382" s="263" t="s">
        <v>2061</v>
      </c>
      <c r="C382" s="264" t="s">
        <v>17581</v>
      </c>
      <c r="D382" s="263" t="s">
        <v>73</v>
      </c>
      <c r="E382" s="263" t="s">
        <v>884</v>
      </c>
      <c r="F382" s="265" t="s">
        <v>83</v>
      </c>
      <c r="G382" s="382">
        <v>335.9</v>
      </c>
      <c r="H382" s="266">
        <f>VLOOKUP(C382,CPUS!C:K,9,0)</f>
        <v>129.33976000000001</v>
      </c>
      <c r="I382" s="266"/>
      <c r="J382" s="266"/>
      <c r="K382" s="266">
        <f t="shared" si="156"/>
        <v>162.46</v>
      </c>
      <c r="L382" s="266"/>
      <c r="M382" s="266"/>
      <c r="N382" s="266">
        <f t="shared" si="157"/>
        <v>54570.31</v>
      </c>
      <c r="O382" s="267"/>
      <c r="P382" s="45"/>
      <c r="Q382" s="50"/>
      <c r="R382" s="45"/>
      <c r="S382" s="45"/>
      <c r="T382" s="45"/>
      <c r="U382" s="45"/>
      <c r="V382" s="45"/>
      <c r="W382" s="45"/>
      <c r="X382" s="45"/>
      <c r="Y382" s="45"/>
      <c r="Z382" s="45"/>
      <c r="AA382" s="45"/>
      <c r="AB382" s="45"/>
      <c r="AC382" s="45"/>
      <c r="AD382" s="45"/>
      <c r="AE382" s="45"/>
      <c r="AF382" s="45"/>
      <c r="AG382" s="45"/>
      <c r="AH382" s="45"/>
      <c r="AI382" s="45"/>
    </row>
    <row r="383" spans="1:35" ht="15.75" customHeight="1" x14ac:dyDescent="0.2">
      <c r="A383" s="56"/>
      <c r="B383" s="263" t="s">
        <v>2062</v>
      </c>
      <c r="C383" s="264" t="s">
        <v>17582</v>
      </c>
      <c r="D383" s="263" t="s">
        <v>73</v>
      </c>
      <c r="E383" s="263" t="s">
        <v>885</v>
      </c>
      <c r="F383" s="265" t="s">
        <v>83</v>
      </c>
      <c r="G383" s="382">
        <v>116.6</v>
      </c>
      <c r="H383" s="266">
        <f>VLOOKUP(C383,CPUS!C:K,9,0)</f>
        <v>64.85454</v>
      </c>
      <c r="I383" s="266"/>
      <c r="J383" s="266"/>
      <c r="K383" s="266">
        <f t="shared" si="156"/>
        <v>81.459999999999994</v>
      </c>
      <c r="L383" s="266"/>
      <c r="M383" s="266"/>
      <c r="N383" s="266">
        <f t="shared" si="157"/>
        <v>9498.24</v>
      </c>
      <c r="O383" s="267"/>
      <c r="P383" s="45"/>
      <c r="Q383" s="50"/>
      <c r="R383" s="45"/>
      <c r="S383" s="45"/>
      <c r="T383" s="45"/>
      <c r="U383" s="45"/>
      <c r="V383" s="45"/>
      <c r="W383" s="45"/>
      <c r="X383" s="45"/>
      <c r="Y383" s="45"/>
      <c r="Z383" s="45"/>
      <c r="AA383" s="45"/>
      <c r="AB383" s="45"/>
      <c r="AC383" s="45"/>
      <c r="AD383" s="45"/>
      <c r="AE383" s="45"/>
      <c r="AF383" s="45"/>
      <c r="AG383" s="45"/>
      <c r="AH383" s="45"/>
      <c r="AI383" s="45"/>
    </row>
    <row r="384" spans="1:35" ht="15.75" customHeight="1" x14ac:dyDescent="0.2">
      <c r="A384" s="56"/>
      <c r="B384" s="263" t="s">
        <v>2063</v>
      </c>
      <c r="C384" s="264" t="s">
        <v>17592</v>
      </c>
      <c r="D384" s="263" t="s">
        <v>73</v>
      </c>
      <c r="E384" s="263" t="s">
        <v>886</v>
      </c>
      <c r="F384" s="265" t="s">
        <v>83</v>
      </c>
      <c r="G384" s="382">
        <v>26.4</v>
      </c>
      <c r="H384" s="266">
        <f>VLOOKUP(C384,CPUS!C:K,9,0)</f>
        <v>119.32169999999999</v>
      </c>
      <c r="I384" s="266"/>
      <c r="J384" s="266"/>
      <c r="K384" s="266">
        <f t="shared" si="156"/>
        <v>149.88</v>
      </c>
      <c r="L384" s="266"/>
      <c r="M384" s="266"/>
      <c r="N384" s="266">
        <f t="shared" si="157"/>
        <v>3956.83</v>
      </c>
      <c r="O384" s="267"/>
      <c r="P384" s="45"/>
      <c r="Q384" s="50"/>
      <c r="R384" s="45"/>
      <c r="S384" s="45"/>
      <c r="T384" s="45"/>
      <c r="U384" s="45"/>
      <c r="V384" s="45"/>
      <c r="W384" s="45"/>
      <c r="X384" s="45"/>
      <c r="Y384" s="45"/>
      <c r="Z384" s="45"/>
      <c r="AA384" s="45"/>
      <c r="AB384" s="45"/>
      <c r="AC384" s="45"/>
      <c r="AD384" s="45"/>
      <c r="AE384" s="45"/>
      <c r="AF384" s="45"/>
      <c r="AG384" s="45"/>
      <c r="AH384" s="45"/>
      <c r="AI384" s="45"/>
    </row>
    <row r="385" spans="1:35" ht="15.75" customHeight="1" x14ac:dyDescent="0.2">
      <c r="A385" s="56"/>
      <c r="B385" s="263" t="s">
        <v>2064</v>
      </c>
      <c r="C385" s="264" t="s">
        <v>17583</v>
      </c>
      <c r="D385" s="263" t="s">
        <v>73</v>
      </c>
      <c r="E385" s="263" t="s">
        <v>887</v>
      </c>
      <c r="F385" s="265" t="s">
        <v>83</v>
      </c>
      <c r="G385" s="382">
        <v>165.3</v>
      </c>
      <c r="H385" s="266">
        <f>VLOOKUP(C385,CPUS!C:K,9,0)</f>
        <v>56.887910000000005</v>
      </c>
      <c r="I385" s="266"/>
      <c r="J385" s="266"/>
      <c r="K385" s="266">
        <f t="shared" si="156"/>
        <v>71.459999999999994</v>
      </c>
      <c r="L385" s="266"/>
      <c r="M385" s="266"/>
      <c r="N385" s="266">
        <f t="shared" si="157"/>
        <v>11812.34</v>
      </c>
      <c r="O385" s="267"/>
      <c r="P385" s="45"/>
      <c r="Q385" s="50"/>
      <c r="R385" s="45"/>
      <c r="S385" s="45"/>
      <c r="T385" s="45"/>
      <c r="U385" s="45"/>
      <c r="V385" s="45"/>
      <c r="W385" s="45"/>
      <c r="X385" s="45"/>
      <c r="Y385" s="45"/>
      <c r="Z385" s="45"/>
      <c r="AA385" s="45"/>
      <c r="AB385" s="45"/>
      <c r="AC385" s="45"/>
      <c r="AD385" s="45"/>
      <c r="AE385" s="45"/>
      <c r="AF385" s="45"/>
      <c r="AG385" s="45"/>
      <c r="AH385" s="45"/>
      <c r="AI385" s="45"/>
    </row>
    <row r="386" spans="1:35" ht="15.75" customHeight="1" x14ac:dyDescent="0.2">
      <c r="A386" s="56"/>
      <c r="B386" s="263" t="s">
        <v>2065</v>
      </c>
      <c r="C386" s="264" t="s">
        <v>17584</v>
      </c>
      <c r="D386" s="263" t="s">
        <v>73</v>
      </c>
      <c r="E386" s="263" t="s">
        <v>889</v>
      </c>
      <c r="F386" s="265" t="s">
        <v>83</v>
      </c>
      <c r="G386" s="382">
        <v>198.3</v>
      </c>
      <c r="H386" s="266">
        <f>VLOOKUP(C386,CPUS!C:K,9,0)</f>
        <v>54.212910000000001</v>
      </c>
      <c r="I386" s="266"/>
      <c r="J386" s="266"/>
      <c r="K386" s="266">
        <f t="shared" si="156"/>
        <v>68.099999999999994</v>
      </c>
      <c r="L386" s="266"/>
      <c r="M386" s="266"/>
      <c r="N386" s="266">
        <f t="shared" si="157"/>
        <v>13504.23</v>
      </c>
      <c r="O386" s="267"/>
      <c r="P386" s="45"/>
      <c r="Q386" s="50"/>
      <c r="R386" s="45"/>
      <c r="S386" s="45"/>
      <c r="T386" s="45"/>
      <c r="U386" s="45"/>
      <c r="V386" s="45"/>
      <c r="W386" s="45"/>
      <c r="X386" s="45"/>
      <c r="Y386" s="45"/>
      <c r="Z386" s="45"/>
      <c r="AA386" s="45"/>
      <c r="AB386" s="45"/>
      <c r="AC386" s="45"/>
      <c r="AD386" s="45"/>
      <c r="AE386" s="45"/>
      <c r="AF386" s="45"/>
      <c r="AG386" s="45"/>
      <c r="AH386" s="45"/>
      <c r="AI386" s="45"/>
    </row>
    <row r="387" spans="1:35" ht="15.75" customHeight="1" x14ac:dyDescent="0.2">
      <c r="A387" s="56"/>
      <c r="B387" s="263" t="s">
        <v>2066</v>
      </c>
      <c r="C387" s="264" t="s">
        <v>17585</v>
      </c>
      <c r="D387" s="263" t="s">
        <v>73</v>
      </c>
      <c r="E387" s="263" t="s">
        <v>888</v>
      </c>
      <c r="F387" s="265" t="s">
        <v>83</v>
      </c>
      <c r="G387" s="382">
        <v>46.8</v>
      </c>
      <c r="H387" s="266">
        <f>VLOOKUP(C387,CPUS!C:K,9,0)</f>
        <v>46.30791</v>
      </c>
      <c r="I387" s="266"/>
      <c r="J387" s="266"/>
      <c r="K387" s="266">
        <f t="shared" si="156"/>
        <v>58.17</v>
      </c>
      <c r="L387" s="266"/>
      <c r="M387" s="266"/>
      <c r="N387" s="266">
        <f t="shared" si="157"/>
        <v>2722.36</v>
      </c>
      <c r="O387" s="267"/>
      <c r="P387" s="45"/>
      <c r="Q387" s="50"/>
      <c r="R387" s="45"/>
      <c r="S387" s="45"/>
      <c r="T387" s="45"/>
      <c r="U387" s="45"/>
      <c r="V387" s="45"/>
      <c r="W387" s="45"/>
      <c r="X387" s="45"/>
      <c r="Y387" s="45"/>
      <c r="Z387" s="45"/>
      <c r="AA387" s="45"/>
      <c r="AB387" s="45"/>
      <c r="AC387" s="45"/>
      <c r="AD387" s="45"/>
      <c r="AE387" s="45"/>
      <c r="AF387" s="45"/>
      <c r="AG387" s="45"/>
      <c r="AH387" s="45"/>
      <c r="AI387" s="45"/>
    </row>
    <row r="388" spans="1:35" ht="15.75" customHeight="1" x14ac:dyDescent="0.2">
      <c r="A388" s="56"/>
      <c r="B388" s="263" t="s">
        <v>2067</v>
      </c>
      <c r="C388" s="264">
        <v>89782</v>
      </c>
      <c r="D388" s="263" t="s">
        <v>50</v>
      </c>
      <c r="E388" s="263" t="s">
        <v>2352</v>
      </c>
      <c r="F388" s="265" t="s">
        <v>52</v>
      </c>
      <c r="G388" s="382">
        <v>3</v>
      </c>
      <c r="H388" s="266">
        <f>VLOOKUP(C388,SINAPIJAN26!A:D,4,0)</f>
        <v>18.73</v>
      </c>
      <c r="I388" s="266"/>
      <c r="J388" s="266"/>
      <c r="K388" s="266">
        <f t="shared" si="156"/>
        <v>23.53</v>
      </c>
      <c r="L388" s="266"/>
      <c r="M388" s="266"/>
      <c r="N388" s="266">
        <f t="shared" si="157"/>
        <v>70.59</v>
      </c>
      <c r="O388" s="267"/>
      <c r="P388" s="45"/>
      <c r="Q388" s="50"/>
      <c r="R388" s="45"/>
      <c r="S388" s="45"/>
      <c r="T388" s="45"/>
      <c r="U388" s="45"/>
      <c r="V388" s="45"/>
      <c r="W388" s="45"/>
      <c r="X388" s="45"/>
      <c r="Y388" s="45"/>
      <c r="Z388" s="45"/>
      <c r="AA388" s="45"/>
      <c r="AB388" s="45"/>
      <c r="AC388" s="45"/>
      <c r="AD388" s="45"/>
      <c r="AE388" s="45"/>
      <c r="AF388" s="45"/>
      <c r="AG388" s="45"/>
      <c r="AH388" s="45"/>
      <c r="AI388" s="45"/>
    </row>
    <row r="389" spans="1:35" ht="15.75" customHeight="1" x14ac:dyDescent="0.2">
      <c r="A389" s="56"/>
      <c r="B389" s="263" t="s">
        <v>2068</v>
      </c>
      <c r="C389" s="264">
        <v>89373</v>
      </c>
      <c r="D389" s="263" t="s">
        <v>50</v>
      </c>
      <c r="E389" s="263" t="s">
        <v>329</v>
      </c>
      <c r="F389" s="265" t="s">
        <v>52</v>
      </c>
      <c r="G389" s="382">
        <v>44</v>
      </c>
      <c r="H389" s="266">
        <f>VLOOKUP(C389,SINAPIJAN26!A:D,4,0)</f>
        <v>9.08</v>
      </c>
      <c r="I389" s="266"/>
      <c r="J389" s="266"/>
      <c r="K389" s="266">
        <f t="shared" si="156"/>
        <v>11.41</v>
      </c>
      <c r="L389" s="266"/>
      <c r="M389" s="266"/>
      <c r="N389" s="266">
        <f t="shared" si="157"/>
        <v>502.04</v>
      </c>
      <c r="O389" s="267"/>
      <c r="P389" s="45"/>
      <c r="Q389" s="50"/>
      <c r="R389" s="45"/>
      <c r="S389" s="45"/>
      <c r="T389" s="45"/>
      <c r="U389" s="45"/>
      <c r="V389" s="45"/>
      <c r="W389" s="45"/>
      <c r="X389" s="45"/>
      <c r="Y389" s="45"/>
      <c r="Z389" s="45"/>
      <c r="AA389" s="45"/>
      <c r="AB389" s="45"/>
      <c r="AC389" s="45"/>
      <c r="AD389" s="45"/>
      <c r="AE389" s="45"/>
      <c r="AF389" s="45"/>
      <c r="AG389" s="45"/>
      <c r="AH389" s="45"/>
      <c r="AI389" s="45"/>
    </row>
    <row r="390" spans="1:35" ht="15.75" customHeight="1" x14ac:dyDescent="0.2">
      <c r="A390" s="56"/>
      <c r="B390" s="263" t="s">
        <v>2069</v>
      </c>
      <c r="C390" s="264">
        <v>104014</v>
      </c>
      <c r="D390" s="263" t="s">
        <v>50</v>
      </c>
      <c r="E390" s="263" t="s">
        <v>1479</v>
      </c>
      <c r="F390" s="265" t="s">
        <v>52</v>
      </c>
      <c r="G390" s="382">
        <v>44</v>
      </c>
      <c r="H390" s="266">
        <f>VLOOKUP(C390,SINAPIJAN26!A:D,4,0)</f>
        <v>13.21</v>
      </c>
      <c r="I390" s="266"/>
      <c r="J390" s="266"/>
      <c r="K390" s="266">
        <f t="shared" si="156"/>
        <v>16.59</v>
      </c>
      <c r="L390" s="266"/>
      <c r="M390" s="266"/>
      <c r="N390" s="266">
        <f t="shared" si="157"/>
        <v>729.96</v>
      </c>
      <c r="O390" s="267"/>
      <c r="P390" s="45"/>
      <c r="Q390" s="50"/>
      <c r="R390" s="45"/>
      <c r="S390" s="45"/>
      <c r="T390" s="45"/>
      <c r="U390" s="45"/>
      <c r="V390" s="45"/>
      <c r="W390" s="45"/>
      <c r="X390" s="45"/>
      <c r="Y390" s="45"/>
      <c r="Z390" s="45"/>
      <c r="AA390" s="45"/>
      <c r="AB390" s="45"/>
      <c r="AC390" s="45"/>
      <c r="AD390" s="45"/>
      <c r="AE390" s="45"/>
      <c r="AF390" s="45"/>
      <c r="AG390" s="45"/>
      <c r="AH390" s="45"/>
      <c r="AI390" s="45"/>
    </row>
    <row r="391" spans="1:35" ht="15.75" customHeight="1" x14ac:dyDescent="0.2">
      <c r="A391" s="56"/>
      <c r="B391" s="263" t="s">
        <v>2070</v>
      </c>
      <c r="C391" s="264">
        <v>89384</v>
      </c>
      <c r="D391" s="263" t="s">
        <v>50</v>
      </c>
      <c r="E391" s="263" t="s">
        <v>1459</v>
      </c>
      <c r="F391" s="265" t="s">
        <v>52</v>
      </c>
      <c r="G391" s="382">
        <v>44</v>
      </c>
      <c r="H391" s="266">
        <f>VLOOKUP(C391,SINAPIJAN26!A:D,4,0)</f>
        <v>15.57</v>
      </c>
      <c r="I391" s="266"/>
      <c r="J391" s="266"/>
      <c r="K391" s="266">
        <f t="shared" si="156"/>
        <v>19.559999999999999</v>
      </c>
      <c r="L391" s="266"/>
      <c r="M391" s="266"/>
      <c r="N391" s="266">
        <f t="shared" si="157"/>
        <v>860.64</v>
      </c>
      <c r="O391" s="267"/>
      <c r="P391" s="45"/>
      <c r="Q391" s="50"/>
      <c r="R391" s="45"/>
      <c r="S391" s="45"/>
      <c r="T391" s="45"/>
      <c r="U391" s="45"/>
      <c r="V391" s="45"/>
      <c r="W391" s="45"/>
      <c r="X391" s="45"/>
      <c r="Y391" s="45"/>
      <c r="Z391" s="45"/>
      <c r="AA391" s="45"/>
      <c r="AB391" s="45"/>
      <c r="AC391" s="45"/>
      <c r="AD391" s="45"/>
      <c r="AE391" s="45"/>
      <c r="AF391" s="45"/>
      <c r="AG391" s="45"/>
      <c r="AH391" s="45"/>
      <c r="AI391" s="45"/>
    </row>
    <row r="392" spans="1:35" ht="15.75" customHeight="1" x14ac:dyDescent="0.2">
      <c r="A392" s="56"/>
      <c r="B392" s="263" t="s">
        <v>2071</v>
      </c>
      <c r="C392" s="264">
        <v>89408</v>
      </c>
      <c r="D392" s="263" t="s">
        <v>50</v>
      </c>
      <c r="E392" s="263" t="s">
        <v>2568</v>
      </c>
      <c r="F392" s="265" t="s">
        <v>52</v>
      </c>
      <c r="G392" s="382">
        <v>88</v>
      </c>
      <c r="H392" s="266">
        <f>VLOOKUP(C392,SINAPIJAN26!A:D,4,0)</f>
        <v>11.34</v>
      </c>
      <c r="I392" s="266"/>
      <c r="J392" s="266"/>
      <c r="K392" s="266">
        <f t="shared" si="156"/>
        <v>14.24</v>
      </c>
      <c r="L392" s="266"/>
      <c r="M392" s="266"/>
      <c r="N392" s="266">
        <f t="shared" si="157"/>
        <v>1253.1199999999999</v>
      </c>
      <c r="O392" s="267"/>
      <c r="P392" s="45"/>
      <c r="Q392" s="50"/>
      <c r="R392" s="45"/>
      <c r="S392" s="45"/>
      <c r="T392" s="45"/>
      <c r="U392" s="45"/>
      <c r="V392" s="45"/>
      <c r="W392" s="45"/>
      <c r="X392" s="45"/>
      <c r="Y392" s="45"/>
      <c r="Z392" s="45"/>
      <c r="AA392" s="45"/>
      <c r="AB392" s="45"/>
      <c r="AC392" s="45"/>
      <c r="AD392" s="45"/>
      <c r="AE392" s="45"/>
      <c r="AF392" s="45"/>
      <c r="AG392" s="45"/>
      <c r="AH392" s="45"/>
      <c r="AI392" s="45"/>
    </row>
    <row r="393" spans="1:35" ht="15.75" customHeight="1" x14ac:dyDescent="0.2">
      <c r="A393" s="56"/>
      <c r="B393" s="263" t="s">
        <v>2072</v>
      </c>
      <c r="C393" s="264">
        <v>89356</v>
      </c>
      <c r="D393" s="263" t="s">
        <v>50</v>
      </c>
      <c r="E393" s="263" t="s">
        <v>1460</v>
      </c>
      <c r="F393" s="265" t="s">
        <v>83</v>
      </c>
      <c r="G393" s="382">
        <v>264</v>
      </c>
      <c r="H393" s="266">
        <f>VLOOKUP(C393,SINAPIJAN26!A:D,4,0)</f>
        <v>30.83</v>
      </c>
      <c r="I393" s="266"/>
      <c r="J393" s="266"/>
      <c r="K393" s="266">
        <f t="shared" si="156"/>
        <v>38.729999999999997</v>
      </c>
      <c r="L393" s="266"/>
      <c r="M393" s="266"/>
      <c r="N393" s="266">
        <f t="shared" si="157"/>
        <v>10224.719999999999</v>
      </c>
      <c r="O393" s="267"/>
      <c r="P393" s="45"/>
      <c r="Q393" s="50"/>
      <c r="R393" s="45"/>
      <c r="S393" s="45"/>
      <c r="T393" s="45"/>
      <c r="U393" s="45"/>
      <c r="V393" s="45"/>
      <c r="W393" s="45"/>
      <c r="X393" s="45"/>
      <c r="Y393" s="45"/>
      <c r="Z393" s="45"/>
      <c r="AA393" s="45"/>
      <c r="AB393" s="45"/>
      <c r="AC393" s="45"/>
      <c r="AD393" s="45"/>
      <c r="AE393" s="45"/>
      <c r="AF393" s="45"/>
      <c r="AG393" s="45"/>
      <c r="AH393" s="45"/>
      <c r="AI393" s="45"/>
    </row>
    <row r="394" spans="1:35" ht="15.75" customHeight="1" x14ac:dyDescent="0.2">
      <c r="A394" s="56"/>
      <c r="B394" s="263" t="s">
        <v>2073</v>
      </c>
      <c r="C394" s="264" t="s">
        <v>17586</v>
      </c>
      <c r="D394" s="263" t="s">
        <v>73</v>
      </c>
      <c r="E394" s="263" t="s">
        <v>1082</v>
      </c>
      <c r="F394" s="265" t="s">
        <v>52</v>
      </c>
      <c r="G394" s="382">
        <v>8</v>
      </c>
      <c r="H394" s="266">
        <f>VLOOKUP(C394,CPUS!C:K,9,0)</f>
        <v>5.3970000000000002</v>
      </c>
      <c r="I394" s="266"/>
      <c r="J394" s="266"/>
      <c r="K394" s="266">
        <f t="shared" si="156"/>
        <v>6.78</v>
      </c>
      <c r="L394" s="266"/>
      <c r="M394" s="266"/>
      <c r="N394" s="266">
        <f t="shared" si="157"/>
        <v>54.24</v>
      </c>
      <c r="O394" s="267"/>
      <c r="P394" s="45"/>
      <c r="Q394" s="45"/>
      <c r="R394" s="45"/>
      <c r="S394" s="45"/>
      <c r="T394" s="45"/>
      <c r="U394" s="45"/>
      <c r="V394" s="45"/>
      <c r="W394" s="45"/>
      <c r="X394" s="45"/>
      <c r="Y394" s="45"/>
      <c r="Z394" s="45"/>
      <c r="AA394" s="45"/>
      <c r="AB394" s="45"/>
      <c r="AC394" s="45"/>
      <c r="AD394" s="45"/>
      <c r="AE394" s="45"/>
      <c r="AF394" s="45"/>
      <c r="AG394" s="45"/>
      <c r="AH394" s="45"/>
      <c r="AI394" s="45"/>
    </row>
    <row r="395" spans="1:35" ht="15.75" customHeight="1" x14ac:dyDescent="0.2">
      <c r="A395" s="56"/>
      <c r="B395" s="263" t="s">
        <v>2074</v>
      </c>
      <c r="C395" s="264">
        <v>89518</v>
      </c>
      <c r="D395" s="263" t="s">
        <v>50</v>
      </c>
      <c r="E395" s="263" t="s">
        <v>1481</v>
      </c>
      <c r="F395" s="265" t="s">
        <v>52</v>
      </c>
      <c r="G395" s="382">
        <v>4</v>
      </c>
      <c r="H395" s="266">
        <f>VLOOKUP(C395,SINAPIJAN26!A:D,4,0)</f>
        <v>16.8</v>
      </c>
      <c r="I395" s="266"/>
      <c r="J395" s="266"/>
      <c r="K395" s="266">
        <f t="shared" si="156"/>
        <v>21.1</v>
      </c>
      <c r="L395" s="266"/>
      <c r="M395" s="266"/>
      <c r="N395" s="266">
        <f t="shared" si="157"/>
        <v>84.4</v>
      </c>
      <c r="O395" s="267"/>
      <c r="P395" s="45"/>
      <c r="Q395" s="45"/>
      <c r="R395" s="45"/>
      <c r="S395" s="45"/>
      <c r="T395" s="45"/>
      <c r="U395" s="45"/>
      <c r="V395" s="45"/>
      <c r="W395" s="45"/>
      <c r="X395" s="45"/>
      <c r="Y395" s="45"/>
      <c r="Z395" s="45"/>
      <c r="AA395" s="45"/>
      <c r="AB395" s="45"/>
      <c r="AC395" s="45"/>
      <c r="AD395" s="45"/>
      <c r="AE395" s="45"/>
      <c r="AF395" s="45"/>
      <c r="AG395" s="45"/>
      <c r="AH395" s="45"/>
      <c r="AI395" s="45"/>
    </row>
    <row r="396" spans="1:35" ht="15.75" customHeight="1" x14ac:dyDescent="0.2">
      <c r="A396" s="56"/>
      <c r="B396" s="263" t="s">
        <v>2075</v>
      </c>
      <c r="C396" s="264">
        <v>89545</v>
      </c>
      <c r="D396" s="263" t="s">
        <v>50</v>
      </c>
      <c r="E396" s="263" t="s">
        <v>1483</v>
      </c>
      <c r="F396" s="265" t="s">
        <v>52</v>
      </c>
      <c r="G396" s="382">
        <v>2</v>
      </c>
      <c r="H396" s="266">
        <f>VLOOKUP(C396,SINAPIJAN26!A:D,4,0)</f>
        <v>18.53</v>
      </c>
      <c r="I396" s="266"/>
      <c r="J396" s="266"/>
      <c r="K396" s="266">
        <f t="shared" si="156"/>
        <v>23.28</v>
      </c>
      <c r="L396" s="266"/>
      <c r="M396" s="266"/>
      <c r="N396" s="266">
        <f t="shared" si="157"/>
        <v>46.56</v>
      </c>
      <c r="O396" s="267"/>
      <c r="P396" s="45"/>
      <c r="Q396" s="45"/>
      <c r="R396" s="45"/>
      <c r="S396" s="45"/>
      <c r="T396" s="45"/>
      <c r="U396" s="45"/>
      <c r="V396" s="45"/>
      <c r="W396" s="45"/>
      <c r="X396" s="45"/>
      <c r="Y396" s="45"/>
      <c r="Z396" s="45"/>
      <c r="AA396" s="45"/>
      <c r="AB396" s="45"/>
      <c r="AC396" s="45"/>
      <c r="AD396" s="45"/>
      <c r="AE396" s="45"/>
      <c r="AF396" s="45"/>
      <c r="AG396" s="45"/>
      <c r="AH396" s="45"/>
      <c r="AI396" s="45"/>
    </row>
    <row r="397" spans="1:35" ht="15.75" customHeight="1" x14ac:dyDescent="0.2">
      <c r="A397" s="56"/>
      <c r="B397" s="263" t="s">
        <v>2076</v>
      </c>
      <c r="C397" s="264">
        <v>89509</v>
      </c>
      <c r="D397" s="263" t="s">
        <v>50</v>
      </c>
      <c r="E397" s="263" t="s">
        <v>1485</v>
      </c>
      <c r="F397" s="265" t="s">
        <v>83</v>
      </c>
      <c r="G397" s="382">
        <v>1.2</v>
      </c>
      <c r="H397" s="266">
        <f>VLOOKUP(C397,SINAPIJAN26!A:D,4,0)</f>
        <v>27.61</v>
      </c>
      <c r="I397" s="266"/>
      <c r="J397" s="266"/>
      <c r="K397" s="266">
        <f t="shared" si="156"/>
        <v>34.68</v>
      </c>
      <c r="L397" s="266"/>
      <c r="M397" s="266"/>
      <c r="N397" s="266">
        <f t="shared" si="157"/>
        <v>41.62</v>
      </c>
      <c r="O397" s="267"/>
      <c r="P397" s="45"/>
      <c r="Q397" s="45"/>
      <c r="R397" s="45"/>
      <c r="S397" s="45"/>
      <c r="T397" s="45"/>
      <c r="U397" s="45"/>
      <c r="V397" s="45"/>
      <c r="W397" s="45"/>
      <c r="X397" s="45"/>
      <c r="Y397" s="45"/>
      <c r="Z397" s="45"/>
      <c r="AA397" s="45"/>
      <c r="AB397" s="45"/>
      <c r="AC397" s="45"/>
      <c r="AD397" s="45"/>
      <c r="AE397" s="45"/>
      <c r="AF397" s="45"/>
      <c r="AG397" s="45"/>
      <c r="AH397" s="45"/>
      <c r="AI397" s="45"/>
    </row>
    <row r="398" spans="1:35" ht="13.5" customHeight="1" x14ac:dyDescent="0.2">
      <c r="A398" s="56"/>
      <c r="B398" s="263" t="s">
        <v>2077</v>
      </c>
      <c r="C398" s="264">
        <v>89531</v>
      </c>
      <c r="D398" s="263" t="s">
        <v>50</v>
      </c>
      <c r="E398" s="263" t="s">
        <v>1487</v>
      </c>
      <c r="F398" s="265" t="s">
        <v>52</v>
      </c>
      <c r="G398" s="382">
        <v>2</v>
      </c>
      <c r="H398" s="266">
        <f>VLOOKUP(C398,SINAPIJAN26!A:D,4,0)</f>
        <v>42.09</v>
      </c>
      <c r="I398" s="266"/>
      <c r="J398" s="266"/>
      <c r="K398" s="266">
        <f t="shared" si="156"/>
        <v>52.87</v>
      </c>
      <c r="L398" s="266"/>
      <c r="M398" s="266"/>
      <c r="N398" s="266">
        <f t="shared" si="157"/>
        <v>105.74</v>
      </c>
      <c r="O398" s="267"/>
      <c r="P398" s="45"/>
      <c r="Q398" s="45"/>
      <c r="R398" s="45"/>
      <c r="S398" s="45"/>
      <c r="T398" s="45"/>
      <c r="U398" s="45"/>
      <c r="V398" s="45"/>
      <c r="W398" s="45"/>
      <c r="X398" s="45"/>
      <c r="Y398" s="45"/>
      <c r="Z398" s="45"/>
      <c r="AA398" s="45"/>
      <c r="AB398" s="45"/>
      <c r="AC398" s="45"/>
      <c r="AD398" s="45"/>
      <c r="AE398" s="45"/>
      <c r="AF398" s="45"/>
      <c r="AG398" s="45"/>
      <c r="AH398" s="45"/>
      <c r="AI398" s="45"/>
    </row>
    <row r="399" spans="1:35" ht="15.75" customHeight="1" x14ac:dyDescent="0.2">
      <c r="A399" s="56"/>
      <c r="B399" s="263" t="s">
        <v>2078</v>
      </c>
      <c r="C399" s="264">
        <v>89520</v>
      </c>
      <c r="D399" s="263" t="s">
        <v>50</v>
      </c>
      <c r="E399" s="263" t="s">
        <v>1489</v>
      </c>
      <c r="F399" s="265" t="s">
        <v>52</v>
      </c>
      <c r="G399" s="382">
        <v>1</v>
      </c>
      <c r="H399" s="266">
        <f>VLOOKUP(C399,SINAPIJAN26!A:D,4,0)</f>
        <v>17.59</v>
      </c>
      <c r="I399" s="266"/>
      <c r="J399" s="266"/>
      <c r="K399" s="266">
        <f t="shared" si="156"/>
        <v>22.09</v>
      </c>
      <c r="L399" s="266"/>
      <c r="M399" s="266"/>
      <c r="N399" s="266">
        <f t="shared" si="157"/>
        <v>22.09</v>
      </c>
      <c r="O399" s="267"/>
      <c r="P399" s="45"/>
      <c r="Q399" s="45"/>
      <c r="R399" s="45"/>
      <c r="S399" s="45"/>
      <c r="T399" s="45"/>
      <c r="U399" s="45"/>
      <c r="V399" s="45"/>
      <c r="W399" s="45"/>
      <c r="X399" s="45"/>
      <c r="Y399" s="45"/>
      <c r="Z399" s="45"/>
      <c r="AA399" s="45"/>
      <c r="AB399" s="45"/>
      <c r="AC399" s="45"/>
      <c r="AD399" s="45"/>
      <c r="AE399" s="45"/>
      <c r="AF399" s="45"/>
      <c r="AG399" s="45"/>
      <c r="AH399" s="45"/>
      <c r="AI399" s="45"/>
    </row>
    <row r="400" spans="1:35" ht="27" customHeight="1" x14ac:dyDescent="0.2">
      <c r="A400" s="56"/>
      <c r="B400" s="263" t="s">
        <v>2079</v>
      </c>
      <c r="C400" s="264" t="s">
        <v>17587</v>
      </c>
      <c r="D400" s="263" t="s">
        <v>73</v>
      </c>
      <c r="E400" s="263" t="s">
        <v>1000</v>
      </c>
      <c r="F400" s="265" t="s">
        <v>52</v>
      </c>
      <c r="G400" s="382">
        <v>2</v>
      </c>
      <c r="H400" s="266">
        <f>VLOOKUP(C400,CPUS!C:K,9,0)</f>
        <v>5061.9254000000001</v>
      </c>
      <c r="I400" s="266"/>
      <c r="J400" s="266"/>
      <c r="K400" s="266">
        <f t="shared" si="156"/>
        <v>6358.28</v>
      </c>
      <c r="L400" s="266"/>
      <c r="M400" s="266"/>
      <c r="N400" s="266">
        <f t="shared" si="157"/>
        <v>12716.56</v>
      </c>
      <c r="O400" s="267"/>
      <c r="P400" s="45"/>
      <c r="Q400" s="45"/>
      <c r="R400" s="45"/>
      <c r="S400" s="45"/>
      <c r="T400" s="45"/>
      <c r="U400" s="45"/>
      <c r="V400" s="45"/>
      <c r="W400" s="45"/>
      <c r="X400" s="45"/>
      <c r="Y400" s="45"/>
      <c r="Z400" s="45"/>
      <c r="AA400" s="45"/>
      <c r="AB400" s="45"/>
      <c r="AC400" s="45"/>
      <c r="AD400" s="45"/>
      <c r="AE400" s="45"/>
      <c r="AF400" s="45"/>
      <c r="AG400" s="45"/>
      <c r="AH400" s="45"/>
      <c r="AI400" s="45"/>
    </row>
    <row r="401" spans="1:35" ht="15.75" customHeight="1" x14ac:dyDescent="0.2">
      <c r="A401" s="56"/>
      <c r="B401" s="263" t="s">
        <v>2080</v>
      </c>
      <c r="C401" s="264">
        <v>94962</v>
      </c>
      <c r="D401" s="263" t="s">
        <v>50</v>
      </c>
      <c r="E401" s="263" t="s">
        <v>2573</v>
      </c>
      <c r="F401" s="265" t="s">
        <v>61</v>
      </c>
      <c r="G401" s="382">
        <v>0.2</v>
      </c>
      <c r="H401" s="266">
        <f>VLOOKUP(C401,SINAPIJAN26!A:D,4,0)</f>
        <v>415.64</v>
      </c>
      <c r="I401" s="266"/>
      <c r="J401" s="266"/>
      <c r="K401" s="266">
        <f t="shared" si="156"/>
        <v>522.09</v>
      </c>
      <c r="L401" s="266"/>
      <c r="M401" s="266"/>
      <c r="N401" s="266">
        <f t="shared" si="157"/>
        <v>104.42</v>
      </c>
      <c r="O401" s="267"/>
      <c r="P401" s="45"/>
      <c r="Q401" s="45"/>
      <c r="R401" s="45"/>
      <c r="S401" s="45"/>
      <c r="T401" s="45"/>
      <c r="U401" s="45"/>
      <c r="V401" s="45"/>
      <c r="W401" s="45"/>
      <c r="X401" s="45"/>
      <c r="Y401" s="45"/>
      <c r="Z401" s="45"/>
      <c r="AA401" s="45"/>
      <c r="AB401" s="45"/>
      <c r="AC401" s="45"/>
      <c r="AD401" s="45"/>
      <c r="AE401" s="45"/>
      <c r="AF401" s="45"/>
      <c r="AG401" s="45"/>
      <c r="AH401" s="45"/>
      <c r="AI401" s="45"/>
    </row>
    <row r="402" spans="1:35" ht="15.75" customHeight="1" x14ac:dyDescent="0.2">
      <c r="A402" s="56"/>
      <c r="B402" s="263" t="s">
        <v>2081</v>
      </c>
      <c r="C402" s="264">
        <v>89737</v>
      </c>
      <c r="D402" s="263" t="s">
        <v>50</v>
      </c>
      <c r="E402" s="263" t="s">
        <v>1491</v>
      </c>
      <c r="F402" s="265" t="s">
        <v>52</v>
      </c>
      <c r="G402" s="382">
        <v>9</v>
      </c>
      <c r="H402" s="266">
        <f>VLOOKUP(C402,SINAPIJAN26!A:D,4,0)</f>
        <v>26.31</v>
      </c>
      <c r="I402" s="266"/>
      <c r="J402" s="266"/>
      <c r="K402" s="266">
        <f t="shared" si="156"/>
        <v>33.049999999999997</v>
      </c>
      <c r="L402" s="266"/>
      <c r="M402" s="266"/>
      <c r="N402" s="266">
        <f t="shared" si="157"/>
        <v>297.45</v>
      </c>
      <c r="O402" s="267"/>
      <c r="P402" s="45"/>
      <c r="Q402" s="45"/>
      <c r="R402" s="45"/>
      <c r="S402" s="45"/>
      <c r="T402" s="45"/>
      <c r="U402" s="45"/>
      <c r="V402" s="45"/>
      <c r="W402" s="45"/>
      <c r="X402" s="45"/>
      <c r="Y402" s="45"/>
      <c r="Z402" s="45"/>
      <c r="AA402" s="45"/>
      <c r="AB402" s="45"/>
      <c r="AC402" s="45"/>
      <c r="AD402" s="45"/>
      <c r="AE402" s="45"/>
      <c r="AF402" s="45"/>
      <c r="AG402" s="45"/>
      <c r="AH402" s="45"/>
      <c r="AI402" s="45"/>
    </row>
    <row r="403" spans="1:35" ht="15.75" customHeight="1" x14ac:dyDescent="0.2">
      <c r="A403" s="56"/>
      <c r="B403" s="263" t="s">
        <v>2082</v>
      </c>
      <c r="C403" s="264">
        <v>104348</v>
      </c>
      <c r="D403" s="263" t="s">
        <v>50</v>
      </c>
      <c r="E403" s="263" t="s">
        <v>891</v>
      </c>
      <c r="F403" s="265" t="s">
        <v>52</v>
      </c>
      <c r="G403" s="382">
        <v>29</v>
      </c>
      <c r="H403" s="266">
        <f>VLOOKUP(C403,SINAPIJAN26!A:D,4,0)</f>
        <v>12.4</v>
      </c>
      <c r="I403" s="266"/>
      <c r="J403" s="266"/>
      <c r="K403" s="266">
        <f t="shared" si="156"/>
        <v>15.58</v>
      </c>
      <c r="L403" s="266"/>
      <c r="M403" s="266"/>
      <c r="N403" s="266">
        <f t="shared" si="157"/>
        <v>451.82</v>
      </c>
      <c r="O403" s="267"/>
      <c r="P403" s="45"/>
      <c r="Q403" s="45"/>
      <c r="R403" s="45"/>
      <c r="S403" s="45"/>
      <c r="T403" s="45"/>
      <c r="U403" s="45"/>
      <c r="V403" s="45"/>
      <c r="W403" s="45"/>
      <c r="X403" s="45"/>
      <c r="Y403" s="45"/>
      <c r="Z403" s="45"/>
      <c r="AA403" s="45"/>
      <c r="AB403" s="45"/>
      <c r="AC403" s="45"/>
      <c r="AD403" s="45"/>
      <c r="AE403" s="45"/>
      <c r="AF403" s="45"/>
      <c r="AG403" s="45"/>
      <c r="AH403" s="45"/>
      <c r="AI403" s="45"/>
    </row>
    <row r="404" spans="1:35" ht="15.75" customHeight="1" x14ac:dyDescent="0.2">
      <c r="A404" s="56"/>
      <c r="B404" s="263" t="s">
        <v>2083</v>
      </c>
      <c r="C404" s="264">
        <v>104351</v>
      </c>
      <c r="D404" s="263" t="s">
        <v>50</v>
      </c>
      <c r="E404" s="263" t="s">
        <v>1493</v>
      </c>
      <c r="F404" s="265" t="s">
        <v>52</v>
      </c>
      <c r="G404" s="382">
        <v>5</v>
      </c>
      <c r="H404" s="266">
        <f>VLOOKUP(C404,SINAPIJAN26!A:D,4,0)</f>
        <v>25.88</v>
      </c>
      <c r="I404" s="266"/>
      <c r="J404" s="266"/>
      <c r="K404" s="266">
        <f t="shared" si="156"/>
        <v>32.51</v>
      </c>
      <c r="L404" s="266"/>
      <c r="M404" s="266"/>
      <c r="N404" s="266">
        <f t="shared" si="157"/>
        <v>162.55000000000001</v>
      </c>
      <c r="O404" s="267"/>
      <c r="P404" s="45"/>
      <c r="Q404" s="45"/>
      <c r="R404" s="45"/>
      <c r="S404" s="45"/>
      <c r="T404" s="45"/>
      <c r="U404" s="45"/>
      <c r="V404" s="45"/>
      <c r="W404" s="45"/>
      <c r="X404" s="45"/>
      <c r="Y404" s="45"/>
      <c r="Z404" s="45"/>
      <c r="AA404" s="45"/>
      <c r="AB404" s="45"/>
      <c r="AC404" s="45"/>
      <c r="AD404" s="45"/>
      <c r="AE404" s="45"/>
      <c r="AF404" s="45"/>
      <c r="AG404" s="45"/>
      <c r="AH404" s="45"/>
      <c r="AI404" s="45"/>
    </row>
    <row r="405" spans="1:35" ht="15.75" customHeight="1" x14ac:dyDescent="0.2">
      <c r="A405" s="56"/>
      <c r="B405" s="263" t="s">
        <v>2353</v>
      </c>
      <c r="C405" s="264" t="s">
        <v>17588</v>
      </c>
      <c r="D405" s="263" t="s">
        <v>73</v>
      </c>
      <c r="E405" s="263" t="s">
        <v>1495</v>
      </c>
      <c r="F405" s="265" t="s">
        <v>83</v>
      </c>
      <c r="G405" s="382">
        <v>27.7</v>
      </c>
      <c r="H405" s="266">
        <f>VLOOKUP(C405,CPUS!C:K,9,0)</f>
        <v>122.91949000000001</v>
      </c>
      <c r="I405" s="266"/>
      <c r="J405" s="266"/>
      <c r="K405" s="266">
        <f t="shared" si="156"/>
        <v>154.4</v>
      </c>
      <c r="L405" s="266"/>
      <c r="M405" s="266"/>
      <c r="N405" s="266">
        <f t="shared" si="157"/>
        <v>4276.88</v>
      </c>
      <c r="O405" s="267"/>
      <c r="P405" s="45"/>
      <c r="Q405" s="45"/>
      <c r="R405" s="45"/>
      <c r="S405" s="45"/>
      <c r="T405" s="45"/>
      <c r="U405" s="45"/>
      <c r="V405" s="45"/>
      <c r="W405" s="45"/>
      <c r="X405" s="45"/>
      <c r="Y405" s="45"/>
      <c r="Z405" s="45"/>
      <c r="AA405" s="45"/>
      <c r="AB405" s="45"/>
      <c r="AC405" s="45"/>
      <c r="AD405" s="45"/>
      <c r="AE405" s="45"/>
      <c r="AF405" s="45"/>
      <c r="AG405" s="45"/>
      <c r="AH405" s="45"/>
      <c r="AI405" s="45"/>
    </row>
    <row r="406" spans="1:35" ht="15.75" customHeight="1" x14ac:dyDescent="0.2">
      <c r="A406" s="56"/>
      <c r="B406" s="263" t="s">
        <v>2354</v>
      </c>
      <c r="C406" s="264">
        <v>89825</v>
      </c>
      <c r="D406" s="263" t="s">
        <v>50</v>
      </c>
      <c r="E406" s="263" t="s">
        <v>393</v>
      </c>
      <c r="F406" s="265" t="s">
        <v>52</v>
      </c>
      <c r="G406" s="382">
        <v>46</v>
      </c>
      <c r="H406" s="266">
        <f>VLOOKUP(C406,SINAPIJAN26!A:D,4,0)</f>
        <v>18.88</v>
      </c>
      <c r="I406" s="266"/>
      <c r="J406" s="266"/>
      <c r="K406" s="266">
        <f t="shared" si="156"/>
        <v>23.72</v>
      </c>
      <c r="L406" s="266"/>
      <c r="M406" s="266"/>
      <c r="N406" s="266">
        <f t="shared" si="157"/>
        <v>1091.1199999999999</v>
      </c>
      <c r="O406" s="267"/>
      <c r="P406" s="45"/>
      <c r="Q406" s="45"/>
      <c r="R406" s="45"/>
      <c r="S406" s="45"/>
      <c r="T406" s="45"/>
      <c r="U406" s="45"/>
      <c r="V406" s="45"/>
      <c r="W406" s="45"/>
      <c r="X406" s="45"/>
      <c r="Y406" s="45"/>
      <c r="Z406" s="45"/>
      <c r="AA406" s="45"/>
      <c r="AB406" s="45"/>
      <c r="AC406" s="45"/>
      <c r="AD406" s="45"/>
      <c r="AE406" s="45"/>
      <c r="AF406" s="45"/>
      <c r="AG406" s="45"/>
      <c r="AH406" s="45"/>
      <c r="AI406" s="45"/>
    </row>
    <row r="407" spans="1:35" ht="15.75" customHeight="1" x14ac:dyDescent="0.2">
      <c r="A407" s="56"/>
      <c r="B407" s="263" t="s">
        <v>2355</v>
      </c>
      <c r="C407" s="264">
        <v>89829</v>
      </c>
      <c r="D407" s="263" t="s">
        <v>50</v>
      </c>
      <c r="E407" s="263" t="s">
        <v>395</v>
      </c>
      <c r="F407" s="265" t="s">
        <v>52</v>
      </c>
      <c r="G407" s="382">
        <v>3</v>
      </c>
      <c r="H407" s="266">
        <f>VLOOKUP(C407,SINAPIJAN26!A:D,4,0)</f>
        <v>40.840000000000003</v>
      </c>
      <c r="I407" s="266"/>
      <c r="J407" s="266"/>
      <c r="K407" s="266">
        <f t="shared" si="156"/>
        <v>51.3</v>
      </c>
      <c r="L407" s="266"/>
      <c r="M407" s="266"/>
      <c r="N407" s="266">
        <f t="shared" si="157"/>
        <v>153.9</v>
      </c>
      <c r="O407" s="267"/>
      <c r="P407" s="45"/>
      <c r="Q407" s="45"/>
      <c r="R407" s="45"/>
      <c r="S407" s="45"/>
      <c r="T407" s="45"/>
      <c r="U407" s="45"/>
      <c r="V407" s="45"/>
      <c r="W407" s="45"/>
      <c r="X407" s="45"/>
      <c r="Y407" s="45"/>
      <c r="Z407" s="45"/>
      <c r="AA407" s="45"/>
      <c r="AB407" s="45"/>
      <c r="AC407" s="45"/>
      <c r="AD407" s="45"/>
      <c r="AE407" s="45"/>
      <c r="AF407" s="45"/>
      <c r="AG407" s="45"/>
      <c r="AH407" s="45"/>
      <c r="AI407" s="45"/>
    </row>
    <row r="408" spans="1:35" ht="42.75" x14ac:dyDescent="0.2">
      <c r="A408" s="56"/>
      <c r="B408" s="263" t="s">
        <v>17601</v>
      </c>
      <c r="C408" s="264">
        <v>98071</v>
      </c>
      <c r="D408" s="263" t="s">
        <v>50</v>
      </c>
      <c r="E408" s="263" t="s">
        <v>11859</v>
      </c>
      <c r="F408" s="265" t="s">
        <v>52</v>
      </c>
      <c r="G408" s="382">
        <v>4</v>
      </c>
      <c r="H408" s="266">
        <f>VLOOKUP(C408,SINAPIJAN26!A:D,4,0)</f>
        <v>16753.97</v>
      </c>
      <c r="I408" s="266"/>
      <c r="J408" s="266"/>
      <c r="K408" s="266">
        <f t="shared" si="156"/>
        <v>21044.66</v>
      </c>
      <c r="L408" s="266"/>
      <c r="M408" s="266"/>
      <c r="N408" s="266">
        <f t="shared" si="157"/>
        <v>84178.64</v>
      </c>
      <c r="O408" s="267"/>
      <c r="P408" s="45"/>
      <c r="Q408" s="45"/>
      <c r="R408" s="45"/>
      <c r="S408" s="45"/>
      <c r="T408" s="45"/>
      <c r="U408" s="45"/>
      <c r="V408" s="45"/>
      <c r="W408" s="45"/>
      <c r="X408" s="45"/>
      <c r="Y408" s="45"/>
      <c r="Z408" s="45"/>
      <c r="AA408" s="45"/>
      <c r="AB408" s="45"/>
      <c r="AC408" s="45"/>
      <c r="AD408" s="45"/>
      <c r="AE408" s="45"/>
      <c r="AF408" s="45"/>
      <c r="AG408" s="45"/>
      <c r="AH408" s="45"/>
      <c r="AI408" s="45"/>
    </row>
    <row r="409" spans="1:35" ht="42.75" x14ac:dyDescent="0.2">
      <c r="A409" s="56"/>
      <c r="B409" s="263" t="s">
        <v>17602</v>
      </c>
      <c r="C409" s="264">
        <v>98077</v>
      </c>
      <c r="D409" s="263" t="s">
        <v>50</v>
      </c>
      <c r="E409" s="263" t="s">
        <v>11830</v>
      </c>
      <c r="F409" s="265" t="s">
        <v>52</v>
      </c>
      <c r="G409" s="382">
        <v>4</v>
      </c>
      <c r="H409" s="266">
        <f>VLOOKUP(C409,SINAPIJAN26!A:D,4,0)</f>
        <v>19541.53</v>
      </c>
      <c r="I409" s="266"/>
      <c r="J409" s="266"/>
      <c r="K409" s="266">
        <f t="shared" si="156"/>
        <v>24546.12</v>
      </c>
      <c r="L409" s="266"/>
      <c r="M409" s="266"/>
      <c r="N409" s="266">
        <f t="shared" si="157"/>
        <v>98184.48</v>
      </c>
      <c r="O409" s="267"/>
      <c r="P409" s="45"/>
      <c r="Q409" s="45"/>
      <c r="R409" s="45"/>
      <c r="S409" s="45"/>
      <c r="T409" s="45"/>
      <c r="U409" s="45"/>
      <c r="V409" s="45"/>
      <c r="W409" s="45"/>
      <c r="X409" s="45"/>
      <c r="Y409" s="45"/>
      <c r="Z409" s="45"/>
      <c r="AA409" s="45"/>
      <c r="AB409" s="45"/>
      <c r="AC409" s="45"/>
      <c r="AD409" s="45"/>
      <c r="AE409" s="45"/>
      <c r="AF409" s="45"/>
      <c r="AG409" s="45"/>
      <c r="AH409" s="45"/>
      <c r="AI409" s="45"/>
    </row>
    <row r="410" spans="1:35" ht="15.75" customHeight="1" x14ac:dyDescent="0.2">
      <c r="A410" s="56"/>
      <c r="B410" s="259" t="s">
        <v>414</v>
      </c>
      <c r="C410" s="259"/>
      <c r="D410" s="259"/>
      <c r="E410" s="259" t="s">
        <v>396</v>
      </c>
      <c r="F410" s="259"/>
      <c r="G410" s="185"/>
      <c r="H410" s="185"/>
      <c r="I410" s="259"/>
      <c r="J410" s="259"/>
      <c r="K410" s="259"/>
      <c r="L410" s="259"/>
      <c r="M410" s="259"/>
      <c r="N410" s="261">
        <f>SUM(N411:N441)</f>
        <v>212368.64000000001</v>
      </c>
      <c r="O410" s="262"/>
      <c r="P410" s="45"/>
      <c r="Q410" s="45"/>
      <c r="R410" s="45"/>
      <c r="S410" s="45"/>
      <c r="T410" s="45"/>
      <c r="U410" s="45"/>
      <c r="V410" s="45"/>
      <c r="W410" s="45"/>
      <c r="X410" s="45"/>
      <c r="Y410" s="45"/>
      <c r="Z410" s="45"/>
      <c r="AA410" s="45"/>
      <c r="AB410" s="45"/>
      <c r="AC410" s="45"/>
      <c r="AD410" s="45"/>
      <c r="AE410" s="45"/>
      <c r="AF410" s="45"/>
      <c r="AG410" s="45"/>
      <c r="AH410" s="45"/>
      <c r="AI410" s="45"/>
    </row>
    <row r="411" spans="1:35" ht="15.75" customHeight="1" x14ac:dyDescent="0.2">
      <c r="A411" s="56"/>
      <c r="B411" s="263" t="s">
        <v>1692</v>
      </c>
      <c r="C411" s="264" t="s">
        <v>17589</v>
      </c>
      <c r="D411" s="263" t="s">
        <v>73</v>
      </c>
      <c r="E411" s="263" t="s">
        <v>1020</v>
      </c>
      <c r="F411" s="265" t="s">
        <v>231</v>
      </c>
      <c r="G411" s="382">
        <v>2</v>
      </c>
      <c r="H411" s="266">
        <f>VLOOKUP(C411,CPUS!C:K,9,0)</f>
        <v>843.6</v>
      </c>
      <c r="I411" s="266"/>
      <c r="J411" s="266"/>
      <c r="K411" s="266">
        <f t="shared" ref="K411" si="158">ROUND(H411*(1+25.61%),2)</f>
        <v>1059.6500000000001</v>
      </c>
      <c r="L411" s="266"/>
      <c r="M411" s="266"/>
      <c r="N411" s="266">
        <f t="shared" ref="N411" si="159">ROUND(K411*G411,2)</f>
        <v>2119.3000000000002</v>
      </c>
      <c r="O411" s="267"/>
      <c r="P411" s="45"/>
      <c r="Q411" s="45"/>
      <c r="R411" s="45"/>
      <c r="S411" s="45"/>
      <c r="T411" s="45"/>
      <c r="U411" s="45"/>
      <c r="V411" s="45"/>
      <c r="W411" s="45"/>
      <c r="X411" s="45"/>
      <c r="Y411" s="45"/>
      <c r="Z411" s="45"/>
      <c r="AA411" s="45"/>
      <c r="AB411" s="45"/>
      <c r="AC411" s="45"/>
      <c r="AD411" s="45"/>
      <c r="AE411" s="45"/>
      <c r="AF411" s="45"/>
      <c r="AG411" s="45"/>
      <c r="AH411" s="45"/>
      <c r="AI411" s="45"/>
    </row>
    <row r="412" spans="1:35" ht="15.75" customHeight="1" x14ac:dyDescent="0.2">
      <c r="A412" s="56"/>
      <c r="B412" s="263" t="s">
        <v>1693</v>
      </c>
      <c r="C412" s="264">
        <v>97961</v>
      </c>
      <c r="D412" s="263" t="s">
        <v>50</v>
      </c>
      <c r="E412" s="263" t="s">
        <v>1497</v>
      </c>
      <c r="F412" s="265" t="s">
        <v>52</v>
      </c>
      <c r="G412" s="382">
        <v>11</v>
      </c>
      <c r="H412" s="266">
        <f>VLOOKUP(C412,SINAPIJAN26!A:D,4,0)</f>
        <v>2785.79</v>
      </c>
      <c r="I412" s="266"/>
      <c r="J412" s="266"/>
      <c r="K412" s="266">
        <f t="shared" ref="K412:K441" si="160">ROUND(H412*(1+25.61%),2)</f>
        <v>3499.23</v>
      </c>
      <c r="L412" s="266"/>
      <c r="M412" s="266"/>
      <c r="N412" s="266">
        <f t="shared" ref="N412:N441" si="161">ROUND(K412*G412,2)</f>
        <v>38491.53</v>
      </c>
      <c r="O412" s="267"/>
      <c r="P412" s="45"/>
      <c r="Q412" s="45"/>
      <c r="R412" s="45"/>
      <c r="S412" s="45"/>
      <c r="T412" s="45"/>
      <c r="U412" s="45"/>
      <c r="V412" s="45"/>
      <c r="W412" s="45"/>
      <c r="X412" s="45"/>
      <c r="Y412" s="45"/>
      <c r="Z412" s="45"/>
      <c r="AA412" s="45"/>
      <c r="AB412" s="45"/>
      <c r="AC412" s="45"/>
      <c r="AD412" s="45"/>
      <c r="AE412" s="45"/>
      <c r="AF412" s="45"/>
      <c r="AG412" s="45"/>
      <c r="AH412" s="45"/>
      <c r="AI412" s="45"/>
    </row>
    <row r="413" spans="1:35" ht="15.75" customHeight="1" x14ac:dyDescent="0.2">
      <c r="A413" s="56"/>
      <c r="B413" s="263" t="s">
        <v>1694</v>
      </c>
      <c r="C413" s="264">
        <v>90701</v>
      </c>
      <c r="D413" s="263" t="s">
        <v>50</v>
      </c>
      <c r="E413" s="263" t="s">
        <v>2357</v>
      </c>
      <c r="F413" s="265" t="s">
        <v>83</v>
      </c>
      <c r="G413" s="382">
        <v>2</v>
      </c>
      <c r="H413" s="266">
        <f>VLOOKUP(C413,SINAPIJAN26!A:D,4,0)</f>
        <v>77.28</v>
      </c>
      <c r="I413" s="266"/>
      <c r="J413" s="266"/>
      <c r="K413" s="266">
        <f t="shared" si="160"/>
        <v>97.07</v>
      </c>
      <c r="L413" s="266"/>
      <c r="M413" s="266"/>
      <c r="N413" s="266">
        <f t="shared" si="161"/>
        <v>194.14</v>
      </c>
      <c r="O413" s="267"/>
      <c r="P413" s="45"/>
      <c r="Q413" s="45"/>
      <c r="R413" s="45"/>
      <c r="S413" s="45"/>
      <c r="T413" s="45"/>
      <c r="U413" s="45"/>
      <c r="V413" s="45"/>
      <c r="W413" s="45"/>
      <c r="X413" s="45"/>
      <c r="Y413" s="45"/>
      <c r="Z413" s="45"/>
      <c r="AA413" s="45"/>
      <c r="AB413" s="45"/>
      <c r="AC413" s="45"/>
      <c r="AD413" s="45"/>
      <c r="AE413" s="45"/>
      <c r="AF413" s="45"/>
      <c r="AG413" s="45"/>
      <c r="AH413" s="45"/>
      <c r="AI413" s="45"/>
    </row>
    <row r="414" spans="1:35" ht="15.75" customHeight="1" x14ac:dyDescent="0.2">
      <c r="A414" s="56"/>
      <c r="B414" s="263" t="s">
        <v>1695</v>
      </c>
      <c r="C414" s="264">
        <v>90704</v>
      </c>
      <c r="D414" s="263" t="s">
        <v>50</v>
      </c>
      <c r="E414" s="263" t="s">
        <v>2359</v>
      </c>
      <c r="F414" s="265" t="s">
        <v>83</v>
      </c>
      <c r="G414" s="382">
        <v>6.9</v>
      </c>
      <c r="H414" s="266">
        <f>VLOOKUP(C414,SINAPIJAN26!A:D,4,0)</f>
        <v>293.05</v>
      </c>
      <c r="I414" s="266"/>
      <c r="J414" s="266"/>
      <c r="K414" s="266">
        <f t="shared" si="160"/>
        <v>368.1</v>
      </c>
      <c r="L414" s="266"/>
      <c r="M414" s="266"/>
      <c r="N414" s="266">
        <f t="shared" si="161"/>
        <v>2539.89</v>
      </c>
      <c r="O414" s="267"/>
      <c r="P414" s="45"/>
      <c r="Q414" s="45"/>
      <c r="R414" s="45"/>
      <c r="S414" s="45"/>
      <c r="T414" s="45"/>
      <c r="U414" s="45"/>
      <c r="V414" s="45"/>
      <c r="W414" s="45"/>
      <c r="X414" s="45"/>
      <c r="Y414" s="45"/>
      <c r="Z414" s="45"/>
      <c r="AA414" s="45"/>
      <c r="AB414" s="45"/>
      <c r="AC414" s="45"/>
      <c r="AD414" s="45"/>
      <c r="AE414" s="45"/>
      <c r="AF414" s="45"/>
      <c r="AG414" s="45"/>
      <c r="AH414" s="45"/>
      <c r="AI414" s="45"/>
    </row>
    <row r="415" spans="1:35" ht="15.75" customHeight="1" x14ac:dyDescent="0.2">
      <c r="A415" s="56"/>
      <c r="B415" s="263" t="s">
        <v>1696</v>
      </c>
      <c r="C415" s="264" t="s">
        <v>17590</v>
      </c>
      <c r="D415" s="263" t="s">
        <v>73</v>
      </c>
      <c r="E415" s="263" t="s">
        <v>2459</v>
      </c>
      <c r="F415" s="265" t="s">
        <v>83</v>
      </c>
      <c r="G415" s="382">
        <v>13.5</v>
      </c>
      <c r="H415" s="266">
        <f>VLOOKUP(C415,CPUS!C:K,9,0)</f>
        <v>269.97149999999999</v>
      </c>
      <c r="I415" s="266"/>
      <c r="J415" s="266"/>
      <c r="K415" s="266">
        <f t="shared" si="160"/>
        <v>339.11</v>
      </c>
      <c r="L415" s="266"/>
      <c r="M415" s="266"/>
      <c r="N415" s="266">
        <f t="shared" si="161"/>
        <v>4577.99</v>
      </c>
      <c r="O415" s="267"/>
      <c r="P415" s="45"/>
      <c r="Q415" s="45"/>
      <c r="R415" s="45"/>
      <c r="S415" s="45"/>
      <c r="T415" s="45"/>
      <c r="U415" s="45"/>
      <c r="V415" s="45"/>
      <c r="W415" s="45"/>
      <c r="X415" s="45"/>
      <c r="Y415" s="45"/>
      <c r="Z415" s="45"/>
      <c r="AA415" s="45"/>
      <c r="AB415" s="45"/>
      <c r="AC415" s="45"/>
      <c r="AD415" s="45"/>
      <c r="AE415" s="45"/>
      <c r="AF415" s="45"/>
      <c r="AG415" s="45"/>
      <c r="AH415" s="45"/>
      <c r="AI415" s="45"/>
    </row>
    <row r="416" spans="1:35" ht="15.75" customHeight="1" x14ac:dyDescent="0.2">
      <c r="A416" s="56"/>
      <c r="B416" s="263" t="s">
        <v>1697</v>
      </c>
      <c r="C416" s="264">
        <v>90706</v>
      </c>
      <c r="D416" s="263" t="s">
        <v>50</v>
      </c>
      <c r="E416" s="263" t="s">
        <v>2361</v>
      </c>
      <c r="F416" s="265" t="s">
        <v>83</v>
      </c>
      <c r="G416" s="382">
        <v>8.3000000000000007</v>
      </c>
      <c r="H416" s="266">
        <f>VLOOKUP(C416,SINAPIJAN26!A:D,4,0)</f>
        <v>505.98</v>
      </c>
      <c r="I416" s="266"/>
      <c r="J416" s="266"/>
      <c r="K416" s="266">
        <f t="shared" si="160"/>
        <v>635.55999999999995</v>
      </c>
      <c r="L416" s="266"/>
      <c r="M416" s="266"/>
      <c r="N416" s="266">
        <f t="shared" si="161"/>
        <v>5275.15</v>
      </c>
      <c r="O416" s="267"/>
      <c r="P416" s="45"/>
      <c r="Q416" s="45"/>
      <c r="R416" s="45"/>
      <c r="S416" s="45"/>
      <c r="T416" s="45"/>
      <c r="U416" s="45"/>
      <c r="V416" s="45"/>
      <c r="W416" s="45"/>
      <c r="X416" s="45"/>
      <c r="Y416" s="45"/>
      <c r="Z416" s="45"/>
      <c r="AA416" s="45"/>
      <c r="AB416" s="45"/>
      <c r="AC416" s="45"/>
      <c r="AD416" s="45"/>
      <c r="AE416" s="45"/>
      <c r="AF416" s="45"/>
      <c r="AG416" s="45"/>
      <c r="AH416" s="45"/>
      <c r="AI416" s="45"/>
    </row>
    <row r="417" spans="1:35" ht="15.75" customHeight="1" x14ac:dyDescent="0.2">
      <c r="A417" s="56"/>
      <c r="B417" s="263" t="s">
        <v>1698</v>
      </c>
      <c r="C417" s="264" t="s">
        <v>2460</v>
      </c>
      <c r="D417" s="263" t="s">
        <v>73</v>
      </c>
      <c r="E417" s="263" t="s">
        <v>2461</v>
      </c>
      <c r="F417" s="265" t="s">
        <v>83</v>
      </c>
      <c r="G417" s="382">
        <v>16.8</v>
      </c>
      <c r="H417" s="266">
        <f>VLOOKUP(C417,CPUS!C:K,9,0)</f>
        <v>49.545000000000002</v>
      </c>
      <c r="I417" s="266"/>
      <c r="J417" s="266"/>
      <c r="K417" s="266">
        <f t="shared" si="160"/>
        <v>62.23</v>
      </c>
      <c r="L417" s="266"/>
      <c r="M417" s="266"/>
      <c r="N417" s="266">
        <f t="shared" si="161"/>
        <v>1045.46</v>
      </c>
      <c r="O417" s="267"/>
      <c r="P417" s="45"/>
      <c r="Q417" s="45"/>
      <c r="R417" s="45"/>
      <c r="S417" s="45"/>
      <c r="T417" s="45"/>
      <c r="U417" s="45"/>
      <c r="V417" s="45"/>
      <c r="W417" s="45"/>
      <c r="X417" s="45"/>
      <c r="Y417" s="45"/>
      <c r="Z417" s="45"/>
      <c r="AA417" s="45"/>
      <c r="AB417" s="45"/>
      <c r="AC417" s="45"/>
      <c r="AD417" s="45"/>
      <c r="AE417" s="45"/>
      <c r="AF417" s="45"/>
      <c r="AG417" s="45"/>
      <c r="AH417" s="45"/>
      <c r="AI417" s="45"/>
    </row>
    <row r="418" spans="1:35" ht="15.75" customHeight="1" x14ac:dyDescent="0.2">
      <c r="A418" s="56"/>
      <c r="B418" s="263" t="s">
        <v>1700</v>
      </c>
      <c r="C418" s="264">
        <v>104063</v>
      </c>
      <c r="D418" s="263" t="s">
        <v>50</v>
      </c>
      <c r="E418" s="263" t="s">
        <v>368</v>
      </c>
      <c r="F418" s="265" t="s">
        <v>52</v>
      </c>
      <c r="G418" s="382">
        <v>21</v>
      </c>
      <c r="H418" s="266">
        <f>VLOOKUP(C418,SINAPIJAN26!A:D,4,0)</f>
        <v>77.86</v>
      </c>
      <c r="I418" s="266"/>
      <c r="J418" s="266"/>
      <c r="K418" s="266">
        <f t="shared" si="160"/>
        <v>97.8</v>
      </c>
      <c r="L418" s="266"/>
      <c r="M418" s="266"/>
      <c r="N418" s="266">
        <f t="shared" si="161"/>
        <v>2053.8000000000002</v>
      </c>
      <c r="O418" s="267"/>
      <c r="P418" s="45"/>
      <c r="Q418" s="45"/>
      <c r="R418" s="45"/>
      <c r="S418" s="45"/>
      <c r="T418" s="45"/>
      <c r="U418" s="45"/>
      <c r="V418" s="45"/>
      <c r="W418" s="45"/>
      <c r="X418" s="45"/>
      <c r="Y418" s="45"/>
      <c r="Z418" s="45"/>
      <c r="AA418" s="45"/>
      <c r="AB418" s="45"/>
      <c r="AC418" s="45"/>
      <c r="AD418" s="45"/>
      <c r="AE418" s="45"/>
      <c r="AF418" s="45"/>
      <c r="AG418" s="45"/>
      <c r="AH418" s="45"/>
      <c r="AI418" s="45"/>
    </row>
    <row r="419" spans="1:35" ht="15.75" customHeight="1" x14ac:dyDescent="0.2">
      <c r="A419" s="56"/>
      <c r="B419" s="263" t="s">
        <v>1702</v>
      </c>
      <c r="C419" s="264">
        <v>89811</v>
      </c>
      <c r="D419" s="263" t="s">
        <v>50</v>
      </c>
      <c r="E419" s="263" t="s">
        <v>370</v>
      </c>
      <c r="F419" s="265" t="s">
        <v>52</v>
      </c>
      <c r="G419" s="382">
        <v>50</v>
      </c>
      <c r="H419" s="266">
        <f>VLOOKUP(C419,SINAPIJAN26!A:D,4,0)</f>
        <v>50.26</v>
      </c>
      <c r="I419" s="266"/>
      <c r="J419" s="266"/>
      <c r="K419" s="266">
        <f t="shared" si="160"/>
        <v>63.13</v>
      </c>
      <c r="L419" s="266"/>
      <c r="M419" s="266"/>
      <c r="N419" s="266">
        <f t="shared" si="161"/>
        <v>3156.5</v>
      </c>
      <c r="O419" s="267"/>
      <c r="P419" s="45"/>
      <c r="Q419" s="45"/>
      <c r="R419" s="45"/>
      <c r="S419" s="45"/>
      <c r="T419" s="45"/>
      <c r="U419" s="45"/>
      <c r="V419" s="45"/>
      <c r="W419" s="45"/>
      <c r="X419" s="45"/>
      <c r="Y419" s="45"/>
      <c r="Z419" s="45"/>
      <c r="AA419" s="45"/>
      <c r="AB419" s="45"/>
      <c r="AC419" s="45"/>
      <c r="AD419" s="45"/>
      <c r="AE419" s="45"/>
      <c r="AF419" s="45"/>
      <c r="AG419" s="45"/>
      <c r="AH419" s="45"/>
      <c r="AI419" s="45"/>
    </row>
    <row r="420" spans="1:35" ht="15.75" customHeight="1" x14ac:dyDescent="0.2">
      <c r="A420" s="56"/>
      <c r="B420" s="263" t="s">
        <v>1703</v>
      </c>
      <c r="C420" s="264">
        <v>89746</v>
      </c>
      <c r="D420" s="263" t="s">
        <v>50</v>
      </c>
      <c r="E420" s="263" t="s">
        <v>808</v>
      </c>
      <c r="F420" s="265" t="s">
        <v>52</v>
      </c>
      <c r="G420" s="382">
        <v>6</v>
      </c>
      <c r="H420" s="266">
        <f>VLOOKUP(C420,SINAPIJAN26!A:D,4,0)</f>
        <v>32.9</v>
      </c>
      <c r="I420" s="266"/>
      <c r="J420" s="266"/>
      <c r="K420" s="266">
        <f t="shared" si="160"/>
        <v>41.33</v>
      </c>
      <c r="L420" s="266"/>
      <c r="M420" s="266"/>
      <c r="N420" s="266">
        <f t="shared" si="161"/>
        <v>247.98</v>
      </c>
      <c r="O420" s="267"/>
      <c r="P420" s="45"/>
      <c r="Q420" s="45"/>
      <c r="R420" s="45"/>
      <c r="S420" s="45"/>
      <c r="T420" s="45"/>
      <c r="U420" s="45"/>
      <c r="V420" s="45"/>
      <c r="W420" s="45"/>
      <c r="X420" s="45"/>
      <c r="Y420" s="45"/>
      <c r="Z420" s="45"/>
      <c r="AA420" s="45"/>
      <c r="AB420" s="45"/>
      <c r="AC420" s="45"/>
      <c r="AD420" s="45"/>
      <c r="AE420" s="45"/>
      <c r="AF420" s="45"/>
      <c r="AG420" s="45"/>
      <c r="AH420" s="45"/>
      <c r="AI420" s="45"/>
    </row>
    <row r="421" spans="1:35" ht="15.75" customHeight="1" x14ac:dyDescent="0.2">
      <c r="A421" s="56"/>
      <c r="B421" s="263" t="s">
        <v>1704</v>
      </c>
      <c r="C421" s="264">
        <v>89855</v>
      </c>
      <c r="D421" s="263" t="s">
        <v>50</v>
      </c>
      <c r="E421" s="263" t="s">
        <v>810</v>
      </c>
      <c r="F421" s="265" t="s">
        <v>52</v>
      </c>
      <c r="G421" s="382">
        <v>59</v>
      </c>
      <c r="H421" s="266">
        <f>VLOOKUP(C421,SINAPIJAN26!A:D,4,0)</f>
        <v>123.53</v>
      </c>
      <c r="I421" s="266"/>
      <c r="J421" s="266"/>
      <c r="K421" s="266">
        <f t="shared" si="160"/>
        <v>155.16999999999999</v>
      </c>
      <c r="L421" s="266"/>
      <c r="M421" s="266"/>
      <c r="N421" s="266">
        <f t="shared" si="161"/>
        <v>9155.0300000000007</v>
      </c>
      <c r="O421" s="267"/>
      <c r="P421" s="45"/>
      <c r="Q421" s="45"/>
      <c r="R421" s="45"/>
      <c r="S421" s="45"/>
      <c r="T421" s="45"/>
      <c r="U421" s="45"/>
      <c r="V421" s="45"/>
      <c r="W421" s="45"/>
      <c r="X421" s="45"/>
      <c r="Y421" s="45"/>
      <c r="Z421" s="45"/>
      <c r="AA421" s="45"/>
      <c r="AB421" s="45"/>
      <c r="AC421" s="45"/>
      <c r="AD421" s="45"/>
      <c r="AE421" s="45"/>
      <c r="AF421" s="45"/>
      <c r="AG421" s="45"/>
      <c r="AH421" s="45"/>
      <c r="AI421" s="45"/>
    </row>
    <row r="422" spans="1:35" ht="15.75" customHeight="1" x14ac:dyDescent="0.2">
      <c r="A422" s="56"/>
      <c r="B422" s="263" t="s">
        <v>1705</v>
      </c>
      <c r="C422" s="264">
        <v>89584</v>
      </c>
      <c r="D422" s="263" t="s">
        <v>50</v>
      </c>
      <c r="E422" s="263" t="s">
        <v>1499</v>
      </c>
      <c r="F422" s="265" t="s">
        <v>52</v>
      </c>
      <c r="G422" s="382">
        <v>3</v>
      </c>
      <c r="H422" s="266">
        <f>VLOOKUP(C422,SINAPIJAN26!A:D,4,0)</f>
        <v>50.76</v>
      </c>
      <c r="I422" s="266"/>
      <c r="J422" s="266"/>
      <c r="K422" s="266">
        <f t="shared" si="160"/>
        <v>63.76</v>
      </c>
      <c r="L422" s="266"/>
      <c r="M422" s="266"/>
      <c r="N422" s="266">
        <f t="shared" si="161"/>
        <v>191.28</v>
      </c>
      <c r="O422" s="267"/>
      <c r="P422" s="45"/>
      <c r="Q422" s="45"/>
      <c r="R422" s="45"/>
      <c r="S422" s="45"/>
      <c r="T422" s="45"/>
      <c r="U422" s="45"/>
      <c r="V422" s="45"/>
      <c r="W422" s="45"/>
      <c r="X422" s="45"/>
      <c r="Y422" s="45"/>
      <c r="Z422" s="45"/>
      <c r="AA422" s="45"/>
      <c r="AB422" s="45"/>
      <c r="AC422" s="45"/>
      <c r="AD422" s="45"/>
      <c r="AE422" s="45"/>
      <c r="AF422" s="45"/>
      <c r="AG422" s="45"/>
      <c r="AH422" s="45"/>
      <c r="AI422" s="45"/>
    </row>
    <row r="423" spans="1:35" ht="15.75" customHeight="1" x14ac:dyDescent="0.2">
      <c r="A423" s="56"/>
      <c r="B423" s="263" t="s">
        <v>2084</v>
      </c>
      <c r="C423" s="264">
        <v>89590</v>
      </c>
      <c r="D423" s="263" t="s">
        <v>50</v>
      </c>
      <c r="E423" s="263" t="s">
        <v>1501</v>
      </c>
      <c r="F423" s="265" t="s">
        <v>52</v>
      </c>
      <c r="G423" s="382">
        <v>10</v>
      </c>
      <c r="H423" s="266">
        <f>VLOOKUP(C423,SINAPIJAN26!A:D,4,0)</f>
        <v>147.32</v>
      </c>
      <c r="I423" s="266"/>
      <c r="J423" s="266"/>
      <c r="K423" s="266">
        <f t="shared" si="160"/>
        <v>185.05</v>
      </c>
      <c r="L423" s="266"/>
      <c r="M423" s="266"/>
      <c r="N423" s="266">
        <f t="shared" si="161"/>
        <v>1850.5</v>
      </c>
      <c r="O423" s="267"/>
      <c r="P423" s="45"/>
      <c r="Q423" s="45"/>
      <c r="R423" s="45"/>
      <c r="S423" s="45"/>
      <c r="T423" s="45"/>
      <c r="U423" s="45"/>
      <c r="V423" s="45"/>
      <c r="W423" s="45"/>
      <c r="X423" s="45"/>
      <c r="Y423" s="45"/>
      <c r="Z423" s="45"/>
      <c r="AA423" s="45"/>
      <c r="AB423" s="45"/>
      <c r="AC423" s="45"/>
      <c r="AD423" s="45"/>
      <c r="AE423" s="45"/>
      <c r="AF423" s="45"/>
      <c r="AG423" s="45"/>
      <c r="AH423" s="45"/>
      <c r="AI423" s="45"/>
    </row>
    <row r="424" spans="1:35" ht="15.75" customHeight="1" x14ac:dyDescent="0.2">
      <c r="A424" s="56"/>
      <c r="B424" s="263" t="s">
        <v>2085</v>
      </c>
      <c r="C424" s="264">
        <v>89797</v>
      </c>
      <c r="D424" s="263" t="s">
        <v>50</v>
      </c>
      <c r="E424" s="263" t="s">
        <v>398</v>
      </c>
      <c r="F424" s="265" t="s">
        <v>52</v>
      </c>
      <c r="G424" s="382">
        <v>6</v>
      </c>
      <c r="H424" s="266">
        <f>VLOOKUP(C424,SINAPIJAN26!A:D,4,0)</f>
        <v>58.58</v>
      </c>
      <c r="I424" s="266"/>
      <c r="J424" s="266"/>
      <c r="K424" s="266">
        <f t="shared" si="160"/>
        <v>73.58</v>
      </c>
      <c r="L424" s="266"/>
      <c r="M424" s="266"/>
      <c r="N424" s="266">
        <f t="shared" si="161"/>
        <v>441.48</v>
      </c>
      <c r="O424" s="267"/>
      <c r="P424" s="45"/>
      <c r="Q424" s="45"/>
      <c r="R424" s="45"/>
      <c r="S424" s="45"/>
      <c r="T424" s="45"/>
      <c r="U424" s="45"/>
      <c r="V424" s="45"/>
      <c r="W424" s="45"/>
      <c r="X424" s="45"/>
      <c r="Y424" s="45"/>
      <c r="Z424" s="45"/>
      <c r="AA424" s="45"/>
      <c r="AB424" s="45"/>
      <c r="AC424" s="45"/>
      <c r="AD424" s="45"/>
      <c r="AE424" s="45"/>
      <c r="AF424" s="45"/>
      <c r="AG424" s="45"/>
      <c r="AH424" s="45"/>
      <c r="AI424" s="45"/>
    </row>
    <row r="425" spans="1:35" ht="15.75" customHeight="1" x14ac:dyDescent="0.2">
      <c r="A425" s="56"/>
      <c r="B425" s="263" t="s">
        <v>2086</v>
      </c>
      <c r="C425" s="264">
        <v>104176</v>
      </c>
      <c r="D425" s="263" t="s">
        <v>50</v>
      </c>
      <c r="E425" s="263" t="s">
        <v>1503</v>
      </c>
      <c r="F425" s="265" t="s">
        <v>52</v>
      </c>
      <c r="G425" s="382">
        <v>14</v>
      </c>
      <c r="H425" s="266">
        <f>VLOOKUP(C425,SINAPIJAN26!A:D,4,0)</f>
        <v>270.77</v>
      </c>
      <c r="I425" s="266"/>
      <c r="J425" s="266"/>
      <c r="K425" s="266">
        <f t="shared" si="160"/>
        <v>340.11</v>
      </c>
      <c r="L425" s="266"/>
      <c r="M425" s="266"/>
      <c r="N425" s="266">
        <f t="shared" si="161"/>
        <v>4761.54</v>
      </c>
      <c r="O425" s="267"/>
      <c r="P425" s="45"/>
      <c r="Q425" s="45"/>
      <c r="R425" s="45"/>
      <c r="S425" s="45"/>
      <c r="T425" s="45"/>
      <c r="U425" s="45"/>
      <c r="V425" s="45"/>
      <c r="W425" s="45"/>
      <c r="X425" s="45"/>
      <c r="Y425" s="45"/>
      <c r="Z425" s="45"/>
      <c r="AA425" s="45"/>
      <c r="AB425" s="45"/>
      <c r="AC425" s="45"/>
      <c r="AD425" s="45"/>
      <c r="AE425" s="45"/>
      <c r="AF425" s="45"/>
      <c r="AG425" s="45"/>
      <c r="AH425" s="45"/>
      <c r="AI425" s="45"/>
    </row>
    <row r="426" spans="1:35" ht="15.75" customHeight="1" x14ac:dyDescent="0.2">
      <c r="A426" s="56"/>
      <c r="B426" s="263" t="s">
        <v>2087</v>
      </c>
      <c r="C426" s="264">
        <v>104174</v>
      </c>
      <c r="D426" s="263" t="s">
        <v>50</v>
      </c>
      <c r="E426" s="263" t="s">
        <v>1505</v>
      </c>
      <c r="F426" s="265" t="s">
        <v>52</v>
      </c>
      <c r="G426" s="382">
        <v>11</v>
      </c>
      <c r="H426" s="266">
        <f>VLOOKUP(C426,SINAPIJAN26!A:D,4,0)</f>
        <v>204.89</v>
      </c>
      <c r="I426" s="266"/>
      <c r="J426" s="266"/>
      <c r="K426" s="266">
        <f t="shared" si="160"/>
        <v>257.36</v>
      </c>
      <c r="L426" s="266"/>
      <c r="M426" s="266"/>
      <c r="N426" s="266">
        <f t="shared" si="161"/>
        <v>2830.96</v>
      </c>
      <c r="O426" s="267"/>
      <c r="P426" s="45"/>
      <c r="Q426" s="45"/>
      <c r="R426" s="45"/>
      <c r="S426" s="45"/>
      <c r="T426" s="45"/>
      <c r="U426" s="45"/>
      <c r="V426" s="45"/>
      <c r="W426" s="45"/>
      <c r="X426" s="45"/>
      <c r="Y426" s="45"/>
      <c r="Z426" s="45"/>
      <c r="AA426" s="45"/>
      <c r="AB426" s="45"/>
      <c r="AC426" s="45"/>
      <c r="AD426" s="45"/>
      <c r="AE426" s="45"/>
      <c r="AF426" s="45"/>
      <c r="AG426" s="45"/>
      <c r="AH426" s="45"/>
      <c r="AI426" s="45"/>
    </row>
    <row r="427" spans="1:35" ht="15.75" customHeight="1" x14ac:dyDescent="0.2">
      <c r="A427" s="56"/>
      <c r="B427" s="263" t="s">
        <v>2088</v>
      </c>
      <c r="C427" s="264">
        <v>104173</v>
      </c>
      <c r="D427" s="263" t="s">
        <v>50</v>
      </c>
      <c r="E427" s="263" t="s">
        <v>1507</v>
      </c>
      <c r="F427" s="265" t="s">
        <v>52</v>
      </c>
      <c r="G427" s="382">
        <v>25</v>
      </c>
      <c r="H427" s="266">
        <f>VLOOKUP(C427,SINAPIJAN26!A:D,4,0)</f>
        <v>91.8</v>
      </c>
      <c r="I427" s="266"/>
      <c r="J427" s="266"/>
      <c r="K427" s="266">
        <f t="shared" si="160"/>
        <v>115.31</v>
      </c>
      <c r="L427" s="266"/>
      <c r="M427" s="266"/>
      <c r="N427" s="266">
        <f t="shared" si="161"/>
        <v>2882.75</v>
      </c>
      <c r="O427" s="267"/>
      <c r="P427" s="45"/>
      <c r="Q427" s="45"/>
      <c r="R427" s="45"/>
      <c r="S427" s="45"/>
      <c r="T427" s="45"/>
      <c r="U427" s="45"/>
      <c r="V427" s="45"/>
      <c r="W427" s="45"/>
      <c r="X427" s="45"/>
      <c r="Y427" s="45"/>
      <c r="Z427" s="45"/>
      <c r="AA427" s="45"/>
      <c r="AB427" s="45"/>
      <c r="AC427" s="45"/>
      <c r="AD427" s="45"/>
      <c r="AE427" s="45"/>
      <c r="AF427" s="45"/>
      <c r="AG427" s="45"/>
      <c r="AH427" s="45"/>
      <c r="AI427" s="45"/>
    </row>
    <row r="428" spans="1:35" ht="15.75" customHeight="1" x14ac:dyDescent="0.2">
      <c r="A428" s="56"/>
      <c r="B428" s="263" t="s">
        <v>2089</v>
      </c>
      <c r="C428" s="264" t="s">
        <v>17581</v>
      </c>
      <c r="D428" s="263" t="s">
        <v>73</v>
      </c>
      <c r="E428" s="263" t="s">
        <v>884</v>
      </c>
      <c r="F428" s="265" t="s">
        <v>83</v>
      </c>
      <c r="G428" s="382">
        <v>283.39999999999998</v>
      </c>
      <c r="H428" s="266">
        <f>VLOOKUP(C428,CPUS!C:K,9,0)</f>
        <v>129.33976000000001</v>
      </c>
      <c r="I428" s="266"/>
      <c r="J428" s="266"/>
      <c r="K428" s="266">
        <f t="shared" si="160"/>
        <v>162.46</v>
      </c>
      <c r="L428" s="266"/>
      <c r="M428" s="266"/>
      <c r="N428" s="266">
        <f t="shared" si="161"/>
        <v>46041.16</v>
      </c>
      <c r="O428" s="267"/>
      <c r="P428" s="45"/>
      <c r="Q428" s="45"/>
      <c r="R428" s="45"/>
      <c r="S428" s="45"/>
      <c r="T428" s="45"/>
      <c r="U428" s="45"/>
      <c r="V428" s="45"/>
      <c r="W428" s="45"/>
      <c r="X428" s="45"/>
      <c r="Y428" s="45"/>
      <c r="Z428" s="45"/>
      <c r="AA428" s="45"/>
      <c r="AB428" s="45"/>
      <c r="AC428" s="45"/>
      <c r="AD428" s="45"/>
      <c r="AE428" s="45"/>
      <c r="AF428" s="45"/>
      <c r="AG428" s="45"/>
      <c r="AH428" s="45"/>
      <c r="AI428" s="45"/>
    </row>
    <row r="429" spans="1:35" ht="15.75" customHeight="1" x14ac:dyDescent="0.2">
      <c r="A429" s="56"/>
      <c r="B429" s="263" t="s">
        <v>2090</v>
      </c>
      <c r="C429" s="264" t="s">
        <v>1037</v>
      </c>
      <c r="D429" s="263" t="s">
        <v>73</v>
      </c>
      <c r="E429" s="263" t="s">
        <v>892</v>
      </c>
      <c r="F429" s="265" t="s">
        <v>83</v>
      </c>
      <c r="G429" s="382">
        <v>144.1</v>
      </c>
      <c r="H429" s="266">
        <f>VLOOKUP(C429,CPUS!C:K,9,0)</f>
        <v>89.664700000000011</v>
      </c>
      <c r="I429" s="266"/>
      <c r="J429" s="266"/>
      <c r="K429" s="266">
        <f t="shared" si="160"/>
        <v>112.63</v>
      </c>
      <c r="L429" s="266"/>
      <c r="M429" s="266"/>
      <c r="N429" s="266">
        <f t="shared" si="161"/>
        <v>16229.98</v>
      </c>
      <c r="O429" s="267"/>
      <c r="P429" s="45"/>
      <c r="Q429" s="45"/>
      <c r="R429" s="45"/>
      <c r="S429" s="45"/>
      <c r="T429" s="45"/>
      <c r="U429" s="45"/>
      <c r="V429" s="45"/>
      <c r="W429" s="45"/>
      <c r="X429" s="45"/>
      <c r="Y429" s="45"/>
      <c r="Z429" s="45"/>
      <c r="AA429" s="45"/>
      <c r="AB429" s="45"/>
      <c r="AC429" s="45"/>
      <c r="AD429" s="45"/>
      <c r="AE429" s="45"/>
      <c r="AF429" s="45"/>
      <c r="AG429" s="45"/>
      <c r="AH429" s="45"/>
      <c r="AI429" s="45"/>
    </row>
    <row r="430" spans="1:35" ht="15.75" customHeight="1" x14ac:dyDescent="0.2">
      <c r="A430" s="56"/>
      <c r="B430" s="263" t="s">
        <v>2091</v>
      </c>
      <c r="C430" s="264">
        <v>104086</v>
      </c>
      <c r="D430" s="263" t="s">
        <v>50</v>
      </c>
      <c r="E430" s="263" t="s">
        <v>1509</v>
      </c>
      <c r="F430" s="265" t="s">
        <v>83</v>
      </c>
      <c r="G430" s="382">
        <v>201.1</v>
      </c>
      <c r="H430" s="266">
        <f>VLOOKUP(C430,SINAPIJAN26!A:D,4,0)</f>
        <v>110.52</v>
      </c>
      <c r="I430" s="266"/>
      <c r="J430" s="266"/>
      <c r="K430" s="266">
        <f t="shared" si="160"/>
        <v>138.82</v>
      </c>
      <c r="L430" s="266"/>
      <c r="M430" s="266"/>
      <c r="N430" s="266">
        <f t="shared" si="161"/>
        <v>27916.7</v>
      </c>
      <c r="O430" s="267"/>
      <c r="P430" s="45"/>
      <c r="Q430" s="45"/>
      <c r="R430" s="45"/>
      <c r="S430" s="45"/>
      <c r="T430" s="45"/>
      <c r="U430" s="45"/>
      <c r="V430" s="45"/>
      <c r="W430" s="45"/>
      <c r="X430" s="45"/>
      <c r="Y430" s="45"/>
      <c r="Z430" s="45"/>
      <c r="AA430" s="45"/>
      <c r="AB430" s="45"/>
      <c r="AC430" s="45"/>
      <c r="AD430" s="45"/>
      <c r="AE430" s="45"/>
      <c r="AF430" s="45"/>
      <c r="AG430" s="45"/>
      <c r="AH430" s="45"/>
      <c r="AI430" s="45"/>
    </row>
    <row r="431" spans="1:35" ht="15.75" customHeight="1" x14ac:dyDescent="0.2">
      <c r="A431" s="56"/>
      <c r="B431" s="263" t="s">
        <v>2092</v>
      </c>
      <c r="C431" s="264" t="s">
        <v>1510</v>
      </c>
      <c r="D431" s="263" t="s">
        <v>73</v>
      </c>
      <c r="E431" s="263" t="s">
        <v>1511</v>
      </c>
      <c r="F431" s="265" t="s">
        <v>52</v>
      </c>
      <c r="G431" s="382">
        <v>2</v>
      </c>
      <c r="H431" s="266">
        <f>VLOOKUP(C431,CPUS!C:K,9,0)</f>
        <v>233.65710000000001</v>
      </c>
      <c r="I431" s="266"/>
      <c r="J431" s="266"/>
      <c r="K431" s="266">
        <f t="shared" si="160"/>
        <v>293.5</v>
      </c>
      <c r="L431" s="266"/>
      <c r="M431" s="266"/>
      <c r="N431" s="266">
        <f t="shared" si="161"/>
        <v>587</v>
      </c>
      <c r="O431" s="267"/>
      <c r="P431" s="45"/>
      <c r="Q431" s="45"/>
      <c r="R431" s="45"/>
      <c r="S431" s="45"/>
      <c r="T431" s="45"/>
      <c r="U431" s="45"/>
      <c r="V431" s="45"/>
      <c r="W431" s="45"/>
      <c r="X431" s="45"/>
      <c r="Y431" s="45"/>
      <c r="Z431" s="45"/>
      <c r="AA431" s="45"/>
      <c r="AB431" s="45"/>
      <c r="AC431" s="45"/>
      <c r="AD431" s="45"/>
      <c r="AE431" s="45"/>
      <c r="AF431" s="45"/>
      <c r="AG431" s="45"/>
      <c r="AH431" s="45"/>
      <c r="AI431" s="45"/>
    </row>
    <row r="432" spans="1:35" ht="15.75" customHeight="1" x14ac:dyDescent="0.2">
      <c r="A432" s="56"/>
      <c r="B432" s="263" t="s">
        <v>2093</v>
      </c>
      <c r="C432" s="264" t="s">
        <v>1512</v>
      </c>
      <c r="D432" s="263" t="s">
        <v>73</v>
      </c>
      <c r="E432" s="263" t="s">
        <v>1513</v>
      </c>
      <c r="F432" s="265" t="s">
        <v>52</v>
      </c>
      <c r="G432" s="382">
        <v>2</v>
      </c>
      <c r="H432" s="266">
        <f>VLOOKUP(C432,CPUS!C:K,9,0)</f>
        <v>250.05709999999999</v>
      </c>
      <c r="I432" s="266"/>
      <c r="J432" s="266"/>
      <c r="K432" s="266">
        <f t="shared" si="160"/>
        <v>314.10000000000002</v>
      </c>
      <c r="L432" s="266"/>
      <c r="M432" s="266"/>
      <c r="N432" s="266">
        <f t="shared" si="161"/>
        <v>628.20000000000005</v>
      </c>
      <c r="O432" s="267"/>
      <c r="P432" s="45"/>
      <c r="Q432" s="45"/>
      <c r="R432" s="45"/>
      <c r="S432" s="45"/>
      <c r="T432" s="45"/>
      <c r="U432" s="45"/>
      <c r="V432" s="45"/>
      <c r="W432" s="45"/>
      <c r="X432" s="45"/>
      <c r="Y432" s="45"/>
      <c r="Z432" s="45"/>
      <c r="AA432" s="45"/>
      <c r="AB432" s="45"/>
      <c r="AC432" s="45"/>
      <c r="AD432" s="45"/>
      <c r="AE432" s="45"/>
      <c r="AF432" s="45"/>
      <c r="AG432" s="45"/>
      <c r="AH432" s="45"/>
      <c r="AI432" s="45"/>
    </row>
    <row r="433" spans="1:35" ht="15.75" customHeight="1" x14ac:dyDescent="0.2">
      <c r="A433" s="56"/>
      <c r="B433" s="263" t="s">
        <v>2094</v>
      </c>
      <c r="C433" s="264">
        <v>90696</v>
      </c>
      <c r="D433" s="263" t="s">
        <v>50</v>
      </c>
      <c r="E433" s="263" t="s">
        <v>400</v>
      </c>
      <c r="F433" s="265" t="s">
        <v>83</v>
      </c>
      <c r="G433" s="382">
        <v>18.600000000000001</v>
      </c>
      <c r="H433" s="266">
        <f>VLOOKUP(C433,SINAPIJAN26!A:D,4,0)</f>
        <v>162.76</v>
      </c>
      <c r="I433" s="266"/>
      <c r="J433" s="266"/>
      <c r="K433" s="266">
        <f t="shared" si="160"/>
        <v>204.44</v>
      </c>
      <c r="L433" s="266"/>
      <c r="M433" s="266"/>
      <c r="N433" s="266">
        <f t="shared" si="161"/>
        <v>3802.58</v>
      </c>
      <c r="O433" s="267"/>
      <c r="P433" s="45"/>
      <c r="Q433" s="45"/>
      <c r="R433" s="45"/>
      <c r="S433" s="45"/>
      <c r="T433" s="45"/>
      <c r="U433" s="45"/>
      <c r="V433" s="45"/>
      <c r="W433" s="45"/>
      <c r="X433" s="45"/>
      <c r="Y433" s="45"/>
      <c r="Z433" s="45"/>
      <c r="AA433" s="45"/>
      <c r="AB433" s="45"/>
      <c r="AC433" s="45"/>
      <c r="AD433" s="45"/>
      <c r="AE433" s="45"/>
      <c r="AF433" s="45"/>
      <c r="AG433" s="45"/>
      <c r="AH433" s="45"/>
      <c r="AI433" s="45"/>
    </row>
    <row r="434" spans="1:35" ht="15.75" customHeight="1" x14ac:dyDescent="0.2">
      <c r="A434" s="56"/>
      <c r="B434" s="263" t="s">
        <v>2095</v>
      </c>
      <c r="C434" s="264">
        <v>90697</v>
      </c>
      <c r="D434" s="263" t="s">
        <v>50</v>
      </c>
      <c r="E434" s="263" t="s">
        <v>1515</v>
      </c>
      <c r="F434" s="265" t="s">
        <v>83</v>
      </c>
      <c r="G434" s="382">
        <v>63.6</v>
      </c>
      <c r="H434" s="266">
        <f>VLOOKUP(C434,SINAPIJAN26!A:D,4,0)</f>
        <v>251.76</v>
      </c>
      <c r="I434" s="266"/>
      <c r="J434" s="266"/>
      <c r="K434" s="266">
        <f t="shared" si="160"/>
        <v>316.24</v>
      </c>
      <c r="L434" s="266"/>
      <c r="M434" s="266"/>
      <c r="N434" s="266">
        <f t="shared" si="161"/>
        <v>20112.86</v>
      </c>
      <c r="O434" s="267"/>
      <c r="P434" s="45"/>
      <c r="Q434" s="45"/>
      <c r="R434" s="45"/>
      <c r="S434" s="45"/>
      <c r="T434" s="45"/>
      <c r="U434" s="45"/>
      <c r="V434" s="45"/>
      <c r="W434" s="45"/>
      <c r="X434" s="45"/>
      <c r="Y434" s="45"/>
      <c r="Z434" s="45"/>
      <c r="AA434" s="45"/>
      <c r="AB434" s="45"/>
      <c r="AC434" s="45"/>
      <c r="AD434" s="45"/>
      <c r="AE434" s="45"/>
      <c r="AF434" s="45"/>
      <c r="AG434" s="45"/>
      <c r="AH434" s="45"/>
      <c r="AI434" s="45"/>
    </row>
    <row r="435" spans="1:35" ht="15.75" customHeight="1" x14ac:dyDescent="0.2">
      <c r="A435" s="56"/>
      <c r="B435" s="263" t="s">
        <v>2096</v>
      </c>
      <c r="C435" s="264">
        <v>103952</v>
      </c>
      <c r="D435" s="263" t="s">
        <v>50</v>
      </c>
      <c r="E435" s="263" t="s">
        <v>1517</v>
      </c>
      <c r="F435" s="265" t="s">
        <v>52</v>
      </c>
      <c r="G435" s="382">
        <v>2</v>
      </c>
      <c r="H435" s="266">
        <f>VLOOKUP(C435,SINAPIJAN26!A:D,4,0)</f>
        <v>7.49</v>
      </c>
      <c r="I435" s="266"/>
      <c r="J435" s="266"/>
      <c r="K435" s="266">
        <f t="shared" si="160"/>
        <v>9.41</v>
      </c>
      <c r="L435" s="266"/>
      <c r="M435" s="266"/>
      <c r="N435" s="266">
        <f t="shared" si="161"/>
        <v>18.82</v>
      </c>
      <c r="O435" s="267"/>
      <c r="P435" s="45"/>
      <c r="Q435" s="45"/>
      <c r="R435" s="45"/>
      <c r="S435" s="45"/>
      <c r="T435" s="45"/>
      <c r="U435" s="45"/>
      <c r="V435" s="45"/>
      <c r="W435" s="45"/>
      <c r="X435" s="45"/>
      <c r="Y435" s="45"/>
      <c r="Z435" s="45"/>
      <c r="AA435" s="45"/>
      <c r="AB435" s="45"/>
      <c r="AC435" s="45"/>
      <c r="AD435" s="45"/>
      <c r="AE435" s="45"/>
      <c r="AF435" s="45"/>
      <c r="AG435" s="45"/>
      <c r="AH435" s="45"/>
      <c r="AI435" s="45"/>
    </row>
    <row r="436" spans="1:35" ht="15.75" customHeight="1" x14ac:dyDescent="0.2">
      <c r="A436" s="56"/>
      <c r="B436" s="263" t="s">
        <v>2097</v>
      </c>
      <c r="C436" s="264">
        <v>89530</v>
      </c>
      <c r="D436" s="263" t="s">
        <v>50</v>
      </c>
      <c r="E436" s="263" t="s">
        <v>339</v>
      </c>
      <c r="F436" s="265" t="s">
        <v>52</v>
      </c>
      <c r="G436" s="382">
        <v>2</v>
      </c>
      <c r="H436" s="266">
        <f>VLOOKUP(C436,SINAPIJAN26!A:D,4,0)</f>
        <v>18.079999999999998</v>
      </c>
      <c r="I436" s="266"/>
      <c r="J436" s="266"/>
      <c r="K436" s="266">
        <f t="shared" si="160"/>
        <v>22.71</v>
      </c>
      <c r="L436" s="266"/>
      <c r="M436" s="266"/>
      <c r="N436" s="266">
        <f t="shared" si="161"/>
        <v>45.42</v>
      </c>
      <c r="O436" s="267"/>
      <c r="P436" s="45"/>
      <c r="Q436" s="45"/>
      <c r="R436" s="45"/>
      <c r="S436" s="45"/>
      <c r="T436" s="45"/>
      <c r="U436" s="45"/>
      <c r="V436" s="45"/>
      <c r="W436" s="45"/>
      <c r="X436" s="45"/>
      <c r="Y436" s="45"/>
      <c r="Z436" s="45"/>
      <c r="AA436" s="45"/>
      <c r="AB436" s="45"/>
      <c r="AC436" s="45"/>
      <c r="AD436" s="45"/>
      <c r="AE436" s="45"/>
      <c r="AF436" s="45"/>
      <c r="AG436" s="45"/>
      <c r="AH436" s="45"/>
      <c r="AI436" s="45"/>
    </row>
    <row r="437" spans="1:35" ht="15.75" customHeight="1" x14ac:dyDescent="0.2">
      <c r="A437" s="56"/>
      <c r="B437" s="263" t="s">
        <v>2098</v>
      </c>
      <c r="C437" s="264">
        <v>89489</v>
      </c>
      <c r="D437" s="263" t="s">
        <v>50</v>
      </c>
      <c r="E437" s="263" t="s">
        <v>336</v>
      </c>
      <c r="F437" s="265" t="s">
        <v>52</v>
      </c>
      <c r="G437" s="382">
        <v>8</v>
      </c>
      <c r="H437" s="266">
        <f>VLOOKUP(C437,SINAPIJAN26!A:D,4,0)</f>
        <v>9.35</v>
      </c>
      <c r="I437" s="266"/>
      <c r="J437" s="266"/>
      <c r="K437" s="266">
        <f t="shared" si="160"/>
        <v>11.74</v>
      </c>
      <c r="L437" s="266"/>
      <c r="M437" s="266"/>
      <c r="N437" s="266">
        <f t="shared" si="161"/>
        <v>93.92</v>
      </c>
      <c r="O437" s="267"/>
      <c r="P437" s="45"/>
      <c r="Q437" s="45"/>
      <c r="R437" s="45"/>
      <c r="S437" s="45"/>
      <c r="T437" s="45"/>
      <c r="U437" s="45"/>
      <c r="V437" s="45"/>
      <c r="W437" s="45"/>
      <c r="X437" s="45"/>
      <c r="Y437" s="45"/>
      <c r="Z437" s="45"/>
      <c r="AA437" s="45"/>
      <c r="AB437" s="45"/>
      <c r="AC437" s="45"/>
      <c r="AD437" s="45"/>
      <c r="AE437" s="45"/>
      <c r="AF437" s="45"/>
      <c r="AG437" s="45"/>
      <c r="AH437" s="45"/>
      <c r="AI437" s="45"/>
    </row>
    <row r="438" spans="1:35" ht="15.75" customHeight="1" x14ac:dyDescent="0.2">
      <c r="A438" s="56"/>
      <c r="B438" s="263" t="s">
        <v>2099</v>
      </c>
      <c r="C438" s="264">
        <v>89363</v>
      </c>
      <c r="D438" s="263" t="s">
        <v>50</v>
      </c>
      <c r="E438" s="263" t="s">
        <v>2574</v>
      </c>
      <c r="F438" s="265" t="s">
        <v>52</v>
      </c>
      <c r="G438" s="382">
        <v>5</v>
      </c>
      <c r="H438" s="266">
        <f>VLOOKUP(C438,SINAPIJAN26!A:D,4,0)</f>
        <v>13.3</v>
      </c>
      <c r="I438" s="266"/>
      <c r="J438" s="266"/>
      <c r="K438" s="266">
        <f t="shared" si="160"/>
        <v>16.71</v>
      </c>
      <c r="L438" s="266"/>
      <c r="M438" s="266"/>
      <c r="N438" s="266">
        <f t="shared" si="161"/>
        <v>83.55</v>
      </c>
      <c r="O438" s="267"/>
      <c r="P438" s="45"/>
      <c r="Q438" s="45"/>
      <c r="R438" s="45"/>
      <c r="S438" s="45"/>
      <c r="T438" s="45"/>
      <c r="U438" s="45"/>
      <c r="V438" s="45"/>
      <c r="W438" s="45"/>
      <c r="X438" s="45"/>
      <c r="Y438" s="45"/>
      <c r="Z438" s="45"/>
      <c r="AA438" s="45"/>
      <c r="AB438" s="45"/>
      <c r="AC438" s="45"/>
      <c r="AD438" s="45"/>
      <c r="AE438" s="45"/>
      <c r="AF438" s="45"/>
      <c r="AG438" s="45"/>
      <c r="AH438" s="45"/>
      <c r="AI438" s="45"/>
    </row>
    <row r="439" spans="1:35" ht="15.75" customHeight="1" x14ac:dyDescent="0.2">
      <c r="A439" s="56"/>
      <c r="B439" s="263" t="s">
        <v>2100</v>
      </c>
      <c r="C439" s="264">
        <v>89408</v>
      </c>
      <c r="D439" s="263" t="s">
        <v>50</v>
      </c>
      <c r="E439" s="263" t="s">
        <v>2568</v>
      </c>
      <c r="F439" s="265" t="s">
        <v>52</v>
      </c>
      <c r="G439" s="382">
        <v>25</v>
      </c>
      <c r="H439" s="266">
        <f>VLOOKUP(C439,SINAPIJAN26!A:D,4,0)</f>
        <v>11.34</v>
      </c>
      <c r="I439" s="266"/>
      <c r="J439" s="266"/>
      <c r="K439" s="266">
        <f t="shared" si="160"/>
        <v>14.24</v>
      </c>
      <c r="L439" s="266"/>
      <c r="M439" s="266"/>
      <c r="N439" s="266">
        <f t="shared" si="161"/>
        <v>356</v>
      </c>
      <c r="O439" s="267"/>
      <c r="P439" s="45"/>
      <c r="Q439" s="45"/>
      <c r="R439" s="45"/>
      <c r="S439" s="45"/>
      <c r="T439" s="45"/>
      <c r="U439" s="45"/>
      <c r="V439" s="45"/>
      <c r="W439" s="45"/>
      <c r="X439" s="45"/>
      <c r="Y439" s="45"/>
      <c r="Z439" s="45"/>
      <c r="AA439" s="45"/>
      <c r="AB439" s="45"/>
      <c r="AC439" s="45"/>
      <c r="AD439" s="45"/>
      <c r="AE439" s="45"/>
      <c r="AF439" s="45"/>
      <c r="AG439" s="45"/>
      <c r="AH439" s="45"/>
      <c r="AI439" s="45"/>
    </row>
    <row r="440" spans="1:35" ht="15.75" customHeight="1" x14ac:dyDescent="0.2">
      <c r="A440" s="56"/>
      <c r="B440" s="263" t="s">
        <v>2462</v>
      </c>
      <c r="C440" s="264">
        <v>89356</v>
      </c>
      <c r="D440" s="263" t="s">
        <v>50</v>
      </c>
      <c r="E440" s="263" t="s">
        <v>1460</v>
      </c>
      <c r="F440" s="265" t="s">
        <v>83</v>
      </c>
      <c r="G440" s="382">
        <v>362.9</v>
      </c>
      <c r="H440" s="266">
        <f>VLOOKUP(C440,SINAPIJAN26!A:D,4,0)</f>
        <v>30.83</v>
      </c>
      <c r="I440" s="266"/>
      <c r="J440" s="266"/>
      <c r="K440" s="266">
        <f t="shared" si="160"/>
        <v>38.729999999999997</v>
      </c>
      <c r="L440" s="266"/>
      <c r="M440" s="266"/>
      <c r="N440" s="266">
        <f t="shared" si="161"/>
        <v>14055.12</v>
      </c>
      <c r="O440" s="267"/>
      <c r="P440" s="45"/>
      <c r="Q440" s="45"/>
      <c r="R440" s="45"/>
      <c r="S440" s="45"/>
      <c r="T440" s="45"/>
      <c r="U440" s="45"/>
      <c r="V440" s="45"/>
      <c r="W440" s="45"/>
      <c r="X440" s="45"/>
      <c r="Y440" s="45"/>
      <c r="Z440" s="45"/>
      <c r="AA440" s="45"/>
      <c r="AB440" s="45"/>
      <c r="AC440" s="45"/>
      <c r="AD440" s="45"/>
      <c r="AE440" s="45"/>
      <c r="AF440" s="45"/>
      <c r="AG440" s="45"/>
      <c r="AH440" s="45"/>
      <c r="AI440" s="45"/>
    </row>
    <row r="441" spans="1:35" ht="15.75" customHeight="1" x14ac:dyDescent="0.2">
      <c r="A441" s="56"/>
      <c r="B441" s="263" t="s">
        <v>2463</v>
      </c>
      <c r="C441" s="264">
        <v>89869</v>
      </c>
      <c r="D441" s="263" t="s">
        <v>50</v>
      </c>
      <c r="E441" s="263" t="s">
        <v>345</v>
      </c>
      <c r="F441" s="265" t="s">
        <v>52</v>
      </c>
      <c r="G441" s="382">
        <v>35</v>
      </c>
      <c r="H441" s="266">
        <f>VLOOKUP(C441,SINAPIJAN26!A:D,4,0)</f>
        <v>13.24</v>
      </c>
      <c r="I441" s="266"/>
      <c r="J441" s="266"/>
      <c r="K441" s="266">
        <f t="shared" si="160"/>
        <v>16.63</v>
      </c>
      <c r="L441" s="266"/>
      <c r="M441" s="266"/>
      <c r="N441" s="266">
        <f t="shared" si="161"/>
        <v>582.04999999999995</v>
      </c>
      <c r="O441" s="267"/>
      <c r="P441" s="45"/>
      <c r="Q441" s="45"/>
      <c r="R441" s="45"/>
      <c r="S441" s="45"/>
      <c r="T441" s="45"/>
      <c r="U441" s="45"/>
      <c r="V441" s="45"/>
      <c r="W441" s="45"/>
      <c r="X441" s="45"/>
      <c r="Y441" s="45"/>
      <c r="Z441" s="45"/>
      <c r="AA441" s="45"/>
      <c r="AB441" s="45"/>
      <c r="AC441" s="45"/>
      <c r="AD441" s="45"/>
      <c r="AE441" s="45"/>
      <c r="AF441" s="45"/>
      <c r="AG441" s="45"/>
      <c r="AH441" s="45"/>
      <c r="AI441" s="45"/>
    </row>
    <row r="442" spans="1:35" ht="15.75" customHeight="1" x14ac:dyDescent="0.2">
      <c r="A442" s="56"/>
      <c r="B442" s="259" t="s">
        <v>2101</v>
      </c>
      <c r="C442" s="259"/>
      <c r="D442" s="259"/>
      <c r="E442" s="259" t="s">
        <v>401</v>
      </c>
      <c r="F442" s="259"/>
      <c r="G442" s="185"/>
      <c r="H442" s="185"/>
      <c r="I442" s="259"/>
      <c r="J442" s="259"/>
      <c r="K442" s="259"/>
      <c r="L442" s="259"/>
      <c r="M442" s="259"/>
      <c r="N442" s="261">
        <f>ROUND(SUM(N443:N484),2)</f>
        <v>143941.21</v>
      </c>
      <c r="O442" s="262"/>
      <c r="P442" s="45"/>
      <c r="Q442" s="45"/>
      <c r="R442" s="45"/>
      <c r="S442" s="45"/>
      <c r="T442" s="45"/>
      <c r="U442" s="45"/>
      <c r="V442" s="45"/>
      <c r="W442" s="45"/>
      <c r="X442" s="45"/>
      <c r="Y442" s="45"/>
      <c r="Z442" s="45"/>
      <c r="AA442" s="45"/>
      <c r="AB442" s="45"/>
      <c r="AC442" s="45"/>
      <c r="AD442" s="45"/>
      <c r="AE442" s="45"/>
      <c r="AF442" s="45"/>
      <c r="AG442" s="45"/>
      <c r="AH442" s="45"/>
      <c r="AI442" s="45"/>
    </row>
    <row r="443" spans="1:35" ht="15.75" customHeight="1" x14ac:dyDescent="0.2">
      <c r="A443" s="56"/>
      <c r="B443" s="263" t="s">
        <v>2102</v>
      </c>
      <c r="C443" s="264" t="s">
        <v>1070</v>
      </c>
      <c r="D443" s="263" t="s">
        <v>73</v>
      </c>
      <c r="E443" s="263" t="s">
        <v>1071</v>
      </c>
      <c r="F443" s="265" t="s">
        <v>52</v>
      </c>
      <c r="G443" s="382">
        <v>17</v>
      </c>
      <c r="H443" s="266">
        <f>VLOOKUP(C443,CPUS!C:K,9,0)</f>
        <v>20.512</v>
      </c>
      <c r="I443" s="266"/>
      <c r="J443" s="266"/>
      <c r="K443" s="266">
        <f t="shared" ref="K443" si="162">ROUND(H443*(1+25.61%),2)</f>
        <v>25.77</v>
      </c>
      <c r="L443" s="266"/>
      <c r="M443" s="266"/>
      <c r="N443" s="266">
        <f t="shared" ref="N443" si="163">ROUND(K443*G443,2)</f>
        <v>438.09</v>
      </c>
      <c r="O443" s="267"/>
      <c r="P443" s="45"/>
      <c r="Q443" s="45"/>
      <c r="R443" s="45"/>
      <c r="S443" s="45"/>
      <c r="T443" s="45"/>
      <c r="U443" s="45"/>
      <c r="V443" s="45"/>
      <c r="W443" s="45"/>
      <c r="X443" s="45"/>
      <c r="Y443" s="45"/>
      <c r="Z443" s="45"/>
      <c r="AA443" s="45"/>
      <c r="AB443" s="45"/>
      <c r="AC443" s="45"/>
      <c r="AD443" s="45"/>
      <c r="AE443" s="45"/>
      <c r="AF443" s="45"/>
      <c r="AG443" s="45"/>
      <c r="AH443" s="45"/>
      <c r="AI443" s="45"/>
    </row>
    <row r="444" spans="1:35" ht="15.75" customHeight="1" x14ac:dyDescent="0.2">
      <c r="A444" s="56"/>
      <c r="B444" s="263" t="s">
        <v>2103</v>
      </c>
      <c r="C444" s="264" t="s">
        <v>2575</v>
      </c>
      <c r="D444" s="263" t="s">
        <v>73</v>
      </c>
      <c r="E444" s="263" t="s">
        <v>2576</v>
      </c>
      <c r="F444" s="265" t="s">
        <v>52</v>
      </c>
      <c r="G444" s="382">
        <v>2</v>
      </c>
      <c r="H444" s="266">
        <f>VLOOKUP(C444,CPUS!C:K,9,0)</f>
        <v>317.65979199999998</v>
      </c>
      <c r="I444" s="266"/>
      <c r="J444" s="266"/>
      <c r="K444" s="266">
        <f t="shared" ref="K444:K484" si="164">ROUND(H444*(1+25.61%),2)</f>
        <v>399.01</v>
      </c>
      <c r="L444" s="266"/>
      <c r="M444" s="266"/>
      <c r="N444" s="266">
        <f t="shared" ref="N444:N484" si="165">ROUND(K444*G444,2)</f>
        <v>798.02</v>
      </c>
      <c r="O444" s="267"/>
      <c r="P444" s="45"/>
      <c r="Q444" s="45"/>
      <c r="R444" s="45"/>
      <c r="S444" s="45"/>
      <c r="T444" s="45"/>
      <c r="U444" s="45"/>
      <c r="V444" s="45"/>
      <c r="W444" s="45"/>
      <c r="X444" s="45"/>
      <c r="Y444" s="45"/>
      <c r="Z444" s="45"/>
      <c r="AA444" s="45"/>
      <c r="AB444" s="45"/>
      <c r="AC444" s="45"/>
      <c r="AD444" s="45"/>
      <c r="AE444" s="45"/>
      <c r="AF444" s="45"/>
      <c r="AG444" s="45"/>
      <c r="AH444" s="45"/>
      <c r="AI444" s="45"/>
    </row>
    <row r="445" spans="1:35" ht="15.75" customHeight="1" x14ac:dyDescent="0.2">
      <c r="A445" s="56"/>
      <c r="B445" s="263" t="s">
        <v>2104</v>
      </c>
      <c r="C445" s="264">
        <v>101909</v>
      </c>
      <c r="D445" s="263" t="s">
        <v>50</v>
      </c>
      <c r="E445" s="263" t="s">
        <v>2578</v>
      </c>
      <c r="F445" s="265" t="s">
        <v>52</v>
      </c>
      <c r="G445" s="382">
        <v>15</v>
      </c>
      <c r="H445" s="266">
        <f>VLOOKUP(C445,SINAPIJAN26!A:D,4,0)</f>
        <v>315.85000000000002</v>
      </c>
      <c r="I445" s="266"/>
      <c r="J445" s="266"/>
      <c r="K445" s="266">
        <f t="shared" si="164"/>
        <v>396.74</v>
      </c>
      <c r="L445" s="266"/>
      <c r="M445" s="266"/>
      <c r="N445" s="266">
        <f t="shared" si="165"/>
        <v>5951.1</v>
      </c>
      <c r="O445" s="267"/>
      <c r="P445" s="45"/>
      <c r="Q445" s="45"/>
      <c r="R445" s="45"/>
      <c r="S445" s="45"/>
      <c r="T445" s="45"/>
      <c r="U445" s="45"/>
      <c r="V445" s="45"/>
      <c r="W445" s="45"/>
      <c r="X445" s="45"/>
      <c r="Y445" s="45"/>
      <c r="Z445" s="45"/>
      <c r="AA445" s="45"/>
      <c r="AB445" s="45"/>
      <c r="AC445" s="45"/>
      <c r="AD445" s="45"/>
      <c r="AE445" s="45"/>
      <c r="AF445" s="45"/>
      <c r="AG445" s="45"/>
      <c r="AH445" s="45"/>
      <c r="AI445" s="45"/>
    </row>
    <row r="446" spans="1:35" ht="15.75" customHeight="1" x14ac:dyDescent="0.2">
      <c r="A446" s="56"/>
      <c r="B446" s="263" t="s">
        <v>2105</v>
      </c>
      <c r="C446" s="264" t="s">
        <v>1519</v>
      </c>
      <c r="D446" s="263" t="s">
        <v>73</v>
      </c>
      <c r="E446" s="263" t="s">
        <v>1520</v>
      </c>
      <c r="F446" s="265" t="s">
        <v>52</v>
      </c>
      <c r="G446" s="382">
        <v>2</v>
      </c>
      <c r="H446" s="266">
        <f>VLOOKUP(C446,CPUS!C:K,9,0)</f>
        <v>23.852</v>
      </c>
      <c r="I446" s="266"/>
      <c r="J446" s="266"/>
      <c r="K446" s="266">
        <f t="shared" si="164"/>
        <v>29.96</v>
      </c>
      <c r="L446" s="266"/>
      <c r="M446" s="266"/>
      <c r="N446" s="266">
        <f t="shared" si="165"/>
        <v>59.92</v>
      </c>
      <c r="O446" s="267"/>
      <c r="P446" s="45"/>
      <c r="Q446" s="45"/>
      <c r="R446" s="45"/>
      <c r="S446" s="45"/>
      <c r="T446" s="45"/>
      <c r="U446" s="45"/>
      <c r="V446" s="45"/>
      <c r="W446" s="45"/>
      <c r="X446" s="45"/>
      <c r="Y446" s="45"/>
      <c r="Z446" s="45"/>
      <c r="AA446" s="45"/>
      <c r="AB446" s="45"/>
      <c r="AC446" s="45"/>
      <c r="AD446" s="45"/>
      <c r="AE446" s="45"/>
      <c r="AF446" s="45"/>
      <c r="AG446" s="45"/>
      <c r="AH446" s="45"/>
      <c r="AI446" s="45"/>
    </row>
    <row r="447" spans="1:35" ht="15.75" customHeight="1" x14ac:dyDescent="0.2">
      <c r="A447" s="56"/>
      <c r="B447" s="263" t="s">
        <v>2106</v>
      </c>
      <c r="C447" s="264" t="s">
        <v>1521</v>
      </c>
      <c r="D447" s="263" t="s">
        <v>73</v>
      </c>
      <c r="E447" s="263" t="s">
        <v>1522</v>
      </c>
      <c r="F447" s="265" t="s">
        <v>52</v>
      </c>
      <c r="G447" s="382">
        <v>6</v>
      </c>
      <c r="H447" s="266">
        <f>VLOOKUP(C447,CPUS!C:K,9,0)</f>
        <v>26.292000000000002</v>
      </c>
      <c r="I447" s="266"/>
      <c r="J447" s="266"/>
      <c r="K447" s="266">
        <f t="shared" si="164"/>
        <v>33.03</v>
      </c>
      <c r="L447" s="266"/>
      <c r="M447" s="266"/>
      <c r="N447" s="266">
        <f t="shared" si="165"/>
        <v>198.18</v>
      </c>
      <c r="O447" s="267"/>
      <c r="P447" s="45"/>
      <c r="Q447" s="45"/>
      <c r="R447" s="45"/>
      <c r="S447" s="45"/>
      <c r="T447" s="45"/>
      <c r="U447" s="45"/>
      <c r="V447" s="45"/>
      <c r="W447" s="45"/>
      <c r="X447" s="45"/>
      <c r="Y447" s="45"/>
      <c r="Z447" s="45"/>
      <c r="AA447" s="45"/>
      <c r="AB447" s="45"/>
      <c r="AC447" s="45"/>
      <c r="AD447" s="45"/>
      <c r="AE447" s="45"/>
      <c r="AF447" s="45"/>
      <c r="AG447" s="45"/>
      <c r="AH447" s="45"/>
      <c r="AI447" s="45"/>
    </row>
    <row r="448" spans="1:35" ht="15.75" customHeight="1" x14ac:dyDescent="0.2">
      <c r="A448" s="56"/>
      <c r="B448" s="263" t="s">
        <v>2107</v>
      </c>
      <c r="C448" s="264" t="s">
        <v>1523</v>
      </c>
      <c r="D448" s="263" t="s">
        <v>73</v>
      </c>
      <c r="E448" s="263" t="s">
        <v>1524</v>
      </c>
      <c r="F448" s="265" t="s">
        <v>52</v>
      </c>
      <c r="G448" s="382">
        <v>1</v>
      </c>
      <c r="H448" s="266">
        <f>VLOOKUP(C448,CPUS!C:K,9,0)</f>
        <v>26.292000000000002</v>
      </c>
      <c r="I448" s="266"/>
      <c r="J448" s="266"/>
      <c r="K448" s="266">
        <f t="shared" si="164"/>
        <v>33.03</v>
      </c>
      <c r="L448" s="266"/>
      <c r="M448" s="266"/>
      <c r="N448" s="266">
        <f t="shared" si="165"/>
        <v>33.03</v>
      </c>
      <c r="O448" s="267"/>
      <c r="P448" s="45"/>
      <c r="Q448" s="45"/>
      <c r="R448" s="45"/>
      <c r="S448" s="45"/>
      <c r="T448" s="45"/>
      <c r="U448" s="45"/>
      <c r="V448" s="45"/>
      <c r="W448" s="45"/>
      <c r="X448" s="45"/>
      <c r="Y448" s="45"/>
      <c r="Z448" s="45"/>
      <c r="AA448" s="45"/>
      <c r="AB448" s="45"/>
      <c r="AC448" s="45"/>
      <c r="AD448" s="45"/>
      <c r="AE448" s="45"/>
      <c r="AF448" s="45"/>
      <c r="AG448" s="45"/>
      <c r="AH448" s="45"/>
      <c r="AI448" s="45"/>
    </row>
    <row r="449" spans="1:35" ht="15.75" customHeight="1" x14ac:dyDescent="0.2">
      <c r="A449" s="56"/>
      <c r="B449" s="263" t="s">
        <v>2108</v>
      </c>
      <c r="C449" s="264" t="s">
        <v>1067</v>
      </c>
      <c r="D449" s="263" t="s">
        <v>73</v>
      </c>
      <c r="E449" s="263" t="s">
        <v>1068</v>
      </c>
      <c r="F449" s="265" t="s">
        <v>52</v>
      </c>
      <c r="G449" s="382">
        <v>20</v>
      </c>
      <c r="H449" s="266">
        <f>VLOOKUP(C449,CPUS!C:K,9,0)</f>
        <v>19.152000000000001</v>
      </c>
      <c r="I449" s="266"/>
      <c r="J449" s="266"/>
      <c r="K449" s="266">
        <f t="shared" si="164"/>
        <v>24.06</v>
      </c>
      <c r="L449" s="266"/>
      <c r="M449" s="266"/>
      <c r="N449" s="266">
        <f t="shared" si="165"/>
        <v>481.2</v>
      </c>
      <c r="O449" s="267"/>
      <c r="P449" s="45"/>
      <c r="Q449" s="45"/>
      <c r="R449" s="45"/>
      <c r="S449" s="45"/>
      <c r="T449" s="45"/>
      <c r="U449" s="45"/>
      <c r="V449" s="45"/>
      <c r="W449" s="45"/>
      <c r="X449" s="45"/>
      <c r="Y449" s="45"/>
      <c r="Z449" s="45"/>
      <c r="AA449" s="45"/>
      <c r="AB449" s="45"/>
      <c r="AC449" s="45"/>
      <c r="AD449" s="45"/>
      <c r="AE449" s="45"/>
      <c r="AF449" s="45"/>
      <c r="AG449" s="45"/>
      <c r="AH449" s="45"/>
      <c r="AI449" s="45"/>
    </row>
    <row r="450" spans="1:35" ht="15.75" customHeight="1" x14ac:dyDescent="0.2">
      <c r="A450" s="56"/>
      <c r="B450" s="263" t="s">
        <v>2109</v>
      </c>
      <c r="C450" s="264" t="s">
        <v>1525</v>
      </c>
      <c r="D450" s="263" t="s">
        <v>73</v>
      </c>
      <c r="E450" s="263" t="s">
        <v>1526</v>
      </c>
      <c r="F450" s="265" t="s">
        <v>52</v>
      </c>
      <c r="G450" s="382">
        <v>5</v>
      </c>
      <c r="H450" s="266">
        <f>VLOOKUP(C450,CPUS!C:K,9,0)</f>
        <v>23.852</v>
      </c>
      <c r="I450" s="266"/>
      <c r="J450" s="266"/>
      <c r="K450" s="266">
        <f t="shared" si="164"/>
        <v>29.96</v>
      </c>
      <c r="L450" s="266"/>
      <c r="M450" s="266"/>
      <c r="N450" s="266">
        <f t="shared" si="165"/>
        <v>149.80000000000001</v>
      </c>
      <c r="O450" s="267"/>
      <c r="P450" s="45"/>
      <c r="Q450" s="45"/>
      <c r="R450" s="45"/>
      <c r="S450" s="45"/>
      <c r="T450" s="45"/>
      <c r="U450" s="45"/>
      <c r="V450" s="45"/>
      <c r="W450" s="45"/>
      <c r="X450" s="45"/>
      <c r="Y450" s="45"/>
      <c r="Z450" s="45"/>
      <c r="AA450" s="45"/>
      <c r="AB450" s="45"/>
      <c r="AC450" s="45"/>
      <c r="AD450" s="45"/>
      <c r="AE450" s="45"/>
      <c r="AF450" s="45"/>
      <c r="AG450" s="45"/>
      <c r="AH450" s="45"/>
      <c r="AI450" s="45"/>
    </row>
    <row r="451" spans="1:35" ht="15.75" customHeight="1" x14ac:dyDescent="0.2">
      <c r="A451" s="56"/>
      <c r="B451" s="263" t="s">
        <v>2110</v>
      </c>
      <c r="C451" s="264">
        <v>102494</v>
      </c>
      <c r="D451" s="263" t="s">
        <v>50</v>
      </c>
      <c r="E451" s="263" t="s">
        <v>1452</v>
      </c>
      <c r="F451" s="265" t="s">
        <v>43</v>
      </c>
      <c r="G451" s="382">
        <v>5</v>
      </c>
      <c r="H451" s="266">
        <f>VLOOKUP(C451,SINAPIJAN26!A:D,4,0)</f>
        <v>81.95</v>
      </c>
      <c r="I451" s="266"/>
      <c r="J451" s="266"/>
      <c r="K451" s="266">
        <f t="shared" si="164"/>
        <v>102.94</v>
      </c>
      <c r="L451" s="266"/>
      <c r="M451" s="266"/>
      <c r="N451" s="266">
        <f t="shared" si="165"/>
        <v>514.70000000000005</v>
      </c>
      <c r="O451" s="267"/>
      <c r="P451" s="45"/>
      <c r="Q451" s="45"/>
      <c r="R451" s="45"/>
      <c r="S451" s="45"/>
      <c r="T451" s="45"/>
      <c r="U451" s="45"/>
      <c r="V451" s="45"/>
      <c r="W451" s="45"/>
      <c r="X451" s="45"/>
      <c r="Y451" s="45"/>
      <c r="Z451" s="45"/>
      <c r="AA451" s="45"/>
      <c r="AB451" s="45"/>
      <c r="AC451" s="45"/>
      <c r="AD451" s="45"/>
      <c r="AE451" s="45"/>
      <c r="AF451" s="45"/>
      <c r="AG451" s="45"/>
      <c r="AH451" s="45"/>
      <c r="AI451" s="45"/>
    </row>
    <row r="452" spans="1:35" ht="15.75" customHeight="1" x14ac:dyDescent="0.2">
      <c r="A452" s="56"/>
      <c r="B452" s="263" t="s">
        <v>2111</v>
      </c>
      <c r="C452" s="264" t="s">
        <v>1065</v>
      </c>
      <c r="D452" s="263" t="s">
        <v>73</v>
      </c>
      <c r="E452" s="263" t="s">
        <v>895</v>
      </c>
      <c r="F452" s="265" t="s">
        <v>52</v>
      </c>
      <c r="G452" s="382">
        <v>1</v>
      </c>
      <c r="H452" s="266">
        <f>VLOOKUP(C452,CPUS!C:K,9,0)</f>
        <v>215.90199999999999</v>
      </c>
      <c r="I452" s="266"/>
      <c r="J452" s="266"/>
      <c r="K452" s="266">
        <f t="shared" si="164"/>
        <v>271.19</v>
      </c>
      <c r="L452" s="266"/>
      <c r="M452" s="266"/>
      <c r="N452" s="266">
        <f t="shared" si="165"/>
        <v>271.19</v>
      </c>
      <c r="O452" s="267"/>
      <c r="P452" s="45"/>
      <c r="Q452" s="45"/>
      <c r="R452" s="45"/>
      <c r="S452" s="45"/>
      <c r="T452" s="45"/>
      <c r="U452" s="45"/>
      <c r="V452" s="45"/>
      <c r="W452" s="45"/>
      <c r="X452" s="45"/>
      <c r="Y452" s="45"/>
      <c r="Z452" s="45"/>
      <c r="AA452" s="45"/>
      <c r="AB452" s="45"/>
      <c r="AC452" s="45"/>
      <c r="AD452" s="45"/>
      <c r="AE452" s="45"/>
      <c r="AF452" s="45"/>
      <c r="AG452" s="45"/>
      <c r="AH452" s="45"/>
      <c r="AI452" s="45"/>
    </row>
    <row r="453" spans="1:35" ht="15.75" customHeight="1" x14ac:dyDescent="0.2">
      <c r="A453" s="56"/>
      <c r="B453" s="263" t="s">
        <v>2112</v>
      </c>
      <c r="C453" s="264" t="s">
        <v>1059</v>
      </c>
      <c r="D453" s="263" t="s">
        <v>73</v>
      </c>
      <c r="E453" s="263" t="s">
        <v>1060</v>
      </c>
      <c r="F453" s="265" t="s">
        <v>52</v>
      </c>
      <c r="G453" s="382">
        <v>6</v>
      </c>
      <c r="H453" s="266">
        <f>VLOOKUP(C453,CPUS!C:K,9,0)</f>
        <v>32.159999999999997</v>
      </c>
      <c r="I453" s="266"/>
      <c r="J453" s="266"/>
      <c r="K453" s="266">
        <f t="shared" si="164"/>
        <v>40.4</v>
      </c>
      <c r="L453" s="266"/>
      <c r="M453" s="266"/>
      <c r="N453" s="266">
        <f t="shared" si="165"/>
        <v>242.4</v>
      </c>
      <c r="O453" s="267"/>
      <c r="P453" s="45"/>
      <c r="Q453" s="45"/>
      <c r="R453" s="45"/>
      <c r="S453" s="45"/>
      <c r="T453" s="45"/>
      <c r="U453" s="45"/>
      <c r="V453" s="45"/>
      <c r="W453" s="45"/>
      <c r="X453" s="45"/>
      <c r="Y453" s="45"/>
      <c r="Z453" s="45"/>
      <c r="AA453" s="45"/>
      <c r="AB453" s="45"/>
      <c r="AC453" s="45"/>
      <c r="AD453" s="45"/>
      <c r="AE453" s="45"/>
      <c r="AF453" s="45"/>
      <c r="AG453" s="45"/>
      <c r="AH453" s="45"/>
      <c r="AI453" s="45"/>
    </row>
    <row r="454" spans="1:35" ht="15.75" customHeight="1" x14ac:dyDescent="0.2">
      <c r="A454" s="56"/>
      <c r="B454" s="263" t="s">
        <v>2113</v>
      </c>
      <c r="C454" s="264" t="s">
        <v>2579</v>
      </c>
      <c r="D454" s="263" t="s">
        <v>73</v>
      </c>
      <c r="E454" s="263" t="s">
        <v>2580</v>
      </c>
      <c r="F454" s="265" t="s">
        <v>83</v>
      </c>
      <c r="G454" s="382">
        <v>100</v>
      </c>
      <c r="H454" s="266">
        <f>VLOOKUP(C454,CPUS!C:K,9,0)</f>
        <v>12.204000000000001</v>
      </c>
      <c r="I454" s="266"/>
      <c r="J454" s="266"/>
      <c r="K454" s="266">
        <f t="shared" si="164"/>
        <v>15.33</v>
      </c>
      <c r="L454" s="266"/>
      <c r="M454" s="266"/>
      <c r="N454" s="266">
        <f t="shared" si="165"/>
        <v>1533</v>
      </c>
      <c r="O454" s="267"/>
      <c r="P454" s="45"/>
      <c r="Q454" s="45"/>
      <c r="R454" s="45"/>
      <c r="S454" s="45"/>
      <c r="T454" s="45"/>
      <c r="U454" s="45"/>
      <c r="V454" s="45"/>
      <c r="W454" s="45"/>
      <c r="X454" s="45"/>
      <c r="Y454" s="45"/>
      <c r="Z454" s="45"/>
      <c r="AA454" s="45"/>
      <c r="AB454" s="45"/>
      <c r="AC454" s="45"/>
      <c r="AD454" s="45"/>
      <c r="AE454" s="45"/>
      <c r="AF454" s="45"/>
      <c r="AG454" s="45"/>
      <c r="AH454" s="45"/>
      <c r="AI454" s="45"/>
    </row>
    <row r="455" spans="1:35" ht="15.75" customHeight="1" x14ac:dyDescent="0.2">
      <c r="A455" s="56"/>
      <c r="B455" s="263" t="s">
        <v>2114</v>
      </c>
      <c r="C455" s="264" t="s">
        <v>1040</v>
      </c>
      <c r="D455" s="263" t="s">
        <v>73</v>
      </c>
      <c r="E455" s="263" t="s">
        <v>1041</v>
      </c>
      <c r="F455" s="265" t="s">
        <v>52</v>
      </c>
      <c r="G455" s="382">
        <v>88</v>
      </c>
      <c r="H455" s="266">
        <f>VLOOKUP(C455,CPUS!C:K,9,0)</f>
        <v>26.292000000000002</v>
      </c>
      <c r="I455" s="266"/>
      <c r="J455" s="266"/>
      <c r="K455" s="266">
        <f t="shared" si="164"/>
        <v>33.03</v>
      </c>
      <c r="L455" s="266"/>
      <c r="M455" s="266"/>
      <c r="N455" s="266">
        <f t="shared" si="165"/>
        <v>2906.64</v>
      </c>
      <c r="O455" s="267"/>
      <c r="P455" s="45"/>
      <c r="Q455" s="45"/>
      <c r="R455" s="45"/>
      <c r="S455" s="45"/>
      <c r="T455" s="45"/>
      <c r="U455" s="45"/>
      <c r="V455" s="45"/>
      <c r="W455" s="45"/>
      <c r="X455" s="45"/>
      <c r="Y455" s="45"/>
      <c r="Z455" s="45"/>
      <c r="AA455" s="45"/>
      <c r="AB455" s="45"/>
      <c r="AC455" s="45"/>
      <c r="AD455" s="45"/>
      <c r="AE455" s="45"/>
      <c r="AF455" s="45"/>
      <c r="AG455" s="45"/>
      <c r="AH455" s="45"/>
      <c r="AI455" s="45"/>
    </row>
    <row r="456" spans="1:35" ht="15.75" customHeight="1" x14ac:dyDescent="0.2">
      <c r="A456" s="56"/>
      <c r="B456" s="263" t="s">
        <v>2115</v>
      </c>
      <c r="C456" s="264" t="s">
        <v>1077</v>
      </c>
      <c r="D456" s="263" t="s">
        <v>73</v>
      </c>
      <c r="E456" s="263" t="s">
        <v>1078</v>
      </c>
      <c r="F456" s="265" t="s">
        <v>52</v>
      </c>
      <c r="G456" s="382">
        <v>18</v>
      </c>
      <c r="H456" s="266">
        <f>VLOOKUP(C456,CPUS!C:K,9,0)</f>
        <v>35.56</v>
      </c>
      <c r="I456" s="266"/>
      <c r="J456" s="266"/>
      <c r="K456" s="266">
        <f t="shared" si="164"/>
        <v>44.67</v>
      </c>
      <c r="L456" s="266"/>
      <c r="M456" s="266"/>
      <c r="N456" s="266">
        <f t="shared" si="165"/>
        <v>804.06</v>
      </c>
      <c r="O456" s="267"/>
      <c r="P456" s="45"/>
      <c r="Q456" s="45"/>
      <c r="R456" s="45"/>
      <c r="S456" s="45"/>
      <c r="T456" s="45"/>
      <c r="U456" s="45"/>
      <c r="V456" s="45"/>
      <c r="W456" s="45"/>
      <c r="X456" s="45"/>
      <c r="Y456" s="45"/>
      <c r="Z456" s="45"/>
      <c r="AA456" s="45"/>
      <c r="AB456" s="45"/>
      <c r="AC456" s="45"/>
      <c r="AD456" s="45"/>
      <c r="AE456" s="45"/>
      <c r="AF456" s="45"/>
      <c r="AG456" s="45"/>
      <c r="AH456" s="45"/>
      <c r="AI456" s="45"/>
    </row>
    <row r="457" spans="1:35" ht="15.75" customHeight="1" x14ac:dyDescent="0.2">
      <c r="A457" s="56"/>
      <c r="B457" s="263" t="s">
        <v>2116</v>
      </c>
      <c r="C457" s="264" t="s">
        <v>1690</v>
      </c>
      <c r="D457" s="263" t="s">
        <v>73</v>
      </c>
      <c r="E457" s="263" t="s">
        <v>1691</v>
      </c>
      <c r="F457" s="265" t="s">
        <v>52</v>
      </c>
      <c r="G457" s="382">
        <v>71</v>
      </c>
      <c r="H457" s="266">
        <f>VLOOKUP(C457,CPUS!C:K,9,0)</f>
        <v>38.81418</v>
      </c>
      <c r="I457" s="266"/>
      <c r="J457" s="266"/>
      <c r="K457" s="266">
        <f t="shared" si="164"/>
        <v>48.75</v>
      </c>
      <c r="L457" s="266"/>
      <c r="M457" s="266"/>
      <c r="N457" s="266">
        <f t="shared" si="165"/>
        <v>3461.25</v>
      </c>
      <c r="O457" s="267"/>
      <c r="P457" s="45"/>
      <c r="Q457" s="45"/>
      <c r="R457" s="45"/>
      <c r="S457" s="45"/>
      <c r="T457" s="45"/>
      <c r="U457" s="45"/>
      <c r="V457" s="45"/>
      <c r="W457" s="45"/>
      <c r="X457" s="45"/>
      <c r="Y457" s="45"/>
      <c r="Z457" s="45"/>
      <c r="AA457" s="45"/>
      <c r="AB457" s="45"/>
      <c r="AC457" s="45"/>
      <c r="AD457" s="45"/>
      <c r="AE457" s="45"/>
      <c r="AF457" s="45"/>
      <c r="AG457" s="45"/>
      <c r="AH457" s="45"/>
      <c r="AI457" s="45"/>
    </row>
    <row r="458" spans="1:35" ht="15.75" customHeight="1" x14ac:dyDescent="0.2">
      <c r="A458" s="56"/>
      <c r="B458" s="263" t="s">
        <v>2117</v>
      </c>
      <c r="C458" s="264" t="s">
        <v>2375</v>
      </c>
      <c r="D458" s="263" t="s">
        <v>73</v>
      </c>
      <c r="E458" s="263" t="s">
        <v>2376</v>
      </c>
      <c r="F458" s="265" t="s">
        <v>52</v>
      </c>
      <c r="G458" s="382">
        <v>3</v>
      </c>
      <c r="H458" s="266">
        <f>VLOOKUP(C458,CPUS!C:K,9,0)</f>
        <v>233.99400000000003</v>
      </c>
      <c r="I458" s="266"/>
      <c r="J458" s="266"/>
      <c r="K458" s="266">
        <f t="shared" si="164"/>
        <v>293.92</v>
      </c>
      <c r="L458" s="266"/>
      <c r="M458" s="266"/>
      <c r="N458" s="266">
        <f t="shared" si="165"/>
        <v>881.76</v>
      </c>
      <c r="O458" s="267"/>
      <c r="P458" s="45"/>
      <c r="Q458" s="45"/>
      <c r="R458" s="45"/>
      <c r="S458" s="45"/>
      <c r="T458" s="45"/>
      <c r="U458" s="45"/>
      <c r="V458" s="45"/>
      <c r="W458" s="45"/>
      <c r="X458" s="45"/>
      <c r="Y458" s="45"/>
      <c r="Z458" s="45"/>
      <c r="AA458" s="45"/>
      <c r="AB458" s="45"/>
      <c r="AC458" s="45"/>
      <c r="AD458" s="45"/>
      <c r="AE458" s="45"/>
      <c r="AF458" s="45"/>
      <c r="AG458" s="45"/>
      <c r="AH458" s="45"/>
      <c r="AI458" s="45"/>
    </row>
    <row r="459" spans="1:35" ht="15.75" customHeight="1" x14ac:dyDescent="0.2">
      <c r="A459" s="56"/>
      <c r="B459" s="263" t="s">
        <v>2118</v>
      </c>
      <c r="C459" s="264" t="s">
        <v>1042</v>
      </c>
      <c r="D459" s="263" t="s">
        <v>73</v>
      </c>
      <c r="E459" s="263" t="s">
        <v>1043</v>
      </c>
      <c r="F459" s="265" t="s">
        <v>52</v>
      </c>
      <c r="G459" s="382">
        <v>3</v>
      </c>
      <c r="H459" s="266">
        <f>VLOOKUP(C459,CPUS!C:K,9,0)</f>
        <v>491.86</v>
      </c>
      <c r="I459" s="266"/>
      <c r="J459" s="266"/>
      <c r="K459" s="266">
        <f t="shared" si="164"/>
        <v>617.83000000000004</v>
      </c>
      <c r="L459" s="266"/>
      <c r="M459" s="266"/>
      <c r="N459" s="266">
        <f t="shared" si="165"/>
        <v>1853.49</v>
      </c>
      <c r="O459" s="267"/>
      <c r="P459" s="45"/>
      <c r="Q459" s="45"/>
      <c r="R459" s="45"/>
      <c r="S459" s="45"/>
      <c r="T459" s="45"/>
      <c r="U459" s="45"/>
      <c r="V459" s="45"/>
      <c r="W459" s="45"/>
      <c r="X459" s="45"/>
      <c r="Y459" s="45"/>
      <c r="Z459" s="45"/>
      <c r="AA459" s="45"/>
      <c r="AB459" s="45"/>
      <c r="AC459" s="45"/>
      <c r="AD459" s="45"/>
      <c r="AE459" s="45"/>
      <c r="AF459" s="45"/>
      <c r="AG459" s="45"/>
      <c r="AH459" s="45"/>
      <c r="AI459" s="45"/>
    </row>
    <row r="460" spans="1:35" ht="15.75" customHeight="1" x14ac:dyDescent="0.2">
      <c r="A460" s="56"/>
      <c r="B460" s="263" t="s">
        <v>2119</v>
      </c>
      <c r="C460" s="264" t="s">
        <v>1527</v>
      </c>
      <c r="D460" s="263" t="s">
        <v>73</v>
      </c>
      <c r="E460" s="263" t="s">
        <v>1528</v>
      </c>
      <c r="F460" s="265" t="s">
        <v>52</v>
      </c>
      <c r="G460" s="382">
        <v>133</v>
      </c>
      <c r="H460" s="266">
        <f>VLOOKUP(C460,CPUS!C:K,9,0)</f>
        <v>258.60000000000002</v>
      </c>
      <c r="I460" s="266"/>
      <c r="J460" s="266"/>
      <c r="K460" s="266">
        <f t="shared" si="164"/>
        <v>324.83</v>
      </c>
      <c r="L460" s="266"/>
      <c r="M460" s="266"/>
      <c r="N460" s="266">
        <f t="shared" si="165"/>
        <v>43202.39</v>
      </c>
      <c r="O460" s="267"/>
      <c r="P460" s="45"/>
      <c r="Q460" s="45"/>
      <c r="R460" s="45"/>
      <c r="S460" s="45"/>
      <c r="T460" s="45"/>
      <c r="U460" s="45"/>
      <c r="V460" s="45"/>
      <c r="W460" s="45"/>
      <c r="X460" s="45"/>
      <c r="Y460" s="45"/>
      <c r="Z460" s="45"/>
      <c r="AA460" s="45"/>
      <c r="AB460" s="45"/>
      <c r="AC460" s="45"/>
      <c r="AD460" s="45"/>
      <c r="AE460" s="45"/>
      <c r="AF460" s="45"/>
      <c r="AG460" s="45"/>
      <c r="AH460" s="45"/>
      <c r="AI460" s="45"/>
    </row>
    <row r="461" spans="1:35" ht="15.75" customHeight="1" x14ac:dyDescent="0.2">
      <c r="A461" s="56"/>
      <c r="B461" s="263" t="s">
        <v>2120</v>
      </c>
      <c r="C461" s="264" t="s">
        <v>1529</v>
      </c>
      <c r="D461" s="263" t="s">
        <v>73</v>
      </c>
      <c r="E461" s="263" t="s">
        <v>1530</v>
      </c>
      <c r="F461" s="265" t="s">
        <v>52</v>
      </c>
      <c r="G461" s="382">
        <v>1</v>
      </c>
      <c r="H461" s="266">
        <f>VLOOKUP(C461,CPUS!C:K,9,0)</f>
        <v>6792.03</v>
      </c>
      <c r="I461" s="266"/>
      <c r="J461" s="266"/>
      <c r="K461" s="266">
        <f t="shared" si="164"/>
        <v>8531.4699999999993</v>
      </c>
      <c r="L461" s="266"/>
      <c r="M461" s="266"/>
      <c r="N461" s="266">
        <f t="shared" si="165"/>
        <v>8531.4699999999993</v>
      </c>
      <c r="O461" s="267"/>
      <c r="P461" s="45"/>
      <c r="Q461" s="45"/>
      <c r="R461" s="45"/>
      <c r="S461" s="45"/>
      <c r="T461" s="45"/>
      <c r="U461" s="45"/>
      <c r="V461" s="45"/>
      <c r="W461" s="45"/>
      <c r="X461" s="45"/>
      <c r="Y461" s="45"/>
      <c r="Z461" s="45"/>
      <c r="AA461" s="45"/>
      <c r="AB461" s="45"/>
      <c r="AC461" s="45"/>
      <c r="AD461" s="45"/>
      <c r="AE461" s="45"/>
      <c r="AF461" s="45"/>
      <c r="AG461" s="45"/>
      <c r="AH461" s="45"/>
      <c r="AI461" s="45"/>
    </row>
    <row r="462" spans="1:35" ht="15.75" customHeight="1" x14ac:dyDescent="0.2">
      <c r="A462" s="56"/>
      <c r="B462" s="263" t="s">
        <v>2121</v>
      </c>
      <c r="C462" s="264" t="s">
        <v>1531</v>
      </c>
      <c r="D462" s="263" t="s">
        <v>73</v>
      </c>
      <c r="E462" s="263" t="s">
        <v>2362</v>
      </c>
      <c r="F462" s="265" t="s">
        <v>52</v>
      </c>
      <c r="G462" s="382">
        <v>2</v>
      </c>
      <c r="H462" s="266">
        <f>VLOOKUP(C462,CPUS!C:K,9,0)</f>
        <v>486.27330000000001</v>
      </c>
      <c r="I462" s="266"/>
      <c r="J462" s="266"/>
      <c r="K462" s="266">
        <f t="shared" si="164"/>
        <v>610.80999999999995</v>
      </c>
      <c r="L462" s="266"/>
      <c r="M462" s="266"/>
      <c r="N462" s="266">
        <f t="shared" si="165"/>
        <v>1221.6199999999999</v>
      </c>
      <c r="O462" s="267"/>
      <c r="P462" s="45"/>
      <c r="Q462" s="45"/>
      <c r="R462" s="45"/>
      <c r="S462" s="45"/>
      <c r="T462" s="45"/>
      <c r="U462" s="45"/>
      <c r="V462" s="45"/>
      <c r="W462" s="45"/>
      <c r="X462" s="45"/>
      <c r="Y462" s="45"/>
      <c r="Z462" s="45"/>
      <c r="AA462" s="45"/>
      <c r="AB462" s="45"/>
      <c r="AC462" s="45"/>
      <c r="AD462" s="45"/>
      <c r="AE462" s="45"/>
      <c r="AF462" s="45"/>
      <c r="AG462" s="45"/>
      <c r="AH462" s="45"/>
      <c r="AI462" s="45"/>
    </row>
    <row r="463" spans="1:35" ht="13.5" customHeight="1" x14ac:dyDescent="0.2">
      <c r="A463" s="56"/>
      <c r="B463" s="263" t="s">
        <v>2122</v>
      </c>
      <c r="C463" s="264" t="s">
        <v>1532</v>
      </c>
      <c r="D463" s="263" t="s">
        <v>73</v>
      </c>
      <c r="E463" s="263" t="s">
        <v>1533</v>
      </c>
      <c r="F463" s="265" t="s">
        <v>52</v>
      </c>
      <c r="G463" s="382">
        <v>6</v>
      </c>
      <c r="H463" s="266">
        <f>VLOOKUP(C463,CPUS!C:K,9,0)</f>
        <v>199.20600000000002</v>
      </c>
      <c r="I463" s="266"/>
      <c r="J463" s="266"/>
      <c r="K463" s="266">
        <f t="shared" si="164"/>
        <v>250.22</v>
      </c>
      <c r="L463" s="266"/>
      <c r="M463" s="266"/>
      <c r="N463" s="266">
        <f t="shared" si="165"/>
        <v>1501.32</v>
      </c>
      <c r="O463" s="267"/>
      <c r="P463" s="45"/>
      <c r="Q463" s="45"/>
      <c r="R463" s="45"/>
      <c r="S463" s="45"/>
      <c r="T463" s="45"/>
      <c r="U463" s="45"/>
      <c r="V463" s="45"/>
      <c r="W463" s="45"/>
      <c r="X463" s="45"/>
      <c r="Y463" s="45"/>
      <c r="Z463" s="45"/>
      <c r="AA463" s="45"/>
      <c r="AB463" s="45"/>
      <c r="AC463" s="45"/>
      <c r="AD463" s="45"/>
      <c r="AE463" s="45"/>
      <c r="AF463" s="45"/>
      <c r="AG463" s="45"/>
      <c r="AH463" s="45"/>
      <c r="AI463" s="45"/>
    </row>
    <row r="464" spans="1:35" ht="15.75" customHeight="1" x14ac:dyDescent="0.2">
      <c r="A464" s="56"/>
      <c r="B464" s="263" t="s">
        <v>2123</v>
      </c>
      <c r="C464" s="264">
        <v>101798</v>
      </c>
      <c r="D464" s="263" t="s">
        <v>50</v>
      </c>
      <c r="E464" s="263" t="s">
        <v>1535</v>
      </c>
      <c r="F464" s="265" t="s">
        <v>52</v>
      </c>
      <c r="G464" s="382">
        <v>1</v>
      </c>
      <c r="H464" s="266">
        <f>VLOOKUP(C464,SINAPIJAN26!A:D,4,0)</f>
        <v>334.84</v>
      </c>
      <c r="I464" s="266"/>
      <c r="J464" s="266"/>
      <c r="K464" s="266">
        <f t="shared" si="164"/>
        <v>420.59</v>
      </c>
      <c r="L464" s="266"/>
      <c r="M464" s="266"/>
      <c r="N464" s="266">
        <f t="shared" si="165"/>
        <v>420.59</v>
      </c>
      <c r="O464" s="267"/>
      <c r="P464" s="45"/>
      <c r="Q464" s="45"/>
      <c r="R464" s="45"/>
      <c r="S464" s="45"/>
      <c r="T464" s="45"/>
      <c r="U464" s="45"/>
      <c r="V464" s="45"/>
      <c r="W464" s="45"/>
      <c r="X464" s="45"/>
      <c r="Y464" s="45"/>
      <c r="Z464" s="45"/>
      <c r="AA464" s="45"/>
      <c r="AB464" s="45"/>
      <c r="AC464" s="45"/>
      <c r="AD464" s="45"/>
      <c r="AE464" s="45"/>
      <c r="AF464" s="45"/>
      <c r="AG464" s="45"/>
      <c r="AH464" s="45"/>
      <c r="AI464" s="45"/>
    </row>
    <row r="465" spans="1:35" ht="27" customHeight="1" x14ac:dyDescent="0.2">
      <c r="A465" s="56"/>
      <c r="B465" s="263" t="s">
        <v>2124</v>
      </c>
      <c r="C465" s="264">
        <v>101912</v>
      </c>
      <c r="D465" s="263" t="s">
        <v>50</v>
      </c>
      <c r="E465" s="263" t="s">
        <v>1537</v>
      </c>
      <c r="F465" s="265" t="s">
        <v>52</v>
      </c>
      <c r="G465" s="382">
        <v>6</v>
      </c>
      <c r="H465" s="266">
        <f>VLOOKUP(C465,SINAPIJAN26!A:D,4,0)</f>
        <v>1585.79</v>
      </c>
      <c r="I465" s="266"/>
      <c r="J465" s="266"/>
      <c r="K465" s="266">
        <f t="shared" si="164"/>
        <v>1991.91</v>
      </c>
      <c r="L465" s="266"/>
      <c r="M465" s="266"/>
      <c r="N465" s="266">
        <f t="shared" si="165"/>
        <v>11951.46</v>
      </c>
      <c r="O465" s="267"/>
      <c r="P465" s="45"/>
      <c r="Q465" s="45"/>
      <c r="R465" s="45"/>
      <c r="S465" s="45"/>
      <c r="T465" s="45"/>
      <c r="U465" s="45"/>
      <c r="V465" s="45"/>
      <c r="W465" s="45"/>
      <c r="X465" s="45"/>
      <c r="Y465" s="45"/>
      <c r="Z465" s="45"/>
      <c r="AA465" s="45"/>
      <c r="AB465" s="45"/>
      <c r="AC465" s="45"/>
      <c r="AD465" s="45"/>
      <c r="AE465" s="45"/>
      <c r="AF465" s="45"/>
      <c r="AG465" s="45"/>
      <c r="AH465" s="45"/>
      <c r="AI465" s="45"/>
    </row>
    <row r="466" spans="1:35" ht="15.75" customHeight="1" x14ac:dyDescent="0.2">
      <c r="A466" s="56"/>
      <c r="B466" s="263" t="s">
        <v>2125</v>
      </c>
      <c r="C466" s="264" t="s">
        <v>1538</v>
      </c>
      <c r="D466" s="263" t="s">
        <v>73</v>
      </c>
      <c r="E466" s="263" t="s">
        <v>1539</v>
      </c>
      <c r="F466" s="265" t="s">
        <v>52</v>
      </c>
      <c r="G466" s="382">
        <v>1</v>
      </c>
      <c r="H466" s="266">
        <f>VLOOKUP(C466,CPUS!C:K,9,0)</f>
        <v>27.232000000000003</v>
      </c>
      <c r="I466" s="266"/>
      <c r="J466" s="266"/>
      <c r="K466" s="266">
        <f t="shared" si="164"/>
        <v>34.21</v>
      </c>
      <c r="L466" s="266"/>
      <c r="M466" s="266"/>
      <c r="N466" s="266">
        <f t="shared" si="165"/>
        <v>34.21</v>
      </c>
      <c r="O466" s="267"/>
      <c r="P466" s="45"/>
      <c r="Q466" s="45"/>
      <c r="R466" s="45"/>
      <c r="S466" s="45"/>
      <c r="T466" s="45"/>
      <c r="U466" s="45"/>
      <c r="V466" s="45"/>
      <c r="W466" s="45"/>
      <c r="X466" s="45"/>
      <c r="Y466" s="45"/>
      <c r="Z466" s="45"/>
      <c r="AA466" s="45"/>
      <c r="AB466" s="45"/>
      <c r="AC466" s="45"/>
      <c r="AD466" s="45"/>
      <c r="AE466" s="45"/>
      <c r="AF466" s="45"/>
      <c r="AG466" s="45"/>
      <c r="AH466" s="45"/>
      <c r="AI466" s="45"/>
    </row>
    <row r="467" spans="1:35" ht="15.75" customHeight="1" x14ac:dyDescent="0.2">
      <c r="A467" s="56"/>
      <c r="B467" s="263" t="s">
        <v>2126</v>
      </c>
      <c r="C467" s="264" t="s">
        <v>1540</v>
      </c>
      <c r="D467" s="263" t="s">
        <v>73</v>
      </c>
      <c r="E467" s="263" t="s">
        <v>1541</v>
      </c>
      <c r="F467" s="265" t="s">
        <v>52</v>
      </c>
      <c r="G467" s="382">
        <v>1</v>
      </c>
      <c r="H467" s="266">
        <f>VLOOKUP(C467,CPUS!C:K,9,0)</f>
        <v>82.417600000000007</v>
      </c>
      <c r="I467" s="266"/>
      <c r="J467" s="266"/>
      <c r="K467" s="266">
        <f t="shared" si="164"/>
        <v>103.52</v>
      </c>
      <c r="L467" s="266"/>
      <c r="M467" s="266"/>
      <c r="N467" s="266">
        <f t="shared" si="165"/>
        <v>103.52</v>
      </c>
      <c r="O467" s="267"/>
      <c r="P467" s="45"/>
      <c r="Q467" s="45"/>
      <c r="R467" s="45"/>
      <c r="S467" s="45"/>
      <c r="T467" s="45"/>
      <c r="U467" s="45"/>
      <c r="V467" s="45"/>
      <c r="W467" s="45"/>
      <c r="X467" s="45"/>
      <c r="Y467" s="45"/>
      <c r="Z467" s="45"/>
      <c r="AA467" s="45"/>
      <c r="AB467" s="45"/>
      <c r="AC467" s="45"/>
      <c r="AD467" s="45"/>
      <c r="AE467" s="45"/>
      <c r="AF467" s="45"/>
      <c r="AG467" s="45"/>
      <c r="AH467" s="45"/>
      <c r="AI467" s="45"/>
    </row>
    <row r="468" spans="1:35" ht="15.75" customHeight="1" x14ac:dyDescent="0.2">
      <c r="A468" s="56"/>
      <c r="B468" s="263" t="s">
        <v>2127</v>
      </c>
      <c r="C468" s="264" t="s">
        <v>1542</v>
      </c>
      <c r="D468" s="263" t="s">
        <v>73</v>
      </c>
      <c r="E468" s="263" t="s">
        <v>1543</v>
      </c>
      <c r="F468" s="265" t="s">
        <v>52</v>
      </c>
      <c r="G468" s="382">
        <v>1</v>
      </c>
      <c r="H468" s="266">
        <f>VLOOKUP(C468,CPUS!C:K,9,0)</f>
        <v>423.90000000000009</v>
      </c>
      <c r="I468" s="266"/>
      <c r="J468" s="266"/>
      <c r="K468" s="266">
        <f t="shared" si="164"/>
        <v>532.46</v>
      </c>
      <c r="L468" s="266"/>
      <c r="M468" s="266"/>
      <c r="N468" s="266">
        <f t="shared" si="165"/>
        <v>532.46</v>
      </c>
      <c r="O468" s="267"/>
      <c r="P468" s="45"/>
      <c r="Q468" s="45"/>
      <c r="R468" s="45"/>
      <c r="S468" s="45"/>
      <c r="T468" s="45"/>
      <c r="U468" s="45"/>
      <c r="V468" s="45"/>
      <c r="W468" s="45"/>
      <c r="X468" s="45"/>
      <c r="Y468" s="45"/>
      <c r="Z468" s="45"/>
      <c r="AA468" s="45"/>
      <c r="AB468" s="45"/>
      <c r="AC468" s="45"/>
      <c r="AD468" s="45"/>
      <c r="AE468" s="45"/>
      <c r="AF468" s="45"/>
      <c r="AG468" s="45"/>
      <c r="AH468" s="45"/>
      <c r="AI468" s="45"/>
    </row>
    <row r="469" spans="1:35" ht="15.75" customHeight="1" x14ac:dyDescent="0.2">
      <c r="A469" s="56"/>
      <c r="B469" s="263" t="s">
        <v>2128</v>
      </c>
      <c r="C469" s="264">
        <v>94499</v>
      </c>
      <c r="D469" s="263" t="s">
        <v>50</v>
      </c>
      <c r="E469" s="263" t="s">
        <v>1545</v>
      </c>
      <c r="F469" s="265" t="s">
        <v>52</v>
      </c>
      <c r="G469" s="382">
        <v>2</v>
      </c>
      <c r="H469" s="266">
        <f>VLOOKUP(C469,SINAPIJAN26!A:D,4,0)</f>
        <v>243.58</v>
      </c>
      <c r="I469" s="266"/>
      <c r="J469" s="266"/>
      <c r="K469" s="266">
        <f t="shared" si="164"/>
        <v>305.95999999999998</v>
      </c>
      <c r="L469" s="266"/>
      <c r="M469" s="266"/>
      <c r="N469" s="266">
        <f t="shared" si="165"/>
        <v>611.91999999999996</v>
      </c>
      <c r="O469" s="267"/>
      <c r="P469" s="45"/>
      <c r="Q469" s="45"/>
      <c r="R469" s="45"/>
      <c r="S469" s="45"/>
      <c r="T469" s="45"/>
      <c r="U469" s="45"/>
      <c r="V469" s="45"/>
      <c r="W469" s="45"/>
      <c r="X469" s="45"/>
      <c r="Y469" s="45"/>
      <c r="Z469" s="45"/>
      <c r="AA469" s="45"/>
      <c r="AB469" s="45"/>
      <c r="AC469" s="45"/>
      <c r="AD469" s="45"/>
      <c r="AE469" s="45"/>
      <c r="AF469" s="45"/>
      <c r="AG469" s="45"/>
      <c r="AH469" s="45"/>
      <c r="AI469" s="45"/>
    </row>
    <row r="470" spans="1:35" ht="15.75" customHeight="1" x14ac:dyDescent="0.2">
      <c r="A470" s="56"/>
      <c r="B470" s="263" t="s">
        <v>2129</v>
      </c>
      <c r="C470" s="264">
        <v>99624</v>
      </c>
      <c r="D470" s="263" t="s">
        <v>50</v>
      </c>
      <c r="E470" s="263" t="s">
        <v>1547</v>
      </c>
      <c r="F470" s="265" t="s">
        <v>52</v>
      </c>
      <c r="G470" s="382">
        <v>1</v>
      </c>
      <c r="H470" s="266">
        <f>VLOOKUP(C470,SINAPIJAN26!A:D,4,0)</f>
        <v>714.49</v>
      </c>
      <c r="I470" s="266"/>
      <c r="J470" s="266"/>
      <c r="K470" s="266">
        <f t="shared" si="164"/>
        <v>897.47</v>
      </c>
      <c r="L470" s="266"/>
      <c r="M470" s="266"/>
      <c r="N470" s="266">
        <f t="shared" si="165"/>
        <v>897.47</v>
      </c>
      <c r="O470" s="267"/>
      <c r="P470" s="45"/>
      <c r="Q470" s="45"/>
      <c r="R470" s="45"/>
      <c r="S470" s="45"/>
      <c r="T470" s="45"/>
      <c r="U470" s="45"/>
      <c r="V470" s="45"/>
      <c r="W470" s="45"/>
      <c r="X470" s="45"/>
      <c r="Y470" s="45"/>
      <c r="Z470" s="45"/>
      <c r="AA470" s="45"/>
      <c r="AB470" s="45"/>
      <c r="AC470" s="45"/>
      <c r="AD470" s="45"/>
      <c r="AE470" s="45"/>
      <c r="AF470" s="45"/>
      <c r="AG470" s="45"/>
      <c r="AH470" s="45"/>
      <c r="AI470" s="45"/>
    </row>
    <row r="471" spans="1:35" ht="15.75" customHeight="1" x14ac:dyDescent="0.2">
      <c r="A471" s="56"/>
      <c r="B471" s="263" t="s">
        <v>2130</v>
      </c>
      <c r="C471" s="264">
        <v>97495</v>
      </c>
      <c r="D471" s="263" t="s">
        <v>50</v>
      </c>
      <c r="E471" s="263" t="s">
        <v>1549</v>
      </c>
      <c r="F471" s="265" t="s">
        <v>52</v>
      </c>
      <c r="G471" s="382">
        <v>1</v>
      </c>
      <c r="H471" s="266">
        <f>VLOOKUP(C471,SINAPIJAN26!A:D,4,0)</f>
        <v>508.04</v>
      </c>
      <c r="I471" s="266"/>
      <c r="J471" s="266"/>
      <c r="K471" s="266">
        <f t="shared" si="164"/>
        <v>638.15</v>
      </c>
      <c r="L471" s="266"/>
      <c r="M471" s="266"/>
      <c r="N471" s="266">
        <f t="shared" si="165"/>
        <v>638.15</v>
      </c>
      <c r="O471" s="267"/>
      <c r="P471" s="45"/>
      <c r="Q471" s="45"/>
      <c r="R471" s="45"/>
      <c r="S471" s="45"/>
      <c r="T471" s="45"/>
      <c r="U471" s="45"/>
      <c r="V471" s="45"/>
      <c r="W471" s="45"/>
      <c r="X471" s="45"/>
      <c r="Y471" s="45"/>
      <c r="Z471" s="45"/>
      <c r="AA471" s="45"/>
      <c r="AB471" s="45"/>
      <c r="AC471" s="45"/>
      <c r="AD471" s="45"/>
      <c r="AE471" s="45"/>
      <c r="AF471" s="45"/>
      <c r="AG471" s="45"/>
      <c r="AH471" s="45"/>
      <c r="AI471" s="45"/>
    </row>
    <row r="472" spans="1:35" ht="15.75" customHeight="1" x14ac:dyDescent="0.2">
      <c r="A472" s="45"/>
      <c r="B472" s="263" t="s">
        <v>2131</v>
      </c>
      <c r="C472" s="264">
        <v>101917</v>
      </c>
      <c r="D472" s="263" t="s">
        <v>50</v>
      </c>
      <c r="E472" s="263" t="s">
        <v>1551</v>
      </c>
      <c r="F472" s="265" t="s">
        <v>52</v>
      </c>
      <c r="G472" s="382">
        <v>1</v>
      </c>
      <c r="H472" s="266">
        <f>VLOOKUP(C472,SINAPIJAN26!A:D,4,0)</f>
        <v>185.44</v>
      </c>
      <c r="I472" s="266"/>
      <c r="J472" s="266"/>
      <c r="K472" s="266">
        <f t="shared" si="164"/>
        <v>232.93</v>
      </c>
      <c r="L472" s="266"/>
      <c r="M472" s="266"/>
      <c r="N472" s="266">
        <f t="shared" si="165"/>
        <v>232.93</v>
      </c>
      <c r="O472" s="267"/>
      <c r="P472" s="45"/>
      <c r="Q472" s="45"/>
      <c r="R472" s="45"/>
      <c r="S472" s="45"/>
      <c r="T472" s="45"/>
      <c r="U472" s="45"/>
      <c r="V472" s="45"/>
      <c r="W472" s="45"/>
      <c r="X472" s="45"/>
      <c r="Y472" s="45"/>
      <c r="Z472" s="45"/>
      <c r="AA472" s="45"/>
      <c r="AB472" s="45"/>
      <c r="AC472" s="45"/>
      <c r="AD472" s="45"/>
      <c r="AE472" s="45"/>
      <c r="AF472" s="45"/>
      <c r="AG472" s="45"/>
      <c r="AH472" s="45"/>
      <c r="AI472" s="45"/>
    </row>
    <row r="473" spans="1:35" ht="15.75" customHeight="1" x14ac:dyDescent="0.2">
      <c r="A473" s="45"/>
      <c r="B473" s="263" t="s">
        <v>2132</v>
      </c>
      <c r="C473" s="264" t="s">
        <v>1552</v>
      </c>
      <c r="D473" s="263" t="s">
        <v>73</v>
      </c>
      <c r="E473" s="263" t="s">
        <v>1553</v>
      </c>
      <c r="F473" s="265" t="s">
        <v>52</v>
      </c>
      <c r="G473" s="382">
        <v>2</v>
      </c>
      <c r="H473" s="266">
        <f>VLOOKUP(C473,CPUS!C:K,9,0)</f>
        <v>14.502129999999999</v>
      </c>
      <c r="I473" s="266"/>
      <c r="J473" s="266"/>
      <c r="K473" s="266">
        <f t="shared" si="164"/>
        <v>18.22</v>
      </c>
      <c r="L473" s="266"/>
      <c r="M473" s="266"/>
      <c r="N473" s="266">
        <f t="shared" si="165"/>
        <v>36.44</v>
      </c>
      <c r="O473" s="267"/>
      <c r="P473" s="45"/>
      <c r="Q473" s="45"/>
      <c r="R473" s="45"/>
      <c r="S473" s="45"/>
      <c r="T473" s="45"/>
      <c r="U473" s="45"/>
      <c r="V473" s="45"/>
      <c r="W473" s="45"/>
      <c r="X473" s="45"/>
      <c r="Y473" s="45"/>
      <c r="Z473" s="45"/>
      <c r="AA473" s="45"/>
      <c r="AB473" s="45"/>
      <c r="AC473" s="45"/>
      <c r="AD473" s="45"/>
      <c r="AE473" s="45"/>
      <c r="AF473" s="45"/>
      <c r="AG473" s="45"/>
      <c r="AH473" s="45"/>
      <c r="AI473" s="45"/>
    </row>
    <row r="474" spans="1:35" ht="15.75" customHeight="1" x14ac:dyDescent="0.2">
      <c r="A474" s="45"/>
      <c r="B474" s="263" t="s">
        <v>2133</v>
      </c>
      <c r="C474" s="264">
        <v>97492</v>
      </c>
      <c r="D474" s="263" t="s">
        <v>50</v>
      </c>
      <c r="E474" s="263" t="s">
        <v>1555</v>
      </c>
      <c r="F474" s="265" t="s">
        <v>52</v>
      </c>
      <c r="G474" s="382">
        <v>2</v>
      </c>
      <c r="H474" s="266">
        <f>VLOOKUP(C474,SINAPIJAN26!A:D,4,0)</f>
        <v>142.99</v>
      </c>
      <c r="I474" s="266"/>
      <c r="J474" s="266"/>
      <c r="K474" s="266">
        <f t="shared" si="164"/>
        <v>179.61</v>
      </c>
      <c r="L474" s="266"/>
      <c r="M474" s="266"/>
      <c r="N474" s="266">
        <f t="shared" si="165"/>
        <v>359.22</v>
      </c>
      <c r="O474" s="267"/>
      <c r="P474" s="45"/>
      <c r="Q474" s="45"/>
      <c r="R474" s="45"/>
      <c r="S474" s="45"/>
      <c r="T474" s="45"/>
      <c r="U474" s="45"/>
      <c r="V474" s="45"/>
      <c r="W474" s="45"/>
      <c r="X474" s="45"/>
      <c r="Y474" s="45"/>
      <c r="Z474" s="45"/>
      <c r="AA474" s="45"/>
      <c r="AB474" s="45"/>
      <c r="AC474" s="45"/>
      <c r="AD474" s="45"/>
      <c r="AE474" s="45"/>
      <c r="AF474" s="45"/>
      <c r="AG474" s="45"/>
      <c r="AH474" s="45"/>
      <c r="AI474" s="45"/>
    </row>
    <row r="475" spans="1:35" ht="15.75" customHeight="1" x14ac:dyDescent="0.2">
      <c r="A475" s="45"/>
      <c r="B475" s="263" t="s">
        <v>2134</v>
      </c>
      <c r="C475" s="264">
        <v>92893</v>
      </c>
      <c r="D475" s="263" t="s">
        <v>50</v>
      </c>
      <c r="E475" s="263" t="s">
        <v>1557</v>
      </c>
      <c r="F475" s="265" t="s">
        <v>52</v>
      </c>
      <c r="G475" s="382">
        <v>2</v>
      </c>
      <c r="H475" s="266">
        <f>VLOOKUP(C475,SINAPIJAN26!A:D,4,0)</f>
        <v>91.38</v>
      </c>
      <c r="I475" s="266"/>
      <c r="J475" s="266"/>
      <c r="K475" s="266">
        <f t="shared" si="164"/>
        <v>114.78</v>
      </c>
      <c r="L475" s="266"/>
      <c r="M475" s="266"/>
      <c r="N475" s="266">
        <f t="shared" si="165"/>
        <v>229.56</v>
      </c>
      <c r="O475" s="267"/>
      <c r="P475" s="45"/>
      <c r="Q475" s="45"/>
      <c r="R475" s="45"/>
      <c r="S475" s="45"/>
      <c r="T475" s="45"/>
      <c r="U475" s="45"/>
      <c r="V475" s="45"/>
      <c r="W475" s="45"/>
      <c r="X475" s="45"/>
      <c r="Y475" s="45"/>
      <c r="Z475" s="45"/>
      <c r="AA475" s="45"/>
      <c r="AB475" s="45"/>
      <c r="AC475" s="45"/>
      <c r="AD475" s="45"/>
      <c r="AE475" s="45"/>
      <c r="AF475" s="45"/>
      <c r="AG475" s="45"/>
      <c r="AH475" s="45"/>
      <c r="AI475" s="45"/>
    </row>
    <row r="476" spans="1:35" ht="15.75" customHeight="1" x14ac:dyDescent="0.2">
      <c r="A476" s="45"/>
      <c r="B476" s="263" t="s">
        <v>2135</v>
      </c>
      <c r="C476" s="264" t="s">
        <v>1558</v>
      </c>
      <c r="D476" s="263" t="s">
        <v>73</v>
      </c>
      <c r="E476" s="263" t="s">
        <v>1559</v>
      </c>
      <c r="F476" s="265" t="s">
        <v>52</v>
      </c>
      <c r="G476" s="382">
        <v>1</v>
      </c>
      <c r="H476" s="266">
        <f>VLOOKUP(C476,CPUS!C:K,9,0)</f>
        <v>510.50232</v>
      </c>
      <c r="I476" s="266"/>
      <c r="J476" s="266"/>
      <c r="K476" s="266">
        <f t="shared" si="164"/>
        <v>641.24</v>
      </c>
      <c r="L476" s="266"/>
      <c r="M476" s="266"/>
      <c r="N476" s="266">
        <f t="shared" si="165"/>
        <v>641.24</v>
      </c>
      <c r="O476" s="267"/>
      <c r="P476" s="45"/>
      <c r="Q476" s="45"/>
      <c r="R476" s="45"/>
      <c r="S476" s="45"/>
      <c r="T476" s="45"/>
      <c r="U476" s="45"/>
      <c r="V476" s="45"/>
      <c r="W476" s="45"/>
      <c r="X476" s="45"/>
      <c r="Y476" s="45"/>
      <c r="Z476" s="45"/>
      <c r="AA476" s="45"/>
      <c r="AB476" s="45"/>
      <c r="AC476" s="45"/>
      <c r="AD476" s="45"/>
      <c r="AE476" s="45"/>
      <c r="AF476" s="45"/>
      <c r="AG476" s="45"/>
      <c r="AH476" s="45"/>
      <c r="AI476" s="45"/>
    </row>
    <row r="477" spans="1:35" ht="15.75" customHeight="1" x14ac:dyDescent="0.2">
      <c r="A477" s="45"/>
      <c r="B477" s="263" t="s">
        <v>2136</v>
      </c>
      <c r="C477" s="264">
        <v>92336</v>
      </c>
      <c r="D477" s="263" t="s">
        <v>50</v>
      </c>
      <c r="E477" s="263" t="s">
        <v>879</v>
      </c>
      <c r="F477" s="265" t="s">
        <v>83</v>
      </c>
      <c r="G477" s="382">
        <v>210</v>
      </c>
      <c r="H477" s="266">
        <f>VLOOKUP(C477,SINAPIJAN26!A:D,4,0)</f>
        <v>114.74</v>
      </c>
      <c r="I477" s="266"/>
      <c r="J477" s="266"/>
      <c r="K477" s="266">
        <f t="shared" si="164"/>
        <v>144.12</v>
      </c>
      <c r="L477" s="266"/>
      <c r="M477" s="266"/>
      <c r="N477" s="266">
        <f t="shared" si="165"/>
        <v>30265.200000000001</v>
      </c>
      <c r="O477" s="267"/>
      <c r="P477" s="45"/>
      <c r="Q477" s="45"/>
      <c r="R477" s="45"/>
      <c r="S477" s="45"/>
      <c r="T477" s="45"/>
      <c r="U477" s="45"/>
      <c r="V477" s="45"/>
      <c r="W477" s="45"/>
      <c r="X477" s="45"/>
      <c r="Y477" s="45"/>
      <c r="Z477" s="45"/>
      <c r="AA477" s="45"/>
      <c r="AB477" s="45"/>
      <c r="AC477" s="45"/>
      <c r="AD477" s="45"/>
      <c r="AE477" s="45"/>
      <c r="AF477" s="45"/>
      <c r="AG477" s="45"/>
      <c r="AH477" s="45"/>
      <c r="AI477" s="45"/>
    </row>
    <row r="478" spans="1:35" ht="15.75" customHeight="1" x14ac:dyDescent="0.2">
      <c r="A478" s="45"/>
      <c r="B478" s="263" t="s">
        <v>2137</v>
      </c>
      <c r="C478" s="264">
        <v>92364</v>
      </c>
      <c r="D478" s="263" t="s">
        <v>50</v>
      </c>
      <c r="E478" s="263" t="s">
        <v>1561</v>
      </c>
      <c r="F478" s="265" t="s">
        <v>83</v>
      </c>
      <c r="G478" s="382">
        <v>6</v>
      </c>
      <c r="H478" s="266">
        <f>VLOOKUP(C478,SINAPIJAN26!A:D,4,0)</f>
        <v>57.53</v>
      </c>
      <c r="I478" s="266"/>
      <c r="J478" s="266"/>
      <c r="K478" s="266">
        <f t="shared" si="164"/>
        <v>72.260000000000005</v>
      </c>
      <c r="L478" s="266"/>
      <c r="M478" s="266"/>
      <c r="N478" s="266">
        <f t="shared" si="165"/>
        <v>433.56</v>
      </c>
      <c r="O478" s="267"/>
      <c r="P478" s="45"/>
      <c r="Q478" s="45"/>
      <c r="R478" s="45"/>
      <c r="S478" s="45"/>
      <c r="T478" s="45"/>
      <c r="U478" s="45"/>
      <c r="V478" s="45"/>
      <c r="W478" s="45"/>
      <c r="X478" s="45"/>
      <c r="Y478" s="45"/>
      <c r="Z478" s="45"/>
      <c r="AA478" s="45"/>
      <c r="AB478" s="45"/>
      <c r="AC478" s="45"/>
      <c r="AD478" s="45"/>
      <c r="AE478" s="45"/>
      <c r="AF478" s="45"/>
      <c r="AG478" s="45"/>
      <c r="AH478" s="45"/>
      <c r="AI478" s="45"/>
    </row>
    <row r="479" spans="1:35" ht="15.75" customHeight="1" x14ac:dyDescent="0.2">
      <c r="A479" s="45"/>
      <c r="B479" s="263" t="s">
        <v>2138</v>
      </c>
      <c r="C479" s="264">
        <v>96765</v>
      </c>
      <c r="D479" s="263" t="s">
        <v>50</v>
      </c>
      <c r="E479" s="263" t="s">
        <v>1563</v>
      </c>
      <c r="F479" s="265" t="s">
        <v>52</v>
      </c>
      <c r="G479" s="382">
        <v>5</v>
      </c>
      <c r="H479" s="266">
        <f>VLOOKUP(C479,SINAPIJAN26!A:D,4,0)</f>
        <v>1707.45</v>
      </c>
      <c r="I479" s="266"/>
      <c r="J479" s="266"/>
      <c r="K479" s="266">
        <f t="shared" si="164"/>
        <v>2144.73</v>
      </c>
      <c r="L479" s="266"/>
      <c r="M479" s="266"/>
      <c r="N479" s="266">
        <f t="shared" si="165"/>
        <v>10723.65</v>
      </c>
      <c r="O479" s="267"/>
      <c r="P479" s="45"/>
      <c r="Q479" s="45"/>
      <c r="R479" s="45"/>
      <c r="S479" s="45"/>
      <c r="T479" s="45"/>
      <c r="U479" s="45"/>
      <c r="V479" s="45"/>
      <c r="W479" s="45"/>
      <c r="X479" s="45"/>
      <c r="Y479" s="45"/>
      <c r="Z479" s="45"/>
      <c r="AA479" s="45"/>
      <c r="AB479" s="45"/>
      <c r="AC479" s="45"/>
      <c r="AD479" s="45"/>
      <c r="AE479" s="45"/>
      <c r="AF479" s="45"/>
      <c r="AG479" s="45"/>
      <c r="AH479" s="45"/>
      <c r="AI479" s="45"/>
    </row>
    <row r="480" spans="1:35" ht="15.75" customHeight="1" x14ac:dyDescent="0.2">
      <c r="A480" s="45"/>
      <c r="B480" s="263" t="s">
        <v>2139</v>
      </c>
      <c r="C480" s="264">
        <v>97440</v>
      </c>
      <c r="D480" s="263" t="s">
        <v>50</v>
      </c>
      <c r="E480" s="263" t="s">
        <v>1565</v>
      </c>
      <c r="F480" s="265" t="s">
        <v>52</v>
      </c>
      <c r="G480" s="382">
        <v>5</v>
      </c>
      <c r="H480" s="266">
        <f>VLOOKUP(C480,SINAPIJAN26!A:D,4,0)</f>
        <v>176.05</v>
      </c>
      <c r="I480" s="266"/>
      <c r="J480" s="266"/>
      <c r="K480" s="266">
        <f t="shared" si="164"/>
        <v>221.14</v>
      </c>
      <c r="L480" s="266"/>
      <c r="M480" s="266"/>
      <c r="N480" s="266">
        <f t="shared" si="165"/>
        <v>1105.7</v>
      </c>
      <c r="O480" s="267"/>
      <c r="P480" s="45"/>
      <c r="Q480" s="45"/>
      <c r="R480" s="45"/>
      <c r="S480" s="45"/>
      <c r="T480" s="45"/>
      <c r="U480" s="45"/>
      <c r="V480" s="45"/>
      <c r="W480" s="45"/>
      <c r="X480" s="45"/>
      <c r="Y480" s="45"/>
      <c r="Z480" s="45"/>
      <c r="AA480" s="45"/>
      <c r="AB480" s="45"/>
      <c r="AC480" s="45"/>
      <c r="AD480" s="45"/>
      <c r="AE480" s="45"/>
      <c r="AF480" s="45"/>
      <c r="AG480" s="45"/>
      <c r="AH480" s="45"/>
      <c r="AI480" s="45"/>
    </row>
    <row r="481" spans="1:35" ht="15.75" customHeight="1" x14ac:dyDescent="0.2">
      <c r="A481" s="45"/>
      <c r="B481" s="263" t="s">
        <v>2140</v>
      </c>
      <c r="C481" s="264">
        <v>97436</v>
      </c>
      <c r="D481" s="263" t="s">
        <v>50</v>
      </c>
      <c r="E481" s="263" t="s">
        <v>1567</v>
      </c>
      <c r="F481" s="265" t="s">
        <v>52</v>
      </c>
      <c r="G481" s="382">
        <v>23</v>
      </c>
      <c r="H481" s="266">
        <f>VLOOKUP(C481,SINAPIJAN26!A:D,4,0)</f>
        <v>118.38</v>
      </c>
      <c r="I481" s="266"/>
      <c r="J481" s="266"/>
      <c r="K481" s="266">
        <f t="shared" si="164"/>
        <v>148.69999999999999</v>
      </c>
      <c r="L481" s="266"/>
      <c r="M481" s="266"/>
      <c r="N481" s="266">
        <f t="shared" si="165"/>
        <v>3420.1</v>
      </c>
      <c r="O481" s="267"/>
      <c r="P481" s="45"/>
      <c r="Q481" s="45"/>
      <c r="R481" s="45"/>
      <c r="S481" s="45"/>
      <c r="T481" s="45"/>
      <c r="U481" s="45"/>
      <c r="V481" s="45"/>
      <c r="W481" s="45"/>
      <c r="X481" s="45"/>
      <c r="Y481" s="45"/>
      <c r="Z481" s="45"/>
      <c r="AA481" s="45"/>
      <c r="AB481" s="45"/>
      <c r="AC481" s="45"/>
      <c r="AD481" s="45"/>
      <c r="AE481" s="45"/>
      <c r="AF481" s="45"/>
      <c r="AG481" s="45"/>
      <c r="AH481" s="45"/>
      <c r="AI481" s="45"/>
    </row>
    <row r="482" spans="1:35" ht="15.75" customHeight="1" x14ac:dyDescent="0.2">
      <c r="A482" s="45"/>
      <c r="B482" s="263" t="s">
        <v>2363</v>
      </c>
      <c r="C482" s="264">
        <v>97431</v>
      </c>
      <c r="D482" s="263" t="s">
        <v>50</v>
      </c>
      <c r="E482" s="263" t="s">
        <v>1569</v>
      </c>
      <c r="F482" s="265" t="s">
        <v>52</v>
      </c>
      <c r="G482" s="382">
        <v>88</v>
      </c>
      <c r="H482" s="266">
        <f>VLOOKUP(C482,SINAPIJAN26!A:D,4,0)</f>
        <v>51.07</v>
      </c>
      <c r="I482" s="266"/>
      <c r="J482" s="266"/>
      <c r="K482" s="266">
        <f t="shared" si="164"/>
        <v>64.150000000000006</v>
      </c>
      <c r="L482" s="266"/>
      <c r="M482" s="266"/>
      <c r="N482" s="266">
        <f t="shared" si="165"/>
        <v>5645.2</v>
      </c>
      <c r="O482" s="267"/>
      <c r="P482" s="45"/>
      <c r="Q482" s="45"/>
      <c r="R482" s="45"/>
      <c r="S482" s="45"/>
      <c r="T482" s="45"/>
      <c r="U482" s="45"/>
      <c r="V482" s="45"/>
      <c r="W482" s="45"/>
      <c r="X482" s="45"/>
      <c r="Y482" s="45"/>
      <c r="Z482" s="45"/>
      <c r="AA482" s="45"/>
      <c r="AB482" s="45"/>
      <c r="AC482" s="45"/>
      <c r="AD482" s="45"/>
      <c r="AE482" s="45"/>
      <c r="AF482" s="45"/>
      <c r="AG482" s="45"/>
      <c r="AH482" s="45"/>
      <c r="AI482" s="45"/>
    </row>
    <row r="483" spans="1:35" ht="15.75" customHeight="1" x14ac:dyDescent="0.2">
      <c r="A483" s="45"/>
      <c r="B483" s="263" t="s">
        <v>2581</v>
      </c>
      <c r="C483" s="264">
        <v>97430</v>
      </c>
      <c r="D483" s="263" t="s">
        <v>50</v>
      </c>
      <c r="E483" s="263" t="s">
        <v>1571</v>
      </c>
      <c r="F483" s="265" t="s">
        <v>52</v>
      </c>
      <c r="G483" s="382">
        <v>10</v>
      </c>
      <c r="H483" s="266">
        <f>VLOOKUP(C483,SINAPIJAN26!A:D,4,0)</f>
        <v>48.28</v>
      </c>
      <c r="I483" s="266"/>
      <c r="J483" s="266"/>
      <c r="K483" s="266">
        <f t="shared" si="164"/>
        <v>60.64</v>
      </c>
      <c r="L483" s="266"/>
      <c r="M483" s="266"/>
      <c r="N483" s="266">
        <f t="shared" si="165"/>
        <v>606.4</v>
      </c>
      <c r="O483" s="267"/>
      <c r="P483" s="45"/>
      <c r="Q483" s="45"/>
      <c r="R483" s="45"/>
      <c r="S483" s="45"/>
      <c r="T483" s="45"/>
      <c r="U483" s="45"/>
      <c r="V483" s="45"/>
      <c r="W483" s="45"/>
      <c r="X483" s="45"/>
      <c r="Y483" s="45"/>
      <c r="Z483" s="45"/>
      <c r="AA483" s="45"/>
      <c r="AB483" s="45"/>
      <c r="AC483" s="45"/>
      <c r="AD483" s="45"/>
      <c r="AE483" s="45"/>
      <c r="AF483" s="45"/>
      <c r="AG483" s="45"/>
      <c r="AH483" s="45"/>
      <c r="AI483" s="45"/>
    </row>
    <row r="484" spans="1:35" ht="15.75" customHeight="1" x14ac:dyDescent="0.2">
      <c r="A484" s="45"/>
      <c r="B484" s="263" t="s">
        <v>2582</v>
      </c>
      <c r="C484" s="264" t="s">
        <v>1080</v>
      </c>
      <c r="D484" s="263" t="s">
        <v>73</v>
      </c>
      <c r="E484" s="263" t="s">
        <v>406</v>
      </c>
      <c r="F484" s="265" t="s">
        <v>52</v>
      </c>
      <c r="G484" s="382">
        <v>1</v>
      </c>
      <c r="H484" s="266">
        <f>VLOOKUP(C484,CPUS!C:K,9,0)</f>
        <v>14.008000000000001</v>
      </c>
      <c r="I484" s="266"/>
      <c r="J484" s="266"/>
      <c r="K484" s="266">
        <f t="shared" si="164"/>
        <v>17.600000000000001</v>
      </c>
      <c r="L484" s="266"/>
      <c r="M484" s="266"/>
      <c r="N484" s="266">
        <f t="shared" si="165"/>
        <v>17.600000000000001</v>
      </c>
      <c r="O484" s="267"/>
      <c r="P484" s="45"/>
      <c r="Q484" s="45"/>
      <c r="R484" s="45"/>
      <c r="S484" s="45"/>
      <c r="T484" s="45"/>
      <c r="U484" s="45"/>
      <c r="V484" s="45"/>
      <c r="W484" s="45"/>
      <c r="X484" s="45"/>
      <c r="Y484" s="45"/>
      <c r="Z484" s="45"/>
      <c r="AA484" s="45"/>
      <c r="AB484" s="45"/>
      <c r="AC484" s="45"/>
      <c r="AD484" s="45"/>
      <c r="AE484" s="45"/>
      <c r="AF484" s="45"/>
      <c r="AG484" s="45"/>
      <c r="AH484" s="45"/>
      <c r="AI484" s="45"/>
    </row>
    <row r="485" spans="1:35" ht="15.75" customHeight="1" x14ac:dyDescent="0.2">
      <c r="A485" s="45"/>
      <c r="B485" s="259" t="s">
        <v>469</v>
      </c>
      <c r="C485" s="259"/>
      <c r="D485" s="259"/>
      <c r="E485" s="259" t="s">
        <v>1253</v>
      </c>
      <c r="F485" s="259"/>
      <c r="G485" s="185"/>
      <c r="H485" s="185"/>
      <c r="I485" s="259"/>
      <c r="J485" s="259"/>
      <c r="K485" s="259"/>
      <c r="L485" s="259"/>
      <c r="M485" s="259"/>
      <c r="N485" s="261">
        <f>SUM(N486)</f>
        <v>33920.9</v>
      </c>
      <c r="O485" s="262"/>
      <c r="P485" s="45"/>
      <c r="Q485" s="45"/>
      <c r="R485" s="45"/>
      <c r="S485" s="45"/>
      <c r="T485" s="45"/>
      <c r="U485" s="45"/>
      <c r="V485" s="45"/>
      <c r="W485" s="45"/>
      <c r="X485" s="45"/>
      <c r="Y485" s="45"/>
      <c r="Z485" s="45"/>
      <c r="AA485" s="45"/>
      <c r="AB485" s="45"/>
      <c r="AC485" s="45"/>
      <c r="AD485" s="45"/>
      <c r="AE485" s="45"/>
      <c r="AF485" s="45"/>
      <c r="AG485" s="45"/>
      <c r="AH485" s="45"/>
      <c r="AI485" s="45"/>
    </row>
    <row r="486" spans="1:35" ht="15.75" customHeight="1" x14ac:dyDescent="0.2">
      <c r="A486" s="45"/>
      <c r="B486" s="259" t="s">
        <v>471</v>
      </c>
      <c r="C486" s="259"/>
      <c r="D486" s="259"/>
      <c r="E486" s="259" t="s">
        <v>396</v>
      </c>
      <c r="F486" s="259"/>
      <c r="G486" s="185"/>
      <c r="H486" s="185"/>
      <c r="I486" s="259"/>
      <c r="J486" s="259"/>
      <c r="K486" s="259"/>
      <c r="L486" s="259"/>
      <c r="M486" s="259"/>
      <c r="N486" s="261">
        <f>SUM(N487:N502)</f>
        <v>33920.9</v>
      </c>
      <c r="O486" s="262"/>
      <c r="P486" s="45"/>
      <c r="Q486" s="45"/>
      <c r="R486" s="45"/>
      <c r="S486" s="45"/>
      <c r="T486" s="45"/>
      <c r="U486" s="45"/>
      <c r="V486" s="45"/>
      <c r="W486" s="45"/>
      <c r="X486" s="45"/>
      <c r="Y486" s="45"/>
      <c r="Z486" s="45"/>
      <c r="AA486" s="45"/>
      <c r="AB486" s="45"/>
      <c r="AC486" s="45"/>
      <c r="AD486" s="45"/>
      <c r="AE486" s="45"/>
      <c r="AF486" s="45"/>
      <c r="AG486" s="45"/>
      <c r="AH486" s="45"/>
      <c r="AI486" s="45"/>
    </row>
    <row r="487" spans="1:35" ht="15.75" customHeight="1" x14ac:dyDescent="0.2">
      <c r="A487" s="45"/>
      <c r="B487" s="263" t="s">
        <v>1706</v>
      </c>
      <c r="C487" s="264" t="s">
        <v>17589</v>
      </c>
      <c r="D487" s="263" t="s">
        <v>73</v>
      </c>
      <c r="E487" s="263" t="s">
        <v>1020</v>
      </c>
      <c r="F487" s="265" t="s">
        <v>231</v>
      </c>
      <c r="G487" s="382">
        <v>4</v>
      </c>
      <c r="H487" s="266">
        <f>VLOOKUP(C487,CPUS!C:K,9,0)</f>
        <v>843.6</v>
      </c>
      <c r="I487" s="266"/>
      <c r="J487" s="266"/>
      <c r="K487" s="266">
        <f t="shared" ref="K487" si="166">ROUND(H487*(1+25.61%),2)</f>
        <v>1059.6500000000001</v>
      </c>
      <c r="L487" s="266"/>
      <c r="M487" s="266"/>
      <c r="N487" s="266">
        <f t="shared" ref="N487" si="167">ROUND(K487*G487,2)</f>
        <v>4238.6000000000004</v>
      </c>
      <c r="O487" s="267"/>
      <c r="P487" s="45"/>
      <c r="Q487" s="45"/>
      <c r="R487" s="45"/>
      <c r="S487" s="45"/>
      <c r="T487" s="45"/>
      <c r="U487" s="45"/>
      <c r="V487" s="45"/>
      <c r="W487" s="45"/>
      <c r="X487" s="45"/>
      <c r="Y487" s="45"/>
      <c r="Z487" s="45"/>
      <c r="AA487" s="45"/>
      <c r="AB487" s="45"/>
      <c r="AC487" s="45"/>
      <c r="AD487" s="45"/>
      <c r="AE487" s="45"/>
      <c r="AF487" s="45"/>
      <c r="AG487" s="45"/>
      <c r="AH487" s="45"/>
      <c r="AI487" s="45"/>
    </row>
    <row r="488" spans="1:35" ht="15.75" customHeight="1" x14ac:dyDescent="0.2">
      <c r="A488" s="45"/>
      <c r="B488" s="263" t="s">
        <v>1707</v>
      </c>
      <c r="C488" s="264" t="s">
        <v>1085</v>
      </c>
      <c r="D488" s="263" t="s">
        <v>73</v>
      </c>
      <c r="E488" s="263" t="s">
        <v>1086</v>
      </c>
      <c r="F488" s="265" t="s">
        <v>52</v>
      </c>
      <c r="G488" s="382">
        <v>1</v>
      </c>
      <c r="H488" s="266">
        <f>VLOOKUP(C488,CPUS!C:K,9,0)</f>
        <v>666.37031200000001</v>
      </c>
      <c r="I488" s="266"/>
      <c r="J488" s="266"/>
      <c r="K488" s="266">
        <f t="shared" ref="K488:K502" si="168">ROUND(H488*(1+25.61%),2)</f>
        <v>837.03</v>
      </c>
      <c r="L488" s="266"/>
      <c r="M488" s="266"/>
      <c r="N488" s="266">
        <f t="shared" ref="N488:N502" si="169">ROUND(K488*G488,2)</f>
        <v>837.03</v>
      </c>
      <c r="O488" s="267"/>
      <c r="P488" s="184"/>
      <c r="Q488" s="45"/>
      <c r="R488" s="45"/>
      <c r="S488" s="45"/>
      <c r="T488" s="45"/>
      <c r="U488" s="45"/>
      <c r="V488" s="45"/>
      <c r="W488" s="45"/>
      <c r="X488" s="45"/>
      <c r="Y488" s="45"/>
      <c r="Z488" s="45"/>
      <c r="AA488" s="45"/>
      <c r="AB488" s="45"/>
      <c r="AC488" s="45"/>
      <c r="AD488" s="45"/>
      <c r="AE488" s="45"/>
      <c r="AF488" s="45"/>
      <c r="AG488" s="45"/>
      <c r="AH488" s="45"/>
      <c r="AI488" s="45"/>
    </row>
    <row r="489" spans="1:35" ht="15.75" customHeight="1" x14ac:dyDescent="0.2">
      <c r="A489" s="45"/>
      <c r="B489" s="263" t="s">
        <v>1710</v>
      </c>
      <c r="C489" s="264" t="s">
        <v>1572</v>
      </c>
      <c r="D489" s="263" t="s">
        <v>73</v>
      </c>
      <c r="E489" s="263" t="s">
        <v>1573</v>
      </c>
      <c r="F489" s="265" t="s">
        <v>52</v>
      </c>
      <c r="G489" s="382">
        <v>1</v>
      </c>
      <c r="H489" s="266">
        <f>VLOOKUP(C489,CPUS!C:K,9,0)</f>
        <v>85.863760000000013</v>
      </c>
      <c r="I489" s="266"/>
      <c r="J489" s="266"/>
      <c r="K489" s="266">
        <f t="shared" si="168"/>
        <v>107.85</v>
      </c>
      <c r="L489" s="266"/>
      <c r="M489" s="266"/>
      <c r="N489" s="266">
        <f t="shared" si="169"/>
        <v>107.85</v>
      </c>
      <c r="O489" s="267"/>
      <c r="P489" s="45"/>
      <c r="Q489" s="45"/>
      <c r="R489" s="45"/>
      <c r="S489" s="45"/>
      <c r="T489" s="45"/>
      <c r="U489" s="45"/>
      <c r="V489" s="45"/>
      <c r="W489" s="45"/>
      <c r="X489" s="45"/>
      <c r="Y489" s="45"/>
      <c r="Z489" s="45"/>
      <c r="AA489" s="45"/>
      <c r="AB489" s="45"/>
      <c r="AC489" s="45"/>
      <c r="AD489" s="45"/>
      <c r="AE489" s="45"/>
      <c r="AF489" s="45"/>
      <c r="AG489" s="45"/>
      <c r="AH489" s="45"/>
      <c r="AI489" s="45"/>
    </row>
    <row r="490" spans="1:35" ht="15.75" customHeight="1" x14ac:dyDescent="0.2">
      <c r="A490" s="45"/>
      <c r="B490" s="263" t="s">
        <v>1711</v>
      </c>
      <c r="C490" s="264">
        <v>104063</v>
      </c>
      <c r="D490" s="263" t="s">
        <v>50</v>
      </c>
      <c r="E490" s="263" t="s">
        <v>368</v>
      </c>
      <c r="F490" s="265" t="s">
        <v>52</v>
      </c>
      <c r="G490" s="382">
        <v>6</v>
      </c>
      <c r="H490" s="266">
        <f>VLOOKUP(C490,SINAPIJAN26!A:D,4,0)</f>
        <v>77.86</v>
      </c>
      <c r="I490" s="266"/>
      <c r="J490" s="266"/>
      <c r="K490" s="266">
        <f t="shared" si="168"/>
        <v>97.8</v>
      </c>
      <c r="L490" s="266"/>
      <c r="M490" s="266"/>
      <c r="N490" s="266">
        <f t="shared" si="169"/>
        <v>586.79999999999995</v>
      </c>
      <c r="O490" s="267"/>
      <c r="P490" s="45"/>
      <c r="Q490" s="45"/>
      <c r="R490" s="45"/>
      <c r="S490" s="45"/>
      <c r="T490" s="45"/>
      <c r="U490" s="45"/>
      <c r="V490" s="45"/>
      <c r="W490" s="45"/>
      <c r="X490" s="45"/>
      <c r="Y490" s="45"/>
      <c r="Z490" s="45"/>
      <c r="AA490" s="45"/>
      <c r="AB490" s="45"/>
      <c r="AC490" s="45"/>
      <c r="AD490" s="45"/>
      <c r="AE490" s="45"/>
      <c r="AF490" s="45"/>
      <c r="AG490" s="45"/>
      <c r="AH490" s="45"/>
      <c r="AI490" s="45"/>
    </row>
    <row r="491" spans="1:35" ht="15.75" customHeight="1" x14ac:dyDescent="0.2">
      <c r="A491" s="45"/>
      <c r="B491" s="263" t="s">
        <v>1712</v>
      </c>
      <c r="C491" s="264">
        <v>89811</v>
      </c>
      <c r="D491" s="263" t="s">
        <v>50</v>
      </c>
      <c r="E491" s="263" t="s">
        <v>370</v>
      </c>
      <c r="F491" s="265" t="s">
        <v>52</v>
      </c>
      <c r="G491" s="382">
        <v>21</v>
      </c>
      <c r="H491" s="266">
        <f>VLOOKUP(C491,SINAPIJAN26!A:D,4,0)</f>
        <v>50.26</v>
      </c>
      <c r="I491" s="266"/>
      <c r="J491" s="266"/>
      <c r="K491" s="266">
        <f t="shared" si="168"/>
        <v>63.13</v>
      </c>
      <c r="L491" s="266"/>
      <c r="M491" s="266"/>
      <c r="N491" s="266">
        <f t="shared" si="169"/>
        <v>1325.73</v>
      </c>
      <c r="O491" s="267"/>
      <c r="P491" s="45"/>
      <c r="Q491" s="45"/>
      <c r="R491" s="45"/>
      <c r="S491" s="45"/>
      <c r="T491" s="45"/>
      <c r="U491" s="45"/>
      <c r="V491" s="45"/>
      <c r="W491" s="45"/>
      <c r="X491" s="45"/>
      <c r="Y491" s="45"/>
      <c r="Z491" s="45"/>
      <c r="AA491" s="45"/>
      <c r="AB491" s="45"/>
      <c r="AC491" s="45"/>
      <c r="AD491" s="45"/>
      <c r="AE491" s="45"/>
      <c r="AF491" s="45"/>
      <c r="AG491" s="45"/>
      <c r="AH491" s="45"/>
      <c r="AI491" s="45"/>
    </row>
    <row r="492" spans="1:35" ht="15.75" customHeight="1" x14ac:dyDescent="0.2">
      <c r="A492" s="45"/>
      <c r="B492" s="263" t="s">
        <v>1713</v>
      </c>
      <c r="C492" s="264">
        <v>89746</v>
      </c>
      <c r="D492" s="263" t="s">
        <v>50</v>
      </c>
      <c r="E492" s="263" t="s">
        <v>808</v>
      </c>
      <c r="F492" s="265" t="s">
        <v>52</v>
      </c>
      <c r="G492" s="382">
        <v>2</v>
      </c>
      <c r="H492" s="266">
        <f>VLOOKUP(C492,SINAPIJAN26!A:D,4,0)</f>
        <v>32.9</v>
      </c>
      <c r="I492" s="266"/>
      <c r="J492" s="266"/>
      <c r="K492" s="266">
        <f t="shared" si="168"/>
        <v>41.33</v>
      </c>
      <c r="L492" s="266"/>
      <c r="M492" s="266"/>
      <c r="N492" s="266">
        <f t="shared" si="169"/>
        <v>82.66</v>
      </c>
      <c r="O492" s="267"/>
      <c r="P492" s="45"/>
      <c r="Q492" s="45"/>
      <c r="R492" s="45"/>
      <c r="S492" s="45"/>
      <c r="T492" s="45"/>
      <c r="U492" s="45"/>
      <c r="V492" s="45"/>
      <c r="W492" s="45"/>
      <c r="X492" s="45"/>
      <c r="Y492" s="45"/>
      <c r="Z492" s="45"/>
      <c r="AA492" s="45"/>
      <c r="AB492" s="45"/>
      <c r="AC492" s="45"/>
      <c r="AD492" s="45"/>
      <c r="AE492" s="45"/>
      <c r="AF492" s="45"/>
      <c r="AG492" s="45"/>
      <c r="AH492" s="45"/>
      <c r="AI492" s="45"/>
    </row>
    <row r="493" spans="1:35" ht="15.75" customHeight="1" x14ac:dyDescent="0.2">
      <c r="A493" s="45"/>
      <c r="B493" s="263" t="s">
        <v>1716</v>
      </c>
      <c r="C493" s="264">
        <v>89855</v>
      </c>
      <c r="D493" s="263" t="s">
        <v>50</v>
      </c>
      <c r="E493" s="263" t="s">
        <v>810</v>
      </c>
      <c r="F493" s="265" t="s">
        <v>52</v>
      </c>
      <c r="G493" s="382">
        <v>4</v>
      </c>
      <c r="H493" s="266">
        <f>VLOOKUP(C493,SINAPIJAN26!A:D,4,0)</f>
        <v>123.53</v>
      </c>
      <c r="I493" s="266"/>
      <c r="J493" s="266"/>
      <c r="K493" s="266">
        <f t="shared" si="168"/>
        <v>155.16999999999999</v>
      </c>
      <c r="L493" s="266"/>
      <c r="M493" s="266"/>
      <c r="N493" s="266">
        <f t="shared" si="169"/>
        <v>620.67999999999995</v>
      </c>
      <c r="O493" s="267"/>
      <c r="P493" s="45"/>
      <c r="Q493" s="45"/>
      <c r="R493" s="45"/>
      <c r="S493" s="45"/>
      <c r="T493" s="45"/>
      <c r="U493" s="45"/>
      <c r="V493" s="45"/>
      <c r="W493" s="45"/>
      <c r="X493" s="45"/>
      <c r="Y493" s="45"/>
      <c r="Z493" s="45"/>
      <c r="AA493" s="45"/>
      <c r="AB493" s="45"/>
      <c r="AC493" s="45"/>
      <c r="AD493" s="45"/>
      <c r="AE493" s="45"/>
      <c r="AF493" s="45"/>
      <c r="AG493" s="45"/>
      <c r="AH493" s="45"/>
      <c r="AI493" s="45"/>
    </row>
    <row r="494" spans="1:35" ht="15.75" customHeight="1" x14ac:dyDescent="0.2">
      <c r="A494" s="45"/>
      <c r="B494" s="263" t="s">
        <v>1717</v>
      </c>
      <c r="C494" s="264">
        <v>89584</v>
      </c>
      <c r="D494" s="263" t="s">
        <v>50</v>
      </c>
      <c r="E494" s="263" t="s">
        <v>1499</v>
      </c>
      <c r="F494" s="265" t="s">
        <v>52</v>
      </c>
      <c r="G494" s="382">
        <v>1</v>
      </c>
      <c r="H494" s="266">
        <f>VLOOKUP(C494,SINAPIJAN26!A:D,4,0)</f>
        <v>50.76</v>
      </c>
      <c r="I494" s="266"/>
      <c r="J494" s="266"/>
      <c r="K494" s="266">
        <f t="shared" si="168"/>
        <v>63.76</v>
      </c>
      <c r="L494" s="266"/>
      <c r="M494" s="266"/>
      <c r="N494" s="266">
        <f t="shared" si="169"/>
        <v>63.76</v>
      </c>
      <c r="O494" s="267"/>
      <c r="P494" s="45"/>
      <c r="Q494" s="45"/>
      <c r="R494" s="45"/>
      <c r="S494" s="45"/>
      <c r="T494" s="45"/>
      <c r="U494" s="45"/>
      <c r="V494" s="45"/>
      <c r="W494" s="45"/>
      <c r="X494" s="45"/>
      <c r="Y494" s="45"/>
      <c r="Z494" s="45"/>
      <c r="AA494" s="45"/>
      <c r="AB494" s="45"/>
      <c r="AC494" s="45"/>
      <c r="AD494" s="45"/>
      <c r="AE494" s="45"/>
      <c r="AF494" s="45"/>
      <c r="AG494" s="45"/>
      <c r="AH494" s="45"/>
      <c r="AI494" s="45"/>
    </row>
    <row r="495" spans="1:35" ht="15.75" customHeight="1" x14ac:dyDescent="0.2">
      <c r="A495" s="45"/>
      <c r="B495" s="263" t="s">
        <v>1718</v>
      </c>
      <c r="C495" s="264">
        <v>104174</v>
      </c>
      <c r="D495" s="263" t="s">
        <v>50</v>
      </c>
      <c r="E495" s="263" t="s">
        <v>1505</v>
      </c>
      <c r="F495" s="265" t="s">
        <v>52</v>
      </c>
      <c r="G495" s="382">
        <v>1</v>
      </c>
      <c r="H495" s="266">
        <f>VLOOKUP(C495,SINAPIJAN26!A:D,4,0)</f>
        <v>204.89</v>
      </c>
      <c r="I495" s="266"/>
      <c r="J495" s="266"/>
      <c r="K495" s="266">
        <f t="shared" si="168"/>
        <v>257.36</v>
      </c>
      <c r="L495" s="266"/>
      <c r="M495" s="266"/>
      <c r="N495" s="266">
        <f t="shared" si="169"/>
        <v>257.36</v>
      </c>
      <c r="O495" s="267"/>
      <c r="P495" s="45"/>
      <c r="Q495" s="45"/>
      <c r="R495" s="45"/>
      <c r="S495" s="45"/>
      <c r="T495" s="45"/>
      <c r="U495" s="45"/>
      <c r="V495" s="45"/>
      <c r="W495" s="45"/>
      <c r="X495" s="45"/>
      <c r="Y495" s="45"/>
      <c r="Z495" s="45"/>
      <c r="AA495" s="45"/>
      <c r="AB495" s="45"/>
      <c r="AC495" s="45"/>
      <c r="AD495" s="45"/>
      <c r="AE495" s="45"/>
      <c r="AF495" s="45"/>
      <c r="AG495" s="45"/>
      <c r="AH495" s="45"/>
      <c r="AI495" s="45"/>
    </row>
    <row r="496" spans="1:35" ht="15.75" customHeight="1" x14ac:dyDescent="0.2">
      <c r="A496" s="45"/>
      <c r="B496" s="263" t="s">
        <v>1719</v>
      </c>
      <c r="C496" s="264">
        <v>104082</v>
      </c>
      <c r="D496" s="263" t="s">
        <v>50</v>
      </c>
      <c r="E496" s="263" t="s">
        <v>1575</v>
      </c>
      <c r="F496" s="265" t="s">
        <v>52</v>
      </c>
      <c r="G496" s="382">
        <v>1</v>
      </c>
      <c r="H496" s="266">
        <f>VLOOKUP(C496,SINAPIJAN26!A:D,4,0)</f>
        <v>33.76</v>
      </c>
      <c r="I496" s="266"/>
      <c r="J496" s="266"/>
      <c r="K496" s="266">
        <f t="shared" si="168"/>
        <v>42.41</v>
      </c>
      <c r="L496" s="266"/>
      <c r="M496" s="266"/>
      <c r="N496" s="266">
        <f t="shared" si="169"/>
        <v>42.41</v>
      </c>
      <c r="O496" s="267"/>
      <c r="P496" s="45"/>
      <c r="Q496" s="45"/>
      <c r="R496" s="45"/>
      <c r="S496" s="45"/>
      <c r="T496" s="45"/>
      <c r="U496" s="45"/>
      <c r="V496" s="45"/>
      <c r="W496" s="45"/>
      <c r="X496" s="45"/>
      <c r="Y496" s="45"/>
      <c r="Z496" s="45"/>
      <c r="AA496" s="45"/>
      <c r="AB496" s="45"/>
      <c r="AC496" s="45"/>
      <c r="AD496" s="45"/>
      <c r="AE496" s="45"/>
      <c r="AF496" s="45"/>
      <c r="AG496" s="45"/>
      <c r="AH496" s="45"/>
      <c r="AI496" s="45"/>
    </row>
    <row r="497" spans="1:35" ht="15.75" customHeight="1" x14ac:dyDescent="0.2">
      <c r="A497" s="45"/>
      <c r="B497" s="263" t="s">
        <v>1720</v>
      </c>
      <c r="C497" s="264" t="s">
        <v>17581</v>
      </c>
      <c r="D497" s="263" t="s">
        <v>73</v>
      </c>
      <c r="E497" s="263" t="s">
        <v>884</v>
      </c>
      <c r="F497" s="265" t="s">
        <v>83</v>
      </c>
      <c r="G497" s="382">
        <v>83.4</v>
      </c>
      <c r="H497" s="266">
        <f>VLOOKUP(C497,CPUS!C:K,9,0)</f>
        <v>129.33976000000001</v>
      </c>
      <c r="I497" s="266"/>
      <c r="J497" s="266"/>
      <c r="K497" s="266">
        <f t="shared" si="168"/>
        <v>162.46</v>
      </c>
      <c r="L497" s="266"/>
      <c r="M497" s="266"/>
      <c r="N497" s="266">
        <f t="shared" si="169"/>
        <v>13549.16</v>
      </c>
      <c r="O497" s="267"/>
      <c r="P497" s="45"/>
      <c r="Q497" s="45"/>
      <c r="R497" s="45"/>
      <c r="S497" s="45"/>
      <c r="T497" s="45"/>
      <c r="U497" s="45"/>
      <c r="V497" s="45"/>
      <c r="W497" s="45"/>
      <c r="X497" s="45"/>
      <c r="Y497" s="45"/>
      <c r="Z497" s="45"/>
      <c r="AA497" s="45"/>
      <c r="AB497" s="45"/>
      <c r="AC497" s="45"/>
      <c r="AD497" s="45"/>
      <c r="AE497" s="45"/>
      <c r="AF497" s="45"/>
      <c r="AG497" s="45"/>
      <c r="AH497" s="45"/>
      <c r="AI497" s="45"/>
    </row>
    <row r="498" spans="1:35" ht="15.75" customHeight="1" x14ac:dyDescent="0.2">
      <c r="A498" s="45"/>
      <c r="B498" s="263" t="s">
        <v>2141</v>
      </c>
      <c r="C498" s="264" t="s">
        <v>1037</v>
      </c>
      <c r="D498" s="263" t="s">
        <v>73</v>
      </c>
      <c r="E498" s="263" t="s">
        <v>892</v>
      </c>
      <c r="F498" s="265" t="s">
        <v>83</v>
      </c>
      <c r="G498" s="382">
        <v>31.5</v>
      </c>
      <c r="H498" s="266">
        <f>VLOOKUP(C498,CPUS!C:K,9,0)</f>
        <v>89.664700000000011</v>
      </c>
      <c r="I498" s="266"/>
      <c r="J498" s="266"/>
      <c r="K498" s="266">
        <f t="shared" si="168"/>
        <v>112.63</v>
      </c>
      <c r="L498" s="266"/>
      <c r="M498" s="266"/>
      <c r="N498" s="266">
        <f t="shared" si="169"/>
        <v>3547.85</v>
      </c>
      <c r="O498" s="267"/>
      <c r="P498" s="45"/>
      <c r="Q498" s="45"/>
      <c r="R498" s="45"/>
      <c r="S498" s="45"/>
      <c r="T498" s="45"/>
      <c r="U498" s="45"/>
      <c r="V498" s="45"/>
      <c r="W498" s="45"/>
      <c r="X498" s="45"/>
      <c r="Y498" s="45"/>
      <c r="Z498" s="45"/>
      <c r="AA498" s="45"/>
      <c r="AB498" s="45"/>
      <c r="AC498" s="45"/>
      <c r="AD498" s="45"/>
      <c r="AE498" s="45"/>
      <c r="AF498" s="45"/>
      <c r="AG498" s="45"/>
      <c r="AH498" s="45"/>
      <c r="AI498" s="45"/>
    </row>
    <row r="499" spans="1:35" ht="15.75" customHeight="1" x14ac:dyDescent="0.2">
      <c r="A499" s="45"/>
      <c r="B499" s="263" t="s">
        <v>2142</v>
      </c>
      <c r="C499" s="264">
        <v>90694</v>
      </c>
      <c r="D499" s="263" t="s">
        <v>50</v>
      </c>
      <c r="E499" s="263" t="s">
        <v>812</v>
      </c>
      <c r="F499" s="265" t="s">
        <v>83</v>
      </c>
      <c r="G499" s="382">
        <v>33.799999999999997</v>
      </c>
      <c r="H499" s="266">
        <f>VLOOKUP(C499,SINAPIJAN26!A:D,4,0)</f>
        <v>52.01</v>
      </c>
      <c r="I499" s="266"/>
      <c r="J499" s="266"/>
      <c r="K499" s="266">
        <f t="shared" si="168"/>
        <v>65.33</v>
      </c>
      <c r="L499" s="266"/>
      <c r="M499" s="266"/>
      <c r="N499" s="266">
        <f t="shared" si="169"/>
        <v>2208.15</v>
      </c>
      <c r="O499" s="267"/>
      <c r="P499" s="45"/>
      <c r="Q499" s="45"/>
      <c r="R499" s="45"/>
      <c r="S499" s="45"/>
      <c r="T499" s="45"/>
      <c r="U499" s="45"/>
      <c r="V499" s="45"/>
      <c r="W499" s="45"/>
      <c r="X499" s="45"/>
      <c r="Y499" s="45"/>
      <c r="Z499" s="45"/>
      <c r="AA499" s="45"/>
      <c r="AB499" s="45"/>
      <c r="AC499" s="45"/>
      <c r="AD499" s="45"/>
      <c r="AE499" s="45"/>
      <c r="AF499" s="45"/>
      <c r="AG499" s="45"/>
      <c r="AH499" s="45"/>
      <c r="AI499" s="45"/>
    </row>
    <row r="500" spans="1:35" ht="15.75" customHeight="1" x14ac:dyDescent="0.2">
      <c r="A500" s="45"/>
      <c r="B500" s="263" t="s">
        <v>2143</v>
      </c>
      <c r="C500" s="264">
        <v>104086</v>
      </c>
      <c r="D500" s="263" t="s">
        <v>50</v>
      </c>
      <c r="E500" s="263" t="s">
        <v>1509</v>
      </c>
      <c r="F500" s="265" t="s">
        <v>83</v>
      </c>
      <c r="G500" s="382">
        <v>3.6</v>
      </c>
      <c r="H500" s="266">
        <f>VLOOKUP(C500,SINAPIJAN26!A:D,4,0)</f>
        <v>110.52</v>
      </c>
      <c r="I500" s="266"/>
      <c r="J500" s="266"/>
      <c r="K500" s="266">
        <f t="shared" si="168"/>
        <v>138.82</v>
      </c>
      <c r="L500" s="266"/>
      <c r="M500" s="266"/>
      <c r="N500" s="266">
        <f t="shared" si="169"/>
        <v>499.75</v>
      </c>
      <c r="O500" s="267"/>
      <c r="P500" s="45"/>
      <c r="Q500" s="45"/>
      <c r="R500" s="45"/>
      <c r="S500" s="45"/>
      <c r="T500" s="45"/>
      <c r="U500" s="45"/>
      <c r="V500" s="45"/>
      <c r="W500" s="45"/>
      <c r="X500" s="45"/>
      <c r="Y500" s="45"/>
      <c r="Z500" s="45"/>
      <c r="AA500" s="45"/>
      <c r="AB500" s="45"/>
      <c r="AC500" s="45"/>
      <c r="AD500" s="45"/>
      <c r="AE500" s="45"/>
      <c r="AF500" s="45"/>
      <c r="AG500" s="45"/>
      <c r="AH500" s="45"/>
      <c r="AI500" s="45"/>
    </row>
    <row r="501" spans="1:35" ht="15.75" customHeight="1" x14ac:dyDescent="0.2">
      <c r="A501" s="45"/>
      <c r="B501" s="263" t="s">
        <v>2144</v>
      </c>
      <c r="C501" s="264">
        <v>89833</v>
      </c>
      <c r="D501" s="263" t="s">
        <v>50</v>
      </c>
      <c r="E501" s="263" t="s">
        <v>894</v>
      </c>
      <c r="F501" s="265" t="s">
        <v>52</v>
      </c>
      <c r="G501" s="382">
        <v>1</v>
      </c>
      <c r="H501" s="266">
        <f>VLOOKUP(C501,SINAPIJAN26!A:D,4,0)</f>
        <v>51.94</v>
      </c>
      <c r="I501" s="266"/>
      <c r="J501" s="266"/>
      <c r="K501" s="266">
        <f t="shared" si="168"/>
        <v>65.239999999999995</v>
      </c>
      <c r="L501" s="266"/>
      <c r="M501" s="266"/>
      <c r="N501" s="266">
        <f t="shared" si="169"/>
        <v>65.239999999999995</v>
      </c>
      <c r="O501" s="267"/>
      <c r="P501" s="45"/>
      <c r="Q501" s="45"/>
      <c r="R501" s="45"/>
      <c r="S501" s="45"/>
      <c r="T501" s="45"/>
      <c r="U501" s="45"/>
      <c r="V501" s="45"/>
      <c r="W501" s="45"/>
      <c r="X501" s="45"/>
      <c r="Y501" s="45"/>
      <c r="Z501" s="45"/>
      <c r="AA501" s="45"/>
      <c r="AB501" s="45"/>
      <c r="AC501" s="45"/>
      <c r="AD501" s="45"/>
      <c r="AE501" s="45"/>
      <c r="AF501" s="45"/>
      <c r="AG501" s="45"/>
      <c r="AH501" s="45"/>
      <c r="AI501" s="45"/>
    </row>
    <row r="502" spans="1:35" ht="15.75" customHeight="1" x14ac:dyDescent="0.2">
      <c r="A502" s="45"/>
      <c r="B502" s="263" t="s">
        <v>2145</v>
      </c>
      <c r="C502" s="264">
        <v>90696</v>
      </c>
      <c r="D502" s="263" t="s">
        <v>50</v>
      </c>
      <c r="E502" s="263" t="s">
        <v>400</v>
      </c>
      <c r="F502" s="265" t="s">
        <v>83</v>
      </c>
      <c r="G502" s="382">
        <v>28.8</v>
      </c>
      <c r="H502" s="266">
        <f>VLOOKUP(C502,SINAPIJAN26!A:D,4,0)</f>
        <v>162.76</v>
      </c>
      <c r="I502" s="266"/>
      <c r="J502" s="266"/>
      <c r="K502" s="266">
        <f t="shared" si="168"/>
        <v>204.44</v>
      </c>
      <c r="L502" s="266"/>
      <c r="M502" s="266"/>
      <c r="N502" s="266">
        <f t="shared" si="169"/>
        <v>5887.87</v>
      </c>
      <c r="O502" s="267"/>
      <c r="P502" s="45"/>
      <c r="Q502" s="45"/>
      <c r="R502" s="45"/>
      <c r="S502" s="45"/>
      <c r="T502" s="45"/>
      <c r="U502" s="45"/>
      <c r="V502" s="45"/>
      <c r="W502" s="45"/>
      <c r="X502" s="45"/>
      <c r="Y502" s="45"/>
      <c r="Z502" s="45"/>
      <c r="AA502" s="45"/>
      <c r="AB502" s="45"/>
      <c r="AC502" s="45"/>
      <c r="AD502" s="45"/>
      <c r="AE502" s="45"/>
      <c r="AF502" s="45"/>
      <c r="AG502" s="45"/>
      <c r="AH502" s="45"/>
      <c r="AI502" s="45"/>
    </row>
    <row r="503" spans="1:35" ht="15.75" customHeight="1" x14ac:dyDescent="0.2">
      <c r="A503" s="45"/>
      <c r="B503" s="259">
        <v>17</v>
      </c>
      <c r="C503" s="259"/>
      <c r="D503" s="259"/>
      <c r="E503" s="259" t="s">
        <v>407</v>
      </c>
      <c r="F503" s="259"/>
      <c r="G503" s="185"/>
      <c r="H503" s="185"/>
      <c r="I503" s="259"/>
      <c r="J503" s="259"/>
      <c r="K503" s="259"/>
      <c r="L503" s="259"/>
      <c r="M503" s="259"/>
      <c r="N503" s="261">
        <f>SUM(N504,N643)</f>
        <v>821729.05999999994</v>
      </c>
      <c r="O503" s="262"/>
      <c r="P503" s="45"/>
      <c r="Q503" s="45"/>
      <c r="R503" s="45"/>
      <c r="S503" s="45"/>
      <c r="T503" s="45"/>
      <c r="U503" s="45"/>
      <c r="V503" s="45"/>
      <c r="W503" s="45"/>
      <c r="X503" s="45"/>
      <c r="Y503" s="45"/>
      <c r="Z503" s="45"/>
      <c r="AA503" s="45"/>
      <c r="AB503" s="45"/>
      <c r="AC503" s="45"/>
      <c r="AD503" s="45"/>
      <c r="AE503" s="45"/>
      <c r="AF503" s="45"/>
      <c r="AG503" s="45"/>
      <c r="AH503" s="45"/>
      <c r="AI503" s="45"/>
    </row>
    <row r="504" spans="1:35" ht="15.75" customHeight="1" x14ac:dyDescent="0.2">
      <c r="A504" s="45"/>
      <c r="B504" s="259" t="s">
        <v>489</v>
      </c>
      <c r="C504" s="259"/>
      <c r="D504" s="259"/>
      <c r="E504" s="259" t="s">
        <v>1241</v>
      </c>
      <c r="F504" s="259"/>
      <c r="G504" s="185"/>
      <c r="H504" s="185"/>
      <c r="I504" s="259"/>
      <c r="J504" s="259"/>
      <c r="K504" s="259"/>
      <c r="L504" s="259"/>
      <c r="M504" s="259"/>
      <c r="N504" s="261">
        <f>SUM(N505,N610,N630)</f>
        <v>810063.1</v>
      </c>
      <c r="O504" s="262"/>
      <c r="P504" s="45"/>
      <c r="Q504" s="45"/>
      <c r="R504" s="45"/>
      <c r="S504" s="45"/>
      <c r="T504" s="45"/>
      <c r="U504" s="45"/>
      <c r="V504" s="45"/>
      <c r="W504" s="45"/>
      <c r="X504" s="45"/>
      <c r="Y504" s="45"/>
      <c r="Z504" s="45"/>
      <c r="AA504" s="45"/>
      <c r="AB504" s="45"/>
      <c r="AC504" s="45"/>
      <c r="AD504" s="45"/>
      <c r="AE504" s="45"/>
      <c r="AF504" s="45"/>
      <c r="AG504" s="45"/>
      <c r="AH504" s="45"/>
      <c r="AI504" s="45"/>
    </row>
    <row r="505" spans="1:35" ht="15.75" customHeight="1" x14ac:dyDescent="0.2">
      <c r="A505" s="45"/>
      <c r="B505" s="259" t="s">
        <v>490</v>
      </c>
      <c r="C505" s="259"/>
      <c r="D505" s="259"/>
      <c r="E505" s="259" t="s">
        <v>409</v>
      </c>
      <c r="F505" s="259"/>
      <c r="G505" s="185"/>
      <c r="H505" s="185"/>
      <c r="I505" s="259"/>
      <c r="J505" s="259"/>
      <c r="K505" s="259"/>
      <c r="L505" s="259"/>
      <c r="M505" s="259"/>
      <c r="N505" s="261">
        <f>SUM(N506:N609)</f>
        <v>663783.61</v>
      </c>
      <c r="O505" s="262"/>
      <c r="P505" s="45"/>
      <c r="Q505" s="45"/>
      <c r="R505" s="45"/>
      <c r="S505" s="45"/>
      <c r="T505" s="45"/>
      <c r="U505" s="45"/>
      <c r="V505" s="45"/>
      <c r="W505" s="45"/>
      <c r="X505" s="45"/>
      <c r="Y505" s="45"/>
      <c r="Z505" s="45"/>
      <c r="AA505" s="45"/>
      <c r="AB505" s="45"/>
      <c r="AC505" s="45"/>
      <c r="AD505" s="45"/>
      <c r="AE505" s="45"/>
      <c r="AF505" s="45"/>
      <c r="AG505" s="45"/>
      <c r="AH505" s="45"/>
      <c r="AI505" s="45"/>
    </row>
    <row r="506" spans="1:35" ht="15.75" customHeight="1" x14ac:dyDescent="0.2">
      <c r="A506" s="45"/>
      <c r="B506" s="263" t="s">
        <v>2146</v>
      </c>
      <c r="C506" s="264" t="s">
        <v>1083</v>
      </c>
      <c r="D506" s="263" t="s">
        <v>73</v>
      </c>
      <c r="E506" s="263" t="s">
        <v>1084</v>
      </c>
      <c r="F506" s="265" t="s">
        <v>52</v>
      </c>
      <c r="G506" s="382">
        <v>1</v>
      </c>
      <c r="H506" s="266">
        <f>VLOOKUP(C506,CPUS!C:K,9,0)</f>
        <v>2.2820999999999998</v>
      </c>
      <c r="I506" s="266"/>
      <c r="J506" s="266"/>
      <c r="K506" s="266">
        <f t="shared" ref="K506" si="170">ROUND(H506*(1+25.61%),2)</f>
        <v>2.87</v>
      </c>
      <c r="L506" s="266"/>
      <c r="M506" s="266"/>
      <c r="N506" s="266">
        <f t="shared" ref="N506" si="171">ROUND(K506*G506,2)</f>
        <v>2.87</v>
      </c>
      <c r="O506" s="267"/>
      <c r="P506" s="45"/>
      <c r="Q506" s="45"/>
      <c r="R506" s="45"/>
      <c r="S506" s="45"/>
      <c r="T506" s="45"/>
      <c r="U506" s="45"/>
      <c r="V506" s="45"/>
      <c r="W506" s="45"/>
      <c r="X506" s="45"/>
      <c r="Y506" s="45"/>
      <c r="Z506" s="45"/>
      <c r="AA506" s="45"/>
      <c r="AB506" s="45"/>
      <c r="AC506" s="45"/>
      <c r="AD506" s="45"/>
      <c r="AE506" s="45"/>
      <c r="AF506" s="45"/>
      <c r="AG506" s="45"/>
      <c r="AH506" s="45"/>
      <c r="AI506" s="45"/>
    </row>
    <row r="507" spans="1:35" ht="15.75" customHeight="1" x14ac:dyDescent="0.2">
      <c r="A507" s="45"/>
      <c r="B507" s="263" t="s">
        <v>2147</v>
      </c>
      <c r="C507" s="264">
        <v>91940</v>
      </c>
      <c r="D507" s="263" t="s">
        <v>50</v>
      </c>
      <c r="E507" s="263" t="s">
        <v>413</v>
      </c>
      <c r="F507" s="265" t="s">
        <v>52</v>
      </c>
      <c r="G507" s="382">
        <v>533</v>
      </c>
      <c r="H507" s="266">
        <f>VLOOKUP(C507,SINAPIJAN26!A:D,4,0)</f>
        <v>24.21</v>
      </c>
      <c r="I507" s="266"/>
      <c r="J507" s="266"/>
      <c r="K507" s="266">
        <f t="shared" ref="K507:K570" si="172">ROUND(H507*(1+25.61%),2)</f>
        <v>30.41</v>
      </c>
      <c r="L507" s="266"/>
      <c r="M507" s="266"/>
      <c r="N507" s="266">
        <f t="shared" ref="N507:N570" si="173">ROUND(K507*G507,2)</f>
        <v>16208.53</v>
      </c>
      <c r="O507" s="267"/>
      <c r="P507" s="45"/>
      <c r="Q507" s="45"/>
      <c r="R507" s="45"/>
      <c r="S507" s="45"/>
      <c r="T507" s="45"/>
      <c r="U507" s="45"/>
      <c r="V507" s="45"/>
      <c r="W507" s="45"/>
      <c r="X507" s="45"/>
      <c r="Y507" s="45"/>
      <c r="Z507" s="45"/>
      <c r="AA507" s="45"/>
      <c r="AB507" s="45"/>
      <c r="AC507" s="45"/>
      <c r="AD507" s="45"/>
      <c r="AE507" s="45"/>
      <c r="AF507" s="45"/>
      <c r="AG507" s="45"/>
      <c r="AH507" s="45"/>
      <c r="AI507" s="45"/>
    </row>
    <row r="508" spans="1:35" ht="15.75" customHeight="1" x14ac:dyDescent="0.2">
      <c r="A508" s="45"/>
      <c r="B508" s="263" t="s">
        <v>2148</v>
      </c>
      <c r="C508" s="264">
        <v>91937</v>
      </c>
      <c r="D508" s="263" t="s">
        <v>50</v>
      </c>
      <c r="E508" s="263" t="s">
        <v>416</v>
      </c>
      <c r="F508" s="265" t="s">
        <v>52</v>
      </c>
      <c r="G508" s="382">
        <v>243</v>
      </c>
      <c r="H508" s="266">
        <f>VLOOKUP(C508,SINAPIJAN26!A:D,4,0)</f>
        <v>21.1</v>
      </c>
      <c r="I508" s="266"/>
      <c r="J508" s="266"/>
      <c r="K508" s="266">
        <f t="shared" si="172"/>
        <v>26.5</v>
      </c>
      <c r="L508" s="266"/>
      <c r="M508" s="266"/>
      <c r="N508" s="266">
        <f t="shared" si="173"/>
        <v>6439.5</v>
      </c>
      <c r="O508" s="267"/>
      <c r="P508" s="45"/>
      <c r="Q508" s="45"/>
      <c r="R508" s="45"/>
      <c r="S508" s="45"/>
      <c r="T508" s="45"/>
      <c r="U508" s="45"/>
      <c r="V508" s="45"/>
      <c r="W508" s="45"/>
      <c r="X508" s="45"/>
      <c r="Y508" s="45"/>
      <c r="Z508" s="45"/>
      <c r="AA508" s="45"/>
      <c r="AB508" s="45"/>
      <c r="AC508" s="45"/>
      <c r="AD508" s="45"/>
      <c r="AE508" s="45"/>
      <c r="AF508" s="45"/>
      <c r="AG508" s="45"/>
      <c r="AH508" s="45"/>
      <c r="AI508" s="45"/>
    </row>
    <row r="509" spans="1:35" ht="15.75" customHeight="1" x14ac:dyDescent="0.2">
      <c r="A509" s="45"/>
      <c r="B509" s="263" t="s">
        <v>2149</v>
      </c>
      <c r="C509" s="264">
        <v>92868</v>
      </c>
      <c r="D509" s="263" t="s">
        <v>50</v>
      </c>
      <c r="E509" s="263" t="s">
        <v>918</v>
      </c>
      <c r="F509" s="265" t="s">
        <v>52</v>
      </c>
      <c r="G509" s="382">
        <v>14</v>
      </c>
      <c r="H509" s="266">
        <f>VLOOKUP(C509,SINAPIJAN26!A:D,4,0)</f>
        <v>22.5</v>
      </c>
      <c r="I509" s="266"/>
      <c r="J509" s="266"/>
      <c r="K509" s="266">
        <f t="shared" si="172"/>
        <v>28.26</v>
      </c>
      <c r="L509" s="266"/>
      <c r="M509" s="266"/>
      <c r="N509" s="266">
        <f t="shared" si="173"/>
        <v>395.64</v>
      </c>
      <c r="O509" s="267"/>
      <c r="P509" s="45"/>
      <c r="Q509" s="45"/>
      <c r="R509" s="45"/>
      <c r="S509" s="45"/>
      <c r="T509" s="45"/>
      <c r="U509" s="45"/>
      <c r="V509" s="45"/>
      <c r="W509" s="45"/>
      <c r="X509" s="45"/>
      <c r="Y509" s="45"/>
      <c r="Z509" s="45"/>
      <c r="AA509" s="45"/>
      <c r="AB509" s="45"/>
      <c r="AC509" s="45"/>
      <c r="AD509" s="45"/>
      <c r="AE509" s="45"/>
      <c r="AF509" s="45"/>
      <c r="AG509" s="45"/>
      <c r="AH509" s="45"/>
      <c r="AI509" s="45"/>
    </row>
    <row r="510" spans="1:35" ht="15.75" customHeight="1" x14ac:dyDescent="0.2">
      <c r="A510" s="45"/>
      <c r="B510" s="263" t="s">
        <v>2150</v>
      </c>
      <c r="C510" s="264">
        <v>91920</v>
      </c>
      <c r="D510" s="263" t="s">
        <v>50</v>
      </c>
      <c r="E510" s="263" t="s">
        <v>418</v>
      </c>
      <c r="F510" s="265" t="s">
        <v>52</v>
      </c>
      <c r="G510" s="382">
        <v>1</v>
      </c>
      <c r="H510" s="266">
        <f>VLOOKUP(C510,SINAPIJAN26!A:D,4,0)</f>
        <v>31.79</v>
      </c>
      <c r="I510" s="266"/>
      <c r="J510" s="266"/>
      <c r="K510" s="266">
        <f t="shared" si="172"/>
        <v>39.93</v>
      </c>
      <c r="L510" s="266"/>
      <c r="M510" s="266"/>
      <c r="N510" s="266">
        <f t="shared" si="173"/>
        <v>39.93</v>
      </c>
      <c r="O510" s="267"/>
      <c r="P510" s="45"/>
      <c r="Q510" s="45"/>
      <c r="R510" s="45"/>
      <c r="S510" s="45"/>
      <c r="T510" s="45"/>
      <c r="U510" s="45"/>
      <c r="V510" s="45"/>
      <c r="W510" s="45"/>
      <c r="X510" s="45"/>
      <c r="Y510" s="45"/>
      <c r="Z510" s="45"/>
      <c r="AA510" s="45"/>
      <c r="AB510" s="45"/>
      <c r="AC510" s="45"/>
      <c r="AD510" s="45"/>
      <c r="AE510" s="45"/>
      <c r="AF510" s="45"/>
      <c r="AG510" s="45"/>
      <c r="AH510" s="45"/>
      <c r="AI510" s="45"/>
    </row>
    <row r="511" spans="1:35" ht="15.75" customHeight="1" x14ac:dyDescent="0.2">
      <c r="A511" s="45"/>
      <c r="B511" s="263" t="s">
        <v>2151</v>
      </c>
      <c r="C511" s="264" t="s">
        <v>1033</v>
      </c>
      <c r="D511" s="263" t="s">
        <v>73</v>
      </c>
      <c r="E511" s="263" t="s">
        <v>420</v>
      </c>
      <c r="F511" s="265" t="s">
        <v>419</v>
      </c>
      <c r="G511" s="382">
        <v>212</v>
      </c>
      <c r="H511" s="266">
        <f>VLOOKUP(C511,CPUS!C:K,9,0)</f>
        <v>8.1184800000000017</v>
      </c>
      <c r="I511" s="266"/>
      <c r="J511" s="266"/>
      <c r="K511" s="266">
        <f t="shared" si="172"/>
        <v>10.199999999999999</v>
      </c>
      <c r="L511" s="266"/>
      <c r="M511" s="266"/>
      <c r="N511" s="266">
        <f t="shared" si="173"/>
        <v>2162.4</v>
      </c>
      <c r="O511" s="267"/>
      <c r="P511" s="45"/>
      <c r="Q511" s="45"/>
      <c r="R511" s="45"/>
      <c r="S511" s="45"/>
      <c r="T511" s="45"/>
      <c r="U511" s="45"/>
      <c r="V511" s="45"/>
      <c r="W511" s="45"/>
      <c r="X511" s="45"/>
      <c r="Y511" s="45"/>
      <c r="Z511" s="45"/>
      <c r="AA511" s="45"/>
      <c r="AB511" s="45"/>
      <c r="AC511" s="45"/>
      <c r="AD511" s="45"/>
      <c r="AE511" s="45"/>
      <c r="AF511" s="45"/>
      <c r="AG511" s="45"/>
      <c r="AH511" s="45"/>
      <c r="AI511" s="45"/>
    </row>
    <row r="512" spans="1:35" ht="15.75" customHeight="1" x14ac:dyDescent="0.2">
      <c r="A512" s="45"/>
      <c r="B512" s="263" t="s">
        <v>2152</v>
      </c>
      <c r="C512" s="264" t="s">
        <v>1584</v>
      </c>
      <c r="D512" s="263" t="s">
        <v>73</v>
      </c>
      <c r="E512" s="263" t="s">
        <v>1585</v>
      </c>
      <c r="F512" s="265" t="s">
        <v>52</v>
      </c>
      <c r="G512" s="382">
        <v>14</v>
      </c>
      <c r="H512" s="266">
        <f>VLOOKUP(C512,CPUS!C:K,9,0)</f>
        <v>0.84210000000000007</v>
      </c>
      <c r="I512" s="266"/>
      <c r="J512" s="266"/>
      <c r="K512" s="266">
        <f t="shared" si="172"/>
        <v>1.06</v>
      </c>
      <c r="L512" s="266"/>
      <c r="M512" s="266"/>
      <c r="N512" s="266">
        <f t="shared" si="173"/>
        <v>14.84</v>
      </c>
      <c r="O512" s="267"/>
      <c r="P512" s="45"/>
      <c r="Q512" s="45"/>
      <c r="R512" s="45"/>
      <c r="S512" s="45"/>
      <c r="T512" s="45"/>
      <c r="U512" s="45"/>
      <c r="V512" s="45"/>
      <c r="W512" s="45"/>
      <c r="X512" s="45"/>
      <c r="Y512" s="45"/>
      <c r="Z512" s="45"/>
      <c r="AA512" s="45"/>
      <c r="AB512" s="45"/>
      <c r="AC512" s="45"/>
      <c r="AD512" s="45"/>
      <c r="AE512" s="45"/>
      <c r="AF512" s="45"/>
      <c r="AG512" s="45"/>
      <c r="AH512" s="45"/>
      <c r="AI512" s="45"/>
    </row>
    <row r="513" spans="1:35" ht="15.75" customHeight="1" x14ac:dyDescent="0.2">
      <c r="A513" s="45"/>
      <c r="B513" s="263" t="s">
        <v>2153</v>
      </c>
      <c r="C513" s="264" t="s">
        <v>1587</v>
      </c>
      <c r="D513" s="263" t="s">
        <v>73</v>
      </c>
      <c r="E513" s="263" t="s">
        <v>2364</v>
      </c>
      <c r="F513" s="265" t="s">
        <v>52</v>
      </c>
      <c r="G513" s="382">
        <v>51</v>
      </c>
      <c r="H513" s="266">
        <f>VLOOKUP(C513,CPUS!C:K,9,0)</f>
        <v>7.5810000000000013</v>
      </c>
      <c r="I513" s="266"/>
      <c r="J513" s="266"/>
      <c r="K513" s="266">
        <f t="shared" si="172"/>
        <v>9.52</v>
      </c>
      <c r="L513" s="266"/>
      <c r="M513" s="266"/>
      <c r="N513" s="266">
        <f t="shared" si="173"/>
        <v>485.52</v>
      </c>
      <c r="O513" s="267"/>
      <c r="P513" s="45"/>
      <c r="Q513" s="45"/>
      <c r="R513" s="45"/>
      <c r="S513" s="45"/>
      <c r="T513" s="45"/>
      <c r="U513" s="45"/>
      <c r="V513" s="45"/>
      <c r="W513" s="45"/>
      <c r="X513" s="45"/>
      <c r="Y513" s="45"/>
      <c r="Z513" s="45"/>
      <c r="AA513" s="45"/>
      <c r="AB513" s="45"/>
      <c r="AC513" s="45"/>
      <c r="AD513" s="45"/>
      <c r="AE513" s="45"/>
      <c r="AF513" s="45"/>
      <c r="AG513" s="45"/>
      <c r="AH513" s="45"/>
      <c r="AI513" s="45"/>
    </row>
    <row r="514" spans="1:35" ht="15.75" customHeight="1" x14ac:dyDescent="0.2">
      <c r="A514" s="45"/>
      <c r="B514" s="263" t="s">
        <v>2154</v>
      </c>
      <c r="C514" s="264" t="s">
        <v>1010</v>
      </c>
      <c r="D514" s="263" t="s">
        <v>73</v>
      </c>
      <c r="E514" s="263" t="s">
        <v>421</v>
      </c>
      <c r="F514" s="265" t="s">
        <v>52</v>
      </c>
      <c r="G514" s="382">
        <v>212</v>
      </c>
      <c r="H514" s="266">
        <f>VLOOKUP(C514,CPUS!C:K,9,0)</f>
        <v>13.86026</v>
      </c>
      <c r="I514" s="266"/>
      <c r="J514" s="266"/>
      <c r="K514" s="266">
        <f t="shared" si="172"/>
        <v>17.41</v>
      </c>
      <c r="L514" s="266"/>
      <c r="M514" s="266"/>
      <c r="N514" s="266">
        <f t="shared" si="173"/>
        <v>3690.92</v>
      </c>
      <c r="O514" s="267"/>
      <c r="P514" s="45"/>
      <c r="Q514" s="45"/>
      <c r="R514" s="45"/>
      <c r="S514" s="45"/>
      <c r="T514" s="45"/>
      <c r="U514" s="45"/>
      <c r="V514" s="45"/>
      <c r="W514" s="45"/>
      <c r="X514" s="45"/>
      <c r="Y514" s="45"/>
      <c r="Z514" s="45"/>
      <c r="AA514" s="45"/>
      <c r="AB514" s="45"/>
      <c r="AC514" s="45"/>
      <c r="AD514" s="45"/>
      <c r="AE514" s="45"/>
      <c r="AF514" s="45"/>
      <c r="AG514" s="45"/>
      <c r="AH514" s="45"/>
      <c r="AI514" s="45"/>
    </row>
    <row r="515" spans="1:35" ht="15.75" customHeight="1" x14ac:dyDescent="0.2">
      <c r="A515" s="45"/>
      <c r="B515" s="263" t="s">
        <v>2155</v>
      </c>
      <c r="C515" s="264" t="s">
        <v>1590</v>
      </c>
      <c r="D515" s="263" t="s">
        <v>73</v>
      </c>
      <c r="E515" s="263" t="s">
        <v>2365</v>
      </c>
      <c r="F515" s="265" t="s">
        <v>52</v>
      </c>
      <c r="G515" s="382">
        <v>51</v>
      </c>
      <c r="H515" s="266">
        <f>VLOOKUP(C515,CPUS!C:K,9,0)</f>
        <v>7.3210000000000015</v>
      </c>
      <c r="I515" s="266"/>
      <c r="J515" s="266"/>
      <c r="K515" s="266">
        <f t="shared" si="172"/>
        <v>9.1999999999999993</v>
      </c>
      <c r="L515" s="266"/>
      <c r="M515" s="266"/>
      <c r="N515" s="266">
        <f t="shared" si="173"/>
        <v>469.2</v>
      </c>
      <c r="O515" s="267"/>
      <c r="P515" s="45"/>
      <c r="Q515" s="45"/>
      <c r="R515" s="45"/>
      <c r="S515" s="45"/>
      <c r="T515" s="45"/>
      <c r="U515" s="45"/>
      <c r="V515" s="45"/>
      <c r="W515" s="45"/>
      <c r="X515" s="45"/>
      <c r="Y515" s="45"/>
      <c r="Z515" s="45"/>
      <c r="AA515" s="45"/>
      <c r="AB515" s="45"/>
      <c r="AC515" s="45"/>
      <c r="AD515" s="45"/>
      <c r="AE515" s="45"/>
      <c r="AF515" s="45"/>
      <c r="AG515" s="45"/>
      <c r="AH515" s="45"/>
      <c r="AI515" s="45"/>
    </row>
    <row r="516" spans="1:35" ht="15.75" customHeight="1" x14ac:dyDescent="0.2">
      <c r="A516" s="45"/>
      <c r="B516" s="263" t="s">
        <v>2156</v>
      </c>
      <c r="C516" s="264" t="s">
        <v>1035</v>
      </c>
      <c r="D516" s="263" t="s">
        <v>73</v>
      </c>
      <c r="E516" s="263" t="s">
        <v>1036</v>
      </c>
      <c r="F516" s="265" t="s">
        <v>52</v>
      </c>
      <c r="G516" s="382">
        <v>960</v>
      </c>
      <c r="H516" s="266">
        <f>VLOOKUP(C516,CPUS!C:K,9,0)</f>
        <v>1.91936</v>
      </c>
      <c r="I516" s="266"/>
      <c r="J516" s="266"/>
      <c r="K516" s="266">
        <f t="shared" si="172"/>
        <v>2.41</v>
      </c>
      <c r="L516" s="266"/>
      <c r="M516" s="266"/>
      <c r="N516" s="266">
        <f t="shared" si="173"/>
        <v>2313.6</v>
      </c>
      <c r="O516" s="267"/>
      <c r="P516" s="45"/>
      <c r="Q516" s="45"/>
      <c r="R516" s="45"/>
      <c r="S516" s="45"/>
      <c r="T516" s="45"/>
      <c r="U516" s="45"/>
      <c r="V516" s="45"/>
      <c r="W516" s="45"/>
      <c r="X516" s="45"/>
      <c r="Y516" s="45"/>
      <c r="Z516" s="45"/>
      <c r="AA516" s="45"/>
      <c r="AB516" s="45"/>
      <c r="AC516" s="45"/>
      <c r="AD516" s="45"/>
      <c r="AE516" s="45"/>
      <c r="AF516" s="45"/>
      <c r="AG516" s="45"/>
      <c r="AH516" s="45"/>
      <c r="AI516" s="45"/>
    </row>
    <row r="517" spans="1:35" ht="15.75" customHeight="1" x14ac:dyDescent="0.2">
      <c r="A517" s="45"/>
      <c r="B517" s="263" t="s">
        <v>2157</v>
      </c>
      <c r="C517" s="264" t="s">
        <v>1045</v>
      </c>
      <c r="D517" s="263" t="s">
        <v>73</v>
      </c>
      <c r="E517" s="263" t="s">
        <v>423</v>
      </c>
      <c r="F517" s="265" t="s">
        <v>52</v>
      </c>
      <c r="G517" s="382">
        <v>212</v>
      </c>
      <c r="H517" s="266">
        <f>VLOOKUP(C517,CPUS!C:K,9,0)</f>
        <v>5.7951199999999998</v>
      </c>
      <c r="I517" s="266"/>
      <c r="J517" s="266"/>
      <c r="K517" s="266">
        <f t="shared" si="172"/>
        <v>7.28</v>
      </c>
      <c r="L517" s="266"/>
      <c r="M517" s="266"/>
      <c r="N517" s="266">
        <f t="shared" si="173"/>
        <v>1543.36</v>
      </c>
      <c r="O517" s="267"/>
      <c r="P517" s="45"/>
      <c r="Q517" s="45"/>
      <c r="R517" s="45"/>
      <c r="S517" s="45"/>
      <c r="T517" s="45"/>
      <c r="U517" s="45"/>
      <c r="V517" s="45"/>
      <c r="W517" s="45"/>
      <c r="X517" s="45"/>
      <c r="Y517" s="45"/>
      <c r="Z517" s="45"/>
      <c r="AA517" s="45"/>
      <c r="AB517" s="45"/>
      <c r="AC517" s="45"/>
      <c r="AD517" s="45"/>
      <c r="AE517" s="45"/>
      <c r="AF517" s="45"/>
      <c r="AG517" s="45"/>
      <c r="AH517" s="45"/>
      <c r="AI517" s="45"/>
    </row>
    <row r="518" spans="1:35" ht="15.75" customHeight="1" x14ac:dyDescent="0.2">
      <c r="A518" s="45"/>
      <c r="B518" s="263" t="s">
        <v>2158</v>
      </c>
      <c r="C518" s="264" t="s">
        <v>1594</v>
      </c>
      <c r="D518" s="263" t="s">
        <v>73</v>
      </c>
      <c r="E518" s="263" t="s">
        <v>1595</v>
      </c>
      <c r="F518" s="265" t="s">
        <v>52</v>
      </c>
      <c r="G518" s="382">
        <v>51</v>
      </c>
      <c r="H518" s="266">
        <f>VLOOKUP(C518,CPUS!C:K,9,0)</f>
        <v>1.6972800000000001</v>
      </c>
      <c r="I518" s="266"/>
      <c r="J518" s="266"/>
      <c r="K518" s="266">
        <f t="shared" si="172"/>
        <v>2.13</v>
      </c>
      <c r="L518" s="266"/>
      <c r="M518" s="266"/>
      <c r="N518" s="266">
        <f t="shared" si="173"/>
        <v>108.63</v>
      </c>
      <c r="O518" s="267"/>
      <c r="P518" s="45"/>
      <c r="Q518" s="45"/>
      <c r="R518" s="45"/>
      <c r="S518" s="45"/>
      <c r="T518" s="45"/>
      <c r="U518" s="45"/>
      <c r="V518" s="45"/>
      <c r="W518" s="45"/>
      <c r="X518" s="45"/>
      <c r="Y518" s="45"/>
      <c r="Z518" s="45"/>
      <c r="AA518" s="45"/>
      <c r="AB518" s="45"/>
      <c r="AC518" s="45"/>
      <c r="AD518" s="45"/>
      <c r="AE518" s="45"/>
      <c r="AF518" s="45"/>
      <c r="AG518" s="45"/>
      <c r="AH518" s="45"/>
      <c r="AI518" s="45"/>
    </row>
    <row r="519" spans="1:35" ht="15.75" customHeight="1" x14ac:dyDescent="0.2">
      <c r="A519" s="45"/>
      <c r="B519" s="263" t="s">
        <v>2159</v>
      </c>
      <c r="C519" s="264" t="s">
        <v>994</v>
      </c>
      <c r="D519" s="263" t="s">
        <v>73</v>
      </c>
      <c r="E519" s="263" t="s">
        <v>424</v>
      </c>
      <c r="F519" s="265" t="s">
        <v>83</v>
      </c>
      <c r="G519" s="382">
        <v>238</v>
      </c>
      <c r="H519" s="266">
        <f>VLOOKUP(C519,CPUS!C:K,9,0)</f>
        <v>27.292480000000001</v>
      </c>
      <c r="I519" s="266"/>
      <c r="J519" s="266"/>
      <c r="K519" s="266">
        <f t="shared" si="172"/>
        <v>34.28</v>
      </c>
      <c r="L519" s="266"/>
      <c r="M519" s="266"/>
      <c r="N519" s="266">
        <f t="shared" si="173"/>
        <v>8158.64</v>
      </c>
      <c r="O519" s="267"/>
      <c r="P519" s="45"/>
      <c r="Q519" s="45"/>
      <c r="R519" s="45"/>
      <c r="S519" s="45"/>
      <c r="T519" s="45"/>
      <c r="U519" s="45"/>
      <c r="V519" s="45"/>
      <c r="W519" s="45"/>
      <c r="X519" s="45"/>
      <c r="Y519" s="45"/>
      <c r="Z519" s="45"/>
      <c r="AA519" s="45"/>
      <c r="AB519" s="45"/>
      <c r="AC519" s="45"/>
      <c r="AD519" s="45"/>
      <c r="AE519" s="45"/>
      <c r="AF519" s="45"/>
      <c r="AG519" s="45"/>
      <c r="AH519" s="45"/>
      <c r="AI519" s="45"/>
    </row>
    <row r="520" spans="1:35" ht="15.75" customHeight="1" x14ac:dyDescent="0.2">
      <c r="A520" s="45"/>
      <c r="B520" s="263" t="s">
        <v>2160</v>
      </c>
      <c r="C520" s="264" t="s">
        <v>1598</v>
      </c>
      <c r="D520" s="263" t="s">
        <v>73</v>
      </c>
      <c r="E520" s="263" t="s">
        <v>1599</v>
      </c>
      <c r="F520" s="265" t="s">
        <v>83</v>
      </c>
      <c r="G520" s="382">
        <v>296.39999999999998</v>
      </c>
      <c r="H520" s="266">
        <f>VLOOKUP(C520,CPUS!C:K,9,0)</f>
        <v>14.6846</v>
      </c>
      <c r="I520" s="266"/>
      <c r="J520" s="266"/>
      <c r="K520" s="266">
        <f t="shared" si="172"/>
        <v>18.45</v>
      </c>
      <c r="L520" s="266"/>
      <c r="M520" s="266"/>
      <c r="N520" s="266">
        <f t="shared" si="173"/>
        <v>5468.58</v>
      </c>
      <c r="O520" s="267"/>
      <c r="P520" s="45"/>
      <c r="Q520" s="45"/>
      <c r="R520" s="45"/>
      <c r="S520" s="45"/>
      <c r="T520" s="45"/>
      <c r="U520" s="45"/>
      <c r="V520" s="45"/>
      <c r="W520" s="45"/>
      <c r="X520" s="45"/>
      <c r="Y520" s="45"/>
      <c r="Z520" s="45"/>
      <c r="AA520" s="45"/>
      <c r="AB520" s="45"/>
      <c r="AC520" s="45"/>
      <c r="AD520" s="45"/>
      <c r="AE520" s="45"/>
      <c r="AF520" s="45"/>
      <c r="AG520" s="45"/>
      <c r="AH520" s="45"/>
      <c r="AI520" s="45"/>
    </row>
    <row r="521" spans="1:35" ht="15.75" customHeight="1" x14ac:dyDescent="0.2">
      <c r="A521" s="45"/>
      <c r="B521" s="263" t="s">
        <v>2161</v>
      </c>
      <c r="C521" s="264" t="s">
        <v>1601</v>
      </c>
      <c r="D521" s="263" t="s">
        <v>73</v>
      </c>
      <c r="E521" s="263" t="s">
        <v>1602</v>
      </c>
      <c r="F521" s="265" t="s">
        <v>83</v>
      </c>
      <c r="G521" s="382">
        <v>136.1</v>
      </c>
      <c r="H521" s="266">
        <f>VLOOKUP(C521,CPUS!C:K,9,0)</f>
        <v>110.47280000000001</v>
      </c>
      <c r="I521" s="266"/>
      <c r="J521" s="266"/>
      <c r="K521" s="266">
        <f t="shared" si="172"/>
        <v>138.76</v>
      </c>
      <c r="L521" s="266"/>
      <c r="M521" s="266"/>
      <c r="N521" s="266">
        <f t="shared" si="173"/>
        <v>18885.240000000002</v>
      </c>
      <c r="O521" s="267"/>
      <c r="P521" s="45"/>
      <c r="Q521" s="45"/>
      <c r="R521" s="45"/>
      <c r="S521" s="45"/>
      <c r="T521" s="45"/>
      <c r="U521" s="45"/>
      <c r="V521" s="45"/>
      <c r="W521" s="45"/>
      <c r="X521" s="45"/>
      <c r="Y521" s="45"/>
      <c r="Z521" s="45"/>
      <c r="AA521" s="45"/>
      <c r="AB521" s="45"/>
      <c r="AC521" s="45"/>
      <c r="AD521" s="45"/>
      <c r="AE521" s="45"/>
      <c r="AF521" s="45"/>
      <c r="AG521" s="45"/>
      <c r="AH521" s="45"/>
      <c r="AI521" s="45"/>
    </row>
    <row r="522" spans="1:35" ht="15.75" customHeight="1" x14ac:dyDescent="0.2">
      <c r="A522" s="45"/>
      <c r="B522" s="263" t="s">
        <v>2162</v>
      </c>
      <c r="C522" s="264" t="s">
        <v>1604</v>
      </c>
      <c r="D522" s="263" t="s">
        <v>73</v>
      </c>
      <c r="E522" s="263" t="s">
        <v>1605</v>
      </c>
      <c r="F522" s="265" t="s">
        <v>83</v>
      </c>
      <c r="G522" s="382">
        <v>304.7</v>
      </c>
      <c r="H522" s="266">
        <f>VLOOKUP(C522,CPUS!C:K,9,0)</f>
        <v>20.665199999999999</v>
      </c>
      <c r="I522" s="266"/>
      <c r="J522" s="266"/>
      <c r="K522" s="266">
        <f t="shared" si="172"/>
        <v>25.96</v>
      </c>
      <c r="L522" s="266"/>
      <c r="M522" s="266"/>
      <c r="N522" s="266">
        <f t="shared" si="173"/>
        <v>7910.01</v>
      </c>
      <c r="O522" s="267"/>
      <c r="P522" s="45"/>
      <c r="Q522" s="45"/>
      <c r="R522" s="45"/>
      <c r="S522" s="45"/>
      <c r="T522" s="45"/>
      <c r="U522" s="45"/>
      <c r="V522" s="45"/>
      <c r="W522" s="45"/>
      <c r="X522" s="45"/>
      <c r="Y522" s="45"/>
      <c r="Z522" s="45"/>
      <c r="AA522" s="45"/>
      <c r="AB522" s="45"/>
      <c r="AC522" s="45"/>
      <c r="AD522" s="45"/>
      <c r="AE522" s="45"/>
      <c r="AF522" s="45"/>
      <c r="AG522" s="45"/>
      <c r="AH522" s="45"/>
      <c r="AI522" s="45"/>
    </row>
    <row r="523" spans="1:35" ht="15.75" customHeight="1" x14ac:dyDescent="0.2">
      <c r="A523" s="45"/>
      <c r="B523" s="263" t="s">
        <v>2163</v>
      </c>
      <c r="C523" s="264" t="s">
        <v>1607</v>
      </c>
      <c r="D523" s="263" t="s">
        <v>73</v>
      </c>
      <c r="E523" s="263" t="s">
        <v>1608</v>
      </c>
      <c r="F523" s="265" t="s">
        <v>83</v>
      </c>
      <c r="G523" s="382">
        <v>561.6</v>
      </c>
      <c r="H523" s="266">
        <f>VLOOKUP(C523,CPUS!C:K,9,0)</f>
        <v>31.824000000000005</v>
      </c>
      <c r="I523" s="266"/>
      <c r="J523" s="266"/>
      <c r="K523" s="266">
        <f t="shared" si="172"/>
        <v>39.97</v>
      </c>
      <c r="L523" s="266"/>
      <c r="M523" s="266"/>
      <c r="N523" s="266">
        <f t="shared" si="173"/>
        <v>22447.15</v>
      </c>
      <c r="O523" s="267"/>
      <c r="P523" s="45"/>
      <c r="Q523" s="45"/>
      <c r="R523" s="45"/>
      <c r="S523" s="45"/>
      <c r="T523" s="45"/>
      <c r="U523" s="45"/>
      <c r="V523" s="45"/>
      <c r="W523" s="45"/>
      <c r="X523" s="45"/>
      <c r="Y523" s="45"/>
      <c r="Z523" s="45"/>
      <c r="AA523" s="45"/>
      <c r="AB523" s="45"/>
      <c r="AC523" s="45"/>
      <c r="AD523" s="45"/>
      <c r="AE523" s="45"/>
      <c r="AF523" s="45"/>
      <c r="AG523" s="45"/>
      <c r="AH523" s="45"/>
      <c r="AI523" s="45"/>
    </row>
    <row r="524" spans="1:35" ht="15.75" customHeight="1" x14ac:dyDescent="0.2">
      <c r="A524" s="45"/>
      <c r="B524" s="263" t="s">
        <v>2164</v>
      </c>
      <c r="C524" s="264">
        <v>91935</v>
      </c>
      <c r="D524" s="263" t="s">
        <v>50</v>
      </c>
      <c r="E524" s="263" t="s">
        <v>1611</v>
      </c>
      <c r="F524" s="265" t="s">
        <v>83</v>
      </c>
      <c r="G524" s="382">
        <v>363.1</v>
      </c>
      <c r="H524" s="266">
        <f>VLOOKUP(C524,SINAPIJAN26!A:D,4,0)</f>
        <v>28.12</v>
      </c>
      <c r="I524" s="266"/>
      <c r="J524" s="266"/>
      <c r="K524" s="266">
        <f t="shared" si="172"/>
        <v>35.32</v>
      </c>
      <c r="L524" s="266"/>
      <c r="M524" s="266"/>
      <c r="N524" s="266">
        <f t="shared" si="173"/>
        <v>12824.69</v>
      </c>
      <c r="O524" s="267"/>
      <c r="P524" s="45"/>
      <c r="Q524" s="45"/>
      <c r="R524" s="45"/>
      <c r="S524" s="45"/>
      <c r="T524" s="45"/>
      <c r="U524" s="45"/>
      <c r="V524" s="45"/>
      <c r="W524" s="45"/>
      <c r="X524" s="45"/>
      <c r="Y524" s="45"/>
      <c r="Z524" s="45"/>
      <c r="AA524" s="45"/>
      <c r="AB524" s="45"/>
      <c r="AC524" s="45"/>
      <c r="AD524" s="45"/>
      <c r="AE524" s="45"/>
      <c r="AF524" s="45"/>
      <c r="AG524" s="45"/>
      <c r="AH524" s="45"/>
      <c r="AI524" s="45"/>
    </row>
    <row r="525" spans="1:35" ht="15.75" customHeight="1" x14ac:dyDescent="0.2">
      <c r="A525" s="45"/>
      <c r="B525" s="263" t="s">
        <v>2165</v>
      </c>
      <c r="C525" s="264">
        <v>92984</v>
      </c>
      <c r="D525" s="263" t="s">
        <v>50</v>
      </c>
      <c r="E525" s="263" t="s">
        <v>1614</v>
      </c>
      <c r="F525" s="265" t="s">
        <v>83</v>
      </c>
      <c r="G525" s="382">
        <v>17.600000000000001</v>
      </c>
      <c r="H525" s="266">
        <f>VLOOKUP(C525,SINAPIJAN26!A:D,4,0)</f>
        <v>29.65</v>
      </c>
      <c r="I525" s="266"/>
      <c r="J525" s="266"/>
      <c r="K525" s="266">
        <f t="shared" si="172"/>
        <v>37.24</v>
      </c>
      <c r="L525" s="266"/>
      <c r="M525" s="266"/>
      <c r="N525" s="266">
        <f t="shared" si="173"/>
        <v>655.42</v>
      </c>
      <c r="O525" s="267"/>
      <c r="P525" s="45"/>
      <c r="Q525" s="45"/>
      <c r="R525" s="45"/>
      <c r="S525" s="45"/>
      <c r="T525" s="45"/>
      <c r="U525" s="45"/>
      <c r="V525" s="45"/>
      <c r="W525" s="45"/>
      <c r="X525" s="45"/>
      <c r="Y525" s="45"/>
      <c r="Z525" s="45"/>
      <c r="AA525" s="45"/>
      <c r="AB525" s="45"/>
      <c r="AC525" s="45"/>
      <c r="AD525" s="45"/>
      <c r="AE525" s="45"/>
      <c r="AF525" s="45"/>
      <c r="AG525" s="45"/>
      <c r="AH525" s="45"/>
      <c r="AI525" s="45"/>
    </row>
    <row r="526" spans="1:35" ht="15.75" customHeight="1" x14ac:dyDescent="0.2">
      <c r="A526" s="45"/>
      <c r="B526" s="263" t="s">
        <v>2166</v>
      </c>
      <c r="C526" s="264">
        <v>92986</v>
      </c>
      <c r="D526" s="263" t="s">
        <v>50</v>
      </c>
      <c r="E526" s="263" t="s">
        <v>426</v>
      </c>
      <c r="F526" s="265" t="s">
        <v>83</v>
      </c>
      <c r="G526" s="382">
        <v>535.20000000000005</v>
      </c>
      <c r="H526" s="266">
        <f>VLOOKUP(C526,SINAPIJAN26!A:D,4,0)</f>
        <v>40.72</v>
      </c>
      <c r="I526" s="266"/>
      <c r="J526" s="266"/>
      <c r="K526" s="266">
        <f t="shared" si="172"/>
        <v>51.15</v>
      </c>
      <c r="L526" s="266"/>
      <c r="M526" s="266"/>
      <c r="N526" s="266">
        <f t="shared" si="173"/>
        <v>27375.48</v>
      </c>
      <c r="O526" s="267"/>
      <c r="P526" s="45"/>
      <c r="Q526" s="45"/>
      <c r="R526" s="45"/>
      <c r="S526" s="45"/>
      <c r="T526" s="45"/>
      <c r="U526" s="45"/>
      <c r="V526" s="45"/>
      <c r="W526" s="45"/>
      <c r="X526" s="45"/>
      <c r="Y526" s="45"/>
      <c r="Z526" s="45"/>
      <c r="AA526" s="45"/>
      <c r="AB526" s="45"/>
      <c r="AC526" s="45"/>
      <c r="AD526" s="45"/>
      <c r="AE526" s="45"/>
      <c r="AF526" s="45"/>
      <c r="AG526" s="45"/>
      <c r="AH526" s="45"/>
      <c r="AI526" s="45"/>
    </row>
    <row r="527" spans="1:35" ht="15.75" customHeight="1" x14ac:dyDescent="0.2">
      <c r="A527" s="45"/>
      <c r="B527" s="263" t="s">
        <v>2167</v>
      </c>
      <c r="C527" s="264">
        <v>91924</v>
      </c>
      <c r="D527" s="263" t="s">
        <v>50</v>
      </c>
      <c r="E527" s="263" t="s">
        <v>428</v>
      </c>
      <c r="F527" s="265" t="s">
        <v>83</v>
      </c>
      <c r="G527" s="382">
        <v>8064.7</v>
      </c>
      <c r="H527" s="266">
        <f>VLOOKUP(C527,SINAPIJAN26!A:D,4,0)</f>
        <v>3.53</v>
      </c>
      <c r="I527" s="266"/>
      <c r="J527" s="266"/>
      <c r="K527" s="266">
        <f t="shared" si="172"/>
        <v>4.43</v>
      </c>
      <c r="L527" s="266"/>
      <c r="M527" s="266"/>
      <c r="N527" s="266">
        <f t="shared" si="173"/>
        <v>35726.620000000003</v>
      </c>
      <c r="O527" s="267"/>
      <c r="P527" s="45"/>
      <c r="Q527" s="45"/>
      <c r="R527" s="45"/>
      <c r="S527" s="45"/>
      <c r="T527" s="45"/>
      <c r="U527" s="45"/>
      <c r="V527" s="45"/>
      <c r="W527" s="45"/>
      <c r="X527" s="45"/>
      <c r="Y527" s="45"/>
      <c r="Z527" s="45"/>
      <c r="AA527" s="45"/>
      <c r="AB527" s="45"/>
      <c r="AC527" s="45"/>
      <c r="AD527" s="45"/>
      <c r="AE527" s="45"/>
      <c r="AF527" s="45"/>
      <c r="AG527" s="45"/>
      <c r="AH527" s="45"/>
      <c r="AI527" s="45"/>
    </row>
    <row r="528" spans="1:35" ht="15.75" customHeight="1" x14ac:dyDescent="0.2">
      <c r="A528" s="45"/>
      <c r="B528" s="263" t="s">
        <v>2168</v>
      </c>
      <c r="C528" s="264">
        <v>91932</v>
      </c>
      <c r="D528" s="263" t="s">
        <v>50</v>
      </c>
      <c r="E528" s="263" t="s">
        <v>1620</v>
      </c>
      <c r="F528" s="265" t="s">
        <v>83</v>
      </c>
      <c r="G528" s="382">
        <v>124.2</v>
      </c>
      <c r="H528" s="266">
        <f>VLOOKUP(C528,SINAPIJAN26!A:D,4,0)</f>
        <v>18.62</v>
      </c>
      <c r="I528" s="266"/>
      <c r="J528" s="266"/>
      <c r="K528" s="266">
        <f t="shared" si="172"/>
        <v>23.39</v>
      </c>
      <c r="L528" s="266"/>
      <c r="M528" s="266"/>
      <c r="N528" s="266">
        <f t="shared" si="173"/>
        <v>2905.04</v>
      </c>
      <c r="O528" s="267"/>
      <c r="P528" s="45"/>
      <c r="Q528" s="45"/>
      <c r="R528" s="45"/>
      <c r="S528" s="45"/>
      <c r="T528" s="45"/>
      <c r="U528" s="45"/>
      <c r="V528" s="45"/>
      <c r="W528" s="45"/>
      <c r="X528" s="45"/>
      <c r="Y528" s="45"/>
      <c r="Z528" s="45"/>
      <c r="AA528" s="45"/>
      <c r="AB528" s="45"/>
      <c r="AC528" s="45"/>
      <c r="AD528" s="45"/>
      <c r="AE528" s="45"/>
      <c r="AF528" s="45"/>
      <c r="AG528" s="45"/>
      <c r="AH528" s="45"/>
      <c r="AI528" s="45"/>
    </row>
    <row r="529" spans="1:35" ht="15.75" customHeight="1" x14ac:dyDescent="0.2">
      <c r="A529" s="45"/>
      <c r="B529" s="263" t="s">
        <v>2169</v>
      </c>
      <c r="C529" s="264">
        <v>91926</v>
      </c>
      <c r="D529" s="263" t="s">
        <v>50</v>
      </c>
      <c r="E529" s="263" t="s">
        <v>430</v>
      </c>
      <c r="F529" s="265" t="s">
        <v>83</v>
      </c>
      <c r="G529" s="382">
        <v>7623.2</v>
      </c>
      <c r="H529" s="266">
        <f>VLOOKUP(C529,SINAPIJAN26!A:D,4,0)</f>
        <v>5.0199999999999996</v>
      </c>
      <c r="I529" s="266"/>
      <c r="J529" s="266"/>
      <c r="K529" s="266">
        <f t="shared" si="172"/>
        <v>6.31</v>
      </c>
      <c r="L529" s="266"/>
      <c r="M529" s="266"/>
      <c r="N529" s="266">
        <f t="shared" si="173"/>
        <v>48102.39</v>
      </c>
      <c r="O529" s="267"/>
      <c r="P529" s="45"/>
      <c r="Q529" s="45"/>
      <c r="R529" s="45"/>
      <c r="S529" s="45"/>
      <c r="T529" s="45"/>
      <c r="U529" s="45"/>
      <c r="V529" s="45"/>
      <c r="W529" s="45"/>
      <c r="X529" s="45"/>
      <c r="Y529" s="45"/>
      <c r="Z529" s="45"/>
      <c r="AA529" s="45"/>
      <c r="AB529" s="45"/>
      <c r="AC529" s="45"/>
      <c r="AD529" s="45"/>
      <c r="AE529" s="45"/>
      <c r="AF529" s="45"/>
      <c r="AG529" s="45"/>
      <c r="AH529" s="45"/>
      <c r="AI529" s="45"/>
    </row>
    <row r="530" spans="1:35" ht="15.75" customHeight="1" x14ac:dyDescent="0.2">
      <c r="A530" s="45"/>
      <c r="B530" s="263" t="s">
        <v>2170</v>
      </c>
      <c r="C530" s="264">
        <v>91928</v>
      </c>
      <c r="D530" s="263" t="s">
        <v>50</v>
      </c>
      <c r="E530" s="263" t="s">
        <v>432</v>
      </c>
      <c r="F530" s="265" t="s">
        <v>83</v>
      </c>
      <c r="G530" s="382">
        <v>2215.5</v>
      </c>
      <c r="H530" s="266">
        <f>VLOOKUP(C530,SINAPIJAN26!A:D,4,0)</f>
        <v>7.62</v>
      </c>
      <c r="I530" s="266"/>
      <c r="J530" s="266"/>
      <c r="K530" s="266">
        <f t="shared" si="172"/>
        <v>9.57</v>
      </c>
      <c r="L530" s="266"/>
      <c r="M530" s="266"/>
      <c r="N530" s="266">
        <f t="shared" si="173"/>
        <v>21202.34</v>
      </c>
      <c r="O530" s="267"/>
      <c r="P530" s="45"/>
      <c r="Q530" s="45"/>
      <c r="R530" s="45"/>
      <c r="S530" s="45"/>
      <c r="T530" s="45"/>
      <c r="U530" s="45"/>
      <c r="V530" s="45"/>
      <c r="W530" s="45"/>
      <c r="X530" s="45"/>
      <c r="Y530" s="45"/>
      <c r="Z530" s="45"/>
      <c r="AA530" s="45"/>
      <c r="AB530" s="45"/>
      <c r="AC530" s="45"/>
      <c r="AD530" s="45"/>
      <c r="AE530" s="45"/>
      <c r="AF530" s="45"/>
      <c r="AG530" s="45"/>
      <c r="AH530" s="45"/>
      <c r="AI530" s="45"/>
    </row>
    <row r="531" spans="1:35" ht="15.75" customHeight="1" x14ac:dyDescent="0.2">
      <c r="A531" s="45"/>
      <c r="B531" s="263" t="s">
        <v>2171</v>
      </c>
      <c r="C531" s="264">
        <v>91930</v>
      </c>
      <c r="D531" s="263" t="s">
        <v>50</v>
      </c>
      <c r="E531" s="263" t="s">
        <v>434</v>
      </c>
      <c r="F531" s="265" t="s">
        <v>83</v>
      </c>
      <c r="G531" s="382">
        <v>586</v>
      </c>
      <c r="H531" s="266">
        <f>VLOOKUP(C531,SINAPIJAN26!A:D,4,0)</f>
        <v>10.57</v>
      </c>
      <c r="I531" s="266"/>
      <c r="J531" s="266"/>
      <c r="K531" s="266">
        <f t="shared" si="172"/>
        <v>13.28</v>
      </c>
      <c r="L531" s="266"/>
      <c r="M531" s="266"/>
      <c r="N531" s="266">
        <f t="shared" si="173"/>
        <v>7782.08</v>
      </c>
      <c r="O531" s="267"/>
      <c r="P531" s="45"/>
      <c r="Q531" s="45"/>
      <c r="R531" s="45"/>
      <c r="S531" s="45"/>
      <c r="T531" s="45"/>
      <c r="U531" s="45"/>
      <c r="V531" s="45"/>
      <c r="W531" s="45"/>
      <c r="X531" s="45"/>
      <c r="Y531" s="45"/>
      <c r="Z531" s="45"/>
      <c r="AA531" s="45"/>
      <c r="AB531" s="45"/>
      <c r="AC531" s="45"/>
      <c r="AD531" s="45"/>
      <c r="AE531" s="45"/>
      <c r="AF531" s="45"/>
      <c r="AG531" s="45"/>
      <c r="AH531" s="45"/>
      <c r="AI531" s="45"/>
    </row>
    <row r="532" spans="1:35" ht="15.75" customHeight="1" x14ac:dyDescent="0.2">
      <c r="A532" s="45"/>
      <c r="B532" s="263" t="s">
        <v>2172</v>
      </c>
      <c r="C532" s="264" t="s">
        <v>1069</v>
      </c>
      <c r="D532" s="263" t="s">
        <v>73</v>
      </c>
      <c r="E532" s="263" t="s">
        <v>435</v>
      </c>
      <c r="F532" s="265" t="s">
        <v>52</v>
      </c>
      <c r="G532" s="382">
        <v>8</v>
      </c>
      <c r="H532" s="266">
        <f>VLOOKUP(C532,CPUS!C:K,9,0)</f>
        <v>145.60527999999999</v>
      </c>
      <c r="I532" s="266"/>
      <c r="J532" s="266"/>
      <c r="K532" s="266">
        <f t="shared" si="172"/>
        <v>182.89</v>
      </c>
      <c r="L532" s="266"/>
      <c r="M532" s="266"/>
      <c r="N532" s="266">
        <f t="shared" si="173"/>
        <v>1463.12</v>
      </c>
      <c r="O532" s="267"/>
      <c r="P532" s="45"/>
      <c r="Q532" s="45"/>
      <c r="R532" s="45"/>
      <c r="S532" s="45"/>
      <c r="T532" s="45"/>
      <c r="U532" s="45"/>
      <c r="V532" s="45"/>
      <c r="W532" s="45"/>
      <c r="X532" s="45"/>
      <c r="Y532" s="45"/>
      <c r="Z532" s="45"/>
      <c r="AA532" s="45"/>
      <c r="AB532" s="45"/>
      <c r="AC532" s="45"/>
      <c r="AD532" s="45"/>
      <c r="AE532" s="45"/>
      <c r="AF532" s="45"/>
      <c r="AG532" s="45"/>
      <c r="AH532" s="45"/>
      <c r="AI532" s="45"/>
    </row>
    <row r="533" spans="1:35" ht="15.75" customHeight="1" x14ac:dyDescent="0.2">
      <c r="A533" s="45"/>
      <c r="B533" s="263" t="s">
        <v>2173</v>
      </c>
      <c r="C533" s="264" t="s">
        <v>1026</v>
      </c>
      <c r="D533" s="263" t="s">
        <v>73</v>
      </c>
      <c r="E533" s="263" t="s">
        <v>436</v>
      </c>
      <c r="F533" s="265" t="s">
        <v>52</v>
      </c>
      <c r="G533" s="382">
        <v>8</v>
      </c>
      <c r="H533" s="266">
        <f>VLOOKUP(C533,CPUS!C:K,9,0)</f>
        <v>277.38383999999996</v>
      </c>
      <c r="I533" s="266"/>
      <c r="J533" s="266"/>
      <c r="K533" s="266">
        <f t="shared" si="172"/>
        <v>348.42</v>
      </c>
      <c r="L533" s="266"/>
      <c r="M533" s="266"/>
      <c r="N533" s="266">
        <f t="shared" si="173"/>
        <v>2787.36</v>
      </c>
      <c r="O533" s="267"/>
      <c r="P533" s="45"/>
      <c r="Q533" s="45"/>
      <c r="R533" s="45"/>
      <c r="S533" s="45"/>
      <c r="T533" s="45"/>
      <c r="U533" s="45"/>
      <c r="V533" s="45"/>
      <c r="W533" s="45"/>
      <c r="X533" s="45"/>
      <c r="Y533" s="45"/>
      <c r="Z533" s="45"/>
      <c r="AA533" s="45"/>
      <c r="AB533" s="45"/>
      <c r="AC533" s="45"/>
      <c r="AD533" s="45"/>
      <c r="AE533" s="45"/>
      <c r="AF533" s="45"/>
      <c r="AG533" s="45"/>
      <c r="AH533" s="45"/>
      <c r="AI533" s="45"/>
    </row>
    <row r="534" spans="1:35" ht="15.75" customHeight="1" x14ac:dyDescent="0.2">
      <c r="A534" s="45"/>
      <c r="B534" s="263" t="s">
        <v>2174</v>
      </c>
      <c r="C534" s="264">
        <v>91987</v>
      </c>
      <c r="D534" s="263" t="s">
        <v>50</v>
      </c>
      <c r="E534" s="263" t="s">
        <v>1628</v>
      </c>
      <c r="F534" s="265" t="s">
        <v>52</v>
      </c>
      <c r="G534" s="382">
        <v>7</v>
      </c>
      <c r="H534" s="266">
        <f>VLOOKUP(C534,SINAPIJAN26!A:D,4,0)</f>
        <v>53.39</v>
      </c>
      <c r="I534" s="266"/>
      <c r="J534" s="266"/>
      <c r="K534" s="266">
        <f t="shared" si="172"/>
        <v>67.06</v>
      </c>
      <c r="L534" s="266"/>
      <c r="M534" s="266"/>
      <c r="N534" s="266">
        <f t="shared" si="173"/>
        <v>469.42</v>
      </c>
      <c r="O534" s="267"/>
      <c r="P534" s="45"/>
      <c r="Q534" s="45"/>
      <c r="R534" s="45"/>
      <c r="S534" s="45"/>
      <c r="T534" s="45"/>
      <c r="U534" s="45"/>
      <c r="V534" s="45"/>
      <c r="W534" s="45"/>
      <c r="X534" s="45"/>
      <c r="Y534" s="45"/>
      <c r="Z534" s="45"/>
      <c r="AA534" s="45"/>
      <c r="AB534" s="45"/>
      <c r="AC534" s="45"/>
      <c r="AD534" s="45"/>
      <c r="AE534" s="45"/>
      <c r="AF534" s="45"/>
      <c r="AG534" s="45"/>
      <c r="AH534" s="45"/>
      <c r="AI534" s="45"/>
    </row>
    <row r="535" spans="1:35" ht="15.75" customHeight="1" x14ac:dyDescent="0.2">
      <c r="A535" s="45"/>
      <c r="B535" s="263" t="s">
        <v>2175</v>
      </c>
      <c r="C535" s="264" t="s">
        <v>1630</v>
      </c>
      <c r="D535" s="263" t="s">
        <v>73</v>
      </c>
      <c r="E535" s="263" t="s">
        <v>1631</v>
      </c>
      <c r="F535" s="265" t="s">
        <v>419</v>
      </c>
      <c r="G535" s="382">
        <v>57</v>
      </c>
      <c r="H535" s="266">
        <f>VLOOKUP(C535,CPUS!C:K,9,0)</f>
        <v>180.46056000000002</v>
      </c>
      <c r="I535" s="266"/>
      <c r="J535" s="266"/>
      <c r="K535" s="266">
        <f t="shared" si="172"/>
        <v>226.68</v>
      </c>
      <c r="L535" s="266"/>
      <c r="M535" s="266"/>
      <c r="N535" s="266">
        <f t="shared" si="173"/>
        <v>12920.76</v>
      </c>
      <c r="O535" s="267"/>
      <c r="P535" s="45"/>
      <c r="Q535" s="45"/>
      <c r="R535" s="45"/>
      <c r="S535" s="45"/>
      <c r="T535" s="45"/>
      <c r="U535" s="45"/>
      <c r="V535" s="45"/>
      <c r="W535" s="45"/>
      <c r="X535" s="45"/>
      <c r="Y535" s="45"/>
      <c r="Z535" s="45"/>
      <c r="AA535" s="45"/>
      <c r="AB535" s="45"/>
      <c r="AC535" s="45"/>
      <c r="AD535" s="45"/>
      <c r="AE535" s="45"/>
      <c r="AF535" s="45"/>
      <c r="AG535" s="45"/>
      <c r="AH535" s="45"/>
      <c r="AI535" s="45"/>
    </row>
    <row r="536" spans="1:35" ht="15.75" customHeight="1" x14ac:dyDescent="0.2">
      <c r="A536" s="45"/>
      <c r="B536" s="263" t="s">
        <v>2176</v>
      </c>
      <c r="C536" s="264">
        <v>91979</v>
      </c>
      <c r="D536" s="263" t="s">
        <v>50</v>
      </c>
      <c r="E536" s="263" t="s">
        <v>815</v>
      </c>
      <c r="F536" s="265" t="s">
        <v>52</v>
      </c>
      <c r="G536" s="382">
        <v>5</v>
      </c>
      <c r="H536" s="266">
        <f>VLOOKUP(C536,SINAPIJAN26!A:D,4,0)</f>
        <v>56.78</v>
      </c>
      <c r="I536" s="266"/>
      <c r="J536" s="266"/>
      <c r="K536" s="266">
        <f t="shared" si="172"/>
        <v>71.319999999999993</v>
      </c>
      <c r="L536" s="266"/>
      <c r="M536" s="266"/>
      <c r="N536" s="266">
        <f t="shared" si="173"/>
        <v>356.6</v>
      </c>
      <c r="O536" s="267"/>
      <c r="P536" s="45"/>
      <c r="Q536" s="45"/>
      <c r="R536" s="45"/>
      <c r="S536" s="45"/>
      <c r="T536" s="45"/>
      <c r="U536" s="45"/>
      <c r="V536" s="45"/>
      <c r="W536" s="45"/>
      <c r="X536" s="45"/>
      <c r="Y536" s="45"/>
      <c r="Z536" s="45"/>
      <c r="AA536" s="45"/>
      <c r="AB536" s="45"/>
      <c r="AC536" s="45"/>
      <c r="AD536" s="45"/>
      <c r="AE536" s="45"/>
      <c r="AF536" s="45"/>
      <c r="AG536" s="45"/>
      <c r="AH536" s="45"/>
      <c r="AI536" s="45"/>
    </row>
    <row r="537" spans="1:35" ht="15.75" customHeight="1" x14ac:dyDescent="0.2">
      <c r="A537" s="45"/>
      <c r="B537" s="263" t="s">
        <v>2177</v>
      </c>
      <c r="C537" s="264">
        <v>91955</v>
      </c>
      <c r="D537" s="263" t="s">
        <v>50</v>
      </c>
      <c r="E537" s="263" t="s">
        <v>438</v>
      </c>
      <c r="F537" s="265" t="s">
        <v>52</v>
      </c>
      <c r="G537" s="382">
        <v>17</v>
      </c>
      <c r="H537" s="266">
        <f>VLOOKUP(C537,SINAPIJAN26!A:D,4,0)</f>
        <v>42.47</v>
      </c>
      <c r="I537" s="266"/>
      <c r="J537" s="266"/>
      <c r="K537" s="266">
        <f t="shared" si="172"/>
        <v>53.35</v>
      </c>
      <c r="L537" s="266"/>
      <c r="M537" s="266"/>
      <c r="N537" s="266">
        <f t="shared" si="173"/>
        <v>906.95</v>
      </c>
      <c r="O537" s="267"/>
      <c r="P537" s="45"/>
      <c r="Q537" s="45"/>
      <c r="R537" s="45"/>
      <c r="S537" s="45"/>
      <c r="T537" s="45"/>
      <c r="U537" s="45"/>
      <c r="V537" s="45"/>
      <c r="W537" s="45"/>
      <c r="X537" s="45"/>
      <c r="Y537" s="45"/>
      <c r="Z537" s="45"/>
      <c r="AA537" s="45"/>
      <c r="AB537" s="45"/>
      <c r="AC537" s="45"/>
      <c r="AD537" s="45"/>
      <c r="AE537" s="45"/>
      <c r="AF537" s="45"/>
      <c r="AG537" s="45"/>
      <c r="AH537" s="45"/>
      <c r="AI537" s="45"/>
    </row>
    <row r="538" spans="1:35" ht="15.75" customHeight="1" x14ac:dyDescent="0.2">
      <c r="A538" s="45"/>
      <c r="B538" s="263" t="s">
        <v>2178</v>
      </c>
      <c r="C538" s="264">
        <v>91961</v>
      </c>
      <c r="D538" s="263" t="s">
        <v>50</v>
      </c>
      <c r="E538" s="263" t="s">
        <v>1636</v>
      </c>
      <c r="F538" s="265" t="s">
        <v>52</v>
      </c>
      <c r="G538" s="382">
        <v>3</v>
      </c>
      <c r="H538" s="266">
        <f>VLOOKUP(C538,SINAPIJAN26!A:D,4,0)</f>
        <v>67.88</v>
      </c>
      <c r="I538" s="266"/>
      <c r="J538" s="266"/>
      <c r="K538" s="266">
        <f t="shared" si="172"/>
        <v>85.26</v>
      </c>
      <c r="L538" s="266"/>
      <c r="M538" s="266"/>
      <c r="N538" s="266">
        <f t="shared" si="173"/>
        <v>255.78</v>
      </c>
      <c r="O538" s="267"/>
      <c r="P538" s="45"/>
      <c r="Q538" s="45"/>
      <c r="R538" s="45"/>
      <c r="S538" s="45"/>
      <c r="T538" s="45"/>
      <c r="U538" s="45"/>
      <c r="V538" s="45"/>
      <c r="W538" s="45"/>
      <c r="X538" s="45"/>
      <c r="Y538" s="45"/>
      <c r="Z538" s="45"/>
      <c r="AA538" s="45"/>
      <c r="AB538" s="45"/>
      <c r="AC538" s="45"/>
      <c r="AD538" s="45"/>
      <c r="AE538" s="45"/>
      <c r="AF538" s="45"/>
      <c r="AG538" s="45"/>
      <c r="AH538" s="45"/>
      <c r="AI538" s="45"/>
    </row>
    <row r="539" spans="1:35" ht="15.75" customHeight="1" x14ac:dyDescent="0.2">
      <c r="A539" s="45"/>
      <c r="B539" s="263" t="s">
        <v>2179</v>
      </c>
      <c r="C539" s="264">
        <v>91957</v>
      </c>
      <c r="D539" s="263" t="s">
        <v>50</v>
      </c>
      <c r="E539" s="263" t="s">
        <v>440</v>
      </c>
      <c r="F539" s="265" t="s">
        <v>52</v>
      </c>
      <c r="G539" s="382">
        <v>1</v>
      </c>
      <c r="H539" s="266">
        <f>VLOOKUP(C539,SINAPIJAN26!A:D,4,0)</f>
        <v>60.09</v>
      </c>
      <c r="I539" s="266"/>
      <c r="J539" s="266"/>
      <c r="K539" s="266">
        <f t="shared" si="172"/>
        <v>75.48</v>
      </c>
      <c r="L539" s="266"/>
      <c r="M539" s="266"/>
      <c r="N539" s="266">
        <f t="shared" si="173"/>
        <v>75.48</v>
      </c>
      <c r="O539" s="267"/>
      <c r="P539" s="45"/>
      <c r="Q539" s="45"/>
      <c r="R539" s="45"/>
      <c r="S539" s="45"/>
      <c r="T539" s="45"/>
      <c r="U539" s="45"/>
      <c r="V539" s="45"/>
      <c r="W539" s="45"/>
      <c r="X539" s="45"/>
      <c r="Y539" s="45"/>
      <c r="Z539" s="45"/>
      <c r="AA539" s="45"/>
      <c r="AB539" s="45"/>
      <c r="AC539" s="45"/>
      <c r="AD539" s="45"/>
      <c r="AE539" s="45"/>
      <c r="AF539" s="45"/>
      <c r="AG539" s="45"/>
      <c r="AH539" s="45"/>
      <c r="AI539" s="45"/>
    </row>
    <row r="540" spans="1:35" ht="15.75" customHeight="1" x14ac:dyDescent="0.2">
      <c r="A540" s="45"/>
      <c r="B540" s="263" t="s">
        <v>2180</v>
      </c>
      <c r="C540" s="264">
        <v>91953</v>
      </c>
      <c r="D540" s="263" t="s">
        <v>50</v>
      </c>
      <c r="E540" s="263" t="s">
        <v>442</v>
      </c>
      <c r="F540" s="265" t="s">
        <v>52</v>
      </c>
      <c r="G540" s="382">
        <v>12</v>
      </c>
      <c r="H540" s="266">
        <f>VLOOKUP(C540,SINAPIJAN26!A:D,4,0)</f>
        <v>34.74</v>
      </c>
      <c r="I540" s="266"/>
      <c r="J540" s="266"/>
      <c r="K540" s="266">
        <f t="shared" si="172"/>
        <v>43.64</v>
      </c>
      <c r="L540" s="266"/>
      <c r="M540" s="266"/>
      <c r="N540" s="266">
        <f t="shared" si="173"/>
        <v>523.67999999999995</v>
      </c>
      <c r="O540" s="267"/>
      <c r="P540" s="45"/>
      <c r="Q540" s="45"/>
      <c r="R540" s="45"/>
      <c r="S540" s="45"/>
      <c r="T540" s="45"/>
      <c r="U540" s="45"/>
      <c r="V540" s="45"/>
      <c r="W540" s="45"/>
      <c r="X540" s="45"/>
      <c r="Y540" s="45"/>
      <c r="Z540" s="45"/>
      <c r="AA540" s="45"/>
      <c r="AB540" s="45"/>
      <c r="AC540" s="45"/>
      <c r="AD540" s="45"/>
      <c r="AE540" s="45"/>
      <c r="AF540" s="45"/>
      <c r="AG540" s="45"/>
      <c r="AH540" s="45"/>
      <c r="AI540" s="45"/>
    </row>
    <row r="541" spans="1:35" ht="15.75" customHeight="1" x14ac:dyDescent="0.2">
      <c r="A541" s="45"/>
      <c r="B541" s="263" t="s">
        <v>2181</v>
      </c>
      <c r="C541" s="264" t="s">
        <v>1044</v>
      </c>
      <c r="D541" s="263" t="s">
        <v>73</v>
      </c>
      <c r="E541" s="263" t="s">
        <v>443</v>
      </c>
      <c r="F541" s="265" t="s">
        <v>52</v>
      </c>
      <c r="G541" s="382">
        <v>77</v>
      </c>
      <c r="H541" s="266">
        <f>VLOOKUP(C541,CPUS!C:K,9,0)</f>
        <v>21.256880000000002</v>
      </c>
      <c r="I541" s="266"/>
      <c r="J541" s="266"/>
      <c r="K541" s="266">
        <f t="shared" si="172"/>
        <v>26.7</v>
      </c>
      <c r="L541" s="266"/>
      <c r="M541" s="266"/>
      <c r="N541" s="266">
        <f t="shared" si="173"/>
        <v>2055.9</v>
      </c>
      <c r="O541" s="267"/>
      <c r="P541" s="45"/>
      <c r="Q541" s="45"/>
      <c r="R541" s="45"/>
      <c r="S541" s="45"/>
      <c r="T541" s="45"/>
      <c r="U541" s="45"/>
      <c r="V541" s="45"/>
      <c r="W541" s="45"/>
      <c r="X541" s="45"/>
      <c r="Y541" s="45"/>
      <c r="Z541" s="45"/>
      <c r="AA541" s="45"/>
      <c r="AB541" s="45"/>
      <c r="AC541" s="45"/>
      <c r="AD541" s="45"/>
      <c r="AE541" s="45"/>
      <c r="AF541" s="45"/>
      <c r="AG541" s="45"/>
      <c r="AH541" s="45"/>
      <c r="AI541" s="45"/>
    </row>
    <row r="542" spans="1:35" ht="15.75" customHeight="1" x14ac:dyDescent="0.2">
      <c r="A542" s="45"/>
      <c r="B542" s="263" t="s">
        <v>2182</v>
      </c>
      <c r="C542" s="264" t="s">
        <v>1029</v>
      </c>
      <c r="D542" s="263" t="s">
        <v>73</v>
      </c>
      <c r="E542" s="263" t="s">
        <v>444</v>
      </c>
      <c r="F542" s="265" t="s">
        <v>52</v>
      </c>
      <c r="G542" s="382">
        <v>347</v>
      </c>
      <c r="H542" s="266">
        <f>VLOOKUP(C542,CPUS!C:K,9,0)</f>
        <v>10.755280000000001</v>
      </c>
      <c r="I542" s="266"/>
      <c r="J542" s="266"/>
      <c r="K542" s="266">
        <f t="shared" si="172"/>
        <v>13.51</v>
      </c>
      <c r="L542" s="266"/>
      <c r="M542" s="266"/>
      <c r="N542" s="266">
        <f t="shared" si="173"/>
        <v>4687.97</v>
      </c>
      <c r="O542" s="267"/>
      <c r="P542" s="45"/>
      <c r="Q542" s="45"/>
      <c r="R542" s="45"/>
      <c r="S542" s="45"/>
      <c r="T542" s="45"/>
      <c r="U542" s="45"/>
      <c r="V542" s="45"/>
      <c r="W542" s="45"/>
      <c r="X542" s="45"/>
      <c r="Y542" s="45"/>
      <c r="Z542" s="45"/>
      <c r="AA542" s="45"/>
      <c r="AB542" s="45"/>
      <c r="AC542" s="45"/>
      <c r="AD542" s="45"/>
      <c r="AE542" s="45"/>
      <c r="AF542" s="45"/>
      <c r="AG542" s="45"/>
      <c r="AH542" s="45"/>
      <c r="AI542" s="45"/>
    </row>
    <row r="543" spans="1:35" ht="15.75" customHeight="1" x14ac:dyDescent="0.2">
      <c r="A543" s="45"/>
      <c r="B543" s="263" t="s">
        <v>2183</v>
      </c>
      <c r="C543" s="264">
        <v>91985</v>
      </c>
      <c r="D543" s="263" t="s">
        <v>50</v>
      </c>
      <c r="E543" s="263" t="s">
        <v>1638</v>
      </c>
      <c r="F543" s="265" t="s">
        <v>52</v>
      </c>
      <c r="G543" s="382">
        <v>7</v>
      </c>
      <c r="H543" s="266">
        <f>VLOOKUP(C543,SINAPIJAN26!A:D,4,0)</f>
        <v>33.82</v>
      </c>
      <c r="I543" s="266"/>
      <c r="J543" s="266"/>
      <c r="K543" s="266">
        <f t="shared" si="172"/>
        <v>42.48</v>
      </c>
      <c r="L543" s="266"/>
      <c r="M543" s="266"/>
      <c r="N543" s="266">
        <f t="shared" si="173"/>
        <v>297.36</v>
      </c>
      <c r="O543" s="267"/>
      <c r="P543" s="45"/>
      <c r="Q543" s="45"/>
      <c r="R543" s="45"/>
      <c r="S543" s="45"/>
      <c r="T543" s="45"/>
      <c r="U543" s="45"/>
      <c r="V543" s="45"/>
      <c r="W543" s="45"/>
      <c r="X543" s="45"/>
      <c r="Y543" s="45"/>
      <c r="Z543" s="45"/>
      <c r="AA543" s="45"/>
      <c r="AB543" s="45"/>
      <c r="AC543" s="45"/>
      <c r="AD543" s="45"/>
      <c r="AE543" s="45"/>
      <c r="AF543" s="45"/>
      <c r="AG543" s="45"/>
      <c r="AH543" s="45"/>
      <c r="AI543" s="45"/>
    </row>
    <row r="544" spans="1:35" ht="15.75" customHeight="1" x14ac:dyDescent="0.2">
      <c r="A544" s="45"/>
      <c r="B544" s="263" t="s">
        <v>2184</v>
      </c>
      <c r="C544" s="264">
        <v>91996</v>
      </c>
      <c r="D544" s="263" t="s">
        <v>50</v>
      </c>
      <c r="E544" s="263" t="s">
        <v>446</v>
      </c>
      <c r="F544" s="265" t="s">
        <v>52</v>
      </c>
      <c r="G544" s="382">
        <v>16</v>
      </c>
      <c r="H544" s="266">
        <f>VLOOKUP(C544,SINAPIJAN26!A:D,4,0)</f>
        <v>41.54</v>
      </c>
      <c r="I544" s="266"/>
      <c r="J544" s="266"/>
      <c r="K544" s="266">
        <f t="shared" si="172"/>
        <v>52.18</v>
      </c>
      <c r="L544" s="266"/>
      <c r="M544" s="266"/>
      <c r="N544" s="266">
        <f t="shared" si="173"/>
        <v>834.88</v>
      </c>
      <c r="O544" s="267"/>
      <c r="P544" s="45"/>
      <c r="Q544" s="45"/>
      <c r="R544" s="45"/>
      <c r="S544" s="45"/>
      <c r="T544" s="45"/>
      <c r="U544" s="45"/>
      <c r="V544" s="45"/>
      <c r="W544" s="45"/>
      <c r="X544" s="45"/>
      <c r="Y544" s="45"/>
      <c r="Z544" s="45"/>
      <c r="AA544" s="45"/>
      <c r="AB544" s="45"/>
      <c r="AC544" s="45"/>
      <c r="AD544" s="45"/>
      <c r="AE544" s="45"/>
      <c r="AF544" s="45"/>
      <c r="AG544" s="45"/>
      <c r="AH544" s="45"/>
      <c r="AI544" s="45"/>
    </row>
    <row r="545" spans="1:35" ht="15.75" customHeight="1" x14ac:dyDescent="0.2">
      <c r="A545" s="45"/>
      <c r="B545" s="263" t="s">
        <v>2185</v>
      </c>
      <c r="C545" s="264">
        <v>92022</v>
      </c>
      <c r="D545" s="263" t="s">
        <v>50</v>
      </c>
      <c r="E545" s="263" t="s">
        <v>448</v>
      </c>
      <c r="F545" s="265" t="s">
        <v>52</v>
      </c>
      <c r="G545" s="382">
        <v>4</v>
      </c>
      <c r="H545" s="266">
        <f>VLOOKUP(C545,SINAPIJAN26!A:D,4,0)</f>
        <v>46.48</v>
      </c>
      <c r="I545" s="266"/>
      <c r="J545" s="266"/>
      <c r="K545" s="266">
        <f t="shared" si="172"/>
        <v>58.38</v>
      </c>
      <c r="L545" s="266"/>
      <c r="M545" s="266"/>
      <c r="N545" s="266">
        <f t="shared" si="173"/>
        <v>233.52</v>
      </c>
      <c r="O545" s="267"/>
      <c r="P545" s="45"/>
      <c r="Q545" s="45"/>
      <c r="R545" s="45"/>
      <c r="S545" s="45"/>
      <c r="T545" s="45"/>
      <c r="U545" s="45"/>
      <c r="V545" s="45"/>
      <c r="W545" s="45"/>
      <c r="X545" s="45"/>
      <c r="Y545" s="45"/>
      <c r="Z545" s="45"/>
      <c r="AA545" s="45"/>
      <c r="AB545" s="45"/>
      <c r="AC545" s="45"/>
      <c r="AD545" s="45"/>
      <c r="AE545" s="45"/>
      <c r="AF545" s="45"/>
      <c r="AG545" s="45"/>
      <c r="AH545" s="45"/>
      <c r="AI545" s="45"/>
    </row>
    <row r="546" spans="1:35" ht="15.75" customHeight="1" x14ac:dyDescent="0.2">
      <c r="A546" s="45"/>
      <c r="B546" s="263" t="s">
        <v>2186</v>
      </c>
      <c r="C546" s="264">
        <v>92002</v>
      </c>
      <c r="D546" s="263" t="s">
        <v>50</v>
      </c>
      <c r="E546" s="263" t="s">
        <v>450</v>
      </c>
      <c r="F546" s="265" t="s">
        <v>52</v>
      </c>
      <c r="G546" s="382">
        <v>286</v>
      </c>
      <c r="H546" s="266">
        <f>VLOOKUP(C546,SINAPIJAN26!A:D,4,0)</f>
        <v>53.34</v>
      </c>
      <c r="I546" s="266"/>
      <c r="J546" s="266"/>
      <c r="K546" s="266">
        <f t="shared" si="172"/>
        <v>67</v>
      </c>
      <c r="L546" s="266"/>
      <c r="M546" s="266"/>
      <c r="N546" s="266">
        <f t="shared" si="173"/>
        <v>19162</v>
      </c>
      <c r="O546" s="267"/>
      <c r="P546" s="45"/>
      <c r="Q546" s="45"/>
      <c r="R546" s="45"/>
      <c r="S546" s="45"/>
      <c r="T546" s="45"/>
      <c r="U546" s="45"/>
      <c r="V546" s="45"/>
      <c r="W546" s="45"/>
      <c r="X546" s="45"/>
      <c r="Y546" s="45"/>
      <c r="Z546" s="45"/>
      <c r="AA546" s="45"/>
      <c r="AB546" s="45"/>
      <c r="AC546" s="45"/>
      <c r="AD546" s="45"/>
      <c r="AE546" s="45"/>
      <c r="AF546" s="45"/>
      <c r="AG546" s="45"/>
      <c r="AH546" s="45"/>
      <c r="AI546" s="45"/>
    </row>
    <row r="547" spans="1:35" ht="15.75" customHeight="1" x14ac:dyDescent="0.2">
      <c r="A547" s="45"/>
      <c r="B547" s="263" t="s">
        <v>2187</v>
      </c>
      <c r="C547" s="264">
        <v>92003</v>
      </c>
      <c r="D547" s="263" t="s">
        <v>50</v>
      </c>
      <c r="E547" s="263" t="s">
        <v>452</v>
      </c>
      <c r="F547" s="265" t="s">
        <v>52</v>
      </c>
      <c r="G547" s="382">
        <v>16</v>
      </c>
      <c r="H547" s="266">
        <f>VLOOKUP(C547,SINAPIJAN26!A:D,4,0)</f>
        <v>56.94</v>
      </c>
      <c r="I547" s="266"/>
      <c r="J547" s="266"/>
      <c r="K547" s="266">
        <f t="shared" si="172"/>
        <v>71.52</v>
      </c>
      <c r="L547" s="266"/>
      <c r="M547" s="266"/>
      <c r="N547" s="266">
        <f t="shared" si="173"/>
        <v>1144.32</v>
      </c>
      <c r="O547" s="267"/>
      <c r="P547" s="45"/>
      <c r="Q547" s="45"/>
      <c r="R547" s="45"/>
      <c r="S547" s="45"/>
      <c r="T547" s="45"/>
      <c r="U547" s="45"/>
      <c r="V547" s="45"/>
      <c r="W547" s="45"/>
      <c r="X547" s="45"/>
      <c r="Y547" s="45"/>
      <c r="Z547" s="45"/>
      <c r="AA547" s="45"/>
      <c r="AB547" s="45"/>
      <c r="AC547" s="45"/>
      <c r="AD547" s="45"/>
      <c r="AE547" s="45"/>
      <c r="AF547" s="45"/>
      <c r="AG547" s="45"/>
      <c r="AH547" s="45"/>
      <c r="AI547" s="45"/>
    </row>
    <row r="548" spans="1:35" ht="15.75" customHeight="1" x14ac:dyDescent="0.2">
      <c r="A548" s="45"/>
      <c r="B548" s="263" t="s">
        <v>2188</v>
      </c>
      <c r="C548" s="264">
        <v>91994</v>
      </c>
      <c r="D548" s="263" t="s">
        <v>50</v>
      </c>
      <c r="E548" s="263" t="s">
        <v>454</v>
      </c>
      <c r="F548" s="265" t="s">
        <v>52</v>
      </c>
      <c r="G548" s="382">
        <v>27</v>
      </c>
      <c r="H548" s="266">
        <f>VLOOKUP(C548,SINAPIJAN26!A:D,4,0)</f>
        <v>28.86</v>
      </c>
      <c r="I548" s="266"/>
      <c r="J548" s="266"/>
      <c r="K548" s="266">
        <f t="shared" si="172"/>
        <v>36.25</v>
      </c>
      <c r="L548" s="266"/>
      <c r="M548" s="266"/>
      <c r="N548" s="266">
        <f t="shared" si="173"/>
        <v>978.75</v>
      </c>
      <c r="O548" s="267"/>
      <c r="P548" s="45"/>
      <c r="Q548" s="45"/>
      <c r="R548" s="45"/>
      <c r="S548" s="45"/>
      <c r="T548" s="45"/>
      <c r="U548" s="45"/>
      <c r="V548" s="45"/>
      <c r="W548" s="45"/>
      <c r="X548" s="45"/>
      <c r="Y548" s="45"/>
      <c r="Z548" s="45"/>
      <c r="AA548" s="45"/>
      <c r="AB548" s="45"/>
      <c r="AC548" s="45"/>
      <c r="AD548" s="45"/>
      <c r="AE548" s="45"/>
      <c r="AF548" s="45"/>
      <c r="AG548" s="45"/>
      <c r="AH548" s="45"/>
      <c r="AI548" s="45"/>
    </row>
    <row r="549" spans="1:35" ht="15.75" customHeight="1" x14ac:dyDescent="0.2">
      <c r="A549" s="45"/>
      <c r="B549" s="263" t="s">
        <v>2189</v>
      </c>
      <c r="C549" s="264">
        <v>91995</v>
      </c>
      <c r="D549" s="263" t="s">
        <v>50</v>
      </c>
      <c r="E549" s="263" t="s">
        <v>456</v>
      </c>
      <c r="F549" s="265" t="s">
        <v>52</v>
      </c>
      <c r="G549" s="382">
        <v>12</v>
      </c>
      <c r="H549" s="266">
        <f>VLOOKUP(C549,SINAPIJAN26!A:D,4,0)</f>
        <v>30.66</v>
      </c>
      <c r="I549" s="266"/>
      <c r="J549" s="266"/>
      <c r="K549" s="266">
        <f t="shared" si="172"/>
        <v>38.51</v>
      </c>
      <c r="L549" s="266"/>
      <c r="M549" s="266"/>
      <c r="N549" s="266">
        <f t="shared" si="173"/>
        <v>462.12</v>
      </c>
      <c r="O549" s="267"/>
      <c r="P549" s="45"/>
      <c r="Q549" s="45"/>
      <c r="R549" s="45"/>
      <c r="S549" s="45"/>
      <c r="T549" s="45"/>
      <c r="U549" s="45"/>
      <c r="V549" s="45"/>
      <c r="W549" s="45"/>
      <c r="X549" s="45"/>
      <c r="Y549" s="45"/>
      <c r="Z549" s="45"/>
      <c r="AA549" s="45"/>
      <c r="AB549" s="45"/>
      <c r="AC549" s="45"/>
      <c r="AD549" s="45"/>
      <c r="AE549" s="45"/>
      <c r="AF549" s="45"/>
      <c r="AG549" s="45"/>
      <c r="AH549" s="45"/>
      <c r="AI549" s="45"/>
    </row>
    <row r="550" spans="1:35" ht="15.75" customHeight="1" x14ac:dyDescent="0.2">
      <c r="A550" s="45"/>
      <c r="B550" s="263" t="s">
        <v>2190</v>
      </c>
      <c r="C550" s="264">
        <v>101632</v>
      </c>
      <c r="D550" s="263" t="s">
        <v>50</v>
      </c>
      <c r="E550" s="263" t="s">
        <v>1639</v>
      </c>
      <c r="F550" s="265" t="s">
        <v>52</v>
      </c>
      <c r="G550" s="382">
        <v>13</v>
      </c>
      <c r="H550" s="266">
        <f>VLOOKUP(C550,SINAPIJAN26!A:D,4,0)</f>
        <v>23.64</v>
      </c>
      <c r="I550" s="266"/>
      <c r="J550" s="266"/>
      <c r="K550" s="266">
        <f t="shared" si="172"/>
        <v>29.69</v>
      </c>
      <c r="L550" s="266"/>
      <c r="M550" s="266"/>
      <c r="N550" s="266">
        <f t="shared" si="173"/>
        <v>385.97</v>
      </c>
      <c r="O550" s="267"/>
      <c r="P550" s="45"/>
      <c r="Q550" s="45"/>
      <c r="R550" s="45"/>
      <c r="S550" s="45"/>
      <c r="T550" s="45"/>
      <c r="U550" s="45"/>
      <c r="V550" s="45"/>
      <c r="W550" s="45"/>
      <c r="X550" s="45"/>
      <c r="Y550" s="45"/>
      <c r="Z550" s="45"/>
      <c r="AA550" s="45"/>
      <c r="AB550" s="45"/>
      <c r="AC550" s="45"/>
      <c r="AD550" s="45"/>
      <c r="AE550" s="45"/>
      <c r="AF550" s="45"/>
      <c r="AG550" s="45"/>
      <c r="AH550" s="45"/>
      <c r="AI550" s="45"/>
    </row>
    <row r="551" spans="1:35" ht="15.75" customHeight="1" x14ac:dyDescent="0.2">
      <c r="A551" s="45"/>
      <c r="B551" s="263" t="s">
        <v>2191</v>
      </c>
      <c r="C551" s="264" t="s">
        <v>1009</v>
      </c>
      <c r="D551" s="263" t="s">
        <v>73</v>
      </c>
      <c r="E551" s="263" t="s">
        <v>896</v>
      </c>
      <c r="F551" s="265" t="s">
        <v>52</v>
      </c>
      <c r="G551" s="382">
        <v>13</v>
      </c>
      <c r="H551" s="266">
        <f>VLOOKUP(C551,CPUS!C:K,9,0)</f>
        <v>192.2</v>
      </c>
      <c r="I551" s="266"/>
      <c r="J551" s="266"/>
      <c r="K551" s="266">
        <f t="shared" si="172"/>
        <v>241.42</v>
      </c>
      <c r="L551" s="266"/>
      <c r="M551" s="266"/>
      <c r="N551" s="266">
        <f t="shared" si="173"/>
        <v>3138.46</v>
      </c>
      <c r="O551" s="267"/>
      <c r="P551" s="45"/>
      <c r="Q551" s="45"/>
      <c r="R551" s="45"/>
      <c r="S551" s="45"/>
      <c r="T551" s="45"/>
      <c r="U551" s="45"/>
      <c r="V551" s="45"/>
      <c r="W551" s="45"/>
      <c r="X551" s="45"/>
      <c r="Y551" s="45"/>
      <c r="Z551" s="45"/>
      <c r="AA551" s="45"/>
      <c r="AB551" s="45"/>
      <c r="AC551" s="45"/>
      <c r="AD551" s="45"/>
      <c r="AE551" s="45"/>
      <c r="AF551" s="45"/>
      <c r="AG551" s="45"/>
      <c r="AH551" s="45"/>
      <c r="AI551" s="45"/>
    </row>
    <row r="552" spans="1:35" ht="15.75" customHeight="1" x14ac:dyDescent="0.2">
      <c r="A552" s="45"/>
      <c r="B552" s="263" t="s">
        <v>2192</v>
      </c>
      <c r="C552" s="264" t="s">
        <v>1087</v>
      </c>
      <c r="D552" s="263" t="s">
        <v>73</v>
      </c>
      <c r="E552" s="263" t="s">
        <v>897</v>
      </c>
      <c r="F552" s="265" t="s">
        <v>52</v>
      </c>
      <c r="G552" s="382">
        <v>6</v>
      </c>
      <c r="H552" s="266">
        <f>VLOOKUP(C552,CPUS!C:K,9,0)</f>
        <v>42.432000000000002</v>
      </c>
      <c r="I552" s="266"/>
      <c r="J552" s="266"/>
      <c r="K552" s="266">
        <f t="shared" si="172"/>
        <v>53.3</v>
      </c>
      <c r="L552" s="266"/>
      <c r="M552" s="266"/>
      <c r="N552" s="266">
        <f t="shared" si="173"/>
        <v>319.8</v>
      </c>
      <c r="O552" s="267"/>
      <c r="P552" s="45"/>
      <c r="Q552" s="45"/>
      <c r="R552" s="45"/>
      <c r="S552" s="45"/>
      <c r="T552" s="45"/>
      <c r="U552" s="45"/>
      <c r="V552" s="45"/>
      <c r="W552" s="45"/>
      <c r="X552" s="45"/>
      <c r="Y552" s="45"/>
      <c r="Z552" s="45"/>
      <c r="AA552" s="45"/>
      <c r="AB552" s="45"/>
      <c r="AC552" s="45"/>
      <c r="AD552" s="45"/>
      <c r="AE552" s="45"/>
      <c r="AF552" s="45"/>
      <c r="AG552" s="45"/>
      <c r="AH552" s="45"/>
      <c r="AI552" s="45"/>
    </row>
    <row r="553" spans="1:35" ht="15.75" customHeight="1" x14ac:dyDescent="0.2">
      <c r="A553" s="45"/>
      <c r="B553" s="263" t="s">
        <v>2193</v>
      </c>
      <c r="C553" s="264">
        <v>93667</v>
      </c>
      <c r="D553" s="263" t="s">
        <v>50</v>
      </c>
      <c r="E553" s="263" t="s">
        <v>2583</v>
      </c>
      <c r="F553" s="265" t="s">
        <v>52</v>
      </c>
      <c r="G553" s="382">
        <v>4</v>
      </c>
      <c r="H553" s="266">
        <f>VLOOKUP(C553,SINAPIJAN26!A:D,4,0)</f>
        <v>64.52</v>
      </c>
      <c r="I553" s="266"/>
      <c r="J553" s="266"/>
      <c r="K553" s="266">
        <f t="shared" si="172"/>
        <v>81.040000000000006</v>
      </c>
      <c r="L553" s="266"/>
      <c r="M553" s="266"/>
      <c r="N553" s="266">
        <f t="shared" si="173"/>
        <v>324.16000000000003</v>
      </c>
      <c r="O553" s="267"/>
      <c r="P553" s="45"/>
      <c r="Q553" s="45"/>
      <c r="R553" s="45"/>
      <c r="S553" s="45"/>
      <c r="T553" s="45"/>
      <c r="U553" s="45"/>
      <c r="V553" s="45"/>
      <c r="W553" s="45"/>
      <c r="X553" s="45"/>
      <c r="Y553" s="45"/>
      <c r="Z553" s="45"/>
      <c r="AA553" s="45"/>
      <c r="AB553" s="45"/>
      <c r="AC553" s="45"/>
      <c r="AD553" s="45"/>
      <c r="AE553" s="45"/>
      <c r="AF553" s="45"/>
      <c r="AG553" s="45"/>
      <c r="AH553" s="45"/>
      <c r="AI553" s="45"/>
    </row>
    <row r="554" spans="1:35" ht="15.75" customHeight="1" x14ac:dyDescent="0.2">
      <c r="A554" s="45"/>
      <c r="B554" s="263" t="s">
        <v>2194</v>
      </c>
      <c r="C554" s="264" t="s">
        <v>1088</v>
      </c>
      <c r="D554" s="263" t="s">
        <v>73</v>
      </c>
      <c r="E554" s="263" t="s">
        <v>898</v>
      </c>
      <c r="F554" s="265" t="s">
        <v>52</v>
      </c>
      <c r="G554" s="382">
        <v>8</v>
      </c>
      <c r="H554" s="266">
        <f>VLOOKUP(C554,CPUS!C:K,9,0)</f>
        <v>248.62400000000002</v>
      </c>
      <c r="I554" s="266"/>
      <c r="J554" s="266"/>
      <c r="K554" s="266">
        <f t="shared" si="172"/>
        <v>312.3</v>
      </c>
      <c r="L554" s="266"/>
      <c r="M554" s="266"/>
      <c r="N554" s="266">
        <f t="shared" si="173"/>
        <v>2498.4</v>
      </c>
      <c r="O554" s="267"/>
      <c r="P554" s="45"/>
      <c r="Q554" s="45"/>
      <c r="R554" s="45"/>
      <c r="S554" s="45"/>
      <c r="T554" s="45"/>
      <c r="U554" s="45"/>
      <c r="V554" s="45"/>
      <c r="W554" s="45"/>
      <c r="X554" s="45"/>
      <c r="Y554" s="45"/>
      <c r="Z554" s="45"/>
      <c r="AA554" s="45"/>
      <c r="AB554" s="45"/>
      <c r="AC554" s="45"/>
      <c r="AD554" s="45"/>
      <c r="AE554" s="45"/>
      <c r="AF554" s="45"/>
      <c r="AG554" s="45"/>
      <c r="AH554" s="45"/>
      <c r="AI554" s="45"/>
    </row>
    <row r="555" spans="1:35" ht="15.75" customHeight="1" x14ac:dyDescent="0.2">
      <c r="A555" s="45"/>
      <c r="B555" s="263" t="s">
        <v>2195</v>
      </c>
      <c r="C555" s="264" t="s">
        <v>1641</v>
      </c>
      <c r="D555" s="263" t="s">
        <v>73</v>
      </c>
      <c r="E555" s="263" t="s">
        <v>1642</v>
      </c>
      <c r="F555" s="265" t="s">
        <v>52</v>
      </c>
      <c r="G555" s="382">
        <v>4</v>
      </c>
      <c r="H555" s="266">
        <f>VLOOKUP(C555,CPUS!C:K,9,0)</f>
        <v>103.51</v>
      </c>
      <c r="I555" s="266"/>
      <c r="J555" s="266"/>
      <c r="K555" s="266">
        <f t="shared" si="172"/>
        <v>130.02000000000001</v>
      </c>
      <c r="L555" s="266"/>
      <c r="M555" s="266"/>
      <c r="N555" s="266">
        <f t="shared" si="173"/>
        <v>520.08000000000004</v>
      </c>
      <c r="O555" s="267"/>
      <c r="P555" s="45"/>
      <c r="Q555" s="45"/>
      <c r="R555" s="45"/>
      <c r="S555" s="45"/>
      <c r="T555" s="45"/>
      <c r="U555" s="45"/>
      <c r="V555" s="45"/>
      <c r="W555" s="45"/>
      <c r="X555" s="45"/>
      <c r="Y555" s="45"/>
      <c r="Z555" s="45"/>
      <c r="AA555" s="45"/>
      <c r="AB555" s="45"/>
      <c r="AC555" s="45"/>
      <c r="AD555" s="45"/>
      <c r="AE555" s="45"/>
      <c r="AF555" s="45"/>
      <c r="AG555" s="45"/>
      <c r="AH555" s="45"/>
      <c r="AI555" s="45"/>
    </row>
    <row r="556" spans="1:35" ht="15.75" customHeight="1" x14ac:dyDescent="0.2">
      <c r="A556" s="45"/>
      <c r="B556" s="263" t="s">
        <v>2196</v>
      </c>
      <c r="C556" s="264" t="s">
        <v>1643</v>
      </c>
      <c r="D556" s="263" t="s">
        <v>73</v>
      </c>
      <c r="E556" s="263" t="s">
        <v>1644</v>
      </c>
      <c r="F556" s="265" t="s">
        <v>52</v>
      </c>
      <c r="G556" s="382">
        <v>1</v>
      </c>
      <c r="H556" s="266">
        <f>VLOOKUP(C556,CPUS!C:K,9,0)</f>
        <v>126.14000000000001</v>
      </c>
      <c r="I556" s="266"/>
      <c r="J556" s="266"/>
      <c r="K556" s="266">
        <f t="shared" si="172"/>
        <v>158.44</v>
      </c>
      <c r="L556" s="266"/>
      <c r="M556" s="266"/>
      <c r="N556" s="266">
        <f t="shared" si="173"/>
        <v>158.44</v>
      </c>
      <c r="O556" s="267"/>
      <c r="P556" s="45"/>
      <c r="Q556" s="45"/>
      <c r="R556" s="45"/>
      <c r="S556" s="45"/>
      <c r="T556" s="45"/>
      <c r="U556" s="45"/>
      <c r="V556" s="45"/>
      <c r="W556" s="45"/>
      <c r="X556" s="45"/>
      <c r="Y556" s="45"/>
      <c r="Z556" s="45"/>
      <c r="AA556" s="45"/>
      <c r="AB556" s="45"/>
      <c r="AC556" s="45"/>
      <c r="AD556" s="45"/>
      <c r="AE556" s="45"/>
      <c r="AF556" s="45"/>
      <c r="AG556" s="45"/>
      <c r="AH556" s="45"/>
      <c r="AI556" s="45"/>
    </row>
    <row r="557" spans="1:35" ht="15.75" customHeight="1" x14ac:dyDescent="0.2">
      <c r="A557" s="45"/>
      <c r="B557" s="263" t="s">
        <v>2197</v>
      </c>
      <c r="C557" s="264" t="s">
        <v>1645</v>
      </c>
      <c r="D557" s="263" t="s">
        <v>73</v>
      </c>
      <c r="E557" s="263" t="s">
        <v>2366</v>
      </c>
      <c r="F557" s="265" t="s">
        <v>52</v>
      </c>
      <c r="G557" s="382">
        <v>2</v>
      </c>
      <c r="H557" s="266">
        <f>VLOOKUP(C557,CPUS!C:K,9,0)</f>
        <v>648.52599999999995</v>
      </c>
      <c r="I557" s="266"/>
      <c r="J557" s="266"/>
      <c r="K557" s="266">
        <f t="shared" si="172"/>
        <v>814.61</v>
      </c>
      <c r="L557" s="266"/>
      <c r="M557" s="266"/>
      <c r="N557" s="266">
        <f t="shared" si="173"/>
        <v>1629.22</v>
      </c>
      <c r="O557" s="267"/>
      <c r="P557" s="45"/>
      <c r="Q557" s="45"/>
      <c r="R557" s="45"/>
      <c r="S557" s="45"/>
      <c r="T557" s="45"/>
      <c r="U557" s="45"/>
      <c r="V557" s="45"/>
      <c r="W557" s="45"/>
      <c r="X557" s="45"/>
      <c r="Y557" s="45"/>
      <c r="Z557" s="45"/>
      <c r="AA557" s="45"/>
      <c r="AB557" s="45"/>
      <c r="AC557" s="45"/>
      <c r="AD557" s="45"/>
      <c r="AE557" s="45"/>
      <c r="AF557" s="45"/>
      <c r="AG557" s="45"/>
      <c r="AH557" s="45"/>
      <c r="AI557" s="45"/>
    </row>
    <row r="558" spans="1:35" ht="15.75" customHeight="1" x14ac:dyDescent="0.2">
      <c r="A558" s="45"/>
      <c r="B558" s="263" t="s">
        <v>2198</v>
      </c>
      <c r="C558" s="264" t="s">
        <v>1646</v>
      </c>
      <c r="D558" s="263" t="s">
        <v>73</v>
      </c>
      <c r="E558" s="263" t="s">
        <v>2367</v>
      </c>
      <c r="F558" s="265" t="s">
        <v>52</v>
      </c>
      <c r="G558" s="382">
        <v>1</v>
      </c>
      <c r="H558" s="266">
        <f>VLOOKUP(C558,CPUS!C:K,9,0)</f>
        <v>137.21</v>
      </c>
      <c r="I558" s="266"/>
      <c r="J558" s="266"/>
      <c r="K558" s="266">
        <f t="shared" si="172"/>
        <v>172.35</v>
      </c>
      <c r="L558" s="266"/>
      <c r="M558" s="266"/>
      <c r="N558" s="266">
        <f t="shared" si="173"/>
        <v>172.35</v>
      </c>
      <c r="O558" s="267"/>
      <c r="P558" s="45"/>
      <c r="Q558" s="45"/>
      <c r="R558" s="45"/>
      <c r="S558" s="45"/>
      <c r="T558" s="45"/>
      <c r="U558" s="45"/>
      <c r="V558" s="45"/>
      <c r="W558" s="45"/>
      <c r="X558" s="45"/>
      <c r="Y558" s="45"/>
      <c r="Z558" s="45"/>
      <c r="AA558" s="45"/>
      <c r="AB558" s="45"/>
      <c r="AC558" s="45"/>
      <c r="AD558" s="45"/>
      <c r="AE558" s="45"/>
      <c r="AF558" s="45"/>
      <c r="AG558" s="45"/>
      <c r="AH558" s="45"/>
      <c r="AI558" s="45"/>
    </row>
    <row r="559" spans="1:35" ht="15.75" customHeight="1" x14ac:dyDescent="0.2">
      <c r="A559" s="45"/>
      <c r="B559" s="263" t="s">
        <v>2199</v>
      </c>
      <c r="C559" s="264" t="s">
        <v>2368</v>
      </c>
      <c r="D559" s="263" t="s">
        <v>73</v>
      </c>
      <c r="E559" s="263" t="s">
        <v>2369</v>
      </c>
      <c r="F559" s="265" t="s">
        <v>52</v>
      </c>
      <c r="G559" s="382">
        <v>2</v>
      </c>
      <c r="H559" s="266">
        <f>VLOOKUP(C559,CPUS!C:K,9,0)</f>
        <v>192.21</v>
      </c>
      <c r="I559" s="266"/>
      <c r="J559" s="266"/>
      <c r="K559" s="266">
        <f t="shared" si="172"/>
        <v>241.43</v>
      </c>
      <c r="L559" s="266"/>
      <c r="M559" s="266"/>
      <c r="N559" s="266">
        <f t="shared" si="173"/>
        <v>482.86</v>
      </c>
      <c r="O559" s="267"/>
      <c r="P559" s="45"/>
      <c r="Q559" s="45"/>
      <c r="R559" s="45"/>
      <c r="S559" s="45"/>
      <c r="T559" s="45"/>
      <c r="U559" s="45"/>
      <c r="V559" s="45"/>
      <c r="W559" s="45"/>
      <c r="X559" s="45"/>
      <c r="Y559" s="45"/>
      <c r="Z559" s="45"/>
      <c r="AA559" s="45"/>
      <c r="AB559" s="45"/>
      <c r="AC559" s="45"/>
      <c r="AD559" s="45"/>
      <c r="AE559" s="45"/>
      <c r="AF559" s="45"/>
      <c r="AG559" s="45"/>
      <c r="AH559" s="45"/>
      <c r="AI559" s="45"/>
    </row>
    <row r="560" spans="1:35" ht="15.75" customHeight="1" x14ac:dyDescent="0.2">
      <c r="A560" s="45"/>
      <c r="B560" s="263" t="s">
        <v>2200</v>
      </c>
      <c r="C560" s="264">
        <v>101894</v>
      </c>
      <c r="D560" s="263" t="s">
        <v>50</v>
      </c>
      <c r="E560" s="263" t="s">
        <v>2584</v>
      </c>
      <c r="F560" s="265" t="s">
        <v>52</v>
      </c>
      <c r="G560" s="382">
        <v>2</v>
      </c>
      <c r="H560" s="266">
        <f>VLOOKUP(C560,SINAPIJAN26!A:D,4,0)</f>
        <v>154.22999999999999</v>
      </c>
      <c r="I560" s="266"/>
      <c r="J560" s="266"/>
      <c r="K560" s="266">
        <f t="shared" si="172"/>
        <v>193.73</v>
      </c>
      <c r="L560" s="266"/>
      <c r="M560" s="266"/>
      <c r="N560" s="266">
        <f t="shared" si="173"/>
        <v>387.46</v>
      </c>
      <c r="O560" s="267"/>
      <c r="P560" s="45"/>
      <c r="Q560" s="45"/>
      <c r="R560" s="45"/>
      <c r="S560" s="45"/>
      <c r="T560" s="45"/>
      <c r="U560" s="45"/>
      <c r="V560" s="45"/>
      <c r="W560" s="45"/>
      <c r="X560" s="45"/>
      <c r="Y560" s="45"/>
      <c r="Z560" s="45"/>
      <c r="AA560" s="45"/>
      <c r="AB560" s="45"/>
      <c r="AC560" s="45"/>
      <c r="AD560" s="45"/>
      <c r="AE560" s="45"/>
      <c r="AF560" s="45"/>
      <c r="AG560" s="45"/>
      <c r="AH560" s="45"/>
      <c r="AI560" s="45"/>
    </row>
    <row r="561" spans="1:35" ht="15.75" customHeight="1" x14ac:dyDescent="0.2">
      <c r="A561" s="45"/>
      <c r="B561" s="263" t="s">
        <v>2201</v>
      </c>
      <c r="C561" s="264">
        <v>93653</v>
      </c>
      <c r="D561" s="263" t="s">
        <v>50</v>
      </c>
      <c r="E561" s="263" t="s">
        <v>2585</v>
      </c>
      <c r="F561" s="265" t="s">
        <v>52</v>
      </c>
      <c r="G561" s="382">
        <v>63</v>
      </c>
      <c r="H561" s="266">
        <f>VLOOKUP(C561,SINAPIJAN26!A:D,4,0)</f>
        <v>11.25</v>
      </c>
      <c r="I561" s="266"/>
      <c r="J561" s="266"/>
      <c r="K561" s="266">
        <f t="shared" si="172"/>
        <v>14.13</v>
      </c>
      <c r="L561" s="266"/>
      <c r="M561" s="266"/>
      <c r="N561" s="266">
        <f t="shared" si="173"/>
        <v>890.19</v>
      </c>
      <c r="O561" s="267"/>
      <c r="P561" s="45"/>
      <c r="Q561" s="45"/>
      <c r="R561" s="45"/>
      <c r="S561" s="45"/>
      <c r="T561" s="45"/>
      <c r="U561" s="45"/>
      <c r="V561" s="45"/>
      <c r="W561" s="45"/>
      <c r="X561" s="45"/>
      <c r="Y561" s="45"/>
      <c r="Z561" s="45"/>
      <c r="AA561" s="45"/>
      <c r="AB561" s="45"/>
      <c r="AC561" s="45"/>
      <c r="AD561" s="45"/>
      <c r="AE561" s="45"/>
      <c r="AF561" s="45"/>
      <c r="AG561" s="45"/>
      <c r="AH561" s="45"/>
      <c r="AI561" s="45"/>
    </row>
    <row r="562" spans="1:35" ht="15.75" customHeight="1" x14ac:dyDescent="0.2">
      <c r="A562" s="45"/>
      <c r="B562" s="263" t="s">
        <v>2202</v>
      </c>
      <c r="C562" s="264">
        <v>93654</v>
      </c>
      <c r="D562" s="263" t="s">
        <v>50</v>
      </c>
      <c r="E562" s="263" t="s">
        <v>2586</v>
      </c>
      <c r="F562" s="265" t="s">
        <v>52</v>
      </c>
      <c r="G562" s="382">
        <v>27</v>
      </c>
      <c r="H562" s="266">
        <f>VLOOKUP(C562,SINAPIJAN26!A:D,4,0)</f>
        <v>11.25</v>
      </c>
      <c r="I562" s="266"/>
      <c r="J562" s="266"/>
      <c r="K562" s="266">
        <f t="shared" si="172"/>
        <v>14.13</v>
      </c>
      <c r="L562" s="266"/>
      <c r="M562" s="266"/>
      <c r="N562" s="266">
        <f t="shared" si="173"/>
        <v>381.51</v>
      </c>
      <c r="O562" s="267"/>
      <c r="P562" s="45"/>
      <c r="Q562" s="45"/>
      <c r="R562" s="45"/>
      <c r="S562" s="45"/>
      <c r="T562" s="45"/>
      <c r="U562" s="45"/>
      <c r="V562" s="45"/>
      <c r="W562" s="45"/>
      <c r="X562" s="45"/>
      <c r="Y562" s="45"/>
      <c r="Z562" s="45"/>
      <c r="AA562" s="45"/>
      <c r="AB562" s="45"/>
      <c r="AC562" s="45"/>
      <c r="AD562" s="45"/>
      <c r="AE562" s="45"/>
      <c r="AF562" s="45"/>
      <c r="AG562" s="45"/>
      <c r="AH562" s="45"/>
      <c r="AI562" s="45"/>
    </row>
    <row r="563" spans="1:35" ht="15.75" customHeight="1" x14ac:dyDescent="0.2">
      <c r="A563" s="45"/>
      <c r="B563" s="263" t="s">
        <v>2203</v>
      </c>
      <c r="C563" s="264">
        <v>93655</v>
      </c>
      <c r="D563" s="263" t="s">
        <v>50</v>
      </c>
      <c r="E563" s="263" t="s">
        <v>2587</v>
      </c>
      <c r="F563" s="265" t="s">
        <v>52</v>
      </c>
      <c r="G563" s="382">
        <v>11</v>
      </c>
      <c r="H563" s="266">
        <f>VLOOKUP(C563,SINAPIJAN26!A:D,4,0)</f>
        <v>12.39</v>
      </c>
      <c r="I563" s="266"/>
      <c r="J563" s="266"/>
      <c r="K563" s="266">
        <f t="shared" si="172"/>
        <v>15.56</v>
      </c>
      <c r="L563" s="266"/>
      <c r="M563" s="266"/>
      <c r="N563" s="266">
        <f t="shared" si="173"/>
        <v>171.16</v>
      </c>
      <c r="O563" s="267"/>
      <c r="P563" s="45"/>
      <c r="Q563" s="45"/>
      <c r="R563" s="45"/>
      <c r="S563" s="45"/>
      <c r="T563" s="45"/>
      <c r="U563" s="45"/>
      <c r="V563" s="45"/>
      <c r="W563" s="45"/>
      <c r="X563" s="45"/>
      <c r="Y563" s="45"/>
      <c r="Z563" s="45"/>
      <c r="AA563" s="45"/>
      <c r="AB563" s="45"/>
      <c r="AC563" s="45"/>
      <c r="AD563" s="45"/>
      <c r="AE563" s="45"/>
      <c r="AF563" s="45"/>
      <c r="AG563" s="45"/>
      <c r="AH563" s="45"/>
      <c r="AI563" s="45"/>
    </row>
    <row r="564" spans="1:35" ht="15.75" customHeight="1" x14ac:dyDescent="0.2">
      <c r="A564" s="45"/>
      <c r="B564" s="263" t="s">
        <v>2204</v>
      </c>
      <c r="C564" s="264">
        <v>93660</v>
      </c>
      <c r="D564" s="263" t="s">
        <v>50</v>
      </c>
      <c r="E564" s="263" t="s">
        <v>2588</v>
      </c>
      <c r="F564" s="265" t="s">
        <v>52</v>
      </c>
      <c r="G564" s="382">
        <v>19</v>
      </c>
      <c r="H564" s="266">
        <f>VLOOKUP(C564,SINAPIJAN26!A:D,4,0)</f>
        <v>51.03</v>
      </c>
      <c r="I564" s="266"/>
      <c r="J564" s="266"/>
      <c r="K564" s="266">
        <f t="shared" si="172"/>
        <v>64.099999999999994</v>
      </c>
      <c r="L564" s="266"/>
      <c r="M564" s="266"/>
      <c r="N564" s="266">
        <f t="shared" si="173"/>
        <v>1217.9000000000001</v>
      </c>
      <c r="O564" s="267"/>
      <c r="P564" s="45"/>
      <c r="Q564" s="45"/>
      <c r="R564" s="45"/>
      <c r="S564" s="45"/>
      <c r="T564" s="45"/>
      <c r="U564" s="45"/>
      <c r="V564" s="45"/>
      <c r="W564" s="45"/>
      <c r="X564" s="45"/>
      <c r="Y564" s="45"/>
      <c r="Z564" s="45"/>
      <c r="AA564" s="45"/>
      <c r="AB564" s="45"/>
      <c r="AC564" s="45"/>
      <c r="AD564" s="45"/>
      <c r="AE564" s="45"/>
      <c r="AF564" s="45"/>
      <c r="AG564" s="45"/>
      <c r="AH564" s="45"/>
      <c r="AI564" s="45"/>
    </row>
    <row r="565" spans="1:35" ht="15.75" customHeight="1" x14ac:dyDescent="0.2">
      <c r="A565" s="45"/>
      <c r="B565" s="263" t="s">
        <v>2205</v>
      </c>
      <c r="C565" s="264">
        <v>93661</v>
      </c>
      <c r="D565" s="263" t="s">
        <v>50</v>
      </c>
      <c r="E565" s="263" t="s">
        <v>2589</v>
      </c>
      <c r="F565" s="265" t="s">
        <v>52</v>
      </c>
      <c r="G565" s="382">
        <v>27</v>
      </c>
      <c r="H565" s="266">
        <f>VLOOKUP(C565,SINAPIJAN26!A:D,4,0)</f>
        <v>51.03</v>
      </c>
      <c r="I565" s="266"/>
      <c r="J565" s="266"/>
      <c r="K565" s="266">
        <f t="shared" si="172"/>
        <v>64.099999999999994</v>
      </c>
      <c r="L565" s="266"/>
      <c r="M565" s="266"/>
      <c r="N565" s="266">
        <f t="shared" si="173"/>
        <v>1730.7</v>
      </c>
      <c r="O565" s="267"/>
      <c r="P565" s="45"/>
      <c r="Q565" s="45"/>
      <c r="R565" s="45"/>
      <c r="S565" s="45"/>
      <c r="T565" s="45"/>
      <c r="U565" s="45"/>
      <c r="V565" s="45"/>
      <c r="W565" s="45"/>
      <c r="X565" s="45"/>
      <c r="Y565" s="45"/>
      <c r="Z565" s="45"/>
      <c r="AA565" s="45"/>
      <c r="AB565" s="45"/>
      <c r="AC565" s="45"/>
      <c r="AD565" s="45"/>
      <c r="AE565" s="45"/>
      <c r="AF565" s="45"/>
      <c r="AG565" s="45"/>
      <c r="AH565" s="45"/>
      <c r="AI565" s="45"/>
    </row>
    <row r="566" spans="1:35" ht="15.75" customHeight="1" x14ac:dyDescent="0.2">
      <c r="A566" s="45"/>
      <c r="B566" s="263" t="s">
        <v>2206</v>
      </c>
      <c r="C566" s="264">
        <v>93664</v>
      </c>
      <c r="D566" s="263" t="s">
        <v>50</v>
      </c>
      <c r="E566" s="263" t="s">
        <v>2590</v>
      </c>
      <c r="F566" s="265" t="s">
        <v>52</v>
      </c>
      <c r="G566" s="382">
        <v>3</v>
      </c>
      <c r="H566" s="266">
        <f>VLOOKUP(C566,SINAPIJAN26!A:D,4,0)</f>
        <v>59.51</v>
      </c>
      <c r="I566" s="266"/>
      <c r="J566" s="266"/>
      <c r="K566" s="266">
        <f t="shared" si="172"/>
        <v>74.75</v>
      </c>
      <c r="L566" s="266"/>
      <c r="M566" s="266"/>
      <c r="N566" s="266">
        <f t="shared" si="173"/>
        <v>224.25</v>
      </c>
      <c r="O566" s="267"/>
      <c r="P566" s="45"/>
      <c r="Q566" s="45"/>
      <c r="R566" s="45"/>
      <c r="S566" s="45"/>
      <c r="T566" s="45"/>
      <c r="U566" s="45"/>
      <c r="V566" s="45"/>
      <c r="W566" s="45"/>
      <c r="X566" s="45"/>
      <c r="Y566" s="45"/>
      <c r="Z566" s="45"/>
      <c r="AA566" s="45"/>
      <c r="AB566" s="45"/>
      <c r="AC566" s="45"/>
      <c r="AD566" s="45"/>
      <c r="AE566" s="45"/>
      <c r="AF566" s="45"/>
      <c r="AG566" s="45"/>
      <c r="AH566" s="45"/>
      <c r="AI566" s="45"/>
    </row>
    <row r="567" spans="1:35" ht="15.75" customHeight="1" x14ac:dyDescent="0.2">
      <c r="A567" s="45"/>
      <c r="B567" s="263" t="s">
        <v>2207</v>
      </c>
      <c r="C567" s="264">
        <v>93662</v>
      </c>
      <c r="D567" s="263" t="s">
        <v>50</v>
      </c>
      <c r="E567" s="263" t="s">
        <v>2591</v>
      </c>
      <c r="F567" s="265" t="s">
        <v>52</v>
      </c>
      <c r="G567" s="382">
        <v>2</v>
      </c>
      <c r="H567" s="266">
        <f>VLOOKUP(C567,SINAPIJAN26!A:D,4,0)</f>
        <v>53.32</v>
      </c>
      <c r="I567" s="266"/>
      <c r="J567" s="266"/>
      <c r="K567" s="266">
        <f t="shared" si="172"/>
        <v>66.98</v>
      </c>
      <c r="L567" s="266"/>
      <c r="M567" s="266"/>
      <c r="N567" s="266">
        <f t="shared" si="173"/>
        <v>133.96</v>
      </c>
      <c r="O567" s="267"/>
      <c r="P567" s="45"/>
      <c r="Q567" s="45"/>
      <c r="R567" s="45"/>
      <c r="S567" s="45"/>
      <c r="T567" s="45"/>
      <c r="U567" s="45"/>
      <c r="V567" s="45"/>
      <c r="W567" s="45"/>
      <c r="X567" s="45"/>
      <c r="Y567" s="45"/>
      <c r="Z567" s="45"/>
      <c r="AA567" s="45"/>
      <c r="AB567" s="45"/>
      <c r="AC567" s="45"/>
      <c r="AD567" s="45"/>
      <c r="AE567" s="45"/>
      <c r="AF567" s="45"/>
      <c r="AG567" s="45"/>
      <c r="AH567" s="45"/>
      <c r="AI567" s="45"/>
    </row>
    <row r="568" spans="1:35" ht="15.75" customHeight="1" x14ac:dyDescent="0.2">
      <c r="A568" s="45"/>
      <c r="B568" s="263" t="s">
        <v>2208</v>
      </c>
      <c r="C568" s="264">
        <v>93663</v>
      </c>
      <c r="D568" s="263" t="s">
        <v>50</v>
      </c>
      <c r="E568" s="263" t="s">
        <v>2592</v>
      </c>
      <c r="F568" s="265" t="s">
        <v>52</v>
      </c>
      <c r="G568" s="382">
        <v>3</v>
      </c>
      <c r="H568" s="266">
        <f>VLOOKUP(C568,SINAPIJAN26!A:D,4,0)</f>
        <v>55.75</v>
      </c>
      <c r="I568" s="266"/>
      <c r="J568" s="266"/>
      <c r="K568" s="266">
        <f t="shared" si="172"/>
        <v>70.03</v>
      </c>
      <c r="L568" s="266"/>
      <c r="M568" s="266"/>
      <c r="N568" s="266">
        <f t="shared" si="173"/>
        <v>210.09</v>
      </c>
      <c r="O568" s="267"/>
      <c r="P568" s="45"/>
      <c r="Q568" s="45"/>
      <c r="R568" s="45"/>
      <c r="S568" s="45"/>
      <c r="T568" s="45"/>
      <c r="U568" s="45"/>
      <c r="V568" s="45"/>
      <c r="W568" s="45"/>
      <c r="X568" s="45"/>
      <c r="Y568" s="45"/>
      <c r="Z568" s="45"/>
      <c r="AA568" s="45"/>
      <c r="AB568" s="45"/>
      <c r="AC568" s="45"/>
      <c r="AD568" s="45"/>
      <c r="AE568" s="45"/>
      <c r="AF568" s="45"/>
      <c r="AG568" s="45"/>
      <c r="AH568" s="45"/>
      <c r="AI568" s="45"/>
    </row>
    <row r="569" spans="1:35" ht="15.75" customHeight="1" x14ac:dyDescent="0.2">
      <c r="A569" s="45"/>
      <c r="B569" s="263" t="s">
        <v>2209</v>
      </c>
      <c r="C569" s="264">
        <v>93665</v>
      </c>
      <c r="D569" s="263" t="s">
        <v>50</v>
      </c>
      <c r="E569" s="263" t="s">
        <v>2593</v>
      </c>
      <c r="F569" s="265" t="s">
        <v>52</v>
      </c>
      <c r="G569" s="382">
        <v>9</v>
      </c>
      <c r="H569" s="266">
        <f>VLOOKUP(C569,SINAPIJAN26!A:D,4,0)</f>
        <v>64.84</v>
      </c>
      <c r="I569" s="266"/>
      <c r="J569" s="266"/>
      <c r="K569" s="266">
        <f t="shared" si="172"/>
        <v>81.45</v>
      </c>
      <c r="L569" s="266"/>
      <c r="M569" s="266"/>
      <c r="N569" s="266">
        <f t="shared" si="173"/>
        <v>733.05</v>
      </c>
      <c r="O569" s="267"/>
      <c r="P569" s="45"/>
      <c r="Q569" s="45"/>
      <c r="R569" s="45"/>
      <c r="S569" s="45"/>
      <c r="T569" s="45"/>
      <c r="U569" s="45"/>
      <c r="V569" s="45"/>
      <c r="W569" s="45"/>
      <c r="X569" s="45"/>
      <c r="Y569" s="45"/>
      <c r="Z569" s="45"/>
      <c r="AA569" s="45"/>
      <c r="AB569" s="45"/>
      <c r="AC569" s="45"/>
      <c r="AD569" s="45"/>
      <c r="AE569" s="45"/>
      <c r="AF569" s="45"/>
      <c r="AG569" s="45"/>
      <c r="AH569" s="45"/>
      <c r="AI569" s="45"/>
    </row>
    <row r="570" spans="1:35" ht="15.75" customHeight="1" x14ac:dyDescent="0.2">
      <c r="A570" s="45"/>
      <c r="B570" s="263" t="s">
        <v>2210</v>
      </c>
      <c r="C570" s="264">
        <v>101898</v>
      </c>
      <c r="D570" s="263" t="s">
        <v>50</v>
      </c>
      <c r="E570" s="263" t="s">
        <v>2594</v>
      </c>
      <c r="F570" s="265" t="s">
        <v>52</v>
      </c>
      <c r="G570" s="382">
        <v>2</v>
      </c>
      <c r="H570" s="266">
        <f>VLOOKUP(C570,SINAPIJAN26!A:D,4,0)</f>
        <v>1197.67</v>
      </c>
      <c r="I570" s="266"/>
      <c r="J570" s="266"/>
      <c r="K570" s="266">
        <f t="shared" si="172"/>
        <v>1504.39</v>
      </c>
      <c r="L570" s="266"/>
      <c r="M570" s="266"/>
      <c r="N570" s="266">
        <f t="shared" si="173"/>
        <v>3008.78</v>
      </c>
      <c r="O570" s="267"/>
      <c r="P570" s="45"/>
      <c r="Q570" s="45"/>
      <c r="R570" s="45"/>
      <c r="S570" s="45"/>
      <c r="T570" s="45"/>
      <c r="U570" s="45"/>
      <c r="V570" s="45"/>
      <c r="W570" s="45"/>
      <c r="X570" s="45"/>
      <c r="Y570" s="45"/>
      <c r="Z570" s="45"/>
      <c r="AA570" s="45"/>
      <c r="AB570" s="45"/>
      <c r="AC570" s="45"/>
      <c r="AD570" s="45"/>
      <c r="AE570" s="45"/>
      <c r="AF570" s="45"/>
      <c r="AG570" s="45"/>
      <c r="AH570" s="45"/>
      <c r="AI570" s="45"/>
    </row>
    <row r="571" spans="1:35" ht="15.75" customHeight="1" x14ac:dyDescent="0.2">
      <c r="A571" s="45"/>
      <c r="B571" s="263" t="s">
        <v>2211</v>
      </c>
      <c r="C571" s="264" t="s">
        <v>1653</v>
      </c>
      <c r="D571" s="263" t="s">
        <v>73</v>
      </c>
      <c r="E571" s="263" t="s">
        <v>2372</v>
      </c>
      <c r="F571" s="265" t="s">
        <v>52</v>
      </c>
      <c r="G571" s="382">
        <v>3</v>
      </c>
      <c r="H571" s="266">
        <f>VLOOKUP(C571,CPUS!C:K,9,0)</f>
        <v>3215.1</v>
      </c>
      <c r="I571" s="266"/>
      <c r="J571" s="266"/>
      <c r="K571" s="266">
        <f t="shared" ref="K571:K609" si="174">ROUND(H571*(1+25.61%),2)</f>
        <v>4038.49</v>
      </c>
      <c r="L571" s="266"/>
      <c r="M571" s="266"/>
      <c r="N571" s="266">
        <f t="shared" ref="N571:N609" si="175">ROUND(K571*G571,2)</f>
        <v>12115.47</v>
      </c>
      <c r="O571" s="267"/>
      <c r="P571" s="45"/>
      <c r="Q571" s="45"/>
      <c r="R571" s="45"/>
      <c r="S571" s="45"/>
      <c r="T571" s="45"/>
      <c r="U571" s="45"/>
      <c r="V571" s="45"/>
      <c r="W571" s="45"/>
      <c r="X571" s="45"/>
      <c r="Y571" s="45"/>
      <c r="Z571" s="45"/>
      <c r="AA571" s="45"/>
      <c r="AB571" s="45"/>
      <c r="AC571" s="45"/>
      <c r="AD571" s="45"/>
      <c r="AE571" s="45"/>
      <c r="AF571" s="45"/>
      <c r="AG571" s="45"/>
      <c r="AH571" s="45"/>
      <c r="AI571" s="45"/>
    </row>
    <row r="572" spans="1:35" ht="15.75" customHeight="1" x14ac:dyDescent="0.2">
      <c r="A572" s="45"/>
      <c r="B572" s="263" t="s">
        <v>2212</v>
      </c>
      <c r="C572" s="264" t="s">
        <v>980</v>
      </c>
      <c r="D572" s="263" t="s">
        <v>73</v>
      </c>
      <c r="E572" s="263" t="s">
        <v>458</v>
      </c>
      <c r="F572" s="265" t="s">
        <v>52</v>
      </c>
      <c r="G572" s="382">
        <v>48</v>
      </c>
      <c r="H572" s="266">
        <f>VLOOKUP(C572,CPUS!C:K,9,0)</f>
        <v>347.05151999999998</v>
      </c>
      <c r="I572" s="266"/>
      <c r="J572" s="266"/>
      <c r="K572" s="266">
        <f t="shared" si="174"/>
        <v>435.93</v>
      </c>
      <c r="L572" s="266"/>
      <c r="M572" s="266"/>
      <c r="N572" s="266">
        <f t="shared" si="175"/>
        <v>20924.64</v>
      </c>
      <c r="O572" s="267"/>
      <c r="P572" s="45"/>
      <c r="Q572" s="45"/>
      <c r="R572" s="45"/>
      <c r="S572" s="45"/>
      <c r="T572" s="45"/>
      <c r="U572" s="45"/>
      <c r="V572" s="45"/>
      <c r="W572" s="45"/>
      <c r="X572" s="45"/>
      <c r="Y572" s="45"/>
      <c r="Z572" s="45"/>
      <c r="AA572" s="45"/>
      <c r="AB572" s="45"/>
      <c r="AC572" s="45"/>
      <c r="AD572" s="45"/>
      <c r="AE572" s="45"/>
      <c r="AF572" s="45"/>
      <c r="AG572" s="45"/>
      <c r="AH572" s="45"/>
      <c r="AI572" s="45"/>
    </row>
    <row r="573" spans="1:35" ht="15.75" customHeight="1" x14ac:dyDescent="0.2">
      <c r="A573" s="45"/>
      <c r="B573" s="263" t="s">
        <v>2213</v>
      </c>
      <c r="C573" s="264" t="s">
        <v>986</v>
      </c>
      <c r="D573" s="263" t="s">
        <v>73</v>
      </c>
      <c r="E573" s="263" t="s">
        <v>459</v>
      </c>
      <c r="F573" s="265" t="s">
        <v>52</v>
      </c>
      <c r="G573" s="382">
        <v>12</v>
      </c>
      <c r="H573" s="266">
        <f>VLOOKUP(C573,CPUS!C:K,9,0)</f>
        <v>534.37395100000003</v>
      </c>
      <c r="I573" s="266"/>
      <c r="J573" s="266"/>
      <c r="K573" s="266">
        <f t="shared" si="174"/>
        <v>671.23</v>
      </c>
      <c r="L573" s="266"/>
      <c r="M573" s="266"/>
      <c r="N573" s="266">
        <f t="shared" si="175"/>
        <v>8054.76</v>
      </c>
      <c r="O573" s="267"/>
      <c r="P573" s="45"/>
      <c r="Q573" s="45"/>
      <c r="R573" s="45"/>
      <c r="S573" s="45"/>
      <c r="T573" s="45"/>
      <c r="U573" s="45"/>
      <c r="V573" s="45"/>
      <c r="W573" s="45"/>
      <c r="X573" s="45"/>
      <c r="Y573" s="45"/>
      <c r="Z573" s="45"/>
      <c r="AA573" s="45"/>
      <c r="AB573" s="45"/>
      <c r="AC573" s="45"/>
      <c r="AD573" s="45"/>
      <c r="AE573" s="45"/>
      <c r="AF573" s="45"/>
      <c r="AG573" s="45"/>
      <c r="AH573" s="45"/>
      <c r="AI573" s="45"/>
    </row>
    <row r="574" spans="1:35" ht="15.75" customHeight="1" x14ac:dyDescent="0.2">
      <c r="A574" s="45"/>
      <c r="B574" s="263" t="s">
        <v>2214</v>
      </c>
      <c r="C574" s="264" t="s">
        <v>1654</v>
      </c>
      <c r="D574" s="263" t="s">
        <v>73</v>
      </c>
      <c r="E574" s="263" t="s">
        <v>2373</v>
      </c>
      <c r="F574" s="265" t="s">
        <v>52</v>
      </c>
      <c r="G574" s="382">
        <v>20</v>
      </c>
      <c r="H574" s="266">
        <f>VLOOKUP(C574,CPUS!C:K,9,0)</f>
        <v>153.13800000000001</v>
      </c>
      <c r="I574" s="266"/>
      <c r="J574" s="266"/>
      <c r="K574" s="266">
        <f t="shared" si="174"/>
        <v>192.36</v>
      </c>
      <c r="L574" s="266"/>
      <c r="M574" s="266"/>
      <c r="N574" s="266">
        <f t="shared" si="175"/>
        <v>3847.2</v>
      </c>
      <c r="O574" s="267"/>
      <c r="P574" s="45"/>
      <c r="Q574" s="45"/>
      <c r="R574" s="45"/>
      <c r="S574" s="45"/>
      <c r="T574" s="45"/>
      <c r="U574" s="45"/>
      <c r="V574" s="45"/>
      <c r="W574" s="45"/>
      <c r="X574" s="45"/>
      <c r="Y574" s="45"/>
      <c r="Z574" s="45"/>
      <c r="AA574" s="45"/>
      <c r="AB574" s="45"/>
      <c r="AC574" s="45"/>
      <c r="AD574" s="45"/>
      <c r="AE574" s="45"/>
      <c r="AF574" s="45"/>
      <c r="AG574" s="45"/>
      <c r="AH574" s="45"/>
      <c r="AI574" s="45"/>
    </row>
    <row r="575" spans="1:35" ht="15.75" customHeight="1" x14ac:dyDescent="0.2">
      <c r="A575" s="45"/>
      <c r="B575" s="263" t="s">
        <v>2215</v>
      </c>
      <c r="C575" s="264" t="s">
        <v>1655</v>
      </c>
      <c r="D575" s="263" t="s">
        <v>73</v>
      </c>
      <c r="E575" s="263" t="s">
        <v>1656</v>
      </c>
      <c r="F575" s="265" t="s">
        <v>52</v>
      </c>
      <c r="G575" s="382">
        <v>9</v>
      </c>
      <c r="H575" s="266">
        <f>VLOOKUP(C575,CPUS!C:K,9,0)</f>
        <v>174.93200000000002</v>
      </c>
      <c r="I575" s="266"/>
      <c r="J575" s="266"/>
      <c r="K575" s="266">
        <f t="shared" si="174"/>
        <v>219.73</v>
      </c>
      <c r="L575" s="266"/>
      <c r="M575" s="266"/>
      <c r="N575" s="266">
        <f t="shared" si="175"/>
        <v>1977.57</v>
      </c>
      <c r="O575" s="267"/>
      <c r="P575" s="45"/>
      <c r="Q575" s="45"/>
      <c r="R575" s="45"/>
      <c r="S575" s="45"/>
      <c r="T575" s="45"/>
      <c r="U575" s="45"/>
      <c r="V575" s="45"/>
      <c r="W575" s="45"/>
      <c r="X575" s="45"/>
      <c r="Y575" s="45"/>
      <c r="Z575" s="45"/>
      <c r="AA575" s="45"/>
      <c r="AB575" s="45"/>
      <c r="AC575" s="45"/>
      <c r="AD575" s="45"/>
      <c r="AE575" s="45"/>
      <c r="AF575" s="45"/>
      <c r="AG575" s="45"/>
      <c r="AH575" s="45"/>
      <c r="AI575" s="45"/>
    </row>
    <row r="576" spans="1:35" ht="15.75" customHeight="1" x14ac:dyDescent="0.2">
      <c r="A576" s="45"/>
      <c r="B576" s="263" t="s">
        <v>2216</v>
      </c>
      <c r="C576" s="264" t="s">
        <v>1657</v>
      </c>
      <c r="D576" s="263" t="s">
        <v>73</v>
      </c>
      <c r="E576" s="263" t="s">
        <v>1658</v>
      </c>
      <c r="F576" s="265" t="s">
        <v>52</v>
      </c>
      <c r="G576" s="382">
        <v>3</v>
      </c>
      <c r="H576" s="266">
        <f>VLOOKUP(C576,CPUS!C:K,9,0)</f>
        <v>327.49151999999998</v>
      </c>
      <c r="I576" s="266"/>
      <c r="J576" s="266"/>
      <c r="K576" s="266">
        <f t="shared" si="174"/>
        <v>411.36</v>
      </c>
      <c r="L576" s="266"/>
      <c r="M576" s="266"/>
      <c r="N576" s="266">
        <f t="shared" si="175"/>
        <v>1234.08</v>
      </c>
      <c r="O576" s="267"/>
      <c r="P576" s="45"/>
      <c r="Q576" s="45"/>
      <c r="R576" s="45"/>
      <c r="S576" s="45"/>
      <c r="T576" s="45"/>
      <c r="U576" s="45"/>
      <c r="V576" s="45"/>
      <c r="W576" s="45"/>
      <c r="X576" s="45"/>
      <c r="Y576" s="45"/>
      <c r="Z576" s="45"/>
      <c r="AA576" s="45"/>
      <c r="AB576" s="45"/>
      <c r="AC576" s="45"/>
      <c r="AD576" s="45"/>
      <c r="AE576" s="45"/>
      <c r="AF576" s="45"/>
      <c r="AG576" s="45"/>
      <c r="AH576" s="45"/>
      <c r="AI576" s="45"/>
    </row>
    <row r="577" spans="1:35" ht="15.75" customHeight="1" x14ac:dyDescent="0.2">
      <c r="A577" s="45"/>
      <c r="B577" s="263" t="s">
        <v>2217</v>
      </c>
      <c r="C577" s="264" t="s">
        <v>1038</v>
      </c>
      <c r="D577" s="263" t="s">
        <v>73</v>
      </c>
      <c r="E577" s="263" t="s">
        <v>1039</v>
      </c>
      <c r="F577" s="265" t="s">
        <v>52</v>
      </c>
      <c r="G577" s="382">
        <v>3</v>
      </c>
      <c r="H577" s="266">
        <f>VLOOKUP(C577,CPUS!C:K,9,0)</f>
        <v>335.79599999999999</v>
      </c>
      <c r="I577" s="266"/>
      <c r="J577" s="266"/>
      <c r="K577" s="266">
        <f t="shared" si="174"/>
        <v>421.79</v>
      </c>
      <c r="L577" s="266"/>
      <c r="M577" s="266"/>
      <c r="N577" s="266">
        <f t="shared" si="175"/>
        <v>1265.3699999999999</v>
      </c>
      <c r="O577" s="267"/>
      <c r="P577" s="45"/>
      <c r="Q577" s="45"/>
      <c r="R577" s="45"/>
      <c r="S577" s="45"/>
      <c r="T577" s="45"/>
      <c r="U577" s="45"/>
      <c r="V577" s="45"/>
      <c r="W577" s="45"/>
      <c r="X577" s="45"/>
      <c r="Y577" s="45"/>
      <c r="Z577" s="45"/>
      <c r="AA577" s="45"/>
      <c r="AB577" s="45"/>
      <c r="AC577" s="45"/>
      <c r="AD577" s="45"/>
      <c r="AE577" s="45"/>
      <c r="AF577" s="45"/>
      <c r="AG577" s="45"/>
      <c r="AH577" s="45"/>
      <c r="AI577" s="45"/>
    </row>
    <row r="578" spans="1:35" ht="15.75" customHeight="1" x14ac:dyDescent="0.2">
      <c r="A578" s="45"/>
      <c r="B578" s="263" t="s">
        <v>2218</v>
      </c>
      <c r="C578" s="264" t="s">
        <v>1064</v>
      </c>
      <c r="D578" s="263" t="s">
        <v>73</v>
      </c>
      <c r="E578" s="263" t="s">
        <v>819</v>
      </c>
      <c r="F578" s="265" t="s">
        <v>52</v>
      </c>
      <c r="G578" s="382">
        <v>17</v>
      </c>
      <c r="H578" s="266">
        <f>VLOOKUP(C578,CPUS!C:K,9,0)</f>
        <v>16.961600000000001</v>
      </c>
      <c r="I578" s="266"/>
      <c r="J578" s="266"/>
      <c r="K578" s="266">
        <f t="shared" si="174"/>
        <v>21.31</v>
      </c>
      <c r="L578" s="266"/>
      <c r="M578" s="266"/>
      <c r="N578" s="266">
        <f t="shared" si="175"/>
        <v>362.27</v>
      </c>
      <c r="O578" s="267"/>
      <c r="P578" s="45"/>
      <c r="Q578" s="45"/>
      <c r="R578" s="45"/>
      <c r="S578" s="45"/>
      <c r="T578" s="45"/>
      <c r="U578" s="45"/>
      <c r="V578" s="45"/>
      <c r="W578" s="45"/>
      <c r="X578" s="45"/>
      <c r="Y578" s="45"/>
      <c r="Z578" s="45"/>
      <c r="AA578" s="45"/>
      <c r="AB578" s="45"/>
      <c r="AC578" s="45"/>
      <c r="AD578" s="45"/>
      <c r="AE578" s="45"/>
      <c r="AF578" s="45"/>
      <c r="AG578" s="45"/>
      <c r="AH578" s="45"/>
      <c r="AI578" s="45"/>
    </row>
    <row r="579" spans="1:35" ht="15.75" customHeight="1" x14ac:dyDescent="0.2">
      <c r="A579" s="45"/>
      <c r="B579" s="263" t="s">
        <v>2219</v>
      </c>
      <c r="C579" s="264" t="s">
        <v>1046</v>
      </c>
      <c r="D579" s="263" t="s">
        <v>73</v>
      </c>
      <c r="E579" s="263" t="s">
        <v>460</v>
      </c>
      <c r="F579" s="265" t="s">
        <v>52</v>
      </c>
      <c r="G579" s="382">
        <v>69</v>
      </c>
      <c r="H579" s="266">
        <f>VLOOKUP(C579,CPUS!C:K,9,0)</f>
        <v>14.982320000000001</v>
      </c>
      <c r="I579" s="266"/>
      <c r="J579" s="266"/>
      <c r="K579" s="266">
        <f t="shared" si="174"/>
        <v>18.82</v>
      </c>
      <c r="L579" s="266"/>
      <c r="M579" s="266"/>
      <c r="N579" s="266">
        <f t="shared" si="175"/>
        <v>1298.58</v>
      </c>
      <c r="O579" s="267"/>
      <c r="P579" s="45"/>
      <c r="Q579" s="45"/>
      <c r="R579" s="45"/>
      <c r="S579" s="45"/>
      <c r="T579" s="45"/>
      <c r="U579" s="45"/>
      <c r="V579" s="45"/>
      <c r="W579" s="45"/>
      <c r="X579" s="45"/>
      <c r="Y579" s="45"/>
      <c r="Z579" s="45"/>
      <c r="AA579" s="45"/>
      <c r="AB579" s="45"/>
      <c r="AC579" s="45"/>
      <c r="AD579" s="45"/>
      <c r="AE579" s="45"/>
      <c r="AF579" s="45"/>
      <c r="AG579" s="45"/>
      <c r="AH579" s="45"/>
      <c r="AI579" s="45"/>
    </row>
    <row r="580" spans="1:35" ht="15.75" customHeight="1" x14ac:dyDescent="0.2">
      <c r="A580" s="45"/>
      <c r="B580" s="263" t="s">
        <v>2220</v>
      </c>
      <c r="C580" s="264" t="s">
        <v>1066</v>
      </c>
      <c r="D580" s="263" t="s">
        <v>73</v>
      </c>
      <c r="E580" s="263" t="s">
        <v>820</v>
      </c>
      <c r="F580" s="265" t="s">
        <v>52</v>
      </c>
      <c r="G580" s="382">
        <v>12</v>
      </c>
      <c r="H580" s="266">
        <f>VLOOKUP(C580,CPUS!C:K,9,0)</f>
        <v>58.325360000000003</v>
      </c>
      <c r="I580" s="266"/>
      <c r="J580" s="266"/>
      <c r="K580" s="266">
        <f t="shared" si="174"/>
        <v>73.260000000000005</v>
      </c>
      <c r="L580" s="266"/>
      <c r="M580" s="266"/>
      <c r="N580" s="266">
        <f t="shared" si="175"/>
        <v>879.12</v>
      </c>
      <c r="O580" s="267"/>
      <c r="P580" s="45"/>
      <c r="Q580" s="45"/>
      <c r="R580" s="45"/>
      <c r="S580" s="45"/>
      <c r="T580" s="45"/>
      <c r="U580" s="45"/>
      <c r="V580" s="45"/>
      <c r="W580" s="45"/>
      <c r="X580" s="45"/>
      <c r="Y580" s="45"/>
      <c r="Z580" s="45"/>
      <c r="AA580" s="45"/>
      <c r="AB580" s="45"/>
      <c r="AC580" s="45"/>
      <c r="AD580" s="45"/>
      <c r="AE580" s="45"/>
      <c r="AF580" s="45"/>
      <c r="AG580" s="45"/>
      <c r="AH580" s="45"/>
      <c r="AI580" s="45"/>
    </row>
    <row r="581" spans="1:35" ht="15.75" customHeight="1" x14ac:dyDescent="0.2">
      <c r="A581" s="45"/>
      <c r="B581" s="263" t="s">
        <v>2221</v>
      </c>
      <c r="C581" s="264" t="s">
        <v>1659</v>
      </c>
      <c r="D581" s="263" t="s">
        <v>73</v>
      </c>
      <c r="E581" s="263" t="s">
        <v>1660</v>
      </c>
      <c r="F581" s="265" t="s">
        <v>52</v>
      </c>
      <c r="G581" s="382">
        <v>1</v>
      </c>
      <c r="H581" s="266">
        <f>VLOOKUP(C581,CPUS!C:K,9,0)</f>
        <v>47.841999999999999</v>
      </c>
      <c r="I581" s="266"/>
      <c r="J581" s="266"/>
      <c r="K581" s="266">
        <f t="shared" si="174"/>
        <v>60.09</v>
      </c>
      <c r="L581" s="266"/>
      <c r="M581" s="266"/>
      <c r="N581" s="266">
        <f t="shared" si="175"/>
        <v>60.09</v>
      </c>
      <c r="O581" s="267"/>
      <c r="P581" s="45"/>
      <c r="Q581" s="45"/>
      <c r="R581" s="45"/>
      <c r="S581" s="45"/>
      <c r="T581" s="45"/>
      <c r="U581" s="45"/>
      <c r="V581" s="45"/>
      <c r="W581" s="45"/>
      <c r="X581" s="45"/>
      <c r="Y581" s="45"/>
      <c r="Z581" s="45"/>
      <c r="AA581" s="45"/>
      <c r="AB581" s="45"/>
      <c r="AC581" s="45"/>
      <c r="AD581" s="45"/>
      <c r="AE581" s="45"/>
      <c r="AF581" s="45"/>
      <c r="AG581" s="45"/>
      <c r="AH581" s="45"/>
      <c r="AI581" s="45"/>
    </row>
    <row r="582" spans="1:35" ht="15.75" customHeight="1" x14ac:dyDescent="0.2">
      <c r="A582" s="45"/>
      <c r="B582" s="263" t="s">
        <v>2222</v>
      </c>
      <c r="C582" s="264" t="s">
        <v>965</v>
      </c>
      <c r="D582" s="263" t="s">
        <v>73</v>
      </c>
      <c r="E582" s="263" t="s">
        <v>821</v>
      </c>
      <c r="F582" s="265" t="s">
        <v>83</v>
      </c>
      <c r="G582" s="382">
        <v>267</v>
      </c>
      <c r="H582" s="266">
        <f>VLOOKUP(C582,CPUS!C:K,9,0)</f>
        <v>62.89152</v>
      </c>
      <c r="I582" s="266"/>
      <c r="J582" s="266"/>
      <c r="K582" s="266">
        <f t="shared" si="174"/>
        <v>79</v>
      </c>
      <c r="L582" s="266"/>
      <c r="M582" s="266"/>
      <c r="N582" s="266">
        <f t="shared" si="175"/>
        <v>21093</v>
      </c>
      <c r="O582" s="267"/>
      <c r="P582" s="45"/>
      <c r="Q582" s="45"/>
      <c r="R582" s="45"/>
      <c r="S582" s="45"/>
      <c r="T582" s="45"/>
      <c r="U582" s="45"/>
      <c r="V582" s="45"/>
      <c r="W582" s="45"/>
      <c r="X582" s="45"/>
      <c r="Y582" s="45"/>
      <c r="Z582" s="45"/>
      <c r="AA582" s="45"/>
      <c r="AB582" s="45"/>
      <c r="AC582" s="45"/>
      <c r="AD582" s="45"/>
      <c r="AE582" s="45"/>
      <c r="AF582" s="45"/>
      <c r="AG582" s="45"/>
      <c r="AH582" s="45"/>
      <c r="AI582" s="45"/>
    </row>
    <row r="583" spans="1:35" ht="15.75" customHeight="1" x14ac:dyDescent="0.2">
      <c r="A583" s="45"/>
      <c r="B583" s="263" t="s">
        <v>2223</v>
      </c>
      <c r="C583" s="264" t="s">
        <v>1661</v>
      </c>
      <c r="D583" s="263" t="s">
        <v>73</v>
      </c>
      <c r="E583" s="263" t="s">
        <v>1662</v>
      </c>
      <c r="F583" s="265" t="s">
        <v>83</v>
      </c>
      <c r="G583" s="382">
        <v>10.8</v>
      </c>
      <c r="H583" s="266">
        <f>VLOOKUP(C583,CPUS!C:K,9,0)</f>
        <v>36.491520000000001</v>
      </c>
      <c r="I583" s="266"/>
      <c r="J583" s="266"/>
      <c r="K583" s="266">
        <f t="shared" si="174"/>
        <v>45.84</v>
      </c>
      <c r="L583" s="266"/>
      <c r="M583" s="266"/>
      <c r="N583" s="266">
        <f t="shared" si="175"/>
        <v>495.07</v>
      </c>
      <c r="O583" s="267"/>
      <c r="P583" s="45"/>
      <c r="Q583" s="45"/>
      <c r="R583" s="45"/>
      <c r="S583" s="45"/>
      <c r="T583" s="45"/>
      <c r="U583" s="45"/>
      <c r="V583" s="45"/>
      <c r="W583" s="45"/>
      <c r="X583" s="45"/>
      <c r="Y583" s="45"/>
      <c r="Z583" s="45"/>
      <c r="AA583" s="45"/>
      <c r="AB583" s="45"/>
      <c r="AC583" s="45"/>
      <c r="AD583" s="45"/>
      <c r="AE583" s="45"/>
      <c r="AF583" s="45"/>
      <c r="AG583" s="45"/>
      <c r="AH583" s="45"/>
      <c r="AI583" s="45"/>
    </row>
    <row r="584" spans="1:35" ht="15.75" customHeight="1" x14ac:dyDescent="0.2">
      <c r="A584" s="45"/>
      <c r="B584" s="263" t="s">
        <v>2224</v>
      </c>
      <c r="C584" s="264" t="s">
        <v>1006</v>
      </c>
      <c r="D584" s="263" t="s">
        <v>73</v>
      </c>
      <c r="E584" s="263" t="s">
        <v>1007</v>
      </c>
      <c r="F584" s="265" t="s">
        <v>52</v>
      </c>
      <c r="G584" s="382">
        <v>238</v>
      </c>
      <c r="H584" s="266">
        <f>VLOOKUP(C584,CPUS!C:K,9,0)</f>
        <v>30.412000000000003</v>
      </c>
      <c r="I584" s="266"/>
      <c r="J584" s="266"/>
      <c r="K584" s="266">
        <f t="shared" si="174"/>
        <v>38.200000000000003</v>
      </c>
      <c r="L584" s="266"/>
      <c r="M584" s="266"/>
      <c r="N584" s="266">
        <f t="shared" si="175"/>
        <v>9091.6</v>
      </c>
      <c r="O584" s="267"/>
      <c r="P584" s="45"/>
      <c r="Q584" s="45"/>
      <c r="R584" s="45"/>
      <c r="S584" s="45"/>
      <c r="T584" s="45"/>
      <c r="U584" s="45"/>
      <c r="V584" s="45"/>
      <c r="W584" s="45"/>
      <c r="X584" s="45"/>
      <c r="Y584" s="45"/>
      <c r="Z584" s="45"/>
      <c r="AA584" s="45"/>
      <c r="AB584" s="45"/>
      <c r="AC584" s="45"/>
      <c r="AD584" s="45"/>
      <c r="AE584" s="45"/>
      <c r="AF584" s="45"/>
      <c r="AG584" s="45"/>
      <c r="AH584" s="45"/>
      <c r="AI584" s="45"/>
    </row>
    <row r="585" spans="1:35" ht="15.75" customHeight="1" x14ac:dyDescent="0.2">
      <c r="A585" s="45"/>
      <c r="B585" s="263" t="s">
        <v>2225</v>
      </c>
      <c r="C585" s="264" t="s">
        <v>1663</v>
      </c>
      <c r="D585" s="263" t="s">
        <v>73</v>
      </c>
      <c r="E585" s="263" t="s">
        <v>2374</v>
      </c>
      <c r="F585" s="265" t="s">
        <v>52</v>
      </c>
      <c r="G585" s="382">
        <v>14</v>
      </c>
      <c r="H585" s="266">
        <f>VLOOKUP(C585,CPUS!C:K,9,0)</f>
        <v>51.641999999999996</v>
      </c>
      <c r="I585" s="266"/>
      <c r="J585" s="266"/>
      <c r="K585" s="266">
        <f t="shared" si="174"/>
        <v>64.87</v>
      </c>
      <c r="L585" s="266"/>
      <c r="M585" s="266"/>
      <c r="N585" s="266">
        <f t="shared" si="175"/>
        <v>908.18</v>
      </c>
      <c r="O585" s="267"/>
      <c r="P585" s="45"/>
      <c r="Q585" s="45"/>
      <c r="R585" s="45"/>
      <c r="S585" s="45"/>
      <c r="T585" s="45"/>
      <c r="U585" s="45"/>
      <c r="V585" s="45"/>
      <c r="W585" s="45"/>
      <c r="X585" s="45"/>
      <c r="Y585" s="45"/>
      <c r="Z585" s="45"/>
      <c r="AA585" s="45"/>
      <c r="AB585" s="45"/>
      <c r="AC585" s="45"/>
      <c r="AD585" s="45"/>
      <c r="AE585" s="45"/>
      <c r="AF585" s="45"/>
      <c r="AG585" s="45"/>
      <c r="AH585" s="45"/>
      <c r="AI585" s="45"/>
    </row>
    <row r="586" spans="1:35" ht="15.75" customHeight="1" x14ac:dyDescent="0.2">
      <c r="A586" s="45"/>
      <c r="B586" s="263" t="s">
        <v>2226</v>
      </c>
      <c r="C586" s="264" t="s">
        <v>1025</v>
      </c>
      <c r="D586" s="263" t="s">
        <v>73</v>
      </c>
      <c r="E586" s="263" t="s">
        <v>823</v>
      </c>
      <c r="F586" s="265" t="s">
        <v>52</v>
      </c>
      <c r="G586" s="382">
        <v>240</v>
      </c>
      <c r="H586" s="266">
        <f>VLOOKUP(C586,CPUS!C:K,9,0)</f>
        <v>16.133679999999998</v>
      </c>
      <c r="I586" s="266"/>
      <c r="J586" s="266"/>
      <c r="K586" s="266">
        <f t="shared" si="174"/>
        <v>20.27</v>
      </c>
      <c r="L586" s="266"/>
      <c r="M586" s="266"/>
      <c r="N586" s="266">
        <f t="shared" si="175"/>
        <v>4864.8</v>
      </c>
      <c r="O586" s="267"/>
      <c r="P586" s="45"/>
      <c r="Q586" s="45"/>
      <c r="R586" s="45"/>
      <c r="S586" s="45"/>
      <c r="T586" s="45"/>
      <c r="U586" s="45"/>
      <c r="V586" s="45"/>
      <c r="W586" s="45"/>
      <c r="X586" s="45"/>
      <c r="Y586" s="45"/>
      <c r="Z586" s="45"/>
      <c r="AA586" s="45"/>
      <c r="AB586" s="45"/>
      <c r="AC586" s="45"/>
      <c r="AD586" s="45"/>
      <c r="AE586" s="45"/>
      <c r="AF586" s="45"/>
      <c r="AG586" s="45"/>
      <c r="AH586" s="45"/>
      <c r="AI586" s="45"/>
    </row>
    <row r="587" spans="1:35" ht="15.75" customHeight="1" x14ac:dyDescent="0.2">
      <c r="A587" s="45"/>
      <c r="B587" s="263" t="s">
        <v>2227</v>
      </c>
      <c r="C587" s="264" t="s">
        <v>1664</v>
      </c>
      <c r="D587" s="263" t="s">
        <v>73</v>
      </c>
      <c r="E587" s="263" t="s">
        <v>1665</v>
      </c>
      <c r="F587" s="265" t="s">
        <v>52</v>
      </c>
      <c r="G587" s="382">
        <v>28.3</v>
      </c>
      <c r="H587" s="266">
        <f>VLOOKUP(C587,CPUS!C:K,9,0)</f>
        <v>51.09</v>
      </c>
      <c r="I587" s="266"/>
      <c r="J587" s="266"/>
      <c r="K587" s="266">
        <f t="shared" si="174"/>
        <v>64.17</v>
      </c>
      <c r="L587" s="266"/>
      <c r="M587" s="266"/>
      <c r="N587" s="266">
        <f t="shared" si="175"/>
        <v>1816.01</v>
      </c>
      <c r="O587" s="267"/>
      <c r="P587" s="45"/>
      <c r="Q587" s="45"/>
      <c r="R587" s="45"/>
      <c r="S587" s="45"/>
      <c r="T587" s="45"/>
      <c r="U587" s="45"/>
      <c r="V587" s="45"/>
      <c r="W587" s="45"/>
      <c r="X587" s="45"/>
      <c r="Y587" s="45"/>
      <c r="Z587" s="45"/>
      <c r="AA587" s="45"/>
      <c r="AB587" s="45"/>
      <c r="AC587" s="45"/>
      <c r="AD587" s="45"/>
      <c r="AE587" s="45"/>
      <c r="AF587" s="45"/>
      <c r="AG587" s="45"/>
      <c r="AH587" s="45"/>
      <c r="AI587" s="45"/>
    </row>
    <row r="588" spans="1:35" ht="15.75" customHeight="1" x14ac:dyDescent="0.2">
      <c r="A588" s="45"/>
      <c r="B588" s="263" t="s">
        <v>2228</v>
      </c>
      <c r="C588" s="264" t="s">
        <v>1666</v>
      </c>
      <c r="D588" s="263" t="s">
        <v>73</v>
      </c>
      <c r="E588" s="263" t="s">
        <v>1667</v>
      </c>
      <c r="F588" s="265" t="s">
        <v>83</v>
      </c>
      <c r="G588" s="382">
        <v>8.8000000000000007</v>
      </c>
      <c r="H588" s="266">
        <f>VLOOKUP(C588,CPUS!C:K,9,0)</f>
        <v>3.5360000000000005</v>
      </c>
      <c r="I588" s="266"/>
      <c r="J588" s="266"/>
      <c r="K588" s="266">
        <f t="shared" si="174"/>
        <v>4.4400000000000004</v>
      </c>
      <c r="L588" s="266"/>
      <c r="M588" s="266"/>
      <c r="N588" s="266">
        <f t="shared" si="175"/>
        <v>39.07</v>
      </c>
      <c r="O588" s="267"/>
      <c r="P588" s="45"/>
      <c r="Q588" s="45"/>
      <c r="R588" s="45"/>
      <c r="S588" s="45"/>
      <c r="T588" s="45"/>
      <c r="U588" s="45"/>
      <c r="V588" s="45"/>
      <c r="W588" s="45"/>
      <c r="X588" s="45"/>
      <c r="Y588" s="45"/>
      <c r="Z588" s="45"/>
      <c r="AA588" s="45"/>
      <c r="AB588" s="45"/>
      <c r="AC588" s="45"/>
      <c r="AD588" s="45"/>
      <c r="AE588" s="45"/>
      <c r="AF588" s="45"/>
      <c r="AG588" s="45"/>
      <c r="AH588" s="45"/>
      <c r="AI588" s="45"/>
    </row>
    <row r="589" spans="1:35" ht="15.75" customHeight="1" x14ac:dyDescent="0.2">
      <c r="A589" s="45"/>
      <c r="B589" s="263" t="s">
        <v>2229</v>
      </c>
      <c r="C589" s="264" t="s">
        <v>1072</v>
      </c>
      <c r="D589" s="263" t="s">
        <v>73</v>
      </c>
      <c r="E589" s="263" t="s">
        <v>824</v>
      </c>
      <c r="F589" s="265" t="s">
        <v>52</v>
      </c>
      <c r="G589" s="382">
        <v>6</v>
      </c>
      <c r="H589" s="266">
        <f>VLOOKUP(C589,CPUS!C:K,9,0)</f>
        <v>17.172000000000004</v>
      </c>
      <c r="I589" s="266"/>
      <c r="J589" s="266"/>
      <c r="K589" s="266">
        <f t="shared" si="174"/>
        <v>21.57</v>
      </c>
      <c r="L589" s="266"/>
      <c r="M589" s="266"/>
      <c r="N589" s="266">
        <f t="shared" si="175"/>
        <v>129.41999999999999</v>
      </c>
      <c r="O589" s="267"/>
      <c r="P589" s="45"/>
      <c r="Q589" s="45"/>
      <c r="R589" s="45"/>
      <c r="S589" s="45"/>
      <c r="T589" s="45"/>
      <c r="U589" s="45"/>
      <c r="V589" s="45"/>
      <c r="W589" s="45"/>
      <c r="X589" s="45"/>
      <c r="Y589" s="45"/>
      <c r="Z589" s="45"/>
      <c r="AA589" s="45"/>
      <c r="AB589" s="45"/>
      <c r="AC589" s="45"/>
      <c r="AD589" s="45"/>
      <c r="AE589" s="45"/>
      <c r="AF589" s="45"/>
      <c r="AG589" s="45"/>
      <c r="AH589" s="45"/>
      <c r="AI589" s="45"/>
    </row>
    <row r="590" spans="1:35" ht="15.75" customHeight="1" x14ac:dyDescent="0.2">
      <c r="A590" s="45"/>
      <c r="B590" s="263" t="s">
        <v>2230</v>
      </c>
      <c r="C590" s="264">
        <v>91837</v>
      </c>
      <c r="D590" s="263" t="s">
        <v>50</v>
      </c>
      <c r="E590" s="263" t="s">
        <v>1668</v>
      </c>
      <c r="F590" s="265" t="s">
        <v>83</v>
      </c>
      <c r="G590" s="382">
        <v>113.3</v>
      </c>
      <c r="H590" s="266">
        <f>VLOOKUP(C590,SINAPIJAN26!A:D,4,0)</f>
        <v>28.47</v>
      </c>
      <c r="I590" s="266"/>
      <c r="J590" s="266"/>
      <c r="K590" s="266">
        <f t="shared" si="174"/>
        <v>35.76</v>
      </c>
      <c r="L590" s="266"/>
      <c r="M590" s="266"/>
      <c r="N590" s="266">
        <f t="shared" si="175"/>
        <v>4051.61</v>
      </c>
      <c r="O590" s="267"/>
      <c r="P590" s="45"/>
      <c r="Q590" s="45"/>
      <c r="R590" s="45"/>
      <c r="S590" s="45"/>
      <c r="T590" s="45"/>
      <c r="U590" s="45"/>
      <c r="V590" s="45"/>
      <c r="W590" s="45"/>
      <c r="X590" s="45"/>
      <c r="Y590" s="45"/>
      <c r="Z590" s="45"/>
      <c r="AA590" s="45"/>
      <c r="AB590" s="45"/>
      <c r="AC590" s="45"/>
      <c r="AD590" s="45"/>
      <c r="AE590" s="45"/>
      <c r="AF590" s="45"/>
      <c r="AG590" s="45"/>
      <c r="AH590" s="45"/>
      <c r="AI590" s="45"/>
    </row>
    <row r="591" spans="1:35" ht="15.75" customHeight="1" x14ac:dyDescent="0.2">
      <c r="A591" s="45"/>
      <c r="B591" s="263" t="s">
        <v>2231</v>
      </c>
      <c r="C591" s="264">
        <v>91835</v>
      </c>
      <c r="D591" s="263" t="s">
        <v>50</v>
      </c>
      <c r="E591" s="263" t="s">
        <v>1669</v>
      </c>
      <c r="F591" s="265" t="s">
        <v>83</v>
      </c>
      <c r="G591" s="382">
        <v>2637.3</v>
      </c>
      <c r="H591" s="266">
        <f>VLOOKUP(C591,SINAPIJAN26!A:D,4,0)</f>
        <v>23.7</v>
      </c>
      <c r="I591" s="266"/>
      <c r="J591" s="266"/>
      <c r="K591" s="266">
        <f t="shared" si="174"/>
        <v>29.77</v>
      </c>
      <c r="L591" s="266"/>
      <c r="M591" s="266"/>
      <c r="N591" s="266">
        <f t="shared" si="175"/>
        <v>78512.42</v>
      </c>
      <c r="O591" s="267"/>
      <c r="P591" s="45"/>
      <c r="Q591" s="45"/>
      <c r="R591" s="45"/>
      <c r="S591" s="45"/>
      <c r="T591" s="45"/>
      <c r="U591" s="45"/>
      <c r="V591" s="45"/>
      <c r="W591" s="45"/>
      <c r="X591" s="45"/>
      <c r="Y591" s="45"/>
      <c r="Z591" s="45"/>
      <c r="AA591" s="45"/>
      <c r="AB591" s="45"/>
      <c r="AC591" s="45"/>
      <c r="AD591" s="45"/>
      <c r="AE591" s="45"/>
      <c r="AF591" s="45"/>
      <c r="AG591" s="45"/>
      <c r="AH591" s="45"/>
      <c r="AI591" s="45"/>
    </row>
    <row r="592" spans="1:35" ht="15.75" customHeight="1" x14ac:dyDescent="0.2">
      <c r="A592" s="45"/>
      <c r="B592" s="263" t="s">
        <v>2232</v>
      </c>
      <c r="C592" s="264">
        <v>93008</v>
      </c>
      <c r="D592" s="263" t="s">
        <v>50</v>
      </c>
      <c r="E592" s="263" t="s">
        <v>464</v>
      </c>
      <c r="F592" s="265" t="s">
        <v>83</v>
      </c>
      <c r="G592" s="382">
        <v>149.80000000000001</v>
      </c>
      <c r="H592" s="266">
        <f>VLOOKUP(C592,SINAPIJAN26!A:D,4,0)</f>
        <v>19.61</v>
      </c>
      <c r="I592" s="266"/>
      <c r="J592" s="266"/>
      <c r="K592" s="266">
        <f t="shared" si="174"/>
        <v>24.63</v>
      </c>
      <c r="L592" s="266"/>
      <c r="M592" s="266"/>
      <c r="N592" s="266">
        <f t="shared" si="175"/>
        <v>3689.57</v>
      </c>
      <c r="O592" s="267"/>
      <c r="P592" s="45"/>
      <c r="Q592" s="45"/>
      <c r="R592" s="45"/>
      <c r="S592" s="45"/>
      <c r="T592" s="45"/>
      <c r="U592" s="45"/>
      <c r="V592" s="45"/>
      <c r="W592" s="45"/>
      <c r="X592" s="45"/>
      <c r="Y592" s="45"/>
      <c r="Z592" s="45"/>
      <c r="AA592" s="45"/>
      <c r="AB592" s="45"/>
      <c r="AC592" s="45"/>
      <c r="AD592" s="45"/>
      <c r="AE592" s="45"/>
      <c r="AF592" s="45"/>
      <c r="AG592" s="45"/>
      <c r="AH592" s="45"/>
      <c r="AI592" s="45"/>
    </row>
    <row r="593" spans="1:35" ht="15.75" customHeight="1" x14ac:dyDescent="0.2">
      <c r="A593" s="45"/>
      <c r="B593" s="263" t="s">
        <v>2233</v>
      </c>
      <c r="C593" s="264">
        <v>91865</v>
      </c>
      <c r="D593" s="263" t="s">
        <v>50</v>
      </c>
      <c r="E593" s="263" t="s">
        <v>466</v>
      </c>
      <c r="F593" s="265" t="s">
        <v>83</v>
      </c>
      <c r="G593" s="382">
        <v>217.5</v>
      </c>
      <c r="H593" s="266">
        <f>VLOOKUP(C593,SINAPIJAN26!A:D,4,0)</f>
        <v>21.26</v>
      </c>
      <c r="I593" s="266"/>
      <c r="J593" s="266"/>
      <c r="K593" s="266">
        <f t="shared" si="174"/>
        <v>26.7</v>
      </c>
      <c r="L593" s="266"/>
      <c r="M593" s="266"/>
      <c r="N593" s="266">
        <f t="shared" si="175"/>
        <v>5807.25</v>
      </c>
      <c r="O593" s="267"/>
      <c r="P593" s="45"/>
      <c r="Q593" s="45"/>
      <c r="R593" s="45"/>
      <c r="S593" s="45"/>
      <c r="T593" s="45"/>
      <c r="U593" s="45"/>
      <c r="V593" s="45"/>
      <c r="W593" s="45"/>
      <c r="X593" s="45"/>
      <c r="Y593" s="45"/>
      <c r="Z593" s="45"/>
      <c r="AA593" s="45"/>
      <c r="AB593" s="45"/>
      <c r="AC593" s="45"/>
      <c r="AD593" s="45"/>
      <c r="AE593" s="45"/>
      <c r="AF593" s="45"/>
      <c r="AG593" s="45"/>
      <c r="AH593" s="45"/>
      <c r="AI593" s="45"/>
    </row>
    <row r="594" spans="1:35" ht="15.75" customHeight="1" x14ac:dyDescent="0.2">
      <c r="A594" s="45"/>
      <c r="B594" s="263" t="s">
        <v>2234</v>
      </c>
      <c r="C594" s="264">
        <v>93012</v>
      </c>
      <c r="D594" s="263" t="s">
        <v>50</v>
      </c>
      <c r="E594" s="263" t="s">
        <v>826</v>
      </c>
      <c r="F594" s="265" t="s">
        <v>83</v>
      </c>
      <c r="G594" s="382">
        <v>39.299999999999997</v>
      </c>
      <c r="H594" s="266">
        <f>VLOOKUP(C594,SINAPIJAN26!A:D,4,0)</f>
        <v>70.099999999999994</v>
      </c>
      <c r="I594" s="266"/>
      <c r="J594" s="266"/>
      <c r="K594" s="266">
        <f t="shared" si="174"/>
        <v>88.05</v>
      </c>
      <c r="L594" s="266"/>
      <c r="M594" s="266"/>
      <c r="N594" s="266">
        <f t="shared" si="175"/>
        <v>3460.37</v>
      </c>
      <c r="O594" s="267"/>
      <c r="P594" s="45"/>
      <c r="Q594" s="45"/>
      <c r="R594" s="45"/>
      <c r="S594" s="45"/>
      <c r="T594" s="45"/>
      <c r="U594" s="45"/>
      <c r="V594" s="45"/>
      <c r="W594" s="45"/>
      <c r="X594" s="45"/>
      <c r="Y594" s="45"/>
      <c r="Z594" s="45"/>
      <c r="AA594" s="45"/>
      <c r="AB594" s="45"/>
      <c r="AC594" s="45"/>
      <c r="AD594" s="45"/>
      <c r="AE594" s="45"/>
      <c r="AF594" s="45"/>
      <c r="AG594" s="45"/>
      <c r="AH594" s="45"/>
      <c r="AI594" s="45"/>
    </row>
    <row r="595" spans="1:35" ht="15.75" customHeight="1" x14ac:dyDescent="0.2">
      <c r="A595" s="45"/>
      <c r="B595" s="263" t="s">
        <v>2235</v>
      </c>
      <c r="C595" s="264" t="s">
        <v>1670</v>
      </c>
      <c r="D595" s="263" t="s">
        <v>73</v>
      </c>
      <c r="E595" s="263" t="s">
        <v>1671</v>
      </c>
      <c r="F595" s="265" t="s">
        <v>83</v>
      </c>
      <c r="G595" s="382">
        <v>27.1</v>
      </c>
      <c r="H595" s="266">
        <f>VLOOKUP(C595,CPUS!C:K,9,0)</f>
        <v>2.8288000000000002</v>
      </c>
      <c r="I595" s="266"/>
      <c r="J595" s="266"/>
      <c r="K595" s="266">
        <f t="shared" si="174"/>
        <v>3.55</v>
      </c>
      <c r="L595" s="266"/>
      <c r="M595" s="266"/>
      <c r="N595" s="266">
        <f t="shared" si="175"/>
        <v>96.21</v>
      </c>
      <c r="O595" s="267"/>
      <c r="P595" s="45"/>
      <c r="Q595" s="45"/>
      <c r="R595" s="45"/>
      <c r="S595" s="45"/>
      <c r="T595" s="45"/>
      <c r="U595" s="45"/>
      <c r="V595" s="45"/>
      <c r="W595" s="45"/>
      <c r="X595" s="45"/>
      <c r="Y595" s="45"/>
      <c r="Z595" s="45"/>
      <c r="AA595" s="45"/>
      <c r="AB595" s="45"/>
      <c r="AC595" s="45"/>
      <c r="AD595" s="45"/>
      <c r="AE595" s="45"/>
      <c r="AF595" s="45"/>
      <c r="AG595" s="45"/>
      <c r="AH595" s="45"/>
      <c r="AI595" s="45"/>
    </row>
    <row r="596" spans="1:35" ht="15.75" customHeight="1" x14ac:dyDescent="0.2">
      <c r="A596" s="45"/>
      <c r="B596" s="263" t="s">
        <v>2236</v>
      </c>
      <c r="C596" s="264" t="s">
        <v>1074</v>
      </c>
      <c r="D596" s="263" t="s">
        <v>73</v>
      </c>
      <c r="E596" s="263" t="s">
        <v>900</v>
      </c>
      <c r="F596" s="265" t="s">
        <v>83</v>
      </c>
      <c r="G596" s="382">
        <v>1</v>
      </c>
      <c r="H596" s="266">
        <f>VLOOKUP(C596,CPUS!C:K,9,0)</f>
        <v>85.167500000000004</v>
      </c>
      <c r="I596" s="266"/>
      <c r="J596" s="266"/>
      <c r="K596" s="266">
        <f t="shared" si="174"/>
        <v>106.98</v>
      </c>
      <c r="L596" s="266"/>
      <c r="M596" s="266"/>
      <c r="N596" s="266">
        <f t="shared" si="175"/>
        <v>106.98</v>
      </c>
      <c r="O596" s="267"/>
      <c r="P596" s="45"/>
      <c r="Q596" s="45"/>
      <c r="R596" s="45"/>
      <c r="S596" s="45"/>
      <c r="T596" s="45"/>
      <c r="U596" s="45"/>
      <c r="V596" s="45"/>
      <c r="W596" s="45"/>
      <c r="X596" s="45"/>
      <c r="Y596" s="45"/>
      <c r="Z596" s="45"/>
      <c r="AA596" s="45"/>
      <c r="AB596" s="45"/>
      <c r="AC596" s="45"/>
      <c r="AD596" s="45"/>
      <c r="AE596" s="45"/>
      <c r="AF596" s="45"/>
      <c r="AG596" s="45"/>
      <c r="AH596" s="45"/>
      <c r="AI596" s="45"/>
    </row>
    <row r="597" spans="1:35" ht="15.75" customHeight="1" x14ac:dyDescent="0.2">
      <c r="A597" s="45"/>
      <c r="B597" s="263" t="s">
        <v>2237</v>
      </c>
      <c r="C597" s="264" t="s">
        <v>2375</v>
      </c>
      <c r="D597" s="263" t="s">
        <v>73</v>
      </c>
      <c r="E597" s="263" t="s">
        <v>2376</v>
      </c>
      <c r="F597" s="265" t="s">
        <v>52</v>
      </c>
      <c r="G597" s="382">
        <v>72</v>
      </c>
      <c r="H597" s="266">
        <f>VLOOKUP(C597,CPUS!C:K,9,0)</f>
        <v>233.99400000000003</v>
      </c>
      <c r="I597" s="266"/>
      <c r="J597" s="266"/>
      <c r="K597" s="266">
        <f t="shared" si="174"/>
        <v>293.92</v>
      </c>
      <c r="L597" s="266"/>
      <c r="M597" s="266"/>
      <c r="N597" s="266">
        <f t="shared" si="175"/>
        <v>21162.240000000002</v>
      </c>
      <c r="O597" s="267"/>
      <c r="P597" s="45"/>
      <c r="Q597" s="45"/>
      <c r="R597" s="45"/>
      <c r="S597" s="45"/>
      <c r="T597" s="45"/>
      <c r="U597" s="45"/>
      <c r="V597" s="45"/>
      <c r="W597" s="45"/>
      <c r="X597" s="45"/>
      <c r="Y597" s="45"/>
      <c r="Z597" s="45"/>
      <c r="AA597" s="45"/>
      <c r="AB597" s="45"/>
      <c r="AC597" s="45"/>
      <c r="AD597" s="45"/>
      <c r="AE597" s="45"/>
      <c r="AF597" s="45"/>
      <c r="AG597" s="45"/>
      <c r="AH597" s="45"/>
      <c r="AI597" s="45"/>
    </row>
    <row r="598" spans="1:35" ht="15.75" customHeight="1" x14ac:dyDescent="0.2">
      <c r="A598" s="45"/>
      <c r="B598" s="263" t="s">
        <v>2238</v>
      </c>
      <c r="C598" s="264" t="s">
        <v>1030</v>
      </c>
      <c r="D598" s="263" t="s">
        <v>73</v>
      </c>
      <c r="E598" s="263" t="s">
        <v>1031</v>
      </c>
      <c r="F598" s="265" t="s">
        <v>52</v>
      </c>
      <c r="G598" s="382">
        <v>243</v>
      </c>
      <c r="H598" s="266">
        <f>VLOOKUP(C598,CPUS!C:K,9,0)</f>
        <v>16.831500000000002</v>
      </c>
      <c r="I598" s="266"/>
      <c r="J598" s="266"/>
      <c r="K598" s="266">
        <f t="shared" si="174"/>
        <v>21.14</v>
      </c>
      <c r="L598" s="266"/>
      <c r="M598" s="266"/>
      <c r="N598" s="266">
        <f t="shared" si="175"/>
        <v>5137.0200000000004</v>
      </c>
      <c r="O598" s="267"/>
      <c r="P598" s="45"/>
      <c r="Q598" s="45"/>
      <c r="R598" s="45"/>
      <c r="S598" s="45"/>
      <c r="T598" s="45"/>
      <c r="U598" s="45"/>
      <c r="V598" s="45"/>
      <c r="W598" s="45"/>
      <c r="X598" s="45"/>
      <c r="Y598" s="45"/>
      <c r="Z598" s="45"/>
      <c r="AA598" s="45"/>
      <c r="AB598" s="45"/>
      <c r="AC598" s="45"/>
      <c r="AD598" s="45"/>
      <c r="AE598" s="45"/>
      <c r="AF598" s="45"/>
      <c r="AG598" s="45"/>
      <c r="AH598" s="45"/>
      <c r="AI598" s="45"/>
    </row>
    <row r="599" spans="1:35" ht="15.75" customHeight="1" x14ac:dyDescent="0.2">
      <c r="A599" s="45"/>
      <c r="B599" s="263" t="s">
        <v>2239</v>
      </c>
      <c r="C599" s="264">
        <v>101538</v>
      </c>
      <c r="D599" s="263" t="s">
        <v>50</v>
      </c>
      <c r="E599" s="263" t="s">
        <v>468</v>
      </c>
      <c r="F599" s="265" t="s">
        <v>52</v>
      </c>
      <c r="G599" s="382">
        <v>2</v>
      </c>
      <c r="H599" s="266">
        <f>VLOOKUP(C599,SINAPIJAN26!A:D,4,0)</f>
        <v>69.39</v>
      </c>
      <c r="I599" s="266"/>
      <c r="J599" s="266"/>
      <c r="K599" s="266">
        <f t="shared" si="174"/>
        <v>87.16</v>
      </c>
      <c r="L599" s="266"/>
      <c r="M599" s="266"/>
      <c r="N599" s="266">
        <f t="shared" si="175"/>
        <v>174.32</v>
      </c>
      <c r="O599" s="267"/>
      <c r="P599" s="45"/>
      <c r="Q599" s="45"/>
      <c r="R599" s="45"/>
      <c r="S599" s="45"/>
      <c r="T599" s="45"/>
      <c r="U599" s="45"/>
      <c r="V599" s="45"/>
      <c r="W599" s="45"/>
      <c r="X599" s="45"/>
      <c r="Y599" s="45"/>
      <c r="Z599" s="45"/>
      <c r="AA599" s="45"/>
      <c r="AB599" s="45"/>
      <c r="AC599" s="45"/>
      <c r="AD599" s="45"/>
      <c r="AE599" s="45"/>
      <c r="AF599" s="45"/>
      <c r="AG599" s="45"/>
      <c r="AH599" s="45"/>
      <c r="AI599" s="45"/>
    </row>
    <row r="600" spans="1:35" ht="15.75" customHeight="1" x14ac:dyDescent="0.2">
      <c r="A600" s="45"/>
      <c r="B600" s="263" t="s">
        <v>2240</v>
      </c>
      <c r="C600" s="264">
        <v>97361</v>
      </c>
      <c r="D600" s="263" t="s">
        <v>50</v>
      </c>
      <c r="E600" s="263" t="s">
        <v>2596</v>
      </c>
      <c r="F600" s="265" t="s">
        <v>52</v>
      </c>
      <c r="G600" s="382">
        <v>2</v>
      </c>
      <c r="H600" s="266">
        <f>VLOOKUP(C600,SINAPIJAN26!A:D,4,0)</f>
        <v>12288.29</v>
      </c>
      <c r="I600" s="266"/>
      <c r="J600" s="266"/>
      <c r="K600" s="266">
        <f t="shared" si="174"/>
        <v>15435.32</v>
      </c>
      <c r="L600" s="266"/>
      <c r="M600" s="266"/>
      <c r="N600" s="266">
        <f t="shared" si="175"/>
        <v>30870.639999999999</v>
      </c>
      <c r="O600" s="267"/>
      <c r="P600" s="45"/>
      <c r="Q600" s="45"/>
      <c r="R600" s="45"/>
      <c r="S600" s="45"/>
      <c r="T600" s="45"/>
      <c r="U600" s="45"/>
      <c r="V600" s="45"/>
      <c r="W600" s="45"/>
      <c r="X600" s="45"/>
      <c r="Y600" s="45"/>
      <c r="Z600" s="45"/>
      <c r="AA600" s="45"/>
      <c r="AB600" s="45"/>
      <c r="AC600" s="45"/>
      <c r="AD600" s="45"/>
      <c r="AE600" s="45"/>
      <c r="AF600" s="45"/>
      <c r="AG600" s="45"/>
      <c r="AH600" s="45"/>
      <c r="AI600" s="45"/>
    </row>
    <row r="601" spans="1:35" ht="15.75" customHeight="1" x14ac:dyDescent="0.2">
      <c r="A601" s="45"/>
      <c r="B601" s="263" t="s">
        <v>2241</v>
      </c>
      <c r="C601" s="264" t="s">
        <v>1089</v>
      </c>
      <c r="D601" s="263" t="s">
        <v>73</v>
      </c>
      <c r="E601" s="263" t="s">
        <v>1090</v>
      </c>
      <c r="F601" s="265" t="s">
        <v>52</v>
      </c>
      <c r="G601" s="382">
        <v>1</v>
      </c>
      <c r="H601" s="266">
        <f>VLOOKUP(C601,CPUS!C:K,9,0)</f>
        <v>2701.6289200000001</v>
      </c>
      <c r="I601" s="266"/>
      <c r="J601" s="266"/>
      <c r="K601" s="266">
        <f t="shared" si="174"/>
        <v>3393.52</v>
      </c>
      <c r="L601" s="266"/>
      <c r="M601" s="266"/>
      <c r="N601" s="266">
        <f t="shared" si="175"/>
        <v>3393.52</v>
      </c>
      <c r="O601" s="267"/>
      <c r="P601" s="45"/>
      <c r="Q601" s="45"/>
      <c r="R601" s="45"/>
      <c r="S601" s="45"/>
      <c r="T601" s="45"/>
      <c r="U601" s="45"/>
      <c r="V601" s="45"/>
      <c r="W601" s="45"/>
      <c r="X601" s="45"/>
      <c r="Y601" s="45"/>
      <c r="Z601" s="45"/>
      <c r="AA601" s="45"/>
      <c r="AB601" s="45"/>
      <c r="AC601" s="45"/>
      <c r="AD601" s="45"/>
      <c r="AE601" s="45"/>
      <c r="AF601" s="45"/>
      <c r="AG601" s="45"/>
      <c r="AH601" s="45"/>
      <c r="AI601" s="45"/>
    </row>
    <row r="602" spans="1:35" ht="15.75" customHeight="1" x14ac:dyDescent="0.2">
      <c r="A602" s="45"/>
      <c r="B602" s="263" t="s">
        <v>2242</v>
      </c>
      <c r="C602" s="264" t="s">
        <v>1672</v>
      </c>
      <c r="D602" s="263" t="s">
        <v>73</v>
      </c>
      <c r="E602" s="263" t="s">
        <v>2377</v>
      </c>
      <c r="F602" s="265" t="s">
        <v>52</v>
      </c>
      <c r="G602" s="382">
        <v>1</v>
      </c>
      <c r="H602" s="266">
        <f>VLOOKUP(C602,CPUS!C:K,9,0)</f>
        <v>740.47454000000005</v>
      </c>
      <c r="I602" s="266"/>
      <c r="J602" s="266"/>
      <c r="K602" s="266">
        <f t="shared" si="174"/>
        <v>930.11</v>
      </c>
      <c r="L602" s="266"/>
      <c r="M602" s="266"/>
      <c r="N602" s="266">
        <f t="shared" si="175"/>
        <v>930.11</v>
      </c>
      <c r="O602" s="267"/>
      <c r="P602" s="45"/>
      <c r="Q602" s="45"/>
      <c r="R602" s="45"/>
      <c r="S602" s="45"/>
      <c r="T602" s="45"/>
      <c r="U602" s="45"/>
      <c r="V602" s="45"/>
      <c r="W602" s="45"/>
      <c r="X602" s="45"/>
      <c r="Y602" s="45"/>
      <c r="Z602" s="45"/>
      <c r="AA602" s="45"/>
      <c r="AB602" s="45"/>
      <c r="AC602" s="45"/>
      <c r="AD602" s="45"/>
      <c r="AE602" s="45"/>
      <c r="AF602" s="45"/>
      <c r="AG602" s="45"/>
      <c r="AH602" s="45"/>
      <c r="AI602" s="45"/>
    </row>
    <row r="603" spans="1:35" ht="15.75" customHeight="1" x14ac:dyDescent="0.2">
      <c r="A603" s="45"/>
      <c r="B603" s="263" t="s">
        <v>2243</v>
      </c>
      <c r="C603" s="264" t="s">
        <v>2378</v>
      </c>
      <c r="D603" s="263" t="s">
        <v>73</v>
      </c>
      <c r="E603" s="263" t="s">
        <v>2379</v>
      </c>
      <c r="F603" s="265" t="s">
        <v>52</v>
      </c>
      <c r="G603" s="382">
        <v>1</v>
      </c>
      <c r="H603" s="266">
        <f>VLOOKUP(C603,CPUS!C:K,9,0)</f>
        <v>43.35136</v>
      </c>
      <c r="I603" s="266"/>
      <c r="J603" s="266"/>
      <c r="K603" s="266">
        <f t="shared" si="174"/>
        <v>54.45</v>
      </c>
      <c r="L603" s="266"/>
      <c r="M603" s="266"/>
      <c r="N603" s="266">
        <f t="shared" si="175"/>
        <v>54.45</v>
      </c>
      <c r="O603" s="267"/>
      <c r="P603" s="45"/>
      <c r="Q603" s="45"/>
      <c r="R603" s="45"/>
      <c r="S603" s="45"/>
      <c r="T603" s="45"/>
      <c r="U603" s="45"/>
      <c r="V603" s="45"/>
      <c r="W603" s="45"/>
      <c r="X603" s="45"/>
      <c r="Y603" s="45"/>
      <c r="Z603" s="45"/>
      <c r="AA603" s="45"/>
      <c r="AB603" s="45"/>
      <c r="AC603" s="45"/>
      <c r="AD603" s="45"/>
      <c r="AE603" s="45"/>
      <c r="AF603" s="45"/>
      <c r="AG603" s="45"/>
      <c r="AH603" s="45"/>
      <c r="AI603" s="45"/>
    </row>
    <row r="604" spans="1:35" ht="15.75" customHeight="1" x14ac:dyDescent="0.2">
      <c r="A604" s="45"/>
      <c r="B604" s="263" t="s">
        <v>2244</v>
      </c>
      <c r="C604" s="264">
        <v>101883</v>
      </c>
      <c r="D604" s="263" t="s">
        <v>50</v>
      </c>
      <c r="E604" s="263" t="s">
        <v>2597</v>
      </c>
      <c r="F604" s="265" t="s">
        <v>52</v>
      </c>
      <c r="G604" s="382">
        <v>1</v>
      </c>
      <c r="H604" s="266">
        <f>VLOOKUP(C604,SINAPIJAN26!A:D,4,0)</f>
        <v>544.26</v>
      </c>
      <c r="I604" s="266"/>
      <c r="J604" s="266"/>
      <c r="K604" s="266">
        <f t="shared" si="174"/>
        <v>683.64</v>
      </c>
      <c r="L604" s="266"/>
      <c r="M604" s="266"/>
      <c r="N604" s="266">
        <f t="shared" si="175"/>
        <v>683.64</v>
      </c>
      <c r="O604" s="267"/>
      <c r="P604" s="45"/>
      <c r="Q604" s="45"/>
      <c r="R604" s="45"/>
      <c r="S604" s="45"/>
      <c r="T604" s="45"/>
      <c r="U604" s="45"/>
      <c r="V604" s="45"/>
      <c r="W604" s="45"/>
      <c r="X604" s="45"/>
      <c r="Y604" s="45"/>
      <c r="Z604" s="45"/>
      <c r="AA604" s="45"/>
      <c r="AB604" s="45"/>
      <c r="AC604" s="45"/>
      <c r="AD604" s="45"/>
      <c r="AE604" s="45"/>
      <c r="AF604" s="45"/>
      <c r="AG604" s="45"/>
      <c r="AH604" s="45"/>
      <c r="AI604" s="45"/>
    </row>
    <row r="605" spans="1:35" ht="15.75" customHeight="1" x14ac:dyDescent="0.2">
      <c r="A605" s="45"/>
      <c r="B605" s="263" t="s">
        <v>2245</v>
      </c>
      <c r="C605" s="264">
        <v>101879</v>
      </c>
      <c r="D605" s="263" t="s">
        <v>50</v>
      </c>
      <c r="E605" s="263" t="s">
        <v>2598</v>
      </c>
      <c r="F605" s="265" t="s">
        <v>52</v>
      </c>
      <c r="G605" s="382">
        <v>1</v>
      </c>
      <c r="H605" s="266">
        <f>VLOOKUP(C605,SINAPIJAN26!A:D,4,0)</f>
        <v>566.55999999999995</v>
      </c>
      <c r="I605" s="266"/>
      <c r="J605" s="266"/>
      <c r="K605" s="266">
        <f t="shared" si="174"/>
        <v>711.66</v>
      </c>
      <c r="L605" s="266"/>
      <c r="M605" s="266"/>
      <c r="N605" s="266">
        <f t="shared" si="175"/>
        <v>711.66</v>
      </c>
      <c r="O605" s="267"/>
      <c r="P605" s="45"/>
      <c r="Q605" s="45"/>
      <c r="R605" s="45"/>
      <c r="S605" s="45"/>
      <c r="T605" s="45"/>
      <c r="U605" s="45"/>
      <c r="V605" s="45"/>
      <c r="W605" s="45"/>
      <c r="X605" s="45"/>
      <c r="Y605" s="45"/>
      <c r="Z605" s="45"/>
      <c r="AA605" s="45"/>
      <c r="AB605" s="45"/>
      <c r="AC605" s="45"/>
      <c r="AD605" s="45"/>
      <c r="AE605" s="45"/>
      <c r="AF605" s="45"/>
      <c r="AG605" s="45"/>
      <c r="AH605" s="45"/>
      <c r="AI605" s="45"/>
    </row>
    <row r="606" spans="1:35" ht="15.75" customHeight="1" x14ac:dyDescent="0.2">
      <c r="A606" s="45"/>
      <c r="B606" s="263" t="s">
        <v>2246</v>
      </c>
      <c r="C606" s="264">
        <v>101881</v>
      </c>
      <c r="D606" s="263" t="s">
        <v>50</v>
      </c>
      <c r="E606" s="263" t="s">
        <v>2599</v>
      </c>
      <c r="F606" s="265" t="s">
        <v>52</v>
      </c>
      <c r="G606" s="382">
        <v>1</v>
      </c>
      <c r="H606" s="266">
        <f>VLOOKUP(C606,SINAPIJAN26!A:D,4,0)</f>
        <v>897.28</v>
      </c>
      <c r="I606" s="266"/>
      <c r="J606" s="266"/>
      <c r="K606" s="266">
        <f t="shared" si="174"/>
        <v>1127.07</v>
      </c>
      <c r="L606" s="266"/>
      <c r="M606" s="266"/>
      <c r="N606" s="266">
        <f t="shared" si="175"/>
        <v>1127.07</v>
      </c>
      <c r="O606" s="267"/>
      <c r="P606" s="45"/>
      <c r="Q606" s="45"/>
      <c r="R606" s="45"/>
      <c r="S606" s="45"/>
      <c r="T606" s="45"/>
      <c r="U606" s="45"/>
      <c r="V606" s="45"/>
      <c r="W606" s="45"/>
      <c r="X606" s="45"/>
      <c r="Y606" s="45"/>
      <c r="Z606" s="45"/>
      <c r="AA606" s="45"/>
      <c r="AB606" s="45"/>
      <c r="AC606" s="45"/>
      <c r="AD606" s="45"/>
      <c r="AE606" s="45"/>
      <c r="AF606" s="45"/>
      <c r="AG606" s="45"/>
      <c r="AH606" s="45"/>
      <c r="AI606" s="45"/>
    </row>
    <row r="607" spans="1:35" ht="15.75" customHeight="1" x14ac:dyDescent="0.2">
      <c r="A607" s="45"/>
      <c r="B607" s="263" t="s">
        <v>2247</v>
      </c>
      <c r="C607" s="264" t="s">
        <v>1675</v>
      </c>
      <c r="D607" s="263" t="s">
        <v>73</v>
      </c>
      <c r="E607" s="263" t="s">
        <v>1676</v>
      </c>
      <c r="F607" s="265" t="s">
        <v>52</v>
      </c>
      <c r="G607" s="382">
        <v>1</v>
      </c>
      <c r="H607" s="266">
        <f>VLOOKUP(C607,CPUS!C:K,9,0)</f>
        <v>6972.4500000000007</v>
      </c>
      <c r="I607" s="266"/>
      <c r="J607" s="266"/>
      <c r="K607" s="266">
        <f t="shared" si="174"/>
        <v>8758.09</v>
      </c>
      <c r="L607" s="266"/>
      <c r="M607" s="266"/>
      <c r="N607" s="266">
        <f t="shared" si="175"/>
        <v>8758.09</v>
      </c>
      <c r="O607" s="267"/>
      <c r="P607" s="45"/>
      <c r="Q607" s="45"/>
      <c r="R607" s="45"/>
      <c r="S607" s="45"/>
      <c r="T607" s="45"/>
      <c r="U607" s="45"/>
      <c r="V607" s="45"/>
      <c r="W607" s="45"/>
      <c r="X607" s="45"/>
      <c r="Y607" s="45"/>
      <c r="Z607" s="45"/>
      <c r="AA607" s="45"/>
      <c r="AB607" s="45"/>
      <c r="AC607" s="45"/>
      <c r="AD607" s="45"/>
      <c r="AE607" s="45"/>
      <c r="AF607" s="45"/>
      <c r="AG607" s="45"/>
      <c r="AH607" s="45"/>
      <c r="AI607" s="45"/>
    </row>
    <row r="608" spans="1:35" ht="15.75" customHeight="1" x14ac:dyDescent="0.2">
      <c r="A608" s="45"/>
      <c r="B608" s="263" t="s">
        <v>2248</v>
      </c>
      <c r="C608" s="264" t="s">
        <v>1091</v>
      </c>
      <c r="D608" s="263" t="s">
        <v>73</v>
      </c>
      <c r="E608" s="263" t="s">
        <v>1092</v>
      </c>
      <c r="F608" s="265" t="s">
        <v>52</v>
      </c>
      <c r="G608" s="382">
        <v>5</v>
      </c>
      <c r="H608" s="266">
        <f>VLOOKUP(C608,CPUS!C:K,9,0)</f>
        <v>10545.960000000001</v>
      </c>
      <c r="I608" s="266"/>
      <c r="J608" s="266"/>
      <c r="K608" s="266">
        <f t="shared" si="174"/>
        <v>13246.78</v>
      </c>
      <c r="L608" s="266"/>
      <c r="M608" s="266"/>
      <c r="N608" s="266">
        <f t="shared" si="175"/>
        <v>66233.899999999994</v>
      </c>
      <c r="O608" s="267"/>
      <c r="P608" s="45"/>
      <c r="Q608" s="45"/>
      <c r="R608" s="45"/>
      <c r="S608" s="45"/>
      <c r="T608" s="45"/>
      <c r="U608" s="45"/>
      <c r="V608" s="45"/>
      <c r="W608" s="45"/>
      <c r="X608" s="45"/>
      <c r="Y608" s="45"/>
      <c r="Z608" s="45"/>
      <c r="AA608" s="45"/>
      <c r="AB608" s="45"/>
      <c r="AC608" s="45"/>
      <c r="AD608" s="45"/>
      <c r="AE608" s="45"/>
      <c r="AF608" s="45"/>
      <c r="AG608" s="45"/>
      <c r="AH608" s="45"/>
      <c r="AI608" s="45"/>
    </row>
    <row r="609" spans="1:35" ht="15.75" customHeight="1" x14ac:dyDescent="0.2">
      <c r="A609" s="45"/>
      <c r="B609" s="263" t="s">
        <v>2249</v>
      </c>
      <c r="C609" s="264" t="s">
        <v>1677</v>
      </c>
      <c r="D609" s="263" t="s">
        <v>73</v>
      </c>
      <c r="E609" s="263" t="s">
        <v>1678</v>
      </c>
      <c r="F609" s="265" t="s">
        <v>52</v>
      </c>
      <c r="G609" s="382">
        <v>2</v>
      </c>
      <c r="H609" s="266">
        <f>VLOOKUP(C609,CPUS!C:K,9,0)</f>
        <v>6652.6799999999994</v>
      </c>
      <c r="I609" s="266"/>
      <c r="J609" s="266"/>
      <c r="K609" s="266">
        <f t="shared" si="174"/>
        <v>8356.43</v>
      </c>
      <c r="L609" s="266"/>
      <c r="M609" s="266"/>
      <c r="N609" s="266">
        <f t="shared" si="175"/>
        <v>16712.86</v>
      </c>
      <c r="O609" s="267"/>
      <c r="P609" s="45"/>
      <c r="Q609" s="45"/>
      <c r="R609" s="45"/>
      <c r="S609" s="45"/>
      <c r="T609" s="45"/>
      <c r="U609" s="45"/>
      <c r="V609" s="45"/>
      <c r="W609" s="45"/>
      <c r="X609" s="45"/>
      <c r="Y609" s="45"/>
      <c r="Z609" s="45"/>
      <c r="AA609" s="45"/>
      <c r="AB609" s="45"/>
      <c r="AC609" s="45"/>
      <c r="AD609" s="45"/>
      <c r="AE609" s="45"/>
      <c r="AF609" s="45"/>
      <c r="AG609" s="45"/>
      <c r="AH609" s="45"/>
      <c r="AI609" s="45"/>
    </row>
    <row r="610" spans="1:35" ht="15.75" customHeight="1" x14ac:dyDescent="0.2">
      <c r="A610" s="45"/>
      <c r="B610" s="259" t="s">
        <v>491</v>
      </c>
      <c r="C610" s="259"/>
      <c r="D610" s="259"/>
      <c r="E610" s="259" t="s">
        <v>470</v>
      </c>
      <c r="F610" s="259"/>
      <c r="G610" s="185"/>
      <c r="H610" s="185"/>
      <c r="I610" s="259"/>
      <c r="J610" s="259"/>
      <c r="K610" s="259"/>
      <c r="L610" s="259"/>
      <c r="M610" s="259"/>
      <c r="N610" s="261">
        <f>SUM(N611:N629)</f>
        <v>31266.29</v>
      </c>
      <c r="O610" s="262"/>
      <c r="P610" s="45"/>
      <c r="Q610" s="45"/>
      <c r="R610" s="45"/>
      <c r="S610" s="45"/>
      <c r="T610" s="45"/>
      <c r="U610" s="45"/>
      <c r="V610" s="45"/>
      <c r="W610" s="45"/>
      <c r="X610" s="45"/>
      <c r="Y610" s="45"/>
      <c r="Z610" s="45"/>
      <c r="AA610" s="45"/>
      <c r="AB610" s="45"/>
      <c r="AC610" s="45"/>
      <c r="AD610" s="45"/>
      <c r="AE610" s="45"/>
      <c r="AF610" s="45"/>
      <c r="AG610" s="45"/>
      <c r="AH610" s="45"/>
      <c r="AI610" s="45"/>
    </row>
    <row r="611" spans="1:35" ht="36" customHeight="1" x14ac:dyDescent="0.2">
      <c r="A611" s="45"/>
      <c r="B611" s="263" t="s">
        <v>2250</v>
      </c>
      <c r="C611" s="264">
        <v>97607</v>
      </c>
      <c r="D611" s="263" t="s">
        <v>50</v>
      </c>
      <c r="E611" s="263" t="s">
        <v>1681</v>
      </c>
      <c r="F611" s="265" t="s">
        <v>52</v>
      </c>
      <c r="G611" s="382">
        <v>32</v>
      </c>
      <c r="H611" s="266">
        <f>VLOOKUP(C611,SINAPIJAN26!A:D,4,0)</f>
        <v>82.49</v>
      </c>
      <c r="I611" s="266"/>
      <c r="J611" s="266"/>
      <c r="K611" s="266">
        <f t="shared" ref="K611" si="176">ROUND(H611*(1+25.61%),2)</f>
        <v>103.62</v>
      </c>
      <c r="L611" s="266"/>
      <c r="M611" s="266"/>
      <c r="N611" s="266">
        <f t="shared" ref="N611" si="177">ROUND(K611*G611,2)</f>
        <v>3315.84</v>
      </c>
      <c r="O611" s="267"/>
      <c r="P611" s="45"/>
      <c r="Q611" s="45"/>
      <c r="R611" s="45"/>
      <c r="S611" s="45"/>
      <c r="T611" s="45"/>
      <c r="U611" s="45"/>
      <c r="V611" s="45"/>
      <c r="W611" s="45"/>
      <c r="X611" s="45"/>
      <c r="Y611" s="45"/>
      <c r="Z611" s="45"/>
      <c r="AA611" s="45"/>
      <c r="AB611" s="45"/>
      <c r="AC611" s="45"/>
      <c r="AD611" s="45"/>
      <c r="AE611" s="45"/>
      <c r="AF611" s="45"/>
      <c r="AG611" s="45"/>
      <c r="AH611" s="45"/>
      <c r="AI611" s="45"/>
    </row>
    <row r="612" spans="1:35" ht="44.25" customHeight="1" x14ac:dyDescent="0.2">
      <c r="A612" s="45"/>
      <c r="B612" s="263" t="s">
        <v>2251</v>
      </c>
      <c r="C612" s="264" t="s">
        <v>2600</v>
      </c>
      <c r="D612" s="263" t="s">
        <v>73</v>
      </c>
      <c r="E612" s="263" t="s">
        <v>2601</v>
      </c>
      <c r="F612" s="265" t="s">
        <v>52</v>
      </c>
      <c r="G612" s="382">
        <v>0</v>
      </c>
      <c r="H612" s="266">
        <f>VLOOKUP(C612,CPUS!C:K,9,0)</f>
        <v>363.88210000000004</v>
      </c>
      <c r="I612" s="266"/>
      <c r="J612" s="266"/>
      <c r="K612" s="266">
        <f t="shared" ref="K612:K629" si="178">ROUND(H612*(1+25.61%),2)</f>
        <v>457.07</v>
      </c>
      <c r="L612" s="266"/>
      <c r="M612" s="266"/>
      <c r="N612" s="266">
        <f t="shared" ref="N612:N629" si="179">ROUND(K612*G612,2)</f>
        <v>0</v>
      </c>
      <c r="O612" s="267"/>
      <c r="P612" s="45"/>
      <c r="Q612" s="45"/>
      <c r="R612" s="45"/>
      <c r="S612" s="45"/>
      <c r="T612" s="45"/>
      <c r="U612" s="45"/>
      <c r="V612" s="45"/>
      <c r="W612" s="45"/>
      <c r="X612" s="45"/>
      <c r="Y612" s="45"/>
      <c r="Z612" s="45"/>
      <c r="AA612" s="45"/>
      <c r="AB612" s="45"/>
      <c r="AC612" s="45"/>
      <c r="AD612" s="45"/>
      <c r="AE612" s="45"/>
      <c r="AF612" s="45"/>
      <c r="AG612" s="45"/>
      <c r="AH612" s="45"/>
      <c r="AI612" s="45"/>
    </row>
    <row r="613" spans="1:35" ht="19.5" customHeight="1" x14ac:dyDescent="0.2">
      <c r="A613" s="45"/>
      <c r="B613" s="263" t="s">
        <v>2252</v>
      </c>
      <c r="C613" s="264" t="s">
        <v>1055</v>
      </c>
      <c r="D613" s="263" t="s">
        <v>73</v>
      </c>
      <c r="E613" s="263" t="s">
        <v>472</v>
      </c>
      <c r="F613" s="265" t="s">
        <v>52</v>
      </c>
      <c r="G613" s="382">
        <v>8</v>
      </c>
      <c r="H613" s="266">
        <f>VLOOKUP(C613,CPUS!C:K,9,0)</f>
        <v>72.912319999999994</v>
      </c>
      <c r="I613" s="266"/>
      <c r="J613" s="266"/>
      <c r="K613" s="266">
        <f t="shared" si="178"/>
        <v>91.59</v>
      </c>
      <c r="L613" s="266"/>
      <c r="M613" s="266"/>
      <c r="N613" s="266">
        <f t="shared" si="179"/>
        <v>732.72</v>
      </c>
      <c r="O613" s="267"/>
      <c r="P613" s="45"/>
      <c r="Q613" s="45"/>
      <c r="R613" s="45"/>
      <c r="S613" s="45"/>
      <c r="T613" s="45"/>
      <c r="U613" s="45"/>
      <c r="V613" s="45"/>
      <c r="W613" s="45"/>
      <c r="X613" s="45"/>
      <c r="Y613" s="45"/>
      <c r="Z613" s="45"/>
      <c r="AA613" s="45"/>
      <c r="AB613" s="45"/>
      <c r="AC613" s="45"/>
      <c r="AD613" s="45"/>
      <c r="AE613" s="45"/>
      <c r="AF613" s="45"/>
      <c r="AG613" s="45"/>
      <c r="AH613" s="45"/>
      <c r="AI613" s="45"/>
    </row>
    <row r="614" spans="1:35" ht="30.75" customHeight="1" x14ac:dyDescent="0.2">
      <c r="A614" s="45"/>
      <c r="B614" s="263" t="s">
        <v>2253</v>
      </c>
      <c r="C614" s="264" t="s">
        <v>1684</v>
      </c>
      <c r="D614" s="263" t="s">
        <v>73</v>
      </c>
      <c r="E614" s="263" t="s">
        <v>1685</v>
      </c>
      <c r="F614" s="265" t="s">
        <v>52</v>
      </c>
      <c r="G614" s="382">
        <v>0</v>
      </c>
      <c r="H614" s="266">
        <f>VLOOKUP(C614,CPUS!C:K,9,0)</f>
        <v>240.505</v>
      </c>
      <c r="I614" s="266"/>
      <c r="J614" s="266"/>
      <c r="K614" s="266">
        <f t="shared" si="178"/>
        <v>302.10000000000002</v>
      </c>
      <c r="L614" s="266"/>
      <c r="M614" s="266"/>
      <c r="N614" s="266">
        <f t="shared" si="179"/>
        <v>0</v>
      </c>
      <c r="O614" s="267"/>
      <c r="P614" s="45"/>
      <c r="Q614" s="45"/>
      <c r="R614" s="45"/>
      <c r="S614" s="45"/>
      <c r="T614" s="45"/>
      <c r="U614" s="45"/>
      <c r="V614" s="45"/>
      <c r="W614" s="45"/>
      <c r="X614" s="45"/>
      <c r="Y614" s="45"/>
      <c r="Z614" s="45"/>
      <c r="AA614" s="45"/>
      <c r="AB614" s="45"/>
      <c r="AC614" s="45"/>
      <c r="AD614" s="45"/>
      <c r="AE614" s="45"/>
      <c r="AF614" s="45"/>
      <c r="AG614" s="45"/>
      <c r="AH614" s="45"/>
      <c r="AI614" s="45"/>
    </row>
    <row r="615" spans="1:35" ht="89.25" customHeight="1" x14ac:dyDescent="0.2">
      <c r="A615" s="45"/>
      <c r="B615" s="263" t="s">
        <v>2254</v>
      </c>
      <c r="C615" s="264" t="s">
        <v>995</v>
      </c>
      <c r="D615" s="263" t="s">
        <v>73</v>
      </c>
      <c r="E615" s="263" t="s">
        <v>996</v>
      </c>
      <c r="F615" s="265" t="s">
        <v>52</v>
      </c>
      <c r="G615" s="382">
        <v>0</v>
      </c>
      <c r="H615" s="266">
        <f>VLOOKUP(C615,CPUS!C:K,9,0)</f>
        <v>166.10400000000001</v>
      </c>
      <c r="I615" s="266"/>
      <c r="J615" s="266"/>
      <c r="K615" s="266">
        <f t="shared" si="178"/>
        <v>208.64</v>
      </c>
      <c r="L615" s="266"/>
      <c r="M615" s="266"/>
      <c r="N615" s="266">
        <f t="shared" si="179"/>
        <v>0</v>
      </c>
      <c r="O615" s="267"/>
      <c r="P615" s="45"/>
      <c r="Q615" s="45"/>
      <c r="R615" s="45"/>
      <c r="S615" s="45"/>
      <c r="T615" s="45"/>
      <c r="U615" s="45"/>
      <c r="V615" s="45"/>
      <c r="W615" s="45"/>
      <c r="X615" s="45"/>
      <c r="Y615" s="45"/>
      <c r="Z615" s="45"/>
      <c r="AA615" s="45"/>
      <c r="AB615" s="45"/>
      <c r="AC615" s="45"/>
      <c r="AD615" s="45"/>
      <c r="AE615" s="45"/>
      <c r="AF615" s="45"/>
      <c r="AG615" s="45"/>
      <c r="AH615" s="45"/>
      <c r="AI615" s="45"/>
    </row>
    <row r="616" spans="1:35" ht="33" customHeight="1" x14ac:dyDescent="0.2">
      <c r="A616" s="45"/>
      <c r="B616" s="263" t="s">
        <v>2255</v>
      </c>
      <c r="C616" s="264" t="s">
        <v>1075</v>
      </c>
      <c r="D616" s="263" t="s">
        <v>73</v>
      </c>
      <c r="E616" s="263" t="s">
        <v>1076</v>
      </c>
      <c r="F616" s="265" t="s">
        <v>52</v>
      </c>
      <c r="G616" s="382">
        <v>3</v>
      </c>
      <c r="H616" s="266">
        <f>VLOOKUP(C616,CPUS!C:K,9,0)</f>
        <v>90.855000000000004</v>
      </c>
      <c r="I616" s="266"/>
      <c r="J616" s="266"/>
      <c r="K616" s="266">
        <f t="shared" si="178"/>
        <v>114.12</v>
      </c>
      <c r="L616" s="266"/>
      <c r="M616" s="266"/>
      <c r="N616" s="266">
        <f t="shared" si="179"/>
        <v>342.36</v>
      </c>
      <c r="O616" s="267"/>
      <c r="P616" s="45"/>
      <c r="Q616" s="45"/>
      <c r="R616" s="45"/>
      <c r="S616" s="45"/>
      <c r="T616" s="45"/>
      <c r="U616" s="45"/>
      <c r="V616" s="45"/>
      <c r="W616" s="45"/>
      <c r="X616" s="45"/>
      <c r="Y616" s="45"/>
      <c r="Z616" s="45"/>
      <c r="AA616" s="45"/>
      <c r="AB616" s="45"/>
      <c r="AC616" s="45"/>
      <c r="AD616" s="45"/>
      <c r="AE616" s="45"/>
      <c r="AF616" s="45"/>
      <c r="AG616" s="45"/>
      <c r="AH616" s="45"/>
      <c r="AI616" s="45"/>
    </row>
    <row r="617" spans="1:35" ht="33.75" customHeight="1" x14ac:dyDescent="0.2">
      <c r="A617" s="45"/>
      <c r="B617" s="263" t="s">
        <v>2602</v>
      </c>
      <c r="C617" s="264" t="s">
        <v>982</v>
      </c>
      <c r="D617" s="263" t="s">
        <v>73</v>
      </c>
      <c r="E617" s="263" t="s">
        <v>828</v>
      </c>
      <c r="F617" s="265" t="s">
        <v>52</v>
      </c>
      <c r="G617" s="382">
        <v>48</v>
      </c>
      <c r="H617" s="266">
        <f>VLOOKUP(C617,CPUS!C:K,9,0)</f>
        <v>225.085758</v>
      </c>
      <c r="I617" s="266"/>
      <c r="J617" s="266"/>
      <c r="K617" s="266">
        <f t="shared" si="178"/>
        <v>282.73</v>
      </c>
      <c r="L617" s="266"/>
      <c r="M617" s="266"/>
      <c r="N617" s="266">
        <f t="shared" si="179"/>
        <v>13571.04</v>
      </c>
      <c r="O617" s="267"/>
      <c r="P617" s="45"/>
      <c r="Q617" s="45"/>
      <c r="R617" s="45"/>
      <c r="S617" s="45"/>
      <c r="T617" s="45"/>
      <c r="U617" s="45"/>
      <c r="V617" s="45"/>
      <c r="W617" s="45"/>
      <c r="X617" s="45"/>
      <c r="Y617" s="45"/>
      <c r="Z617" s="45"/>
      <c r="AA617" s="45"/>
      <c r="AB617" s="45"/>
      <c r="AC617" s="45"/>
      <c r="AD617" s="45"/>
      <c r="AE617" s="45"/>
      <c r="AF617" s="45"/>
      <c r="AG617" s="45"/>
      <c r="AH617" s="45"/>
      <c r="AI617" s="45"/>
    </row>
    <row r="618" spans="1:35" ht="33" customHeight="1" x14ac:dyDescent="0.2">
      <c r="A618" s="45"/>
      <c r="B618" s="263" t="s">
        <v>2603</v>
      </c>
      <c r="C618" s="264" t="s">
        <v>2604</v>
      </c>
      <c r="D618" s="263" t="s">
        <v>73</v>
      </c>
      <c r="E618" s="263" t="s">
        <v>2605</v>
      </c>
      <c r="F618" s="265" t="s">
        <v>52</v>
      </c>
      <c r="G618" s="382">
        <v>0</v>
      </c>
      <c r="H618" s="266">
        <f>VLOOKUP(C618,CPUS!C:K,9,0)</f>
        <v>234.53427199999999</v>
      </c>
      <c r="I618" s="266"/>
      <c r="J618" s="266"/>
      <c r="K618" s="266">
        <f t="shared" si="178"/>
        <v>294.60000000000002</v>
      </c>
      <c r="L618" s="266"/>
      <c r="M618" s="266"/>
      <c r="N618" s="266">
        <f t="shared" si="179"/>
        <v>0</v>
      </c>
      <c r="O618" s="267"/>
      <c r="P618" s="45"/>
      <c r="Q618" s="45"/>
      <c r="R618" s="45"/>
      <c r="S618" s="45"/>
      <c r="T618" s="45"/>
      <c r="U618" s="45"/>
      <c r="V618" s="45"/>
      <c r="W618" s="45"/>
      <c r="X618" s="45"/>
      <c r="Y618" s="45"/>
      <c r="Z618" s="45"/>
      <c r="AA618" s="45"/>
      <c r="AB618" s="45"/>
      <c r="AC618" s="45"/>
      <c r="AD618" s="45"/>
      <c r="AE618" s="45"/>
      <c r="AF618" s="45"/>
      <c r="AG618" s="45"/>
      <c r="AH618" s="45"/>
      <c r="AI618" s="45"/>
    </row>
    <row r="619" spans="1:35" ht="19.5" customHeight="1" x14ac:dyDescent="0.2">
      <c r="A619" s="45"/>
      <c r="B619" s="263" t="s">
        <v>2606</v>
      </c>
      <c r="C619" s="264" t="s">
        <v>2607</v>
      </c>
      <c r="D619" s="263" t="s">
        <v>73</v>
      </c>
      <c r="E619" s="263" t="s">
        <v>2608</v>
      </c>
      <c r="F619" s="265" t="s">
        <v>52</v>
      </c>
      <c r="G619" s="382">
        <v>0</v>
      </c>
      <c r="H619" s="266">
        <f>VLOOKUP(C619,CPUS!C:K,9,0)</f>
        <v>132.48358000000002</v>
      </c>
      <c r="I619" s="266"/>
      <c r="J619" s="266"/>
      <c r="K619" s="266">
        <f t="shared" si="178"/>
        <v>166.41</v>
      </c>
      <c r="L619" s="266"/>
      <c r="M619" s="266"/>
      <c r="N619" s="266">
        <f t="shared" si="179"/>
        <v>0</v>
      </c>
      <c r="O619" s="267"/>
      <c r="P619" s="45"/>
      <c r="Q619" s="45"/>
      <c r="R619" s="45"/>
      <c r="S619" s="45"/>
      <c r="T619" s="45"/>
      <c r="U619" s="45"/>
      <c r="V619" s="45"/>
      <c r="W619" s="45"/>
      <c r="X619" s="45"/>
      <c r="Y619" s="45"/>
      <c r="Z619" s="45"/>
      <c r="AA619" s="45"/>
      <c r="AB619" s="45"/>
      <c r="AC619" s="45"/>
      <c r="AD619" s="45"/>
      <c r="AE619" s="45"/>
      <c r="AF619" s="45"/>
      <c r="AG619" s="45"/>
      <c r="AH619" s="45"/>
      <c r="AI619" s="45"/>
    </row>
    <row r="620" spans="1:35" ht="35.25" customHeight="1" x14ac:dyDescent="0.2">
      <c r="A620" s="45"/>
      <c r="B620" s="263" t="s">
        <v>2609</v>
      </c>
      <c r="C620" s="264">
        <v>97599</v>
      </c>
      <c r="D620" s="263" t="s">
        <v>50</v>
      </c>
      <c r="E620" s="263" t="s">
        <v>2611</v>
      </c>
      <c r="F620" s="265" t="s">
        <v>52</v>
      </c>
      <c r="G620" s="382">
        <v>0</v>
      </c>
      <c r="H620" s="266">
        <f>VLOOKUP(C620,SINAPIJAN26!A:D,4,0)</f>
        <v>18.38</v>
      </c>
      <c r="I620" s="266"/>
      <c r="J620" s="266"/>
      <c r="K620" s="266">
        <f t="shared" si="178"/>
        <v>23.09</v>
      </c>
      <c r="L620" s="266"/>
      <c r="M620" s="266"/>
      <c r="N620" s="266">
        <f t="shared" si="179"/>
        <v>0</v>
      </c>
      <c r="O620" s="267"/>
      <c r="P620" s="45"/>
      <c r="Q620" s="45"/>
      <c r="R620" s="45"/>
      <c r="S620" s="45"/>
      <c r="T620" s="45"/>
      <c r="U620" s="45"/>
      <c r="V620" s="45"/>
      <c r="W620" s="45"/>
      <c r="X620" s="45"/>
      <c r="Y620" s="45"/>
      <c r="Z620" s="45"/>
      <c r="AA620" s="45"/>
      <c r="AB620" s="45"/>
      <c r="AC620" s="45"/>
      <c r="AD620" s="45"/>
      <c r="AE620" s="45"/>
      <c r="AF620" s="45"/>
      <c r="AG620" s="45"/>
      <c r="AH620" s="45"/>
      <c r="AI620" s="45"/>
    </row>
    <row r="621" spans="1:35" ht="45" customHeight="1" x14ac:dyDescent="0.2">
      <c r="A621" s="45"/>
      <c r="B621" s="263" t="s">
        <v>2612</v>
      </c>
      <c r="C621" s="264" t="s">
        <v>17576</v>
      </c>
      <c r="D621" s="263" t="s">
        <v>73</v>
      </c>
      <c r="E621" s="263" t="s">
        <v>2381</v>
      </c>
      <c r="F621" s="265" t="s">
        <v>52</v>
      </c>
      <c r="G621" s="382">
        <v>0</v>
      </c>
      <c r="H621" s="266">
        <f>VLOOKUP(C621,CPUS!C:K,9,0)</f>
        <v>34.605000000000004</v>
      </c>
      <c r="I621" s="266"/>
      <c r="J621" s="266"/>
      <c r="K621" s="266">
        <f t="shared" si="178"/>
        <v>43.47</v>
      </c>
      <c r="L621" s="266"/>
      <c r="M621" s="266"/>
      <c r="N621" s="266">
        <f t="shared" si="179"/>
        <v>0</v>
      </c>
      <c r="O621" s="267"/>
      <c r="P621" s="45"/>
      <c r="Q621" s="45"/>
      <c r="R621" s="45"/>
      <c r="S621" s="45"/>
      <c r="T621" s="45"/>
      <c r="U621" s="45"/>
      <c r="V621" s="45"/>
      <c r="W621" s="45"/>
      <c r="X621" s="45"/>
      <c r="Y621" s="45"/>
      <c r="Z621" s="45"/>
      <c r="AA621" s="45"/>
      <c r="AB621" s="45"/>
      <c r="AC621" s="45"/>
      <c r="AD621" s="45"/>
      <c r="AE621" s="45"/>
      <c r="AF621" s="45"/>
      <c r="AG621" s="45"/>
      <c r="AH621" s="45"/>
      <c r="AI621" s="45"/>
    </row>
    <row r="622" spans="1:35" ht="15.75" customHeight="1" x14ac:dyDescent="0.2">
      <c r="A622" s="45"/>
      <c r="B622" s="263" t="s">
        <v>2613</v>
      </c>
      <c r="C622" s="264" t="s">
        <v>2614</v>
      </c>
      <c r="D622" s="263" t="s">
        <v>73</v>
      </c>
      <c r="E622" s="263" t="s">
        <v>2615</v>
      </c>
      <c r="F622" s="265" t="s">
        <v>2615</v>
      </c>
      <c r="G622" s="382">
        <v>0</v>
      </c>
      <c r="H622" s="266">
        <f>VLOOKUP(C622,CPUS!C:K,9,0)</f>
        <v>0</v>
      </c>
      <c r="I622" s="266"/>
      <c r="J622" s="266"/>
      <c r="K622" s="266">
        <f t="shared" si="178"/>
        <v>0</v>
      </c>
      <c r="L622" s="266"/>
      <c r="M622" s="266"/>
      <c r="N622" s="266">
        <f t="shared" si="179"/>
        <v>0</v>
      </c>
      <c r="O622" s="267"/>
      <c r="P622" s="45"/>
      <c r="Q622" s="45"/>
      <c r="R622" s="45"/>
      <c r="S622" s="45"/>
      <c r="T622" s="45"/>
      <c r="U622" s="45"/>
      <c r="V622" s="45"/>
      <c r="W622" s="45"/>
      <c r="X622" s="45"/>
      <c r="Y622" s="45"/>
      <c r="Z622" s="45"/>
      <c r="AA622" s="45"/>
      <c r="AB622" s="45"/>
      <c r="AC622" s="45"/>
      <c r="AD622" s="45"/>
      <c r="AE622" s="45"/>
      <c r="AF622" s="45"/>
      <c r="AG622" s="45"/>
      <c r="AH622" s="45"/>
      <c r="AI622" s="45"/>
    </row>
    <row r="623" spans="1:35" ht="33" customHeight="1" x14ac:dyDescent="0.2">
      <c r="A623" s="45"/>
      <c r="B623" s="263" t="s">
        <v>2616</v>
      </c>
      <c r="C623" s="264" t="s">
        <v>2617</v>
      </c>
      <c r="D623" s="263" t="s">
        <v>73</v>
      </c>
      <c r="E623" s="263" t="s">
        <v>2618</v>
      </c>
      <c r="F623" s="265" t="s">
        <v>52</v>
      </c>
      <c r="G623" s="382">
        <v>0</v>
      </c>
      <c r="H623" s="266">
        <f>VLOOKUP(C623,CPUS!C:K,9,0)</f>
        <v>51.370000000000005</v>
      </c>
      <c r="I623" s="266"/>
      <c r="J623" s="266"/>
      <c r="K623" s="266">
        <f t="shared" si="178"/>
        <v>64.53</v>
      </c>
      <c r="L623" s="266"/>
      <c r="M623" s="266"/>
      <c r="N623" s="266">
        <f t="shared" si="179"/>
        <v>0</v>
      </c>
      <c r="O623" s="267"/>
      <c r="P623" s="45"/>
      <c r="Q623" s="45"/>
      <c r="R623" s="45"/>
      <c r="S623" s="45"/>
      <c r="T623" s="45"/>
      <c r="U623" s="45"/>
      <c r="V623" s="45"/>
      <c r="W623" s="45"/>
      <c r="X623" s="45"/>
      <c r="Y623" s="45"/>
      <c r="Z623" s="45"/>
      <c r="AA623" s="45"/>
      <c r="AB623" s="45"/>
      <c r="AC623" s="45"/>
      <c r="AD623" s="45"/>
      <c r="AE623" s="45"/>
      <c r="AF623" s="45"/>
      <c r="AG623" s="45"/>
      <c r="AH623" s="45"/>
      <c r="AI623" s="45"/>
    </row>
    <row r="624" spans="1:35" ht="15.75" customHeight="1" x14ac:dyDescent="0.2">
      <c r="A624" s="45"/>
      <c r="B624" s="263" t="s">
        <v>2619</v>
      </c>
      <c r="C624" s="264" t="s">
        <v>2614</v>
      </c>
      <c r="D624" s="263" t="s">
        <v>73</v>
      </c>
      <c r="E624" s="263" t="s">
        <v>2615</v>
      </c>
      <c r="F624" s="265" t="s">
        <v>2615</v>
      </c>
      <c r="G624" s="382">
        <v>0</v>
      </c>
      <c r="H624" s="266">
        <f>VLOOKUP(C624,CPUS!C:K,9,0)</f>
        <v>0</v>
      </c>
      <c r="I624" s="266"/>
      <c r="J624" s="266"/>
      <c r="K624" s="266">
        <f t="shared" si="178"/>
        <v>0</v>
      </c>
      <c r="L624" s="266"/>
      <c r="M624" s="266"/>
      <c r="N624" s="266">
        <f t="shared" si="179"/>
        <v>0</v>
      </c>
      <c r="O624" s="267"/>
      <c r="P624" s="45"/>
      <c r="Q624" s="45"/>
      <c r="R624" s="45"/>
      <c r="S624" s="45"/>
      <c r="T624" s="45"/>
      <c r="U624" s="45"/>
      <c r="V624" s="45"/>
      <c r="W624" s="45"/>
      <c r="X624" s="45"/>
      <c r="Y624" s="45"/>
      <c r="Z624" s="45"/>
      <c r="AA624" s="45"/>
      <c r="AB624" s="45"/>
      <c r="AC624" s="45"/>
      <c r="AD624" s="45"/>
      <c r="AE624" s="45"/>
      <c r="AF624" s="45"/>
      <c r="AG624" s="45"/>
      <c r="AH624" s="45"/>
      <c r="AI624" s="45"/>
    </row>
    <row r="625" spans="1:35" ht="32.25" customHeight="1" x14ac:dyDescent="0.2">
      <c r="A625" s="45"/>
      <c r="B625" s="263" t="s">
        <v>2620</v>
      </c>
      <c r="C625" s="264" t="s">
        <v>2621</v>
      </c>
      <c r="D625" s="263" t="s">
        <v>73</v>
      </c>
      <c r="E625" s="263" t="s">
        <v>2622</v>
      </c>
      <c r="F625" s="265" t="s">
        <v>52</v>
      </c>
      <c r="G625" s="382">
        <v>0</v>
      </c>
      <c r="H625" s="266">
        <f>VLOOKUP(C625,CPUS!C:K,9,0)</f>
        <v>304.90893199999999</v>
      </c>
      <c r="I625" s="266"/>
      <c r="J625" s="266"/>
      <c r="K625" s="266">
        <f t="shared" si="178"/>
        <v>383</v>
      </c>
      <c r="L625" s="266"/>
      <c r="M625" s="266"/>
      <c r="N625" s="266">
        <f t="shared" si="179"/>
        <v>0</v>
      </c>
      <c r="O625" s="267"/>
      <c r="P625" s="45"/>
      <c r="Q625" s="45"/>
      <c r="R625" s="45"/>
      <c r="S625" s="45"/>
      <c r="T625" s="45"/>
      <c r="U625" s="45"/>
      <c r="V625" s="45"/>
      <c r="W625" s="45"/>
      <c r="X625" s="45"/>
      <c r="Y625" s="45"/>
      <c r="Z625" s="45"/>
      <c r="AA625" s="45"/>
      <c r="AB625" s="45"/>
      <c r="AC625" s="45"/>
      <c r="AD625" s="45"/>
      <c r="AE625" s="45"/>
      <c r="AF625" s="45"/>
      <c r="AG625" s="45"/>
      <c r="AH625" s="45"/>
      <c r="AI625" s="45"/>
    </row>
    <row r="626" spans="1:35" ht="21" customHeight="1" x14ac:dyDescent="0.2">
      <c r="A626" s="45"/>
      <c r="B626" s="263" t="s">
        <v>2623</v>
      </c>
      <c r="C626" s="264" t="s">
        <v>2624</v>
      </c>
      <c r="D626" s="263" t="s">
        <v>73</v>
      </c>
      <c r="E626" s="263" t="s">
        <v>2625</v>
      </c>
      <c r="F626" s="265" t="s">
        <v>52</v>
      </c>
      <c r="G626" s="382">
        <v>38</v>
      </c>
      <c r="H626" s="266">
        <f>VLOOKUP(C626,CPUS!C:K,9,0)</f>
        <v>72.275840000000002</v>
      </c>
      <c r="I626" s="266"/>
      <c r="J626" s="266"/>
      <c r="K626" s="266">
        <f t="shared" si="178"/>
        <v>90.79</v>
      </c>
      <c r="L626" s="266"/>
      <c r="M626" s="266"/>
      <c r="N626" s="266">
        <f t="shared" si="179"/>
        <v>3450.02</v>
      </c>
      <c r="O626" s="267"/>
      <c r="P626" s="45"/>
      <c r="Q626" s="45"/>
      <c r="R626" s="45"/>
      <c r="S626" s="45"/>
      <c r="T626" s="45"/>
      <c r="U626" s="45"/>
      <c r="V626" s="45"/>
      <c r="W626" s="45"/>
      <c r="X626" s="45"/>
      <c r="Y626" s="45"/>
      <c r="Z626" s="45"/>
      <c r="AA626" s="45"/>
      <c r="AB626" s="45"/>
      <c r="AC626" s="45"/>
      <c r="AD626" s="45"/>
      <c r="AE626" s="45"/>
      <c r="AF626" s="45"/>
      <c r="AG626" s="45"/>
      <c r="AH626" s="45"/>
      <c r="AI626" s="45"/>
    </row>
    <row r="627" spans="1:35" ht="38.25" customHeight="1" x14ac:dyDescent="0.2">
      <c r="A627" s="45"/>
      <c r="B627" s="263" t="s">
        <v>2626</v>
      </c>
      <c r="C627" s="264" t="s">
        <v>2627</v>
      </c>
      <c r="D627" s="263" t="s">
        <v>73</v>
      </c>
      <c r="E627" s="263" t="s">
        <v>2628</v>
      </c>
      <c r="F627" s="265" t="s">
        <v>231</v>
      </c>
      <c r="G627" s="382">
        <v>32</v>
      </c>
      <c r="H627" s="266">
        <f>VLOOKUP(C627,CPUS!C:K,9,0)</f>
        <v>105.25500000000001</v>
      </c>
      <c r="I627" s="266"/>
      <c r="J627" s="266"/>
      <c r="K627" s="266">
        <f t="shared" si="178"/>
        <v>132.21</v>
      </c>
      <c r="L627" s="266"/>
      <c r="M627" s="266"/>
      <c r="N627" s="266">
        <f t="shared" si="179"/>
        <v>4230.72</v>
      </c>
      <c r="O627" s="267"/>
      <c r="P627" s="45"/>
      <c r="Q627" s="45"/>
      <c r="R627" s="45"/>
      <c r="S627" s="45"/>
      <c r="T627" s="45"/>
      <c r="U627" s="45"/>
      <c r="V627" s="45"/>
      <c r="W627" s="45"/>
      <c r="X627" s="45"/>
      <c r="Y627" s="45"/>
      <c r="Z627" s="45"/>
      <c r="AA627" s="45"/>
      <c r="AB627" s="45"/>
      <c r="AC627" s="45"/>
      <c r="AD627" s="45"/>
      <c r="AE627" s="45"/>
      <c r="AF627" s="45"/>
      <c r="AG627" s="45"/>
      <c r="AH627" s="45"/>
      <c r="AI627" s="45"/>
    </row>
    <row r="628" spans="1:35" ht="48.75" customHeight="1" x14ac:dyDescent="0.2">
      <c r="A628" s="45"/>
      <c r="B628" s="263" t="s">
        <v>2629</v>
      </c>
      <c r="C628" s="264" t="s">
        <v>2630</v>
      </c>
      <c r="D628" s="263" t="s">
        <v>73</v>
      </c>
      <c r="E628" s="263" t="s">
        <v>2631</v>
      </c>
      <c r="F628" s="265" t="s">
        <v>52</v>
      </c>
      <c r="G628" s="382">
        <v>179</v>
      </c>
      <c r="H628" s="266">
        <f>VLOOKUP(C628,CPUS!C:K,9,0)</f>
        <v>24.467084000000003</v>
      </c>
      <c r="I628" s="266"/>
      <c r="J628" s="266"/>
      <c r="K628" s="266">
        <f t="shared" si="178"/>
        <v>30.73</v>
      </c>
      <c r="L628" s="266"/>
      <c r="M628" s="266"/>
      <c r="N628" s="266">
        <f t="shared" si="179"/>
        <v>5500.67</v>
      </c>
      <c r="O628" s="267"/>
      <c r="P628" s="45"/>
      <c r="Q628" s="45"/>
      <c r="R628" s="45"/>
      <c r="S628" s="45"/>
      <c r="T628" s="45"/>
      <c r="U628" s="45"/>
      <c r="V628" s="45"/>
      <c r="W628" s="45"/>
      <c r="X628" s="45"/>
      <c r="Y628" s="45"/>
      <c r="Z628" s="45"/>
      <c r="AA628" s="45"/>
      <c r="AB628" s="45"/>
      <c r="AC628" s="45"/>
      <c r="AD628" s="45"/>
      <c r="AE628" s="45"/>
      <c r="AF628" s="45"/>
      <c r="AG628" s="45"/>
      <c r="AH628" s="45"/>
      <c r="AI628" s="45"/>
    </row>
    <row r="629" spans="1:35" ht="51" customHeight="1" x14ac:dyDescent="0.2">
      <c r="A629" s="45"/>
      <c r="B629" s="263" t="s">
        <v>2632</v>
      </c>
      <c r="C629" s="264" t="s">
        <v>2633</v>
      </c>
      <c r="D629" s="263" t="s">
        <v>73</v>
      </c>
      <c r="E629" s="263" t="s">
        <v>2634</v>
      </c>
      <c r="F629" s="265" t="s">
        <v>52</v>
      </c>
      <c r="G629" s="382">
        <v>4</v>
      </c>
      <c r="H629" s="266">
        <f>VLOOKUP(C629,CPUS!C:K,9,0)</f>
        <v>24.467084000000003</v>
      </c>
      <c r="I629" s="266"/>
      <c r="J629" s="266"/>
      <c r="K629" s="266">
        <f t="shared" si="178"/>
        <v>30.73</v>
      </c>
      <c r="L629" s="266"/>
      <c r="M629" s="266"/>
      <c r="N629" s="266">
        <f t="shared" si="179"/>
        <v>122.92</v>
      </c>
      <c r="O629" s="267"/>
      <c r="P629" s="45"/>
      <c r="Q629" s="45"/>
      <c r="R629" s="45"/>
      <c r="S629" s="45"/>
      <c r="T629" s="45"/>
      <c r="U629" s="45"/>
      <c r="V629" s="45"/>
      <c r="W629" s="45"/>
      <c r="X629" s="45"/>
      <c r="Y629" s="45"/>
      <c r="Z629" s="45"/>
      <c r="AA629" s="45"/>
      <c r="AB629" s="45"/>
      <c r="AC629" s="45"/>
      <c r="AD629" s="45"/>
      <c r="AE629" s="45"/>
      <c r="AF629" s="45"/>
      <c r="AG629" s="45"/>
      <c r="AH629" s="45"/>
      <c r="AI629" s="45"/>
    </row>
    <row r="630" spans="1:35" ht="15.75" customHeight="1" x14ac:dyDescent="0.2">
      <c r="A630" s="45"/>
      <c r="B630" s="259" t="s">
        <v>493</v>
      </c>
      <c r="C630" s="259"/>
      <c r="D630" s="259"/>
      <c r="E630" s="259" t="s">
        <v>473</v>
      </c>
      <c r="F630" s="259"/>
      <c r="G630" s="185"/>
      <c r="H630" s="185"/>
      <c r="I630" s="259"/>
      <c r="J630" s="259"/>
      <c r="K630" s="259"/>
      <c r="L630" s="259"/>
      <c r="M630" s="259"/>
      <c r="N630" s="261">
        <f>SUM(N631:N642)</f>
        <v>115013.2</v>
      </c>
      <c r="O630" s="262"/>
      <c r="P630" s="45"/>
      <c r="Q630" s="45"/>
      <c r="R630" s="45"/>
      <c r="S630" s="45"/>
      <c r="T630" s="45"/>
      <c r="U630" s="45"/>
      <c r="V630" s="45"/>
      <c r="W630" s="45"/>
      <c r="X630" s="45"/>
      <c r="Y630" s="45"/>
      <c r="Z630" s="45"/>
      <c r="AA630" s="45"/>
      <c r="AB630" s="45"/>
      <c r="AC630" s="45"/>
      <c r="AD630" s="45"/>
      <c r="AE630" s="45"/>
      <c r="AF630" s="45"/>
      <c r="AG630" s="45"/>
      <c r="AH630" s="45"/>
      <c r="AI630" s="45"/>
    </row>
    <row r="631" spans="1:35" ht="15.75" customHeight="1" x14ac:dyDescent="0.2">
      <c r="A631" s="45"/>
      <c r="B631" s="263" t="s">
        <v>2256</v>
      </c>
      <c r="C631" s="264" t="s">
        <v>2635</v>
      </c>
      <c r="D631" s="263" t="s">
        <v>73</v>
      </c>
      <c r="E631" s="263" t="s">
        <v>2636</v>
      </c>
      <c r="F631" s="265" t="s">
        <v>52</v>
      </c>
      <c r="G631" s="382">
        <v>1</v>
      </c>
      <c r="H631" s="266">
        <f>VLOOKUP(C631,CPUS!C:K,9,0)</f>
        <v>34.855000000000004</v>
      </c>
      <c r="I631" s="266"/>
      <c r="J631" s="266"/>
      <c r="K631" s="266">
        <f t="shared" ref="K631" si="180">ROUND(H631*(1+25.61%),2)</f>
        <v>43.78</v>
      </c>
      <c r="L631" s="266"/>
      <c r="M631" s="266"/>
      <c r="N631" s="266">
        <f t="shared" ref="N631" si="181">ROUND(K631*G631,2)</f>
        <v>43.78</v>
      </c>
      <c r="O631" s="267"/>
      <c r="P631" s="45"/>
      <c r="Q631" s="45"/>
      <c r="R631" s="45"/>
      <c r="S631" s="45"/>
      <c r="T631" s="45"/>
      <c r="U631" s="45"/>
      <c r="V631" s="45"/>
      <c r="W631" s="45"/>
      <c r="X631" s="45"/>
      <c r="Y631" s="45"/>
      <c r="Z631" s="45"/>
      <c r="AA631" s="45"/>
      <c r="AB631" s="45"/>
      <c r="AC631" s="45"/>
      <c r="AD631" s="45"/>
      <c r="AE631" s="45"/>
      <c r="AF631" s="45"/>
      <c r="AG631" s="45"/>
      <c r="AH631" s="45"/>
      <c r="AI631" s="45"/>
    </row>
    <row r="632" spans="1:35" ht="15.75" customHeight="1" x14ac:dyDescent="0.2">
      <c r="A632" s="45"/>
      <c r="B632" s="263" t="s">
        <v>2257</v>
      </c>
      <c r="C632" s="264">
        <v>97895</v>
      </c>
      <c r="D632" s="263" t="s">
        <v>50</v>
      </c>
      <c r="E632" s="263" t="s">
        <v>2638</v>
      </c>
      <c r="F632" s="265" t="s">
        <v>52</v>
      </c>
      <c r="G632" s="382">
        <v>34</v>
      </c>
      <c r="H632" s="266">
        <f>VLOOKUP(C632,SINAPIJAN26!A:D,4,0)</f>
        <v>229.07</v>
      </c>
      <c r="I632" s="266"/>
      <c r="J632" s="266"/>
      <c r="K632" s="266">
        <f t="shared" ref="K632:K642" si="182">ROUND(H632*(1+25.61%),2)</f>
        <v>287.73</v>
      </c>
      <c r="L632" s="266"/>
      <c r="M632" s="266"/>
      <c r="N632" s="266">
        <f t="shared" ref="N632:N642" si="183">ROUND(K632*G632,2)</f>
        <v>9782.82</v>
      </c>
      <c r="O632" s="267"/>
      <c r="P632" s="45"/>
      <c r="Q632" s="45"/>
      <c r="R632" s="45"/>
      <c r="S632" s="45"/>
      <c r="T632" s="45"/>
      <c r="U632" s="45"/>
      <c r="V632" s="45"/>
      <c r="W632" s="45"/>
      <c r="X632" s="45"/>
      <c r="Y632" s="45"/>
      <c r="Z632" s="45"/>
      <c r="AA632" s="45"/>
      <c r="AB632" s="45"/>
      <c r="AC632" s="45"/>
      <c r="AD632" s="45"/>
      <c r="AE632" s="45"/>
      <c r="AF632" s="45"/>
      <c r="AG632" s="45"/>
      <c r="AH632" s="45"/>
      <c r="AI632" s="45"/>
    </row>
    <row r="633" spans="1:35" ht="15.75" customHeight="1" x14ac:dyDescent="0.2">
      <c r="A633" s="45"/>
      <c r="B633" s="263" t="s">
        <v>2258</v>
      </c>
      <c r="C633" s="264">
        <v>96986</v>
      </c>
      <c r="D633" s="263" t="s">
        <v>50</v>
      </c>
      <c r="E633" s="263" t="s">
        <v>475</v>
      </c>
      <c r="F633" s="265" t="s">
        <v>52</v>
      </c>
      <c r="G633" s="382">
        <v>23</v>
      </c>
      <c r="H633" s="266">
        <f>VLOOKUP(C633,SINAPIJAN26!A:D,4,0)</f>
        <v>114.8</v>
      </c>
      <c r="I633" s="266"/>
      <c r="J633" s="266"/>
      <c r="K633" s="266">
        <f t="shared" si="182"/>
        <v>144.19999999999999</v>
      </c>
      <c r="L633" s="266"/>
      <c r="M633" s="266"/>
      <c r="N633" s="266">
        <f t="shared" si="183"/>
        <v>3316.6</v>
      </c>
      <c r="O633" s="267"/>
      <c r="P633" s="45"/>
      <c r="Q633" s="45"/>
      <c r="R633" s="45"/>
      <c r="S633" s="45"/>
      <c r="T633" s="45"/>
      <c r="U633" s="45"/>
      <c r="V633" s="45"/>
      <c r="W633" s="45"/>
      <c r="X633" s="45"/>
      <c r="Y633" s="45"/>
      <c r="Z633" s="45"/>
      <c r="AA633" s="45"/>
      <c r="AB633" s="45"/>
      <c r="AC633" s="45"/>
      <c r="AD633" s="45"/>
      <c r="AE633" s="45"/>
      <c r="AF633" s="45"/>
      <c r="AG633" s="45"/>
      <c r="AH633" s="45"/>
      <c r="AI633" s="45"/>
    </row>
    <row r="634" spans="1:35" ht="15.75" customHeight="1" x14ac:dyDescent="0.2">
      <c r="A634" s="45"/>
      <c r="B634" s="263" t="s">
        <v>2259</v>
      </c>
      <c r="C634" s="264">
        <v>96989</v>
      </c>
      <c r="D634" s="263" t="s">
        <v>50</v>
      </c>
      <c r="E634" s="263" t="s">
        <v>477</v>
      </c>
      <c r="F634" s="265" t="s">
        <v>52</v>
      </c>
      <c r="G634" s="382">
        <v>1</v>
      </c>
      <c r="H634" s="266">
        <f>VLOOKUP(C634,SINAPIJAN26!A:D,4,0)</f>
        <v>132.1</v>
      </c>
      <c r="I634" s="266"/>
      <c r="J634" s="266"/>
      <c r="K634" s="266">
        <f t="shared" si="182"/>
        <v>165.93</v>
      </c>
      <c r="L634" s="266"/>
      <c r="M634" s="266"/>
      <c r="N634" s="266">
        <f t="shared" si="183"/>
        <v>165.93</v>
      </c>
      <c r="O634" s="267"/>
      <c r="P634" s="45"/>
      <c r="Q634" s="45"/>
      <c r="R634" s="45"/>
      <c r="S634" s="45"/>
      <c r="T634" s="45"/>
      <c r="U634" s="45"/>
      <c r="V634" s="45"/>
      <c r="W634" s="45"/>
      <c r="X634" s="45"/>
      <c r="Y634" s="45"/>
      <c r="Z634" s="45"/>
      <c r="AA634" s="45"/>
      <c r="AB634" s="45"/>
      <c r="AC634" s="45"/>
      <c r="AD634" s="45"/>
      <c r="AE634" s="45"/>
      <c r="AF634" s="45"/>
      <c r="AG634" s="45"/>
      <c r="AH634" s="45"/>
      <c r="AI634" s="45"/>
    </row>
    <row r="635" spans="1:35" ht="15.75" customHeight="1" x14ac:dyDescent="0.2">
      <c r="A635" s="45"/>
      <c r="B635" s="263" t="s">
        <v>2260</v>
      </c>
      <c r="C635" s="264">
        <v>96988</v>
      </c>
      <c r="D635" s="263" t="s">
        <v>50</v>
      </c>
      <c r="E635" s="263" t="s">
        <v>479</v>
      </c>
      <c r="F635" s="265" t="s">
        <v>52</v>
      </c>
      <c r="G635" s="382">
        <v>2</v>
      </c>
      <c r="H635" s="266">
        <f>VLOOKUP(C635,SINAPIJAN26!A:D,4,0)</f>
        <v>157.94</v>
      </c>
      <c r="I635" s="266"/>
      <c r="J635" s="266"/>
      <c r="K635" s="266">
        <f t="shared" si="182"/>
        <v>198.39</v>
      </c>
      <c r="L635" s="266"/>
      <c r="M635" s="266"/>
      <c r="N635" s="266">
        <f t="shared" si="183"/>
        <v>396.78</v>
      </c>
      <c r="O635" s="267"/>
      <c r="P635" s="45"/>
      <c r="Q635" s="45"/>
      <c r="R635" s="45"/>
      <c r="S635" s="45"/>
      <c r="T635" s="45"/>
      <c r="U635" s="45"/>
      <c r="V635" s="45"/>
      <c r="W635" s="45"/>
      <c r="X635" s="45"/>
      <c r="Y635" s="45"/>
      <c r="Z635" s="45"/>
      <c r="AA635" s="45"/>
      <c r="AB635" s="45"/>
      <c r="AC635" s="45"/>
      <c r="AD635" s="45"/>
      <c r="AE635" s="45"/>
      <c r="AF635" s="45"/>
      <c r="AG635" s="45"/>
      <c r="AH635" s="45"/>
      <c r="AI635" s="45"/>
    </row>
    <row r="636" spans="1:35" ht="15.75" customHeight="1" x14ac:dyDescent="0.2">
      <c r="A636" s="45"/>
      <c r="B636" s="263" t="s">
        <v>2261</v>
      </c>
      <c r="C636" s="264">
        <v>104746</v>
      </c>
      <c r="D636" s="263" t="s">
        <v>50</v>
      </c>
      <c r="E636" s="263" t="s">
        <v>481</v>
      </c>
      <c r="F636" s="265" t="s">
        <v>52</v>
      </c>
      <c r="G636" s="382">
        <v>91</v>
      </c>
      <c r="H636" s="266">
        <f>VLOOKUP(C636,SINAPIJAN26!A:D,4,0)</f>
        <v>29.63</v>
      </c>
      <c r="I636" s="266"/>
      <c r="J636" s="266"/>
      <c r="K636" s="266">
        <f t="shared" si="182"/>
        <v>37.22</v>
      </c>
      <c r="L636" s="266"/>
      <c r="M636" s="266"/>
      <c r="N636" s="266">
        <f t="shared" si="183"/>
        <v>3387.02</v>
      </c>
      <c r="O636" s="267"/>
      <c r="P636" s="45"/>
      <c r="Q636" s="45"/>
      <c r="R636" s="45"/>
      <c r="S636" s="45"/>
      <c r="T636" s="45"/>
      <c r="U636" s="45"/>
      <c r="V636" s="45"/>
      <c r="W636" s="45"/>
      <c r="X636" s="45"/>
      <c r="Y636" s="45"/>
      <c r="Z636" s="45"/>
      <c r="AA636" s="45"/>
      <c r="AB636" s="45"/>
      <c r="AC636" s="45"/>
      <c r="AD636" s="45"/>
      <c r="AE636" s="45"/>
      <c r="AF636" s="45"/>
      <c r="AG636" s="45"/>
      <c r="AH636" s="45"/>
      <c r="AI636" s="45"/>
    </row>
    <row r="637" spans="1:35" ht="15.75" customHeight="1" x14ac:dyDescent="0.2">
      <c r="A637" s="45"/>
      <c r="B637" s="263" t="s">
        <v>2262</v>
      </c>
      <c r="C637" s="264">
        <v>96987</v>
      </c>
      <c r="D637" s="263" t="s">
        <v>50</v>
      </c>
      <c r="E637" s="263" t="s">
        <v>1699</v>
      </c>
      <c r="F637" s="265" t="s">
        <v>52</v>
      </c>
      <c r="G637" s="382">
        <v>1</v>
      </c>
      <c r="H637" s="266">
        <f>VLOOKUP(C637,SINAPIJAN26!A:D,4,0)</f>
        <v>141.13999999999999</v>
      </c>
      <c r="I637" s="266"/>
      <c r="J637" s="266"/>
      <c r="K637" s="266">
        <f t="shared" si="182"/>
        <v>177.29</v>
      </c>
      <c r="L637" s="266"/>
      <c r="M637" s="266"/>
      <c r="N637" s="266">
        <f t="shared" si="183"/>
        <v>177.29</v>
      </c>
      <c r="O637" s="267"/>
      <c r="P637" s="45"/>
      <c r="Q637" s="45"/>
      <c r="R637" s="45"/>
      <c r="S637" s="45"/>
      <c r="T637" s="45"/>
      <c r="U637" s="45"/>
      <c r="V637" s="45"/>
      <c r="W637" s="45"/>
      <c r="X637" s="45"/>
      <c r="Y637" s="45"/>
      <c r="Z637" s="45"/>
      <c r="AA637" s="45"/>
      <c r="AB637" s="45"/>
      <c r="AC637" s="45"/>
      <c r="AD637" s="45"/>
      <c r="AE637" s="45"/>
      <c r="AF637" s="45"/>
      <c r="AG637" s="45"/>
      <c r="AH637" s="45"/>
      <c r="AI637" s="45"/>
    </row>
    <row r="638" spans="1:35" ht="15.75" customHeight="1" x14ac:dyDescent="0.2">
      <c r="A638" s="45"/>
      <c r="B638" s="263" t="s">
        <v>2263</v>
      </c>
      <c r="C638" s="264">
        <v>101663</v>
      </c>
      <c r="D638" s="263" t="s">
        <v>50</v>
      </c>
      <c r="E638" s="263" t="s">
        <v>1701</v>
      </c>
      <c r="F638" s="265" t="s">
        <v>52</v>
      </c>
      <c r="G638" s="382">
        <v>1</v>
      </c>
      <c r="H638" s="266">
        <f>VLOOKUP(C638,SINAPIJAN26!A:D,4,0)</f>
        <v>31.88</v>
      </c>
      <c r="I638" s="266"/>
      <c r="J638" s="266"/>
      <c r="K638" s="266">
        <f t="shared" si="182"/>
        <v>40.04</v>
      </c>
      <c r="L638" s="266"/>
      <c r="M638" s="266"/>
      <c r="N638" s="266">
        <f t="shared" si="183"/>
        <v>40.04</v>
      </c>
      <c r="O638" s="267"/>
      <c r="P638" s="45"/>
      <c r="Q638" s="45"/>
      <c r="R638" s="45"/>
      <c r="S638" s="45"/>
      <c r="T638" s="45"/>
      <c r="U638" s="45"/>
      <c r="V638" s="45"/>
      <c r="W638" s="45"/>
      <c r="X638" s="45"/>
      <c r="Y638" s="45"/>
      <c r="Z638" s="45"/>
      <c r="AA638" s="45"/>
      <c r="AB638" s="45"/>
      <c r="AC638" s="45"/>
      <c r="AD638" s="45"/>
      <c r="AE638" s="45"/>
      <c r="AF638" s="45"/>
      <c r="AG638" s="45"/>
      <c r="AH638" s="45"/>
      <c r="AI638" s="45"/>
    </row>
    <row r="639" spans="1:35" ht="15.75" customHeight="1" x14ac:dyDescent="0.2">
      <c r="A639" s="45"/>
      <c r="B639" s="263" t="s">
        <v>2264</v>
      </c>
      <c r="C639" s="264" t="s">
        <v>951</v>
      </c>
      <c r="D639" s="263" t="s">
        <v>73</v>
      </c>
      <c r="E639" s="263" t="s">
        <v>952</v>
      </c>
      <c r="F639" s="265" t="s">
        <v>83</v>
      </c>
      <c r="G639" s="382">
        <v>1111</v>
      </c>
      <c r="H639" s="266">
        <f>VLOOKUP(C639,CPUS!C:K,9,0)</f>
        <v>41.945920000000001</v>
      </c>
      <c r="I639" s="266"/>
      <c r="J639" s="266"/>
      <c r="K639" s="266">
        <f t="shared" si="182"/>
        <v>52.69</v>
      </c>
      <c r="L639" s="266"/>
      <c r="M639" s="266"/>
      <c r="N639" s="266">
        <f t="shared" si="183"/>
        <v>58538.59</v>
      </c>
      <c r="O639" s="267"/>
      <c r="P639" s="45"/>
      <c r="Q639" s="45"/>
      <c r="R639" s="45"/>
      <c r="S639" s="45"/>
      <c r="T639" s="45"/>
      <c r="U639" s="45"/>
      <c r="V639" s="45"/>
      <c r="W639" s="45"/>
      <c r="X639" s="45"/>
      <c r="Y639" s="45"/>
      <c r="Z639" s="45"/>
      <c r="AA639" s="45"/>
      <c r="AB639" s="45"/>
      <c r="AC639" s="45"/>
      <c r="AD639" s="45"/>
      <c r="AE639" s="45"/>
      <c r="AF639" s="45"/>
      <c r="AG639" s="45"/>
      <c r="AH639" s="45"/>
      <c r="AI639" s="45"/>
    </row>
    <row r="640" spans="1:35" ht="15.75" customHeight="1" x14ac:dyDescent="0.2">
      <c r="A640" s="45"/>
      <c r="B640" s="263" t="s">
        <v>2265</v>
      </c>
      <c r="C640" s="264" t="s">
        <v>973</v>
      </c>
      <c r="D640" s="263" t="s">
        <v>73</v>
      </c>
      <c r="E640" s="263" t="s">
        <v>974</v>
      </c>
      <c r="F640" s="265" t="s">
        <v>83</v>
      </c>
      <c r="G640" s="382">
        <v>406</v>
      </c>
      <c r="H640" s="266">
        <f>VLOOKUP(C640,CPUS!C:K,9,0)</f>
        <v>63.655920000000002</v>
      </c>
      <c r="I640" s="266"/>
      <c r="J640" s="266"/>
      <c r="K640" s="266">
        <f t="shared" si="182"/>
        <v>79.959999999999994</v>
      </c>
      <c r="L640" s="266"/>
      <c r="M640" s="266"/>
      <c r="N640" s="266">
        <f t="shared" si="183"/>
        <v>32463.759999999998</v>
      </c>
      <c r="O640" s="267"/>
      <c r="P640" s="45"/>
      <c r="Q640" s="45"/>
      <c r="R640" s="45"/>
      <c r="S640" s="45"/>
      <c r="T640" s="45"/>
      <c r="U640" s="45"/>
      <c r="V640" s="45"/>
      <c r="W640" s="45"/>
      <c r="X640" s="45"/>
      <c r="Y640" s="45"/>
      <c r="Z640" s="45"/>
      <c r="AA640" s="45"/>
      <c r="AB640" s="45"/>
      <c r="AC640" s="45"/>
      <c r="AD640" s="45"/>
      <c r="AE640" s="45"/>
      <c r="AF640" s="45"/>
      <c r="AG640" s="45"/>
      <c r="AH640" s="45"/>
      <c r="AI640" s="45"/>
    </row>
    <row r="641" spans="1:35" ht="15.75" customHeight="1" x14ac:dyDescent="0.2">
      <c r="A641" s="45"/>
      <c r="B641" s="263" t="s">
        <v>2266</v>
      </c>
      <c r="C641" s="264">
        <v>96984</v>
      </c>
      <c r="D641" s="263" t="s">
        <v>50</v>
      </c>
      <c r="E641" s="263" t="s">
        <v>485</v>
      </c>
      <c r="F641" s="265" t="s">
        <v>52</v>
      </c>
      <c r="G641" s="382">
        <v>36</v>
      </c>
      <c r="H641" s="266">
        <f>VLOOKUP(C641,SINAPIJAN26!A:D,4,0)</f>
        <v>70.19</v>
      </c>
      <c r="I641" s="266"/>
      <c r="J641" s="266"/>
      <c r="K641" s="266">
        <f t="shared" si="182"/>
        <v>88.17</v>
      </c>
      <c r="L641" s="266"/>
      <c r="M641" s="266"/>
      <c r="N641" s="266">
        <f t="shared" si="183"/>
        <v>3174.12</v>
      </c>
      <c r="O641" s="267"/>
      <c r="P641" s="45"/>
      <c r="Q641" s="45"/>
      <c r="R641" s="45"/>
      <c r="S641" s="45"/>
      <c r="T641" s="45"/>
      <c r="U641" s="45"/>
      <c r="V641" s="45"/>
      <c r="W641" s="45"/>
      <c r="X641" s="45"/>
      <c r="Y641" s="45"/>
      <c r="Z641" s="45"/>
      <c r="AA641" s="45"/>
      <c r="AB641" s="45"/>
      <c r="AC641" s="45"/>
      <c r="AD641" s="45"/>
      <c r="AE641" s="45"/>
      <c r="AF641" s="45"/>
      <c r="AG641" s="45"/>
      <c r="AH641" s="45"/>
      <c r="AI641" s="45"/>
    </row>
    <row r="642" spans="1:35" ht="15.75" customHeight="1" x14ac:dyDescent="0.2">
      <c r="A642" s="45"/>
      <c r="B642" s="263" t="s">
        <v>2267</v>
      </c>
      <c r="C642" s="264">
        <v>101548</v>
      </c>
      <c r="D642" s="263" t="s">
        <v>50</v>
      </c>
      <c r="E642" s="263" t="s">
        <v>487</v>
      </c>
      <c r="F642" s="265" t="s">
        <v>52</v>
      </c>
      <c r="G642" s="382">
        <v>353</v>
      </c>
      <c r="H642" s="266">
        <f>VLOOKUP(C642,SINAPIJAN26!A:D,4,0)</f>
        <v>7.95</v>
      </c>
      <c r="I642" s="266"/>
      <c r="J642" s="266"/>
      <c r="K642" s="266">
        <f t="shared" si="182"/>
        <v>9.99</v>
      </c>
      <c r="L642" s="266"/>
      <c r="M642" s="266"/>
      <c r="N642" s="266">
        <f t="shared" si="183"/>
        <v>3526.47</v>
      </c>
      <c r="O642" s="267"/>
      <c r="P642" s="45"/>
      <c r="Q642" s="45"/>
      <c r="R642" s="45"/>
      <c r="S642" s="45"/>
      <c r="T642" s="45"/>
      <c r="U642" s="45"/>
      <c r="V642" s="45"/>
      <c r="W642" s="45"/>
      <c r="X642" s="45"/>
      <c r="Y642" s="45"/>
      <c r="Z642" s="45"/>
      <c r="AA642" s="45"/>
      <c r="AB642" s="45"/>
      <c r="AC642" s="45"/>
      <c r="AD642" s="45"/>
      <c r="AE642" s="45"/>
      <c r="AF642" s="45"/>
      <c r="AG642" s="45"/>
      <c r="AH642" s="45"/>
      <c r="AI642" s="45"/>
    </row>
    <row r="643" spans="1:35" ht="15.75" customHeight="1" x14ac:dyDescent="0.2">
      <c r="A643" s="45"/>
      <c r="B643" s="259" t="s">
        <v>499</v>
      </c>
      <c r="C643" s="259"/>
      <c r="D643" s="259"/>
      <c r="E643" s="259" t="s">
        <v>1253</v>
      </c>
      <c r="F643" s="259"/>
      <c r="G643" s="185"/>
      <c r="H643" s="185"/>
      <c r="I643" s="259"/>
      <c r="J643" s="259"/>
      <c r="K643" s="259"/>
      <c r="L643" s="259"/>
      <c r="M643" s="259"/>
      <c r="N643" s="261">
        <f>SUM(N644,N656)</f>
        <v>11665.96</v>
      </c>
      <c r="O643" s="262"/>
      <c r="P643" s="45"/>
      <c r="Q643" s="45"/>
      <c r="R643" s="45"/>
      <c r="S643" s="45"/>
      <c r="T643" s="45"/>
      <c r="U643" s="45"/>
      <c r="V643" s="45"/>
      <c r="W643" s="45"/>
      <c r="X643" s="45"/>
      <c r="Y643" s="45"/>
      <c r="Z643" s="45"/>
      <c r="AA643" s="45"/>
      <c r="AB643" s="45"/>
      <c r="AC643" s="45"/>
      <c r="AD643" s="45"/>
      <c r="AE643" s="45"/>
      <c r="AF643" s="45"/>
      <c r="AG643" s="45"/>
      <c r="AH643" s="45"/>
      <c r="AI643" s="45"/>
    </row>
    <row r="644" spans="1:35" ht="15.75" customHeight="1" x14ac:dyDescent="0.2">
      <c r="A644" s="45"/>
      <c r="B644" s="259" t="s">
        <v>500</v>
      </c>
      <c r="C644" s="259"/>
      <c r="D644" s="259"/>
      <c r="E644" s="259" t="s">
        <v>409</v>
      </c>
      <c r="F644" s="259"/>
      <c r="G644" s="185"/>
      <c r="H644" s="185"/>
      <c r="I644" s="259"/>
      <c r="J644" s="259"/>
      <c r="K644" s="259"/>
      <c r="L644" s="259"/>
      <c r="M644" s="259"/>
      <c r="N644" s="261">
        <f>SUM(N645:N655)</f>
        <v>10274.92</v>
      </c>
      <c r="O644" s="262"/>
      <c r="P644" s="45"/>
      <c r="Q644" s="45"/>
      <c r="R644" s="45"/>
      <c r="S644" s="45"/>
      <c r="T644" s="45"/>
      <c r="U644" s="45"/>
      <c r="V644" s="45"/>
      <c r="W644" s="45"/>
      <c r="X644" s="45"/>
      <c r="Y644" s="45"/>
      <c r="Z644" s="45"/>
      <c r="AA644" s="45"/>
      <c r="AB644" s="45"/>
      <c r="AC644" s="45"/>
      <c r="AD644" s="45"/>
      <c r="AE644" s="45"/>
      <c r="AF644" s="45"/>
      <c r="AG644" s="45"/>
      <c r="AH644" s="45"/>
      <c r="AI644" s="45"/>
    </row>
    <row r="645" spans="1:35" ht="15.75" customHeight="1" x14ac:dyDescent="0.2">
      <c r="A645" s="45"/>
      <c r="B645" s="263" t="s">
        <v>2268</v>
      </c>
      <c r="C645" s="264">
        <v>91937</v>
      </c>
      <c r="D645" s="263" t="s">
        <v>50</v>
      </c>
      <c r="E645" s="263" t="s">
        <v>416</v>
      </c>
      <c r="F645" s="265" t="s">
        <v>52</v>
      </c>
      <c r="G645" s="382">
        <v>32</v>
      </c>
      <c r="H645" s="266">
        <f>VLOOKUP(C645,SINAPIJAN26!A:D,4,0)</f>
        <v>21.1</v>
      </c>
      <c r="I645" s="266"/>
      <c r="J645" s="266"/>
      <c r="K645" s="266">
        <f t="shared" ref="K645" si="184">ROUND(H645*(1+25.61%),2)</f>
        <v>26.5</v>
      </c>
      <c r="L645" s="266"/>
      <c r="M645" s="266"/>
      <c r="N645" s="266">
        <f t="shared" ref="N645" si="185">ROUND(K645*G645,2)</f>
        <v>848</v>
      </c>
      <c r="O645" s="267"/>
      <c r="P645" s="45"/>
      <c r="Q645" s="45"/>
      <c r="R645" s="45"/>
      <c r="S645" s="45"/>
      <c r="T645" s="45"/>
      <c r="U645" s="45"/>
      <c r="V645" s="45"/>
      <c r="W645" s="45"/>
      <c r="X645" s="45"/>
      <c r="Y645" s="45"/>
      <c r="Z645" s="45"/>
      <c r="AA645" s="45"/>
      <c r="AB645" s="45"/>
      <c r="AC645" s="45"/>
      <c r="AD645" s="45"/>
      <c r="AE645" s="45"/>
      <c r="AF645" s="45"/>
      <c r="AG645" s="45"/>
      <c r="AH645" s="45"/>
      <c r="AI645" s="45"/>
    </row>
    <row r="646" spans="1:35" ht="15.75" customHeight="1" x14ac:dyDescent="0.2">
      <c r="A646" s="45"/>
      <c r="B646" s="263" t="s">
        <v>2269</v>
      </c>
      <c r="C646" s="264">
        <v>91931</v>
      </c>
      <c r="D646" s="263" t="s">
        <v>50</v>
      </c>
      <c r="E646" s="263" t="s">
        <v>1709</v>
      </c>
      <c r="F646" s="265" t="s">
        <v>83</v>
      </c>
      <c r="G646" s="382">
        <v>14</v>
      </c>
      <c r="H646" s="266">
        <f>VLOOKUP(C646,SINAPIJAN26!A:D,4,0)</f>
        <v>11.34</v>
      </c>
      <c r="I646" s="266"/>
      <c r="J646" s="266"/>
      <c r="K646" s="266">
        <f t="shared" ref="K646:K655" si="186">ROUND(H646*(1+25.61%),2)</f>
        <v>14.24</v>
      </c>
      <c r="L646" s="266"/>
      <c r="M646" s="266"/>
      <c r="N646" s="266">
        <f t="shared" ref="N646:N655" si="187">ROUND(K646*G646,2)</f>
        <v>199.36</v>
      </c>
      <c r="O646" s="267"/>
      <c r="P646" s="45"/>
      <c r="Q646" s="45"/>
      <c r="R646" s="45"/>
      <c r="S646" s="45"/>
      <c r="T646" s="45"/>
      <c r="U646" s="45"/>
      <c r="V646" s="45"/>
      <c r="W646" s="45"/>
      <c r="X646" s="45"/>
      <c r="Y646" s="45"/>
      <c r="Z646" s="45"/>
      <c r="AA646" s="45"/>
      <c r="AB646" s="45"/>
      <c r="AC646" s="45"/>
      <c r="AD646" s="45"/>
      <c r="AE646" s="45"/>
      <c r="AF646" s="45"/>
      <c r="AG646" s="45"/>
      <c r="AH646" s="45"/>
      <c r="AI646" s="45"/>
    </row>
    <row r="647" spans="1:35" ht="15.75" customHeight="1" x14ac:dyDescent="0.2">
      <c r="A647" s="45"/>
      <c r="B647" s="263" t="s">
        <v>2270</v>
      </c>
      <c r="C647" s="264">
        <v>91924</v>
      </c>
      <c r="D647" s="263" t="s">
        <v>50</v>
      </c>
      <c r="E647" s="263" t="s">
        <v>428</v>
      </c>
      <c r="F647" s="265" t="s">
        <v>83</v>
      </c>
      <c r="G647" s="382">
        <v>342.3</v>
      </c>
      <c r="H647" s="266">
        <f>VLOOKUP(C647,SINAPIJAN26!A:D,4,0)</f>
        <v>3.53</v>
      </c>
      <c r="I647" s="266"/>
      <c r="J647" s="266"/>
      <c r="K647" s="266">
        <f t="shared" si="186"/>
        <v>4.43</v>
      </c>
      <c r="L647" s="266"/>
      <c r="M647" s="266"/>
      <c r="N647" s="266">
        <f t="shared" si="187"/>
        <v>1516.39</v>
      </c>
      <c r="O647" s="267"/>
      <c r="P647" s="45"/>
      <c r="Q647" s="45"/>
      <c r="R647" s="45"/>
      <c r="S647" s="45"/>
      <c r="T647" s="45"/>
      <c r="U647" s="45"/>
      <c r="V647" s="45"/>
      <c r="W647" s="45"/>
      <c r="X647" s="45"/>
      <c r="Y647" s="45"/>
      <c r="Z647" s="45"/>
      <c r="AA647" s="45"/>
      <c r="AB647" s="45"/>
      <c r="AC647" s="45"/>
      <c r="AD647" s="45"/>
      <c r="AE647" s="45"/>
      <c r="AF647" s="45"/>
      <c r="AG647" s="45"/>
      <c r="AH647" s="45"/>
      <c r="AI647" s="45"/>
    </row>
    <row r="648" spans="1:35" ht="15.75" customHeight="1" x14ac:dyDescent="0.2">
      <c r="A648" s="45"/>
      <c r="B648" s="263" t="s">
        <v>2271</v>
      </c>
      <c r="C648" s="264" t="s">
        <v>1069</v>
      </c>
      <c r="D648" s="263" t="s">
        <v>73</v>
      </c>
      <c r="E648" s="263" t="s">
        <v>435</v>
      </c>
      <c r="F648" s="265" t="s">
        <v>52</v>
      </c>
      <c r="G648" s="382">
        <v>1</v>
      </c>
      <c r="H648" s="266">
        <f>VLOOKUP(C648,CPUS!C:K,9,0)</f>
        <v>145.60527999999999</v>
      </c>
      <c r="I648" s="266"/>
      <c r="J648" s="266"/>
      <c r="K648" s="266">
        <f t="shared" si="186"/>
        <v>182.89</v>
      </c>
      <c r="L648" s="266"/>
      <c r="M648" s="266"/>
      <c r="N648" s="266">
        <f t="shared" si="187"/>
        <v>182.89</v>
      </c>
      <c r="O648" s="267"/>
      <c r="P648" s="45"/>
      <c r="Q648" s="45"/>
      <c r="R648" s="45"/>
      <c r="S648" s="45"/>
      <c r="T648" s="45"/>
      <c r="U648" s="45"/>
      <c r="V648" s="45"/>
      <c r="W648" s="45"/>
      <c r="X648" s="45"/>
      <c r="Y648" s="45"/>
      <c r="Z648" s="45"/>
      <c r="AA648" s="45"/>
      <c r="AB648" s="45"/>
      <c r="AC648" s="45"/>
      <c r="AD648" s="45"/>
      <c r="AE648" s="45"/>
      <c r="AF648" s="45"/>
      <c r="AG648" s="45"/>
      <c r="AH648" s="45"/>
      <c r="AI648" s="45"/>
    </row>
    <row r="649" spans="1:35" ht="15.75" customHeight="1" x14ac:dyDescent="0.2">
      <c r="A649" s="45"/>
      <c r="B649" s="263" t="s">
        <v>2272</v>
      </c>
      <c r="C649" s="264">
        <v>93664</v>
      </c>
      <c r="D649" s="263" t="s">
        <v>50</v>
      </c>
      <c r="E649" s="263" t="s">
        <v>1651</v>
      </c>
      <c r="F649" s="265" t="s">
        <v>52</v>
      </c>
      <c r="G649" s="382">
        <v>2</v>
      </c>
      <c r="H649" s="266">
        <f>VLOOKUP(C649,SINAPIJAN26!A:D,4,0)</f>
        <v>59.51</v>
      </c>
      <c r="I649" s="266"/>
      <c r="J649" s="266"/>
      <c r="K649" s="266">
        <f t="shared" si="186"/>
        <v>74.75</v>
      </c>
      <c r="L649" s="266"/>
      <c r="M649" s="266"/>
      <c r="N649" s="266">
        <f t="shared" si="187"/>
        <v>149.5</v>
      </c>
      <c r="O649" s="267"/>
      <c r="P649" s="45"/>
      <c r="Q649" s="45"/>
      <c r="R649" s="45"/>
      <c r="S649" s="45"/>
      <c r="T649" s="45"/>
      <c r="U649" s="45"/>
      <c r="V649" s="45"/>
      <c r="W649" s="45"/>
      <c r="X649" s="45"/>
      <c r="Y649" s="45"/>
      <c r="Z649" s="45"/>
      <c r="AA649" s="45"/>
      <c r="AB649" s="45"/>
      <c r="AC649" s="45"/>
      <c r="AD649" s="45"/>
      <c r="AE649" s="45"/>
      <c r="AF649" s="45"/>
      <c r="AG649" s="45"/>
      <c r="AH649" s="45"/>
      <c r="AI649" s="45"/>
    </row>
    <row r="650" spans="1:35" ht="15.75" customHeight="1" x14ac:dyDescent="0.2">
      <c r="A650" s="45"/>
      <c r="B650" s="263" t="s">
        <v>2273</v>
      </c>
      <c r="C650" s="264">
        <v>93657</v>
      </c>
      <c r="D650" s="263" t="s">
        <v>50</v>
      </c>
      <c r="E650" s="263" t="s">
        <v>1715</v>
      </c>
      <c r="F650" s="265" t="s">
        <v>52</v>
      </c>
      <c r="G650" s="382">
        <v>1</v>
      </c>
      <c r="H650" s="266">
        <f>VLOOKUP(C650,SINAPIJAN26!A:D,4,0)</f>
        <v>15.56</v>
      </c>
      <c r="I650" s="266"/>
      <c r="J650" s="266"/>
      <c r="K650" s="266">
        <f t="shared" si="186"/>
        <v>19.54</v>
      </c>
      <c r="L650" s="266"/>
      <c r="M650" s="266"/>
      <c r="N650" s="266">
        <f t="shared" si="187"/>
        <v>19.54</v>
      </c>
      <c r="O650" s="267"/>
      <c r="P650" s="45"/>
      <c r="Q650" s="45"/>
      <c r="R650" s="45"/>
      <c r="S650" s="45"/>
      <c r="T650" s="45"/>
      <c r="U650" s="45"/>
      <c r="V650" s="45"/>
      <c r="W650" s="45"/>
      <c r="X650" s="45"/>
      <c r="Y650" s="45"/>
      <c r="Z650" s="45"/>
      <c r="AA650" s="45"/>
      <c r="AB650" s="45"/>
      <c r="AC650" s="45"/>
      <c r="AD650" s="45"/>
      <c r="AE650" s="45"/>
      <c r="AF650" s="45"/>
      <c r="AG650" s="45"/>
      <c r="AH650" s="45"/>
      <c r="AI650" s="45"/>
    </row>
    <row r="651" spans="1:35" ht="15.75" customHeight="1" x14ac:dyDescent="0.2">
      <c r="A651" s="45"/>
      <c r="B651" s="263" t="s">
        <v>2274</v>
      </c>
      <c r="C651" s="264" t="s">
        <v>980</v>
      </c>
      <c r="D651" s="263" t="s">
        <v>73</v>
      </c>
      <c r="E651" s="263" t="s">
        <v>458</v>
      </c>
      <c r="F651" s="265" t="s">
        <v>52</v>
      </c>
      <c r="G651" s="382">
        <v>6</v>
      </c>
      <c r="H651" s="266">
        <f>VLOOKUP(C651,CPUS!C:K,9,0)</f>
        <v>347.05151999999998</v>
      </c>
      <c r="I651" s="266"/>
      <c r="J651" s="266"/>
      <c r="K651" s="266">
        <f t="shared" si="186"/>
        <v>435.93</v>
      </c>
      <c r="L651" s="266"/>
      <c r="M651" s="266"/>
      <c r="N651" s="266">
        <f t="shared" si="187"/>
        <v>2615.58</v>
      </c>
      <c r="O651" s="267"/>
      <c r="P651" s="45"/>
      <c r="Q651" s="45"/>
      <c r="R651" s="45"/>
      <c r="S651" s="45"/>
      <c r="T651" s="45"/>
      <c r="U651" s="45"/>
      <c r="V651" s="45"/>
      <c r="W651" s="45"/>
      <c r="X651" s="45"/>
      <c r="Y651" s="45"/>
      <c r="Z651" s="45"/>
      <c r="AA651" s="45"/>
      <c r="AB651" s="45"/>
      <c r="AC651" s="45"/>
      <c r="AD651" s="45"/>
      <c r="AE651" s="45"/>
      <c r="AF651" s="45"/>
      <c r="AG651" s="45"/>
      <c r="AH651" s="45"/>
      <c r="AI651" s="45"/>
    </row>
    <row r="652" spans="1:35" ht="15.75" customHeight="1" x14ac:dyDescent="0.2">
      <c r="A652" s="45"/>
      <c r="B652" s="263" t="s">
        <v>2275</v>
      </c>
      <c r="C652" s="264" t="s">
        <v>1038</v>
      </c>
      <c r="D652" s="263" t="s">
        <v>73</v>
      </c>
      <c r="E652" s="263" t="s">
        <v>1039</v>
      </c>
      <c r="F652" s="265" t="s">
        <v>52</v>
      </c>
      <c r="G652" s="382">
        <v>1</v>
      </c>
      <c r="H652" s="266">
        <f>VLOOKUP(C652,CPUS!C:K,9,0)</f>
        <v>335.79599999999999</v>
      </c>
      <c r="I652" s="266"/>
      <c r="J652" s="266"/>
      <c r="K652" s="266">
        <f t="shared" si="186"/>
        <v>421.79</v>
      </c>
      <c r="L652" s="266"/>
      <c r="M652" s="266"/>
      <c r="N652" s="266">
        <f t="shared" si="187"/>
        <v>421.79</v>
      </c>
      <c r="O652" s="267"/>
      <c r="P652" s="45"/>
      <c r="Q652" s="45"/>
      <c r="R652" s="45"/>
      <c r="S652" s="45"/>
      <c r="T652" s="45"/>
      <c r="U652" s="45"/>
      <c r="V652" s="45"/>
      <c r="W652" s="45"/>
      <c r="X652" s="45"/>
      <c r="Y652" s="45"/>
      <c r="Z652" s="45"/>
      <c r="AA652" s="45"/>
      <c r="AB652" s="45"/>
      <c r="AC652" s="45"/>
      <c r="AD652" s="45"/>
      <c r="AE652" s="45"/>
      <c r="AF652" s="45"/>
      <c r="AG652" s="45"/>
      <c r="AH652" s="45"/>
      <c r="AI652" s="45"/>
    </row>
    <row r="653" spans="1:35" ht="15.75" customHeight="1" x14ac:dyDescent="0.2">
      <c r="A653" s="45"/>
      <c r="B653" s="263" t="s">
        <v>2276</v>
      </c>
      <c r="C653" s="264">
        <v>91837</v>
      </c>
      <c r="D653" s="263" t="s">
        <v>50</v>
      </c>
      <c r="E653" s="263" t="s">
        <v>1668</v>
      </c>
      <c r="F653" s="265" t="s">
        <v>83</v>
      </c>
      <c r="G653" s="382">
        <v>3.5</v>
      </c>
      <c r="H653" s="266">
        <f>VLOOKUP(C653,SINAPIJAN26!A:D,4,0)</f>
        <v>28.47</v>
      </c>
      <c r="I653" s="266"/>
      <c r="J653" s="266"/>
      <c r="K653" s="266">
        <f t="shared" si="186"/>
        <v>35.76</v>
      </c>
      <c r="L653" s="266"/>
      <c r="M653" s="266"/>
      <c r="N653" s="266">
        <f t="shared" si="187"/>
        <v>125.16</v>
      </c>
      <c r="O653" s="267"/>
      <c r="P653" s="45"/>
      <c r="Q653" s="45"/>
      <c r="R653" s="45"/>
      <c r="S653" s="45"/>
      <c r="T653" s="45"/>
      <c r="U653" s="45"/>
      <c r="V653" s="45"/>
      <c r="W653" s="45"/>
      <c r="X653" s="45"/>
      <c r="Y653" s="45"/>
      <c r="Z653" s="45"/>
      <c r="AA653" s="45"/>
      <c r="AB653" s="45"/>
      <c r="AC653" s="45"/>
      <c r="AD653" s="45"/>
      <c r="AE653" s="45"/>
      <c r="AF653" s="45"/>
      <c r="AG653" s="45"/>
      <c r="AH653" s="45"/>
      <c r="AI653" s="45"/>
    </row>
    <row r="654" spans="1:35" ht="15.75" customHeight="1" x14ac:dyDescent="0.2">
      <c r="A654" s="45"/>
      <c r="B654" s="263" t="s">
        <v>2277</v>
      </c>
      <c r="C654" s="264">
        <v>91835</v>
      </c>
      <c r="D654" s="263" t="s">
        <v>50</v>
      </c>
      <c r="E654" s="263" t="s">
        <v>1669</v>
      </c>
      <c r="F654" s="265" t="s">
        <v>83</v>
      </c>
      <c r="G654" s="382">
        <v>123.7</v>
      </c>
      <c r="H654" s="266">
        <f>VLOOKUP(C654,SINAPIJAN26!A:D,4,0)</f>
        <v>23.7</v>
      </c>
      <c r="I654" s="266"/>
      <c r="J654" s="266"/>
      <c r="K654" s="266">
        <f t="shared" si="186"/>
        <v>29.77</v>
      </c>
      <c r="L654" s="266"/>
      <c r="M654" s="266"/>
      <c r="N654" s="266">
        <f t="shared" si="187"/>
        <v>3682.55</v>
      </c>
      <c r="O654" s="267"/>
      <c r="P654" s="45"/>
      <c r="Q654" s="45"/>
      <c r="R654" s="45"/>
      <c r="S654" s="45"/>
      <c r="T654" s="45"/>
      <c r="U654" s="45"/>
      <c r="V654" s="45"/>
      <c r="W654" s="45"/>
      <c r="X654" s="45"/>
      <c r="Y654" s="45"/>
      <c r="Z654" s="45"/>
      <c r="AA654" s="45"/>
      <c r="AB654" s="45"/>
      <c r="AC654" s="45"/>
      <c r="AD654" s="45"/>
      <c r="AE654" s="45"/>
      <c r="AF654" s="45"/>
      <c r="AG654" s="45"/>
      <c r="AH654" s="45"/>
      <c r="AI654" s="45"/>
    </row>
    <row r="655" spans="1:35" ht="15.75" customHeight="1" x14ac:dyDescent="0.2">
      <c r="A655" s="45"/>
      <c r="B655" s="263" t="s">
        <v>2278</v>
      </c>
      <c r="C655" s="264">
        <v>101875</v>
      </c>
      <c r="D655" s="263" t="s">
        <v>50</v>
      </c>
      <c r="E655" s="263" t="s">
        <v>1722</v>
      </c>
      <c r="F655" s="265" t="s">
        <v>52</v>
      </c>
      <c r="G655" s="382">
        <v>1</v>
      </c>
      <c r="H655" s="266">
        <f>VLOOKUP(C655,SINAPIJAN26!A:D,4,0)</f>
        <v>409.33</v>
      </c>
      <c r="I655" s="266"/>
      <c r="J655" s="266"/>
      <c r="K655" s="266">
        <f t="shared" si="186"/>
        <v>514.16</v>
      </c>
      <c r="L655" s="266"/>
      <c r="M655" s="266"/>
      <c r="N655" s="266">
        <f t="shared" si="187"/>
        <v>514.16</v>
      </c>
      <c r="O655" s="267"/>
      <c r="P655" s="45"/>
      <c r="Q655" s="45"/>
      <c r="R655" s="45"/>
      <c r="S655" s="45"/>
      <c r="T655" s="45"/>
      <c r="U655" s="45"/>
      <c r="V655" s="45"/>
      <c r="W655" s="45"/>
      <c r="X655" s="45"/>
      <c r="Y655" s="45"/>
      <c r="Z655" s="45"/>
      <c r="AA655" s="45"/>
      <c r="AB655" s="45"/>
      <c r="AC655" s="45"/>
      <c r="AD655" s="45"/>
      <c r="AE655" s="45"/>
      <c r="AF655" s="45"/>
      <c r="AG655" s="45"/>
      <c r="AH655" s="45"/>
      <c r="AI655" s="45"/>
    </row>
    <row r="656" spans="1:35" ht="15.75" customHeight="1" x14ac:dyDescent="0.2">
      <c r="A656" s="45"/>
      <c r="B656" s="259" t="s">
        <v>502</v>
      </c>
      <c r="C656" s="259"/>
      <c r="D656" s="259"/>
      <c r="E656" s="259" t="s">
        <v>470</v>
      </c>
      <c r="F656" s="259"/>
      <c r="G656" s="185"/>
      <c r="H656" s="185"/>
      <c r="I656" s="259"/>
      <c r="J656" s="259"/>
      <c r="K656" s="259"/>
      <c r="L656" s="259"/>
      <c r="M656" s="259"/>
      <c r="N656" s="261">
        <f>SUM(N657)</f>
        <v>1391.04</v>
      </c>
      <c r="O656" s="262"/>
      <c r="P656" s="45"/>
      <c r="Q656" s="45"/>
      <c r="R656" s="45"/>
      <c r="S656" s="45"/>
      <c r="T656" s="45"/>
      <c r="U656" s="45"/>
      <c r="V656" s="45"/>
      <c r="W656" s="45"/>
      <c r="X656" s="45"/>
      <c r="Y656" s="45"/>
      <c r="Z656" s="45"/>
      <c r="AA656" s="45"/>
      <c r="AB656" s="45"/>
      <c r="AC656" s="45"/>
      <c r="AD656" s="45"/>
      <c r="AE656" s="45"/>
      <c r="AF656" s="45"/>
      <c r="AG656" s="45"/>
      <c r="AH656" s="45"/>
      <c r="AI656" s="45"/>
    </row>
    <row r="657" spans="1:35" ht="15.75" customHeight="1" x14ac:dyDescent="0.2">
      <c r="A657" s="45"/>
      <c r="B657" s="263" t="s">
        <v>2279</v>
      </c>
      <c r="C657" s="264" t="s">
        <v>17576</v>
      </c>
      <c r="D657" s="263" t="s">
        <v>73</v>
      </c>
      <c r="E657" s="263" t="s">
        <v>2381</v>
      </c>
      <c r="F657" s="265" t="s">
        <v>52</v>
      </c>
      <c r="G657" s="382">
        <v>32</v>
      </c>
      <c r="H657" s="266">
        <f>VLOOKUP(C657,CPUS!C:K,9,0)</f>
        <v>34.605000000000004</v>
      </c>
      <c r="I657" s="266"/>
      <c r="J657" s="266"/>
      <c r="K657" s="266">
        <f t="shared" ref="K657" si="188">ROUND(H657*(1+25.61%),2)</f>
        <v>43.47</v>
      </c>
      <c r="L657" s="266"/>
      <c r="M657" s="266"/>
      <c r="N657" s="266">
        <f t="shared" ref="N657" si="189">ROUND(K657*G657,2)</f>
        <v>1391.04</v>
      </c>
      <c r="O657" s="267"/>
      <c r="P657" s="45"/>
      <c r="Q657" s="45"/>
      <c r="R657" s="45"/>
      <c r="S657" s="45"/>
      <c r="T657" s="45"/>
      <c r="U657" s="45"/>
      <c r="V657" s="45"/>
      <c r="W657" s="45"/>
      <c r="X657" s="45"/>
      <c r="Y657" s="45"/>
      <c r="Z657" s="45"/>
      <c r="AA657" s="45"/>
      <c r="AB657" s="45"/>
      <c r="AC657" s="45"/>
      <c r="AD657" s="45"/>
      <c r="AE657" s="45"/>
      <c r="AF657" s="45"/>
      <c r="AG657" s="45"/>
      <c r="AH657" s="45"/>
      <c r="AI657" s="45"/>
    </row>
    <row r="658" spans="1:35" ht="15.75" customHeight="1" x14ac:dyDescent="0.2">
      <c r="A658" s="45"/>
      <c r="B658" s="259">
        <v>18</v>
      </c>
      <c r="C658" s="259"/>
      <c r="D658" s="259"/>
      <c r="E658" s="259" t="s">
        <v>488</v>
      </c>
      <c r="F658" s="259"/>
      <c r="G658" s="185"/>
      <c r="H658" s="185"/>
      <c r="I658" s="259"/>
      <c r="J658" s="259"/>
      <c r="K658" s="259"/>
      <c r="L658" s="259"/>
      <c r="M658" s="259"/>
      <c r="N658" s="261">
        <f>SUM(N659,N675)</f>
        <v>392553.78</v>
      </c>
      <c r="O658" s="262"/>
      <c r="P658" s="45"/>
      <c r="Q658" s="45"/>
      <c r="R658" s="45"/>
      <c r="S658" s="45"/>
      <c r="T658" s="45"/>
      <c r="U658" s="45"/>
      <c r="V658" s="45"/>
      <c r="W658" s="45"/>
      <c r="X658" s="45"/>
      <c r="Y658" s="45"/>
      <c r="Z658" s="45"/>
      <c r="AA658" s="45"/>
      <c r="AB658" s="45"/>
      <c r="AC658" s="45"/>
      <c r="AD658" s="45"/>
      <c r="AE658" s="45"/>
      <c r="AF658" s="45"/>
      <c r="AG658" s="45"/>
      <c r="AH658" s="45"/>
      <c r="AI658" s="45"/>
    </row>
    <row r="659" spans="1:35" ht="15.75" customHeight="1" x14ac:dyDescent="0.2">
      <c r="A659" s="45"/>
      <c r="B659" s="259" t="s">
        <v>505</v>
      </c>
      <c r="C659" s="259"/>
      <c r="D659" s="259"/>
      <c r="E659" s="259" t="s">
        <v>409</v>
      </c>
      <c r="F659" s="259"/>
      <c r="G659" s="185"/>
      <c r="H659" s="185"/>
      <c r="I659" s="259"/>
      <c r="J659" s="259"/>
      <c r="K659" s="259"/>
      <c r="L659" s="259"/>
      <c r="M659" s="259"/>
      <c r="N659" s="261">
        <f>SUM(N660:N674)</f>
        <v>343106.27</v>
      </c>
      <c r="O659" s="262"/>
      <c r="P659" s="45"/>
      <c r="Q659" s="45"/>
      <c r="R659" s="45"/>
      <c r="S659" s="45"/>
      <c r="T659" s="45"/>
      <c r="U659" s="45"/>
      <c r="V659" s="45"/>
      <c r="W659" s="45"/>
      <c r="X659" s="45"/>
      <c r="Y659" s="45"/>
      <c r="Z659" s="45"/>
      <c r="AA659" s="45"/>
      <c r="AB659" s="45"/>
      <c r="AC659" s="45"/>
      <c r="AD659" s="45"/>
      <c r="AE659" s="45"/>
      <c r="AF659" s="45"/>
      <c r="AG659" s="45"/>
      <c r="AH659" s="45"/>
      <c r="AI659" s="45"/>
    </row>
    <row r="660" spans="1:35" ht="15.75" customHeight="1" x14ac:dyDescent="0.2">
      <c r="A660" s="45"/>
      <c r="B660" s="263" t="s">
        <v>2280</v>
      </c>
      <c r="C660" s="264">
        <v>103289</v>
      </c>
      <c r="D660" s="263" t="s">
        <v>50</v>
      </c>
      <c r="E660" s="263" t="s">
        <v>1723</v>
      </c>
      <c r="F660" s="265" t="s">
        <v>83</v>
      </c>
      <c r="G660" s="382">
        <v>332</v>
      </c>
      <c r="H660" s="266">
        <f>VLOOKUP(C660,SINAPIJAN26!A:D,4,0)</f>
        <v>33.29</v>
      </c>
      <c r="I660" s="266"/>
      <c r="J660" s="266"/>
      <c r="K660" s="266">
        <f t="shared" ref="K660" si="190">ROUND(H660*(1+25.61%),2)</f>
        <v>41.82</v>
      </c>
      <c r="L660" s="266"/>
      <c r="M660" s="266"/>
      <c r="N660" s="266">
        <f t="shared" ref="N660" si="191">ROUND(K660*G660,2)</f>
        <v>13884.24</v>
      </c>
      <c r="O660" s="267"/>
      <c r="P660" s="45"/>
      <c r="Q660" s="45"/>
      <c r="R660" s="45"/>
      <c r="S660" s="45"/>
      <c r="T660" s="45"/>
      <c r="U660" s="45"/>
      <c r="V660" s="45"/>
      <c r="W660" s="45"/>
      <c r="X660" s="45"/>
      <c r="Y660" s="45"/>
      <c r="Z660" s="45"/>
      <c r="AA660" s="45"/>
      <c r="AB660" s="45"/>
      <c r="AC660" s="45"/>
      <c r="AD660" s="45"/>
      <c r="AE660" s="45"/>
      <c r="AF660" s="45"/>
      <c r="AG660" s="45"/>
      <c r="AH660" s="45"/>
      <c r="AI660" s="45"/>
    </row>
    <row r="661" spans="1:35" ht="15.75" customHeight="1" x14ac:dyDescent="0.2">
      <c r="A661" s="45"/>
      <c r="B661" s="263" t="s">
        <v>2281</v>
      </c>
      <c r="C661" s="264">
        <v>103290</v>
      </c>
      <c r="D661" s="263" t="s">
        <v>50</v>
      </c>
      <c r="E661" s="263" t="s">
        <v>1724</v>
      </c>
      <c r="F661" s="265" t="s">
        <v>83</v>
      </c>
      <c r="G661" s="382">
        <v>327</v>
      </c>
      <c r="H661" s="266">
        <f>VLOOKUP(C661,SINAPIJAN26!A:D,4,0)</f>
        <v>52.11</v>
      </c>
      <c r="I661" s="266"/>
      <c r="J661" s="266"/>
      <c r="K661" s="266">
        <f t="shared" ref="K661:K674" si="192">ROUND(H661*(1+25.61%),2)</f>
        <v>65.459999999999994</v>
      </c>
      <c r="L661" s="266"/>
      <c r="M661" s="266"/>
      <c r="N661" s="266">
        <f t="shared" ref="N661:N683" si="193">ROUND(K661*G661,2)</f>
        <v>21405.42</v>
      </c>
      <c r="O661" s="267"/>
      <c r="P661" s="45"/>
      <c r="Q661" s="45"/>
      <c r="R661" s="45"/>
      <c r="S661" s="45"/>
      <c r="T661" s="45"/>
      <c r="U661" s="45"/>
      <c r="V661" s="45"/>
      <c r="W661" s="45"/>
      <c r="X661" s="45"/>
      <c r="Y661" s="45"/>
      <c r="Z661" s="45"/>
      <c r="AA661" s="45"/>
      <c r="AB661" s="45"/>
      <c r="AC661" s="45"/>
      <c r="AD661" s="45"/>
      <c r="AE661" s="45"/>
      <c r="AF661" s="45"/>
      <c r="AG661" s="45"/>
      <c r="AH661" s="45"/>
      <c r="AI661" s="45"/>
    </row>
    <row r="662" spans="1:35" ht="15.75" customHeight="1" x14ac:dyDescent="0.2">
      <c r="A662" s="45"/>
      <c r="B662" s="263" t="s">
        <v>2282</v>
      </c>
      <c r="C662" s="264">
        <v>103291</v>
      </c>
      <c r="D662" s="263" t="s">
        <v>50</v>
      </c>
      <c r="E662" s="263" t="s">
        <v>1725</v>
      </c>
      <c r="F662" s="265" t="s">
        <v>83</v>
      </c>
      <c r="G662" s="382">
        <v>364</v>
      </c>
      <c r="H662" s="266">
        <f>VLOOKUP(C662,SINAPIJAN26!A:D,4,0)</f>
        <v>65.39</v>
      </c>
      <c r="I662" s="266"/>
      <c r="J662" s="266"/>
      <c r="K662" s="266">
        <f t="shared" si="192"/>
        <v>82.14</v>
      </c>
      <c r="L662" s="266"/>
      <c r="M662" s="266"/>
      <c r="N662" s="266">
        <f t="shared" si="193"/>
        <v>29898.959999999999</v>
      </c>
      <c r="O662" s="267"/>
      <c r="P662" s="45"/>
      <c r="Q662" s="45"/>
      <c r="R662" s="45"/>
      <c r="S662" s="45"/>
      <c r="T662" s="45"/>
      <c r="U662" s="45"/>
      <c r="V662" s="45"/>
      <c r="W662" s="45"/>
      <c r="X662" s="45"/>
      <c r="Y662" s="45"/>
      <c r="Z662" s="45"/>
      <c r="AA662" s="45"/>
      <c r="AB662" s="45"/>
      <c r="AC662" s="45"/>
      <c r="AD662" s="45"/>
      <c r="AE662" s="45"/>
      <c r="AF662" s="45"/>
      <c r="AG662" s="45"/>
      <c r="AH662" s="45"/>
      <c r="AI662" s="45"/>
    </row>
    <row r="663" spans="1:35" ht="15.75" customHeight="1" x14ac:dyDescent="0.2">
      <c r="A663" s="45"/>
      <c r="B663" s="263" t="s">
        <v>2283</v>
      </c>
      <c r="C663" s="264">
        <v>103292</v>
      </c>
      <c r="D663" s="263" t="s">
        <v>50</v>
      </c>
      <c r="E663" s="263" t="s">
        <v>1726</v>
      </c>
      <c r="F663" s="265" t="s">
        <v>83</v>
      </c>
      <c r="G663" s="382">
        <v>324</v>
      </c>
      <c r="H663" s="266">
        <f>VLOOKUP(C663,SINAPIJAN26!A:D,4,0)</f>
        <v>79.17</v>
      </c>
      <c r="I663" s="266"/>
      <c r="J663" s="266"/>
      <c r="K663" s="266">
        <f t="shared" si="192"/>
        <v>99.45</v>
      </c>
      <c r="L663" s="266"/>
      <c r="M663" s="266"/>
      <c r="N663" s="266">
        <f t="shared" si="193"/>
        <v>32221.8</v>
      </c>
      <c r="O663" s="267"/>
      <c r="P663" s="45"/>
      <c r="Q663" s="45"/>
      <c r="R663" s="45"/>
      <c r="S663" s="45"/>
      <c r="T663" s="45"/>
      <c r="U663" s="45"/>
      <c r="V663" s="45"/>
      <c r="W663" s="45"/>
      <c r="X663" s="45"/>
      <c r="Y663" s="45"/>
      <c r="Z663" s="45"/>
      <c r="AA663" s="45"/>
      <c r="AB663" s="45"/>
      <c r="AC663" s="45"/>
      <c r="AD663" s="45"/>
      <c r="AE663" s="45"/>
      <c r="AF663" s="45"/>
      <c r="AG663" s="45"/>
      <c r="AH663" s="45"/>
      <c r="AI663" s="45"/>
    </row>
    <row r="664" spans="1:35" ht="15.75" customHeight="1" x14ac:dyDescent="0.2">
      <c r="A664" s="45"/>
      <c r="B664" s="263" t="s">
        <v>2284</v>
      </c>
      <c r="C664" s="264" t="s">
        <v>1727</v>
      </c>
      <c r="D664" s="263" t="s">
        <v>73</v>
      </c>
      <c r="E664" s="263" t="s">
        <v>1728</v>
      </c>
      <c r="F664" s="265" t="s">
        <v>83</v>
      </c>
      <c r="G664" s="382">
        <v>138</v>
      </c>
      <c r="H664" s="266">
        <f>VLOOKUP(C664,CPUS!C:K,9,0)</f>
        <v>97.475144</v>
      </c>
      <c r="I664" s="266"/>
      <c r="J664" s="266"/>
      <c r="K664" s="266">
        <f t="shared" si="192"/>
        <v>122.44</v>
      </c>
      <c r="L664" s="266"/>
      <c r="M664" s="266"/>
      <c r="N664" s="266">
        <f t="shared" si="193"/>
        <v>16896.72</v>
      </c>
      <c r="O664" s="267"/>
      <c r="P664" s="45"/>
      <c r="Q664" s="45"/>
      <c r="R664" s="45"/>
      <c r="S664" s="45"/>
      <c r="T664" s="45"/>
      <c r="U664" s="45"/>
      <c r="V664" s="45"/>
      <c r="W664" s="45"/>
      <c r="X664" s="45"/>
      <c r="Y664" s="45"/>
      <c r="Z664" s="45"/>
      <c r="AA664" s="45"/>
      <c r="AB664" s="45"/>
      <c r="AC664" s="45"/>
      <c r="AD664" s="45"/>
      <c r="AE664" s="45"/>
      <c r="AF664" s="45"/>
      <c r="AG664" s="45"/>
      <c r="AH664" s="45"/>
      <c r="AI664" s="45"/>
    </row>
    <row r="665" spans="1:35" ht="15.75" customHeight="1" x14ac:dyDescent="0.2">
      <c r="A665" s="45"/>
      <c r="B665" s="263" t="s">
        <v>2285</v>
      </c>
      <c r="C665" s="264" t="s">
        <v>1016</v>
      </c>
      <c r="D665" s="263" t="s">
        <v>73</v>
      </c>
      <c r="E665" s="263" t="s">
        <v>1017</v>
      </c>
      <c r="F665" s="265" t="s">
        <v>83</v>
      </c>
      <c r="G665" s="382">
        <v>685</v>
      </c>
      <c r="H665" s="266">
        <f>VLOOKUP(C665,CPUS!C:K,9,0)</f>
        <v>18.629100000000001</v>
      </c>
      <c r="I665" s="266"/>
      <c r="J665" s="266"/>
      <c r="K665" s="266">
        <f t="shared" si="192"/>
        <v>23.4</v>
      </c>
      <c r="L665" s="266"/>
      <c r="M665" s="266"/>
      <c r="N665" s="266">
        <f t="shared" si="193"/>
        <v>16029</v>
      </c>
      <c r="O665" s="267"/>
      <c r="P665" s="45"/>
      <c r="Q665" s="45"/>
      <c r="R665" s="45"/>
      <c r="S665" s="45"/>
      <c r="T665" s="45"/>
      <c r="U665" s="45"/>
      <c r="V665" s="45"/>
      <c r="W665" s="45"/>
      <c r="X665" s="45"/>
      <c r="Y665" s="45"/>
      <c r="Z665" s="45"/>
      <c r="AA665" s="45"/>
      <c r="AB665" s="45"/>
      <c r="AC665" s="45"/>
      <c r="AD665" s="45"/>
      <c r="AE665" s="45"/>
      <c r="AF665" s="45"/>
      <c r="AG665" s="45"/>
      <c r="AH665" s="45"/>
      <c r="AI665" s="45"/>
    </row>
    <row r="666" spans="1:35" ht="15.75" customHeight="1" x14ac:dyDescent="0.2">
      <c r="A666" s="45"/>
      <c r="B666" s="263" t="s">
        <v>2286</v>
      </c>
      <c r="C666" s="264" t="s">
        <v>962</v>
      </c>
      <c r="D666" s="263" t="s">
        <v>73</v>
      </c>
      <c r="E666" s="263" t="s">
        <v>494</v>
      </c>
      <c r="F666" s="265" t="s">
        <v>52</v>
      </c>
      <c r="G666" s="382">
        <v>33</v>
      </c>
      <c r="H666" s="266">
        <f>VLOOKUP(C666,CPUS!C:K,9,0)</f>
        <v>245.73132000000001</v>
      </c>
      <c r="I666" s="266"/>
      <c r="J666" s="266"/>
      <c r="K666" s="266">
        <f t="shared" si="192"/>
        <v>308.66000000000003</v>
      </c>
      <c r="L666" s="266"/>
      <c r="M666" s="266"/>
      <c r="N666" s="266">
        <f t="shared" si="193"/>
        <v>10185.780000000001</v>
      </c>
      <c r="O666" s="267"/>
      <c r="P666" s="45"/>
      <c r="Q666" s="45"/>
      <c r="R666" s="45"/>
      <c r="S666" s="45"/>
      <c r="T666" s="45"/>
      <c r="U666" s="45"/>
      <c r="V666" s="45"/>
      <c r="W666" s="45"/>
      <c r="X666" s="45"/>
      <c r="Y666" s="45"/>
      <c r="Z666" s="45"/>
      <c r="AA666" s="45"/>
      <c r="AB666" s="45"/>
      <c r="AC666" s="45"/>
      <c r="AD666" s="45"/>
      <c r="AE666" s="45"/>
      <c r="AF666" s="45"/>
      <c r="AG666" s="45"/>
      <c r="AH666" s="45"/>
      <c r="AI666" s="45"/>
    </row>
    <row r="667" spans="1:35" ht="15.75" customHeight="1" x14ac:dyDescent="0.2">
      <c r="A667" s="45"/>
      <c r="B667" s="263" t="s">
        <v>2287</v>
      </c>
      <c r="C667" s="264" t="s">
        <v>930</v>
      </c>
      <c r="D667" s="263" t="s">
        <v>73</v>
      </c>
      <c r="E667" s="263" t="s">
        <v>495</v>
      </c>
      <c r="F667" s="265" t="s">
        <v>94</v>
      </c>
      <c r="G667" s="382">
        <v>1760</v>
      </c>
      <c r="H667" s="266">
        <f>VLOOKUP(C667,CPUS!C:K,9,0)</f>
        <v>71.666700000000006</v>
      </c>
      <c r="I667" s="266"/>
      <c r="J667" s="266"/>
      <c r="K667" s="266">
        <f t="shared" si="192"/>
        <v>90.02</v>
      </c>
      <c r="L667" s="266"/>
      <c r="M667" s="266"/>
      <c r="N667" s="266">
        <f t="shared" si="193"/>
        <v>158435.20000000001</v>
      </c>
      <c r="O667" s="267"/>
      <c r="P667" s="45"/>
      <c r="Q667" s="45"/>
      <c r="R667" s="45"/>
      <c r="S667" s="45"/>
      <c r="T667" s="45"/>
      <c r="U667" s="45"/>
      <c r="V667" s="45"/>
      <c r="W667" s="45"/>
      <c r="X667" s="45"/>
      <c r="Y667" s="45"/>
      <c r="Z667" s="45"/>
      <c r="AA667" s="45"/>
      <c r="AB667" s="45"/>
      <c r="AC667" s="45"/>
      <c r="AD667" s="45"/>
      <c r="AE667" s="45"/>
      <c r="AF667" s="45"/>
      <c r="AG667" s="45"/>
      <c r="AH667" s="45"/>
      <c r="AI667" s="45"/>
    </row>
    <row r="668" spans="1:35" ht="15.75" customHeight="1" x14ac:dyDescent="0.2">
      <c r="A668" s="45"/>
      <c r="B668" s="263" t="s">
        <v>2288</v>
      </c>
      <c r="C668" s="264" t="s">
        <v>1729</v>
      </c>
      <c r="D668" s="263" t="s">
        <v>73</v>
      </c>
      <c r="E668" s="263" t="s">
        <v>1730</v>
      </c>
      <c r="F668" s="265" t="s">
        <v>52</v>
      </c>
      <c r="G668" s="382">
        <v>23</v>
      </c>
      <c r="H668" s="266">
        <f>VLOOKUP(C668,CPUS!C:K,9,0)</f>
        <v>17.431000000000001</v>
      </c>
      <c r="I668" s="266"/>
      <c r="J668" s="266"/>
      <c r="K668" s="266">
        <f t="shared" si="192"/>
        <v>21.9</v>
      </c>
      <c r="L668" s="266"/>
      <c r="M668" s="266"/>
      <c r="N668" s="266">
        <f t="shared" si="193"/>
        <v>503.7</v>
      </c>
      <c r="O668" s="267"/>
      <c r="P668" s="45"/>
      <c r="Q668" s="45"/>
      <c r="R668" s="45"/>
      <c r="S668" s="45"/>
      <c r="T668" s="45"/>
      <c r="U668" s="45"/>
      <c r="V668" s="45"/>
      <c r="W668" s="45"/>
      <c r="X668" s="45"/>
      <c r="Y668" s="45"/>
      <c r="Z668" s="45"/>
      <c r="AA668" s="45"/>
      <c r="AB668" s="45"/>
      <c r="AC668" s="45"/>
      <c r="AD668" s="45"/>
      <c r="AE668" s="45"/>
      <c r="AF668" s="45"/>
      <c r="AG668" s="45"/>
      <c r="AH668" s="45"/>
      <c r="AI668" s="45"/>
    </row>
    <row r="669" spans="1:35" ht="15.75" customHeight="1" x14ac:dyDescent="0.2">
      <c r="A669" s="45"/>
      <c r="B669" s="263" t="s">
        <v>2289</v>
      </c>
      <c r="C669" s="264" t="s">
        <v>1731</v>
      </c>
      <c r="D669" s="263" t="s">
        <v>73</v>
      </c>
      <c r="E669" s="263" t="s">
        <v>1732</v>
      </c>
      <c r="F669" s="265" t="s">
        <v>83</v>
      </c>
      <c r="G669" s="382">
        <v>94</v>
      </c>
      <c r="H669" s="266">
        <f>VLOOKUP(C669,CPUS!C:K,9,0)</f>
        <v>36.341880000000003</v>
      </c>
      <c r="I669" s="266"/>
      <c r="J669" s="266"/>
      <c r="K669" s="266">
        <f t="shared" si="192"/>
        <v>45.65</v>
      </c>
      <c r="L669" s="266"/>
      <c r="M669" s="266"/>
      <c r="N669" s="266">
        <f t="shared" si="193"/>
        <v>4291.1000000000004</v>
      </c>
      <c r="O669" s="267"/>
      <c r="P669" s="45"/>
      <c r="Q669" s="45"/>
      <c r="R669" s="45"/>
      <c r="S669" s="45"/>
      <c r="T669" s="45"/>
      <c r="U669" s="45"/>
      <c r="V669" s="45"/>
      <c r="W669" s="45"/>
      <c r="X669" s="45"/>
      <c r="Y669" s="45"/>
      <c r="Z669" s="45"/>
      <c r="AA669" s="45"/>
      <c r="AB669" s="45"/>
      <c r="AC669" s="45"/>
      <c r="AD669" s="45"/>
      <c r="AE669" s="45"/>
      <c r="AF669" s="45"/>
      <c r="AG669" s="45"/>
      <c r="AH669" s="45"/>
      <c r="AI669" s="45"/>
    </row>
    <row r="670" spans="1:35" ht="15.75" customHeight="1" x14ac:dyDescent="0.2">
      <c r="A670" s="45"/>
      <c r="B670" s="263" t="s">
        <v>2290</v>
      </c>
      <c r="C670" s="264" t="s">
        <v>957</v>
      </c>
      <c r="D670" s="263" t="s">
        <v>73</v>
      </c>
      <c r="E670" s="263" t="s">
        <v>958</v>
      </c>
      <c r="F670" s="265" t="s">
        <v>52</v>
      </c>
      <c r="G670" s="382">
        <v>230</v>
      </c>
      <c r="H670" s="266">
        <f>VLOOKUP(C670,CPUS!C:K,9,0)</f>
        <v>99.484000000000009</v>
      </c>
      <c r="I670" s="266"/>
      <c r="J670" s="266"/>
      <c r="K670" s="266">
        <f t="shared" si="192"/>
        <v>124.96</v>
      </c>
      <c r="L670" s="266"/>
      <c r="M670" s="266"/>
      <c r="N670" s="266">
        <f t="shared" si="193"/>
        <v>28740.799999999999</v>
      </c>
      <c r="O670" s="267"/>
      <c r="P670" s="45"/>
      <c r="Q670" s="45"/>
      <c r="R670" s="45"/>
      <c r="S670" s="45"/>
      <c r="T670" s="45"/>
      <c r="U670" s="45"/>
      <c r="V670" s="45"/>
      <c r="W670" s="45"/>
      <c r="X670" s="45"/>
      <c r="Y670" s="45"/>
      <c r="Z670" s="45"/>
      <c r="AA670" s="45"/>
      <c r="AB670" s="45"/>
      <c r="AC670" s="45"/>
      <c r="AD670" s="45"/>
      <c r="AE670" s="45"/>
      <c r="AF670" s="45"/>
      <c r="AG670" s="45"/>
      <c r="AH670" s="45"/>
      <c r="AI670" s="45"/>
    </row>
    <row r="671" spans="1:35" ht="15.75" customHeight="1" x14ac:dyDescent="0.2">
      <c r="A671" s="45"/>
      <c r="B671" s="263" t="s">
        <v>2291</v>
      </c>
      <c r="C671" s="264" t="s">
        <v>1061</v>
      </c>
      <c r="D671" s="263" t="s">
        <v>73</v>
      </c>
      <c r="E671" s="263" t="s">
        <v>1062</v>
      </c>
      <c r="F671" s="265" t="s">
        <v>52</v>
      </c>
      <c r="G671" s="382">
        <v>670</v>
      </c>
      <c r="H671" s="266">
        <f>VLOOKUP(C671,CPUS!C:K,9,0)</f>
        <v>3.7405000000000008</v>
      </c>
      <c r="I671" s="266"/>
      <c r="J671" s="266"/>
      <c r="K671" s="266">
        <f t="shared" si="192"/>
        <v>4.7</v>
      </c>
      <c r="L671" s="266"/>
      <c r="M671" s="266"/>
      <c r="N671" s="266">
        <f t="shared" si="193"/>
        <v>3149</v>
      </c>
      <c r="O671" s="267"/>
      <c r="P671" s="45"/>
      <c r="Q671" s="45"/>
      <c r="R671" s="45"/>
      <c r="S671" s="45"/>
      <c r="T671" s="45"/>
      <c r="U671" s="45"/>
      <c r="V671" s="45"/>
      <c r="W671" s="45"/>
      <c r="X671" s="45"/>
      <c r="Y671" s="45"/>
      <c r="Z671" s="45"/>
      <c r="AA671" s="45"/>
      <c r="AB671" s="45"/>
      <c r="AC671" s="45"/>
      <c r="AD671" s="45"/>
      <c r="AE671" s="45"/>
      <c r="AF671" s="45"/>
      <c r="AG671" s="45"/>
      <c r="AH671" s="45"/>
      <c r="AI671" s="45"/>
    </row>
    <row r="672" spans="1:35" ht="15.75" customHeight="1" x14ac:dyDescent="0.2">
      <c r="A672" s="45"/>
      <c r="B672" s="263" t="s">
        <v>2292</v>
      </c>
      <c r="C672" s="264">
        <v>90460</v>
      </c>
      <c r="D672" s="263" t="s">
        <v>50</v>
      </c>
      <c r="E672" s="263" t="s">
        <v>498</v>
      </c>
      <c r="F672" s="265" t="s">
        <v>83</v>
      </c>
      <c r="G672" s="382">
        <v>180</v>
      </c>
      <c r="H672" s="266">
        <f>VLOOKUP(C672,SINAPIJAN26!A:D,4,0)</f>
        <v>28.89</v>
      </c>
      <c r="I672" s="266"/>
      <c r="J672" s="266"/>
      <c r="K672" s="266">
        <f t="shared" si="192"/>
        <v>36.29</v>
      </c>
      <c r="L672" s="266"/>
      <c r="M672" s="266"/>
      <c r="N672" s="266">
        <f t="shared" si="193"/>
        <v>6532.2</v>
      </c>
      <c r="O672" s="267"/>
      <c r="P672" s="45"/>
      <c r="Q672" s="45"/>
      <c r="R672" s="45"/>
      <c r="S672" s="45"/>
      <c r="T672" s="45"/>
      <c r="U672" s="45"/>
      <c r="V672" s="45"/>
      <c r="W672" s="45"/>
      <c r="X672" s="45"/>
      <c r="Y672" s="45"/>
      <c r="Z672" s="45"/>
      <c r="AA672" s="45"/>
      <c r="AB672" s="45"/>
      <c r="AC672" s="45"/>
      <c r="AD672" s="45"/>
      <c r="AE672" s="45"/>
      <c r="AF672" s="45"/>
      <c r="AG672" s="45"/>
      <c r="AH672" s="45"/>
      <c r="AI672" s="45"/>
    </row>
    <row r="673" spans="1:35" ht="15.75" customHeight="1" x14ac:dyDescent="0.2">
      <c r="A673" s="45"/>
      <c r="B673" s="263" t="s">
        <v>2293</v>
      </c>
      <c r="C673" s="264" t="s">
        <v>1733</v>
      </c>
      <c r="D673" s="263" t="s">
        <v>73</v>
      </c>
      <c r="E673" s="263" t="s">
        <v>1734</v>
      </c>
      <c r="F673" s="265" t="s">
        <v>52</v>
      </c>
      <c r="G673" s="382">
        <v>4</v>
      </c>
      <c r="H673" s="266">
        <f>VLOOKUP(C673,CPUS!C:K,9,0)</f>
        <v>158.19312000000002</v>
      </c>
      <c r="I673" s="266"/>
      <c r="J673" s="266"/>
      <c r="K673" s="266">
        <f t="shared" si="192"/>
        <v>198.71</v>
      </c>
      <c r="L673" s="266"/>
      <c r="M673" s="266"/>
      <c r="N673" s="266">
        <f t="shared" si="193"/>
        <v>794.84</v>
      </c>
      <c r="O673" s="267"/>
      <c r="P673" s="45"/>
      <c r="Q673" s="45"/>
      <c r="R673" s="45"/>
      <c r="S673" s="45"/>
      <c r="T673" s="45"/>
      <c r="U673" s="45"/>
      <c r="V673" s="45"/>
      <c r="W673" s="45"/>
      <c r="X673" s="45"/>
      <c r="Y673" s="45"/>
      <c r="Z673" s="45"/>
      <c r="AA673" s="45"/>
      <c r="AB673" s="45"/>
      <c r="AC673" s="45"/>
      <c r="AD673" s="45"/>
      <c r="AE673" s="45"/>
      <c r="AF673" s="45"/>
      <c r="AG673" s="45"/>
      <c r="AH673" s="45"/>
      <c r="AI673" s="45"/>
    </row>
    <row r="674" spans="1:35" ht="15.75" customHeight="1" x14ac:dyDescent="0.2">
      <c r="A674" s="45"/>
      <c r="B674" s="263" t="s">
        <v>2294</v>
      </c>
      <c r="C674" s="264">
        <v>91341</v>
      </c>
      <c r="D674" s="263" t="s">
        <v>50</v>
      </c>
      <c r="E674" s="263" t="s">
        <v>830</v>
      </c>
      <c r="F674" s="265" t="s">
        <v>43</v>
      </c>
      <c r="G674" s="382">
        <v>0.12</v>
      </c>
      <c r="H674" s="266">
        <f>VLOOKUP(C674,SINAPIJAN26!A:D,4,0)</f>
        <v>912.31</v>
      </c>
      <c r="I674" s="266"/>
      <c r="J674" s="266"/>
      <c r="K674" s="266">
        <f t="shared" si="192"/>
        <v>1145.95</v>
      </c>
      <c r="L674" s="266"/>
      <c r="M674" s="266"/>
      <c r="N674" s="266">
        <f t="shared" si="193"/>
        <v>137.51</v>
      </c>
      <c r="O674" s="267"/>
      <c r="P674" s="45"/>
      <c r="Q674" s="45"/>
      <c r="R674" s="45"/>
      <c r="S674" s="45"/>
      <c r="T674" s="45"/>
      <c r="U674" s="45"/>
      <c r="V674" s="45"/>
      <c r="W674" s="45"/>
      <c r="X674" s="45"/>
      <c r="Y674" s="45"/>
      <c r="Z674" s="45"/>
      <c r="AA674" s="45"/>
      <c r="AB674" s="45"/>
      <c r="AC674" s="45"/>
      <c r="AD674" s="45"/>
      <c r="AE674" s="45"/>
      <c r="AF674" s="45"/>
      <c r="AG674" s="45"/>
      <c r="AH674" s="45"/>
      <c r="AI674" s="45"/>
    </row>
    <row r="675" spans="1:35" ht="15.75" customHeight="1" x14ac:dyDescent="0.2">
      <c r="A675" s="45"/>
      <c r="B675" s="259" t="s">
        <v>506</v>
      </c>
      <c r="C675" s="259"/>
      <c r="D675" s="259"/>
      <c r="E675" s="259" t="s">
        <v>289</v>
      </c>
      <c r="F675" s="259"/>
      <c r="G675" s="185"/>
      <c r="H675" s="185"/>
      <c r="I675" s="259"/>
      <c r="J675" s="259"/>
      <c r="K675" s="259"/>
      <c r="L675" s="259"/>
      <c r="M675" s="259"/>
      <c r="N675" s="261">
        <f>SUM(N676:N683)</f>
        <v>49447.51</v>
      </c>
      <c r="O675" s="262"/>
      <c r="P675" s="45"/>
      <c r="Q675" s="45"/>
      <c r="R675" s="45"/>
      <c r="S675" s="45"/>
      <c r="T675" s="45"/>
      <c r="U675" s="45"/>
      <c r="V675" s="45"/>
      <c r="W675" s="45"/>
      <c r="X675" s="45"/>
      <c r="Y675" s="45"/>
      <c r="Z675" s="45"/>
      <c r="AA675" s="45"/>
      <c r="AB675" s="45"/>
      <c r="AC675" s="45"/>
      <c r="AD675" s="45"/>
      <c r="AE675" s="45"/>
      <c r="AF675" s="45"/>
      <c r="AG675" s="45"/>
      <c r="AH675" s="45"/>
      <c r="AI675" s="45"/>
    </row>
    <row r="676" spans="1:35" ht="15.75" customHeight="1" x14ac:dyDescent="0.2">
      <c r="A676" s="45"/>
      <c r="B676" s="263" t="s">
        <v>2295</v>
      </c>
      <c r="C676" s="264" t="s">
        <v>943</v>
      </c>
      <c r="D676" s="263" t="s">
        <v>73</v>
      </c>
      <c r="E676" s="263" t="s">
        <v>831</v>
      </c>
      <c r="F676" s="265" t="s">
        <v>52</v>
      </c>
      <c r="G676" s="382">
        <v>2</v>
      </c>
      <c r="H676" s="266">
        <f>VLOOKUP(C676,CPUS!C:K,9,0)</f>
        <v>137.69813000000002</v>
      </c>
      <c r="I676" s="266"/>
      <c r="J676" s="266"/>
      <c r="K676" s="266">
        <f>ROUND(SUM(H676*(1+17.92%)),2)</f>
        <v>162.37</v>
      </c>
      <c r="L676" s="266"/>
      <c r="M676" s="266"/>
      <c r="N676" s="266">
        <f t="shared" si="193"/>
        <v>324.74</v>
      </c>
      <c r="O676" s="267"/>
      <c r="P676" s="45"/>
      <c r="Q676" s="45"/>
      <c r="R676" s="45"/>
      <c r="S676" s="45"/>
      <c r="T676" s="45"/>
      <c r="U676" s="45"/>
      <c r="V676" s="45"/>
      <c r="W676" s="45"/>
      <c r="X676" s="45"/>
      <c r="Y676" s="45"/>
      <c r="Z676" s="45"/>
      <c r="AA676" s="45"/>
      <c r="AB676" s="45"/>
      <c r="AC676" s="45"/>
      <c r="AD676" s="45"/>
      <c r="AE676" s="45"/>
      <c r="AF676" s="45"/>
      <c r="AG676" s="45"/>
      <c r="AH676" s="45"/>
      <c r="AI676" s="45"/>
    </row>
    <row r="677" spans="1:35" ht="15.75" customHeight="1" x14ac:dyDescent="0.2">
      <c r="A677" s="45"/>
      <c r="B677" s="263" t="s">
        <v>2296</v>
      </c>
      <c r="C677" s="264" t="s">
        <v>979</v>
      </c>
      <c r="D677" s="263" t="s">
        <v>73</v>
      </c>
      <c r="E677" s="263" t="s">
        <v>501</v>
      </c>
      <c r="F677" s="265" t="s">
        <v>52</v>
      </c>
      <c r="G677" s="382">
        <v>1</v>
      </c>
      <c r="H677" s="266">
        <f>VLOOKUP(C677,CPUS!C:K,9,0)</f>
        <v>259.43597999999997</v>
      </c>
      <c r="I677" s="266"/>
      <c r="J677" s="266"/>
      <c r="K677" s="266">
        <f t="shared" ref="K677:K683" si="194">ROUND(SUM(H677*(1+17.92%)),2)</f>
        <v>305.93</v>
      </c>
      <c r="L677" s="266"/>
      <c r="M677" s="266"/>
      <c r="N677" s="266">
        <f t="shared" si="193"/>
        <v>305.93</v>
      </c>
      <c r="O677" s="267"/>
      <c r="P677" s="45"/>
      <c r="Q677" s="45"/>
      <c r="R677" s="45"/>
      <c r="S677" s="45"/>
      <c r="T677" s="45"/>
      <c r="U677" s="45"/>
      <c r="V677" s="45"/>
      <c r="W677" s="45"/>
      <c r="X677" s="45"/>
      <c r="Y677" s="45"/>
      <c r="Z677" s="45"/>
      <c r="AA677" s="45"/>
      <c r="AB677" s="45"/>
      <c r="AC677" s="45"/>
      <c r="AD677" s="45"/>
      <c r="AE677" s="45"/>
      <c r="AF677" s="45"/>
      <c r="AG677" s="45"/>
      <c r="AH677" s="45"/>
      <c r="AI677" s="45"/>
    </row>
    <row r="678" spans="1:35" ht="15.75" customHeight="1" x14ac:dyDescent="0.2">
      <c r="A678" s="45"/>
      <c r="B678" s="263" t="s">
        <v>2297</v>
      </c>
      <c r="C678" s="264" t="s">
        <v>984</v>
      </c>
      <c r="D678" s="263" t="s">
        <v>73</v>
      </c>
      <c r="E678" s="263" t="s">
        <v>832</v>
      </c>
      <c r="F678" s="265" t="s">
        <v>52</v>
      </c>
      <c r="G678" s="382">
        <v>1</v>
      </c>
      <c r="H678" s="266">
        <f>VLOOKUP(C678,CPUS!C:K,9,0)</f>
        <v>2005.4479200000001</v>
      </c>
      <c r="I678" s="266"/>
      <c r="J678" s="266"/>
      <c r="K678" s="266">
        <f t="shared" si="194"/>
        <v>2364.8200000000002</v>
      </c>
      <c r="L678" s="266"/>
      <c r="M678" s="266"/>
      <c r="N678" s="266">
        <f t="shared" si="193"/>
        <v>2364.8200000000002</v>
      </c>
      <c r="O678" s="267"/>
      <c r="P678" s="45"/>
      <c r="Q678" s="45"/>
      <c r="R678" s="45"/>
      <c r="S678" s="45"/>
      <c r="T678" s="45"/>
      <c r="U678" s="45"/>
      <c r="V678" s="45"/>
      <c r="W678" s="45"/>
      <c r="X678" s="45"/>
      <c r="Y678" s="45"/>
      <c r="Z678" s="45"/>
      <c r="AA678" s="45"/>
      <c r="AB678" s="45"/>
      <c r="AC678" s="45"/>
      <c r="AD678" s="45"/>
      <c r="AE678" s="45"/>
      <c r="AF678" s="45"/>
      <c r="AG678" s="45"/>
      <c r="AH678" s="45"/>
      <c r="AI678" s="45"/>
    </row>
    <row r="679" spans="1:35" ht="15.75" customHeight="1" x14ac:dyDescent="0.2">
      <c r="A679" s="45"/>
      <c r="B679" s="263" t="s">
        <v>2298</v>
      </c>
      <c r="C679" s="264" t="s">
        <v>17528</v>
      </c>
      <c r="D679" s="263" t="s">
        <v>73</v>
      </c>
      <c r="E679" s="263" t="s">
        <v>2382</v>
      </c>
      <c r="F679" s="265" t="s">
        <v>52</v>
      </c>
      <c r="G679" s="382">
        <v>2</v>
      </c>
      <c r="H679" s="266">
        <f>VLOOKUP(C679,CPUS!C:K,9,0)</f>
        <v>415.26</v>
      </c>
      <c r="I679" s="266"/>
      <c r="J679" s="266"/>
      <c r="K679" s="266">
        <f t="shared" si="194"/>
        <v>489.67</v>
      </c>
      <c r="L679" s="266"/>
      <c r="M679" s="266"/>
      <c r="N679" s="266">
        <f t="shared" si="193"/>
        <v>979.34</v>
      </c>
      <c r="O679" s="267"/>
      <c r="P679" s="45"/>
      <c r="Q679" s="45"/>
      <c r="R679" s="45"/>
      <c r="S679" s="45"/>
      <c r="T679" s="45"/>
      <c r="U679" s="45"/>
      <c r="V679" s="45"/>
      <c r="W679" s="45"/>
      <c r="X679" s="45"/>
      <c r="Y679" s="45"/>
      <c r="Z679" s="45"/>
      <c r="AA679" s="45"/>
      <c r="AB679" s="45"/>
      <c r="AC679" s="45"/>
      <c r="AD679" s="45"/>
      <c r="AE679" s="45"/>
      <c r="AF679" s="45"/>
      <c r="AG679" s="45"/>
      <c r="AH679" s="45"/>
      <c r="AI679" s="45"/>
    </row>
    <row r="680" spans="1:35" ht="15.75" customHeight="1" x14ac:dyDescent="0.2">
      <c r="A680" s="45"/>
      <c r="B680" s="263" t="s">
        <v>2299</v>
      </c>
      <c r="C680" s="264" t="s">
        <v>1736</v>
      </c>
      <c r="D680" s="263" t="s">
        <v>73</v>
      </c>
      <c r="E680" s="263" t="s">
        <v>2383</v>
      </c>
      <c r="F680" s="265" t="s">
        <v>52</v>
      </c>
      <c r="G680" s="382">
        <v>1</v>
      </c>
      <c r="H680" s="266">
        <f>VLOOKUP(C680,CPUS!C:K,9,0)</f>
        <v>415.26</v>
      </c>
      <c r="I680" s="266"/>
      <c r="J680" s="266"/>
      <c r="K680" s="266">
        <f t="shared" si="194"/>
        <v>489.67</v>
      </c>
      <c r="L680" s="266"/>
      <c r="M680" s="266"/>
      <c r="N680" s="266">
        <f t="shared" si="193"/>
        <v>489.67</v>
      </c>
      <c r="O680" s="267"/>
      <c r="P680" s="45"/>
      <c r="Q680" s="45"/>
      <c r="R680" s="45"/>
      <c r="S680" s="45"/>
      <c r="T680" s="45"/>
      <c r="U680" s="45"/>
      <c r="V680" s="45"/>
      <c r="W680" s="45"/>
      <c r="X680" s="45"/>
      <c r="Y680" s="45"/>
      <c r="Z680" s="45"/>
      <c r="AA680" s="45"/>
      <c r="AB680" s="45"/>
      <c r="AC680" s="45"/>
      <c r="AD680" s="45"/>
      <c r="AE680" s="45"/>
      <c r="AF680" s="45"/>
      <c r="AG680" s="45"/>
      <c r="AH680" s="45"/>
      <c r="AI680" s="45"/>
    </row>
    <row r="681" spans="1:35" ht="15.75" customHeight="1" x14ac:dyDescent="0.2">
      <c r="A681" s="45"/>
      <c r="B681" s="263" t="s">
        <v>2300</v>
      </c>
      <c r="C681" s="264" t="s">
        <v>1063</v>
      </c>
      <c r="D681" s="263" t="s">
        <v>73</v>
      </c>
      <c r="E681" s="263" t="s">
        <v>503</v>
      </c>
      <c r="F681" s="265" t="s">
        <v>52</v>
      </c>
      <c r="G681" s="382">
        <v>1</v>
      </c>
      <c r="H681" s="266">
        <f>VLOOKUP(C681,CPUS!C:K,9,0)</f>
        <v>68.788319999999999</v>
      </c>
      <c r="I681" s="266"/>
      <c r="J681" s="266"/>
      <c r="K681" s="266">
        <f t="shared" si="194"/>
        <v>81.12</v>
      </c>
      <c r="L681" s="266"/>
      <c r="M681" s="266"/>
      <c r="N681" s="266">
        <f t="shared" si="193"/>
        <v>81.12</v>
      </c>
      <c r="O681" s="267"/>
      <c r="P681" s="45"/>
      <c r="Q681" s="45"/>
      <c r="R681" s="45"/>
      <c r="S681" s="45"/>
      <c r="T681" s="45"/>
      <c r="U681" s="45"/>
      <c r="V681" s="45"/>
      <c r="W681" s="45"/>
      <c r="X681" s="45"/>
      <c r="Y681" s="45"/>
      <c r="Z681" s="45"/>
      <c r="AA681" s="45"/>
      <c r="AB681" s="45"/>
      <c r="AC681" s="45"/>
      <c r="AD681" s="45"/>
      <c r="AE681" s="45"/>
      <c r="AF681" s="45"/>
      <c r="AG681" s="45"/>
      <c r="AH681" s="45"/>
      <c r="AI681" s="45"/>
    </row>
    <row r="682" spans="1:35" ht="15.75" customHeight="1" x14ac:dyDescent="0.2">
      <c r="A682" s="45"/>
      <c r="B682" s="263" t="s">
        <v>2549</v>
      </c>
      <c r="C682" s="264">
        <v>103273</v>
      </c>
      <c r="D682" s="263" t="s">
        <v>50</v>
      </c>
      <c r="E682" s="263" t="s">
        <v>2551</v>
      </c>
      <c r="F682" s="265" t="s">
        <v>52</v>
      </c>
      <c r="G682" s="382">
        <v>2</v>
      </c>
      <c r="H682" s="266">
        <f>VLOOKUP(C682,SINAPIJAN26!A:D,4,0)</f>
        <v>12949.15</v>
      </c>
      <c r="I682" s="266"/>
      <c r="J682" s="266"/>
      <c r="K682" s="266">
        <f t="shared" si="194"/>
        <v>15269.64</v>
      </c>
      <c r="L682" s="266"/>
      <c r="M682" s="266"/>
      <c r="N682" s="266">
        <f t="shared" si="193"/>
        <v>30539.279999999999</v>
      </c>
      <c r="O682" s="267"/>
      <c r="P682" s="45"/>
      <c r="Q682" s="45"/>
      <c r="R682" s="45"/>
      <c r="S682" s="45"/>
      <c r="T682" s="45"/>
      <c r="U682" s="45"/>
      <c r="V682" s="45"/>
      <c r="W682" s="45"/>
      <c r="X682" s="45"/>
      <c r="Y682" s="45"/>
      <c r="Z682" s="45"/>
      <c r="AA682" s="45"/>
      <c r="AB682" s="45"/>
      <c r="AC682" s="45"/>
      <c r="AD682" s="45"/>
      <c r="AE682" s="45"/>
      <c r="AF682" s="45"/>
      <c r="AG682" s="45"/>
      <c r="AH682" s="45"/>
      <c r="AI682" s="45"/>
    </row>
    <row r="683" spans="1:35" ht="15.75" customHeight="1" x14ac:dyDescent="0.2">
      <c r="A683" s="45"/>
      <c r="B683" s="263" t="s">
        <v>2552</v>
      </c>
      <c r="C683" s="264">
        <v>103271</v>
      </c>
      <c r="D683" s="263" t="s">
        <v>50</v>
      </c>
      <c r="E683" s="263" t="s">
        <v>2554</v>
      </c>
      <c r="F683" s="265" t="s">
        <v>52</v>
      </c>
      <c r="G683" s="382">
        <v>1</v>
      </c>
      <c r="H683" s="266">
        <f>VLOOKUP(C683,SINAPIJAN26!A:D,4,0)</f>
        <v>12179.96</v>
      </c>
      <c r="I683" s="266"/>
      <c r="J683" s="266"/>
      <c r="K683" s="266">
        <f t="shared" si="194"/>
        <v>14362.61</v>
      </c>
      <c r="L683" s="266"/>
      <c r="M683" s="266"/>
      <c r="N683" s="266">
        <f t="shared" si="193"/>
        <v>14362.61</v>
      </c>
      <c r="O683" s="267"/>
      <c r="P683" s="45"/>
      <c r="Q683" s="45"/>
      <c r="R683" s="45"/>
      <c r="S683" s="45"/>
      <c r="T683" s="45"/>
      <c r="U683" s="45"/>
      <c r="V683" s="45"/>
      <c r="W683" s="45"/>
      <c r="X683" s="45"/>
      <c r="Y683" s="45"/>
      <c r="Z683" s="45"/>
      <c r="AA683" s="45"/>
      <c r="AB683" s="45"/>
      <c r="AC683" s="45"/>
      <c r="AD683" s="45"/>
      <c r="AE683" s="45"/>
      <c r="AF683" s="45"/>
      <c r="AG683" s="45"/>
      <c r="AH683" s="45"/>
      <c r="AI683" s="45"/>
    </row>
    <row r="684" spans="1:35" ht="15.75" customHeight="1" x14ac:dyDescent="0.2">
      <c r="A684" s="45"/>
      <c r="B684" s="259">
        <v>19</v>
      </c>
      <c r="C684" s="259"/>
      <c r="D684" s="259"/>
      <c r="E684" s="259" t="s">
        <v>504</v>
      </c>
      <c r="F684" s="259"/>
      <c r="G684" s="185"/>
      <c r="H684" s="185"/>
      <c r="I684" s="259"/>
      <c r="J684" s="259"/>
      <c r="K684" s="259"/>
      <c r="L684" s="259"/>
      <c r="M684" s="259"/>
      <c r="N684" s="261">
        <f>SUM(N685:N706)</f>
        <v>72928.460000000006</v>
      </c>
      <c r="O684" s="262"/>
      <c r="P684" s="45"/>
      <c r="Q684" s="45"/>
      <c r="R684" s="45"/>
      <c r="S684" s="45"/>
      <c r="T684" s="45"/>
      <c r="U684" s="45"/>
      <c r="V684" s="45"/>
      <c r="W684" s="45"/>
      <c r="X684" s="45"/>
      <c r="Y684" s="45"/>
      <c r="Z684" s="45"/>
      <c r="AA684" s="45"/>
      <c r="AB684" s="45"/>
      <c r="AC684" s="45"/>
      <c r="AD684" s="45"/>
      <c r="AE684" s="45"/>
      <c r="AF684" s="45"/>
      <c r="AG684" s="45"/>
      <c r="AH684" s="45"/>
      <c r="AI684" s="45"/>
    </row>
    <row r="685" spans="1:35" ht="15.75" customHeight="1" x14ac:dyDescent="0.2">
      <c r="A685" s="45"/>
      <c r="B685" s="263" t="s">
        <v>508</v>
      </c>
      <c r="C685" s="264">
        <v>91940</v>
      </c>
      <c r="D685" s="263" t="s">
        <v>50</v>
      </c>
      <c r="E685" s="263" t="s">
        <v>413</v>
      </c>
      <c r="F685" s="265" t="s">
        <v>52</v>
      </c>
      <c r="G685" s="382">
        <v>99</v>
      </c>
      <c r="H685" s="266">
        <f>VLOOKUP(C685,SINAPIJAN26!A:D,4,0)</f>
        <v>24.21</v>
      </c>
      <c r="I685" s="266"/>
      <c r="J685" s="266"/>
      <c r="K685" s="266">
        <f t="shared" ref="K685" si="195">ROUND(H685*(1+25.61%),2)</f>
        <v>30.41</v>
      </c>
      <c r="L685" s="266"/>
      <c r="M685" s="266"/>
      <c r="N685" s="266">
        <f t="shared" ref="N685" si="196">ROUND(K685*G685,2)</f>
        <v>3010.59</v>
      </c>
      <c r="O685" s="267"/>
      <c r="P685" s="45"/>
      <c r="Q685" s="45"/>
      <c r="R685" s="45"/>
      <c r="S685" s="45"/>
      <c r="T685" s="45"/>
      <c r="U685" s="45"/>
      <c r="V685" s="45"/>
      <c r="W685" s="45"/>
      <c r="X685" s="45"/>
      <c r="Y685" s="45"/>
      <c r="Z685" s="45"/>
      <c r="AA685" s="45"/>
      <c r="AB685" s="45"/>
      <c r="AC685" s="45"/>
      <c r="AD685" s="45"/>
      <c r="AE685" s="45"/>
      <c r="AF685" s="45"/>
      <c r="AG685" s="45"/>
      <c r="AH685" s="45"/>
      <c r="AI685" s="45"/>
    </row>
    <row r="686" spans="1:35" ht="15.75" customHeight="1" x14ac:dyDescent="0.2">
      <c r="A686" s="45"/>
      <c r="B686" s="263" t="s">
        <v>509</v>
      </c>
      <c r="C686" s="264" t="s">
        <v>975</v>
      </c>
      <c r="D686" s="263" t="s">
        <v>73</v>
      </c>
      <c r="E686" s="263" t="s">
        <v>646</v>
      </c>
      <c r="F686" s="265" t="s">
        <v>419</v>
      </c>
      <c r="G686" s="382">
        <v>1116</v>
      </c>
      <c r="H686" s="266">
        <f>VLOOKUP(C686,CPUS!C:K,9,0)</f>
        <v>4.4596000000000009</v>
      </c>
      <c r="I686" s="266"/>
      <c r="J686" s="266"/>
      <c r="K686" s="266">
        <f t="shared" ref="K686:K706" si="197">ROUND(H686*(1+25.61%),2)</f>
        <v>5.6</v>
      </c>
      <c r="L686" s="266"/>
      <c r="M686" s="266"/>
      <c r="N686" s="266">
        <f t="shared" ref="N686:N706" si="198">ROUND(K686*G686,2)</f>
        <v>6249.6</v>
      </c>
      <c r="O686" s="267"/>
      <c r="P686" s="45"/>
      <c r="Q686" s="45"/>
      <c r="R686" s="45"/>
      <c r="S686" s="45"/>
      <c r="T686" s="45"/>
      <c r="U686" s="45"/>
      <c r="V686" s="45"/>
      <c r="W686" s="45"/>
      <c r="X686" s="45"/>
      <c r="Y686" s="45"/>
      <c r="Z686" s="45"/>
      <c r="AA686" s="45"/>
      <c r="AB686" s="45"/>
      <c r="AC686" s="45"/>
      <c r="AD686" s="45"/>
      <c r="AE686" s="45"/>
      <c r="AF686" s="45"/>
      <c r="AG686" s="45"/>
      <c r="AH686" s="45"/>
      <c r="AI686" s="45"/>
    </row>
    <row r="687" spans="1:35" ht="15.75" customHeight="1" x14ac:dyDescent="0.2">
      <c r="A687" s="45"/>
      <c r="B687" s="263" t="s">
        <v>510</v>
      </c>
      <c r="C687" s="264" t="s">
        <v>1033</v>
      </c>
      <c r="D687" s="263" t="s">
        <v>73</v>
      </c>
      <c r="E687" s="263" t="s">
        <v>420</v>
      </c>
      <c r="F687" s="265" t="s">
        <v>419</v>
      </c>
      <c r="G687" s="382">
        <v>180</v>
      </c>
      <c r="H687" s="266">
        <f>VLOOKUP(C687,CPUS!C:K,9,0)</f>
        <v>8.1184800000000017</v>
      </c>
      <c r="I687" s="266"/>
      <c r="J687" s="266"/>
      <c r="K687" s="266">
        <f t="shared" si="197"/>
        <v>10.199999999999999</v>
      </c>
      <c r="L687" s="266"/>
      <c r="M687" s="266"/>
      <c r="N687" s="266">
        <f t="shared" si="198"/>
        <v>1836</v>
      </c>
      <c r="O687" s="267"/>
      <c r="P687" s="45"/>
      <c r="Q687" s="45"/>
      <c r="R687" s="45"/>
      <c r="S687" s="45"/>
      <c r="T687" s="45"/>
      <c r="U687" s="45"/>
      <c r="V687" s="45"/>
      <c r="W687" s="45"/>
      <c r="X687" s="45"/>
      <c r="Y687" s="45"/>
      <c r="Z687" s="45"/>
      <c r="AA687" s="45"/>
      <c r="AB687" s="45"/>
      <c r="AC687" s="45"/>
      <c r="AD687" s="45"/>
      <c r="AE687" s="45"/>
      <c r="AF687" s="45"/>
      <c r="AG687" s="45"/>
      <c r="AH687" s="45"/>
      <c r="AI687" s="45"/>
    </row>
    <row r="688" spans="1:35" ht="15.75" customHeight="1" x14ac:dyDescent="0.2">
      <c r="A688" s="45"/>
      <c r="B688" s="263" t="s">
        <v>2301</v>
      </c>
      <c r="C688" s="264" t="s">
        <v>1010</v>
      </c>
      <c r="D688" s="263" t="s">
        <v>73</v>
      </c>
      <c r="E688" s="263" t="s">
        <v>421</v>
      </c>
      <c r="F688" s="265" t="s">
        <v>52</v>
      </c>
      <c r="G688" s="382">
        <v>180</v>
      </c>
      <c r="H688" s="266">
        <f>VLOOKUP(C688,CPUS!C:K,9,0)</f>
        <v>13.86026</v>
      </c>
      <c r="I688" s="266"/>
      <c r="J688" s="266"/>
      <c r="K688" s="266">
        <f t="shared" si="197"/>
        <v>17.41</v>
      </c>
      <c r="L688" s="266"/>
      <c r="M688" s="266"/>
      <c r="N688" s="266">
        <f t="shared" si="198"/>
        <v>3133.8</v>
      </c>
      <c r="O688" s="267"/>
      <c r="P688" s="45"/>
      <c r="Q688" s="45"/>
      <c r="R688" s="45"/>
      <c r="S688" s="45"/>
      <c r="T688" s="45"/>
      <c r="U688" s="45"/>
      <c r="V688" s="45"/>
      <c r="W688" s="45"/>
      <c r="X688" s="45"/>
      <c r="Y688" s="45"/>
      <c r="Z688" s="45"/>
      <c r="AA688" s="45"/>
      <c r="AB688" s="45"/>
      <c r="AC688" s="45"/>
      <c r="AD688" s="45"/>
      <c r="AE688" s="45"/>
      <c r="AF688" s="45"/>
      <c r="AG688" s="45"/>
      <c r="AH688" s="45"/>
      <c r="AI688" s="45"/>
    </row>
    <row r="689" spans="1:35" ht="15.75" customHeight="1" x14ac:dyDescent="0.2">
      <c r="A689" s="45"/>
      <c r="B689" s="263" t="s">
        <v>2302</v>
      </c>
      <c r="C689" s="264" t="s">
        <v>1045</v>
      </c>
      <c r="D689" s="263" t="s">
        <v>73</v>
      </c>
      <c r="E689" s="263" t="s">
        <v>423</v>
      </c>
      <c r="F689" s="265" t="s">
        <v>52</v>
      </c>
      <c r="G689" s="382">
        <v>180</v>
      </c>
      <c r="H689" s="266">
        <f>VLOOKUP(C689,CPUS!C:K,9,0)</f>
        <v>5.7951199999999998</v>
      </c>
      <c r="I689" s="266"/>
      <c r="J689" s="266"/>
      <c r="K689" s="266">
        <f t="shared" si="197"/>
        <v>7.28</v>
      </c>
      <c r="L689" s="266"/>
      <c r="M689" s="266"/>
      <c r="N689" s="266">
        <f t="shared" si="198"/>
        <v>1310.4000000000001</v>
      </c>
      <c r="O689" s="267"/>
      <c r="P689" s="45"/>
      <c r="Q689" s="45"/>
      <c r="R689" s="45"/>
      <c r="S689" s="45"/>
      <c r="T689" s="45"/>
      <c r="U689" s="45"/>
      <c r="V689" s="45"/>
      <c r="W689" s="45"/>
      <c r="X689" s="45"/>
      <c r="Y689" s="45"/>
      <c r="Z689" s="45"/>
      <c r="AA689" s="45"/>
      <c r="AB689" s="45"/>
      <c r="AC689" s="45"/>
      <c r="AD689" s="45"/>
      <c r="AE689" s="45"/>
      <c r="AF689" s="45"/>
      <c r="AG689" s="45"/>
      <c r="AH689" s="45"/>
      <c r="AI689" s="45"/>
    </row>
    <row r="690" spans="1:35" ht="15.75" customHeight="1" x14ac:dyDescent="0.2">
      <c r="A690" s="45"/>
      <c r="B690" s="263" t="s">
        <v>2303</v>
      </c>
      <c r="C690" s="264" t="s">
        <v>994</v>
      </c>
      <c r="D690" s="263" t="s">
        <v>73</v>
      </c>
      <c r="E690" s="263" t="s">
        <v>424</v>
      </c>
      <c r="F690" s="265" t="s">
        <v>83</v>
      </c>
      <c r="G690" s="382">
        <v>180</v>
      </c>
      <c r="H690" s="266">
        <f>VLOOKUP(C690,CPUS!C:K,9,0)</f>
        <v>27.292480000000001</v>
      </c>
      <c r="I690" s="266"/>
      <c r="J690" s="266"/>
      <c r="K690" s="266">
        <f t="shared" si="197"/>
        <v>34.28</v>
      </c>
      <c r="L690" s="266"/>
      <c r="M690" s="266"/>
      <c r="N690" s="266">
        <f t="shared" si="198"/>
        <v>6170.4</v>
      </c>
      <c r="O690" s="267"/>
      <c r="P690" s="45"/>
      <c r="Q690" s="45"/>
      <c r="R690" s="45"/>
      <c r="S690" s="45"/>
      <c r="T690" s="45"/>
      <c r="U690" s="45"/>
      <c r="V690" s="45"/>
      <c r="W690" s="45"/>
      <c r="X690" s="45"/>
      <c r="Y690" s="45"/>
      <c r="Z690" s="45"/>
      <c r="AA690" s="45"/>
      <c r="AB690" s="45"/>
      <c r="AC690" s="45"/>
      <c r="AD690" s="45"/>
      <c r="AE690" s="45"/>
      <c r="AF690" s="45"/>
      <c r="AG690" s="45"/>
      <c r="AH690" s="45"/>
      <c r="AI690" s="45"/>
    </row>
    <row r="691" spans="1:35" ht="15.75" customHeight="1" x14ac:dyDescent="0.2">
      <c r="A691" s="45"/>
      <c r="B691" s="263" t="s">
        <v>2304</v>
      </c>
      <c r="C691" s="264" t="s">
        <v>1069</v>
      </c>
      <c r="D691" s="263" t="s">
        <v>73</v>
      </c>
      <c r="E691" s="263" t="s">
        <v>435</v>
      </c>
      <c r="F691" s="265" t="s">
        <v>52</v>
      </c>
      <c r="G691" s="382">
        <v>19</v>
      </c>
      <c r="H691" s="266">
        <f>VLOOKUP(C691,CPUS!C:K,9,0)</f>
        <v>145.60527999999999</v>
      </c>
      <c r="I691" s="266"/>
      <c r="J691" s="266"/>
      <c r="K691" s="266">
        <f t="shared" si="197"/>
        <v>182.89</v>
      </c>
      <c r="L691" s="266"/>
      <c r="M691" s="266"/>
      <c r="N691" s="266">
        <f t="shared" si="198"/>
        <v>3474.91</v>
      </c>
      <c r="O691" s="267"/>
      <c r="P691" s="45"/>
      <c r="Q691" s="45"/>
      <c r="R691" s="45"/>
      <c r="S691" s="45"/>
      <c r="T691" s="45"/>
      <c r="U691" s="45"/>
      <c r="V691" s="45"/>
      <c r="W691" s="45"/>
      <c r="X691" s="45"/>
      <c r="Y691" s="45"/>
      <c r="Z691" s="45"/>
      <c r="AA691" s="45"/>
      <c r="AB691" s="45"/>
      <c r="AC691" s="45"/>
      <c r="AD691" s="45"/>
      <c r="AE691" s="45"/>
      <c r="AF691" s="45"/>
      <c r="AG691" s="45"/>
      <c r="AH691" s="45"/>
      <c r="AI691" s="45"/>
    </row>
    <row r="692" spans="1:35" ht="15.75" customHeight="1" x14ac:dyDescent="0.2">
      <c r="A692" s="45"/>
      <c r="B692" s="263" t="s">
        <v>2305</v>
      </c>
      <c r="C692" s="264">
        <v>98307</v>
      </c>
      <c r="D692" s="263" t="s">
        <v>50</v>
      </c>
      <c r="E692" s="263" t="s">
        <v>2639</v>
      </c>
      <c r="F692" s="265" t="s">
        <v>52</v>
      </c>
      <c r="G692" s="382">
        <v>62</v>
      </c>
      <c r="H692" s="266">
        <f>VLOOKUP(C692,SINAPIJAN26!A:D,4,0)</f>
        <v>56.54</v>
      </c>
      <c r="I692" s="266"/>
      <c r="J692" s="266"/>
      <c r="K692" s="266">
        <f t="shared" si="197"/>
        <v>71.02</v>
      </c>
      <c r="L692" s="266"/>
      <c r="M692" s="266"/>
      <c r="N692" s="266">
        <f t="shared" si="198"/>
        <v>4403.24</v>
      </c>
      <c r="O692" s="267"/>
      <c r="P692" s="45"/>
      <c r="Q692" s="45"/>
      <c r="R692" s="45"/>
      <c r="S692" s="45"/>
      <c r="T692" s="45"/>
      <c r="U692" s="45"/>
      <c r="V692" s="45"/>
      <c r="W692" s="45"/>
      <c r="X692" s="45"/>
      <c r="Y692" s="45"/>
      <c r="Z692" s="45"/>
      <c r="AA692" s="45"/>
      <c r="AB692" s="45"/>
      <c r="AC692" s="45"/>
      <c r="AD692" s="45"/>
      <c r="AE692" s="45"/>
      <c r="AF692" s="45"/>
      <c r="AG692" s="45"/>
      <c r="AH692" s="45"/>
      <c r="AI692" s="45"/>
    </row>
    <row r="693" spans="1:35" ht="15.75" customHeight="1" x14ac:dyDescent="0.2">
      <c r="A693" s="45"/>
      <c r="B693" s="263" t="s">
        <v>2306</v>
      </c>
      <c r="C693" s="264" t="s">
        <v>1064</v>
      </c>
      <c r="D693" s="263" t="s">
        <v>73</v>
      </c>
      <c r="E693" s="263" t="s">
        <v>819</v>
      </c>
      <c r="F693" s="265" t="s">
        <v>52</v>
      </c>
      <c r="G693" s="382">
        <v>14</v>
      </c>
      <c r="H693" s="266">
        <f>VLOOKUP(C693,CPUS!C:K,9,0)</f>
        <v>16.961600000000001</v>
      </c>
      <c r="I693" s="266"/>
      <c r="J693" s="266"/>
      <c r="K693" s="266">
        <f t="shared" si="197"/>
        <v>21.31</v>
      </c>
      <c r="L693" s="266"/>
      <c r="M693" s="266"/>
      <c r="N693" s="266">
        <f t="shared" si="198"/>
        <v>298.33999999999997</v>
      </c>
      <c r="O693" s="267"/>
      <c r="P693" s="45"/>
      <c r="Q693" s="45"/>
      <c r="R693" s="45"/>
      <c r="S693" s="45"/>
      <c r="T693" s="45"/>
      <c r="U693" s="45"/>
      <c r="V693" s="45"/>
      <c r="W693" s="45"/>
      <c r="X693" s="45"/>
      <c r="Y693" s="45"/>
      <c r="Z693" s="45"/>
      <c r="AA693" s="45"/>
      <c r="AB693" s="45"/>
      <c r="AC693" s="45"/>
      <c r="AD693" s="45"/>
      <c r="AE693" s="45"/>
      <c r="AF693" s="45"/>
      <c r="AG693" s="45"/>
      <c r="AH693" s="45"/>
      <c r="AI693" s="45"/>
    </row>
    <row r="694" spans="1:35" ht="15.75" customHeight="1" x14ac:dyDescent="0.2">
      <c r="A694" s="45"/>
      <c r="B694" s="263" t="s">
        <v>2307</v>
      </c>
      <c r="C694" s="264" t="s">
        <v>1046</v>
      </c>
      <c r="D694" s="263" t="s">
        <v>73</v>
      </c>
      <c r="E694" s="263" t="s">
        <v>460</v>
      </c>
      <c r="F694" s="265" t="s">
        <v>52</v>
      </c>
      <c r="G694" s="382">
        <v>65</v>
      </c>
      <c r="H694" s="266">
        <f>VLOOKUP(C694,CPUS!C:K,9,0)</f>
        <v>14.982320000000001</v>
      </c>
      <c r="I694" s="266"/>
      <c r="J694" s="266"/>
      <c r="K694" s="266">
        <f t="shared" si="197"/>
        <v>18.82</v>
      </c>
      <c r="L694" s="266"/>
      <c r="M694" s="266"/>
      <c r="N694" s="266">
        <f t="shared" si="198"/>
        <v>1223.3</v>
      </c>
      <c r="O694" s="267"/>
      <c r="P694" s="45"/>
      <c r="Q694" s="45"/>
      <c r="R694" s="45"/>
      <c r="S694" s="45"/>
      <c r="T694" s="45"/>
      <c r="U694" s="45"/>
      <c r="V694" s="45"/>
      <c r="W694" s="45"/>
      <c r="X694" s="45"/>
      <c r="Y694" s="45"/>
      <c r="Z694" s="45"/>
      <c r="AA694" s="45"/>
      <c r="AB694" s="45"/>
      <c r="AC694" s="45"/>
      <c r="AD694" s="45"/>
      <c r="AE694" s="45"/>
      <c r="AF694" s="45"/>
      <c r="AG694" s="45"/>
      <c r="AH694" s="45"/>
      <c r="AI694" s="45"/>
    </row>
    <row r="695" spans="1:35" ht="15.75" customHeight="1" x14ac:dyDescent="0.2">
      <c r="A695" s="45"/>
      <c r="B695" s="263" t="s">
        <v>2308</v>
      </c>
      <c r="C695" s="264" t="s">
        <v>1737</v>
      </c>
      <c r="D695" s="263" t="s">
        <v>73</v>
      </c>
      <c r="E695" s="263" t="s">
        <v>2384</v>
      </c>
      <c r="F695" s="265" t="s">
        <v>52</v>
      </c>
      <c r="G695" s="382">
        <v>7</v>
      </c>
      <c r="H695" s="266">
        <f>VLOOKUP(C695,CPUS!C:K,9,0)</f>
        <v>30.042000000000002</v>
      </c>
      <c r="I695" s="266"/>
      <c r="J695" s="266"/>
      <c r="K695" s="266">
        <f t="shared" si="197"/>
        <v>37.74</v>
      </c>
      <c r="L695" s="266"/>
      <c r="M695" s="266"/>
      <c r="N695" s="266">
        <f t="shared" si="198"/>
        <v>264.18</v>
      </c>
      <c r="O695" s="267"/>
      <c r="P695" s="45"/>
      <c r="Q695" s="45"/>
      <c r="R695" s="45"/>
      <c r="S695" s="45"/>
      <c r="T695" s="45"/>
      <c r="U695" s="45"/>
      <c r="V695" s="45"/>
      <c r="W695" s="45"/>
      <c r="X695" s="45"/>
      <c r="Y695" s="45"/>
      <c r="Z695" s="45"/>
      <c r="AA695" s="45"/>
      <c r="AB695" s="45"/>
      <c r="AC695" s="45"/>
      <c r="AD695" s="45"/>
      <c r="AE695" s="45"/>
      <c r="AF695" s="45"/>
      <c r="AG695" s="45"/>
      <c r="AH695" s="45"/>
      <c r="AI695" s="45"/>
    </row>
    <row r="696" spans="1:35" ht="15.75" customHeight="1" x14ac:dyDescent="0.2">
      <c r="A696" s="45"/>
      <c r="B696" s="263" t="s">
        <v>2309</v>
      </c>
      <c r="C696" s="264" t="s">
        <v>1738</v>
      </c>
      <c r="D696" s="263" t="s">
        <v>73</v>
      </c>
      <c r="E696" s="263" t="s">
        <v>2385</v>
      </c>
      <c r="F696" s="265" t="s">
        <v>83</v>
      </c>
      <c r="G696" s="382">
        <v>203.1</v>
      </c>
      <c r="H696" s="266">
        <f>VLOOKUP(C696,CPUS!C:K,9,0)</f>
        <v>42.254000000000005</v>
      </c>
      <c r="I696" s="266"/>
      <c r="J696" s="266"/>
      <c r="K696" s="266">
        <f t="shared" si="197"/>
        <v>53.08</v>
      </c>
      <c r="L696" s="266"/>
      <c r="M696" s="266"/>
      <c r="N696" s="266">
        <f t="shared" si="198"/>
        <v>10780.55</v>
      </c>
      <c r="O696" s="267"/>
      <c r="P696" s="45"/>
      <c r="Q696" s="45"/>
      <c r="R696" s="45"/>
      <c r="S696" s="45"/>
      <c r="T696" s="45"/>
      <c r="U696" s="45"/>
      <c r="V696" s="45"/>
      <c r="W696" s="45"/>
      <c r="X696" s="45"/>
      <c r="Y696" s="45"/>
      <c r="Z696" s="45"/>
      <c r="AA696" s="45"/>
      <c r="AB696" s="45"/>
      <c r="AC696" s="45"/>
      <c r="AD696" s="45"/>
      <c r="AE696" s="45"/>
      <c r="AF696" s="45"/>
      <c r="AG696" s="45"/>
      <c r="AH696" s="45"/>
      <c r="AI696" s="45"/>
    </row>
    <row r="697" spans="1:35" ht="15.75" customHeight="1" x14ac:dyDescent="0.2">
      <c r="A697" s="45"/>
      <c r="B697" s="263" t="s">
        <v>2310</v>
      </c>
      <c r="C697" s="264" t="s">
        <v>1739</v>
      </c>
      <c r="D697" s="263" t="s">
        <v>73</v>
      </c>
      <c r="E697" s="263" t="s">
        <v>2386</v>
      </c>
      <c r="F697" s="265" t="s">
        <v>52</v>
      </c>
      <c r="G697" s="382">
        <v>180</v>
      </c>
      <c r="H697" s="266">
        <f>VLOOKUP(C697,CPUS!C:K,9,0)</f>
        <v>20.122000000000003</v>
      </c>
      <c r="I697" s="266"/>
      <c r="J697" s="266"/>
      <c r="K697" s="266">
        <f t="shared" si="197"/>
        <v>25.28</v>
      </c>
      <c r="L697" s="266"/>
      <c r="M697" s="266"/>
      <c r="N697" s="266">
        <f t="shared" si="198"/>
        <v>4550.3999999999996</v>
      </c>
      <c r="O697" s="267"/>
      <c r="P697" s="45"/>
      <c r="Q697" s="45"/>
      <c r="R697" s="45"/>
      <c r="S697" s="45"/>
      <c r="T697" s="45"/>
      <c r="U697" s="45"/>
      <c r="V697" s="45"/>
      <c r="W697" s="45"/>
      <c r="X697" s="45"/>
      <c r="Y697" s="45"/>
      <c r="Z697" s="45"/>
      <c r="AA697" s="45"/>
      <c r="AB697" s="45"/>
      <c r="AC697" s="45"/>
      <c r="AD697" s="45"/>
      <c r="AE697" s="45"/>
      <c r="AF697" s="45"/>
      <c r="AG697" s="45"/>
      <c r="AH697" s="45"/>
      <c r="AI697" s="45"/>
    </row>
    <row r="698" spans="1:35" ht="15.75" customHeight="1" x14ac:dyDescent="0.2">
      <c r="A698" s="45"/>
      <c r="B698" s="263" t="s">
        <v>2311</v>
      </c>
      <c r="C698" s="264" t="s">
        <v>1035</v>
      </c>
      <c r="D698" s="263" t="s">
        <v>73</v>
      </c>
      <c r="E698" s="263" t="s">
        <v>1036</v>
      </c>
      <c r="F698" s="265" t="s">
        <v>52</v>
      </c>
      <c r="G698" s="382">
        <v>528</v>
      </c>
      <c r="H698" s="266">
        <f>VLOOKUP(C698,CPUS!C:K,9,0)</f>
        <v>1.91936</v>
      </c>
      <c r="I698" s="266"/>
      <c r="J698" s="266"/>
      <c r="K698" s="266">
        <f t="shared" si="197"/>
        <v>2.41</v>
      </c>
      <c r="L698" s="266"/>
      <c r="M698" s="266"/>
      <c r="N698" s="266">
        <f t="shared" si="198"/>
        <v>1272.48</v>
      </c>
      <c r="O698" s="267"/>
      <c r="P698" s="45"/>
      <c r="Q698" s="45"/>
      <c r="R698" s="45"/>
      <c r="S698" s="45"/>
      <c r="T698" s="45"/>
      <c r="U698" s="45"/>
      <c r="V698" s="45"/>
      <c r="W698" s="45"/>
      <c r="X698" s="45"/>
      <c r="Y698" s="45"/>
      <c r="Z698" s="45"/>
      <c r="AA698" s="45"/>
      <c r="AB698" s="45"/>
      <c r="AC698" s="45"/>
      <c r="AD698" s="45"/>
      <c r="AE698" s="45"/>
      <c r="AF698" s="45"/>
      <c r="AG698" s="45"/>
      <c r="AH698" s="45"/>
      <c r="AI698" s="45"/>
    </row>
    <row r="699" spans="1:35" ht="15.75" customHeight="1" x14ac:dyDescent="0.2">
      <c r="A699" s="45"/>
      <c r="B699" s="263" t="s">
        <v>2312</v>
      </c>
      <c r="C699" s="264" t="s">
        <v>1741</v>
      </c>
      <c r="D699" s="263" t="s">
        <v>73</v>
      </c>
      <c r="E699" s="263" t="s">
        <v>2388</v>
      </c>
      <c r="F699" s="265" t="s">
        <v>52</v>
      </c>
      <c r="G699" s="382">
        <v>4</v>
      </c>
      <c r="H699" s="266">
        <f>VLOOKUP(C699,CPUS!C:K,9,0)</f>
        <v>42.742000000000004</v>
      </c>
      <c r="I699" s="266"/>
      <c r="J699" s="266"/>
      <c r="K699" s="266">
        <f t="shared" si="197"/>
        <v>53.69</v>
      </c>
      <c r="L699" s="266"/>
      <c r="M699" s="266"/>
      <c r="N699" s="266">
        <f t="shared" si="198"/>
        <v>214.76</v>
      </c>
      <c r="O699" s="267"/>
      <c r="P699" s="45"/>
      <c r="Q699" s="45"/>
      <c r="R699" s="45"/>
      <c r="S699" s="45"/>
      <c r="T699" s="45"/>
      <c r="U699" s="45"/>
      <c r="V699" s="45"/>
      <c r="W699" s="45"/>
      <c r="X699" s="45"/>
      <c r="Y699" s="45"/>
      <c r="Z699" s="45"/>
      <c r="AA699" s="45"/>
      <c r="AB699" s="45"/>
      <c r="AC699" s="45"/>
      <c r="AD699" s="45"/>
      <c r="AE699" s="45"/>
      <c r="AF699" s="45"/>
      <c r="AG699" s="45"/>
      <c r="AH699" s="45"/>
      <c r="AI699" s="45"/>
    </row>
    <row r="700" spans="1:35" ht="15.75" customHeight="1" x14ac:dyDescent="0.2">
      <c r="A700" s="45"/>
      <c r="B700" s="263" t="s">
        <v>2313</v>
      </c>
      <c r="C700" s="264" t="s">
        <v>1049</v>
      </c>
      <c r="D700" s="263" t="s">
        <v>73</v>
      </c>
      <c r="E700" s="263" t="s">
        <v>869</v>
      </c>
      <c r="F700" s="265" t="s">
        <v>52</v>
      </c>
      <c r="G700" s="382">
        <v>132</v>
      </c>
      <c r="H700" s="266">
        <f>VLOOKUP(C700,CPUS!C:K,9,0)</f>
        <v>13.133679999999998</v>
      </c>
      <c r="I700" s="266"/>
      <c r="J700" s="266"/>
      <c r="K700" s="266">
        <f t="shared" si="197"/>
        <v>16.5</v>
      </c>
      <c r="L700" s="266"/>
      <c r="M700" s="266"/>
      <c r="N700" s="266">
        <f t="shared" si="198"/>
        <v>2178</v>
      </c>
      <c r="O700" s="267"/>
      <c r="P700" s="45"/>
      <c r="Q700" s="45"/>
      <c r="R700" s="45"/>
      <c r="S700" s="45"/>
      <c r="T700" s="45"/>
      <c r="U700" s="45"/>
      <c r="V700" s="45"/>
      <c r="W700" s="45"/>
      <c r="X700" s="45"/>
      <c r="Y700" s="45"/>
      <c r="Z700" s="45"/>
      <c r="AA700" s="45"/>
      <c r="AB700" s="45"/>
      <c r="AC700" s="45"/>
      <c r="AD700" s="45"/>
      <c r="AE700" s="45"/>
      <c r="AF700" s="45"/>
      <c r="AG700" s="45"/>
      <c r="AH700" s="45"/>
      <c r="AI700" s="45"/>
    </row>
    <row r="701" spans="1:35" ht="15.75" customHeight="1" x14ac:dyDescent="0.2">
      <c r="A701" s="45"/>
      <c r="B701" s="263" t="s">
        <v>2314</v>
      </c>
      <c r="C701" s="264" t="s">
        <v>1740</v>
      </c>
      <c r="D701" s="263" t="s">
        <v>73</v>
      </c>
      <c r="E701" s="263" t="s">
        <v>2387</v>
      </c>
      <c r="F701" s="265" t="s">
        <v>52</v>
      </c>
      <c r="G701" s="382">
        <v>5</v>
      </c>
      <c r="H701" s="266">
        <f>VLOOKUP(C701,CPUS!C:K,9,0)</f>
        <v>26.523500000000002</v>
      </c>
      <c r="I701" s="266"/>
      <c r="J701" s="266"/>
      <c r="K701" s="266">
        <f t="shared" si="197"/>
        <v>33.32</v>
      </c>
      <c r="L701" s="266"/>
      <c r="M701" s="266"/>
      <c r="N701" s="266">
        <f t="shared" si="198"/>
        <v>166.6</v>
      </c>
      <c r="O701" s="267"/>
      <c r="P701" s="45"/>
      <c r="Q701" s="45"/>
      <c r="R701" s="45"/>
      <c r="S701" s="45"/>
      <c r="T701" s="45"/>
      <c r="U701" s="45"/>
      <c r="V701" s="45"/>
      <c r="W701" s="45"/>
      <c r="X701" s="45"/>
      <c r="Y701" s="45"/>
      <c r="Z701" s="45"/>
      <c r="AA701" s="45"/>
      <c r="AB701" s="45"/>
      <c r="AC701" s="45"/>
      <c r="AD701" s="45"/>
      <c r="AE701" s="45"/>
      <c r="AF701" s="45"/>
      <c r="AG701" s="45"/>
      <c r="AH701" s="45"/>
      <c r="AI701" s="45"/>
    </row>
    <row r="702" spans="1:35" ht="15.75" customHeight="1" x14ac:dyDescent="0.2">
      <c r="A702" s="45"/>
      <c r="B702" s="263" t="s">
        <v>2315</v>
      </c>
      <c r="C702" s="264">
        <v>91837</v>
      </c>
      <c r="D702" s="263" t="s">
        <v>50</v>
      </c>
      <c r="E702" s="263" t="s">
        <v>1668</v>
      </c>
      <c r="F702" s="265" t="s">
        <v>83</v>
      </c>
      <c r="G702" s="382">
        <v>370.4</v>
      </c>
      <c r="H702" s="266">
        <f>VLOOKUP(C702,SINAPIJAN26!A:D,4,0)</f>
        <v>28.47</v>
      </c>
      <c r="I702" s="266"/>
      <c r="J702" s="266"/>
      <c r="K702" s="266">
        <f t="shared" si="197"/>
        <v>35.76</v>
      </c>
      <c r="L702" s="266"/>
      <c r="M702" s="266"/>
      <c r="N702" s="266">
        <f t="shared" si="198"/>
        <v>13245.5</v>
      </c>
      <c r="O702" s="267"/>
      <c r="P702" s="45"/>
      <c r="Q702" s="45"/>
      <c r="R702" s="45"/>
      <c r="S702" s="45"/>
      <c r="T702" s="45"/>
      <c r="U702" s="45"/>
      <c r="V702" s="45"/>
      <c r="W702" s="45"/>
      <c r="X702" s="45"/>
      <c r="Y702" s="45"/>
      <c r="Z702" s="45"/>
      <c r="AA702" s="45"/>
      <c r="AB702" s="45"/>
      <c r="AC702" s="45"/>
      <c r="AD702" s="45"/>
      <c r="AE702" s="45"/>
      <c r="AF702" s="45"/>
      <c r="AG702" s="45"/>
      <c r="AH702" s="45"/>
      <c r="AI702" s="45"/>
    </row>
    <row r="703" spans="1:35" ht="15.75" customHeight="1" x14ac:dyDescent="0.2">
      <c r="A703" s="45"/>
      <c r="B703" s="263" t="s">
        <v>2316</v>
      </c>
      <c r="C703" s="264">
        <v>91835</v>
      </c>
      <c r="D703" s="263" t="s">
        <v>50</v>
      </c>
      <c r="E703" s="263" t="s">
        <v>1669</v>
      </c>
      <c r="F703" s="265" t="s">
        <v>83</v>
      </c>
      <c r="G703" s="382">
        <v>209.9</v>
      </c>
      <c r="H703" s="266">
        <f>VLOOKUP(C703,SINAPIJAN26!A:D,4,0)</f>
        <v>23.7</v>
      </c>
      <c r="I703" s="266"/>
      <c r="J703" s="266"/>
      <c r="K703" s="266">
        <f t="shared" si="197"/>
        <v>29.77</v>
      </c>
      <c r="L703" s="266"/>
      <c r="M703" s="266"/>
      <c r="N703" s="266">
        <f t="shared" si="198"/>
        <v>6248.72</v>
      </c>
      <c r="O703" s="267"/>
      <c r="P703" s="45"/>
      <c r="Q703" s="45"/>
      <c r="R703" s="45"/>
      <c r="S703" s="45"/>
      <c r="T703" s="45"/>
      <c r="U703" s="45"/>
      <c r="V703" s="45"/>
      <c r="W703" s="45"/>
      <c r="X703" s="45"/>
      <c r="Y703" s="45"/>
      <c r="Z703" s="45"/>
      <c r="AA703" s="45"/>
      <c r="AB703" s="45"/>
      <c r="AC703" s="45"/>
      <c r="AD703" s="45"/>
      <c r="AE703" s="45"/>
      <c r="AF703" s="45"/>
      <c r="AG703" s="45"/>
      <c r="AH703" s="45"/>
      <c r="AI703" s="45"/>
    </row>
    <row r="704" spans="1:35" ht="15.75" customHeight="1" x14ac:dyDescent="0.2">
      <c r="A704" s="45"/>
      <c r="B704" s="263" t="s">
        <v>2317</v>
      </c>
      <c r="C704" s="264">
        <v>93008</v>
      </c>
      <c r="D704" s="263" t="s">
        <v>50</v>
      </c>
      <c r="E704" s="263" t="s">
        <v>464</v>
      </c>
      <c r="F704" s="265" t="s">
        <v>83</v>
      </c>
      <c r="G704" s="382">
        <v>35.299999999999997</v>
      </c>
      <c r="H704" s="266">
        <f>VLOOKUP(C704,SINAPIJAN26!A:D,4,0)</f>
        <v>19.61</v>
      </c>
      <c r="I704" s="266"/>
      <c r="J704" s="266"/>
      <c r="K704" s="266">
        <f t="shared" si="197"/>
        <v>24.63</v>
      </c>
      <c r="L704" s="266"/>
      <c r="M704" s="266"/>
      <c r="N704" s="266">
        <f t="shared" si="198"/>
        <v>869.44</v>
      </c>
      <c r="O704" s="267"/>
      <c r="P704" s="45"/>
      <c r="Q704" s="45"/>
      <c r="R704" s="45"/>
      <c r="S704" s="45"/>
      <c r="T704" s="45"/>
      <c r="U704" s="45"/>
      <c r="V704" s="45"/>
      <c r="W704" s="45"/>
      <c r="X704" s="45"/>
      <c r="Y704" s="45"/>
      <c r="Z704" s="45"/>
      <c r="AA704" s="45"/>
      <c r="AB704" s="45"/>
      <c r="AC704" s="45"/>
      <c r="AD704" s="45"/>
      <c r="AE704" s="45"/>
      <c r="AF704" s="45"/>
      <c r="AG704" s="45"/>
      <c r="AH704" s="45"/>
      <c r="AI704" s="45"/>
    </row>
    <row r="705" spans="1:35" ht="15.75" customHeight="1" x14ac:dyDescent="0.2">
      <c r="A705" s="45"/>
      <c r="B705" s="263" t="s">
        <v>2318</v>
      </c>
      <c r="C705" s="264">
        <v>91865</v>
      </c>
      <c r="D705" s="263" t="s">
        <v>50</v>
      </c>
      <c r="E705" s="263" t="s">
        <v>466</v>
      </c>
      <c r="F705" s="265" t="s">
        <v>83</v>
      </c>
      <c r="G705" s="382">
        <v>28.7</v>
      </c>
      <c r="H705" s="266">
        <f>VLOOKUP(C705,SINAPIJAN26!A:D,4,0)</f>
        <v>21.26</v>
      </c>
      <c r="I705" s="266"/>
      <c r="J705" s="266"/>
      <c r="K705" s="266">
        <f t="shared" si="197"/>
        <v>26.7</v>
      </c>
      <c r="L705" s="266"/>
      <c r="M705" s="266"/>
      <c r="N705" s="266">
        <f t="shared" si="198"/>
        <v>766.29</v>
      </c>
      <c r="O705" s="267"/>
      <c r="P705" s="45"/>
      <c r="Q705" s="45"/>
      <c r="R705" s="45"/>
      <c r="S705" s="45"/>
      <c r="T705" s="45"/>
      <c r="U705" s="45"/>
      <c r="V705" s="45"/>
      <c r="W705" s="45"/>
      <c r="X705" s="45"/>
      <c r="Y705" s="45"/>
      <c r="Z705" s="45"/>
      <c r="AA705" s="45"/>
      <c r="AB705" s="45"/>
      <c r="AC705" s="45"/>
      <c r="AD705" s="45"/>
      <c r="AE705" s="45"/>
      <c r="AF705" s="45"/>
      <c r="AG705" s="45"/>
      <c r="AH705" s="45"/>
      <c r="AI705" s="45"/>
    </row>
    <row r="706" spans="1:35" ht="15.75" customHeight="1" x14ac:dyDescent="0.2">
      <c r="A706" s="45"/>
      <c r="B706" s="263" t="s">
        <v>2319</v>
      </c>
      <c r="C706" s="264" t="s">
        <v>1058</v>
      </c>
      <c r="D706" s="263" t="s">
        <v>73</v>
      </c>
      <c r="E706" s="263" t="s">
        <v>901</v>
      </c>
      <c r="F706" s="265" t="s">
        <v>52</v>
      </c>
      <c r="G706" s="382">
        <v>37</v>
      </c>
      <c r="H706" s="266">
        <f>VLOOKUP(C706,CPUS!C:K,9,0)</f>
        <v>27.134</v>
      </c>
      <c r="I706" s="266"/>
      <c r="J706" s="266"/>
      <c r="K706" s="266">
        <f t="shared" si="197"/>
        <v>34.08</v>
      </c>
      <c r="L706" s="266"/>
      <c r="M706" s="266"/>
      <c r="N706" s="266">
        <f t="shared" si="198"/>
        <v>1260.96</v>
      </c>
      <c r="O706" s="267"/>
      <c r="P706" s="45"/>
      <c r="Q706" s="45"/>
      <c r="R706" s="45"/>
      <c r="S706" s="45"/>
      <c r="T706" s="45"/>
      <c r="U706" s="45"/>
      <c r="V706" s="45"/>
      <c r="W706" s="45"/>
      <c r="X706" s="45"/>
      <c r="Y706" s="45"/>
      <c r="Z706" s="45"/>
      <c r="AA706" s="45"/>
      <c r="AB706" s="45"/>
      <c r="AC706" s="45"/>
      <c r="AD706" s="45"/>
      <c r="AE706" s="45"/>
      <c r="AF706" s="45"/>
      <c r="AG706" s="45"/>
      <c r="AH706" s="45"/>
      <c r="AI706" s="45"/>
    </row>
    <row r="707" spans="1:35" ht="15.75" customHeight="1" x14ac:dyDescent="0.2">
      <c r="A707" s="45"/>
      <c r="B707" s="259">
        <v>20</v>
      </c>
      <c r="C707" s="259"/>
      <c r="D707" s="259"/>
      <c r="E707" s="259" t="s">
        <v>511</v>
      </c>
      <c r="F707" s="259"/>
      <c r="G707" s="185"/>
      <c r="H707" s="185"/>
      <c r="I707" s="259"/>
      <c r="J707" s="259"/>
      <c r="K707" s="259"/>
      <c r="L707" s="259"/>
      <c r="M707" s="259"/>
      <c r="N707" s="261">
        <f>SUM(N708,N710,N712,N714)</f>
        <v>158411.29999999999</v>
      </c>
      <c r="O707" s="262"/>
      <c r="P707" s="45"/>
      <c r="Q707" s="45"/>
      <c r="R707" s="45"/>
      <c r="S707" s="45"/>
      <c r="T707" s="45"/>
      <c r="U707" s="45"/>
      <c r="V707" s="45"/>
      <c r="W707" s="45"/>
      <c r="X707" s="45"/>
      <c r="Y707" s="45"/>
      <c r="Z707" s="45"/>
      <c r="AA707" s="45"/>
      <c r="AB707" s="45"/>
      <c r="AC707" s="45"/>
      <c r="AD707" s="45"/>
      <c r="AE707" s="45"/>
      <c r="AF707" s="45"/>
      <c r="AG707" s="45"/>
      <c r="AH707" s="45"/>
      <c r="AI707" s="45"/>
    </row>
    <row r="708" spans="1:35" ht="15.75" customHeight="1" x14ac:dyDescent="0.2">
      <c r="A708" s="45"/>
      <c r="B708" s="259" t="s">
        <v>512</v>
      </c>
      <c r="C708" s="259"/>
      <c r="D708" s="259"/>
      <c r="E708" s="259" t="s">
        <v>513</v>
      </c>
      <c r="F708" s="259"/>
      <c r="G708" s="185"/>
      <c r="H708" s="185"/>
      <c r="I708" s="259"/>
      <c r="J708" s="259"/>
      <c r="K708" s="259"/>
      <c r="L708" s="259"/>
      <c r="M708" s="259"/>
      <c r="N708" s="261">
        <f>SUM(N709)</f>
        <v>1415.17</v>
      </c>
      <c r="O708" s="262"/>
      <c r="P708" s="45"/>
      <c r="Q708" s="45"/>
      <c r="R708" s="45"/>
      <c r="S708" s="45"/>
      <c r="T708" s="45"/>
      <c r="U708" s="45"/>
      <c r="V708" s="45"/>
      <c r="W708" s="45"/>
      <c r="X708" s="45"/>
      <c r="Y708" s="45"/>
      <c r="Z708" s="45"/>
      <c r="AA708" s="45"/>
      <c r="AB708" s="45"/>
      <c r="AC708" s="45"/>
      <c r="AD708" s="45"/>
      <c r="AE708" s="45"/>
      <c r="AF708" s="45"/>
      <c r="AG708" s="45"/>
      <c r="AH708" s="45"/>
      <c r="AI708" s="45"/>
    </row>
    <row r="709" spans="1:35" ht="15.75" customHeight="1" x14ac:dyDescent="0.2">
      <c r="A709" s="45"/>
      <c r="B709" s="263" t="s">
        <v>1749</v>
      </c>
      <c r="C709" s="264">
        <v>104658</v>
      </c>
      <c r="D709" s="263" t="s">
        <v>50</v>
      </c>
      <c r="E709" s="263" t="s">
        <v>923</v>
      </c>
      <c r="F709" s="265" t="s">
        <v>43</v>
      </c>
      <c r="G709" s="382">
        <v>6.32</v>
      </c>
      <c r="H709" s="266">
        <f>VLOOKUP(C709,SINAPIJAN26!A:D,4,0)</f>
        <v>178.27</v>
      </c>
      <c r="I709" s="266"/>
      <c r="J709" s="266"/>
      <c r="K709" s="266">
        <f t="shared" ref="K709" si="199">ROUND(H709*(1+25.61%),2)</f>
        <v>223.92</v>
      </c>
      <c r="L709" s="266"/>
      <c r="M709" s="266"/>
      <c r="N709" s="266">
        <f t="shared" ref="N709" si="200">ROUND(K709*G709,2)</f>
        <v>1415.17</v>
      </c>
      <c r="O709" s="267"/>
      <c r="P709" s="45"/>
      <c r="Q709" s="45"/>
      <c r="R709" s="45"/>
      <c r="S709" s="45"/>
      <c r="T709" s="45"/>
      <c r="U709" s="45"/>
      <c r="V709" s="45"/>
      <c r="W709" s="45"/>
      <c r="X709" s="45"/>
      <c r="Y709" s="45"/>
      <c r="Z709" s="45"/>
      <c r="AA709" s="45"/>
      <c r="AB709" s="45"/>
      <c r="AC709" s="45"/>
      <c r="AD709" s="45"/>
      <c r="AE709" s="45"/>
      <c r="AF709" s="45"/>
      <c r="AG709" s="45"/>
      <c r="AH709" s="45"/>
      <c r="AI709" s="45"/>
    </row>
    <row r="710" spans="1:35" ht="15.75" customHeight="1" x14ac:dyDescent="0.2">
      <c r="A710" s="45"/>
      <c r="B710" s="259" t="s">
        <v>514</v>
      </c>
      <c r="C710" s="259"/>
      <c r="D710" s="259"/>
      <c r="E710" s="259" t="s">
        <v>515</v>
      </c>
      <c r="F710" s="259"/>
      <c r="G710" s="185"/>
      <c r="H710" s="185"/>
      <c r="I710" s="259"/>
      <c r="J710" s="259"/>
      <c r="K710" s="259"/>
      <c r="L710" s="259"/>
      <c r="M710" s="259"/>
      <c r="N710" s="261">
        <f>SUM(N711)</f>
        <v>16196.47</v>
      </c>
      <c r="O710" s="262"/>
      <c r="P710" s="45"/>
      <c r="Q710" s="45"/>
      <c r="R710" s="45"/>
      <c r="S710" s="45"/>
      <c r="T710" s="45"/>
      <c r="U710" s="45"/>
      <c r="V710" s="45"/>
      <c r="W710" s="45"/>
      <c r="X710" s="45"/>
      <c r="Y710" s="45"/>
      <c r="Z710" s="45"/>
      <c r="AA710" s="45"/>
      <c r="AB710" s="45"/>
      <c r="AC710" s="45"/>
      <c r="AD710" s="45"/>
      <c r="AE710" s="45"/>
      <c r="AF710" s="45"/>
      <c r="AG710" s="45"/>
      <c r="AH710" s="45"/>
      <c r="AI710" s="45"/>
    </row>
    <row r="711" spans="1:35" ht="15.75" customHeight="1" x14ac:dyDescent="0.2">
      <c r="A711" s="45"/>
      <c r="B711" s="263" t="s">
        <v>1750</v>
      </c>
      <c r="C711" s="264">
        <v>103946</v>
      </c>
      <c r="D711" s="263" t="s">
        <v>50</v>
      </c>
      <c r="E711" s="263" t="s">
        <v>1751</v>
      </c>
      <c r="F711" s="265" t="s">
        <v>43</v>
      </c>
      <c r="G711" s="382">
        <v>570.70000000000005</v>
      </c>
      <c r="H711" s="266">
        <f>VLOOKUP(C711,SINAPIJAN26!A:D,4,0)</f>
        <v>22.59</v>
      </c>
      <c r="I711" s="266"/>
      <c r="J711" s="266"/>
      <c r="K711" s="266">
        <f t="shared" ref="K711" si="201">ROUND(H711*(1+25.61%),2)</f>
        <v>28.38</v>
      </c>
      <c r="L711" s="266"/>
      <c r="M711" s="266"/>
      <c r="N711" s="266">
        <f t="shared" ref="N711" si="202">ROUND(K711*G711,2)</f>
        <v>16196.47</v>
      </c>
      <c r="O711" s="267"/>
      <c r="P711" s="45"/>
      <c r="Q711" s="45"/>
      <c r="R711" s="45"/>
      <c r="S711" s="45"/>
      <c r="T711" s="45"/>
      <c r="U711" s="45"/>
      <c r="V711" s="45"/>
      <c r="W711" s="45"/>
      <c r="X711" s="45"/>
      <c r="Y711" s="45"/>
      <c r="Z711" s="45"/>
      <c r="AA711" s="45"/>
      <c r="AB711" s="45"/>
      <c r="AC711" s="45"/>
      <c r="AD711" s="45"/>
      <c r="AE711" s="45"/>
      <c r="AF711" s="45"/>
      <c r="AG711" s="45"/>
      <c r="AH711" s="45"/>
      <c r="AI711" s="45"/>
    </row>
    <row r="712" spans="1:35" ht="15.75" customHeight="1" x14ac:dyDescent="0.2">
      <c r="A712" s="45"/>
      <c r="B712" s="259" t="s">
        <v>1752</v>
      </c>
      <c r="C712" s="259"/>
      <c r="D712" s="259"/>
      <c r="E712" s="259" t="s">
        <v>517</v>
      </c>
      <c r="F712" s="259"/>
      <c r="G712" s="185"/>
      <c r="H712" s="185"/>
      <c r="I712" s="259"/>
      <c r="J712" s="259"/>
      <c r="K712" s="259"/>
      <c r="L712" s="259"/>
      <c r="M712" s="259"/>
      <c r="N712" s="261">
        <f>SUM(N713)</f>
        <v>17662.38</v>
      </c>
      <c r="O712" s="262"/>
      <c r="P712" s="45"/>
      <c r="Q712" s="45"/>
      <c r="R712" s="45"/>
      <c r="S712" s="45"/>
      <c r="T712" s="45"/>
      <c r="U712" s="45"/>
      <c r="V712" s="45"/>
      <c r="W712" s="45"/>
      <c r="X712" s="45"/>
      <c r="Y712" s="45"/>
      <c r="Z712" s="45"/>
      <c r="AA712" s="45"/>
      <c r="AB712" s="45"/>
      <c r="AC712" s="45"/>
      <c r="AD712" s="45"/>
      <c r="AE712" s="45"/>
      <c r="AF712" s="45"/>
      <c r="AG712" s="45"/>
      <c r="AH712" s="45"/>
      <c r="AI712" s="45"/>
    </row>
    <row r="713" spans="1:35" ht="15.75" customHeight="1" x14ac:dyDescent="0.2">
      <c r="A713" s="45"/>
      <c r="B713" s="263" t="s">
        <v>1753</v>
      </c>
      <c r="C713" s="264" t="s">
        <v>1004</v>
      </c>
      <c r="D713" s="263" t="s">
        <v>73</v>
      </c>
      <c r="E713" s="263" t="s">
        <v>833</v>
      </c>
      <c r="F713" s="265" t="s">
        <v>83</v>
      </c>
      <c r="G713" s="382">
        <v>20.350000000000001</v>
      </c>
      <c r="H713" s="266">
        <f>VLOOKUP(C713,CPUS!C:K,9,0)</f>
        <v>690.97</v>
      </c>
      <c r="I713" s="266"/>
      <c r="J713" s="266"/>
      <c r="K713" s="266">
        <f t="shared" ref="K713" si="203">ROUND(H713*(1+25.61%),2)</f>
        <v>867.93</v>
      </c>
      <c r="L713" s="266"/>
      <c r="M713" s="266"/>
      <c r="N713" s="266">
        <f t="shared" ref="N713" si="204">ROUND(K713*G713,2)</f>
        <v>17662.38</v>
      </c>
      <c r="O713" s="267"/>
      <c r="P713" s="45"/>
      <c r="Q713" s="45"/>
      <c r="R713" s="45"/>
      <c r="S713" s="45"/>
      <c r="T713" s="45"/>
      <c r="U713" s="45"/>
      <c r="V713" s="45"/>
      <c r="W713" s="45"/>
      <c r="X713" s="45"/>
      <c r="Y713" s="45"/>
      <c r="Z713" s="45"/>
      <c r="AA713" s="45"/>
      <c r="AB713" s="45"/>
      <c r="AC713" s="45"/>
      <c r="AD713" s="45"/>
      <c r="AE713" s="45"/>
      <c r="AF713" s="45"/>
      <c r="AG713" s="45"/>
      <c r="AH713" s="45"/>
      <c r="AI713" s="45"/>
    </row>
    <row r="714" spans="1:35" ht="15.75" customHeight="1" x14ac:dyDescent="0.2">
      <c r="A714" s="45"/>
      <c r="B714" s="259" t="s">
        <v>17603</v>
      </c>
      <c r="C714" s="259"/>
      <c r="D714" s="259"/>
      <c r="E714" s="259" t="s">
        <v>17605</v>
      </c>
      <c r="F714" s="259"/>
      <c r="G714" s="185"/>
      <c r="H714" s="185"/>
      <c r="I714" s="259"/>
      <c r="J714" s="259"/>
      <c r="K714" s="259"/>
      <c r="L714" s="259"/>
      <c r="M714" s="259"/>
      <c r="N714" s="261">
        <f>N715</f>
        <v>123137.28</v>
      </c>
      <c r="O714" s="262"/>
      <c r="P714" s="45"/>
      <c r="Q714" s="45"/>
      <c r="R714" s="45"/>
      <c r="S714" s="45"/>
      <c r="T714" s="45"/>
      <c r="U714" s="45"/>
      <c r="V714" s="45"/>
      <c r="W714" s="45"/>
      <c r="X714" s="45"/>
      <c r="Y714" s="45"/>
      <c r="Z714" s="45"/>
      <c r="AA714" s="45"/>
      <c r="AB714" s="45"/>
      <c r="AC714" s="45"/>
      <c r="AD714" s="45"/>
      <c r="AE714" s="45"/>
      <c r="AF714" s="45"/>
      <c r="AG714" s="45"/>
      <c r="AH714" s="45"/>
      <c r="AI714" s="45"/>
    </row>
    <row r="715" spans="1:35" ht="57" x14ac:dyDescent="0.2">
      <c r="A715" s="45"/>
      <c r="B715" s="263" t="s">
        <v>17604</v>
      </c>
      <c r="C715" s="264">
        <v>105559</v>
      </c>
      <c r="D715" s="263" t="s">
        <v>50</v>
      </c>
      <c r="E715" s="263" t="s">
        <v>8570</v>
      </c>
      <c r="F715" s="265" t="s">
        <v>2968</v>
      </c>
      <c r="G715" s="382">
        <v>8064</v>
      </c>
      <c r="H715" s="266">
        <f>VLOOKUP(C715,SINAPIJAN26!A:D,4,0)</f>
        <v>12.16</v>
      </c>
      <c r="I715" s="266"/>
      <c r="J715" s="266"/>
      <c r="K715" s="266">
        <f t="shared" ref="K715" si="205">ROUND(H715*(1+25.61%),2)</f>
        <v>15.27</v>
      </c>
      <c r="L715" s="266"/>
      <c r="M715" s="266"/>
      <c r="N715" s="266">
        <f t="shared" ref="N715" si="206">ROUND(K715*G715,2)</f>
        <v>123137.28</v>
      </c>
      <c r="O715" s="267"/>
      <c r="P715" s="45"/>
      <c r="Q715" s="45"/>
      <c r="R715" s="45"/>
      <c r="S715" s="45"/>
      <c r="T715" s="45"/>
      <c r="U715" s="45"/>
      <c r="V715" s="45"/>
      <c r="W715" s="45"/>
      <c r="X715" s="45"/>
      <c r="Y715" s="45"/>
      <c r="Z715" s="45"/>
      <c r="AA715" s="45"/>
      <c r="AB715" s="45"/>
      <c r="AC715" s="45"/>
      <c r="AD715" s="45"/>
      <c r="AE715" s="45"/>
      <c r="AF715" s="45"/>
      <c r="AG715" s="45"/>
      <c r="AH715" s="45"/>
      <c r="AI715" s="45"/>
    </row>
    <row r="716" spans="1:35" ht="15.75" customHeight="1" x14ac:dyDescent="0.2">
      <c r="A716" s="45"/>
      <c r="B716" s="259">
        <v>21</v>
      </c>
      <c r="C716" s="259"/>
      <c r="D716" s="259"/>
      <c r="E716" s="259" t="s">
        <v>518</v>
      </c>
      <c r="F716" s="259"/>
      <c r="G716" s="185"/>
      <c r="H716" s="185"/>
      <c r="I716" s="259"/>
      <c r="J716" s="259"/>
      <c r="K716" s="259"/>
      <c r="L716" s="259"/>
      <c r="M716" s="259"/>
      <c r="N716" s="261">
        <f>SUM(N717,N720,N723)</f>
        <v>70105.98</v>
      </c>
      <c r="O716" s="262"/>
      <c r="P716" s="45"/>
      <c r="Q716" s="45"/>
      <c r="R716" s="45"/>
      <c r="S716" s="45"/>
      <c r="T716" s="45"/>
      <c r="U716" s="45"/>
      <c r="V716" s="45"/>
      <c r="W716" s="45"/>
      <c r="X716" s="45"/>
      <c r="Y716" s="45"/>
      <c r="Z716" s="45"/>
      <c r="AA716" s="45"/>
      <c r="AB716" s="45"/>
      <c r="AC716" s="45"/>
      <c r="AD716" s="45"/>
      <c r="AE716" s="45"/>
      <c r="AF716" s="45"/>
      <c r="AG716" s="45"/>
      <c r="AH716" s="45"/>
      <c r="AI716" s="45"/>
    </row>
    <row r="717" spans="1:35" ht="15.75" customHeight="1" x14ac:dyDescent="0.2">
      <c r="A717" s="45"/>
      <c r="B717" s="259" t="s">
        <v>1754</v>
      </c>
      <c r="C717" s="259"/>
      <c r="D717" s="259"/>
      <c r="E717" s="259" t="s">
        <v>1241</v>
      </c>
      <c r="F717" s="259"/>
      <c r="G717" s="185"/>
      <c r="H717" s="185"/>
      <c r="I717" s="259"/>
      <c r="J717" s="259"/>
      <c r="K717" s="259"/>
      <c r="L717" s="259"/>
      <c r="M717" s="259"/>
      <c r="N717" s="261">
        <f>SUM(N718,N719)</f>
        <v>51918.21</v>
      </c>
      <c r="O717" s="262"/>
      <c r="P717" s="45"/>
      <c r="Q717" s="45"/>
      <c r="R717" s="45"/>
      <c r="S717" s="45"/>
      <c r="T717" s="45"/>
      <c r="U717" s="45"/>
      <c r="V717" s="45"/>
      <c r="W717" s="45"/>
      <c r="X717" s="45"/>
      <c r="Y717" s="45"/>
      <c r="Z717" s="45"/>
      <c r="AA717" s="45"/>
      <c r="AB717" s="45"/>
      <c r="AC717" s="45"/>
      <c r="AD717" s="45"/>
      <c r="AE717" s="45"/>
      <c r="AF717" s="45"/>
      <c r="AG717" s="45"/>
      <c r="AH717" s="45"/>
      <c r="AI717" s="45"/>
    </row>
    <row r="718" spans="1:35" ht="15.75" customHeight="1" x14ac:dyDescent="0.2">
      <c r="A718" s="45"/>
      <c r="B718" s="263" t="s">
        <v>1755</v>
      </c>
      <c r="C718" s="264" t="s">
        <v>1012</v>
      </c>
      <c r="D718" s="263" t="s">
        <v>73</v>
      </c>
      <c r="E718" s="263" t="s">
        <v>1013</v>
      </c>
      <c r="F718" s="265" t="s">
        <v>43</v>
      </c>
      <c r="G718" s="382">
        <v>1945.96</v>
      </c>
      <c r="H718" s="266">
        <f>VLOOKUP(C718,CPUS!C:K,9,0)</f>
        <v>5.1096000000000004</v>
      </c>
      <c r="I718" s="266"/>
      <c r="J718" s="266"/>
      <c r="K718" s="266">
        <f t="shared" ref="K718" si="207">ROUND(H718*(1+25.61%),2)</f>
        <v>6.42</v>
      </c>
      <c r="L718" s="266"/>
      <c r="M718" s="266"/>
      <c r="N718" s="266">
        <f t="shared" ref="N718" si="208">ROUND(K718*G718,2)</f>
        <v>12493.06</v>
      </c>
      <c r="O718" s="267"/>
      <c r="P718" s="45"/>
      <c r="Q718" s="45"/>
      <c r="R718" s="45"/>
      <c r="S718" s="45"/>
      <c r="T718" s="45"/>
      <c r="U718" s="45"/>
      <c r="V718" s="45"/>
      <c r="W718" s="45"/>
      <c r="X718" s="45"/>
      <c r="Y718" s="45"/>
      <c r="Z718" s="45"/>
      <c r="AA718" s="45"/>
      <c r="AB718" s="45"/>
      <c r="AC718" s="45"/>
      <c r="AD718" s="45"/>
      <c r="AE718" s="45"/>
      <c r="AF718" s="45"/>
      <c r="AG718" s="45"/>
      <c r="AH718" s="45"/>
      <c r="AI718" s="45"/>
    </row>
    <row r="719" spans="1:35" ht="15.75" customHeight="1" x14ac:dyDescent="0.2">
      <c r="A719" s="45"/>
      <c r="B719" s="263" t="s">
        <v>1756</v>
      </c>
      <c r="C719" s="264" t="s">
        <v>967</v>
      </c>
      <c r="D719" s="263" t="s">
        <v>73</v>
      </c>
      <c r="E719" s="263" t="s">
        <v>968</v>
      </c>
      <c r="F719" s="265" t="s">
        <v>43</v>
      </c>
      <c r="G719" s="382">
        <v>1945.96</v>
      </c>
      <c r="H719" s="266">
        <f>VLOOKUP(C719,CPUS!C:K,9,0)</f>
        <v>16.131</v>
      </c>
      <c r="I719" s="266"/>
      <c r="J719" s="266"/>
      <c r="K719" s="266">
        <f t="shared" ref="K719" si="209">ROUND(H719*(1+25.61%),2)</f>
        <v>20.260000000000002</v>
      </c>
      <c r="L719" s="266"/>
      <c r="M719" s="266"/>
      <c r="N719" s="266">
        <f t="shared" ref="N719" si="210">ROUND(K719*G719,2)</f>
        <v>39425.15</v>
      </c>
      <c r="O719" s="267"/>
      <c r="P719" s="45"/>
      <c r="Q719" s="45"/>
      <c r="R719" s="45"/>
      <c r="S719" s="45"/>
      <c r="T719" s="45"/>
      <c r="U719" s="45"/>
      <c r="V719" s="45"/>
      <c r="W719" s="45"/>
      <c r="X719" s="45"/>
      <c r="Y719" s="45"/>
      <c r="Z719" s="45"/>
      <c r="AA719" s="45"/>
      <c r="AB719" s="45"/>
      <c r="AC719" s="45"/>
      <c r="AD719" s="45"/>
      <c r="AE719" s="45"/>
      <c r="AF719" s="45"/>
      <c r="AG719" s="45"/>
      <c r="AH719" s="45"/>
      <c r="AI719" s="45"/>
    </row>
    <row r="720" spans="1:35" ht="15.75" customHeight="1" x14ac:dyDescent="0.2">
      <c r="A720" s="45"/>
      <c r="B720" s="259" t="s">
        <v>1757</v>
      </c>
      <c r="C720" s="259"/>
      <c r="D720" s="259"/>
      <c r="E720" s="259" t="s">
        <v>1253</v>
      </c>
      <c r="F720" s="259"/>
      <c r="G720" s="185"/>
      <c r="H720" s="185"/>
      <c r="I720" s="259"/>
      <c r="J720" s="259"/>
      <c r="K720" s="259"/>
      <c r="L720" s="259"/>
      <c r="M720" s="259"/>
      <c r="N720" s="261">
        <f>SUM(N721,N722)</f>
        <v>14019.01</v>
      </c>
      <c r="O720" s="262"/>
      <c r="P720" s="45"/>
      <c r="Q720" s="45"/>
      <c r="R720" s="45"/>
      <c r="S720" s="45"/>
      <c r="T720" s="45"/>
      <c r="U720" s="45"/>
      <c r="V720" s="45"/>
      <c r="W720" s="45"/>
      <c r="X720" s="45"/>
      <c r="Y720" s="45"/>
      <c r="Z720" s="45"/>
      <c r="AA720" s="45"/>
      <c r="AB720" s="45"/>
      <c r="AC720" s="45"/>
      <c r="AD720" s="45"/>
      <c r="AE720" s="45"/>
      <c r="AF720" s="45"/>
      <c r="AG720" s="45"/>
      <c r="AH720" s="45"/>
      <c r="AI720" s="45"/>
    </row>
    <row r="721" spans="1:35" ht="15.75" customHeight="1" x14ac:dyDescent="0.2">
      <c r="A721" s="45"/>
      <c r="B721" s="263" t="s">
        <v>1758</v>
      </c>
      <c r="C721" s="264" t="s">
        <v>1012</v>
      </c>
      <c r="D721" s="263" t="s">
        <v>73</v>
      </c>
      <c r="E721" s="263" t="s">
        <v>1013</v>
      </c>
      <c r="F721" s="265" t="s">
        <v>43</v>
      </c>
      <c r="G721" s="382">
        <v>525.45000000000005</v>
      </c>
      <c r="H721" s="266">
        <f>VLOOKUP(C721,CPUS!C:K,9,0)</f>
        <v>5.1096000000000004</v>
      </c>
      <c r="I721" s="266"/>
      <c r="J721" s="266"/>
      <c r="K721" s="266">
        <f t="shared" ref="K721" si="211">ROUND(H721*(1+25.61%),2)</f>
        <v>6.42</v>
      </c>
      <c r="L721" s="266"/>
      <c r="M721" s="266"/>
      <c r="N721" s="266">
        <f t="shared" ref="N721" si="212">ROUND(K721*G721,2)</f>
        <v>3373.39</v>
      </c>
      <c r="O721" s="267"/>
      <c r="P721" s="45"/>
      <c r="Q721" s="45"/>
      <c r="R721" s="45"/>
      <c r="S721" s="45"/>
      <c r="T721" s="45"/>
      <c r="U721" s="45"/>
      <c r="V721" s="45"/>
      <c r="W721" s="45"/>
      <c r="X721" s="45"/>
      <c r="Y721" s="45"/>
      <c r="Z721" s="45"/>
      <c r="AA721" s="45"/>
      <c r="AB721" s="45"/>
      <c r="AC721" s="45"/>
      <c r="AD721" s="45"/>
      <c r="AE721" s="45"/>
      <c r="AF721" s="45"/>
      <c r="AG721" s="45"/>
      <c r="AH721" s="45"/>
      <c r="AI721" s="45"/>
    </row>
    <row r="722" spans="1:35" ht="15.75" customHeight="1" x14ac:dyDescent="0.2">
      <c r="A722" s="45"/>
      <c r="B722" s="263" t="s">
        <v>1759</v>
      </c>
      <c r="C722" s="264" t="s">
        <v>967</v>
      </c>
      <c r="D722" s="263" t="s">
        <v>73</v>
      </c>
      <c r="E722" s="263" t="s">
        <v>968</v>
      </c>
      <c r="F722" s="265" t="s">
        <v>43</v>
      </c>
      <c r="G722" s="382">
        <v>525.45000000000005</v>
      </c>
      <c r="H722" s="266">
        <f>VLOOKUP(C722,CPUS!C:K,9,0)</f>
        <v>16.131</v>
      </c>
      <c r="I722" s="266"/>
      <c r="J722" s="266"/>
      <c r="K722" s="266">
        <f t="shared" ref="K722" si="213">ROUND(H722*(1+25.61%),2)</f>
        <v>20.260000000000002</v>
      </c>
      <c r="L722" s="266"/>
      <c r="M722" s="266"/>
      <c r="N722" s="266">
        <f t="shared" ref="N722" si="214">ROUND(K722*G722,2)</f>
        <v>10645.62</v>
      </c>
      <c r="O722" s="267"/>
      <c r="P722" s="45"/>
      <c r="Q722" s="45"/>
      <c r="R722" s="45"/>
      <c r="S722" s="45"/>
      <c r="T722" s="45"/>
      <c r="U722" s="45"/>
      <c r="V722" s="45"/>
      <c r="W722" s="45"/>
      <c r="X722" s="45"/>
      <c r="Y722" s="45"/>
      <c r="Z722" s="45"/>
      <c r="AA722" s="45"/>
      <c r="AB722" s="45"/>
      <c r="AC722" s="45"/>
      <c r="AD722" s="45"/>
      <c r="AE722" s="45"/>
      <c r="AF722" s="45"/>
      <c r="AG722" s="45"/>
      <c r="AH722" s="45"/>
      <c r="AI722" s="45"/>
    </row>
    <row r="723" spans="1:35" ht="15.75" customHeight="1" x14ac:dyDescent="0.2">
      <c r="A723" s="45"/>
      <c r="B723" s="259" t="s">
        <v>1760</v>
      </c>
      <c r="C723" s="259"/>
      <c r="D723" s="259"/>
      <c r="E723" s="259" t="s">
        <v>1270</v>
      </c>
      <c r="F723" s="259"/>
      <c r="G723" s="185"/>
      <c r="H723" s="185"/>
      <c r="I723" s="259"/>
      <c r="J723" s="259"/>
      <c r="K723" s="259"/>
      <c r="L723" s="259"/>
      <c r="M723" s="259"/>
      <c r="N723" s="261">
        <f>ROUND(SUM(N724,N725),2)</f>
        <v>4168.76</v>
      </c>
      <c r="O723" s="262"/>
      <c r="P723" s="45"/>
      <c r="Q723" s="45"/>
      <c r="R723" s="45"/>
      <c r="S723" s="45"/>
      <c r="T723" s="45"/>
      <c r="U723" s="45"/>
      <c r="V723" s="45"/>
      <c r="W723" s="45"/>
      <c r="X723" s="45"/>
      <c r="Y723" s="45"/>
      <c r="Z723" s="45"/>
      <c r="AA723" s="45"/>
      <c r="AB723" s="45"/>
      <c r="AC723" s="45"/>
      <c r="AD723" s="45"/>
      <c r="AE723" s="45"/>
      <c r="AF723" s="45"/>
      <c r="AG723" s="45"/>
      <c r="AH723" s="45"/>
      <c r="AI723" s="45"/>
    </row>
    <row r="724" spans="1:35" ht="15.75" customHeight="1" x14ac:dyDescent="0.2">
      <c r="A724" s="45"/>
      <c r="B724" s="263" t="s">
        <v>1761</v>
      </c>
      <c r="C724" s="264" t="s">
        <v>1012</v>
      </c>
      <c r="D724" s="263" t="s">
        <v>73</v>
      </c>
      <c r="E724" s="263" t="s">
        <v>1013</v>
      </c>
      <c r="F724" s="265" t="s">
        <v>43</v>
      </c>
      <c r="G724" s="382">
        <v>156.25</v>
      </c>
      <c r="H724" s="266">
        <f>VLOOKUP(C724,CPUS!C:K,9,0)</f>
        <v>5.1096000000000004</v>
      </c>
      <c r="I724" s="266"/>
      <c r="J724" s="266"/>
      <c r="K724" s="266">
        <f t="shared" ref="K724" si="215">ROUND(H724*(1+25.61%),2)</f>
        <v>6.42</v>
      </c>
      <c r="L724" s="266"/>
      <c r="M724" s="266"/>
      <c r="N724" s="266">
        <f t="shared" ref="N724" si="216">ROUND(K724*G724,2)</f>
        <v>1003.13</v>
      </c>
      <c r="O724" s="267"/>
      <c r="P724" s="45"/>
      <c r="Q724" s="45"/>
      <c r="R724" s="45"/>
      <c r="S724" s="45"/>
      <c r="T724" s="45"/>
      <c r="U724" s="45"/>
      <c r="V724" s="45"/>
      <c r="W724" s="45"/>
      <c r="X724" s="45"/>
      <c r="Y724" s="45"/>
      <c r="Z724" s="45"/>
      <c r="AA724" s="45"/>
      <c r="AB724" s="45"/>
      <c r="AC724" s="45"/>
      <c r="AD724" s="45"/>
      <c r="AE724" s="45"/>
      <c r="AF724" s="45"/>
      <c r="AG724" s="45"/>
      <c r="AH724" s="45"/>
      <c r="AI724" s="45"/>
    </row>
    <row r="725" spans="1:35" ht="15.75" customHeight="1" x14ac:dyDescent="0.2">
      <c r="A725" s="45"/>
      <c r="B725" s="263" t="s">
        <v>1762</v>
      </c>
      <c r="C725" s="264" t="s">
        <v>967</v>
      </c>
      <c r="D725" s="263" t="s">
        <v>73</v>
      </c>
      <c r="E725" s="263" t="s">
        <v>968</v>
      </c>
      <c r="F725" s="265" t="s">
        <v>43</v>
      </c>
      <c r="G725" s="382">
        <v>156.25</v>
      </c>
      <c r="H725" s="266">
        <f>VLOOKUP(C725,CPUS!C:K,9,0)</f>
        <v>16.131</v>
      </c>
      <c r="I725" s="266"/>
      <c r="J725" s="266"/>
      <c r="K725" s="266">
        <f t="shared" ref="K725" si="217">ROUND(H725*(1+25.61%),2)</f>
        <v>20.260000000000002</v>
      </c>
      <c r="L725" s="266"/>
      <c r="M725" s="266"/>
      <c r="N725" s="266">
        <f t="shared" ref="N725" si="218">ROUND(K725*G725,2)</f>
        <v>3165.63</v>
      </c>
      <c r="O725" s="267"/>
      <c r="P725" s="45"/>
      <c r="Q725" s="45"/>
      <c r="R725" s="45"/>
      <c r="S725" s="45"/>
      <c r="T725" s="45"/>
      <c r="U725" s="45"/>
      <c r="V725" s="45"/>
      <c r="W725" s="45"/>
      <c r="X725" s="45"/>
      <c r="Y725" s="45"/>
      <c r="Z725" s="45"/>
      <c r="AA725" s="45"/>
      <c r="AB725" s="45"/>
      <c r="AC725" s="45"/>
      <c r="AD725" s="45"/>
      <c r="AE725" s="45"/>
      <c r="AF725" s="45"/>
      <c r="AG725" s="45"/>
      <c r="AH725" s="45"/>
      <c r="AI725" s="45"/>
    </row>
    <row r="726" spans="1:35" ht="15.75" customHeight="1" x14ac:dyDescent="0.2">
      <c r="A726" s="45"/>
      <c r="B726" s="268"/>
      <c r="C726" s="268"/>
      <c r="D726" s="268"/>
      <c r="E726" s="268"/>
      <c r="F726" s="268"/>
      <c r="G726" s="383"/>
      <c r="H726" s="266"/>
      <c r="I726" s="268"/>
      <c r="J726" s="268"/>
      <c r="K726" s="268" t="s">
        <v>519</v>
      </c>
      <c r="L726" s="268"/>
      <c r="M726" s="268"/>
      <c r="N726" s="340">
        <f>ROUND(SUM(N18,N37,N90,N146,N162,N188,N193,N229,N239,N247,N257,N263,N265,N281,N284,N309,N503,N658,N684,N707,N716),2)</f>
        <v>10569095.9</v>
      </c>
      <c r="O726" s="268"/>
      <c r="P726" s="45"/>
      <c r="Q726" s="45"/>
      <c r="R726" s="45"/>
      <c r="S726" s="45"/>
      <c r="T726" s="45"/>
      <c r="U726" s="45"/>
      <c r="V726" s="45"/>
      <c r="W726" s="45"/>
      <c r="X726" s="45"/>
      <c r="Y726" s="45"/>
      <c r="Z726" s="45"/>
      <c r="AA726" s="45"/>
      <c r="AB726" s="45"/>
      <c r="AC726" s="45"/>
      <c r="AD726" s="45"/>
      <c r="AE726" s="45"/>
      <c r="AF726" s="45"/>
      <c r="AG726" s="45"/>
      <c r="AH726" s="45"/>
      <c r="AI726" s="45"/>
    </row>
    <row r="727" spans="1:35" ht="15.75" customHeight="1" x14ac:dyDescent="0.2">
      <c r="A727" s="45"/>
      <c r="B727" s="269"/>
      <c r="C727" s="269"/>
      <c r="D727" s="269"/>
      <c r="E727" s="269"/>
      <c r="F727" s="269"/>
      <c r="G727" s="384"/>
      <c r="H727" s="269"/>
      <c r="I727" s="269"/>
      <c r="J727" s="269"/>
      <c r="K727" s="269"/>
      <c r="L727" s="269"/>
      <c r="M727" s="269"/>
      <c r="N727" s="269"/>
      <c r="O727" s="269"/>
      <c r="P727" s="45"/>
      <c r="Q727" s="45"/>
      <c r="R727" s="45"/>
      <c r="S727" s="45"/>
      <c r="T727" s="45"/>
      <c r="U727" s="45"/>
      <c r="V727" s="45"/>
      <c r="W727" s="45"/>
      <c r="X727" s="45"/>
      <c r="Y727" s="45"/>
      <c r="Z727" s="45"/>
      <c r="AA727" s="45"/>
      <c r="AB727" s="45"/>
      <c r="AC727" s="45"/>
      <c r="AD727" s="45"/>
      <c r="AE727" s="45"/>
      <c r="AF727" s="45"/>
      <c r="AG727" s="45"/>
      <c r="AH727" s="45"/>
      <c r="AI727" s="45"/>
    </row>
    <row r="728" spans="1:35" ht="15.75" customHeight="1" x14ac:dyDescent="0.2">
      <c r="A728" s="45"/>
      <c r="B728" s="458"/>
      <c r="C728" s="458"/>
      <c r="D728" s="458"/>
      <c r="E728" s="270"/>
      <c r="F728" s="268"/>
      <c r="G728" s="383"/>
      <c r="H728" s="334"/>
      <c r="I728" s="268"/>
      <c r="J728" s="268"/>
      <c r="K728" s="459" t="s">
        <v>522</v>
      </c>
      <c r="L728" s="458"/>
      <c r="M728" s="461">
        <f>N726</f>
        <v>10569095.9</v>
      </c>
      <c r="N728" s="462"/>
      <c r="O728" s="462"/>
      <c r="P728" s="45"/>
      <c r="Q728" s="45"/>
      <c r="R728" s="45"/>
      <c r="S728" s="45"/>
      <c r="T728" s="45"/>
      <c r="U728" s="45"/>
      <c r="V728" s="45"/>
      <c r="W728" s="45"/>
      <c r="X728" s="45"/>
      <c r="Y728" s="45"/>
      <c r="Z728" s="45"/>
      <c r="AA728" s="45"/>
      <c r="AB728" s="45"/>
      <c r="AC728" s="45"/>
      <c r="AD728" s="45"/>
      <c r="AE728" s="45"/>
      <c r="AF728" s="45"/>
      <c r="AG728" s="45"/>
      <c r="AH728" s="45"/>
      <c r="AI728" s="45"/>
    </row>
    <row r="729" spans="1:35" ht="15.75" customHeight="1" x14ac:dyDescent="0.2">
      <c r="A729" s="45"/>
      <c r="B729" s="458"/>
      <c r="C729" s="458"/>
      <c r="D729" s="458"/>
      <c r="E729" s="270"/>
      <c r="F729" s="268"/>
      <c r="G729" s="383"/>
      <c r="H729" s="268"/>
      <c r="I729" s="268"/>
      <c r="J729" s="268"/>
      <c r="K729" s="459"/>
      <c r="L729" s="458"/>
      <c r="M729" s="460"/>
      <c r="N729" s="458"/>
      <c r="O729" s="458"/>
      <c r="P729" s="45"/>
      <c r="Q729" s="45"/>
      <c r="R729" s="45"/>
      <c r="S729" s="45"/>
      <c r="T729" s="45"/>
      <c r="U729" s="45"/>
      <c r="V729" s="45"/>
      <c r="W729" s="45"/>
      <c r="X729" s="45"/>
      <c r="Y729" s="45"/>
      <c r="Z729" s="45"/>
      <c r="AA729" s="45"/>
      <c r="AB729" s="45"/>
      <c r="AC729" s="45"/>
      <c r="AD729" s="45"/>
      <c r="AE729" s="45"/>
      <c r="AF729" s="45"/>
      <c r="AG729" s="45"/>
      <c r="AH729" s="45"/>
      <c r="AI729" s="45"/>
    </row>
    <row r="730" spans="1:35" ht="15.75" customHeight="1" x14ac:dyDescent="0.2">
      <c r="A730" s="45"/>
      <c r="B730" s="458"/>
      <c r="C730" s="458"/>
      <c r="D730" s="458"/>
      <c r="E730" s="270"/>
      <c r="F730" s="268"/>
      <c r="G730" s="383"/>
      <c r="H730" s="268"/>
      <c r="I730" s="268"/>
      <c r="J730" s="268"/>
      <c r="K730" s="459"/>
      <c r="L730" s="458"/>
      <c r="M730" s="460"/>
      <c r="N730" s="458"/>
      <c r="O730" s="458"/>
      <c r="P730" s="45"/>
      <c r="Q730" s="45"/>
      <c r="R730" s="45"/>
      <c r="S730" s="45"/>
      <c r="T730" s="45"/>
      <c r="U730" s="45"/>
      <c r="V730" s="45"/>
      <c r="W730" s="45"/>
      <c r="X730" s="45"/>
      <c r="Y730" s="45"/>
      <c r="Z730" s="45"/>
      <c r="AA730" s="45"/>
      <c r="AB730" s="45"/>
      <c r="AC730" s="45"/>
      <c r="AD730" s="45"/>
      <c r="AE730" s="45"/>
      <c r="AF730" s="45"/>
      <c r="AG730" s="45"/>
      <c r="AH730" s="45"/>
      <c r="AI730" s="45"/>
    </row>
    <row r="731" spans="1:35" ht="15.75" customHeight="1" x14ac:dyDescent="0.2">
      <c r="A731" s="45"/>
      <c r="B731" s="45"/>
      <c r="C731" s="45"/>
      <c r="D731" s="45"/>
      <c r="E731" s="45"/>
      <c r="F731" s="45"/>
      <c r="G731" s="377"/>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row>
    <row r="732" spans="1:35" ht="15.75" customHeight="1" x14ac:dyDescent="0.2">
      <c r="A732" s="45"/>
      <c r="B732" s="45"/>
      <c r="C732" s="45"/>
      <c r="D732" s="45"/>
      <c r="E732" s="45"/>
      <c r="F732" s="45"/>
      <c r="G732" s="377"/>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row>
    <row r="733" spans="1:35" ht="15.75" customHeight="1" x14ac:dyDescent="0.2">
      <c r="A733" s="45"/>
      <c r="B733" s="45"/>
      <c r="C733" s="45"/>
      <c r="D733" s="45"/>
      <c r="E733" s="45"/>
      <c r="F733" s="45"/>
      <c r="G733" s="377"/>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row>
    <row r="734" spans="1:35" ht="15.75" customHeight="1" x14ac:dyDescent="0.2">
      <c r="A734" s="45"/>
      <c r="B734" s="45"/>
      <c r="C734" s="45"/>
      <c r="D734" s="45"/>
      <c r="E734" s="45"/>
      <c r="F734" s="45"/>
      <c r="G734" s="377"/>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row>
    <row r="735" spans="1:35" ht="15.75" customHeight="1" x14ac:dyDescent="0.2">
      <c r="A735" s="45"/>
      <c r="B735" s="45"/>
      <c r="C735" s="45"/>
      <c r="D735" s="45"/>
      <c r="E735" s="45"/>
      <c r="F735" s="45"/>
      <c r="G735" s="377"/>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row>
    <row r="736" spans="1:35" ht="15.75" customHeight="1" x14ac:dyDescent="0.2">
      <c r="A736" s="45"/>
      <c r="B736" s="45"/>
      <c r="C736" s="45"/>
      <c r="D736" s="45"/>
      <c r="E736" s="45"/>
      <c r="F736" s="45"/>
      <c r="G736" s="377"/>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row>
    <row r="737" spans="1:35" ht="15.75" customHeight="1" x14ac:dyDescent="0.2">
      <c r="A737" s="45"/>
      <c r="B737" s="45"/>
      <c r="C737" s="45"/>
      <c r="D737" s="45"/>
      <c r="E737" s="45"/>
      <c r="F737" s="45"/>
      <c r="G737" s="377"/>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row>
    <row r="738" spans="1:35" ht="15.75" customHeight="1" x14ac:dyDescent="0.2">
      <c r="A738" s="45"/>
      <c r="B738" s="45"/>
      <c r="C738" s="45"/>
      <c r="D738" s="45"/>
      <c r="E738" s="45"/>
      <c r="F738" s="45"/>
      <c r="G738" s="377"/>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row>
    <row r="739" spans="1:35" ht="15.75" customHeight="1" x14ac:dyDescent="0.2">
      <c r="A739" s="45"/>
      <c r="B739" s="45"/>
      <c r="C739" s="45"/>
      <c r="D739" s="45"/>
      <c r="E739" s="45"/>
      <c r="F739" s="45"/>
      <c r="G739" s="377"/>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row>
    <row r="740" spans="1:35" ht="15.75" customHeight="1" x14ac:dyDescent="0.2">
      <c r="A740" s="45"/>
      <c r="B740" s="45"/>
      <c r="C740" s="45"/>
      <c r="D740" s="45"/>
      <c r="E740" s="45"/>
      <c r="F740" s="45"/>
      <c r="G740" s="377"/>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row>
    <row r="741" spans="1:35" ht="15.75" customHeight="1" x14ac:dyDescent="0.2">
      <c r="A741" s="45"/>
      <c r="B741" s="45"/>
      <c r="C741" s="45"/>
      <c r="D741" s="45"/>
      <c r="E741" s="45"/>
      <c r="F741" s="45"/>
      <c r="G741" s="377"/>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row>
    <row r="742" spans="1:35" ht="15.75" customHeight="1" x14ac:dyDescent="0.2">
      <c r="A742" s="45"/>
      <c r="B742" s="45"/>
      <c r="C742" s="45"/>
      <c r="D742" s="45"/>
      <c r="E742" s="45"/>
      <c r="F742" s="45"/>
      <c r="G742" s="377"/>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row>
    <row r="743" spans="1:35" ht="15.75" customHeight="1" x14ac:dyDescent="0.2">
      <c r="A743" s="45"/>
      <c r="B743" s="45"/>
      <c r="C743" s="45"/>
      <c r="D743" s="45"/>
      <c r="E743" s="45"/>
      <c r="F743" s="45"/>
      <c r="G743" s="377"/>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row>
    <row r="744" spans="1:35" ht="15.75" customHeight="1" x14ac:dyDescent="0.2">
      <c r="A744" s="45"/>
      <c r="B744" s="45"/>
      <c r="C744" s="45"/>
      <c r="D744" s="45"/>
      <c r="E744" s="45"/>
      <c r="F744" s="45"/>
      <c r="G744" s="377"/>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row>
    <row r="745" spans="1:35" ht="15.75" customHeight="1" x14ac:dyDescent="0.2">
      <c r="A745" s="45"/>
      <c r="B745" s="45"/>
      <c r="C745" s="45"/>
      <c r="D745" s="45"/>
      <c r="E745" s="45"/>
      <c r="F745" s="45"/>
      <c r="G745" s="377"/>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row>
    <row r="746" spans="1:35" ht="15.75" customHeight="1" x14ac:dyDescent="0.2">
      <c r="A746" s="45"/>
      <c r="B746" s="45"/>
      <c r="C746" s="45"/>
      <c r="D746" s="45"/>
      <c r="E746" s="45"/>
      <c r="F746" s="45"/>
      <c r="G746" s="377"/>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row>
    <row r="747" spans="1:35" ht="15.75" customHeight="1" x14ac:dyDescent="0.2">
      <c r="A747" s="45"/>
      <c r="B747" s="45"/>
      <c r="C747" s="45"/>
      <c r="D747" s="45"/>
      <c r="E747" s="45"/>
      <c r="F747" s="45"/>
      <c r="G747" s="377"/>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row>
    <row r="748" spans="1:35" ht="15.75" customHeight="1" x14ac:dyDescent="0.2">
      <c r="A748" s="45"/>
      <c r="B748" s="45"/>
      <c r="C748" s="45"/>
      <c r="D748" s="45"/>
      <c r="E748" s="45"/>
      <c r="F748" s="45"/>
      <c r="G748" s="377"/>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row>
    <row r="749" spans="1:35" ht="15.75" customHeight="1" x14ac:dyDescent="0.2">
      <c r="A749" s="45"/>
      <c r="B749" s="45"/>
      <c r="C749" s="45"/>
      <c r="D749" s="45"/>
      <c r="E749" s="45"/>
      <c r="F749" s="45"/>
      <c r="G749" s="377"/>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row>
    <row r="750" spans="1:35" ht="15.75" customHeight="1" x14ac:dyDescent="0.2">
      <c r="A750" s="45"/>
      <c r="B750" s="45"/>
      <c r="C750" s="45"/>
      <c r="D750" s="45"/>
      <c r="E750" s="45"/>
      <c r="F750" s="45"/>
      <c r="G750" s="377"/>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row>
    <row r="751" spans="1:35" ht="15.75" customHeight="1" x14ac:dyDescent="0.2">
      <c r="A751" s="45"/>
      <c r="B751" s="45"/>
      <c r="C751" s="45"/>
      <c r="D751" s="45"/>
      <c r="E751" s="45"/>
      <c r="F751" s="45"/>
      <c r="G751" s="377"/>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row>
    <row r="752" spans="1:35" ht="15.75" customHeight="1" x14ac:dyDescent="0.2">
      <c r="A752" s="45"/>
      <c r="B752" s="45"/>
      <c r="C752" s="45"/>
      <c r="D752" s="45"/>
      <c r="E752" s="45"/>
      <c r="F752" s="45"/>
      <c r="G752" s="377"/>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row>
    <row r="753" spans="1:35" ht="15.75" customHeight="1" x14ac:dyDescent="0.2">
      <c r="A753" s="45"/>
      <c r="B753" s="45"/>
      <c r="C753" s="45"/>
      <c r="D753" s="45"/>
      <c r="E753" s="45"/>
      <c r="F753" s="45"/>
      <c r="G753" s="377"/>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row>
    <row r="754" spans="1:35" ht="15.75" customHeight="1" x14ac:dyDescent="0.2">
      <c r="A754" s="45"/>
      <c r="B754" s="45"/>
      <c r="C754" s="45"/>
      <c r="D754" s="45"/>
      <c r="E754" s="45"/>
      <c r="F754" s="45"/>
      <c r="G754" s="377"/>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row>
    <row r="755" spans="1:35" ht="15.75" customHeight="1" x14ac:dyDescent="0.2">
      <c r="A755" s="45"/>
      <c r="B755" s="45"/>
      <c r="C755" s="45"/>
      <c r="D755" s="45"/>
      <c r="E755" s="45"/>
      <c r="F755" s="45"/>
      <c r="G755" s="377"/>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row>
    <row r="756" spans="1:35" ht="15.75" customHeight="1" x14ac:dyDescent="0.2">
      <c r="A756" s="45"/>
      <c r="B756" s="45"/>
      <c r="C756" s="45"/>
      <c r="D756" s="45"/>
      <c r="E756" s="45"/>
      <c r="F756" s="45"/>
      <c r="G756" s="377"/>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row>
    <row r="757" spans="1:35" ht="15.75" customHeight="1" x14ac:dyDescent="0.2">
      <c r="A757" s="45"/>
      <c r="B757" s="45"/>
      <c r="C757" s="45"/>
      <c r="D757" s="45"/>
      <c r="E757" s="45"/>
      <c r="F757" s="45"/>
      <c r="G757" s="377"/>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row>
    <row r="758" spans="1:35" ht="15.75" customHeight="1" x14ac:dyDescent="0.2">
      <c r="A758" s="45"/>
      <c r="B758" s="45"/>
      <c r="C758" s="45"/>
      <c r="D758" s="45"/>
      <c r="E758" s="45"/>
      <c r="F758" s="45"/>
      <c r="G758" s="377"/>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row>
    <row r="759" spans="1:35" ht="15.75" customHeight="1" x14ac:dyDescent="0.2">
      <c r="A759" s="45"/>
      <c r="B759" s="45"/>
      <c r="C759" s="45"/>
      <c r="D759" s="45"/>
      <c r="E759" s="45"/>
      <c r="F759" s="45"/>
      <c r="G759" s="377"/>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row>
    <row r="760" spans="1:35" ht="15.75" customHeight="1" x14ac:dyDescent="0.2">
      <c r="A760" s="45"/>
      <c r="B760" s="45"/>
      <c r="C760" s="45"/>
      <c r="D760" s="45"/>
      <c r="E760" s="45"/>
      <c r="F760" s="45"/>
      <c r="G760" s="377"/>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row>
    <row r="761" spans="1:35" ht="15.75" customHeight="1" x14ac:dyDescent="0.2">
      <c r="A761" s="45"/>
      <c r="B761" s="45"/>
      <c r="C761" s="45"/>
      <c r="D761" s="45"/>
      <c r="E761" s="45"/>
      <c r="F761" s="45"/>
      <c r="G761" s="377"/>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row>
    <row r="762" spans="1:35" ht="15.75" customHeight="1" x14ac:dyDescent="0.2">
      <c r="A762" s="45"/>
      <c r="B762" s="45"/>
      <c r="C762" s="45"/>
      <c r="D762" s="45"/>
      <c r="E762" s="45"/>
      <c r="F762" s="45"/>
      <c r="G762" s="377"/>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row>
    <row r="763" spans="1:35" ht="15.75" customHeight="1" x14ac:dyDescent="0.2">
      <c r="A763" s="45"/>
      <c r="B763" s="45"/>
      <c r="C763" s="45"/>
      <c r="D763" s="45"/>
      <c r="E763" s="45"/>
      <c r="F763" s="45"/>
      <c r="G763" s="377"/>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row>
    <row r="764" spans="1:35" ht="15.75" customHeight="1" x14ac:dyDescent="0.2">
      <c r="A764" s="45"/>
      <c r="B764" s="45"/>
      <c r="C764" s="45"/>
      <c r="D764" s="45"/>
      <c r="E764" s="45"/>
      <c r="F764" s="45"/>
      <c r="G764" s="377"/>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row>
    <row r="765" spans="1:35" ht="15.75" customHeight="1" x14ac:dyDescent="0.2">
      <c r="A765" s="45"/>
      <c r="B765" s="45"/>
      <c r="C765" s="45"/>
      <c r="D765" s="45"/>
      <c r="E765" s="45"/>
      <c r="F765" s="45"/>
      <c r="G765" s="377"/>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row>
    <row r="766" spans="1:35" ht="15.75" customHeight="1" x14ac:dyDescent="0.2">
      <c r="A766" s="45"/>
      <c r="B766" s="45"/>
      <c r="C766" s="45"/>
      <c r="D766" s="45"/>
      <c r="E766" s="45"/>
      <c r="F766" s="45"/>
      <c r="G766" s="377"/>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row>
    <row r="767" spans="1:35" ht="15.75" customHeight="1" x14ac:dyDescent="0.2">
      <c r="A767" s="45"/>
      <c r="B767" s="45"/>
      <c r="C767" s="45"/>
      <c r="D767" s="45"/>
      <c r="E767" s="45"/>
      <c r="F767" s="45"/>
      <c r="G767" s="377"/>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row>
    <row r="768" spans="1:35" ht="15.75" customHeight="1" x14ac:dyDescent="0.2">
      <c r="A768" s="45"/>
      <c r="B768" s="45"/>
      <c r="C768" s="45"/>
      <c r="D768" s="45"/>
      <c r="E768" s="45"/>
      <c r="F768" s="45"/>
      <c r="G768" s="377"/>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row>
    <row r="769" spans="1:35" ht="15.75" customHeight="1" x14ac:dyDescent="0.2">
      <c r="A769" s="45"/>
      <c r="B769" s="45"/>
      <c r="C769" s="45"/>
      <c r="D769" s="45"/>
      <c r="E769" s="45"/>
      <c r="F769" s="45"/>
      <c r="G769" s="377"/>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row>
    <row r="770" spans="1:35" ht="15.75" customHeight="1" x14ac:dyDescent="0.2">
      <c r="A770" s="45"/>
      <c r="B770" s="45"/>
      <c r="C770" s="45"/>
      <c r="D770" s="45"/>
      <c r="E770" s="45"/>
      <c r="F770" s="45"/>
      <c r="G770" s="377"/>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row>
    <row r="771" spans="1:35" ht="15.75" customHeight="1" x14ac:dyDescent="0.2">
      <c r="A771" s="45"/>
      <c r="B771" s="45"/>
      <c r="C771" s="45"/>
      <c r="D771" s="45"/>
      <c r="E771" s="45"/>
      <c r="F771" s="45"/>
      <c r="G771" s="377"/>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row>
    <row r="772" spans="1:35" ht="15.75" customHeight="1" x14ac:dyDescent="0.2">
      <c r="A772" s="45"/>
      <c r="B772" s="45"/>
      <c r="C772" s="45"/>
      <c r="D772" s="45"/>
      <c r="E772" s="45"/>
      <c r="F772" s="45"/>
      <c r="G772" s="377"/>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row>
    <row r="773" spans="1:35" ht="15.75" customHeight="1" x14ac:dyDescent="0.2">
      <c r="A773" s="45"/>
      <c r="B773" s="45"/>
      <c r="C773" s="45"/>
      <c r="D773" s="45"/>
      <c r="E773" s="45"/>
      <c r="F773" s="45"/>
      <c r="G773" s="377"/>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row>
    <row r="774" spans="1:35" ht="15.75" customHeight="1" x14ac:dyDescent="0.2">
      <c r="A774" s="45"/>
      <c r="B774" s="45"/>
      <c r="C774" s="45"/>
      <c r="D774" s="45"/>
      <c r="E774" s="45"/>
      <c r="F774" s="45"/>
      <c r="G774" s="377"/>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row>
    <row r="775" spans="1:35" ht="15.75" customHeight="1" x14ac:dyDescent="0.2">
      <c r="A775" s="45"/>
      <c r="B775" s="45"/>
      <c r="C775" s="45"/>
      <c r="D775" s="45"/>
      <c r="E775" s="45"/>
      <c r="F775" s="45"/>
      <c r="G775" s="377"/>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row>
    <row r="776" spans="1:35" ht="15.75" customHeight="1" x14ac:dyDescent="0.2">
      <c r="A776" s="45"/>
      <c r="B776" s="45"/>
      <c r="C776" s="45"/>
      <c r="D776" s="45"/>
      <c r="E776" s="45"/>
      <c r="F776" s="45"/>
      <c r="G776" s="377"/>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row>
    <row r="777" spans="1:35" ht="15.75" customHeight="1" x14ac:dyDescent="0.2">
      <c r="A777" s="45"/>
      <c r="B777" s="45"/>
      <c r="C777" s="45"/>
      <c r="D777" s="45"/>
      <c r="E777" s="45"/>
      <c r="F777" s="45"/>
      <c r="G777" s="377"/>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row>
    <row r="778" spans="1:35" ht="15.75" customHeight="1" x14ac:dyDescent="0.2">
      <c r="A778" s="45"/>
      <c r="B778" s="45"/>
      <c r="C778" s="45"/>
      <c r="D778" s="45"/>
      <c r="E778" s="45"/>
      <c r="F778" s="45"/>
      <c r="G778" s="377"/>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row>
    <row r="779" spans="1:35" ht="15.75" customHeight="1" x14ac:dyDescent="0.2">
      <c r="A779" s="45"/>
      <c r="B779" s="45"/>
      <c r="C779" s="45"/>
      <c r="D779" s="45"/>
      <c r="E779" s="45"/>
      <c r="F779" s="45"/>
      <c r="G779" s="377"/>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row>
    <row r="780" spans="1:35" ht="15.75" customHeight="1" x14ac:dyDescent="0.2">
      <c r="A780" s="45"/>
      <c r="B780" s="45"/>
      <c r="C780" s="45"/>
      <c r="D780" s="45"/>
      <c r="E780" s="45"/>
      <c r="F780" s="45"/>
      <c r="G780" s="377"/>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row>
    <row r="781" spans="1:35" ht="15.75" customHeight="1" x14ac:dyDescent="0.2">
      <c r="A781" s="45"/>
      <c r="B781" s="45"/>
      <c r="C781" s="45"/>
      <c r="D781" s="45"/>
      <c r="E781" s="45"/>
      <c r="F781" s="45"/>
      <c r="G781" s="377"/>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row>
    <row r="782" spans="1:35" ht="15.75" customHeight="1" x14ac:dyDescent="0.2">
      <c r="A782" s="45"/>
      <c r="B782" s="45"/>
      <c r="C782" s="45"/>
      <c r="D782" s="45"/>
      <c r="E782" s="45"/>
      <c r="F782" s="45"/>
      <c r="G782" s="377"/>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row>
    <row r="783" spans="1:35" ht="15.75" customHeight="1" x14ac:dyDescent="0.2">
      <c r="A783" s="45"/>
      <c r="B783" s="45"/>
      <c r="C783" s="45"/>
      <c r="D783" s="45"/>
      <c r="E783" s="45"/>
      <c r="F783" s="45"/>
      <c r="G783" s="377"/>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row>
    <row r="784" spans="1:35" ht="15.75" customHeight="1" x14ac:dyDescent="0.2">
      <c r="A784" s="45"/>
      <c r="B784" s="45"/>
      <c r="C784" s="45"/>
      <c r="D784" s="45"/>
      <c r="E784" s="45"/>
      <c r="F784" s="45"/>
      <c r="G784" s="377"/>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row>
    <row r="785" spans="1:35" ht="15.75" customHeight="1" x14ac:dyDescent="0.2">
      <c r="A785" s="45"/>
      <c r="B785" s="45"/>
      <c r="C785" s="45"/>
      <c r="D785" s="45"/>
      <c r="E785" s="45"/>
      <c r="F785" s="45"/>
      <c r="G785" s="377"/>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row>
    <row r="786" spans="1:35" ht="15.75" customHeight="1" x14ac:dyDescent="0.2">
      <c r="A786" s="45"/>
      <c r="B786" s="45"/>
      <c r="C786" s="45"/>
      <c r="D786" s="45"/>
      <c r="E786" s="45"/>
      <c r="F786" s="45"/>
      <c r="G786" s="377"/>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row>
    <row r="787" spans="1:35" ht="15.75" customHeight="1" x14ac:dyDescent="0.2">
      <c r="A787" s="45"/>
      <c r="B787" s="45"/>
      <c r="C787" s="45"/>
      <c r="D787" s="45"/>
      <c r="E787" s="45"/>
      <c r="F787" s="45"/>
      <c r="G787" s="377"/>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row>
    <row r="788" spans="1:35" ht="15.75" customHeight="1" x14ac:dyDescent="0.2">
      <c r="A788" s="45"/>
      <c r="B788" s="45"/>
      <c r="C788" s="45"/>
      <c r="D788" s="45"/>
      <c r="E788" s="45"/>
      <c r="F788" s="45"/>
      <c r="G788" s="377"/>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row>
    <row r="789" spans="1:35" ht="15.75" customHeight="1" x14ac:dyDescent="0.2">
      <c r="A789" s="45"/>
      <c r="B789" s="45"/>
      <c r="C789" s="45"/>
      <c r="D789" s="45"/>
      <c r="E789" s="45"/>
      <c r="F789" s="45"/>
      <c r="G789" s="377"/>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row>
    <row r="790" spans="1:35" ht="15.75" customHeight="1" x14ac:dyDescent="0.2">
      <c r="A790" s="45"/>
      <c r="B790" s="45"/>
      <c r="C790" s="45"/>
      <c r="D790" s="45"/>
      <c r="E790" s="45"/>
      <c r="F790" s="45"/>
      <c r="G790" s="377"/>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row>
    <row r="791" spans="1:35" ht="15.75" customHeight="1" x14ac:dyDescent="0.2">
      <c r="A791" s="45"/>
      <c r="B791" s="45"/>
      <c r="C791" s="45"/>
      <c r="D791" s="45"/>
      <c r="E791" s="45"/>
      <c r="F791" s="45"/>
      <c r="G791" s="377"/>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row>
    <row r="792" spans="1:35" ht="15.75" customHeight="1" x14ac:dyDescent="0.2">
      <c r="A792" s="45"/>
      <c r="B792" s="45"/>
      <c r="C792" s="45"/>
      <c r="D792" s="45"/>
      <c r="E792" s="45"/>
      <c r="F792" s="45"/>
      <c r="G792" s="377"/>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row>
    <row r="793" spans="1:35" ht="15.75" customHeight="1" x14ac:dyDescent="0.2">
      <c r="A793" s="45"/>
      <c r="B793" s="45"/>
      <c r="C793" s="45"/>
      <c r="D793" s="45"/>
      <c r="E793" s="45"/>
      <c r="F793" s="45"/>
      <c r="G793" s="377"/>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row>
    <row r="794" spans="1:35" ht="15.75" customHeight="1" x14ac:dyDescent="0.2">
      <c r="A794" s="45"/>
      <c r="B794" s="45"/>
      <c r="C794" s="45"/>
      <c r="D794" s="45"/>
      <c r="E794" s="45"/>
      <c r="F794" s="45"/>
      <c r="G794" s="377"/>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row>
    <row r="795" spans="1:35" ht="15.75" customHeight="1" x14ac:dyDescent="0.2">
      <c r="A795" s="45"/>
      <c r="B795" s="45"/>
      <c r="C795" s="45"/>
      <c r="D795" s="45"/>
      <c r="E795" s="45"/>
      <c r="F795" s="45"/>
      <c r="G795" s="377"/>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row>
    <row r="796" spans="1:35" ht="15.75" customHeight="1" x14ac:dyDescent="0.2">
      <c r="A796" s="45"/>
      <c r="B796" s="45"/>
      <c r="C796" s="45"/>
      <c r="D796" s="45"/>
      <c r="E796" s="45"/>
      <c r="F796" s="45"/>
      <c r="G796" s="377"/>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row>
    <row r="797" spans="1:35" ht="15.75" customHeight="1" x14ac:dyDescent="0.2">
      <c r="A797" s="45"/>
      <c r="B797" s="45"/>
      <c r="C797" s="45"/>
      <c r="D797" s="45"/>
      <c r="E797" s="45"/>
      <c r="F797" s="45"/>
      <c r="G797" s="377"/>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row>
    <row r="798" spans="1:35" ht="15.75" customHeight="1" x14ac:dyDescent="0.2">
      <c r="A798" s="45"/>
      <c r="B798" s="45"/>
      <c r="C798" s="45"/>
      <c r="D798" s="45"/>
      <c r="E798" s="45"/>
      <c r="F798" s="45"/>
      <c r="G798" s="377"/>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row>
    <row r="799" spans="1:35" ht="15.75" customHeight="1" x14ac:dyDescent="0.2">
      <c r="A799" s="45"/>
      <c r="B799" s="45"/>
      <c r="C799" s="45"/>
      <c r="D799" s="45"/>
      <c r="E799" s="45"/>
      <c r="F799" s="45"/>
      <c r="G799" s="377"/>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row>
    <row r="800" spans="1:35" ht="15.75" customHeight="1" x14ac:dyDescent="0.2">
      <c r="A800" s="45"/>
      <c r="B800" s="45"/>
      <c r="C800" s="45"/>
      <c r="D800" s="45"/>
      <c r="E800" s="45"/>
      <c r="F800" s="45"/>
      <c r="G800" s="377"/>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row>
    <row r="801" spans="1:35" ht="15.75" customHeight="1" x14ac:dyDescent="0.2">
      <c r="A801" s="45"/>
      <c r="B801" s="45"/>
      <c r="C801" s="45"/>
      <c r="D801" s="45"/>
      <c r="E801" s="45"/>
      <c r="F801" s="45"/>
      <c r="G801" s="377"/>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row>
    <row r="802" spans="1:35" ht="15.75" customHeight="1" x14ac:dyDescent="0.2">
      <c r="A802" s="45"/>
      <c r="B802" s="45"/>
      <c r="C802" s="45"/>
      <c r="D802" s="45"/>
      <c r="E802" s="45"/>
      <c r="F802" s="45"/>
      <c r="G802" s="377"/>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row>
    <row r="803" spans="1:35" ht="15.75" customHeight="1" x14ac:dyDescent="0.2">
      <c r="A803" s="45"/>
      <c r="B803" s="45"/>
      <c r="C803" s="45"/>
      <c r="D803" s="45"/>
      <c r="E803" s="45"/>
      <c r="F803" s="45"/>
      <c r="G803" s="377"/>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row>
    <row r="804" spans="1:35" ht="15.75" customHeight="1" x14ac:dyDescent="0.2">
      <c r="A804" s="45"/>
      <c r="B804" s="45"/>
      <c r="C804" s="45"/>
      <c r="D804" s="45"/>
      <c r="E804" s="45"/>
      <c r="F804" s="45"/>
      <c r="G804" s="377"/>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row>
    <row r="805" spans="1:35" ht="15.75" customHeight="1" x14ac:dyDescent="0.2">
      <c r="A805" s="45"/>
      <c r="B805" s="45"/>
      <c r="C805" s="45"/>
      <c r="D805" s="45"/>
      <c r="E805" s="45"/>
      <c r="F805" s="45"/>
      <c r="G805" s="377"/>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row>
    <row r="806" spans="1:35" ht="15.75" customHeight="1" x14ac:dyDescent="0.2">
      <c r="A806" s="45"/>
      <c r="B806" s="45"/>
      <c r="C806" s="45"/>
      <c r="D806" s="45"/>
      <c r="E806" s="45"/>
      <c r="F806" s="45"/>
      <c r="G806" s="377"/>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row>
    <row r="807" spans="1:35" ht="15.75" customHeight="1" x14ac:dyDescent="0.2">
      <c r="A807" s="45"/>
      <c r="B807" s="45"/>
      <c r="C807" s="45"/>
      <c r="D807" s="45"/>
      <c r="E807" s="45"/>
      <c r="F807" s="45"/>
      <c r="G807" s="377"/>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row>
    <row r="808" spans="1:35" ht="15.75" customHeight="1" x14ac:dyDescent="0.2">
      <c r="A808" s="45"/>
      <c r="B808" s="45"/>
      <c r="C808" s="45"/>
      <c r="D808" s="45"/>
      <c r="E808" s="45"/>
      <c r="F808" s="45"/>
      <c r="G808" s="377"/>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row>
    <row r="809" spans="1:35" ht="15.75" customHeight="1" x14ac:dyDescent="0.2">
      <c r="A809" s="45"/>
      <c r="B809" s="45"/>
      <c r="C809" s="45"/>
      <c r="D809" s="45"/>
      <c r="E809" s="45"/>
      <c r="F809" s="45"/>
      <c r="G809" s="377"/>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row>
    <row r="810" spans="1:35" ht="15.75" customHeight="1" x14ac:dyDescent="0.2">
      <c r="A810" s="45"/>
      <c r="B810" s="45"/>
      <c r="C810" s="45"/>
      <c r="D810" s="45"/>
      <c r="E810" s="45"/>
      <c r="F810" s="45"/>
      <c r="G810" s="377"/>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row>
    <row r="811" spans="1:35" ht="15.75" customHeight="1" x14ac:dyDescent="0.2">
      <c r="A811" s="45"/>
      <c r="B811" s="45"/>
      <c r="C811" s="45"/>
      <c r="D811" s="45"/>
      <c r="E811" s="45"/>
      <c r="F811" s="45"/>
      <c r="G811" s="377"/>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row>
    <row r="812" spans="1:35" ht="15.75" customHeight="1" x14ac:dyDescent="0.2">
      <c r="A812" s="45"/>
      <c r="B812" s="45"/>
      <c r="C812" s="45"/>
      <c r="D812" s="45"/>
      <c r="E812" s="45"/>
      <c r="F812" s="45"/>
      <c r="G812" s="377"/>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row>
    <row r="813" spans="1:35" ht="15.75" customHeight="1" x14ac:dyDescent="0.2">
      <c r="A813" s="45"/>
      <c r="B813" s="45"/>
      <c r="C813" s="45"/>
      <c r="D813" s="45"/>
      <c r="E813" s="45"/>
      <c r="F813" s="45"/>
      <c r="G813" s="377"/>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row>
    <row r="814" spans="1:35" ht="15.75" customHeight="1" x14ac:dyDescent="0.2">
      <c r="A814" s="45"/>
      <c r="B814" s="45"/>
      <c r="C814" s="45"/>
      <c r="D814" s="45"/>
      <c r="E814" s="45"/>
      <c r="F814" s="45"/>
      <c r="G814" s="377"/>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row>
    <row r="815" spans="1:35" ht="15.75" customHeight="1" x14ac:dyDescent="0.2">
      <c r="A815" s="45"/>
      <c r="B815" s="45"/>
      <c r="C815" s="45"/>
      <c r="D815" s="45"/>
      <c r="E815" s="45"/>
      <c r="F815" s="45"/>
      <c r="G815" s="377"/>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row>
    <row r="816" spans="1:35" ht="15.75" customHeight="1" x14ac:dyDescent="0.2">
      <c r="A816" s="45"/>
      <c r="B816" s="45"/>
      <c r="C816" s="45"/>
      <c r="D816" s="45"/>
      <c r="E816" s="45"/>
      <c r="F816" s="45"/>
      <c r="G816" s="377"/>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row>
    <row r="817" spans="1:35" ht="15.75" customHeight="1" x14ac:dyDescent="0.2">
      <c r="A817" s="45"/>
      <c r="B817" s="45"/>
      <c r="C817" s="45"/>
      <c r="D817" s="45"/>
      <c r="E817" s="45"/>
      <c r="F817" s="45"/>
      <c r="G817" s="377"/>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row>
    <row r="818" spans="1:35" ht="15.75" customHeight="1" x14ac:dyDescent="0.2">
      <c r="A818" s="45"/>
      <c r="B818" s="45"/>
      <c r="C818" s="45"/>
      <c r="D818" s="45"/>
      <c r="E818" s="45"/>
      <c r="F818" s="45"/>
      <c r="G818" s="377"/>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row>
    <row r="819" spans="1:35" ht="15.75" customHeight="1" x14ac:dyDescent="0.2">
      <c r="A819" s="45"/>
      <c r="B819" s="45"/>
      <c r="C819" s="45"/>
      <c r="D819" s="45"/>
      <c r="E819" s="45"/>
      <c r="F819" s="45"/>
      <c r="G819" s="377"/>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row>
    <row r="820" spans="1:35" ht="15.75" customHeight="1" x14ac:dyDescent="0.2">
      <c r="A820" s="45"/>
      <c r="B820" s="45"/>
      <c r="C820" s="45"/>
      <c r="D820" s="45"/>
      <c r="E820" s="45"/>
      <c r="F820" s="45"/>
      <c r="G820" s="377"/>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row>
    <row r="821" spans="1:35" ht="15.75" customHeight="1" x14ac:dyDescent="0.2">
      <c r="A821" s="45"/>
      <c r="B821" s="45"/>
      <c r="C821" s="45"/>
      <c r="D821" s="45"/>
      <c r="E821" s="45"/>
      <c r="F821" s="45"/>
      <c r="G821" s="377"/>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row>
    <row r="822" spans="1:35" ht="15.75" customHeight="1" x14ac:dyDescent="0.2">
      <c r="A822" s="45"/>
      <c r="B822" s="45"/>
      <c r="C822" s="45"/>
      <c r="D822" s="45"/>
      <c r="E822" s="45"/>
      <c r="F822" s="45"/>
      <c r="G822" s="377"/>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row>
    <row r="823" spans="1:35" ht="15.75" customHeight="1" x14ac:dyDescent="0.2">
      <c r="A823" s="45"/>
      <c r="B823" s="45"/>
      <c r="C823" s="45"/>
      <c r="D823" s="45"/>
      <c r="E823" s="45"/>
      <c r="F823" s="45"/>
      <c r="G823" s="377"/>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row>
    <row r="824" spans="1:35" ht="15.75" customHeight="1" x14ac:dyDescent="0.2">
      <c r="A824" s="45"/>
      <c r="B824" s="45"/>
      <c r="C824" s="45"/>
      <c r="D824" s="45"/>
      <c r="E824" s="45"/>
      <c r="F824" s="45"/>
      <c r="G824" s="377"/>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row>
    <row r="825" spans="1:35" ht="15.75" customHeight="1" x14ac:dyDescent="0.2">
      <c r="A825" s="45"/>
      <c r="B825" s="45"/>
      <c r="C825" s="45"/>
      <c r="D825" s="45"/>
      <c r="E825" s="45"/>
      <c r="F825" s="45"/>
      <c r="G825" s="377"/>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row>
    <row r="826" spans="1:35" ht="15.75" customHeight="1" x14ac:dyDescent="0.2">
      <c r="A826" s="45"/>
      <c r="B826" s="45"/>
      <c r="C826" s="45"/>
      <c r="D826" s="45"/>
      <c r="E826" s="45"/>
      <c r="F826" s="45"/>
      <c r="G826" s="377"/>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row>
    <row r="827" spans="1:35" ht="15.75" customHeight="1" x14ac:dyDescent="0.2">
      <c r="A827" s="45"/>
      <c r="B827" s="45"/>
      <c r="C827" s="45"/>
      <c r="D827" s="45"/>
      <c r="E827" s="45"/>
      <c r="F827" s="45"/>
      <c r="G827" s="377"/>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row>
    <row r="828" spans="1:35" ht="15.75" customHeight="1" x14ac:dyDescent="0.2">
      <c r="A828" s="45"/>
      <c r="B828" s="45"/>
      <c r="C828" s="45"/>
      <c r="D828" s="45"/>
      <c r="E828" s="45"/>
      <c r="F828" s="45"/>
      <c r="G828" s="377"/>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row>
    <row r="829" spans="1:35" ht="15.75" customHeight="1" x14ac:dyDescent="0.2">
      <c r="A829" s="45"/>
      <c r="B829" s="45"/>
      <c r="C829" s="45"/>
      <c r="D829" s="45"/>
      <c r="E829" s="45"/>
      <c r="F829" s="45"/>
      <c r="G829" s="377"/>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row>
    <row r="830" spans="1:35" ht="15.75" customHeight="1" x14ac:dyDescent="0.2">
      <c r="A830" s="45"/>
      <c r="B830" s="45"/>
      <c r="C830" s="45"/>
      <c r="D830" s="45"/>
      <c r="E830" s="45"/>
      <c r="F830" s="45"/>
      <c r="G830" s="377"/>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row>
    <row r="831" spans="1:35" ht="15.75" customHeight="1" x14ac:dyDescent="0.2">
      <c r="A831" s="45"/>
      <c r="B831" s="45"/>
      <c r="C831" s="45"/>
      <c r="D831" s="45"/>
      <c r="E831" s="45"/>
      <c r="F831" s="45"/>
      <c r="G831" s="377"/>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row>
    <row r="832" spans="1:35" ht="15.75" customHeight="1" x14ac:dyDescent="0.2">
      <c r="A832" s="45"/>
      <c r="B832" s="45"/>
      <c r="C832" s="45"/>
      <c r="D832" s="45"/>
      <c r="E832" s="45"/>
      <c r="F832" s="45"/>
      <c r="G832" s="377"/>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row>
    <row r="833" spans="1:35" ht="15.75" customHeight="1" x14ac:dyDescent="0.2">
      <c r="A833" s="45"/>
      <c r="B833" s="45"/>
      <c r="C833" s="45"/>
      <c r="D833" s="45"/>
      <c r="E833" s="45"/>
      <c r="F833" s="45"/>
      <c r="G833" s="377"/>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row>
    <row r="834" spans="1:35" ht="15.75" customHeight="1" x14ac:dyDescent="0.2">
      <c r="A834" s="45"/>
      <c r="B834" s="45"/>
      <c r="C834" s="45"/>
      <c r="D834" s="45"/>
      <c r="E834" s="45"/>
      <c r="F834" s="45"/>
      <c r="G834" s="377"/>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row>
    <row r="835" spans="1:35" ht="15.75" customHeight="1" x14ac:dyDescent="0.2">
      <c r="A835" s="45"/>
      <c r="B835" s="45"/>
      <c r="C835" s="45"/>
      <c r="D835" s="45"/>
      <c r="E835" s="45"/>
      <c r="F835" s="45"/>
      <c r="G835" s="377"/>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row>
    <row r="836" spans="1:35" ht="15.75" customHeight="1" x14ac:dyDescent="0.2">
      <c r="A836" s="45"/>
      <c r="B836" s="45"/>
      <c r="C836" s="45"/>
      <c r="D836" s="45"/>
      <c r="E836" s="45"/>
      <c r="F836" s="45"/>
      <c r="G836" s="377"/>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row>
    <row r="837" spans="1:35" ht="15.75" customHeight="1" x14ac:dyDescent="0.2">
      <c r="A837" s="45"/>
      <c r="B837" s="45"/>
      <c r="C837" s="45"/>
      <c r="D837" s="45"/>
      <c r="E837" s="45"/>
      <c r="F837" s="45"/>
      <c r="G837" s="377"/>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row>
    <row r="838" spans="1:35" ht="15.75" customHeight="1" x14ac:dyDescent="0.2">
      <c r="A838" s="45"/>
      <c r="B838" s="45"/>
      <c r="C838" s="45"/>
      <c r="D838" s="45"/>
      <c r="E838" s="45"/>
      <c r="F838" s="45"/>
      <c r="G838" s="377"/>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row>
    <row r="839" spans="1:35" ht="15.75" customHeight="1" x14ac:dyDescent="0.2">
      <c r="A839" s="45"/>
      <c r="B839" s="45"/>
      <c r="C839" s="45"/>
      <c r="D839" s="45"/>
      <c r="E839" s="45"/>
      <c r="F839" s="45"/>
      <c r="G839" s="377"/>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row>
    <row r="840" spans="1:35" ht="15.75" customHeight="1" x14ac:dyDescent="0.2">
      <c r="A840" s="45"/>
      <c r="B840" s="45"/>
      <c r="C840" s="45"/>
      <c r="D840" s="45"/>
      <c r="E840" s="45"/>
      <c r="F840" s="45"/>
      <c r="G840" s="377"/>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row>
    <row r="841" spans="1:35" ht="15.75" customHeight="1" x14ac:dyDescent="0.2">
      <c r="A841" s="45"/>
      <c r="B841" s="45"/>
      <c r="C841" s="45"/>
      <c r="D841" s="45"/>
      <c r="E841" s="45"/>
      <c r="F841" s="45"/>
      <c r="G841" s="377"/>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row>
    <row r="842" spans="1:35" ht="15.75" customHeight="1" x14ac:dyDescent="0.2">
      <c r="A842" s="45"/>
      <c r="B842" s="45"/>
      <c r="C842" s="45"/>
      <c r="D842" s="45"/>
      <c r="E842" s="45"/>
      <c r="F842" s="45"/>
      <c r="G842" s="377"/>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row>
    <row r="843" spans="1:35" ht="15.75" customHeight="1" x14ac:dyDescent="0.2">
      <c r="A843" s="45"/>
      <c r="B843" s="45"/>
      <c r="C843" s="45"/>
      <c r="D843" s="45"/>
      <c r="E843" s="45"/>
      <c r="F843" s="45"/>
      <c r="G843" s="377"/>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row>
    <row r="844" spans="1:35" ht="15.75" customHeight="1" x14ac:dyDescent="0.2">
      <c r="A844" s="45"/>
      <c r="B844" s="45"/>
      <c r="C844" s="45"/>
      <c r="D844" s="45"/>
      <c r="E844" s="45"/>
      <c r="F844" s="45"/>
      <c r="G844" s="377"/>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row>
    <row r="845" spans="1:35" ht="15.75" customHeight="1" x14ac:dyDescent="0.2">
      <c r="A845" s="45"/>
      <c r="B845" s="45"/>
      <c r="C845" s="45"/>
      <c r="D845" s="45"/>
      <c r="E845" s="45"/>
      <c r="F845" s="45"/>
      <c r="G845" s="377"/>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row>
    <row r="846" spans="1:35" ht="15.75" customHeight="1" x14ac:dyDescent="0.2">
      <c r="A846" s="45"/>
      <c r="B846" s="45"/>
      <c r="C846" s="45"/>
      <c r="D846" s="45"/>
      <c r="E846" s="45"/>
      <c r="F846" s="45"/>
      <c r="G846" s="377"/>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row>
    <row r="847" spans="1:35" ht="15.75" customHeight="1" x14ac:dyDescent="0.2">
      <c r="A847" s="45"/>
      <c r="B847" s="45"/>
      <c r="C847" s="45"/>
      <c r="D847" s="45"/>
      <c r="E847" s="45"/>
      <c r="F847" s="45"/>
      <c r="G847" s="377"/>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row>
    <row r="848" spans="1:35" ht="15.75" customHeight="1" x14ac:dyDescent="0.2">
      <c r="A848" s="45"/>
      <c r="B848" s="45"/>
      <c r="C848" s="45"/>
      <c r="D848" s="45"/>
      <c r="E848" s="45"/>
      <c r="F848" s="45"/>
      <c r="G848" s="377"/>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row>
    <row r="849" spans="1:35" ht="15.75" customHeight="1" x14ac:dyDescent="0.2">
      <c r="A849" s="45"/>
      <c r="B849" s="45"/>
      <c r="C849" s="45"/>
      <c r="D849" s="45"/>
      <c r="E849" s="45"/>
      <c r="F849" s="45"/>
      <c r="G849" s="377"/>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row>
    <row r="850" spans="1:35" ht="15.75" customHeight="1" x14ac:dyDescent="0.2">
      <c r="A850" s="45"/>
      <c r="B850" s="45"/>
      <c r="C850" s="45"/>
      <c r="D850" s="45"/>
      <c r="E850" s="45"/>
      <c r="F850" s="45"/>
      <c r="G850" s="377"/>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row>
    <row r="851" spans="1:35" ht="15.75" customHeight="1" x14ac:dyDescent="0.2">
      <c r="A851" s="45"/>
      <c r="B851" s="45"/>
      <c r="C851" s="45"/>
      <c r="D851" s="45"/>
      <c r="E851" s="45"/>
      <c r="F851" s="45"/>
      <c r="G851" s="377"/>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row>
    <row r="852" spans="1:35" ht="15.75" customHeight="1" x14ac:dyDescent="0.2">
      <c r="A852" s="45"/>
      <c r="B852" s="45"/>
      <c r="C852" s="45"/>
      <c r="D852" s="45"/>
      <c r="E852" s="45"/>
      <c r="F852" s="45"/>
      <c r="G852" s="377"/>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row>
    <row r="853" spans="1:35" ht="15.75" customHeight="1" x14ac:dyDescent="0.2">
      <c r="A853" s="45"/>
      <c r="B853" s="45"/>
      <c r="C853" s="45"/>
      <c r="D853" s="45"/>
      <c r="E853" s="45"/>
      <c r="F853" s="45"/>
      <c r="G853" s="377"/>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row>
    <row r="854" spans="1:35" ht="15.75" customHeight="1" x14ac:dyDescent="0.2">
      <c r="A854" s="45"/>
      <c r="B854" s="45"/>
      <c r="C854" s="45"/>
      <c r="D854" s="45"/>
      <c r="E854" s="45"/>
      <c r="F854" s="45"/>
      <c r="G854" s="377"/>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row>
    <row r="855" spans="1:35" ht="15.75" customHeight="1" x14ac:dyDescent="0.2">
      <c r="A855" s="45"/>
      <c r="B855" s="45"/>
      <c r="C855" s="45"/>
      <c r="D855" s="45"/>
      <c r="E855" s="45"/>
      <c r="F855" s="45"/>
      <c r="G855" s="377"/>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row>
    <row r="856" spans="1:35" ht="15.75" customHeight="1" x14ac:dyDescent="0.2">
      <c r="A856" s="45"/>
      <c r="B856" s="45"/>
      <c r="C856" s="45"/>
      <c r="D856" s="45"/>
      <c r="E856" s="45"/>
      <c r="F856" s="45"/>
      <c r="G856" s="377"/>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row>
    <row r="857" spans="1:35" ht="15.75" customHeight="1" x14ac:dyDescent="0.2">
      <c r="A857" s="45"/>
      <c r="B857" s="45"/>
      <c r="C857" s="45"/>
      <c r="D857" s="45"/>
      <c r="E857" s="45"/>
      <c r="F857" s="45"/>
      <c r="G857" s="377"/>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row>
    <row r="858" spans="1:35" ht="15.75" customHeight="1" x14ac:dyDescent="0.2">
      <c r="A858" s="45"/>
      <c r="B858" s="45"/>
      <c r="C858" s="45"/>
      <c r="D858" s="45"/>
      <c r="E858" s="45"/>
      <c r="F858" s="45"/>
      <c r="G858" s="377"/>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row>
    <row r="859" spans="1:35" ht="15.75" customHeight="1" x14ac:dyDescent="0.2">
      <c r="A859" s="45"/>
      <c r="B859" s="45"/>
      <c r="C859" s="45"/>
      <c r="D859" s="45"/>
      <c r="E859" s="45"/>
      <c r="F859" s="45"/>
      <c r="G859" s="377"/>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row>
    <row r="860" spans="1:35" ht="15.75" customHeight="1" x14ac:dyDescent="0.2">
      <c r="A860" s="45"/>
      <c r="B860" s="45"/>
      <c r="C860" s="45"/>
      <c r="D860" s="45"/>
      <c r="E860" s="45"/>
      <c r="F860" s="45"/>
      <c r="G860" s="377"/>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row>
    <row r="861" spans="1:35" ht="15.75" customHeight="1" x14ac:dyDescent="0.2">
      <c r="A861" s="45"/>
      <c r="B861" s="45"/>
      <c r="C861" s="45"/>
      <c r="D861" s="45"/>
      <c r="E861" s="45"/>
      <c r="F861" s="45"/>
      <c r="G861" s="377"/>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row>
    <row r="862" spans="1:35" ht="15.75" customHeight="1" x14ac:dyDescent="0.2">
      <c r="A862" s="45"/>
      <c r="B862" s="45"/>
      <c r="C862" s="45"/>
      <c r="D862" s="45"/>
      <c r="E862" s="45"/>
      <c r="F862" s="45"/>
      <c r="G862" s="377"/>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row>
    <row r="863" spans="1:35" ht="15.75" customHeight="1" x14ac:dyDescent="0.2">
      <c r="A863" s="45"/>
      <c r="B863" s="45"/>
      <c r="C863" s="45"/>
      <c r="D863" s="45"/>
      <c r="E863" s="45"/>
      <c r="F863" s="45"/>
      <c r="G863" s="377"/>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row>
    <row r="864" spans="1:35" ht="15.75" customHeight="1" x14ac:dyDescent="0.2">
      <c r="A864" s="45"/>
      <c r="B864" s="45"/>
      <c r="C864" s="45"/>
      <c r="D864" s="45"/>
      <c r="E864" s="45"/>
      <c r="F864" s="45"/>
      <c r="G864" s="377"/>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row>
    <row r="865" spans="1:35" ht="15.75" customHeight="1" x14ac:dyDescent="0.2">
      <c r="A865" s="45"/>
      <c r="B865" s="45"/>
      <c r="C865" s="45"/>
      <c r="D865" s="45"/>
      <c r="E865" s="45"/>
      <c r="F865" s="45"/>
      <c r="G865" s="377"/>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row>
    <row r="866" spans="1:35" ht="15.75" customHeight="1" x14ac:dyDescent="0.2">
      <c r="A866" s="45"/>
      <c r="B866" s="45"/>
      <c r="C866" s="45"/>
      <c r="D866" s="45"/>
      <c r="E866" s="45"/>
      <c r="F866" s="45"/>
      <c r="G866" s="377"/>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row>
    <row r="867" spans="1:35" ht="15.75" customHeight="1" x14ac:dyDescent="0.2">
      <c r="A867" s="45"/>
      <c r="B867" s="45"/>
      <c r="C867" s="45"/>
      <c r="D867" s="45"/>
      <c r="E867" s="45"/>
      <c r="F867" s="45"/>
      <c r="G867" s="377"/>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row>
    <row r="868" spans="1:35" ht="15.75" customHeight="1" x14ac:dyDescent="0.2">
      <c r="A868" s="45"/>
      <c r="B868" s="45"/>
      <c r="C868" s="45"/>
      <c r="D868" s="45"/>
      <c r="E868" s="45"/>
      <c r="F868" s="45"/>
      <c r="G868" s="377"/>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row>
    <row r="869" spans="1:35" ht="15.75" customHeight="1" x14ac:dyDescent="0.2">
      <c r="A869" s="45"/>
      <c r="B869" s="45"/>
      <c r="C869" s="45"/>
      <c r="D869" s="45"/>
      <c r="E869" s="45"/>
      <c r="F869" s="45"/>
      <c r="G869" s="377"/>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row>
    <row r="870" spans="1:35" ht="15.75" customHeight="1" x14ac:dyDescent="0.2">
      <c r="A870" s="45"/>
      <c r="B870" s="45"/>
      <c r="C870" s="45"/>
      <c r="D870" s="45"/>
      <c r="E870" s="45"/>
      <c r="F870" s="45"/>
      <c r="G870" s="377"/>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row>
    <row r="871" spans="1:35" ht="15.75" customHeight="1" x14ac:dyDescent="0.2">
      <c r="A871" s="45"/>
      <c r="B871" s="45"/>
      <c r="C871" s="45"/>
      <c r="D871" s="45"/>
      <c r="E871" s="45"/>
      <c r="F871" s="45"/>
      <c r="G871" s="377"/>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row>
    <row r="872" spans="1:35" ht="15.75" customHeight="1" x14ac:dyDescent="0.2">
      <c r="A872" s="45"/>
      <c r="B872" s="45"/>
      <c r="C872" s="45"/>
      <c r="D872" s="45"/>
      <c r="E872" s="45"/>
      <c r="F872" s="45"/>
      <c r="G872" s="377"/>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row>
    <row r="873" spans="1:35" ht="15.75" customHeight="1" x14ac:dyDescent="0.2">
      <c r="A873" s="45"/>
      <c r="B873" s="45"/>
      <c r="C873" s="45"/>
      <c r="D873" s="45"/>
      <c r="E873" s="45"/>
      <c r="F873" s="45"/>
      <c r="G873" s="377"/>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row>
    <row r="874" spans="1:35" ht="15.75" customHeight="1" x14ac:dyDescent="0.2">
      <c r="A874" s="45"/>
      <c r="B874" s="45"/>
      <c r="C874" s="45"/>
      <c r="D874" s="45"/>
      <c r="E874" s="45"/>
      <c r="F874" s="45"/>
      <c r="G874" s="377"/>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row>
    <row r="875" spans="1:35" ht="15.75" customHeight="1" x14ac:dyDescent="0.2">
      <c r="A875" s="45"/>
      <c r="B875" s="45"/>
      <c r="C875" s="45"/>
      <c r="D875" s="45"/>
      <c r="E875" s="45"/>
      <c r="F875" s="45"/>
      <c r="G875" s="377"/>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row>
    <row r="876" spans="1:35" ht="15.75" customHeight="1" x14ac:dyDescent="0.2">
      <c r="A876" s="45"/>
      <c r="B876" s="45"/>
      <c r="C876" s="45"/>
      <c r="D876" s="45"/>
      <c r="E876" s="45"/>
      <c r="F876" s="45"/>
      <c r="G876" s="377"/>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row>
    <row r="877" spans="1:35" ht="15.75" customHeight="1" x14ac:dyDescent="0.2">
      <c r="A877" s="45"/>
      <c r="B877" s="45"/>
      <c r="C877" s="45"/>
      <c r="D877" s="45"/>
      <c r="E877" s="45"/>
      <c r="F877" s="45"/>
      <c r="G877" s="377"/>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row>
    <row r="878" spans="1:35" ht="15.75" customHeight="1" x14ac:dyDescent="0.2">
      <c r="A878" s="45"/>
      <c r="B878" s="45"/>
      <c r="C878" s="45"/>
      <c r="D878" s="45"/>
      <c r="E878" s="45"/>
      <c r="F878" s="45"/>
      <c r="G878" s="377"/>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row>
    <row r="879" spans="1:35" ht="15.75" customHeight="1" x14ac:dyDescent="0.2">
      <c r="A879" s="45"/>
      <c r="B879" s="45"/>
      <c r="C879" s="45"/>
      <c r="D879" s="45"/>
      <c r="E879" s="45"/>
      <c r="F879" s="45"/>
      <c r="G879" s="377"/>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row>
    <row r="880" spans="1:35" ht="15.75" customHeight="1" x14ac:dyDescent="0.2">
      <c r="A880" s="45"/>
      <c r="B880" s="45"/>
      <c r="C880" s="45"/>
      <c r="D880" s="45"/>
      <c r="E880" s="45"/>
      <c r="F880" s="45"/>
      <c r="G880" s="377"/>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row>
    <row r="881" spans="1:35" ht="15.75" customHeight="1" x14ac:dyDescent="0.2">
      <c r="A881" s="45"/>
      <c r="B881" s="45"/>
      <c r="C881" s="45"/>
      <c r="D881" s="45"/>
      <c r="E881" s="45"/>
      <c r="F881" s="45"/>
      <c r="G881" s="377"/>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row>
    <row r="882" spans="1:35" ht="15.75" customHeight="1" x14ac:dyDescent="0.2">
      <c r="A882" s="45"/>
      <c r="B882" s="45"/>
      <c r="C882" s="45"/>
      <c r="D882" s="45"/>
      <c r="E882" s="45"/>
      <c r="F882" s="45"/>
      <c r="G882" s="377"/>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row>
    <row r="883" spans="1:35" ht="15.75" customHeight="1" x14ac:dyDescent="0.2">
      <c r="A883" s="45"/>
      <c r="B883" s="45"/>
      <c r="C883" s="45"/>
      <c r="D883" s="45"/>
      <c r="E883" s="45"/>
      <c r="F883" s="45"/>
      <c r="G883" s="377"/>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row>
    <row r="884" spans="1:35" ht="15.75" customHeight="1" x14ac:dyDescent="0.2">
      <c r="A884" s="45"/>
      <c r="B884" s="45"/>
      <c r="C884" s="45"/>
      <c r="D884" s="45"/>
      <c r="E884" s="45"/>
      <c r="F884" s="45"/>
      <c r="G884" s="377"/>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row>
    <row r="885" spans="1:35" ht="15.75" customHeight="1" x14ac:dyDescent="0.2">
      <c r="A885" s="45"/>
      <c r="B885" s="45"/>
      <c r="C885" s="45"/>
      <c r="D885" s="45"/>
      <c r="E885" s="45"/>
      <c r="F885" s="45"/>
      <c r="G885" s="377"/>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row>
    <row r="886" spans="1:35" ht="15.75" customHeight="1" x14ac:dyDescent="0.2">
      <c r="A886" s="45"/>
      <c r="B886" s="45"/>
      <c r="C886" s="45"/>
      <c r="D886" s="45"/>
      <c r="E886" s="45"/>
      <c r="F886" s="45"/>
      <c r="G886" s="377"/>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row>
    <row r="887" spans="1:35" ht="15.75" customHeight="1" x14ac:dyDescent="0.2">
      <c r="A887" s="45"/>
      <c r="B887" s="45"/>
      <c r="C887" s="45"/>
      <c r="D887" s="45"/>
      <c r="E887" s="45"/>
      <c r="F887" s="45"/>
      <c r="G887" s="377"/>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row>
    <row r="888" spans="1:35" ht="15.75" customHeight="1" x14ac:dyDescent="0.2">
      <c r="A888" s="45"/>
      <c r="B888" s="45"/>
      <c r="C888" s="45"/>
      <c r="D888" s="45"/>
      <c r="E888" s="45"/>
      <c r="F888" s="45"/>
      <c r="G888" s="377"/>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row>
    <row r="889" spans="1:35" ht="15.75" customHeight="1" x14ac:dyDescent="0.2">
      <c r="A889" s="45"/>
      <c r="B889" s="45"/>
      <c r="C889" s="45"/>
      <c r="D889" s="45"/>
      <c r="E889" s="45"/>
      <c r="F889" s="45"/>
      <c r="G889" s="377"/>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row>
    <row r="890" spans="1:35" ht="15.75" customHeight="1" x14ac:dyDescent="0.2">
      <c r="A890" s="45"/>
      <c r="B890" s="45"/>
      <c r="C890" s="45"/>
      <c r="D890" s="45"/>
      <c r="E890" s="45"/>
      <c r="F890" s="45"/>
      <c r="G890" s="377"/>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row>
    <row r="891" spans="1:35" ht="15.75" customHeight="1" x14ac:dyDescent="0.2">
      <c r="A891" s="45"/>
      <c r="B891" s="45"/>
      <c r="C891" s="45"/>
      <c r="D891" s="45"/>
      <c r="E891" s="45"/>
      <c r="F891" s="45"/>
      <c r="G891" s="377"/>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row>
    <row r="892" spans="1:35" ht="15.75" customHeight="1" x14ac:dyDescent="0.2">
      <c r="A892" s="45"/>
      <c r="B892" s="45"/>
      <c r="C892" s="45"/>
      <c r="D892" s="45"/>
      <c r="E892" s="45"/>
      <c r="F892" s="45"/>
      <c r="G892" s="377"/>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row>
    <row r="893" spans="1:35" ht="15.75" customHeight="1" x14ac:dyDescent="0.2">
      <c r="A893" s="45"/>
      <c r="B893" s="45"/>
      <c r="C893" s="45"/>
      <c r="D893" s="45"/>
      <c r="E893" s="45"/>
      <c r="F893" s="45"/>
      <c r="G893" s="377"/>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row>
    <row r="894" spans="1:35" ht="15.75" customHeight="1" x14ac:dyDescent="0.2">
      <c r="A894" s="45"/>
      <c r="B894" s="45"/>
      <c r="C894" s="45"/>
      <c r="D894" s="45"/>
      <c r="E894" s="45"/>
      <c r="F894" s="45"/>
      <c r="G894" s="377"/>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row>
    <row r="895" spans="1:35" ht="15.75" customHeight="1" x14ac:dyDescent="0.2">
      <c r="A895" s="45"/>
      <c r="B895" s="45"/>
      <c r="C895" s="45"/>
      <c r="D895" s="45"/>
      <c r="E895" s="45"/>
      <c r="F895" s="45"/>
      <c r="G895" s="377"/>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row>
    <row r="896" spans="1:35" ht="15.75" customHeight="1" x14ac:dyDescent="0.2">
      <c r="A896" s="45"/>
      <c r="B896" s="45"/>
      <c r="C896" s="45"/>
      <c r="D896" s="45"/>
      <c r="E896" s="45"/>
      <c r="F896" s="45"/>
      <c r="G896" s="377"/>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row>
    <row r="897" spans="1:35" ht="15.75" customHeight="1" x14ac:dyDescent="0.2">
      <c r="A897" s="45"/>
      <c r="B897" s="45"/>
      <c r="C897" s="45"/>
      <c r="D897" s="45"/>
      <c r="E897" s="45"/>
      <c r="F897" s="45"/>
      <c r="G897" s="377"/>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row>
    <row r="898" spans="1:35" ht="15.75" customHeight="1" x14ac:dyDescent="0.2">
      <c r="A898" s="45"/>
      <c r="B898" s="45"/>
      <c r="C898" s="45"/>
      <c r="D898" s="45"/>
      <c r="E898" s="45"/>
      <c r="F898" s="45"/>
      <c r="G898" s="377"/>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row>
    <row r="899" spans="1:35" ht="15.75" customHeight="1" x14ac:dyDescent="0.2">
      <c r="A899" s="45"/>
      <c r="B899" s="45"/>
      <c r="C899" s="45"/>
      <c r="D899" s="45"/>
      <c r="E899" s="45"/>
      <c r="F899" s="45"/>
      <c r="G899" s="377"/>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row>
    <row r="900" spans="1:35" ht="15.75" customHeight="1" x14ac:dyDescent="0.2">
      <c r="A900" s="45"/>
      <c r="B900" s="45"/>
      <c r="C900" s="45"/>
      <c r="D900" s="45"/>
      <c r="E900" s="45"/>
      <c r="F900" s="45"/>
      <c r="G900" s="377"/>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row>
    <row r="901" spans="1:35" ht="15.75" customHeight="1" x14ac:dyDescent="0.2">
      <c r="A901" s="45"/>
      <c r="B901" s="45"/>
      <c r="C901" s="45"/>
      <c r="D901" s="45"/>
      <c r="E901" s="45"/>
      <c r="F901" s="45"/>
      <c r="G901" s="377"/>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row>
    <row r="902" spans="1:35" ht="15.75" customHeight="1" x14ac:dyDescent="0.2">
      <c r="A902" s="45"/>
      <c r="B902" s="45"/>
      <c r="C902" s="45"/>
      <c r="D902" s="45"/>
      <c r="E902" s="45"/>
      <c r="F902" s="45"/>
      <c r="G902" s="377"/>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row>
    <row r="903" spans="1:35" ht="15.75" customHeight="1" x14ac:dyDescent="0.2">
      <c r="A903" s="45"/>
      <c r="B903" s="45"/>
      <c r="C903" s="45"/>
      <c r="D903" s="45"/>
      <c r="E903" s="45"/>
      <c r="F903" s="45"/>
      <c r="G903" s="377"/>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row>
    <row r="904" spans="1:35" ht="15.75" customHeight="1" x14ac:dyDescent="0.2">
      <c r="A904" s="45"/>
      <c r="B904" s="45"/>
      <c r="C904" s="45"/>
      <c r="D904" s="45"/>
      <c r="E904" s="45"/>
      <c r="F904" s="45"/>
      <c r="G904" s="377"/>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row>
    <row r="905" spans="1:35" ht="15.75" customHeight="1" x14ac:dyDescent="0.2">
      <c r="A905" s="45"/>
      <c r="B905" s="45"/>
      <c r="C905" s="45"/>
      <c r="D905" s="45"/>
      <c r="E905" s="45"/>
      <c r="F905" s="45"/>
      <c r="G905" s="377"/>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row>
    <row r="906" spans="1:35" ht="15.75" customHeight="1" x14ac:dyDescent="0.2">
      <c r="A906" s="45"/>
      <c r="B906" s="45"/>
      <c r="C906" s="45"/>
      <c r="D906" s="45"/>
      <c r="E906" s="45"/>
      <c r="F906" s="45"/>
      <c r="G906" s="377"/>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row>
    <row r="907" spans="1:35" ht="15.75" customHeight="1" x14ac:dyDescent="0.2">
      <c r="A907" s="45"/>
      <c r="B907" s="45"/>
      <c r="C907" s="45"/>
      <c r="D907" s="45"/>
      <c r="E907" s="45"/>
      <c r="F907" s="45"/>
      <c r="G907" s="377"/>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row>
    <row r="908" spans="1:35" ht="15.75" customHeight="1" x14ac:dyDescent="0.2">
      <c r="A908" s="45"/>
      <c r="B908" s="45"/>
      <c r="C908" s="45"/>
      <c r="D908" s="45"/>
      <c r="E908" s="45"/>
      <c r="F908" s="45"/>
      <c r="G908" s="377"/>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row>
    <row r="909" spans="1:35" ht="15.75" customHeight="1" x14ac:dyDescent="0.2">
      <c r="A909" s="45"/>
      <c r="B909" s="45"/>
      <c r="C909" s="45"/>
      <c r="D909" s="45"/>
      <c r="E909" s="45"/>
      <c r="F909" s="45"/>
      <c r="G909" s="377"/>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row>
    <row r="910" spans="1:35" ht="15.75" customHeight="1" x14ac:dyDescent="0.2">
      <c r="A910" s="45"/>
      <c r="B910" s="45"/>
      <c r="C910" s="45"/>
      <c r="D910" s="45"/>
      <c r="E910" s="45"/>
      <c r="F910" s="45"/>
      <c r="G910" s="377"/>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row>
    <row r="911" spans="1:35" ht="15.75" customHeight="1" x14ac:dyDescent="0.2">
      <c r="A911" s="45"/>
      <c r="B911" s="45"/>
      <c r="C911" s="45"/>
      <c r="D911" s="45"/>
      <c r="E911" s="45"/>
      <c r="F911" s="45"/>
      <c r="G911" s="377"/>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row>
    <row r="912" spans="1:35" ht="15.75" customHeight="1" x14ac:dyDescent="0.2">
      <c r="A912" s="45"/>
      <c r="B912" s="45"/>
      <c r="C912" s="45"/>
      <c r="D912" s="45"/>
      <c r="E912" s="45"/>
      <c r="F912" s="45"/>
      <c r="G912" s="377"/>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row>
    <row r="913" spans="1:35" ht="15.75" customHeight="1" x14ac:dyDescent="0.2">
      <c r="A913" s="45"/>
      <c r="B913" s="45"/>
      <c r="C913" s="45"/>
      <c r="D913" s="45"/>
      <c r="E913" s="45"/>
      <c r="F913" s="45"/>
      <c r="G913" s="377"/>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row>
    <row r="914" spans="1:35" ht="15.75" customHeight="1" x14ac:dyDescent="0.2">
      <c r="A914" s="45"/>
      <c r="B914" s="45"/>
      <c r="C914" s="45"/>
      <c r="D914" s="45"/>
      <c r="E914" s="45"/>
      <c r="F914" s="45"/>
      <c r="G914" s="377"/>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row>
    <row r="915" spans="1:35" ht="15.75" customHeight="1" x14ac:dyDescent="0.2">
      <c r="A915" s="45"/>
      <c r="B915" s="45"/>
      <c r="C915" s="45"/>
      <c r="D915" s="45"/>
      <c r="E915" s="45"/>
      <c r="F915" s="45"/>
      <c r="G915" s="377"/>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row>
    <row r="916" spans="1:35" ht="15.75" customHeight="1" x14ac:dyDescent="0.2">
      <c r="A916" s="45"/>
      <c r="B916" s="45"/>
      <c r="C916" s="45"/>
      <c r="D916" s="45"/>
      <c r="E916" s="45"/>
      <c r="F916" s="45"/>
      <c r="G916" s="377"/>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row>
    <row r="917" spans="1:35" ht="15.75" customHeight="1" x14ac:dyDescent="0.2">
      <c r="A917" s="45"/>
      <c r="B917" s="45"/>
      <c r="C917" s="45"/>
      <c r="D917" s="45"/>
      <c r="E917" s="45"/>
      <c r="F917" s="45"/>
      <c r="G917" s="377"/>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row>
    <row r="918" spans="1:35" ht="15.75" customHeight="1" x14ac:dyDescent="0.2">
      <c r="A918" s="45"/>
      <c r="B918" s="45"/>
      <c r="C918" s="45"/>
      <c r="D918" s="45"/>
      <c r="E918" s="45"/>
      <c r="F918" s="45"/>
      <c r="G918" s="377"/>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row>
    <row r="919" spans="1:35" ht="15.75" customHeight="1" x14ac:dyDescent="0.2">
      <c r="A919" s="45"/>
      <c r="B919" s="45"/>
      <c r="C919" s="45"/>
      <c r="D919" s="45"/>
      <c r="E919" s="45"/>
      <c r="F919" s="45"/>
      <c r="G919" s="377"/>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row>
    <row r="920" spans="1:35" ht="15.75" customHeight="1" x14ac:dyDescent="0.2">
      <c r="A920" s="45"/>
      <c r="B920" s="45"/>
      <c r="C920" s="45"/>
      <c r="D920" s="45"/>
      <c r="E920" s="45"/>
      <c r="F920" s="45"/>
      <c r="G920" s="377"/>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row>
    <row r="921" spans="1:35" ht="15.75" customHeight="1" x14ac:dyDescent="0.2">
      <c r="A921" s="45"/>
      <c r="B921" s="45"/>
      <c r="C921" s="45"/>
      <c r="D921" s="45"/>
      <c r="E921" s="45"/>
      <c r="F921" s="45"/>
      <c r="G921" s="377"/>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row>
    <row r="922" spans="1:35" ht="15.75" customHeight="1" x14ac:dyDescent="0.2">
      <c r="A922" s="45"/>
      <c r="B922" s="45"/>
      <c r="C922" s="45"/>
      <c r="D922" s="45"/>
      <c r="E922" s="45"/>
      <c r="F922" s="45"/>
      <c r="G922" s="377"/>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row>
    <row r="923" spans="1:35" ht="15.75" customHeight="1" x14ac:dyDescent="0.2">
      <c r="A923" s="45"/>
      <c r="B923" s="45"/>
      <c r="C923" s="45"/>
      <c r="D923" s="45"/>
      <c r="E923" s="45"/>
      <c r="F923" s="45"/>
      <c r="G923" s="377"/>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row>
    <row r="924" spans="1:35" ht="15.75" customHeight="1" x14ac:dyDescent="0.2">
      <c r="A924" s="45"/>
      <c r="B924" s="45"/>
      <c r="C924" s="45"/>
      <c r="D924" s="45"/>
      <c r="E924" s="45"/>
      <c r="F924" s="45"/>
      <c r="G924" s="377"/>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row>
    <row r="925" spans="1:35" ht="15.75" customHeight="1" x14ac:dyDescent="0.2">
      <c r="A925" s="45"/>
      <c r="B925" s="45"/>
      <c r="C925" s="45"/>
      <c r="D925" s="45"/>
      <c r="E925" s="45"/>
      <c r="F925" s="45"/>
      <c r="G925" s="377"/>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row>
    <row r="926" spans="1:35" ht="15.75" customHeight="1" x14ac:dyDescent="0.2">
      <c r="A926" s="45"/>
      <c r="B926" s="45"/>
      <c r="C926" s="45"/>
      <c r="D926" s="45"/>
      <c r="E926" s="45"/>
      <c r="F926" s="45"/>
      <c r="G926" s="377"/>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row>
    <row r="927" spans="1:35" ht="15.75" customHeight="1" x14ac:dyDescent="0.2">
      <c r="A927" s="45"/>
      <c r="B927" s="45"/>
      <c r="C927" s="45"/>
      <c r="D927" s="45"/>
      <c r="E927" s="45"/>
      <c r="F927" s="45"/>
      <c r="G927" s="377"/>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row>
    <row r="928" spans="1:35" ht="15.75" customHeight="1" x14ac:dyDescent="0.2">
      <c r="A928" s="45"/>
      <c r="B928" s="45"/>
      <c r="C928" s="45"/>
      <c r="D928" s="45"/>
      <c r="E928" s="45"/>
      <c r="F928" s="45"/>
      <c r="G928" s="377"/>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row>
    <row r="929" spans="1:35" ht="15.75" customHeight="1" x14ac:dyDescent="0.2">
      <c r="A929" s="45"/>
      <c r="B929" s="45"/>
      <c r="C929" s="45"/>
      <c r="D929" s="45"/>
      <c r="E929" s="45"/>
      <c r="F929" s="45"/>
      <c r="G929" s="377"/>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row>
    <row r="930" spans="1:35" ht="15.75" customHeight="1" x14ac:dyDescent="0.2">
      <c r="A930" s="45"/>
      <c r="B930" s="45"/>
      <c r="C930" s="45"/>
      <c r="D930" s="45"/>
      <c r="E930" s="45"/>
      <c r="F930" s="45"/>
      <c r="G930" s="377"/>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row>
  </sheetData>
  <autoFilter ref="A17:AG701" xr:uid="{00000000-0009-0000-0000-000004000000}"/>
  <mergeCells count="23">
    <mergeCell ref="I17:K17"/>
    <mergeCell ref="L16:N16"/>
    <mergeCell ref="B730:D730"/>
    <mergeCell ref="K730:L730"/>
    <mergeCell ref="M730:O730"/>
    <mergeCell ref="B728:D728"/>
    <mergeCell ref="K728:L728"/>
    <mergeCell ref="M728:O728"/>
    <mergeCell ref="B729:D729"/>
    <mergeCell ref="K729:L729"/>
    <mergeCell ref="M729:O729"/>
    <mergeCell ref="B2:O6"/>
    <mergeCell ref="B15:B16"/>
    <mergeCell ref="C15:C16"/>
    <mergeCell ref="D15:D16"/>
    <mergeCell ref="E15:E16"/>
    <mergeCell ref="F15:F16"/>
    <mergeCell ref="G15:G16"/>
    <mergeCell ref="H15:H16"/>
    <mergeCell ref="I15:K15"/>
    <mergeCell ref="L15:N15"/>
    <mergeCell ref="O15:O16"/>
    <mergeCell ref="I16:K16"/>
  </mergeCells>
  <phoneticPr fontId="32" type="noConversion"/>
  <printOptions horizontalCentered="1"/>
  <pageMargins left="0.70866141732283472" right="0.70866141732283472" top="0.74803149606299213" bottom="0.74803149606299213" header="0.31496062992125984" footer="0.31496062992125984"/>
  <pageSetup paperSize="9" scale="44" fitToHeight="0" orientation="portrait" r:id="rId1"/>
  <rowBreaks count="1" manualBreakCount="1">
    <brk id="600" min="1" max="14"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1C18-A86C-435E-81B5-E2D7822FC5B5}">
  <dimension ref="A2:V37"/>
  <sheetViews>
    <sheetView view="pageBreakPreview" zoomScale="60" zoomScaleNormal="100" workbookViewId="0">
      <selection activeCell="A37" sqref="A1:P37"/>
    </sheetView>
  </sheetViews>
  <sheetFormatPr defaultRowHeight="14.25" x14ac:dyDescent="0.2"/>
  <cols>
    <col min="1" max="1" width="5.875" customWidth="1"/>
    <col min="2" max="2" width="17.75" style="371" customWidth="1"/>
    <col min="3" max="3" width="11.25" customWidth="1"/>
    <col min="4" max="4" width="11.125" bestFit="1" customWidth="1"/>
    <col min="5" max="6" width="11" bestFit="1" customWidth="1"/>
    <col min="7" max="7" width="11.75" bestFit="1" customWidth="1"/>
    <col min="8" max="8" width="12" bestFit="1" customWidth="1"/>
    <col min="9" max="9" width="11.375" bestFit="1" customWidth="1"/>
    <col min="10" max="10" width="14.5" customWidth="1"/>
    <col min="11" max="11" width="11.625" bestFit="1" customWidth="1"/>
    <col min="12" max="12" width="13.5" customWidth="1"/>
    <col min="13" max="13" width="13.25" customWidth="1"/>
    <col min="14" max="14" width="17.25" customWidth="1"/>
    <col min="15" max="15" width="20.75" customWidth="1"/>
    <col min="16" max="16" width="7.75" customWidth="1"/>
    <col min="18" max="18" width="12" customWidth="1"/>
    <col min="22" max="22" width="11.75" bestFit="1" customWidth="1"/>
  </cols>
  <sheetData>
    <row r="2" spans="1:18" ht="15" x14ac:dyDescent="0.2">
      <c r="C2" s="363" t="str">
        <f>'DADOS GERAIS'!$B$8</f>
        <v>Secretaria de Atenção Especializada à Saúde</v>
      </c>
    </row>
    <row r="3" spans="1:18" x14ac:dyDescent="0.2">
      <c r="C3" s="364" t="str">
        <f>'DADOS GERAIS'!$B$9</f>
        <v>Centro Especializado em Reabilitação - Área Construída: 2627,66 m²</v>
      </c>
    </row>
    <row r="5" spans="1:18" ht="15" x14ac:dyDescent="0.25">
      <c r="C5" s="463" t="s">
        <v>17600</v>
      </c>
      <c r="D5" s="463"/>
      <c r="E5" s="463"/>
      <c r="F5" s="463"/>
      <c r="G5" s="463"/>
      <c r="H5" s="463"/>
      <c r="I5" s="463"/>
      <c r="J5" s="463"/>
      <c r="K5" s="463"/>
      <c r="L5" s="463"/>
    </row>
    <row r="7" spans="1:18" x14ac:dyDescent="0.2">
      <c r="A7" s="464" t="s">
        <v>19</v>
      </c>
      <c r="B7" s="466" t="s">
        <v>17594</v>
      </c>
      <c r="C7" s="471" t="s">
        <v>17599</v>
      </c>
      <c r="D7" s="471"/>
      <c r="E7" s="471"/>
      <c r="F7" s="471"/>
      <c r="G7" s="471"/>
      <c r="H7" s="471"/>
      <c r="I7" s="471"/>
      <c r="J7" s="471"/>
      <c r="K7" s="471"/>
      <c r="L7" s="471"/>
      <c r="M7" s="471"/>
      <c r="N7" s="471"/>
      <c r="O7" s="468" t="s">
        <v>23</v>
      </c>
      <c r="P7" s="470" t="s">
        <v>22</v>
      </c>
    </row>
    <row r="8" spans="1:18" x14ac:dyDescent="0.2">
      <c r="A8" s="465"/>
      <c r="B8" s="467"/>
      <c r="C8" s="357">
        <v>1</v>
      </c>
      <c r="D8" s="357">
        <v>2</v>
      </c>
      <c r="E8" s="357">
        <v>3</v>
      </c>
      <c r="F8" s="357">
        <v>4</v>
      </c>
      <c r="G8" s="357">
        <v>5</v>
      </c>
      <c r="H8" s="357">
        <v>6</v>
      </c>
      <c r="I8" s="357">
        <v>7</v>
      </c>
      <c r="J8" s="357">
        <v>8</v>
      </c>
      <c r="K8" s="357">
        <v>9</v>
      </c>
      <c r="L8" s="357">
        <v>10</v>
      </c>
      <c r="M8" s="357">
        <v>11</v>
      </c>
      <c r="N8" s="357">
        <v>12</v>
      </c>
      <c r="O8" s="469"/>
      <c r="P8" s="469"/>
    </row>
    <row r="9" spans="1:18" ht="43.5" customHeight="1" x14ac:dyDescent="0.2">
      <c r="A9" s="358">
        <v>1</v>
      </c>
      <c r="B9" s="359" t="str">
        <f>RESUMO!C17</f>
        <v>SERVIÇOS PRELIMINARES E INDIRETOS</v>
      </c>
      <c r="C9" s="350">
        <f>O9/12</f>
        <v>26340.946666666667</v>
      </c>
      <c r="D9" s="350">
        <f>O9/12</f>
        <v>26340.946666666667</v>
      </c>
      <c r="E9" s="350">
        <f>O9/12</f>
        <v>26340.946666666667</v>
      </c>
      <c r="F9" s="350">
        <f>O9/12</f>
        <v>26340.946666666667</v>
      </c>
      <c r="G9" s="350">
        <f>O9/12</f>
        <v>26340.946666666667</v>
      </c>
      <c r="H9" s="350">
        <f>O9/12</f>
        <v>26340.946666666667</v>
      </c>
      <c r="I9" s="350">
        <f>O9/12</f>
        <v>26340.946666666667</v>
      </c>
      <c r="J9" s="350">
        <f>O9/12</f>
        <v>26340.946666666667</v>
      </c>
      <c r="K9" s="350">
        <f>O9/12</f>
        <v>26340.946666666667</v>
      </c>
      <c r="L9" s="350">
        <f>O9/12</f>
        <v>26340.946666666667</v>
      </c>
      <c r="M9" s="350">
        <f>O9/12</f>
        <v>26340.946666666667</v>
      </c>
      <c r="N9" s="350">
        <f>O9/12</f>
        <v>26340.946666666667</v>
      </c>
      <c r="O9" s="351">
        <f>RESUMO!E17</f>
        <v>316091.36</v>
      </c>
      <c r="P9" s="352">
        <f>O9/O31</f>
        <v>2.9907133305508184E-2</v>
      </c>
      <c r="R9" s="335">
        <f>SUM(C9:N9)</f>
        <v>316091.35999999993</v>
      </c>
    </row>
    <row r="10" spans="1:18" x14ac:dyDescent="0.2">
      <c r="A10" s="358">
        <v>2</v>
      </c>
      <c r="B10" s="359" t="str">
        <f>RESUMO!C18</f>
        <v>FUNDAÇÃO</v>
      </c>
      <c r="C10" s="350">
        <f>0.25*O10</f>
        <v>312818.85249999998</v>
      </c>
      <c r="D10" s="350">
        <f>0.25*O10</f>
        <v>312818.85249999998</v>
      </c>
      <c r="E10" s="350">
        <f>0.25*O10</f>
        <v>312818.85249999998</v>
      </c>
      <c r="F10" s="350">
        <f>0.25*O10</f>
        <v>312818.85249999998</v>
      </c>
      <c r="G10" s="350"/>
      <c r="H10" s="350"/>
      <c r="I10" s="350"/>
      <c r="J10" s="350"/>
      <c r="K10" s="350"/>
      <c r="L10" s="350"/>
      <c r="M10" s="350"/>
      <c r="N10" s="350"/>
      <c r="O10" s="351">
        <f>RESUMO!E18</f>
        <v>1251275.4099999999</v>
      </c>
      <c r="P10" s="352">
        <f>O10/O31</f>
        <v>0.11839001385161051</v>
      </c>
      <c r="R10" s="335">
        <f t="shared" ref="R10:R29" si="0">SUM(C10:N10)</f>
        <v>1251275.4099999999</v>
      </c>
    </row>
    <row r="11" spans="1:18" x14ac:dyDescent="0.2">
      <c r="A11" s="358">
        <v>3</v>
      </c>
      <c r="B11" s="359" t="str">
        <f>RESUMO!C19</f>
        <v>ESTRUTURA</v>
      </c>
      <c r="C11" s="350"/>
      <c r="D11" s="350"/>
      <c r="E11" s="350">
        <f>0.25*O11</f>
        <v>564605.20499999996</v>
      </c>
      <c r="F11" s="350">
        <f>0.25*O11</f>
        <v>564605.20499999996</v>
      </c>
      <c r="G11" s="350">
        <f>0.25*O11</f>
        <v>564605.20499999996</v>
      </c>
      <c r="H11" s="350">
        <f>0.25*O11</f>
        <v>564605.20499999996</v>
      </c>
      <c r="I11" s="350"/>
      <c r="J11" s="350"/>
      <c r="K11" s="350"/>
      <c r="L11" s="350"/>
      <c r="M11" s="350"/>
      <c r="N11" s="350"/>
      <c r="O11" s="351">
        <f>RESUMO!E19</f>
        <v>2258420.8199999998</v>
      </c>
      <c r="P11" s="352">
        <f>O11/O31</f>
        <v>0.21368155245899506</v>
      </c>
      <c r="R11" s="335">
        <f t="shared" si="0"/>
        <v>2258420.8199999998</v>
      </c>
    </row>
    <row r="12" spans="1:18" ht="48" customHeight="1" x14ac:dyDescent="0.2">
      <c r="A12" s="358">
        <v>4</v>
      </c>
      <c r="B12" s="359" t="str">
        <f>RESUMO!C20</f>
        <v>ALVENARIA, VEDAÇÕES E DIVISÓRIAS</v>
      </c>
      <c r="C12" s="350"/>
      <c r="D12" s="350"/>
      <c r="E12" s="350"/>
      <c r="F12" s="350"/>
      <c r="G12" s="350">
        <f>0.3*O12</f>
        <v>185691.11100000003</v>
      </c>
      <c r="H12" s="350">
        <f>0.35*O12</f>
        <v>216639.62950000004</v>
      </c>
      <c r="I12" s="350">
        <f>0.35*O12</f>
        <v>216639.62950000004</v>
      </c>
      <c r="J12" s="350"/>
      <c r="K12" s="350"/>
      <c r="L12" s="350"/>
      <c r="M12" s="350"/>
      <c r="N12" s="350"/>
      <c r="O12" s="351">
        <f>RESUMO!E20</f>
        <v>618970.37000000011</v>
      </c>
      <c r="P12" s="352">
        <f>O12/O31</f>
        <v>5.8564173876026623E-2</v>
      </c>
      <c r="R12" s="335">
        <f t="shared" si="0"/>
        <v>618970.37000000011</v>
      </c>
    </row>
    <row r="13" spans="1:18" x14ac:dyDescent="0.2">
      <c r="A13" s="358">
        <v>5</v>
      </c>
      <c r="B13" s="359" t="str">
        <f>RESUMO!C21</f>
        <v>COBERTURA</v>
      </c>
      <c r="C13" s="350"/>
      <c r="D13" s="350"/>
      <c r="E13" s="350"/>
      <c r="F13" s="350"/>
      <c r="G13" s="350"/>
      <c r="H13" s="350"/>
      <c r="I13" s="350">
        <f>0.25*O13</f>
        <v>160766.3125</v>
      </c>
      <c r="J13" s="350">
        <f>0.25*O13</f>
        <v>160766.3125</v>
      </c>
      <c r="K13" s="350">
        <f>0.25*O13</f>
        <v>160766.3125</v>
      </c>
      <c r="L13" s="350">
        <f>0.25*O13</f>
        <v>160766.3125</v>
      </c>
      <c r="M13" s="350"/>
      <c r="N13" s="350"/>
      <c r="O13" s="351">
        <f>RESUMO!E21</f>
        <v>643065.25</v>
      </c>
      <c r="P13" s="352">
        <f>O13/O31</f>
        <v>6.0843922326412045E-2</v>
      </c>
      <c r="R13" s="335">
        <f t="shared" si="0"/>
        <v>643065.25</v>
      </c>
    </row>
    <row r="14" spans="1:18" ht="38.25" customHeight="1" x14ac:dyDescent="0.2">
      <c r="A14" s="358">
        <v>6</v>
      </c>
      <c r="B14" s="359" t="str">
        <f>RESUMO!C22</f>
        <v>IMPERMEABILIZAÇÃO</v>
      </c>
      <c r="C14" s="350"/>
      <c r="D14" s="350"/>
      <c r="E14" s="350"/>
      <c r="F14" s="350">
        <f>0.5*O14</f>
        <v>65597.05</v>
      </c>
      <c r="G14" s="350">
        <f>0.5*O14</f>
        <v>65597.05</v>
      </c>
      <c r="H14" s="350"/>
      <c r="I14" s="350"/>
      <c r="J14" s="350"/>
      <c r="K14" s="350"/>
      <c r="L14" s="350"/>
      <c r="M14" s="350"/>
      <c r="N14" s="350"/>
      <c r="O14" s="351">
        <f>RESUMO!E22</f>
        <v>131194.1</v>
      </c>
      <c r="P14" s="352">
        <f>O14/O31</f>
        <v>1.24129917299738E-2</v>
      </c>
      <c r="R14" s="335">
        <f t="shared" si="0"/>
        <v>131194.1</v>
      </c>
    </row>
    <row r="15" spans="1:18" ht="42" customHeight="1" x14ac:dyDescent="0.2">
      <c r="A15" s="358">
        <v>7</v>
      </c>
      <c r="B15" s="359" t="str">
        <f>RESUMO!C23</f>
        <v>ESQUADRIAS E GUARDA-CORPOS</v>
      </c>
      <c r="C15" s="350"/>
      <c r="D15" s="350"/>
      <c r="E15" s="350"/>
      <c r="F15" s="350"/>
      <c r="G15" s="350"/>
      <c r="H15" s="350"/>
      <c r="I15" s="350"/>
      <c r="J15" s="350">
        <f>0.2*O15</f>
        <v>134470.67000000001</v>
      </c>
      <c r="K15" s="350">
        <f>0.2*O15</f>
        <v>134470.67000000001</v>
      </c>
      <c r="L15" s="350">
        <f>0.2*O15</f>
        <v>134470.67000000001</v>
      </c>
      <c r="M15" s="350">
        <f>0.2*O15</f>
        <v>134470.67000000001</v>
      </c>
      <c r="N15" s="350">
        <f>0.2*O15</f>
        <v>134470.67000000001</v>
      </c>
      <c r="O15" s="351">
        <f>RESUMO!E23</f>
        <v>672353.35</v>
      </c>
      <c r="P15" s="352">
        <f>O15/O31</f>
        <v>6.3615029739677156E-2</v>
      </c>
      <c r="R15" s="335">
        <f t="shared" si="0"/>
        <v>672353.35000000009</v>
      </c>
    </row>
    <row r="16" spans="1:18" ht="39" customHeight="1" x14ac:dyDescent="0.2">
      <c r="A16" s="358">
        <v>8</v>
      </c>
      <c r="B16" s="359" t="str">
        <f>RESUMO!C24</f>
        <v>REVESTIMENTO DE PAREDE</v>
      </c>
      <c r="C16" s="350"/>
      <c r="D16" s="350"/>
      <c r="E16" s="350"/>
      <c r="F16" s="350"/>
      <c r="G16" s="350">
        <f>0.25*O16</f>
        <v>86115.909999999989</v>
      </c>
      <c r="H16" s="350">
        <f>0.25*O16</f>
        <v>86115.909999999989</v>
      </c>
      <c r="I16" s="350">
        <f>0.25*O16</f>
        <v>86115.909999999989</v>
      </c>
      <c r="J16" s="350">
        <f>0.25*O16</f>
        <v>86115.909999999989</v>
      </c>
      <c r="K16" s="350"/>
      <c r="L16" s="350"/>
      <c r="M16" s="350"/>
      <c r="N16" s="350"/>
      <c r="O16" s="351">
        <f>RESUMO!E24</f>
        <v>344463.63999999996</v>
      </c>
      <c r="P16" s="352">
        <f>O16/O31</f>
        <v>3.2591589976962924E-2</v>
      </c>
      <c r="R16" s="335">
        <f t="shared" si="0"/>
        <v>344463.63999999996</v>
      </c>
    </row>
    <row r="17" spans="1:22" ht="25.5" x14ac:dyDescent="0.2">
      <c r="A17" s="358">
        <v>9</v>
      </c>
      <c r="B17" s="359" t="str">
        <f>RESUMO!C25</f>
        <v>REVESTIMENTO DE PISO INTERNO</v>
      </c>
      <c r="C17" s="350"/>
      <c r="D17" s="350"/>
      <c r="E17" s="350"/>
      <c r="F17" s="350"/>
      <c r="G17" s="350"/>
      <c r="H17" s="350">
        <f>0.25*O17</f>
        <v>155321.25000000003</v>
      </c>
      <c r="I17" s="350">
        <f>0.25*O17</f>
        <v>155321.25000000003</v>
      </c>
      <c r="J17" s="350">
        <f>0.25*O17</f>
        <v>155321.25000000003</v>
      </c>
      <c r="K17" s="350">
        <f>0.25*O17</f>
        <v>155321.25000000003</v>
      </c>
      <c r="L17" s="350"/>
      <c r="M17" s="350"/>
      <c r="N17" s="350"/>
      <c r="O17" s="351">
        <f>RESUMO!E25</f>
        <v>621285.00000000012</v>
      </c>
      <c r="P17" s="352">
        <f>O17/O31</f>
        <v>5.8783173686596989E-2</v>
      </c>
      <c r="R17" s="335">
        <f t="shared" si="0"/>
        <v>621285.00000000012</v>
      </c>
    </row>
    <row r="18" spans="1:22" ht="25.5" x14ac:dyDescent="0.2">
      <c r="A18" s="358">
        <v>10</v>
      </c>
      <c r="B18" s="359" t="str">
        <f>RESUMO!C26</f>
        <v>REVESTIMENTO DE PISO EXTERNO</v>
      </c>
      <c r="C18" s="350"/>
      <c r="D18" s="350"/>
      <c r="E18" s="350"/>
      <c r="F18" s="350"/>
      <c r="G18" s="350"/>
      <c r="H18" s="350"/>
      <c r="I18" s="350"/>
      <c r="J18" s="350"/>
      <c r="K18" s="350">
        <f>0.25*O18</f>
        <v>77692.079999999987</v>
      </c>
      <c r="L18" s="350">
        <f>0.25*O18</f>
        <v>77692.079999999987</v>
      </c>
      <c r="M18" s="350">
        <f>0.25*O18</f>
        <v>77692.079999999987</v>
      </c>
      <c r="N18" s="350">
        <f>0.25*O18</f>
        <v>77692.079999999987</v>
      </c>
      <c r="O18" s="351">
        <f>RESUMO!E26</f>
        <v>310768.31999999995</v>
      </c>
      <c r="P18" s="352">
        <f>O18/O31</f>
        <v>2.9403491362018953E-2</v>
      </c>
      <c r="R18" s="335">
        <f t="shared" si="0"/>
        <v>310768.31999999995</v>
      </c>
    </row>
    <row r="19" spans="1:22" ht="30.75" customHeight="1" x14ac:dyDescent="0.2">
      <c r="A19" s="358">
        <v>11</v>
      </c>
      <c r="B19" s="359" t="str">
        <f>RESUMO!C27</f>
        <v>REVESTIMENTO DE TETO</v>
      </c>
      <c r="C19" s="350"/>
      <c r="D19" s="350"/>
      <c r="E19" s="350"/>
      <c r="F19" s="350"/>
      <c r="G19" s="350">
        <f>0.25*O19</f>
        <v>47974.247075810003</v>
      </c>
      <c r="H19" s="350">
        <f>0.25*O19</f>
        <v>47974.247075810003</v>
      </c>
      <c r="I19" s="350">
        <f>0.25*O19</f>
        <v>47974.247075810003</v>
      </c>
      <c r="J19" s="350">
        <f>0.25*O19</f>
        <v>47974.247075810003</v>
      </c>
      <c r="K19" s="350"/>
      <c r="L19" s="350"/>
      <c r="M19" s="350"/>
      <c r="N19" s="350"/>
      <c r="O19" s="351">
        <f>RESUMO!E27</f>
        <v>191896.98830324001</v>
      </c>
      <c r="P19" s="352">
        <f>O19/O31</f>
        <v>1.8156424174677041E-2</v>
      </c>
      <c r="R19" s="335">
        <f t="shared" si="0"/>
        <v>191896.98830324001</v>
      </c>
    </row>
    <row r="20" spans="1:22" x14ac:dyDescent="0.2">
      <c r="A20" s="358">
        <v>12</v>
      </c>
      <c r="B20" s="359" t="str">
        <f>RESUMO!C28</f>
        <v>FACHADA</v>
      </c>
      <c r="C20" s="350"/>
      <c r="D20" s="350"/>
      <c r="E20" s="350"/>
      <c r="F20" s="350"/>
      <c r="G20" s="350"/>
      <c r="H20" s="350"/>
      <c r="I20" s="350"/>
      <c r="J20" s="350"/>
      <c r="K20" s="350"/>
      <c r="L20" s="350">
        <f>0.5*O20</f>
        <v>22179.654999999999</v>
      </c>
      <c r="M20" s="350">
        <f>0.5*O20</f>
        <v>22179.654999999999</v>
      </c>
      <c r="N20" s="350"/>
      <c r="O20" s="351">
        <f>RESUMO!E28</f>
        <v>44359.31</v>
      </c>
      <c r="P20" s="352">
        <f>O20/O31</f>
        <v>4.1970770650306992E-3</v>
      </c>
      <c r="R20" s="335">
        <f t="shared" si="0"/>
        <v>44359.31</v>
      </c>
    </row>
    <row r="21" spans="1:22" x14ac:dyDescent="0.2">
      <c r="A21" s="358">
        <v>13</v>
      </c>
      <c r="B21" s="359" t="str">
        <f>RESUMO!C29</f>
        <v>PINTURA</v>
      </c>
      <c r="C21" s="350"/>
      <c r="D21" s="350"/>
      <c r="E21" s="350"/>
      <c r="F21" s="350"/>
      <c r="G21" s="350"/>
      <c r="H21" s="350"/>
      <c r="I21" s="350"/>
      <c r="J21" s="350"/>
      <c r="K21" s="350">
        <f>0.2*O21</f>
        <v>127189.36400000002</v>
      </c>
      <c r="L21" s="350">
        <f>0.25*O21</f>
        <v>158986.70500000002</v>
      </c>
      <c r="M21" s="350">
        <f>0.25*O21</f>
        <v>158986.70500000002</v>
      </c>
      <c r="N21" s="350">
        <f>0.3*O21</f>
        <v>190784.046</v>
      </c>
      <c r="O21" s="351">
        <f>RESUMO!E29</f>
        <v>635946.82000000007</v>
      </c>
      <c r="P21" s="352">
        <f>O21/O31</f>
        <v>6.0170408710171701E-2</v>
      </c>
      <c r="R21" s="335">
        <f t="shared" si="0"/>
        <v>635946.82000000007</v>
      </c>
    </row>
    <row r="22" spans="1:22" x14ac:dyDescent="0.2">
      <c r="A22" s="358">
        <v>14</v>
      </c>
      <c r="B22" s="359" t="str">
        <f>RESUMO!C30</f>
        <v>MARMORARIA</v>
      </c>
      <c r="C22" s="350"/>
      <c r="D22" s="350"/>
      <c r="E22" s="350"/>
      <c r="F22" s="350"/>
      <c r="G22" s="350"/>
      <c r="H22" s="350"/>
      <c r="I22" s="350"/>
      <c r="J22" s="350"/>
      <c r="K22" s="350"/>
      <c r="L22" s="350"/>
      <c r="M22" s="350">
        <f>O22</f>
        <v>30916.719999999998</v>
      </c>
      <c r="N22" s="350"/>
      <c r="O22" s="351">
        <f>RESUMO!E30</f>
        <v>30916.719999999998</v>
      </c>
      <c r="P22" s="352">
        <f>O22/O31</f>
        <v>2.9252000637064895E-3</v>
      </c>
      <c r="R22" s="335">
        <f t="shared" si="0"/>
        <v>30916.719999999998</v>
      </c>
    </row>
    <row r="23" spans="1:22" ht="48" customHeight="1" x14ac:dyDescent="0.2">
      <c r="A23" s="358">
        <v>15</v>
      </c>
      <c r="B23" s="359" t="str">
        <f>RESUMO!C31</f>
        <v>LOUÇAS, METAIS E ACESSÓRIOS</v>
      </c>
      <c r="C23" s="350"/>
      <c r="D23" s="350"/>
      <c r="E23" s="350"/>
      <c r="F23" s="350"/>
      <c r="G23" s="350"/>
      <c r="H23" s="350"/>
      <c r="I23" s="350"/>
      <c r="J23" s="350"/>
      <c r="K23" s="350"/>
      <c r="L23" s="350"/>
      <c r="M23" s="350"/>
      <c r="N23" s="350">
        <f>O23</f>
        <v>139704.02000000002</v>
      </c>
      <c r="O23" s="351">
        <f>RESUMO!E31</f>
        <v>139704.02000000002</v>
      </c>
      <c r="P23" s="352">
        <f>O23/O31</f>
        <v>1.3218161829717148E-2</v>
      </c>
      <c r="R23" s="335">
        <f t="shared" si="0"/>
        <v>139704.02000000002</v>
      </c>
    </row>
    <row r="24" spans="1:22" ht="25.5" x14ac:dyDescent="0.2">
      <c r="A24" s="358">
        <v>16</v>
      </c>
      <c r="B24" s="359" t="str">
        <f>RESUMO!C32</f>
        <v>INSTALAÇÕES HIDROSSANITÁRIAS</v>
      </c>
      <c r="C24" s="350">
        <f>0.15*O24</f>
        <v>126398.37599999999</v>
      </c>
      <c r="D24" s="350">
        <f>0.15*O24</f>
        <v>126398.37599999999</v>
      </c>
      <c r="E24" s="350">
        <f>0.15*O24</f>
        <v>126398.37599999999</v>
      </c>
      <c r="F24" s="350">
        <f>0.15*O24</f>
        <v>126398.37599999999</v>
      </c>
      <c r="G24" s="350">
        <f>0.15*O24</f>
        <v>126398.37599999999</v>
      </c>
      <c r="H24" s="350">
        <f>0.15*O24</f>
        <v>126398.37599999999</v>
      </c>
      <c r="I24" s="350">
        <f>0.1*O24</f>
        <v>84265.584000000003</v>
      </c>
      <c r="J24" s="350"/>
      <c r="K24" s="350"/>
      <c r="L24" s="350"/>
      <c r="M24" s="350"/>
      <c r="N24" s="350"/>
      <c r="O24" s="351">
        <f>RESUMO!E32</f>
        <v>842655.84</v>
      </c>
      <c r="P24" s="352">
        <f>O24/O31</f>
        <v>7.9728280259052237E-2</v>
      </c>
      <c r="R24" s="335">
        <f t="shared" si="0"/>
        <v>842655.83999999985</v>
      </c>
    </row>
    <row r="25" spans="1:22" ht="35.25" customHeight="1" x14ac:dyDescent="0.2">
      <c r="A25" s="358">
        <v>17</v>
      </c>
      <c r="B25" s="359" t="str">
        <f>RESUMO!C33</f>
        <v>INSTALAÇÕES ELÉTRICAS</v>
      </c>
      <c r="C25" s="350">
        <f>0.15*O25</f>
        <v>123259.35899999998</v>
      </c>
      <c r="D25" s="350">
        <f>0.15*O25</f>
        <v>123259.35899999998</v>
      </c>
      <c r="E25" s="350">
        <f>0.15*O25</f>
        <v>123259.35899999998</v>
      </c>
      <c r="F25" s="350">
        <f>0.15*O25</f>
        <v>123259.35899999998</v>
      </c>
      <c r="G25" s="350">
        <f>0.15*O25</f>
        <v>123259.35899999998</v>
      </c>
      <c r="H25" s="350">
        <f>0.15*O25</f>
        <v>123259.35899999998</v>
      </c>
      <c r="I25" s="350">
        <f>0.1*O25</f>
        <v>82172.906000000003</v>
      </c>
      <c r="J25" s="350"/>
      <c r="K25" s="350"/>
      <c r="L25" s="350"/>
      <c r="M25" s="350"/>
      <c r="N25" s="350"/>
      <c r="O25" s="351">
        <f>RESUMO!E33</f>
        <v>821729.05999999994</v>
      </c>
      <c r="P25" s="352">
        <f>O25/O31</f>
        <v>7.7748283086351774E-2</v>
      </c>
      <c r="R25" s="335">
        <f t="shared" si="0"/>
        <v>821729.05999999982</v>
      </c>
    </row>
    <row r="26" spans="1:22" x14ac:dyDescent="0.2">
      <c r="A26" s="358">
        <v>18</v>
      </c>
      <c r="B26" s="359" t="str">
        <f>RESUMO!C34</f>
        <v>CLIMATIZAÇÃO</v>
      </c>
      <c r="C26" s="350"/>
      <c r="D26" s="350"/>
      <c r="E26" s="350"/>
      <c r="F26" s="350"/>
      <c r="G26" s="350">
        <f>0.3*O26</f>
        <v>117766.13400000001</v>
      </c>
      <c r="H26" s="350">
        <f>0.3*O26</f>
        <v>117766.13400000001</v>
      </c>
      <c r="I26" s="350">
        <f>0.4*O26</f>
        <v>157021.51200000002</v>
      </c>
      <c r="J26" s="350"/>
      <c r="K26" s="350"/>
      <c r="L26" s="350"/>
      <c r="M26" s="350"/>
      <c r="N26" s="350"/>
      <c r="O26" s="351">
        <f>RESUMO!E34</f>
        <v>392553.78</v>
      </c>
      <c r="P26" s="352">
        <f>O26/O31</f>
        <v>3.714166128438668E-2</v>
      </c>
      <c r="R26" s="335">
        <f t="shared" si="0"/>
        <v>392553.78</v>
      </c>
    </row>
    <row r="27" spans="1:22" x14ac:dyDescent="0.2">
      <c r="A27" s="358">
        <v>19</v>
      </c>
      <c r="B27" s="359" t="str">
        <f>RESUMO!C35</f>
        <v>DADOS E VOZ</v>
      </c>
      <c r="C27" s="350"/>
      <c r="D27" s="350"/>
      <c r="E27" s="350"/>
      <c r="F27" s="350"/>
      <c r="G27" s="350">
        <f>0.5*O27</f>
        <v>36464.230000000003</v>
      </c>
      <c r="H27" s="350">
        <f>0.5*O27</f>
        <v>36464.230000000003</v>
      </c>
      <c r="I27" s="350"/>
      <c r="J27" s="350"/>
      <c r="K27" s="350"/>
      <c r="L27" s="350"/>
      <c r="M27" s="350"/>
      <c r="N27" s="350"/>
      <c r="O27" s="351">
        <f>RESUMO!E35</f>
        <v>72928.460000000006</v>
      </c>
      <c r="P27" s="352">
        <f>O27/O31</f>
        <v>6.9001606845103943E-3</v>
      </c>
      <c r="R27" s="335">
        <f t="shared" si="0"/>
        <v>72928.460000000006</v>
      </c>
    </row>
    <row r="28" spans="1:22" x14ac:dyDescent="0.2">
      <c r="A28" s="358">
        <v>20</v>
      </c>
      <c r="B28" s="359" t="str">
        <f>RESUMO!C36</f>
        <v>URBANIZAÇÃO</v>
      </c>
      <c r="C28" s="350"/>
      <c r="D28" s="350"/>
      <c r="E28" s="350"/>
      <c r="F28" s="350"/>
      <c r="G28" s="350"/>
      <c r="H28" s="350"/>
      <c r="I28" s="350"/>
      <c r="J28" s="350"/>
      <c r="K28" s="350"/>
      <c r="L28" s="350"/>
      <c r="M28" s="350"/>
      <c r="N28" s="350">
        <f>O28</f>
        <v>158411.29999999999</v>
      </c>
      <c r="O28" s="351">
        <f>RESUMO!E36</f>
        <v>158411.29999999999</v>
      </c>
      <c r="P28" s="352">
        <f>O28/O31</f>
        <v>1.4988159961723877E-2</v>
      </c>
      <c r="R28" s="335">
        <f t="shared" si="0"/>
        <v>158411.29999999999</v>
      </c>
    </row>
    <row r="29" spans="1:22" ht="48.75" customHeight="1" x14ac:dyDescent="0.2">
      <c r="A29" s="358">
        <v>21</v>
      </c>
      <c r="B29" s="361" t="str">
        <f>RESUMO!C37</f>
        <v>SERVIÇOS COMPLEMENTARES</v>
      </c>
      <c r="C29" s="350"/>
      <c r="D29" s="350"/>
      <c r="E29" s="350"/>
      <c r="F29" s="350"/>
      <c r="G29" s="350"/>
      <c r="H29" s="350"/>
      <c r="I29" s="350"/>
      <c r="J29" s="350"/>
      <c r="K29" s="350"/>
      <c r="L29" s="350"/>
      <c r="M29" s="350"/>
      <c r="N29" s="350">
        <f>O29</f>
        <v>70105.98</v>
      </c>
      <c r="O29" s="351">
        <f>RESUMO!E37</f>
        <v>70105.98</v>
      </c>
      <c r="P29" s="352">
        <f>O29/O31</f>
        <v>6.6331104063498932E-3</v>
      </c>
      <c r="R29" s="335">
        <f t="shared" si="0"/>
        <v>70105.98</v>
      </c>
    </row>
    <row r="30" spans="1:22" ht="15.75" x14ac:dyDescent="0.2">
      <c r="A30" s="72"/>
      <c r="B30" s="372"/>
      <c r="C30" s="360"/>
      <c r="D30" s="351"/>
      <c r="E30" s="351"/>
      <c r="F30" s="351"/>
      <c r="G30" s="351"/>
      <c r="H30" s="351"/>
      <c r="I30" s="351"/>
      <c r="J30" s="351"/>
      <c r="K30" s="351"/>
      <c r="L30" s="351"/>
      <c r="M30" s="351"/>
      <c r="N30" s="351"/>
      <c r="O30" s="351"/>
      <c r="P30" s="349"/>
      <c r="V30">
        <v>10569095.9</v>
      </c>
    </row>
    <row r="31" spans="1:22" x14ac:dyDescent="0.2">
      <c r="A31" s="349"/>
      <c r="B31" s="362" t="s">
        <v>23</v>
      </c>
      <c r="C31" s="350">
        <f>SUM(C9:C29)</f>
        <v>588817.53416666656</v>
      </c>
      <c r="D31" s="350">
        <f t="shared" ref="D31:N31" si="1">SUM(D9:D29)</f>
        <v>588817.53416666656</v>
      </c>
      <c r="E31" s="350">
        <f t="shared" si="1"/>
        <v>1153422.7391666665</v>
      </c>
      <c r="F31" s="350">
        <f t="shared" si="1"/>
        <v>1219019.7891666666</v>
      </c>
      <c r="G31" s="350">
        <f t="shared" si="1"/>
        <v>1380212.5687424766</v>
      </c>
      <c r="H31" s="350">
        <f t="shared" si="1"/>
        <v>1500885.2872424768</v>
      </c>
      <c r="I31" s="350">
        <f t="shared" si="1"/>
        <v>1016618.2977424767</v>
      </c>
      <c r="J31" s="350">
        <f t="shared" si="1"/>
        <v>610989.33624247671</v>
      </c>
      <c r="K31" s="350">
        <f t="shared" si="1"/>
        <v>681780.62316666672</v>
      </c>
      <c r="L31" s="350">
        <f t="shared" si="1"/>
        <v>580436.36916666664</v>
      </c>
      <c r="M31" s="350">
        <f t="shared" si="1"/>
        <v>450586.77666666661</v>
      </c>
      <c r="N31" s="350">
        <f t="shared" si="1"/>
        <v>797509.04266666668</v>
      </c>
      <c r="O31" s="354">
        <f>ROUND(SUM(O9:O29),2)</f>
        <v>10569095.9</v>
      </c>
      <c r="P31" s="352">
        <f>SUM(P9:P29)</f>
        <v>0.99999999983945986</v>
      </c>
    </row>
    <row r="32" spans="1:22" x14ac:dyDescent="0.2">
      <c r="A32" s="349"/>
      <c r="B32" s="353" t="s">
        <v>22</v>
      </c>
      <c r="C32" s="355">
        <f>C31/O31</f>
        <v>5.5711249073505574E-2</v>
      </c>
      <c r="D32" s="355">
        <f>D31/O31</f>
        <v>5.5711249073505574E-2</v>
      </c>
      <c r="E32" s="355">
        <f>E31/O31</f>
        <v>0.10913163718825435</v>
      </c>
      <c r="F32" s="355">
        <f>F31/O31</f>
        <v>0.11533813305324124</v>
      </c>
      <c r="G32" s="355">
        <f>G31/O31</f>
        <v>0.13058946401862781</v>
      </c>
      <c r="H32" s="355">
        <f>H31/O31</f>
        <v>0.14200697026909148</v>
      </c>
      <c r="I32" s="355">
        <f>I31/O31</f>
        <v>9.6187820354858983E-2</v>
      </c>
      <c r="J32" s="355">
        <f>J31/O31</f>
        <v>5.7809044597890033E-2</v>
      </c>
      <c r="K32" s="355">
        <f>K31/O31</f>
        <v>6.4506995642519119E-2</v>
      </c>
      <c r="L32" s="355">
        <f>L31/O31</f>
        <v>5.4918261188893806E-2</v>
      </c>
      <c r="M32" s="355">
        <f>M31/O31</f>
        <v>4.2632480670997279E-2</v>
      </c>
      <c r="N32" s="355">
        <f>N31/O31</f>
        <v>7.5456694708074951E-2</v>
      </c>
      <c r="O32" s="352"/>
      <c r="P32" s="352"/>
    </row>
    <row r="33" spans="1:18" x14ac:dyDescent="0.2">
      <c r="A33" s="349"/>
      <c r="B33" s="353" t="s">
        <v>17595</v>
      </c>
      <c r="C33" s="350">
        <f t="shared" ref="C33:C34" si="2">C31</f>
        <v>588817.53416666656</v>
      </c>
      <c r="D33" s="350">
        <f t="shared" ref="D33:H34" si="3">C33+D31</f>
        <v>1177635.0683333331</v>
      </c>
      <c r="E33" s="350">
        <f t="shared" si="3"/>
        <v>2331057.8074999996</v>
      </c>
      <c r="F33" s="350">
        <f t="shared" si="3"/>
        <v>3550077.5966666662</v>
      </c>
      <c r="G33" s="350">
        <f t="shared" si="3"/>
        <v>4930290.1654091431</v>
      </c>
      <c r="H33" s="350">
        <f t="shared" ref="H33" si="4">G33+H31</f>
        <v>6431175.4526516199</v>
      </c>
      <c r="I33" s="350">
        <f t="shared" ref="I33:I34" si="5">H33+I31</f>
        <v>7447793.7503940966</v>
      </c>
      <c r="J33" s="350">
        <f t="shared" ref="J33:J34" si="6">I33+J31</f>
        <v>8058783.0866365731</v>
      </c>
      <c r="K33" s="350">
        <f t="shared" ref="K33:K34" si="7">J33+K31</f>
        <v>8740563.7098032404</v>
      </c>
      <c r="L33" s="350">
        <f t="shared" ref="L33:L34" si="8">K33+L31</f>
        <v>9321000.078969907</v>
      </c>
      <c r="M33" s="350">
        <f t="shared" ref="M33:M34" si="9">L33+M31</f>
        <v>9771586.8556365743</v>
      </c>
      <c r="N33" s="365">
        <f t="shared" ref="N33:N34" si="10">M33+N31</f>
        <v>10569095.898303241</v>
      </c>
      <c r="O33" s="349"/>
      <c r="P33" s="349"/>
    </row>
    <row r="34" spans="1:18" x14ac:dyDescent="0.2">
      <c r="A34" s="349"/>
      <c r="B34" s="353" t="s">
        <v>17596</v>
      </c>
      <c r="C34" s="355">
        <f t="shared" si="2"/>
        <v>5.5711249073505574E-2</v>
      </c>
      <c r="D34" s="355">
        <f t="shared" si="3"/>
        <v>0.11142249814701115</v>
      </c>
      <c r="E34" s="355">
        <f t="shared" si="3"/>
        <v>0.22055413533526549</v>
      </c>
      <c r="F34" s="355">
        <f t="shared" si="3"/>
        <v>0.33589226838850672</v>
      </c>
      <c r="G34" s="355">
        <f t="shared" si="3"/>
        <v>0.46648173240713453</v>
      </c>
      <c r="H34" s="355">
        <f t="shared" si="3"/>
        <v>0.60848870267622601</v>
      </c>
      <c r="I34" s="355">
        <f t="shared" si="5"/>
        <v>0.70467652303108497</v>
      </c>
      <c r="J34" s="355">
        <f t="shared" si="6"/>
        <v>0.76248556762897501</v>
      </c>
      <c r="K34" s="355">
        <f t="shared" si="7"/>
        <v>0.82699256327149417</v>
      </c>
      <c r="L34" s="355">
        <f t="shared" si="8"/>
        <v>0.88191082446038793</v>
      </c>
      <c r="M34" s="355">
        <f t="shared" si="9"/>
        <v>0.92454330513138516</v>
      </c>
      <c r="N34" s="355">
        <f t="shared" si="10"/>
        <v>0.99999999983946009</v>
      </c>
      <c r="O34" s="349"/>
      <c r="P34" s="349"/>
    </row>
    <row r="35" spans="1:18" x14ac:dyDescent="0.2">
      <c r="A35" s="349"/>
      <c r="B35" s="353" t="s">
        <v>17597</v>
      </c>
      <c r="C35" s="350">
        <f>O35*C32</f>
        <v>521011.60133542411</v>
      </c>
      <c r="D35" s="350">
        <f>O35*D32</f>
        <v>521011.60133542411</v>
      </c>
      <c r="E35" s="350">
        <f>O35*E32</f>
        <v>1020599.0709845546</v>
      </c>
      <c r="F35" s="350">
        <f>O35*F32</f>
        <v>1078642.220313912</v>
      </c>
      <c r="G35" s="350">
        <f>O35*G32</f>
        <v>1221272.6675022072</v>
      </c>
      <c r="H35" s="350">
        <f>O35*H32</f>
        <v>1328049.1859565435</v>
      </c>
      <c r="I35" s="350">
        <f>O35*I32</f>
        <v>899548.49595864117</v>
      </c>
      <c r="J35" s="350">
        <f>O35*J32</f>
        <v>540630.1850794676</v>
      </c>
      <c r="K35" s="350">
        <f>O35*K32</f>
        <v>603269.42324883875</v>
      </c>
      <c r="L35" s="350">
        <f>O35*L32</f>
        <v>513595.57863853488</v>
      </c>
      <c r="M35" s="350">
        <f>O35*M32</f>
        <v>398698.95923516655</v>
      </c>
      <c r="N35" s="350">
        <f>O35*N32</f>
        <v>705671.00890991697</v>
      </c>
      <c r="O35" s="354">
        <v>9352000</v>
      </c>
      <c r="P35" s="349"/>
      <c r="R35" s="335">
        <f>SUM(C35:N35)</f>
        <v>9351999.9984986298</v>
      </c>
    </row>
    <row r="36" spans="1:18" x14ac:dyDescent="0.2">
      <c r="A36" s="349"/>
      <c r="B36" s="353" t="s">
        <v>17598</v>
      </c>
      <c r="C36" s="350">
        <f>C31-C35</f>
        <v>67805.932831242448</v>
      </c>
      <c r="D36" s="350">
        <f t="shared" ref="D36:N36" si="11">D31-D35</f>
        <v>67805.932831242448</v>
      </c>
      <c r="E36" s="350">
        <f t="shared" si="11"/>
        <v>132823.66818211193</v>
      </c>
      <c r="F36" s="350">
        <f t="shared" si="11"/>
        <v>140377.56885275454</v>
      </c>
      <c r="G36" s="350">
        <f t="shared" si="11"/>
        <v>158939.90124026942</v>
      </c>
      <c r="H36" s="350">
        <f t="shared" si="11"/>
        <v>172836.10128593328</v>
      </c>
      <c r="I36" s="350">
        <f t="shared" si="11"/>
        <v>117069.80178383552</v>
      </c>
      <c r="J36" s="350">
        <f t="shared" si="11"/>
        <v>70359.151163009112</v>
      </c>
      <c r="K36" s="350">
        <f t="shared" si="11"/>
        <v>78511.199917827966</v>
      </c>
      <c r="L36" s="350">
        <f t="shared" si="11"/>
        <v>66840.790528131765</v>
      </c>
      <c r="M36" s="350">
        <f t="shared" si="11"/>
        <v>51887.817431500065</v>
      </c>
      <c r="N36" s="350">
        <f t="shared" si="11"/>
        <v>91838.033756749704</v>
      </c>
      <c r="O36" s="354">
        <f>O31-O35</f>
        <v>1217095.9000000004</v>
      </c>
      <c r="P36" s="349"/>
      <c r="R36" s="335">
        <f>SUM(C36:N36)</f>
        <v>1217095.8998046084</v>
      </c>
    </row>
    <row r="37" spans="1:18" x14ac:dyDescent="0.2">
      <c r="A37" s="356"/>
      <c r="B37" s="373"/>
      <c r="C37" s="356"/>
      <c r="D37" s="356"/>
      <c r="E37" s="356"/>
      <c r="F37" s="356"/>
      <c r="G37" s="356"/>
      <c r="H37" s="356"/>
      <c r="I37" s="356"/>
      <c r="J37" s="356"/>
      <c r="K37" s="356"/>
      <c r="L37" s="356"/>
      <c r="M37" s="356"/>
      <c r="N37" s="356"/>
      <c r="O37" s="356"/>
      <c r="P37" s="356"/>
    </row>
  </sheetData>
  <mergeCells count="6">
    <mergeCell ref="C5:L5"/>
    <mergeCell ref="A7:A8"/>
    <mergeCell ref="B7:B8"/>
    <mergeCell ref="O7:O8"/>
    <mergeCell ref="P7:P8"/>
    <mergeCell ref="C7:N7"/>
  </mergeCells>
  <pageMargins left="0.511811024" right="0.511811024" top="0.78740157499999996" bottom="0.78740157499999996" header="0.31496062000000002" footer="0.31496062000000002"/>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FBFBF"/>
    <outlinePr summaryBelow="0"/>
    <pageSetUpPr fitToPage="1"/>
  </sheetPr>
  <dimension ref="A1:P786"/>
  <sheetViews>
    <sheetView showGridLines="0" view="pageBreakPreview" zoomScale="76" zoomScaleNormal="70" zoomScaleSheetLayoutView="76" workbookViewId="0">
      <pane ySplit="16" topLeftCell="A17" activePane="bottomLeft" state="frozen"/>
      <selection activeCell="C16" sqref="C16:E16"/>
      <selection pane="bottomLeft" activeCell="I36" sqref="I36"/>
    </sheetView>
  </sheetViews>
  <sheetFormatPr defaultColWidth="12.625" defaultRowHeight="15" customHeight="1" x14ac:dyDescent="0.2"/>
  <cols>
    <col min="1" max="1" width="8.5" style="196" bestFit="1" customWidth="1"/>
    <col min="2" max="2" width="10.625" style="196" customWidth="1"/>
    <col min="3" max="3" width="15.25" style="237" customWidth="1"/>
    <col min="4" max="4" width="101.625" style="196" customWidth="1"/>
    <col min="5" max="5" width="28.875" style="196" customWidth="1"/>
    <col min="6" max="6" width="8.5" style="196" customWidth="1"/>
    <col min="7" max="9" width="14.75" style="196" customWidth="1"/>
    <col min="10" max="10" width="16.25" style="196" customWidth="1"/>
    <col min="11" max="11" width="14.5" style="196" customWidth="1"/>
    <col min="12" max="12" width="16" style="196" customWidth="1"/>
    <col min="13" max="15" width="7.625" style="196" customWidth="1"/>
    <col min="16" max="16" width="12.625" style="196" customWidth="1"/>
    <col min="17" max="16384" width="12.625" style="196"/>
  </cols>
  <sheetData>
    <row r="1" spans="1:16" ht="18.75" customHeight="1" x14ac:dyDescent="0.2">
      <c r="A1" s="186"/>
      <c r="B1" s="187"/>
      <c r="C1" s="188"/>
      <c r="D1" s="189"/>
      <c r="E1" s="189"/>
      <c r="F1" s="190"/>
      <c r="G1" s="191"/>
      <c r="H1" s="192"/>
      <c r="I1" s="193"/>
      <c r="J1" s="194"/>
      <c r="K1" s="194"/>
      <c r="L1" s="194"/>
      <c r="M1" s="192"/>
      <c r="N1" s="192"/>
      <c r="O1" s="192"/>
      <c r="P1" s="195"/>
    </row>
    <row r="2" spans="1:16" ht="18.75" customHeight="1" x14ac:dyDescent="0.2">
      <c r="A2" s="186"/>
      <c r="B2" s="472" t="s">
        <v>927</v>
      </c>
      <c r="C2" s="473"/>
      <c r="D2" s="473"/>
      <c r="E2" s="473"/>
      <c r="F2" s="473"/>
      <c r="G2" s="473"/>
      <c r="H2" s="473"/>
      <c r="I2" s="473"/>
      <c r="J2" s="473"/>
      <c r="K2" s="474"/>
      <c r="L2" s="193"/>
      <c r="M2" s="192"/>
      <c r="N2" s="192"/>
      <c r="O2" s="192"/>
      <c r="P2" s="192"/>
    </row>
    <row r="3" spans="1:16" ht="18.75" customHeight="1" x14ac:dyDescent="0.2">
      <c r="A3" s="186"/>
      <c r="B3" s="475"/>
      <c r="C3" s="476"/>
      <c r="D3" s="476"/>
      <c r="E3" s="476"/>
      <c r="F3" s="476"/>
      <c r="G3" s="476"/>
      <c r="H3" s="476"/>
      <c r="I3" s="476"/>
      <c r="J3" s="476"/>
      <c r="K3" s="477"/>
      <c r="L3" s="193"/>
      <c r="M3" s="192"/>
      <c r="N3" s="192"/>
      <c r="O3" s="192"/>
      <c r="P3" s="192"/>
    </row>
    <row r="4" spans="1:16" ht="18.75" customHeight="1" x14ac:dyDescent="0.2">
      <c r="A4" s="186"/>
      <c r="B4" s="475"/>
      <c r="C4" s="476"/>
      <c r="D4" s="476"/>
      <c r="E4" s="476"/>
      <c r="F4" s="476"/>
      <c r="G4" s="476"/>
      <c r="H4" s="476"/>
      <c r="I4" s="476"/>
      <c r="J4" s="476"/>
      <c r="K4" s="477"/>
      <c r="L4" s="193"/>
      <c r="M4" s="192"/>
      <c r="N4" s="192"/>
      <c r="O4" s="192"/>
      <c r="P4" s="192"/>
    </row>
    <row r="5" spans="1:16" ht="18.75" customHeight="1" x14ac:dyDescent="0.2">
      <c r="A5" s="186"/>
      <c r="B5" s="475"/>
      <c r="C5" s="476"/>
      <c r="D5" s="476"/>
      <c r="E5" s="476"/>
      <c r="F5" s="476"/>
      <c r="G5" s="476"/>
      <c r="H5" s="476"/>
      <c r="I5" s="476"/>
      <c r="J5" s="476"/>
      <c r="K5" s="477"/>
      <c r="L5" s="193"/>
      <c r="M5" s="192"/>
      <c r="N5" s="192"/>
      <c r="O5" s="192"/>
      <c r="P5" s="192"/>
    </row>
    <row r="6" spans="1:16" ht="18.75" customHeight="1" x14ac:dyDescent="0.2">
      <c r="A6" s="186"/>
      <c r="B6" s="478"/>
      <c r="C6" s="479"/>
      <c r="D6" s="479"/>
      <c r="E6" s="479"/>
      <c r="F6" s="479"/>
      <c r="G6" s="479"/>
      <c r="H6" s="479"/>
      <c r="I6" s="479"/>
      <c r="J6" s="479"/>
      <c r="K6" s="480"/>
      <c r="L6" s="193"/>
      <c r="M6" s="192"/>
      <c r="N6" s="192"/>
      <c r="O6" s="192"/>
      <c r="P6" s="192"/>
    </row>
    <row r="7" spans="1:16" ht="15" customHeight="1" x14ac:dyDescent="0.2">
      <c r="A7" s="186"/>
      <c r="B7" s="187"/>
      <c r="C7" s="188"/>
      <c r="D7" s="194"/>
      <c r="E7" s="189"/>
      <c r="F7" s="194"/>
      <c r="G7" s="190"/>
      <c r="H7" s="192"/>
      <c r="I7" s="192"/>
      <c r="J7" s="192"/>
      <c r="K7" s="192"/>
      <c r="L7" s="193"/>
      <c r="M7" s="192"/>
      <c r="N7" s="192"/>
      <c r="O7" s="192"/>
      <c r="P7" s="192"/>
    </row>
    <row r="8" spans="1:16" ht="15" customHeight="1" x14ac:dyDescent="0.2">
      <c r="A8" s="186"/>
      <c r="B8" s="197" t="str">
        <f>'DADOS GERAIS'!$B$8</f>
        <v>Secretaria de Atenção Especializada à Saúde</v>
      </c>
      <c r="C8" s="198"/>
      <c r="D8" s="199"/>
      <c r="E8" s="200"/>
      <c r="F8" s="199"/>
      <c r="G8" s="199" t="str">
        <f>RESUMO!D8</f>
        <v>BDI Geral:</v>
      </c>
      <c r="H8" s="201"/>
      <c r="I8" s="199" t="str">
        <f>RESUMO!E8</f>
        <v>Encargo Social Mensalista:</v>
      </c>
      <c r="J8" s="201"/>
      <c r="K8" s="202" t="str">
        <f>'DADOS GERAIS'!$B$22</f>
        <v>Data:</v>
      </c>
      <c r="L8" s="193"/>
      <c r="M8" s="192"/>
      <c r="N8" s="192"/>
      <c r="O8" s="192"/>
      <c r="P8" s="192"/>
    </row>
    <row r="9" spans="1:16" ht="15" customHeight="1" x14ac:dyDescent="0.2">
      <c r="A9" s="186"/>
      <c r="B9" s="203" t="str">
        <f>'DADOS GERAIS'!$B$9</f>
        <v>Centro Especializado em Reabilitação - Área Construída: 2627,66 m²</v>
      </c>
      <c r="C9" s="204"/>
      <c r="D9" s="205"/>
      <c r="E9" s="206"/>
      <c r="F9" s="195"/>
      <c r="G9" s="207">
        <f>RESUMO!D9</f>
        <v>0.25607647512506904</v>
      </c>
      <c r="H9" s="206"/>
      <c r="I9" s="207">
        <f>RESUMO!E9</f>
        <v>0.53380000000000005</v>
      </c>
      <c r="J9" s="206"/>
      <c r="K9" s="208" t="str">
        <f>'DADOS GERAIS'!$C$22</f>
        <v>05/03/2026</v>
      </c>
      <c r="L9" s="193"/>
      <c r="M9" s="192"/>
      <c r="N9" s="192"/>
      <c r="O9" s="192"/>
      <c r="P9" s="192"/>
    </row>
    <row r="10" spans="1:16" ht="15" customHeight="1" x14ac:dyDescent="0.2">
      <c r="A10" s="186"/>
      <c r="B10" s="203"/>
      <c r="C10" s="204"/>
      <c r="D10" s="205"/>
      <c r="E10" s="206"/>
      <c r="F10" s="205"/>
      <c r="G10" s="205"/>
      <c r="H10" s="195"/>
      <c r="I10" s="195"/>
      <c r="J10" s="195"/>
      <c r="K10" s="209"/>
      <c r="L10" s="193"/>
      <c r="M10" s="192"/>
      <c r="N10" s="192"/>
      <c r="O10" s="192"/>
      <c r="P10" s="192"/>
    </row>
    <row r="11" spans="1:16" ht="15" customHeight="1" x14ac:dyDescent="0.2">
      <c r="A11" s="186"/>
      <c r="B11" s="210" t="str">
        <f>RESUMO!B11</f>
        <v>Bancos:</v>
      </c>
      <c r="C11" s="204"/>
      <c r="D11" s="205"/>
      <c r="E11" s="206"/>
      <c r="F11" s="205"/>
      <c r="G11" s="205" t="str">
        <f>RESUMO!D11</f>
        <v>BDI Equipamentos:</v>
      </c>
      <c r="H11" s="195"/>
      <c r="I11" s="211" t="str">
        <f>RESUMO!E11</f>
        <v>Encargo Social Horista:</v>
      </c>
      <c r="J11" s="195"/>
      <c r="K11" s="243" t="str">
        <f>'DADOS GERAIS'!$B$23</f>
        <v>Revisão:</v>
      </c>
      <c r="L11" s="193"/>
      <c r="M11" s="192"/>
      <c r="N11" s="192"/>
      <c r="O11" s="192"/>
      <c r="P11" s="192"/>
    </row>
    <row r="12" spans="1:16" ht="15" customHeight="1" x14ac:dyDescent="0.2">
      <c r="A12" s="186"/>
      <c r="B12" s="481" t="str">
        <f>'DADOS GERAIS'!$B$12</f>
        <v>SINAPI (01/2026) - CPOS/CDHU (06/2025) - SBC (12/2025) - ORSE (09/2025) - IOPES (05/2025) - EMOP (08/2025) - SETOP (04/2025) - SEINFRA (028) - AGETOP CIVIL (10/2025) - FDE (04/2025) - SICRO3 (04/2025) - SIURB (01/2025) - AGESUL (06/2025)</v>
      </c>
      <c r="C12" s="482"/>
      <c r="D12" s="482"/>
      <c r="E12" s="482"/>
      <c r="F12" s="482"/>
      <c r="G12" s="207">
        <f>RESUMO!D12</f>
        <v>0.17918169326145539</v>
      </c>
      <c r="H12" s="212"/>
      <c r="I12" s="207">
        <f>RESUMO!E12</f>
        <v>0.92699880000000001</v>
      </c>
      <c r="J12" s="212"/>
      <c r="K12" s="242" t="str">
        <f>'DADOS GERAIS'!$C$23</f>
        <v>06</v>
      </c>
      <c r="L12" s="193"/>
      <c r="M12" s="192"/>
      <c r="N12" s="192"/>
      <c r="O12" s="192"/>
      <c r="P12" s="192"/>
    </row>
    <row r="13" spans="1:16" ht="15" customHeight="1" x14ac:dyDescent="0.2">
      <c r="A13" s="186"/>
      <c r="B13" s="483"/>
      <c r="C13" s="484"/>
      <c r="D13" s="484"/>
      <c r="E13" s="484"/>
      <c r="F13" s="484"/>
      <c r="G13" s="213"/>
      <c r="H13" s="214"/>
      <c r="I13" s="214"/>
      <c r="J13" s="214"/>
      <c r="K13" s="215"/>
      <c r="L13" s="216"/>
      <c r="M13" s="192"/>
      <c r="N13" s="192"/>
      <c r="O13" s="192"/>
      <c r="P13" s="192"/>
    </row>
    <row r="14" spans="1:16" ht="15" customHeight="1" x14ac:dyDescent="0.2">
      <c r="A14" s="186"/>
      <c r="B14" s="187"/>
      <c r="C14" s="217"/>
      <c r="D14" s="192"/>
      <c r="E14" s="218"/>
      <c r="F14" s="192"/>
      <c r="G14" s="194"/>
      <c r="H14" s="192"/>
      <c r="I14" s="192"/>
      <c r="J14" s="192"/>
      <c r="K14" s="192"/>
      <c r="L14" s="193"/>
      <c r="M14" s="192"/>
      <c r="N14" s="192"/>
      <c r="O14" s="192"/>
      <c r="P14" s="192"/>
    </row>
    <row r="15" spans="1:16" s="223" customFormat="1" ht="30" x14ac:dyDescent="0.2">
      <c r="A15" s="219"/>
      <c r="B15" s="220" t="s">
        <v>27</v>
      </c>
      <c r="C15" s="220" t="s">
        <v>28</v>
      </c>
      <c r="D15" s="220" t="s">
        <v>29</v>
      </c>
      <c r="E15" s="220" t="s">
        <v>523</v>
      </c>
      <c r="F15" s="220" t="s">
        <v>30</v>
      </c>
      <c r="G15" s="220" t="s">
        <v>31</v>
      </c>
      <c r="H15" s="220" t="s">
        <v>928</v>
      </c>
      <c r="I15" s="220" t="s">
        <v>34</v>
      </c>
      <c r="J15" s="220" t="s">
        <v>35</v>
      </c>
      <c r="K15" s="220" t="s">
        <v>929</v>
      </c>
      <c r="L15" s="221"/>
      <c r="M15" s="221"/>
      <c r="N15" s="221"/>
      <c r="O15" s="221"/>
      <c r="P15" s="222"/>
    </row>
    <row r="16" spans="1:16" ht="15.75" x14ac:dyDescent="0.2">
      <c r="A16" s="186"/>
      <c r="B16" s="224"/>
      <c r="C16" s="224"/>
      <c r="D16" s="225"/>
      <c r="E16" s="226"/>
      <c r="F16" s="227"/>
      <c r="G16" s="228"/>
      <c r="H16" s="229"/>
      <c r="I16" s="216"/>
      <c r="J16" s="221"/>
      <c r="K16" s="221"/>
      <c r="L16" s="221"/>
      <c r="M16" s="192"/>
      <c r="N16" s="192"/>
      <c r="O16" s="192"/>
      <c r="P16" s="195"/>
    </row>
    <row r="17" spans="1:16" ht="25.5" x14ac:dyDescent="0.2">
      <c r="A17" s="186"/>
      <c r="B17" s="273" t="s">
        <v>1351</v>
      </c>
      <c r="C17" s="271" t="s">
        <v>73</v>
      </c>
      <c r="D17" s="271" t="s">
        <v>1352</v>
      </c>
      <c r="E17" s="271" t="s">
        <v>548</v>
      </c>
      <c r="F17" s="272" t="s">
        <v>94</v>
      </c>
      <c r="G17" s="273" t="s">
        <v>2765</v>
      </c>
      <c r="H17" s="273"/>
      <c r="I17" s="273"/>
      <c r="J17" s="273"/>
      <c r="K17" s="273"/>
      <c r="L17" s="230"/>
      <c r="M17" s="192"/>
      <c r="N17" s="192"/>
      <c r="O17" s="192"/>
      <c r="P17" s="195"/>
    </row>
    <row r="18" spans="1:16" ht="25.5" x14ac:dyDescent="0.2">
      <c r="A18" s="186"/>
      <c r="B18" s="273" t="s">
        <v>1355</v>
      </c>
      <c r="C18" s="271" t="s">
        <v>50</v>
      </c>
      <c r="D18" s="271" t="s">
        <v>1356</v>
      </c>
      <c r="E18" s="271" t="s">
        <v>2677</v>
      </c>
      <c r="F18" s="272" t="s">
        <v>43</v>
      </c>
      <c r="G18" s="273" t="s">
        <v>2678</v>
      </c>
      <c r="H18" s="273"/>
      <c r="I18" s="273"/>
      <c r="J18" s="273"/>
      <c r="K18" s="273"/>
      <c r="L18" s="231"/>
      <c r="M18" s="192"/>
      <c r="N18" s="192"/>
      <c r="O18" s="192"/>
      <c r="P18" s="195"/>
    </row>
    <row r="19" spans="1:16" ht="25.5" x14ac:dyDescent="0.2">
      <c r="A19" s="186"/>
      <c r="B19" s="273" t="s">
        <v>1308</v>
      </c>
      <c r="C19" s="271" t="s">
        <v>73</v>
      </c>
      <c r="D19" s="271" t="s">
        <v>1309</v>
      </c>
      <c r="E19" s="271" t="s">
        <v>1766</v>
      </c>
      <c r="F19" s="272" t="s">
        <v>61</v>
      </c>
      <c r="G19" s="273" t="s">
        <v>1943</v>
      </c>
      <c r="H19" s="273"/>
      <c r="I19" s="273"/>
      <c r="J19" s="273"/>
      <c r="K19" s="273"/>
      <c r="L19" s="195"/>
      <c r="M19" s="192"/>
      <c r="N19" s="192"/>
      <c r="O19" s="192"/>
      <c r="P19" s="195"/>
    </row>
    <row r="20" spans="1:16" ht="25.5" x14ac:dyDescent="0.2">
      <c r="A20" s="186"/>
      <c r="B20" s="273" t="s">
        <v>1249</v>
      </c>
      <c r="C20" s="271" t="s">
        <v>73</v>
      </c>
      <c r="D20" s="271" t="s">
        <v>1250</v>
      </c>
      <c r="E20" s="271" t="s">
        <v>548</v>
      </c>
      <c r="F20" s="272" t="s">
        <v>61</v>
      </c>
      <c r="G20" s="273" t="s">
        <v>2465</v>
      </c>
      <c r="H20" s="273"/>
      <c r="I20" s="273"/>
      <c r="J20" s="273"/>
      <c r="K20" s="273"/>
      <c r="L20" s="195"/>
      <c r="M20" s="192"/>
      <c r="N20" s="192"/>
      <c r="O20" s="192"/>
      <c r="P20" s="195"/>
    </row>
    <row r="21" spans="1:16" ht="25.5" x14ac:dyDescent="0.2">
      <c r="A21" s="186"/>
      <c r="B21" s="273" t="s">
        <v>2456</v>
      </c>
      <c r="C21" s="271" t="s">
        <v>50</v>
      </c>
      <c r="D21" s="271" t="s">
        <v>2457</v>
      </c>
      <c r="E21" s="271" t="s">
        <v>2699</v>
      </c>
      <c r="F21" s="272" t="s">
        <v>43</v>
      </c>
      <c r="G21" s="273" t="s">
        <v>2464</v>
      </c>
      <c r="H21" s="273"/>
      <c r="I21" s="273"/>
      <c r="J21" s="273"/>
      <c r="K21" s="273"/>
      <c r="L21" s="195"/>
      <c r="M21" s="192"/>
      <c r="N21" s="192"/>
      <c r="O21" s="192"/>
      <c r="P21" s="195"/>
    </row>
    <row r="22" spans="1:16" ht="25.5" x14ac:dyDescent="0.2">
      <c r="A22" s="186"/>
      <c r="B22" s="273" t="s">
        <v>257</v>
      </c>
      <c r="C22" s="271" t="s">
        <v>50</v>
      </c>
      <c r="D22" s="271" t="s">
        <v>258</v>
      </c>
      <c r="E22" s="271" t="s">
        <v>2701</v>
      </c>
      <c r="F22" s="272" t="s">
        <v>43</v>
      </c>
      <c r="G22" s="273" t="s">
        <v>2464</v>
      </c>
      <c r="H22" s="273"/>
      <c r="I22" s="273"/>
      <c r="J22" s="273"/>
      <c r="K22" s="273"/>
      <c r="L22" s="195"/>
      <c r="M22" s="192"/>
      <c r="N22" s="192"/>
      <c r="O22" s="192"/>
      <c r="P22" s="195"/>
    </row>
    <row r="23" spans="1:16" ht="25.5" x14ac:dyDescent="0.2">
      <c r="A23" s="186"/>
      <c r="B23" s="273" t="s">
        <v>2436</v>
      </c>
      <c r="C23" s="271" t="s">
        <v>50</v>
      </c>
      <c r="D23" s="271" t="s">
        <v>2437</v>
      </c>
      <c r="E23" s="271" t="s">
        <v>2671</v>
      </c>
      <c r="F23" s="272" t="s">
        <v>43</v>
      </c>
      <c r="G23" s="273" t="s">
        <v>1944</v>
      </c>
      <c r="H23" s="273"/>
      <c r="I23" s="273"/>
      <c r="J23" s="273"/>
      <c r="K23" s="273"/>
      <c r="L23" s="195"/>
      <c r="M23" s="192"/>
      <c r="N23" s="192"/>
      <c r="O23" s="192"/>
      <c r="P23" s="195"/>
    </row>
    <row r="24" spans="1:16" ht="25.5" x14ac:dyDescent="0.2">
      <c r="A24" s="186"/>
      <c r="B24" s="273" t="s">
        <v>90</v>
      </c>
      <c r="C24" s="271" t="s">
        <v>50</v>
      </c>
      <c r="D24" s="271" t="s">
        <v>91</v>
      </c>
      <c r="E24" s="271" t="s">
        <v>2666</v>
      </c>
      <c r="F24" s="272" t="s">
        <v>43</v>
      </c>
      <c r="G24" s="273" t="s">
        <v>2467</v>
      </c>
      <c r="H24" s="273"/>
      <c r="I24" s="273"/>
      <c r="J24" s="273"/>
      <c r="K24" s="273"/>
      <c r="L24" s="195"/>
      <c r="M24" s="192"/>
      <c r="N24" s="192"/>
      <c r="O24" s="192"/>
      <c r="P24" s="195"/>
    </row>
    <row r="25" spans="1:16" ht="25.5" x14ac:dyDescent="0.2">
      <c r="A25" s="186"/>
      <c r="B25" s="273" t="s">
        <v>788</v>
      </c>
      <c r="C25" s="271" t="s">
        <v>50</v>
      </c>
      <c r="D25" s="271" t="s">
        <v>789</v>
      </c>
      <c r="E25" s="271" t="s">
        <v>2701</v>
      </c>
      <c r="F25" s="272" t="s">
        <v>61</v>
      </c>
      <c r="G25" s="273" t="s">
        <v>2766</v>
      </c>
      <c r="H25" s="273"/>
      <c r="I25" s="273"/>
      <c r="J25" s="273"/>
      <c r="K25" s="273"/>
      <c r="L25" s="195"/>
      <c r="M25" s="192"/>
      <c r="N25" s="192"/>
      <c r="O25" s="192"/>
      <c r="P25" s="195"/>
    </row>
    <row r="26" spans="1:16" x14ac:dyDescent="0.2">
      <c r="A26" s="186"/>
      <c r="B26" s="273" t="s">
        <v>273</v>
      </c>
      <c r="C26" s="271" t="s">
        <v>50</v>
      </c>
      <c r="D26" s="271" t="s">
        <v>274</v>
      </c>
      <c r="E26" s="271" t="s">
        <v>2702</v>
      </c>
      <c r="F26" s="272" t="s">
        <v>43</v>
      </c>
      <c r="G26" s="273" t="s">
        <v>2468</v>
      </c>
      <c r="H26" s="273"/>
      <c r="I26" s="273"/>
      <c r="J26" s="273"/>
      <c r="K26" s="273"/>
      <c r="L26" s="195"/>
      <c r="M26" s="192"/>
      <c r="N26" s="192"/>
      <c r="O26" s="192"/>
      <c r="P26" s="195"/>
    </row>
    <row r="27" spans="1:16" ht="38.25" x14ac:dyDescent="0.2">
      <c r="A27" s="186"/>
      <c r="B27" s="273" t="s">
        <v>1607</v>
      </c>
      <c r="C27" s="271" t="s">
        <v>73</v>
      </c>
      <c r="D27" s="271" t="s">
        <v>1608</v>
      </c>
      <c r="E27" s="271" t="s">
        <v>539</v>
      </c>
      <c r="F27" s="272" t="s">
        <v>83</v>
      </c>
      <c r="G27" s="273" t="s">
        <v>2767</v>
      </c>
      <c r="H27" s="273"/>
      <c r="I27" s="273"/>
      <c r="J27" s="273"/>
      <c r="K27" s="273"/>
      <c r="L27" s="195"/>
      <c r="M27" s="192"/>
      <c r="N27" s="192"/>
      <c r="O27" s="192"/>
      <c r="P27" s="195"/>
    </row>
    <row r="28" spans="1:16" ht="38.25" x14ac:dyDescent="0.2">
      <c r="A28" s="186"/>
      <c r="B28" s="273" t="s">
        <v>930</v>
      </c>
      <c r="C28" s="271" t="s">
        <v>73</v>
      </c>
      <c r="D28" s="271" t="s">
        <v>495</v>
      </c>
      <c r="E28" s="271" t="s">
        <v>537</v>
      </c>
      <c r="F28" s="272" t="s">
        <v>94</v>
      </c>
      <c r="G28" s="273" t="s">
        <v>1945</v>
      </c>
      <c r="H28" s="273"/>
      <c r="I28" s="273"/>
      <c r="J28" s="273"/>
      <c r="K28" s="273"/>
      <c r="L28" s="195"/>
      <c r="M28" s="192"/>
      <c r="N28" s="192"/>
      <c r="O28" s="192"/>
      <c r="P28" s="195"/>
    </row>
    <row r="29" spans="1:16" x14ac:dyDescent="0.2">
      <c r="A29" s="186"/>
      <c r="B29" s="273" t="s">
        <v>2555</v>
      </c>
      <c r="C29" s="271" t="s">
        <v>73</v>
      </c>
      <c r="D29" s="271" t="s">
        <v>2556</v>
      </c>
      <c r="E29" s="271">
        <v>13.01</v>
      </c>
      <c r="F29" s="272" t="s">
        <v>43</v>
      </c>
      <c r="G29" s="273" t="s">
        <v>1946</v>
      </c>
      <c r="H29" s="273"/>
      <c r="I29" s="273"/>
      <c r="J29" s="273"/>
      <c r="K29" s="273"/>
      <c r="L29" s="195"/>
      <c r="M29" s="192"/>
      <c r="N29" s="192"/>
      <c r="O29" s="192"/>
      <c r="P29" s="195"/>
    </row>
    <row r="30" spans="1:16" ht="25.5" x14ac:dyDescent="0.2">
      <c r="A30" s="186"/>
      <c r="B30" s="273" t="s">
        <v>246</v>
      </c>
      <c r="C30" s="271" t="s">
        <v>50</v>
      </c>
      <c r="D30" s="271" t="s">
        <v>247</v>
      </c>
      <c r="E30" s="271" t="s">
        <v>2698</v>
      </c>
      <c r="F30" s="272" t="s">
        <v>43</v>
      </c>
      <c r="G30" s="273" t="s">
        <v>2768</v>
      </c>
      <c r="H30" s="273"/>
      <c r="I30" s="273"/>
      <c r="J30" s="273"/>
      <c r="K30" s="273"/>
      <c r="L30" s="195"/>
      <c r="M30" s="192"/>
      <c r="N30" s="192"/>
      <c r="O30" s="192"/>
      <c r="P30" s="195"/>
    </row>
    <row r="31" spans="1:16" x14ac:dyDescent="0.2">
      <c r="A31" s="186"/>
      <c r="B31" s="273" t="s">
        <v>1428</v>
      </c>
      <c r="C31" s="271" t="s">
        <v>50</v>
      </c>
      <c r="D31" s="271" t="s">
        <v>1429</v>
      </c>
      <c r="E31" s="271" t="s">
        <v>2703</v>
      </c>
      <c r="F31" s="272" t="s">
        <v>43</v>
      </c>
      <c r="G31" s="273" t="s">
        <v>2704</v>
      </c>
      <c r="H31" s="273"/>
      <c r="I31" s="273"/>
      <c r="J31" s="273"/>
      <c r="K31" s="273"/>
      <c r="L31" s="195"/>
      <c r="M31" s="192"/>
      <c r="N31" s="192"/>
      <c r="O31" s="192"/>
      <c r="P31" s="195"/>
    </row>
    <row r="32" spans="1:16" ht="89.25" x14ac:dyDescent="0.2">
      <c r="A32" s="186"/>
      <c r="B32" s="273" t="s">
        <v>1412</v>
      </c>
      <c r="C32" s="271" t="s">
        <v>73</v>
      </c>
      <c r="D32" s="271" t="s">
        <v>1413</v>
      </c>
      <c r="E32" s="271" t="s">
        <v>602</v>
      </c>
      <c r="F32" s="272" t="s">
        <v>43</v>
      </c>
      <c r="G32" s="273" t="s">
        <v>1947</v>
      </c>
      <c r="H32" s="273"/>
      <c r="I32" s="273"/>
      <c r="J32" s="273"/>
      <c r="K32" s="273"/>
      <c r="L32" s="195"/>
      <c r="M32" s="192"/>
      <c r="N32" s="192"/>
      <c r="O32" s="192"/>
      <c r="P32" s="195"/>
    </row>
    <row r="33" spans="1:16" ht="25.5" x14ac:dyDescent="0.2">
      <c r="A33" s="186"/>
      <c r="B33" s="273" t="s">
        <v>932</v>
      </c>
      <c r="C33" s="271" t="s">
        <v>73</v>
      </c>
      <c r="D33" s="271" t="s">
        <v>884</v>
      </c>
      <c r="E33" s="271" t="s">
        <v>534</v>
      </c>
      <c r="F33" s="272" t="s">
        <v>83</v>
      </c>
      <c r="G33" s="273" t="s">
        <v>2470</v>
      </c>
      <c r="H33" s="273"/>
      <c r="I33" s="273"/>
      <c r="J33" s="273"/>
      <c r="K33" s="273"/>
      <c r="L33" s="195"/>
      <c r="M33" s="192"/>
      <c r="N33" s="192"/>
      <c r="O33" s="192"/>
      <c r="P33" s="195"/>
    </row>
    <row r="34" spans="1:16" ht="25.5" x14ac:dyDescent="0.2">
      <c r="A34" s="186"/>
      <c r="B34" s="273" t="s">
        <v>97</v>
      </c>
      <c r="C34" s="271" t="s">
        <v>50</v>
      </c>
      <c r="D34" s="271" t="s">
        <v>98</v>
      </c>
      <c r="E34" s="271" t="s">
        <v>2666</v>
      </c>
      <c r="F34" s="272" t="s">
        <v>94</v>
      </c>
      <c r="G34" s="273" t="s">
        <v>2469</v>
      </c>
      <c r="H34" s="273"/>
      <c r="I34" s="273"/>
      <c r="J34" s="273"/>
      <c r="K34" s="273"/>
      <c r="L34" s="195"/>
      <c r="M34" s="192"/>
      <c r="N34" s="192"/>
      <c r="O34" s="192"/>
      <c r="P34" s="195"/>
    </row>
    <row r="35" spans="1:16" x14ac:dyDescent="0.2">
      <c r="A35" s="186"/>
      <c r="B35" s="273" t="s">
        <v>1325</v>
      </c>
      <c r="C35" s="271" t="s">
        <v>73</v>
      </c>
      <c r="D35" s="271" t="s">
        <v>1326</v>
      </c>
      <c r="E35" s="271">
        <v>13.01</v>
      </c>
      <c r="F35" s="272" t="s">
        <v>43</v>
      </c>
      <c r="G35" s="273" t="s">
        <v>1948</v>
      </c>
      <c r="H35" s="273"/>
      <c r="I35" s="273"/>
      <c r="J35" s="273"/>
      <c r="K35" s="273"/>
      <c r="L35" s="195"/>
      <c r="M35" s="192"/>
      <c r="N35" s="192"/>
      <c r="O35" s="192"/>
      <c r="P35" s="195"/>
    </row>
    <row r="36" spans="1:16" ht="25.5" x14ac:dyDescent="0.2">
      <c r="A36" s="186"/>
      <c r="B36" s="273" t="s">
        <v>177</v>
      </c>
      <c r="C36" s="271" t="s">
        <v>50</v>
      </c>
      <c r="D36" s="271" t="s">
        <v>178</v>
      </c>
      <c r="E36" s="271" t="s">
        <v>2646</v>
      </c>
      <c r="F36" s="272" t="s">
        <v>43</v>
      </c>
      <c r="G36" s="273" t="s">
        <v>2471</v>
      </c>
      <c r="H36" s="273"/>
      <c r="I36" s="273"/>
      <c r="J36" s="273"/>
      <c r="K36" s="273"/>
      <c r="L36" s="195"/>
      <c r="M36" s="192"/>
      <c r="N36" s="192"/>
      <c r="O36" s="192"/>
      <c r="P36" s="195"/>
    </row>
    <row r="37" spans="1:16" ht="38.25" x14ac:dyDescent="0.2">
      <c r="A37" s="186"/>
      <c r="B37" s="273" t="s">
        <v>202</v>
      </c>
      <c r="C37" s="271" t="s">
        <v>50</v>
      </c>
      <c r="D37" s="271" t="s">
        <v>203</v>
      </c>
      <c r="E37" s="271" t="s">
        <v>2685</v>
      </c>
      <c r="F37" s="272" t="s">
        <v>52</v>
      </c>
      <c r="G37" s="273" t="s">
        <v>2472</v>
      </c>
      <c r="H37" s="273"/>
      <c r="I37" s="273"/>
      <c r="J37" s="273"/>
      <c r="K37" s="273"/>
      <c r="L37" s="195"/>
      <c r="M37" s="192"/>
      <c r="N37" s="192"/>
      <c r="O37" s="192"/>
      <c r="P37" s="195"/>
    </row>
    <row r="38" spans="1:16" ht="38.25" x14ac:dyDescent="0.2">
      <c r="A38" s="186"/>
      <c r="B38" s="273" t="s">
        <v>940</v>
      </c>
      <c r="C38" s="271" t="s">
        <v>73</v>
      </c>
      <c r="D38" s="271" t="s">
        <v>234</v>
      </c>
      <c r="E38" s="271" t="s">
        <v>590</v>
      </c>
      <c r="F38" s="272" t="s">
        <v>83</v>
      </c>
      <c r="G38" s="273" t="s">
        <v>2466</v>
      </c>
      <c r="H38" s="273"/>
      <c r="I38" s="273"/>
      <c r="J38" s="273"/>
      <c r="K38" s="273"/>
      <c r="L38" s="195"/>
      <c r="M38" s="192"/>
      <c r="N38" s="192"/>
      <c r="O38" s="192"/>
      <c r="P38" s="195"/>
    </row>
    <row r="39" spans="1:16" x14ac:dyDescent="0.2">
      <c r="A39" s="186"/>
      <c r="B39" s="273" t="s">
        <v>1443</v>
      </c>
      <c r="C39" s="271" t="s">
        <v>50</v>
      </c>
      <c r="D39" s="271" t="s">
        <v>1444</v>
      </c>
      <c r="E39" s="271" t="s">
        <v>2703</v>
      </c>
      <c r="F39" s="272" t="s">
        <v>43</v>
      </c>
      <c r="G39" s="273" t="s">
        <v>2706</v>
      </c>
      <c r="H39" s="273"/>
      <c r="I39" s="273"/>
      <c r="J39" s="273"/>
      <c r="K39" s="273"/>
      <c r="L39" s="195"/>
      <c r="M39" s="192"/>
      <c r="N39" s="192"/>
      <c r="O39" s="192"/>
      <c r="P39" s="195"/>
    </row>
    <row r="40" spans="1:16" ht="25.5" x14ac:dyDescent="0.2">
      <c r="A40" s="186"/>
      <c r="B40" s="273" t="s">
        <v>1005</v>
      </c>
      <c r="C40" s="271" t="s">
        <v>73</v>
      </c>
      <c r="D40" s="271" t="s">
        <v>108</v>
      </c>
      <c r="E40" s="271" t="s">
        <v>548</v>
      </c>
      <c r="F40" s="272" t="s">
        <v>61</v>
      </c>
      <c r="G40" s="273" t="s">
        <v>2473</v>
      </c>
      <c r="H40" s="273"/>
      <c r="I40" s="273"/>
      <c r="J40" s="273"/>
      <c r="K40" s="273"/>
      <c r="L40" s="195"/>
      <c r="M40" s="192"/>
      <c r="N40" s="192"/>
      <c r="O40" s="192"/>
      <c r="P40" s="195"/>
    </row>
    <row r="41" spans="1:16" ht="25.5" x14ac:dyDescent="0.2">
      <c r="A41" s="186"/>
      <c r="B41" s="273" t="s">
        <v>2440</v>
      </c>
      <c r="C41" s="271" t="s">
        <v>50</v>
      </c>
      <c r="D41" s="271" t="s">
        <v>2441</v>
      </c>
      <c r="E41" s="271" t="s">
        <v>2671</v>
      </c>
      <c r="F41" s="272" t="s">
        <v>61</v>
      </c>
      <c r="G41" s="273" t="s">
        <v>2474</v>
      </c>
      <c r="H41" s="273"/>
      <c r="I41" s="273"/>
      <c r="J41" s="273"/>
      <c r="K41" s="273"/>
      <c r="L41" s="195"/>
      <c r="M41" s="192"/>
      <c r="N41" s="192"/>
      <c r="O41" s="192"/>
      <c r="P41" s="195"/>
    </row>
    <row r="42" spans="1:16" x14ac:dyDescent="0.2">
      <c r="A42" s="186"/>
      <c r="B42" s="273" t="s">
        <v>1434</v>
      </c>
      <c r="C42" s="271" t="s">
        <v>50</v>
      </c>
      <c r="D42" s="271" t="s">
        <v>1435</v>
      </c>
      <c r="E42" s="271" t="s">
        <v>2703</v>
      </c>
      <c r="F42" s="272" t="s">
        <v>43</v>
      </c>
      <c r="G42" s="273" t="s">
        <v>2704</v>
      </c>
      <c r="H42" s="273"/>
      <c r="I42" s="273"/>
      <c r="J42" s="273"/>
      <c r="K42" s="273"/>
      <c r="L42" s="195"/>
      <c r="M42" s="192"/>
      <c r="N42" s="192"/>
      <c r="O42" s="192"/>
      <c r="P42" s="195"/>
    </row>
    <row r="43" spans="1:16" x14ac:dyDescent="0.2">
      <c r="A43" s="186"/>
      <c r="B43" s="273" t="s">
        <v>1431</v>
      </c>
      <c r="C43" s="271" t="s">
        <v>50</v>
      </c>
      <c r="D43" s="271" t="s">
        <v>1432</v>
      </c>
      <c r="E43" s="271" t="s">
        <v>2705</v>
      </c>
      <c r="F43" s="272" t="s">
        <v>43</v>
      </c>
      <c r="G43" s="273" t="s">
        <v>1942</v>
      </c>
      <c r="H43" s="273"/>
      <c r="I43" s="273"/>
      <c r="J43" s="273"/>
      <c r="K43" s="273"/>
      <c r="L43" s="195"/>
      <c r="M43" s="192"/>
      <c r="N43" s="192"/>
      <c r="O43" s="192"/>
      <c r="P43" s="195"/>
    </row>
    <row r="44" spans="1:16" ht="25.5" x14ac:dyDescent="0.2">
      <c r="A44" s="186"/>
      <c r="B44" s="273" t="s">
        <v>106</v>
      </c>
      <c r="C44" s="271" t="s">
        <v>50</v>
      </c>
      <c r="D44" s="271" t="s">
        <v>107</v>
      </c>
      <c r="E44" s="271" t="s">
        <v>2670</v>
      </c>
      <c r="F44" s="272" t="s">
        <v>43</v>
      </c>
      <c r="G44" s="273" t="s">
        <v>2467</v>
      </c>
      <c r="H44" s="273"/>
      <c r="I44" s="273"/>
      <c r="J44" s="273"/>
      <c r="K44" s="273"/>
      <c r="L44" s="195"/>
      <c r="M44" s="192"/>
      <c r="N44" s="192"/>
      <c r="O44" s="192"/>
      <c r="P44" s="195"/>
    </row>
    <row r="45" spans="1:16" x14ac:dyDescent="0.2">
      <c r="A45" s="186"/>
      <c r="B45" s="273" t="s">
        <v>2561</v>
      </c>
      <c r="C45" s="271" t="s">
        <v>73</v>
      </c>
      <c r="D45" s="271" t="s">
        <v>2562</v>
      </c>
      <c r="E45" s="271">
        <v>115</v>
      </c>
      <c r="F45" s="272" t="s">
        <v>265</v>
      </c>
      <c r="G45" s="273" t="s">
        <v>2695</v>
      </c>
      <c r="H45" s="273"/>
      <c r="I45" s="273"/>
      <c r="J45" s="273"/>
      <c r="K45" s="273"/>
      <c r="L45" s="195"/>
      <c r="M45" s="192"/>
      <c r="N45" s="192"/>
      <c r="O45" s="192"/>
      <c r="P45" s="195"/>
    </row>
    <row r="46" spans="1:16" ht="38.25" x14ac:dyDescent="0.2">
      <c r="A46" s="186"/>
      <c r="B46" s="273" t="s">
        <v>462</v>
      </c>
      <c r="C46" s="271" t="s">
        <v>50</v>
      </c>
      <c r="D46" s="271" t="s">
        <v>1669</v>
      </c>
      <c r="E46" s="271" t="s">
        <v>2650</v>
      </c>
      <c r="F46" s="272" t="s">
        <v>83</v>
      </c>
      <c r="G46" s="273" t="s">
        <v>2769</v>
      </c>
      <c r="H46" s="273"/>
      <c r="I46" s="273"/>
      <c r="J46" s="273"/>
      <c r="K46" s="273"/>
      <c r="L46" s="195"/>
      <c r="M46" s="192"/>
      <c r="N46" s="192"/>
      <c r="O46" s="195"/>
      <c r="P46" s="195"/>
    </row>
    <row r="47" spans="1:16" x14ac:dyDescent="0.2">
      <c r="A47" s="186"/>
      <c r="B47" s="273" t="s">
        <v>941</v>
      </c>
      <c r="C47" s="271" t="s">
        <v>73</v>
      </c>
      <c r="D47" s="271" t="s">
        <v>942</v>
      </c>
      <c r="E47" s="271" t="s">
        <v>604</v>
      </c>
      <c r="F47" s="272" t="s">
        <v>43</v>
      </c>
      <c r="G47" s="273" t="s">
        <v>2464</v>
      </c>
      <c r="H47" s="273"/>
      <c r="I47" s="273"/>
      <c r="J47" s="273"/>
      <c r="K47" s="273"/>
      <c r="L47" s="195"/>
      <c r="M47" s="192"/>
      <c r="N47" s="192"/>
      <c r="O47" s="195"/>
      <c r="P47" s="195"/>
    </row>
    <row r="48" spans="1:16" ht="38.25" x14ac:dyDescent="0.2">
      <c r="A48" s="186"/>
      <c r="B48" s="273" t="s">
        <v>158</v>
      </c>
      <c r="C48" s="271" t="s">
        <v>73</v>
      </c>
      <c r="D48" s="271" t="s">
        <v>159</v>
      </c>
      <c r="E48" s="271" t="s">
        <v>572</v>
      </c>
      <c r="F48" s="272" t="s">
        <v>43</v>
      </c>
      <c r="G48" s="273" t="s">
        <v>2770</v>
      </c>
      <c r="H48" s="273"/>
      <c r="I48" s="273"/>
      <c r="J48" s="273"/>
      <c r="K48" s="273"/>
      <c r="L48" s="195"/>
      <c r="M48" s="192"/>
      <c r="N48" s="192"/>
      <c r="O48" s="195"/>
      <c r="P48" s="195"/>
    </row>
    <row r="49" spans="1:16" x14ac:dyDescent="0.2">
      <c r="A49" s="186"/>
      <c r="B49" s="273" t="s">
        <v>62</v>
      </c>
      <c r="C49" s="271" t="s">
        <v>50</v>
      </c>
      <c r="D49" s="271" t="s">
        <v>63</v>
      </c>
      <c r="E49" s="271" t="s">
        <v>2657</v>
      </c>
      <c r="F49" s="272" t="s">
        <v>43</v>
      </c>
      <c r="G49" s="273" t="s">
        <v>1949</v>
      </c>
      <c r="H49" s="273"/>
      <c r="I49" s="273"/>
      <c r="J49" s="273"/>
      <c r="K49" s="273"/>
      <c r="L49" s="195"/>
      <c r="M49" s="192"/>
      <c r="N49" s="192"/>
      <c r="O49" s="195"/>
      <c r="P49" s="195"/>
    </row>
    <row r="50" spans="1:16" ht="38.25" x14ac:dyDescent="0.2">
      <c r="A50" s="186"/>
      <c r="B50" s="273" t="s">
        <v>1359</v>
      </c>
      <c r="C50" s="271" t="s">
        <v>50</v>
      </c>
      <c r="D50" s="271" t="s">
        <v>1360</v>
      </c>
      <c r="E50" s="271" t="s">
        <v>2681</v>
      </c>
      <c r="F50" s="272" t="s">
        <v>43</v>
      </c>
      <c r="G50" s="273" t="s">
        <v>2771</v>
      </c>
      <c r="H50" s="273"/>
      <c r="I50" s="273"/>
      <c r="J50" s="273"/>
      <c r="K50" s="273"/>
      <c r="L50" s="195"/>
      <c r="M50" s="192"/>
      <c r="N50" s="192"/>
      <c r="O50" s="195"/>
      <c r="P50" s="195"/>
    </row>
    <row r="51" spans="1:16" ht="25.5" x14ac:dyDescent="0.2">
      <c r="A51" s="186"/>
      <c r="B51" s="273" t="s">
        <v>567</v>
      </c>
      <c r="C51" s="271" t="s">
        <v>50</v>
      </c>
      <c r="D51" s="271" t="s">
        <v>568</v>
      </c>
      <c r="E51" s="271" t="s">
        <v>2647</v>
      </c>
      <c r="F51" s="272" t="s">
        <v>43</v>
      </c>
      <c r="G51" s="273" t="s">
        <v>1950</v>
      </c>
      <c r="H51" s="273"/>
      <c r="I51" s="273"/>
      <c r="J51" s="273"/>
      <c r="K51" s="273"/>
      <c r="L51" s="195"/>
      <c r="M51" s="192"/>
      <c r="N51" s="192"/>
      <c r="O51" s="195"/>
      <c r="P51" s="195"/>
    </row>
    <row r="52" spans="1:16" ht="25.5" x14ac:dyDescent="0.2">
      <c r="A52" s="186"/>
      <c r="B52" s="273" t="s">
        <v>2434</v>
      </c>
      <c r="C52" s="271" t="s">
        <v>50</v>
      </c>
      <c r="D52" s="271" t="s">
        <v>2435</v>
      </c>
      <c r="E52" s="271" t="s">
        <v>2671</v>
      </c>
      <c r="F52" s="272" t="s">
        <v>43</v>
      </c>
      <c r="G52" s="273" t="s">
        <v>1951</v>
      </c>
      <c r="H52" s="273"/>
      <c r="I52" s="273"/>
      <c r="J52" s="273"/>
      <c r="K52" s="273"/>
      <c r="L52" s="195"/>
      <c r="M52" s="192"/>
      <c r="N52" s="192"/>
      <c r="O52" s="195"/>
      <c r="P52" s="195"/>
    </row>
    <row r="53" spans="1:16" ht="38.25" x14ac:dyDescent="0.2">
      <c r="A53" s="232"/>
      <c r="B53" s="273" t="s">
        <v>1091</v>
      </c>
      <c r="C53" s="271" t="s">
        <v>73</v>
      </c>
      <c r="D53" s="271" t="s">
        <v>1092</v>
      </c>
      <c r="E53" s="271" t="s">
        <v>539</v>
      </c>
      <c r="F53" s="272" t="s">
        <v>52</v>
      </c>
      <c r="G53" s="273" t="s">
        <v>961</v>
      </c>
      <c r="H53" s="273"/>
      <c r="I53" s="273"/>
      <c r="J53" s="273"/>
      <c r="K53" s="273"/>
      <c r="L53" s="195"/>
      <c r="M53" s="233"/>
      <c r="N53" s="233"/>
      <c r="O53" s="205"/>
      <c r="P53" s="195"/>
    </row>
    <row r="54" spans="1:16" ht="38.25" x14ac:dyDescent="0.2">
      <c r="A54" s="186"/>
      <c r="B54" s="273" t="s">
        <v>170</v>
      </c>
      <c r="C54" s="271" t="s">
        <v>50</v>
      </c>
      <c r="D54" s="271" t="s">
        <v>171</v>
      </c>
      <c r="E54" s="271" t="s">
        <v>2645</v>
      </c>
      <c r="F54" s="272" t="s">
        <v>43</v>
      </c>
      <c r="G54" s="273" t="s">
        <v>2471</v>
      </c>
      <c r="H54" s="273"/>
      <c r="I54" s="273"/>
      <c r="J54" s="273"/>
      <c r="K54" s="273"/>
      <c r="L54" s="195"/>
      <c r="M54" s="192"/>
      <c r="N54" s="192"/>
      <c r="O54" s="195"/>
      <c r="P54" s="195"/>
    </row>
    <row r="55" spans="1:16" ht="25.5" x14ac:dyDescent="0.2">
      <c r="A55" s="186"/>
      <c r="B55" s="273" t="s">
        <v>2438</v>
      </c>
      <c r="C55" s="271" t="s">
        <v>50</v>
      </c>
      <c r="D55" s="271" t="s">
        <v>2439</v>
      </c>
      <c r="E55" s="271" t="s">
        <v>2671</v>
      </c>
      <c r="F55" s="272" t="s">
        <v>43</v>
      </c>
      <c r="G55" s="273" t="s">
        <v>2477</v>
      </c>
      <c r="H55" s="273"/>
      <c r="I55" s="273"/>
      <c r="J55" s="273"/>
      <c r="K55" s="273"/>
      <c r="L55" s="195"/>
      <c r="M55" s="192"/>
      <c r="N55" s="192"/>
      <c r="O55" s="195"/>
      <c r="P55" s="195"/>
    </row>
    <row r="56" spans="1:16" ht="25.5" x14ac:dyDescent="0.2">
      <c r="A56" s="186"/>
      <c r="B56" s="273" t="s">
        <v>2454</v>
      </c>
      <c r="C56" s="271" t="s">
        <v>50</v>
      </c>
      <c r="D56" s="271" t="s">
        <v>2455</v>
      </c>
      <c r="E56" s="271" t="s">
        <v>2699</v>
      </c>
      <c r="F56" s="272" t="s">
        <v>43</v>
      </c>
      <c r="G56" s="273" t="s">
        <v>2475</v>
      </c>
      <c r="H56" s="273"/>
      <c r="I56" s="273"/>
      <c r="J56" s="273"/>
      <c r="K56" s="273"/>
      <c r="L56" s="195"/>
      <c r="M56" s="192"/>
      <c r="N56" s="192"/>
      <c r="O56" s="195"/>
      <c r="P56" s="195"/>
    </row>
    <row r="57" spans="1:16" ht="38.25" x14ac:dyDescent="0.2">
      <c r="A57" s="186"/>
      <c r="B57" s="273" t="s">
        <v>939</v>
      </c>
      <c r="C57" s="271" t="s">
        <v>73</v>
      </c>
      <c r="D57" s="271" t="s">
        <v>213</v>
      </c>
      <c r="E57" s="271" t="s">
        <v>590</v>
      </c>
      <c r="F57" s="272" t="s">
        <v>43</v>
      </c>
      <c r="G57" s="273" t="s">
        <v>2433</v>
      </c>
      <c r="H57" s="273"/>
      <c r="I57" s="273"/>
      <c r="J57" s="273"/>
      <c r="K57" s="273"/>
      <c r="L57" s="195"/>
      <c r="M57" s="192"/>
      <c r="N57" s="192"/>
      <c r="O57" s="195"/>
      <c r="P57" s="195"/>
    </row>
    <row r="58" spans="1:16" ht="25.5" x14ac:dyDescent="0.2">
      <c r="A58" s="186"/>
      <c r="B58" s="273" t="s">
        <v>172</v>
      </c>
      <c r="C58" s="271" t="s">
        <v>50</v>
      </c>
      <c r="D58" s="271" t="s">
        <v>173</v>
      </c>
      <c r="E58" s="271" t="s">
        <v>2645</v>
      </c>
      <c r="F58" s="272" t="s">
        <v>43</v>
      </c>
      <c r="G58" s="273" t="s">
        <v>2471</v>
      </c>
      <c r="H58" s="273"/>
      <c r="I58" s="273"/>
      <c r="J58" s="273"/>
      <c r="K58" s="273"/>
      <c r="L58" s="195"/>
      <c r="M58" s="192"/>
      <c r="N58" s="192"/>
      <c r="O58" s="195"/>
      <c r="P58" s="195"/>
    </row>
    <row r="59" spans="1:16" ht="38.25" x14ac:dyDescent="0.2">
      <c r="A59" s="186"/>
      <c r="B59" s="273" t="s">
        <v>1050</v>
      </c>
      <c r="C59" s="271" t="s">
        <v>50</v>
      </c>
      <c r="D59" s="271" t="s">
        <v>1397</v>
      </c>
      <c r="E59" s="271" t="s">
        <v>2688</v>
      </c>
      <c r="F59" s="272" t="s">
        <v>43</v>
      </c>
      <c r="G59" s="273" t="s">
        <v>2479</v>
      </c>
      <c r="H59" s="273"/>
      <c r="I59" s="273"/>
      <c r="J59" s="273"/>
      <c r="K59" s="273"/>
      <c r="L59" s="195"/>
      <c r="M59" s="192"/>
      <c r="N59" s="192"/>
      <c r="O59" s="195"/>
      <c r="P59" s="195"/>
    </row>
    <row r="60" spans="1:16" ht="25.5" x14ac:dyDescent="0.2">
      <c r="A60" s="234"/>
      <c r="B60" s="273" t="s">
        <v>1437</v>
      </c>
      <c r="C60" s="271" t="s">
        <v>50</v>
      </c>
      <c r="D60" s="271" t="s">
        <v>1438</v>
      </c>
      <c r="E60" s="271" t="s">
        <v>2705</v>
      </c>
      <c r="F60" s="272" t="s">
        <v>43</v>
      </c>
      <c r="G60" s="273" t="s">
        <v>1942</v>
      </c>
      <c r="H60" s="273"/>
      <c r="I60" s="273"/>
      <c r="J60" s="273"/>
      <c r="K60" s="273"/>
      <c r="L60" s="195"/>
      <c r="M60" s="233"/>
      <c r="N60" s="233"/>
      <c r="O60" s="205"/>
      <c r="P60" s="195"/>
    </row>
    <row r="61" spans="1:16" ht="25.5" x14ac:dyDescent="0.2">
      <c r="A61" s="186"/>
      <c r="B61" s="273" t="s">
        <v>244</v>
      </c>
      <c r="C61" s="271" t="s">
        <v>50</v>
      </c>
      <c r="D61" s="271" t="s">
        <v>1400</v>
      </c>
      <c r="E61" s="271" t="s">
        <v>2696</v>
      </c>
      <c r="F61" s="272" t="s">
        <v>43</v>
      </c>
      <c r="G61" s="273" t="s">
        <v>2697</v>
      </c>
      <c r="H61" s="273"/>
      <c r="I61" s="273"/>
      <c r="J61" s="273"/>
      <c r="K61" s="273"/>
      <c r="L61" s="195"/>
      <c r="M61" s="192"/>
      <c r="N61" s="192"/>
      <c r="O61" s="195"/>
      <c r="P61" s="195"/>
    </row>
    <row r="62" spans="1:16" ht="38.25" x14ac:dyDescent="0.2">
      <c r="A62" s="186"/>
      <c r="B62" s="273" t="s">
        <v>951</v>
      </c>
      <c r="C62" s="271" t="s">
        <v>73</v>
      </c>
      <c r="D62" s="271" t="s">
        <v>952</v>
      </c>
      <c r="E62" s="271" t="s">
        <v>539</v>
      </c>
      <c r="F62" s="272" t="s">
        <v>83</v>
      </c>
      <c r="G62" s="273" t="s">
        <v>1953</v>
      </c>
      <c r="H62" s="273"/>
      <c r="I62" s="273"/>
      <c r="J62" s="273"/>
      <c r="K62" s="273"/>
      <c r="L62" s="195"/>
      <c r="M62" s="192"/>
      <c r="N62" s="192"/>
      <c r="O62" s="195"/>
      <c r="P62" s="195"/>
    </row>
    <row r="63" spans="1:16" ht="25.5" x14ac:dyDescent="0.2">
      <c r="A63" s="186"/>
      <c r="B63" s="273" t="s">
        <v>1389</v>
      </c>
      <c r="C63" s="271" t="s">
        <v>50</v>
      </c>
      <c r="D63" s="271" t="s">
        <v>1390</v>
      </c>
      <c r="E63" s="271" t="s">
        <v>2685</v>
      </c>
      <c r="F63" s="272" t="s">
        <v>43</v>
      </c>
      <c r="G63" s="273" t="s">
        <v>2480</v>
      </c>
      <c r="H63" s="273"/>
      <c r="I63" s="273"/>
      <c r="J63" s="273"/>
      <c r="K63" s="273"/>
      <c r="L63" s="195"/>
      <c r="M63" s="192"/>
      <c r="N63" s="192"/>
      <c r="O63" s="195"/>
      <c r="P63" s="195"/>
    </row>
    <row r="64" spans="1:16" ht="25.5" x14ac:dyDescent="0.2">
      <c r="A64" s="186"/>
      <c r="B64" s="273" t="s">
        <v>145</v>
      </c>
      <c r="C64" s="271" t="s">
        <v>50</v>
      </c>
      <c r="D64" s="271" t="s">
        <v>146</v>
      </c>
      <c r="E64" s="271" t="s">
        <v>2677</v>
      </c>
      <c r="F64" s="272" t="s">
        <v>43</v>
      </c>
      <c r="G64" s="273" t="s">
        <v>2481</v>
      </c>
      <c r="H64" s="273"/>
      <c r="I64" s="273"/>
      <c r="J64" s="273"/>
      <c r="K64" s="273"/>
      <c r="L64" s="195"/>
      <c r="M64" s="192"/>
      <c r="N64" s="192"/>
      <c r="O64" s="195"/>
      <c r="P64" s="195"/>
    </row>
    <row r="65" spans="1:16" x14ac:dyDescent="0.2">
      <c r="A65" s="186"/>
      <c r="B65" s="273" t="s">
        <v>1366</v>
      </c>
      <c r="C65" s="271" t="s">
        <v>50</v>
      </c>
      <c r="D65" s="271" t="s">
        <v>1367</v>
      </c>
      <c r="E65" s="271" t="s">
        <v>2646</v>
      </c>
      <c r="F65" s="272" t="s">
        <v>43</v>
      </c>
      <c r="G65" s="273" t="s">
        <v>2478</v>
      </c>
      <c r="H65" s="273"/>
      <c r="I65" s="273"/>
      <c r="J65" s="273"/>
      <c r="K65" s="273"/>
      <c r="L65" s="195"/>
      <c r="M65" s="192"/>
      <c r="N65" s="192"/>
      <c r="O65" s="195"/>
      <c r="P65" s="195"/>
    </row>
    <row r="66" spans="1:16" x14ac:dyDescent="0.2">
      <c r="A66" s="186"/>
      <c r="B66" s="273" t="s">
        <v>2324</v>
      </c>
      <c r="C66" s="271" t="s">
        <v>73</v>
      </c>
      <c r="D66" s="271" t="s">
        <v>2325</v>
      </c>
      <c r="E66" s="271" t="s">
        <v>586</v>
      </c>
      <c r="F66" s="272" t="s">
        <v>43</v>
      </c>
      <c r="G66" s="273" t="s">
        <v>2684</v>
      </c>
      <c r="H66" s="273"/>
      <c r="I66" s="273"/>
      <c r="J66" s="273"/>
      <c r="K66" s="273"/>
      <c r="L66" s="195"/>
      <c r="M66" s="192"/>
      <c r="N66" s="192"/>
      <c r="O66" s="195"/>
      <c r="P66" s="195"/>
    </row>
    <row r="67" spans="1:16" ht="25.5" x14ac:dyDescent="0.2">
      <c r="A67" s="186"/>
      <c r="B67" s="273" t="s">
        <v>101</v>
      </c>
      <c r="C67" s="271" t="s">
        <v>50</v>
      </c>
      <c r="D67" s="271" t="s">
        <v>102</v>
      </c>
      <c r="E67" s="271" t="s">
        <v>2666</v>
      </c>
      <c r="F67" s="272" t="s">
        <v>94</v>
      </c>
      <c r="G67" s="273" t="s">
        <v>2476</v>
      </c>
      <c r="H67" s="273"/>
      <c r="I67" s="273"/>
      <c r="J67" s="273"/>
      <c r="K67" s="273"/>
      <c r="L67" s="195"/>
      <c r="M67" s="192"/>
      <c r="N67" s="192"/>
      <c r="O67" s="195"/>
      <c r="P67" s="195"/>
    </row>
    <row r="68" spans="1:16" x14ac:dyDescent="0.2">
      <c r="A68" s="186"/>
      <c r="B68" s="273" t="s">
        <v>67</v>
      </c>
      <c r="C68" s="271" t="s">
        <v>50</v>
      </c>
      <c r="D68" s="271" t="s">
        <v>68</v>
      </c>
      <c r="E68" s="271" t="s">
        <v>2641</v>
      </c>
      <c r="F68" s="272" t="s">
        <v>69</v>
      </c>
      <c r="G68" s="273" t="s">
        <v>933</v>
      </c>
      <c r="H68" s="273"/>
      <c r="I68" s="273"/>
      <c r="J68" s="273"/>
      <c r="K68" s="273"/>
      <c r="L68" s="195"/>
      <c r="M68" s="192"/>
      <c r="N68" s="192"/>
      <c r="O68" s="195"/>
      <c r="P68" s="195"/>
    </row>
    <row r="69" spans="1:16" x14ac:dyDescent="0.2">
      <c r="A69" s="186"/>
      <c r="B69" s="273" t="s">
        <v>967</v>
      </c>
      <c r="C69" s="271" t="s">
        <v>73</v>
      </c>
      <c r="D69" s="271" t="s">
        <v>968</v>
      </c>
      <c r="E69" s="271" t="s">
        <v>537</v>
      </c>
      <c r="F69" s="272" t="s">
        <v>43</v>
      </c>
      <c r="G69" s="273" t="s">
        <v>1954</v>
      </c>
      <c r="H69" s="273"/>
      <c r="I69" s="273"/>
      <c r="J69" s="273"/>
      <c r="K69" s="273"/>
      <c r="L69" s="195"/>
      <c r="M69" s="192"/>
      <c r="N69" s="192"/>
      <c r="O69" s="195"/>
      <c r="P69" s="195"/>
    </row>
    <row r="70" spans="1:16" ht="38.25" x14ac:dyDescent="0.2">
      <c r="A70" s="186"/>
      <c r="B70" s="273" t="s">
        <v>2630</v>
      </c>
      <c r="C70" s="271" t="s">
        <v>73</v>
      </c>
      <c r="D70" s="271" t="s">
        <v>2631</v>
      </c>
      <c r="E70" s="271" t="s">
        <v>539</v>
      </c>
      <c r="F70" s="272" t="s">
        <v>52</v>
      </c>
      <c r="G70" s="273" t="s">
        <v>2772</v>
      </c>
      <c r="H70" s="273"/>
      <c r="I70" s="273"/>
      <c r="J70" s="273"/>
      <c r="K70" s="273"/>
      <c r="L70" s="195"/>
      <c r="M70" s="192"/>
      <c r="N70" s="192"/>
      <c r="O70" s="195"/>
      <c r="P70" s="195"/>
    </row>
    <row r="71" spans="1:16" ht="25.5" x14ac:dyDescent="0.2">
      <c r="A71" s="186"/>
      <c r="B71" s="273" t="s">
        <v>182</v>
      </c>
      <c r="C71" s="271" t="s">
        <v>50</v>
      </c>
      <c r="D71" s="271" t="s">
        <v>183</v>
      </c>
      <c r="E71" s="271" t="s">
        <v>2646</v>
      </c>
      <c r="F71" s="272" t="s">
        <v>83</v>
      </c>
      <c r="G71" s="273" t="s">
        <v>2483</v>
      </c>
      <c r="H71" s="273"/>
      <c r="I71" s="273"/>
      <c r="J71" s="273"/>
      <c r="K71" s="273"/>
      <c r="L71" s="195"/>
      <c r="M71" s="192"/>
      <c r="N71" s="192"/>
      <c r="O71" s="195"/>
      <c r="P71" s="195"/>
    </row>
    <row r="72" spans="1:16" ht="38.25" x14ac:dyDescent="0.2">
      <c r="A72" s="186"/>
      <c r="B72" s="273" t="s">
        <v>945</v>
      </c>
      <c r="C72" s="271" t="s">
        <v>73</v>
      </c>
      <c r="D72" s="271" t="s">
        <v>866</v>
      </c>
      <c r="E72" s="271" t="s">
        <v>590</v>
      </c>
      <c r="F72" s="272" t="s">
        <v>43</v>
      </c>
      <c r="G72" s="273" t="s">
        <v>1955</v>
      </c>
      <c r="H72" s="273"/>
      <c r="I72" s="273"/>
      <c r="J72" s="273"/>
      <c r="K72" s="273"/>
      <c r="L72" s="195"/>
      <c r="M72" s="192"/>
      <c r="N72" s="192"/>
      <c r="O72" s="195"/>
      <c r="P72" s="195"/>
    </row>
    <row r="73" spans="1:16" ht="25.5" x14ac:dyDescent="0.2">
      <c r="A73" s="186"/>
      <c r="B73" s="273" t="s">
        <v>92</v>
      </c>
      <c r="C73" s="271" t="s">
        <v>50</v>
      </c>
      <c r="D73" s="271" t="s">
        <v>93</v>
      </c>
      <c r="E73" s="271" t="s">
        <v>2666</v>
      </c>
      <c r="F73" s="272" t="s">
        <v>94</v>
      </c>
      <c r="G73" s="273" t="s">
        <v>2482</v>
      </c>
      <c r="H73" s="273"/>
      <c r="I73" s="273"/>
      <c r="J73" s="273"/>
      <c r="K73" s="273"/>
      <c r="L73" s="195"/>
      <c r="M73" s="192"/>
      <c r="N73" s="192"/>
      <c r="O73" s="195"/>
      <c r="P73" s="195"/>
    </row>
    <row r="74" spans="1:16" ht="38.25" x14ac:dyDescent="0.2">
      <c r="A74" s="186"/>
      <c r="B74" s="273" t="s">
        <v>429</v>
      </c>
      <c r="C74" s="271" t="s">
        <v>50</v>
      </c>
      <c r="D74" s="271" t="s">
        <v>430</v>
      </c>
      <c r="E74" s="271" t="s">
        <v>539</v>
      </c>
      <c r="F74" s="272" t="s">
        <v>83</v>
      </c>
      <c r="G74" s="273" t="s">
        <v>2773</v>
      </c>
      <c r="H74" s="273"/>
      <c r="I74" s="273"/>
      <c r="J74" s="273"/>
      <c r="K74" s="273"/>
      <c r="L74" s="195"/>
      <c r="M74" s="192"/>
      <c r="N74" s="192"/>
      <c r="O74" s="195"/>
      <c r="P74" s="195"/>
    </row>
    <row r="75" spans="1:16" ht="25.5" x14ac:dyDescent="0.2">
      <c r="A75" s="186"/>
      <c r="B75" s="273" t="s">
        <v>342</v>
      </c>
      <c r="C75" s="271" t="s">
        <v>50</v>
      </c>
      <c r="D75" s="271" t="s">
        <v>1460</v>
      </c>
      <c r="E75" s="271" t="s">
        <v>534</v>
      </c>
      <c r="F75" s="272" t="s">
        <v>83</v>
      </c>
      <c r="G75" s="273" t="s">
        <v>2774</v>
      </c>
      <c r="H75" s="273"/>
      <c r="I75" s="273"/>
      <c r="J75" s="273"/>
      <c r="K75" s="273"/>
      <c r="L75" s="195"/>
      <c r="M75" s="192"/>
      <c r="N75" s="192"/>
      <c r="O75" s="195"/>
      <c r="P75" s="195"/>
    </row>
    <row r="76" spans="1:16" ht="25.5" x14ac:dyDescent="0.2">
      <c r="A76" s="186"/>
      <c r="B76" s="273" t="s">
        <v>138</v>
      </c>
      <c r="C76" s="271" t="s">
        <v>50</v>
      </c>
      <c r="D76" s="271" t="s">
        <v>139</v>
      </c>
      <c r="E76" s="271" t="s">
        <v>2667</v>
      </c>
      <c r="F76" s="272" t="s">
        <v>94</v>
      </c>
      <c r="G76" s="273" t="s">
        <v>1952</v>
      </c>
      <c r="H76" s="273"/>
      <c r="I76" s="273"/>
      <c r="J76" s="273"/>
      <c r="K76" s="273"/>
      <c r="L76" s="195"/>
      <c r="M76" s="192"/>
      <c r="N76" s="192"/>
      <c r="O76" s="195"/>
      <c r="P76" s="195"/>
    </row>
    <row r="77" spans="1:16" ht="25.5" x14ac:dyDescent="0.2">
      <c r="A77" s="186"/>
      <c r="B77" s="273" t="s">
        <v>88</v>
      </c>
      <c r="C77" s="271" t="s">
        <v>50</v>
      </c>
      <c r="D77" s="271" t="s">
        <v>89</v>
      </c>
      <c r="E77" s="271" t="s">
        <v>2665</v>
      </c>
      <c r="F77" s="272" t="s">
        <v>61</v>
      </c>
      <c r="G77" s="273" t="s">
        <v>2484</v>
      </c>
      <c r="H77" s="273"/>
      <c r="I77" s="273"/>
      <c r="J77" s="273"/>
      <c r="K77" s="273"/>
      <c r="L77" s="195"/>
      <c r="M77" s="192"/>
      <c r="N77" s="192"/>
      <c r="O77" s="195"/>
      <c r="P77" s="195"/>
    </row>
    <row r="78" spans="1:16" ht="25.5" x14ac:dyDescent="0.2">
      <c r="A78" s="186"/>
      <c r="B78" s="273" t="s">
        <v>132</v>
      </c>
      <c r="C78" s="271" t="s">
        <v>50</v>
      </c>
      <c r="D78" s="271" t="s">
        <v>133</v>
      </c>
      <c r="E78" s="271" t="s">
        <v>2667</v>
      </c>
      <c r="F78" s="272" t="s">
        <v>94</v>
      </c>
      <c r="G78" s="273" t="s">
        <v>2775</v>
      </c>
      <c r="H78" s="273"/>
      <c r="I78" s="273"/>
      <c r="J78" s="273"/>
      <c r="K78" s="273"/>
      <c r="L78" s="195"/>
      <c r="M78" s="192"/>
      <c r="N78" s="192"/>
      <c r="O78" s="195"/>
      <c r="P78" s="195"/>
    </row>
    <row r="79" spans="1:16" x14ac:dyDescent="0.2">
      <c r="A79" s="186"/>
      <c r="B79" s="273" t="s">
        <v>104</v>
      </c>
      <c r="C79" s="271" t="s">
        <v>50</v>
      </c>
      <c r="D79" s="271" t="s">
        <v>105</v>
      </c>
      <c r="E79" s="271" t="s">
        <v>2669</v>
      </c>
      <c r="F79" s="272" t="s">
        <v>61</v>
      </c>
      <c r="G79" s="273" t="s">
        <v>2485</v>
      </c>
      <c r="H79" s="273"/>
      <c r="I79" s="273"/>
      <c r="J79" s="273"/>
      <c r="K79" s="273"/>
      <c r="L79" s="195"/>
      <c r="M79" s="192"/>
      <c r="N79" s="192"/>
      <c r="O79" s="195"/>
      <c r="P79" s="195"/>
    </row>
    <row r="80" spans="1:16" ht="25.5" x14ac:dyDescent="0.2">
      <c r="A80" s="186"/>
      <c r="B80" s="273" t="s">
        <v>1425</v>
      </c>
      <c r="C80" s="271" t="s">
        <v>73</v>
      </c>
      <c r="D80" s="271" t="s">
        <v>2328</v>
      </c>
      <c r="E80" s="271" t="s">
        <v>602</v>
      </c>
      <c r="F80" s="272" t="s">
        <v>52</v>
      </c>
      <c r="G80" s="273" t="s">
        <v>1963</v>
      </c>
      <c r="H80" s="273"/>
      <c r="I80" s="273"/>
      <c r="J80" s="273"/>
      <c r="K80" s="273"/>
      <c r="L80" s="195"/>
      <c r="M80" s="192"/>
      <c r="N80" s="192"/>
      <c r="O80" s="195"/>
      <c r="P80" s="195"/>
    </row>
    <row r="81" spans="1:16" ht="25.5" x14ac:dyDescent="0.2">
      <c r="A81" s="186"/>
      <c r="B81" s="273" t="s">
        <v>1527</v>
      </c>
      <c r="C81" s="271" t="s">
        <v>73</v>
      </c>
      <c r="D81" s="271" t="s">
        <v>1528</v>
      </c>
      <c r="E81" s="271" t="s">
        <v>534</v>
      </c>
      <c r="F81" s="272" t="s">
        <v>52</v>
      </c>
      <c r="G81" s="273" t="s">
        <v>1957</v>
      </c>
      <c r="H81" s="273"/>
      <c r="I81" s="273"/>
      <c r="J81" s="273"/>
      <c r="K81" s="273"/>
      <c r="L81" s="195"/>
      <c r="M81" s="192"/>
      <c r="N81" s="192"/>
      <c r="O81" s="195"/>
      <c r="P81" s="195"/>
    </row>
    <row r="82" spans="1:16" x14ac:dyDescent="0.2">
      <c r="A82" s="186"/>
      <c r="B82" s="273" t="s">
        <v>1446</v>
      </c>
      <c r="C82" s="271" t="s">
        <v>50</v>
      </c>
      <c r="D82" s="271" t="s">
        <v>1447</v>
      </c>
      <c r="E82" s="271" t="s">
        <v>2703</v>
      </c>
      <c r="F82" s="272" t="s">
        <v>43</v>
      </c>
      <c r="G82" s="273" t="s">
        <v>2706</v>
      </c>
      <c r="H82" s="273"/>
      <c r="I82" s="273"/>
      <c r="J82" s="273"/>
      <c r="K82" s="273"/>
      <c r="L82" s="195"/>
      <c r="M82" s="192"/>
      <c r="N82" s="192"/>
      <c r="O82" s="195"/>
      <c r="P82" s="195"/>
    </row>
    <row r="83" spans="1:16" x14ac:dyDescent="0.2">
      <c r="A83" s="186"/>
      <c r="B83" s="273" t="s">
        <v>934</v>
      </c>
      <c r="C83" s="271" t="s">
        <v>73</v>
      </c>
      <c r="D83" s="271" t="s">
        <v>935</v>
      </c>
      <c r="E83" s="271" t="s">
        <v>546</v>
      </c>
      <c r="F83" s="272" t="s">
        <v>936</v>
      </c>
      <c r="G83" s="273" t="s">
        <v>937</v>
      </c>
      <c r="H83" s="273"/>
      <c r="I83" s="273"/>
      <c r="J83" s="273"/>
      <c r="K83" s="273"/>
      <c r="L83" s="195"/>
      <c r="M83" s="192"/>
      <c r="N83" s="192"/>
      <c r="O83" s="195"/>
      <c r="P83" s="195"/>
    </row>
    <row r="84" spans="1:16" ht="25.5" x14ac:dyDescent="0.2">
      <c r="A84" s="186"/>
      <c r="B84" s="273" t="s">
        <v>1037</v>
      </c>
      <c r="C84" s="271" t="s">
        <v>73</v>
      </c>
      <c r="D84" s="271" t="s">
        <v>892</v>
      </c>
      <c r="E84" s="271" t="s">
        <v>534</v>
      </c>
      <c r="F84" s="272" t="s">
        <v>83</v>
      </c>
      <c r="G84" s="273" t="s">
        <v>2486</v>
      </c>
      <c r="H84" s="273"/>
      <c r="I84" s="273"/>
      <c r="J84" s="273"/>
      <c r="K84" s="273"/>
      <c r="L84" s="195"/>
      <c r="M84" s="192"/>
      <c r="N84" s="192"/>
      <c r="O84" s="195"/>
      <c r="P84" s="195"/>
    </row>
    <row r="85" spans="1:16" ht="25.5" x14ac:dyDescent="0.2">
      <c r="A85" s="186"/>
      <c r="B85" s="273" t="s">
        <v>569</v>
      </c>
      <c r="C85" s="271" t="s">
        <v>50</v>
      </c>
      <c r="D85" s="271" t="s">
        <v>570</v>
      </c>
      <c r="E85" s="271" t="s">
        <v>2647</v>
      </c>
      <c r="F85" s="272" t="s">
        <v>61</v>
      </c>
      <c r="G85" s="273" t="s">
        <v>1959</v>
      </c>
      <c r="H85" s="273"/>
      <c r="I85" s="273"/>
      <c r="J85" s="273"/>
      <c r="K85" s="273"/>
      <c r="L85" s="195"/>
      <c r="M85" s="192"/>
      <c r="N85" s="192"/>
      <c r="O85" s="195"/>
      <c r="P85" s="195"/>
    </row>
    <row r="86" spans="1:16" ht="25.5" x14ac:dyDescent="0.2">
      <c r="A86" s="186"/>
      <c r="B86" s="273" t="s">
        <v>121</v>
      </c>
      <c r="C86" s="271" t="s">
        <v>50</v>
      </c>
      <c r="D86" s="271" t="s">
        <v>122</v>
      </c>
      <c r="E86" s="271" t="s">
        <v>2667</v>
      </c>
      <c r="F86" s="272" t="s">
        <v>94</v>
      </c>
      <c r="G86" s="273" t="s">
        <v>1956</v>
      </c>
      <c r="H86" s="273"/>
      <c r="I86" s="273"/>
      <c r="J86" s="273"/>
      <c r="K86" s="273"/>
      <c r="L86" s="195"/>
      <c r="M86" s="192"/>
      <c r="N86" s="192"/>
      <c r="O86" s="195"/>
      <c r="P86" s="195"/>
    </row>
    <row r="87" spans="1:16" ht="38.25" x14ac:dyDescent="0.2">
      <c r="A87" s="186"/>
      <c r="B87" s="273" t="s">
        <v>427</v>
      </c>
      <c r="C87" s="271" t="s">
        <v>50</v>
      </c>
      <c r="D87" s="271" t="s">
        <v>428</v>
      </c>
      <c r="E87" s="271" t="s">
        <v>2650</v>
      </c>
      <c r="F87" s="272" t="s">
        <v>83</v>
      </c>
      <c r="G87" s="273" t="s">
        <v>2776</v>
      </c>
      <c r="H87" s="273"/>
      <c r="I87" s="273"/>
      <c r="J87" s="273"/>
      <c r="K87" s="273"/>
      <c r="L87" s="195"/>
      <c r="M87" s="192"/>
      <c r="N87" s="192"/>
      <c r="O87" s="195"/>
      <c r="P87" s="195"/>
    </row>
    <row r="88" spans="1:16" ht="38.25" x14ac:dyDescent="0.2">
      <c r="A88" s="186"/>
      <c r="B88" s="273" t="s">
        <v>1496</v>
      </c>
      <c r="C88" s="271" t="s">
        <v>50</v>
      </c>
      <c r="D88" s="271" t="s">
        <v>1497</v>
      </c>
      <c r="E88" s="271" t="s">
        <v>656</v>
      </c>
      <c r="F88" s="272" t="s">
        <v>52</v>
      </c>
      <c r="G88" s="273" t="s">
        <v>1093</v>
      </c>
      <c r="H88" s="273"/>
      <c r="I88" s="273"/>
      <c r="J88" s="273"/>
      <c r="K88" s="273"/>
      <c r="L88" s="195"/>
      <c r="M88" s="192"/>
      <c r="N88" s="192"/>
      <c r="O88" s="195"/>
      <c r="P88" s="195"/>
    </row>
    <row r="89" spans="1:16" ht="25.5" x14ac:dyDescent="0.2">
      <c r="A89" s="186"/>
      <c r="B89" s="273" t="s">
        <v>2339</v>
      </c>
      <c r="C89" s="271" t="s">
        <v>73</v>
      </c>
      <c r="D89" s="271" t="s">
        <v>2340</v>
      </c>
      <c r="E89" s="271" t="s">
        <v>534</v>
      </c>
      <c r="F89" s="272" t="s">
        <v>52</v>
      </c>
      <c r="G89" s="273" t="s">
        <v>931</v>
      </c>
      <c r="H89" s="273"/>
      <c r="I89" s="273"/>
      <c r="J89" s="273"/>
      <c r="K89" s="273"/>
      <c r="L89" s="195"/>
      <c r="M89" s="192"/>
      <c r="N89" s="192"/>
      <c r="O89" s="195"/>
      <c r="P89" s="195"/>
    </row>
    <row r="90" spans="1:16" ht="25.5" x14ac:dyDescent="0.2">
      <c r="A90" s="186"/>
      <c r="B90" s="273" t="s">
        <v>82</v>
      </c>
      <c r="C90" s="271" t="s">
        <v>50</v>
      </c>
      <c r="D90" s="271" t="s">
        <v>1243</v>
      </c>
      <c r="E90" s="271" t="s">
        <v>2663</v>
      </c>
      <c r="F90" s="272" t="s">
        <v>83</v>
      </c>
      <c r="G90" s="273" t="s">
        <v>1961</v>
      </c>
      <c r="H90" s="273"/>
      <c r="I90" s="273"/>
      <c r="J90" s="273"/>
      <c r="K90" s="273"/>
      <c r="L90" s="195"/>
      <c r="M90" s="192"/>
      <c r="N90" s="192"/>
      <c r="O90" s="195"/>
      <c r="P90" s="195"/>
    </row>
    <row r="91" spans="1:16" ht="25.5" x14ac:dyDescent="0.2">
      <c r="A91" s="186"/>
      <c r="B91" s="273" t="s">
        <v>194</v>
      </c>
      <c r="C91" s="271" t="s">
        <v>50</v>
      </c>
      <c r="D91" s="271" t="s">
        <v>195</v>
      </c>
      <c r="E91" s="271" t="s">
        <v>2670</v>
      </c>
      <c r="F91" s="272" t="s">
        <v>43</v>
      </c>
      <c r="G91" s="273" t="s">
        <v>1960</v>
      </c>
      <c r="H91" s="273"/>
      <c r="I91" s="273"/>
      <c r="J91" s="273"/>
      <c r="K91" s="273"/>
      <c r="L91" s="195"/>
      <c r="M91" s="192"/>
      <c r="N91" s="192"/>
      <c r="O91" s="195"/>
      <c r="P91" s="195"/>
    </row>
    <row r="92" spans="1:16" ht="38.25" x14ac:dyDescent="0.2">
      <c r="A92" s="186"/>
      <c r="B92" s="273" t="s">
        <v>962</v>
      </c>
      <c r="C92" s="271" t="s">
        <v>73</v>
      </c>
      <c r="D92" s="271" t="s">
        <v>494</v>
      </c>
      <c r="E92" s="271" t="s">
        <v>539</v>
      </c>
      <c r="F92" s="272" t="s">
        <v>52</v>
      </c>
      <c r="G92" s="273" t="s">
        <v>1962</v>
      </c>
      <c r="H92" s="273"/>
      <c r="I92" s="273"/>
      <c r="J92" s="273"/>
      <c r="K92" s="273"/>
      <c r="L92" s="195"/>
      <c r="M92" s="192"/>
      <c r="N92" s="192"/>
      <c r="O92" s="195"/>
      <c r="P92" s="195"/>
    </row>
    <row r="93" spans="1:16" ht="25.5" x14ac:dyDescent="0.2">
      <c r="A93" s="186"/>
      <c r="B93" s="273" t="s">
        <v>114</v>
      </c>
      <c r="C93" s="271" t="s">
        <v>50</v>
      </c>
      <c r="D93" s="271" t="s">
        <v>115</v>
      </c>
      <c r="E93" s="271" t="s">
        <v>2667</v>
      </c>
      <c r="F93" s="272" t="s">
        <v>94</v>
      </c>
      <c r="G93" s="273" t="s">
        <v>1958</v>
      </c>
      <c r="H93" s="273"/>
      <c r="I93" s="273"/>
      <c r="J93" s="273"/>
      <c r="K93" s="273"/>
      <c r="L93" s="195"/>
      <c r="M93" s="192"/>
      <c r="N93" s="192"/>
      <c r="O93" s="195"/>
      <c r="P93" s="195"/>
    </row>
    <row r="94" spans="1:16" ht="25.5" x14ac:dyDescent="0.2">
      <c r="A94" s="186"/>
      <c r="B94" s="273" t="s">
        <v>1296</v>
      </c>
      <c r="C94" s="271" t="s">
        <v>73</v>
      </c>
      <c r="D94" s="271" t="s">
        <v>1297</v>
      </c>
      <c r="E94" s="271" t="s">
        <v>548</v>
      </c>
      <c r="F94" s="272" t="s">
        <v>61</v>
      </c>
      <c r="G94" s="273" t="s">
        <v>1965</v>
      </c>
      <c r="H94" s="273"/>
      <c r="I94" s="273"/>
      <c r="J94" s="273"/>
      <c r="K94" s="273"/>
      <c r="L94" s="195"/>
      <c r="M94" s="192"/>
      <c r="N94" s="192"/>
      <c r="O94" s="195"/>
      <c r="P94" s="195"/>
    </row>
    <row r="95" spans="1:16" x14ac:dyDescent="0.2">
      <c r="A95" s="186"/>
      <c r="B95" s="273" t="s">
        <v>949</v>
      </c>
      <c r="C95" s="271" t="s">
        <v>73</v>
      </c>
      <c r="D95" s="271" t="s">
        <v>47</v>
      </c>
      <c r="E95" s="271" t="s">
        <v>546</v>
      </c>
      <c r="F95" s="272" t="s">
        <v>43</v>
      </c>
      <c r="G95" s="273" t="s">
        <v>963</v>
      </c>
      <c r="H95" s="273"/>
      <c r="I95" s="273"/>
      <c r="J95" s="273"/>
      <c r="K95" s="273"/>
      <c r="L95" s="195"/>
      <c r="M95" s="192"/>
      <c r="N95" s="192"/>
      <c r="O95" s="195"/>
      <c r="P95" s="195"/>
    </row>
    <row r="96" spans="1:16" x14ac:dyDescent="0.2">
      <c r="A96" s="186"/>
      <c r="B96" s="273" t="s">
        <v>791</v>
      </c>
      <c r="C96" s="271" t="s">
        <v>50</v>
      </c>
      <c r="D96" s="271" t="s">
        <v>1456</v>
      </c>
      <c r="E96" s="271" t="s">
        <v>2710</v>
      </c>
      <c r="F96" s="272" t="s">
        <v>83</v>
      </c>
      <c r="G96" s="273" t="s">
        <v>2777</v>
      </c>
      <c r="H96" s="273"/>
      <c r="I96" s="273"/>
      <c r="J96" s="273"/>
      <c r="K96" s="273"/>
      <c r="L96" s="195"/>
      <c r="M96" s="192"/>
      <c r="N96" s="192"/>
      <c r="O96" s="195"/>
      <c r="P96" s="195"/>
    </row>
    <row r="97" spans="1:16" ht="25.5" x14ac:dyDescent="0.2">
      <c r="A97" s="186"/>
      <c r="B97" s="273" t="s">
        <v>959</v>
      </c>
      <c r="C97" s="271" t="s">
        <v>73</v>
      </c>
      <c r="D97" s="271" t="s">
        <v>960</v>
      </c>
      <c r="E97" s="271" t="s">
        <v>548</v>
      </c>
      <c r="F97" s="272" t="s">
        <v>43</v>
      </c>
      <c r="G97" s="273" t="s">
        <v>1964</v>
      </c>
      <c r="H97" s="273"/>
      <c r="I97" s="273"/>
      <c r="J97" s="273"/>
      <c r="K97" s="273"/>
      <c r="L97" s="195"/>
      <c r="M97" s="192"/>
      <c r="N97" s="192"/>
      <c r="O97" s="195"/>
      <c r="P97" s="195"/>
    </row>
    <row r="98" spans="1:16" ht="25.5" x14ac:dyDescent="0.2">
      <c r="A98" s="186"/>
      <c r="B98" s="273" t="s">
        <v>921</v>
      </c>
      <c r="C98" s="271" t="s">
        <v>50</v>
      </c>
      <c r="D98" s="271" t="s">
        <v>1726</v>
      </c>
      <c r="E98" s="271" t="s">
        <v>2760</v>
      </c>
      <c r="F98" s="272" t="s">
        <v>83</v>
      </c>
      <c r="G98" s="273" t="s">
        <v>1968</v>
      </c>
      <c r="H98" s="273"/>
      <c r="I98" s="273"/>
      <c r="J98" s="273"/>
      <c r="K98" s="273"/>
      <c r="L98" s="195"/>
      <c r="M98" s="192"/>
      <c r="N98" s="192"/>
      <c r="O98" s="195"/>
      <c r="P98" s="195"/>
    </row>
    <row r="99" spans="1:16" ht="25.5" x14ac:dyDescent="0.2">
      <c r="A99" s="186"/>
      <c r="B99" s="273" t="s">
        <v>878</v>
      </c>
      <c r="C99" s="271" t="s">
        <v>50</v>
      </c>
      <c r="D99" s="271" t="s">
        <v>879</v>
      </c>
      <c r="E99" s="271" t="s">
        <v>534</v>
      </c>
      <c r="F99" s="272" t="s">
        <v>83</v>
      </c>
      <c r="G99" s="273" t="s">
        <v>2389</v>
      </c>
      <c r="H99" s="273"/>
      <c r="I99" s="273"/>
      <c r="J99" s="273"/>
      <c r="K99" s="273"/>
      <c r="L99" s="195"/>
      <c r="M99" s="192"/>
      <c r="N99" s="192"/>
      <c r="O99" s="195"/>
      <c r="P99" s="195"/>
    </row>
    <row r="100" spans="1:16" ht="25.5" x14ac:dyDescent="0.2">
      <c r="A100" s="186"/>
      <c r="B100" s="273" t="s">
        <v>2550</v>
      </c>
      <c r="C100" s="271" t="s">
        <v>50</v>
      </c>
      <c r="D100" s="271" t="s">
        <v>2551</v>
      </c>
      <c r="E100" s="271" t="s">
        <v>2760</v>
      </c>
      <c r="F100" s="272" t="s">
        <v>52</v>
      </c>
      <c r="G100" s="273" t="s">
        <v>933</v>
      </c>
      <c r="H100" s="273"/>
      <c r="I100" s="273"/>
      <c r="J100" s="273"/>
      <c r="K100" s="273"/>
      <c r="L100" s="195"/>
      <c r="M100" s="192"/>
      <c r="N100" s="192"/>
      <c r="O100" s="195"/>
      <c r="P100" s="195"/>
    </row>
    <row r="101" spans="1:16" ht="38.25" x14ac:dyDescent="0.2">
      <c r="A101" s="186"/>
      <c r="B101" s="273" t="s">
        <v>965</v>
      </c>
      <c r="C101" s="271" t="s">
        <v>73</v>
      </c>
      <c r="D101" s="271" t="s">
        <v>821</v>
      </c>
      <c r="E101" s="271" t="s">
        <v>539</v>
      </c>
      <c r="F101" s="272" t="s">
        <v>83</v>
      </c>
      <c r="G101" s="273" t="s">
        <v>2778</v>
      </c>
      <c r="H101" s="273"/>
      <c r="I101" s="273"/>
      <c r="J101" s="273"/>
      <c r="K101" s="273"/>
      <c r="L101" s="195"/>
      <c r="M101" s="192"/>
      <c r="N101" s="192"/>
      <c r="O101" s="195"/>
      <c r="P101" s="195"/>
    </row>
    <row r="102" spans="1:16" ht="38.25" x14ac:dyDescent="0.2">
      <c r="A102" s="186"/>
      <c r="B102" s="273" t="s">
        <v>973</v>
      </c>
      <c r="C102" s="271" t="s">
        <v>73</v>
      </c>
      <c r="D102" s="271" t="s">
        <v>974</v>
      </c>
      <c r="E102" s="271" t="s">
        <v>539</v>
      </c>
      <c r="F102" s="272" t="s">
        <v>83</v>
      </c>
      <c r="G102" s="273" t="s">
        <v>1969</v>
      </c>
      <c r="H102" s="273"/>
      <c r="I102" s="273"/>
      <c r="J102" s="273"/>
      <c r="K102" s="273"/>
      <c r="L102" s="195"/>
      <c r="M102" s="192"/>
      <c r="N102" s="192"/>
      <c r="O102" s="195"/>
      <c r="P102" s="195"/>
    </row>
    <row r="103" spans="1:16" ht="38.25" x14ac:dyDescent="0.2">
      <c r="A103" s="186"/>
      <c r="B103" s="273" t="s">
        <v>980</v>
      </c>
      <c r="C103" s="271" t="s">
        <v>73</v>
      </c>
      <c r="D103" s="271" t="s">
        <v>458</v>
      </c>
      <c r="E103" s="271" t="s">
        <v>539</v>
      </c>
      <c r="F103" s="272" t="s">
        <v>52</v>
      </c>
      <c r="G103" s="273" t="s">
        <v>1053</v>
      </c>
      <c r="H103" s="273"/>
      <c r="I103" s="273"/>
      <c r="J103" s="273"/>
      <c r="K103" s="273"/>
      <c r="L103" s="195"/>
      <c r="M103" s="192"/>
      <c r="N103" s="192"/>
      <c r="O103" s="195"/>
      <c r="P103" s="195"/>
    </row>
    <row r="104" spans="1:16" ht="25.5" x14ac:dyDescent="0.2">
      <c r="A104" s="186"/>
      <c r="B104" s="273" t="s">
        <v>920</v>
      </c>
      <c r="C104" s="271" t="s">
        <v>50</v>
      </c>
      <c r="D104" s="271" t="s">
        <v>1725</v>
      </c>
      <c r="E104" s="271" t="s">
        <v>2760</v>
      </c>
      <c r="F104" s="272" t="s">
        <v>83</v>
      </c>
      <c r="G104" s="273" t="s">
        <v>1971</v>
      </c>
      <c r="H104" s="273"/>
      <c r="I104" s="273"/>
      <c r="J104" s="273"/>
      <c r="K104" s="273"/>
      <c r="L104" s="195"/>
      <c r="M104" s="192"/>
      <c r="N104" s="192"/>
      <c r="O104" s="195"/>
      <c r="P104" s="195"/>
    </row>
    <row r="105" spans="1:16" ht="38.25" x14ac:dyDescent="0.2">
      <c r="A105" s="186"/>
      <c r="B105" s="273" t="s">
        <v>957</v>
      </c>
      <c r="C105" s="271" t="s">
        <v>73</v>
      </c>
      <c r="D105" s="271" t="s">
        <v>958</v>
      </c>
      <c r="E105" s="271" t="s">
        <v>539</v>
      </c>
      <c r="F105" s="272" t="s">
        <v>52</v>
      </c>
      <c r="G105" s="273" t="s">
        <v>1970</v>
      </c>
      <c r="H105" s="273"/>
      <c r="I105" s="273"/>
      <c r="J105" s="273"/>
      <c r="K105" s="273"/>
      <c r="L105" s="195"/>
      <c r="M105" s="192"/>
      <c r="N105" s="192"/>
      <c r="O105" s="195"/>
      <c r="P105" s="195"/>
    </row>
    <row r="106" spans="1:16" ht="38.25" x14ac:dyDescent="0.2">
      <c r="A106" s="186"/>
      <c r="B106" s="273" t="s">
        <v>969</v>
      </c>
      <c r="C106" s="271" t="s">
        <v>73</v>
      </c>
      <c r="D106" s="271" t="s">
        <v>237</v>
      </c>
      <c r="E106" s="271" t="s">
        <v>590</v>
      </c>
      <c r="F106" s="272" t="s">
        <v>52</v>
      </c>
      <c r="G106" s="273" t="s">
        <v>2395</v>
      </c>
      <c r="H106" s="273"/>
      <c r="I106" s="273"/>
      <c r="J106" s="273"/>
      <c r="K106" s="273"/>
      <c r="L106" s="195"/>
      <c r="M106" s="192"/>
      <c r="N106" s="192"/>
      <c r="O106" s="195"/>
      <c r="P106" s="195"/>
    </row>
    <row r="107" spans="1:16" ht="38.25" x14ac:dyDescent="0.2">
      <c r="A107" s="186"/>
      <c r="B107" s="273" t="s">
        <v>77</v>
      </c>
      <c r="C107" s="271" t="s">
        <v>73</v>
      </c>
      <c r="D107" s="271" t="s">
        <v>78</v>
      </c>
      <c r="E107" s="271" t="s">
        <v>552</v>
      </c>
      <c r="F107" s="272" t="s">
        <v>79</v>
      </c>
      <c r="G107" s="273" t="s">
        <v>1976</v>
      </c>
      <c r="H107" s="273"/>
      <c r="I107" s="273"/>
      <c r="J107" s="273"/>
      <c r="K107" s="273"/>
      <c r="L107" s="195"/>
      <c r="M107" s="192"/>
      <c r="N107" s="192"/>
      <c r="O107" s="195"/>
      <c r="P107" s="195"/>
    </row>
    <row r="108" spans="1:16" ht="38.25" x14ac:dyDescent="0.2">
      <c r="A108" s="186"/>
      <c r="B108" s="273" t="s">
        <v>425</v>
      </c>
      <c r="C108" s="271" t="s">
        <v>50</v>
      </c>
      <c r="D108" s="271" t="s">
        <v>426</v>
      </c>
      <c r="E108" s="271" t="s">
        <v>539</v>
      </c>
      <c r="F108" s="272" t="s">
        <v>83</v>
      </c>
      <c r="G108" s="273" t="s">
        <v>2779</v>
      </c>
      <c r="H108" s="273"/>
      <c r="I108" s="273"/>
      <c r="J108" s="273"/>
      <c r="K108" s="273"/>
      <c r="L108" s="195"/>
      <c r="M108" s="192"/>
      <c r="N108" s="192"/>
      <c r="O108" s="195"/>
      <c r="P108" s="195"/>
    </row>
    <row r="109" spans="1:16" ht="25.5" x14ac:dyDescent="0.2">
      <c r="A109" s="186"/>
      <c r="B109" s="273" t="s">
        <v>99</v>
      </c>
      <c r="C109" s="271" t="s">
        <v>50</v>
      </c>
      <c r="D109" s="271" t="s">
        <v>100</v>
      </c>
      <c r="E109" s="271" t="s">
        <v>2666</v>
      </c>
      <c r="F109" s="272" t="s">
        <v>94</v>
      </c>
      <c r="G109" s="273" t="s">
        <v>2487</v>
      </c>
      <c r="H109" s="273"/>
      <c r="I109" s="273"/>
      <c r="J109" s="273"/>
      <c r="K109" s="273"/>
      <c r="L109" s="195"/>
      <c r="M109" s="192"/>
      <c r="N109" s="192"/>
      <c r="O109" s="195"/>
      <c r="P109" s="195"/>
    </row>
    <row r="110" spans="1:16" ht="25.5" x14ac:dyDescent="0.2">
      <c r="A110" s="186"/>
      <c r="B110" s="273" t="s">
        <v>192</v>
      </c>
      <c r="C110" s="271" t="s">
        <v>50</v>
      </c>
      <c r="D110" s="271" t="s">
        <v>838</v>
      </c>
      <c r="E110" s="271" t="s">
        <v>2670</v>
      </c>
      <c r="F110" s="272" t="s">
        <v>43</v>
      </c>
      <c r="G110" s="273" t="s">
        <v>1973</v>
      </c>
      <c r="H110" s="273"/>
      <c r="I110" s="273"/>
      <c r="J110" s="273"/>
      <c r="K110" s="273"/>
      <c r="L110" s="195"/>
      <c r="M110" s="192"/>
      <c r="N110" s="192"/>
      <c r="O110" s="195"/>
      <c r="P110" s="195"/>
    </row>
    <row r="111" spans="1:16" ht="25.5" x14ac:dyDescent="0.2">
      <c r="A111" s="186"/>
      <c r="B111" s="273" t="s">
        <v>781</v>
      </c>
      <c r="C111" s="271" t="s">
        <v>50</v>
      </c>
      <c r="D111" s="271" t="s">
        <v>782</v>
      </c>
      <c r="E111" s="271" t="s">
        <v>2670</v>
      </c>
      <c r="F111" s="272" t="s">
        <v>43</v>
      </c>
      <c r="G111" s="273" t="s">
        <v>1975</v>
      </c>
      <c r="H111" s="273"/>
      <c r="I111" s="273"/>
      <c r="J111" s="273"/>
      <c r="K111" s="273"/>
      <c r="L111" s="195"/>
      <c r="M111" s="192"/>
      <c r="N111" s="192"/>
      <c r="O111" s="195"/>
      <c r="P111" s="195"/>
    </row>
    <row r="112" spans="1:16" x14ac:dyDescent="0.2">
      <c r="A112" s="186"/>
      <c r="B112" s="273" t="s">
        <v>1508</v>
      </c>
      <c r="C112" s="271" t="s">
        <v>50</v>
      </c>
      <c r="D112" s="271" t="s">
        <v>1509</v>
      </c>
      <c r="E112" s="271" t="s">
        <v>2720</v>
      </c>
      <c r="F112" s="272" t="s">
        <v>83</v>
      </c>
      <c r="G112" s="273" t="s">
        <v>2489</v>
      </c>
      <c r="H112" s="273"/>
      <c r="I112" s="273"/>
      <c r="J112" s="273"/>
      <c r="K112" s="273"/>
      <c r="L112" s="195"/>
      <c r="M112" s="192"/>
      <c r="N112" s="192"/>
      <c r="O112" s="195"/>
      <c r="P112" s="195"/>
    </row>
    <row r="113" spans="1:16" ht="25.5" x14ac:dyDescent="0.2">
      <c r="A113" s="186"/>
      <c r="B113" s="273" t="s">
        <v>149</v>
      </c>
      <c r="C113" s="271" t="s">
        <v>50</v>
      </c>
      <c r="D113" s="271" t="s">
        <v>150</v>
      </c>
      <c r="E113" s="271" t="s">
        <v>2680</v>
      </c>
      <c r="F113" s="272" t="s">
        <v>83</v>
      </c>
      <c r="G113" s="273" t="s">
        <v>2490</v>
      </c>
      <c r="H113" s="273"/>
      <c r="I113" s="273"/>
      <c r="J113" s="273"/>
      <c r="K113" s="273"/>
      <c r="L113" s="195"/>
      <c r="M113" s="192"/>
      <c r="N113" s="192"/>
      <c r="O113" s="195"/>
      <c r="P113" s="195"/>
    </row>
    <row r="114" spans="1:16" ht="38.25" x14ac:dyDescent="0.2">
      <c r="A114" s="186"/>
      <c r="B114" s="273" t="s">
        <v>1001</v>
      </c>
      <c r="C114" s="271" t="s">
        <v>73</v>
      </c>
      <c r="D114" s="271" t="s">
        <v>1002</v>
      </c>
      <c r="E114" s="271" t="s">
        <v>590</v>
      </c>
      <c r="F114" s="272" t="s">
        <v>43</v>
      </c>
      <c r="G114" s="273" t="s">
        <v>938</v>
      </c>
      <c r="H114" s="273"/>
      <c r="I114" s="273"/>
      <c r="J114" s="273"/>
      <c r="K114" s="273"/>
      <c r="L114" s="195"/>
      <c r="M114" s="192"/>
      <c r="N114" s="192"/>
      <c r="O114" s="195"/>
      <c r="P114" s="195"/>
    </row>
    <row r="115" spans="1:16" ht="25.5" x14ac:dyDescent="0.2">
      <c r="A115" s="186"/>
      <c r="B115" s="276" t="s">
        <v>117</v>
      </c>
      <c r="C115" s="274" t="s">
        <v>50</v>
      </c>
      <c r="D115" s="274" t="s">
        <v>118</v>
      </c>
      <c r="E115" s="274" t="s">
        <v>2667</v>
      </c>
      <c r="F115" s="275" t="s">
        <v>94</v>
      </c>
      <c r="G115" s="276" t="s">
        <v>1967</v>
      </c>
      <c r="H115" s="276"/>
      <c r="I115" s="276"/>
      <c r="J115" s="276"/>
      <c r="K115" s="276"/>
      <c r="L115" s="195"/>
      <c r="M115" s="192"/>
      <c r="N115" s="192"/>
      <c r="O115" s="195"/>
      <c r="P115" s="195"/>
    </row>
    <row r="116" spans="1:16" ht="25.5" x14ac:dyDescent="0.2">
      <c r="A116" s="186"/>
      <c r="B116" s="276" t="s">
        <v>1319</v>
      </c>
      <c r="C116" s="274" t="s">
        <v>50</v>
      </c>
      <c r="D116" s="274" t="s">
        <v>1320</v>
      </c>
      <c r="E116" s="274" t="s">
        <v>2667</v>
      </c>
      <c r="F116" s="275" t="s">
        <v>94</v>
      </c>
      <c r="G116" s="276" t="s">
        <v>1966</v>
      </c>
      <c r="H116" s="276"/>
      <c r="I116" s="276"/>
      <c r="J116" s="276"/>
      <c r="K116" s="276"/>
      <c r="L116" s="195"/>
      <c r="M116" s="192"/>
      <c r="N116" s="192"/>
      <c r="O116" s="195"/>
      <c r="P116" s="195"/>
    </row>
    <row r="117" spans="1:16" x14ac:dyDescent="0.2">
      <c r="A117" s="186"/>
      <c r="B117" s="276" t="s">
        <v>955</v>
      </c>
      <c r="C117" s="274" t="s">
        <v>73</v>
      </c>
      <c r="D117" s="274" t="s">
        <v>956</v>
      </c>
      <c r="E117" s="274" t="s">
        <v>537</v>
      </c>
      <c r="F117" s="275" t="s">
        <v>43</v>
      </c>
      <c r="G117" s="276" t="s">
        <v>2709</v>
      </c>
      <c r="H117" s="276"/>
      <c r="I117" s="276"/>
      <c r="J117" s="276"/>
      <c r="K117" s="276"/>
      <c r="L117" s="195"/>
      <c r="M117" s="192"/>
      <c r="N117" s="192"/>
      <c r="O117" s="195"/>
      <c r="P117" s="195"/>
    </row>
    <row r="118" spans="1:16" ht="25.5" x14ac:dyDescent="0.2">
      <c r="A118" s="186"/>
      <c r="B118" s="276" t="s">
        <v>1379</v>
      </c>
      <c r="C118" s="274" t="s">
        <v>50</v>
      </c>
      <c r="D118" s="274" t="s">
        <v>1380</v>
      </c>
      <c r="E118" s="274" t="s">
        <v>2670</v>
      </c>
      <c r="F118" s="275" t="s">
        <v>43</v>
      </c>
      <c r="G118" s="276" t="s">
        <v>1978</v>
      </c>
      <c r="H118" s="276"/>
      <c r="I118" s="276"/>
      <c r="J118" s="276"/>
      <c r="K118" s="276"/>
      <c r="L118" s="195"/>
      <c r="M118" s="192"/>
      <c r="N118" s="192"/>
      <c r="O118" s="195"/>
      <c r="P118" s="195"/>
    </row>
    <row r="119" spans="1:16" x14ac:dyDescent="0.2">
      <c r="A119" s="186"/>
      <c r="B119" s="276" t="s">
        <v>2563</v>
      </c>
      <c r="C119" s="274" t="s">
        <v>73</v>
      </c>
      <c r="D119" s="274" t="s">
        <v>2564</v>
      </c>
      <c r="E119" s="274" t="s">
        <v>2699</v>
      </c>
      <c r="F119" s="275" t="s">
        <v>83</v>
      </c>
      <c r="G119" s="276" t="s">
        <v>2496</v>
      </c>
      <c r="H119" s="276"/>
      <c r="I119" s="276"/>
      <c r="J119" s="276"/>
      <c r="K119" s="276"/>
      <c r="L119" s="195"/>
      <c r="M119" s="192"/>
      <c r="N119" s="192"/>
      <c r="O119" s="195"/>
      <c r="P119" s="195"/>
    </row>
    <row r="120" spans="1:16" ht="38.25" x14ac:dyDescent="0.2">
      <c r="A120" s="186"/>
      <c r="B120" s="276" t="s">
        <v>295</v>
      </c>
      <c r="C120" s="274" t="s">
        <v>50</v>
      </c>
      <c r="D120" s="274" t="s">
        <v>296</v>
      </c>
      <c r="E120" s="274" t="s">
        <v>2711</v>
      </c>
      <c r="F120" s="275" t="s">
        <v>52</v>
      </c>
      <c r="G120" s="276" t="s">
        <v>2491</v>
      </c>
      <c r="H120" s="276"/>
      <c r="I120" s="276"/>
      <c r="J120" s="276"/>
      <c r="K120" s="276"/>
      <c r="L120" s="195"/>
      <c r="M120" s="192"/>
      <c r="N120" s="192"/>
      <c r="O120" s="195"/>
      <c r="P120" s="195"/>
    </row>
    <row r="121" spans="1:16" ht="25.5" x14ac:dyDescent="0.2">
      <c r="A121" s="186"/>
      <c r="B121" s="276" t="s">
        <v>164</v>
      </c>
      <c r="C121" s="274" t="s">
        <v>50</v>
      </c>
      <c r="D121" s="274" t="s">
        <v>165</v>
      </c>
      <c r="E121" s="274" t="s">
        <v>2683</v>
      </c>
      <c r="F121" s="275" t="s">
        <v>43</v>
      </c>
      <c r="G121" s="276" t="s">
        <v>2492</v>
      </c>
      <c r="H121" s="276"/>
      <c r="I121" s="276"/>
      <c r="J121" s="276"/>
      <c r="K121" s="276"/>
      <c r="L121" s="195"/>
      <c r="M121" s="192"/>
      <c r="N121" s="192"/>
      <c r="O121" s="195"/>
      <c r="P121" s="195"/>
    </row>
    <row r="122" spans="1:16" ht="25.5" x14ac:dyDescent="0.2">
      <c r="A122" s="186"/>
      <c r="B122" s="276" t="s">
        <v>134</v>
      </c>
      <c r="C122" s="274" t="s">
        <v>50</v>
      </c>
      <c r="D122" s="274" t="s">
        <v>135</v>
      </c>
      <c r="E122" s="274" t="s">
        <v>2667</v>
      </c>
      <c r="F122" s="275" t="s">
        <v>94</v>
      </c>
      <c r="G122" s="276" t="s">
        <v>1972</v>
      </c>
      <c r="H122" s="276"/>
      <c r="I122" s="276"/>
      <c r="J122" s="276"/>
      <c r="K122" s="276"/>
      <c r="L122" s="195"/>
      <c r="M122" s="192"/>
      <c r="N122" s="192"/>
      <c r="O122" s="195"/>
      <c r="P122" s="195"/>
    </row>
    <row r="123" spans="1:16" ht="25.5" x14ac:dyDescent="0.2">
      <c r="A123" s="186"/>
      <c r="B123" s="276" t="s">
        <v>950</v>
      </c>
      <c r="C123" s="274" t="s">
        <v>73</v>
      </c>
      <c r="D123" s="274" t="s">
        <v>60</v>
      </c>
      <c r="E123" s="274" t="s">
        <v>546</v>
      </c>
      <c r="F123" s="275" t="s">
        <v>61</v>
      </c>
      <c r="G123" s="276" t="s">
        <v>1979</v>
      </c>
      <c r="H123" s="276"/>
      <c r="I123" s="276"/>
      <c r="J123" s="276"/>
      <c r="K123" s="276"/>
      <c r="L123" s="195"/>
      <c r="M123" s="192"/>
      <c r="N123" s="192"/>
      <c r="O123" s="195"/>
      <c r="P123" s="195"/>
    </row>
    <row r="124" spans="1:16" ht="25.5" x14ac:dyDescent="0.2">
      <c r="A124" s="186"/>
      <c r="B124" s="276" t="s">
        <v>136</v>
      </c>
      <c r="C124" s="274" t="s">
        <v>50</v>
      </c>
      <c r="D124" s="274" t="s">
        <v>137</v>
      </c>
      <c r="E124" s="274" t="s">
        <v>2667</v>
      </c>
      <c r="F124" s="275" t="s">
        <v>94</v>
      </c>
      <c r="G124" s="276" t="s">
        <v>1974</v>
      </c>
      <c r="H124" s="276"/>
      <c r="I124" s="276"/>
      <c r="J124" s="276"/>
      <c r="K124" s="276"/>
      <c r="L124" s="195"/>
      <c r="M124" s="192"/>
      <c r="N124" s="192"/>
      <c r="O124" s="195"/>
      <c r="P124" s="195"/>
    </row>
    <row r="125" spans="1:16" ht="38.25" x14ac:dyDescent="0.2">
      <c r="A125" s="186"/>
      <c r="B125" s="276" t="s">
        <v>2375</v>
      </c>
      <c r="C125" s="274" t="s">
        <v>73</v>
      </c>
      <c r="D125" s="274" t="s">
        <v>2376</v>
      </c>
      <c r="E125" s="274" t="s">
        <v>539</v>
      </c>
      <c r="F125" s="275" t="s">
        <v>52</v>
      </c>
      <c r="G125" s="276" t="s">
        <v>2780</v>
      </c>
      <c r="H125" s="276"/>
      <c r="I125" s="276"/>
      <c r="J125" s="276"/>
      <c r="K125" s="276"/>
      <c r="L125" s="195"/>
      <c r="M125" s="192"/>
      <c r="N125" s="192"/>
      <c r="O125" s="195"/>
      <c r="P125" s="195"/>
    </row>
    <row r="126" spans="1:16" ht="25.5" x14ac:dyDescent="0.2">
      <c r="A126" s="186"/>
      <c r="B126" s="276" t="s">
        <v>129</v>
      </c>
      <c r="C126" s="274" t="s">
        <v>50</v>
      </c>
      <c r="D126" s="274" t="s">
        <v>130</v>
      </c>
      <c r="E126" s="274" t="s">
        <v>2667</v>
      </c>
      <c r="F126" s="275" t="s">
        <v>94</v>
      </c>
      <c r="G126" s="276" t="s">
        <v>1977</v>
      </c>
      <c r="H126" s="276"/>
      <c r="I126" s="276"/>
      <c r="J126" s="276"/>
      <c r="K126" s="276"/>
      <c r="L126" s="195"/>
      <c r="M126" s="192"/>
      <c r="N126" s="192"/>
      <c r="O126" s="195"/>
      <c r="P126" s="195"/>
    </row>
    <row r="127" spans="1:16" ht="38.25" x14ac:dyDescent="0.2">
      <c r="A127" s="186"/>
      <c r="B127" s="276" t="s">
        <v>431</v>
      </c>
      <c r="C127" s="274" t="s">
        <v>50</v>
      </c>
      <c r="D127" s="274" t="s">
        <v>432</v>
      </c>
      <c r="E127" s="274" t="s">
        <v>539</v>
      </c>
      <c r="F127" s="275" t="s">
        <v>83</v>
      </c>
      <c r="G127" s="276" t="s">
        <v>2781</v>
      </c>
      <c r="H127" s="276"/>
      <c r="I127" s="276"/>
      <c r="J127" s="276"/>
      <c r="K127" s="276"/>
      <c r="L127" s="195"/>
      <c r="M127" s="192"/>
      <c r="N127" s="192"/>
      <c r="O127" s="195"/>
      <c r="P127" s="195"/>
    </row>
    <row r="128" spans="1:16" ht="38.25" x14ac:dyDescent="0.2">
      <c r="A128" s="186"/>
      <c r="B128" s="276" t="s">
        <v>2595</v>
      </c>
      <c r="C128" s="274" t="s">
        <v>50</v>
      </c>
      <c r="D128" s="274" t="s">
        <v>2596</v>
      </c>
      <c r="E128" s="274" t="s">
        <v>539</v>
      </c>
      <c r="F128" s="275" t="s">
        <v>52</v>
      </c>
      <c r="G128" s="276" t="s">
        <v>933</v>
      </c>
      <c r="H128" s="276"/>
      <c r="I128" s="276"/>
      <c r="J128" s="276"/>
      <c r="K128" s="276"/>
      <c r="L128" s="195"/>
      <c r="M128" s="192"/>
      <c r="N128" s="192"/>
      <c r="O128" s="195"/>
      <c r="P128" s="195"/>
    </row>
    <row r="129" spans="1:16" ht="25.5" x14ac:dyDescent="0.2">
      <c r="A129" s="186"/>
      <c r="B129" s="276" t="s">
        <v>492</v>
      </c>
      <c r="C129" s="274" t="s">
        <v>50</v>
      </c>
      <c r="D129" s="274" t="s">
        <v>1724</v>
      </c>
      <c r="E129" s="274" t="s">
        <v>2760</v>
      </c>
      <c r="F129" s="275" t="s">
        <v>83</v>
      </c>
      <c r="G129" s="276" t="s">
        <v>1983</v>
      </c>
      <c r="H129" s="276"/>
      <c r="I129" s="276"/>
      <c r="J129" s="276"/>
      <c r="K129" s="276"/>
      <c r="L129" s="195"/>
      <c r="M129" s="192"/>
      <c r="N129" s="192"/>
      <c r="O129" s="195"/>
      <c r="P129" s="195"/>
    </row>
    <row r="130" spans="1:16" ht="38.25" x14ac:dyDescent="0.2">
      <c r="A130" s="186"/>
      <c r="B130" s="276" t="s">
        <v>1601</v>
      </c>
      <c r="C130" s="274" t="s">
        <v>73</v>
      </c>
      <c r="D130" s="274" t="s">
        <v>1602</v>
      </c>
      <c r="E130" s="274" t="s">
        <v>539</v>
      </c>
      <c r="F130" s="275" t="s">
        <v>83</v>
      </c>
      <c r="G130" s="276" t="s">
        <v>1981</v>
      </c>
      <c r="H130" s="276"/>
      <c r="I130" s="276"/>
      <c r="J130" s="276"/>
      <c r="K130" s="276"/>
      <c r="L130" s="195"/>
      <c r="M130" s="192"/>
      <c r="N130" s="192"/>
      <c r="O130" s="195"/>
      <c r="P130" s="195"/>
    </row>
    <row r="131" spans="1:16" ht="25.5" x14ac:dyDescent="0.2">
      <c r="A131" s="186"/>
      <c r="B131" s="276" t="s">
        <v>976</v>
      </c>
      <c r="C131" s="274" t="s">
        <v>73</v>
      </c>
      <c r="D131" s="274" t="s">
        <v>977</v>
      </c>
      <c r="E131" s="274" t="s">
        <v>534</v>
      </c>
      <c r="F131" s="275" t="s">
        <v>52</v>
      </c>
      <c r="G131" s="276" t="s">
        <v>2005</v>
      </c>
      <c r="H131" s="276"/>
      <c r="I131" s="276"/>
      <c r="J131" s="276"/>
      <c r="K131" s="276"/>
      <c r="L131" s="195"/>
      <c r="M131" s="192"/>
      <c r="N131" s="192"/>
      <c r="O131" s="195"/>
      <c r="P131" s="195"/>
    </row>
    <row r="132" spans="1:16" ht="38.25" x14ac:dyDescent="0.2">
      <c r="A132" s="186"/>
      <c r="B132" s="276" t="s">
        <v>449</v>
      </c>
      <c r="C132" s="274" t="s">
        <v>50</v>
      </c>
      <c r="D132" s="274" t="s">
        <v>450</v>
      </c>
      <c r="E132" s="274" t="s">
        <v>539</v>
      </c>
      <c r="F132" s="275" t="s">
        <v>52</v>
      </c>
      <c r="G132" s="276" t="s">
        <v>2390</v>
      </c>
      <c r="H132" s="276"/>
      <c r="I132" s="276"/>
      <c r="J132" s="276"/>
      <c r="K132" s="276"/>
      <c r="L132" s="195"/>
      <c r="M132" s="192"/>
      <c r="N132" s="192"/>
      <c r="O132" s="195"/>
      <c r="P132" s="195"/>
    </row>
    <row r="133" spans="1:16" x14ac:dyDescent="0.2">
      <c r="A133" s="186"/>
      <c r="B133" s="276" t="s">
        <v>281</v>
      </c>
      <c r="C133" s="274" t="s">
        <v>50</v>
      </c>
      <c r="D133" s="274" t="s">
        <v>282</v>
      </c>
      <c r="E133" s="274" t="s">
        <v>2655</v>
      </c>
      <c r="F133" s="275" t="s">
        <v>43</v>
      </c>
      <c r="G133" s="276" t="s">
        <v>2708</v>
      </c>
      <c r="H133" s="276"/>
      <c r="I133" s="276"/>
      <c r="J133" s="276"/>
      <c r="K133" s="276"/>
      <c r="L133" s="195"/>
      <c r="M133" s="192"/>
      <c r="N133" s="192"/>
      <c r="O133" s="195"/>
      <c r="P133" s="195"/>
    </row>
    <row r="134" spans="1:16" ht="25.5" x14ac:dyDescent="0.2">
      <c r="A134" s="186"/>
      <c r="B134" s="276" t="s">
        <v>1514</v>
      </c>
      <c r="C134" s="274" t="s">
        <v>50</v>
      </c>
      <c r="D134" s="274" t="s">
        <v>1515</v>
      </c>
      <c r="E134" s="274" t="s">
        <v>552</v>
      </c>
      <c r="F134" s="275" t="s">
        <v>83</v>
      </c>
      <c r="G134" s="276" t="s">
        <v>2494</v>
      </c>
      <c r="H134" s="276"/>
      <c r="I134" s="276"/>
      <c r="J134" s="276"/>
      <c r="K134" s="276"/>
      <c r="L134" s="195"/>
      <c r="M134" s="192"/>
      <c r="N134" s="192"/>
      <c r="O134" s="195"/>
      <c r="P134" s="195"/>
    </row>
    <row r="135" spans="1:16" ht="25.5" x14ac:dyDescent="0.2">
      <c r="A135" s="186"/>
      <c r="B135" s="276" t="s">
        <v>1348</v>
      </c>
      <c r="C135" s="274" t="s">
        <v>50</v>
      </c>
      <c r="D135" s="274" t="s">
        <v>1349</v>
      </c>
      <c r="E135" s="274" t="s">
        <v>2647</v>
      </c>
      <c r="F135" s="275" t="s">
        <v>43</v>
      </c>
      <c r="G135" s="276" t="s">
        <v>1985</v>
      </c>
      <c r="H135" s="276"/>
      <c r="I135" s="276"/>
      <c r="J135" s="276"/>
      <c r="K135" s="276"/>
      <c r="L135" s="195"/>
      <c r="M135" s="192"/>
      <c r="N135" s="192"/>
      <c r="O135" s="195"/>
      <c r="P135" s="195"/>
    </row>
    <row r="136" spans="1:16" ht="38.25" x14ac:dyDescent="0.2">
      <c r="A136" s="186"/>
      <c r="B136" s="276" t="s">
        <v>85</v>
      </c>
      <c r="C136" s="274" t="s">
        <v>50</v>
      </c>
      <c r="D136" s="274" t="s">
        <v>1245</v>
      </c>
      <c r="E136" s="274" t="s">
        <v>2664</v>
      </c>
      <c r="F136" s="275" t="s">
        <v>61</v>
      </c>
      <c r="G136" s="276" t="s">
        <v>2495</v>
      </c>
      <c r="H136" s="276"/>
      <c r="I136" s="276"/>
      <c r="J136" s="276"/>
      <c r="K136" s="276"/>
      <c r="L136" s="195"/>
      <c r="M136" s="192"/>
      <c r="N136" s="192"/>
      <c r="O136" s="195"/>
      <c r="P136" s="195"/>
    </row>
    <row r="137" spans="1:16" ht="38.25" x14ac:dyDescent="0.2">
      <c r="A137" s="186"/>
      <c r="B137" s="276" t="s">
        <v>2448</v>
      </c>
      <c r="C137" s="274" t="s">
        <v>73</v>
      </c>
      <c r="D137" s="274" t="s">
        <v>2449</v>
      </c>
      <c r="E137" s="274" t="s">
        <v>590</v>
      </c>
      <c r="F137" s="275" t="s">
        <v>43</v>
      </c>
      <c r="G137" s="276" t="s">
        <v>2488</v>
      </c>
      <c r="H137" s="276"/>
      <c r="I137" s="276"/>
      <c r="J137" s="276"/>
      <c r="K137" s="276"/>
      <c r="L137" s="195"/>
      <c r="M137" s="192"/>
      <c r="N137" s="192"/>
      <c r="O137" s="195"/>
      <c r="P137" s="195"/>
    </row>
    <row r="138" spans="1:16" x14ac:dyDescent="0.2">
      <c r="A138" s="186"/>
      <c r="B138" s="276" t="s">
        <v>1004</v>
      </c>
      <c r="C138" s="274" t="s">
        <v>73</v>
      </c>
      <c r="D138" s="274" t="s">
        <v>833</v>
      </c>
      <c r="E138" s="274" t="s">
        <v>537</v>
      </c>
      <c r="F138" s="275" t="s">
        <v>83</v>
      </c>
      <c r="G138" s="276" t="s">
        <v>1982</v>
      </c>
      <c r="H138" s="276"/>
      <c r="I138" s="276"/>
      <c r="J138" s="276"/>
      <c r="K138" s="276"/>
      <c r="L138" s="195"/>
      <c r="M138" s="192"/>
      <c r="N138" s="192"/>
      <c r="O138" s="195"/>
      <c r="P138" s="195"/>
    </row>
    <row r="139" spans="1:16" ht="38.25" x14ac:dyDescent="0.2">
      <c r="A139" s="186"/>
      <c r="B139" s="276" t="s">
        <v>1727</v>
      </c>
      <c r="C139" s="274" t="s">
        <v>73</v>
      </c>
      <c r="D139" s="274" t="s">
        <v>1728</v>
      </c>
      <c r="E139" s="274" t="s">
        <v>539</v>
      </c>
      <c r="F139" s="275" t="s">
        <v>83</v>
      </c>
      <c r="G139" s="276" t="s">
        <v>1984</v>
      </c>
      <c r="H139" s="276"/>
      <c r="I139" s="276"/>
      <c r="J139" s="276"/>
      <c r="K139" s="276"/>
      <c r="L139" s="195"/>
      <c r="M139" s="192"/>
      <c r="N139" s="192"/>
      <c r="O139" s="195"/>
      <c r="P139" s="195"/>
    </row>
    <row r="140" spans="1:16" ht="38.25" x14ac:dyDescent="0.2">
      <c r="A140" s="186"/>
      <c r="B140" s="276" t="s">
        <v>412</v>
      </c>
      <c r="C140" s="274" t="s">
        <v>50</v>
      </c>
      <c r="D140" s="274" t="s">
        <v>413</v>
      </c>
      <c r="E140" s="274" t="s">
        <v>539</v>
      </c>
      <c r="F140" s="275" t="s">
        <v>52</v>
      </c>
      <c r="G140" s="276" t="s">
        <v>2782</v>
      </c>
      <c r="H140" s="276"/>
      <c r="I140" s="276"/>
      <c r="J140" s="276"/>
      <c r="K140" s="276"/>
      <c r="L140" s="195"/>
      <c r="M140" s="192"/>
      <c r="N140" s="192"/>
      <c r="O140" s="195"/>
      <c r="P140" s="195"/>
    </row>
    <row r="141" spans="1:16" ht="25.5" x14ac:dyDescent="0.2">
      <c r="A141" s="186"/>
      <c r="B141" s="276" t="s">
        <v>1536</v>
      </c>
      <c r="C141" s="274" t="s">
        <v>50</v>
      </c>
      <c r="D141" s="274" t="s">
        <v>1537</v>
      </c>
      <c r="E141" s="274" t="s">
        <v>637</v>
      </c>
      <c r="F141" s="275" t="s">
        <v>52</v>
      </c>
      <c r="G141" s="276" t="s">
        <v>992</v>
      </c>
      <c r="H141" s="276"/>
      <c r="I141" s="276"/>
      <c r="J141" s="276"/>
      <c r="K141" s="276"/>
      <c r="L141" s="195"/>
      <c r="M141" s="192"/>
      <c r="N141" s="192"/>
      <c r="O141" s="195"/>
      <c r="P141" s="195"/>
    </row>
    <row r="142" spans="1:16" ht="25.5" x14ac:dyDescent="0.2">
      <c r="A142" s="186"/>
      <c r="B142" s="276" t="s">
        <v>119</v>
      </c>
      <c r="C142" s="274" t="s">
        <v>50</v>
      </c>
      <c r="D142" s="274" t="s">
        <v>120</v>
      </c>
      <c r="E142" s="274" t="s">
        <v>2667</v>
      </c>
      <c r="F142" s="275" t="s">
        <v>94</v>
      </c>
      <c r="G142" s="276" t="s">
        <v>1980</v>
      </c>
      <c r="H142" s="276"/>
      <c r="I142" s="276"/>
      <c r="J142" s="276"/>
      <c r="K142" s="276"/>
      <c r="L142" s="195"/>
      <c r="M142" s="192"/>
      <c r="N142" s="192"/>
      <c r="O142" s="195"/>
      <c r="P142" s="195"/>
    </row>
    <row r="143" spans="1:16" ht="25.5" x14ac:dyDescent="0.2">
      <c r="A143" s="186"/>
      <c r="B143" s="276" t="s">
        <v>95</v>
      </c>
      <c r="C143" s="274" t="s">
        <v>50</v>
      </c>
      <c r="D143" s="274" t="s">
        <v>96</v>
      </c>
      <c r="E143" s="274" t="s">
        <v>2666</v>
      </c>
      <c r="F143" s="275" t="s">
        <v>94</v>
      </c>
      <c r="G143" s="276" t="s">
        <v>2493</v>
      </c>
      <c r="H143" s="276"/>
      <c r="I143" s="276"/>
      <c r="J143" s="276"/>
      <c r="K143" s="276"/>
      <c r="L143" s="195"/>
      <c r="M143" s="192"/>
      <c r="N143" s="192"/>
      <c r="O143" s="195"/>
      <c r="P143" s="195"/>
    </row>
    <row r="144" spans="1:16" ht="38.25" x14ac:dyDescent="0.2">
      <c r="A144" s="186"/>
      <c r="B144" s="276" t="s">
        <v>1630</v>
      </c>
      <c r="C144" s="274" t="s">
        <v>73</v>
      </c>
      <c r="D144" s="274" t="s">
        <v>1631</v>
      </c>
      <c r="E144" s="274" t="s">
        <v>539</v>
      </c>
      <c r="F144" s="275" t="s">
        <v>419</v>
      </c>
      <c r="G144" s="276" t="s">
        <v>2005</v>
      </c>
      <c r="H144" s="276"/>
      <c r="I144" s="276"/>
      <c r="J144" s="276"/>
      <c r="K144" s="276"/>
      <c r="L144" s="195"/>
      <c r="M144" s="192"/>
      <c r="N144" s="192"/>
      <c r="O144" s="195"/>
      <c r="P144" s="195"/>
    </row>
    <row r="145" spans="1:16" x14ac:dyDescent="0.2">
      <c r="A145" s="186"/>
      <c r="B145" s="276" t="s">
        <v>1012</v>
      </c>
      <c r="C145" s="274" t="s">
        <v>73</v>
      </c>
      <c r="D145" s="274" t="s">
        <v>1013</v>
      </c>
      <c r="E145" s="274" t="s">
        <v>537</v>
      </c>
      <c r="F145" s="275" t="s">
        <v>43</v>
      </c>
      <c r="G145" s="276" t="s">
        <v>1954</v>
      </c>
      <c r="H145" s="276"/>
      <c r="I145" s="276"/>
      <c r="J145" s="276"/>
      <c r="K145" s="276"/>
      <c r="L145" s="195"/>
      <c r="M145" s="192"/>
      <c r="N145" s="192"/>
      <c r="O145" s="195"/>
      <c r="P145" s="195"/>
    </row>
    <row r="146" spans="1:16" ht="25.5" x14ac:dyDescent="0.2">
      <c r="A146" s="186"/>
      <c r="B146" s="276" t="s">
        <v>1465</v>
      </c>
      <c r="C146" s="274" t="s">
        <v>73</v>
      </c>
      <c r="D146" s="274" t="s">
        <v>1466</v>
      </c>
      <c r="E146" s="274" t="s">
        <v>552</v>
      </c>
      <c r="F146" s="275" t="s">
        <v>52</v>
      </c>
      <c r="G146" s="276" t="s">
        <v>931</v>
      </c>
      <c r="H146" s="276"/>
      <c r="I146" s="276"/>
      <c r="J146" s="276"/>
      <c r="K146" s="276"/>
      <c r="L146" s="195"/>
      <c r="M146" s="192"/>
      <c r="N146" s="192"/>
      <c r="O146" s="195"/>
      <c r="P146" s="195"/>
    </row>
    <row r="147" spans="1:16" ht="38.25" x14ac:dyDescent="0.2">
      <c r="A147" s="186"/>
      <c r="B147" s="276" t="s">
        <v>1391</v>
      </c>
      <c r="C147" s="274" t="s">
        <v>73</v>
      </c>
      <c r="D147" s="274" t="s">
        <v>1392</v>
      </c>
      <c r="E147" s="274" t="s">
        <v>590</v>
      </c>
      <c r="F147" s="275" t="s">
        <v>43</v>
      </c>
      <c r="G147" s="276" t="s">
        <v>1988</v>
      </c>
      <c r="H147" s="276"/>
      <c r="I147" s="276"/>
      <c r="J147" s="276"/>
      <c r="K147" s="276"/>
      <c r="L147" s="195"/>
      <c r="M147" s="192"/>
      <c r="N147" s="192"/>
      <c r="O147" s="195"/>
      <c r="P147" s="195"/>
    </row>
    <row r="148" spans="1:16" ht="38.25" x14ac:dyDescent="0.2">
      <c r="A148" s="186"/>
      <c r="B148" s="276" t="s">
        <v>1387</v>
      </c>
      <c r="C148" s="274" t="s">
        <v>73</v>
      </c>
      <c r="D148" s="274" t="s">
        <v>2326</v>
      </c>
      <c r="E148" s="274" t="s">
        <v>590</v>
      </c>
      <c r="F148" s="275" t="s">
        <v>231</v>
      </c>
      <c r="G148" s="276" t="s">
        <v>992</v>
      </c>
      <c r="H148" s="276"/>
      <c r="I148" s="276"/>
      <c r="J148" s="276"/>
      <c r="K148" s="276"/>
      <c r="L148" s="195"/>
      <c r="M148" s="192"/>
      <c r="N148" s="192"/>
      <c r="O148" s="195"/>
      <c r="P148" s="195"/>
    </row>
    <row r="149" spans="1:16" x14ac:dyDescent="0.2">
      <c r="A149" s="186"/>
      <c r="B149" s="276" t="s">
        <v>185</v>
      </c>
      <c r="C149" s="274" t="s">
        <v>50</v>
      </c>
      <c r="D149" s="274" t="s">
        <v>186</v>
      </c>
      <c r="E149" s="274" t="s">
        <v>2646</v>
      </c>
      <c r="F149" s="275" t="s">
        <v>83</v>
      </c>
      <c r="G149" s="276" t="s">
        <v>2497</v>
      </c>
      <c r="H149" s="276"/>
      <c r="I149" s="276"/>
      <c r="J149" s="276"/>
      <c r="K149" s="276"/>
      <c r="L149" s="195"/>
      <c r="M149" s="192"/>
      <c r="N149" s="192"/>
      <c r="O149" s="195"/>
      <c r="P149" s="195"/>
    </row>
    <row r="150" spans="1:16" ht="38.25" x14ac:dyDescent="0.2">
      <c r="A150" s="186"/>
      <c r="B150" s="276" t="s">
        <v>1677</v>
      </c>
      <c r="C150" s="274" t="s">
        <v>73</v>
      </c>
      <c r="D150" s="274" t="s">
        <v>1678</v>
      </c>
      <c r="E150" s="274" t="s">
        <v>539</v>
      </c>
      <c r="F150" s="275" t="s">
        <v>52</v>
      </c>
      <c r="G150" s="276" t="s">
        <v>933</v>
      </c>
      <c r="H150" s="276"/>
      <c r="I150" s="276"/>
      <c r="J150" s="276"/>
      <c r="K150" s="276"/>
      <c r="L150" s="195"/>
      <c r="M150" s="192"/>
      <c r="N150" s="192"/>
      <c r="O150" s="195"/>
      <c r="P150" s="195"/>
    </row>
    <row r="151" spans="1:16" ht="25.5" x14ac:dyDescent="0.2">
      <c r="A151" s="186"/>
      <c r="B151" s="276" t="s">
        <v>311</v>
      </c>
      <c r="C151" s="274" t="s">
        <v>50</v>
      </c>
      <c r="D151" s="274" t="s">
        <v>1748</v>
      </c>
      <c r="E151" s="274" t="s">
        <v>2711</v>
      </c>
      <c r="F151" s="275" t="s">
        <v>52</v>
      </c>
      <c r="G151" s="276" t="s">
        <v>1986</v>
      </c>
      <c r="H151" s="276"/>
      <c r="I151" s="276"/>
      <c r="J151" s="276"/>
      <c r="K151" s="276"/>
      <c r="L151" s="195"/>
      <c r="M151" s="192"/>
      <c r="N151" s="192"/>
      <c r="O151" s="195"/>
      <c r="P151" s="195"/>
    </row>
    <row r="152" spans="1:16" ht="38.25" x14ac:dyDescent="0.2">
      <c r="A152" s="186"/>
      <c r="B152" s="276" t="s">
        <v>461</v>
      </c>
      <c r="C152" s="274" t="s">
        <v>50</v>
      </c>
      <c r="D152" s="274" t="s">
        <v>1668</v>
      </c>
      <c r="E152" s="274" t="s">
        <v>2650</v>
      </c>
      <c r="F152" s="275" t="s">
        <v>83</v>
      </c>
      <c r="G152" s="276" t="s">
        <v>2783</v>
      </c>
      <c r="H152" s="276"/>
      <c r="I152" s="276"/>
      <c r="J152" s="276"/>
      <c r="K152" s="276"/>
      <c r="L152" s="195"/>
      <c r="M152" s="192"/>
      <c r="N152" s="192"/>
      <c r="O152" s="195"/>
      <c r="P152" s="195"/>
    </row>
    <row r="153" spans="1:16" x14ac:dyDescent="0.2">
      <c r="A153" s="186"/>
      <c r="B153" s="276" t="s">
        <v>516</v>
      </c>
      <c r="C153" s="274" t="s">
        <v>50</v>
      </c>
      <c r="D153" s="274" t="s">
        <v>1751</v>
      </c>
      <c r="E153" s="274" t="s">
        <v>2764</v>
      </c>
      <c r="F153" s="275" t="s">
        <v>43</v>
      </c>
      <c r="G153" s="276" t="s">
        <v>2784</v>
      </c>
      <c r="H153" s="276"/>
      <c r="I153" s="276"/>
      <c r="J153" s="276"/>
      <c r="K153" s="276"/>
      <c r="L153" s="195"/>
      <c r="M153" s="192"/>
      <c r="N153" s="192"/>
      <c r="O153" s="195"/>
      <c r="P153" s="195"/>
    </row>
    <row r="154" spans="1:16" x14ac:dyDescent="0.2">
      <c r="A154" s="186"/>
      <c r="B154" s="276" t="s">
        <v>87</v>
      </c>
      <c r="C154" s="274" t="s">
        <v>50</v>
      </c>
      <c r="D154" s="274" t="s">
        <v>1244</v>
      </c>
      <c r="E154" s="274" t="s">
        <v>2664</v>
      </c>
      <c r="F154" s="275" t="s">
        <v>61</v>
      </c>
      <c r="G154" s="276" t="s">
        <v>2498</v>
      </c>
      <c r="H154" s="276"/>
      <c r="I154" s="276"/>
      <c r="J154" s="276"/>
      <c r="K154" s="276"/>
      <c r="L154" s="195"/>
      <c r="M154" s="192"/>
      <c r="N154" s="192"/>
      <c r="O154" s="195"/>
      <c r="P154" s="195"/>
    </row>
    <row r="155" spans="1:16" x14ac:dyDescent="0.2">
      <c r="A155" s="186"/>
      <c r="B155" s="276" t="s">
        <v>943</v>
      </c>
      <c r="C155" s="274" t="s">
        <v>73</v>
      </c>
      <c r="D155" s="274" t="s">
        <v>831</v>
      </c>
      <c r="E155" s="274" t="s">
        <v>637</v>
      </c>
      <c r="F155" s="275" t="s">
        <v>52</v>
      </c>
      <c r="G155" s="276" t="s">
        <v>933</v>
      </c>
      <c r="H155" s="276"/>
      <c r="I155" s="276"/>
      <c r="J155" s="276"/>
      <c r="K155" s="276"/>
      <c r="L155" s="195"/>
      <c r="M155" s="192"/>
      <c r="N155" s="192"/>
      <c r="O155" s="195"/>
      <c r="P155" s="195"/>
    </row>
    <row r="156" spans="1:16" ht="38.25" x14ac:dyDescent="0.2">
      <c r="A156" s="186"/>
      <c r="B156" s="276" t="s">
        <v>1016</v>
      </c>
      <c r="C156" s="274" t="s">
        <v>73</v>
      </c>
      <c r="D156" s="274" t="s">
        <v>1017</v>
      </c>
      <c r="E156" s="274" t="s">
        <v>539</v>
      </c>
      <c r="F156" s="275" t="s">
        <v>83</v>
      </c>
      <c r="G156" s="276" t="s">
        <v>1987</v>
      </c>
      <c r="H156" s="276"/>
      <c r="I156" s="276"/>
      <c r="J156" s="276"/>
      <c r="K156" s="276"/>
      <c r="L156" s="195"/>
      <c r="M156" s="192"/>
      <c r="N156" s="192"/>
      <c r="O156" s="195"/>
      <c r="P156" s="195"/>
    </row>
    <row r="157" spans="1:16" ht="38.25" x14ac:dyDescent="0.2">
      <c r="A157" s="186"/>
      <c r="B157" s="276" t="s">
        <v>1011</v>
      </c>
      <c r="C157" s="274" t="s">
        <v>73</v>
      </c>
      <c r="D157" s="274" t="s">
        <v>867</v>
      </c>
      <c r="E157" s="274" t="s">
        <v>590</v>
      </c>
      <c r="F157" s="275" t="s">
        <v>43</v>
      </c>
      <c r="G157" s="276" t="s">
        <v>1989</v>
      </c>
      <c r="H157" s="276"/>
      <c r="I157" s="276"/>
      <c r="J157" s="276"/>
      <c r="K157" s="276"/>
      <c r="L157" s="195"/>
      <c r="M157" s="192"/>
      <c r="N157" s="192"/>
      <c r="O157" s="195"/>
      <c r="P157" s="195"/>
    </row>
    <row r="158" spans="1:16" ht="25.5" x14ac:dyDescent="0.2">
      <c r="A158" s="186"/>
      <c r="B158" s="276" t="s">
        <v>294</v>
      </c>
      <c r="C158" s="274" t="s">
        <v>50</v>
      </c>
      <c r="D158" s="274" t="s">
        <v>1742</v>
      </c>
      <c r="E158" s="274" t="s">
        <v>2711</v>
      </c>
      <c r="F158" s="275" t="s">
        <v>52</v>
      </c>
      <c r="G158" s="276" t="s">
        <v>1032</v>
      </c>
      <c r="H158" s="276"/>
      <c r="I158" s="276"/>
      <c r="J158" s="276"/>
      <c r="K158" s="276"/>
      <c r="L158" s="195"/>
      <c r="M158" s="192"/>
      <c r="N158" s="192"/>
      <c r="O158" s="195"/>
      <c r="P158" s="195"/>
    </row>
    <row r="159" spans="1:16" ht="38.25" x14ac:dyDescent="0.2">
      <c r="A159" s="186"/>
      <c r="B159" s="276" t="s">
        <v>1735</v>
      </c>
      <c r="C159" s="274" t="s">
        <v>73</v>
      </c>
      <c r="D159" s="274" t="s">
        <v>2382</v>
      </c>
      <c r="E159" s="274" t="s">
        <v>539</v>
      </c>
      <c r="F159" s="275" t="s">
        <v>52</v>
      </c>
      <c r="G159" s="276" t="s">
        <v>933</v>
      </c>
      <c r="H159" s="276"/>
      <c r="I159" s="276"/>
      <c r="J159" s="276"/>
      <c r="K159" s="276"/>
      <c r="L159" s="195"/>
      <c r="M159" s="192"/>
      <c r="N159" s="192"/>
      <c r="O159" s="195"/>
      <c r="P159" s="195"/>
    </row>
    <row r="160" spans="1:16" x14ac:dyDescent="0.2">
      <c r="A160" s="186"/>
      <c r="B160" s="276" t="s">
        <v>779</v>
      </c>
      <c r="C160" s="274" t="s">
        <v>50</v>
      </c>
      <c r="D160" s="274" t="s">
        <v>780</v>
      </c>
      <c r="E160" s="274" t="s">
        <v>2681</v>
      </c>
      <c r="F160" s="275" t="s">
        <v>83</v>
      </c>
      <c r="G160" s="276" t="s">
        <v>2682</v>
      </c>
      <c r="H160" s="276"/>
      <c r="I160" s="276"/>
      <c r="J160" s="276"/>
      <c r="K160" s="276"/>
      <c r="L160" s="195"/>
      <c r="M160" s="192"/>
      <c r="N160" s="192"/>
      <c r="O160" s="195"/>
      <c r="P160" s="195"/>
    </row>
    <row r="161" spans="1:16" x14ac:dyDescent="0.2">
      <c r="A161" s="186"/>
      <c r="B161" s="276" t="s">
        <v>1440</v>
      </c>
      <c r="C161" s="274" t="s">
        <v>50</v>
      </c>
      <c r="D161" s="274" t="s">
        <v>1441</v>
      </c>
      <c r="E161" s="274" t="s">
        <v>2703</v>
      </c>
      <c r="F161" s="275" t="s">
        <v>43</v>
      </c>
      <c r="G161" s="276" t="s">
        <v>2706</v>
      </c>
      <c r="H161" s="276"/>
      <c r="I161" s="276"/>
      <c r="J161" s="276"/>
      <c r="K161" s="276"/>
      <c r="L161" s="195"/>
      <c r="M161" s="192"/>
      <c r="N161" s="192"/>
      <c r="O161" s="195"/>
      <c r="P161" s="195"/>
    </row>
    <row r="162" spans="1:16" ht="25.5" x14ac:dyDescent="0.2">
      <c r="A162" s="186"/>
      <c r="B162" s="276" t="s">
        <v>2553</v>
      </c>
      <c r="C162" s="274" t="s">
        <v>50</v>
      </c>
      <c r="D162" s="274" t="s">
        <v>2554</v>
      </c>
      <c r="E162" s="274" t="s">
        <v>2760</v>
      </c>
      <c r="F162" s="275" t="s">
        <v>52</v>
      </c>
      <c r="G162" s="276" t="s">
        <v>931</v>
      </c>
      <c r="H162" s="276"/>
      <c r="I162" s="276"/>
      <c r="J162" s="276"/>
      <c r="K162" s="276"/>
      <c r="L162" s="195"/>
      <c r="M162" s="192"/>
      <c r="N162" s="192"/>
      <c r="O162" s="195"/>
      <c r="P162" s="195"/>
    </row>
    <row r="163" spans="1:16" ht="25.5" x14ac:dyDescent="0.2">
      <c r="A163" s="186"/>
      <c r="B163" s="276" t="s">
        <v>1451</v>
      </c>
      <c r="C163" s="274" t="s">
        <v>50</v>
      </c>
      <c r="D163" s="274" t="s">
        <v>1452</v>
      </c>
      <c r="E163" s="274" t="s">
        <v>2707</v>
      </c>
      <c r="F163" s="275" t="s">
        <v>43</v>
      </c>
      <c r="G163" s="276" t="s">
        <v>1991</v>
      </c>
      <c r="H163" s="276"/>
      <c r="I163" s="276"/>
      <c r="J163" s="276"/>
      <c r="K163" s="276"/>
      <c r="L163" s="195"/>
      <c r="M163" s="192"/>
      <c r="N163" s="192"/>
      <c r="O163" s="195"/>
      <c r="P163" s="195"/>
    </row>
    <row r="164" spans="1:16" ht="38.25" x14ac:dyDescent="0.2">
      <c r="A164" s="186"/>
      <c r="B164" s="276" t="s">
        <v>982</v>
      </c>
      <c r="C164" s="274" t="s">
        <v>73</v>
      </c>
      <c r="D164" s="274" t="s">
        <v>828</v>
      </c>
      <c r="E164" s="274" t="s">
        <v>539</v>
      </c>
      <c r="F164" s="275" t="s">
        <v>52</v>
      </c>
      <c r="G164" s="276" t="s">
        <v>2785</v>
      </c>
      <c r="H164" s="276"/>
      <c r="I164" s="276"/>
      <c r="J164" s="276"/>
      <c r="K164" s="276"/>
      <c r="L164" s="195"/>
      <c r="M164" s="192"/>
      <c r="N164" s="192"/>
      <c r="O164" s="195"/>
      <c r="P164" s="195"/>
    </row>
    <row r="165" spans="1:16" ht="25.5" x14ac:dyDescent="0.2">
      <c r="A165" s="186"/>
      <c r="B165" s="276" t="s">
        <v>919</v>
      </c>
      <c r="C165" s="274" t="s">
        <v>50</v>
      </c>
      <c r="D165" s="274" t="s">
        <v>1723</v>
      </c>
      <c r="E165" s="274" t="s">
        <v>2760</v>
      </c>
      <c r="F165" s="275" t="s">
        <v>83</v>
      </c>
      <c r="G165" s="276" t="s">
        <v>1992</v>
      </c>
      <c r="H165" s="276"/>
      <c r="I165" s="276"/>
      <c r="J165" s="276"/>
      <c r="K165" s="276"/>
      <c r="L165" s="195"/>
      <c r="M165" s="192"/>
      <c r="N165" s="192"/>
      <c r="O165" s="195"/>
      <c r="P165" s="195"/>
    </row>
    <row r="166" spans="1:16" ht="25.5" x14ac:dyDescent="0.2">
      <c r="A166" s="186"/>
      <c r="B166" s="276" t="s">
        <v>777</v>
      </c>
      <c r="C166" s="274" t="s">
        <v>50</v>
      </c>
      <c r="D166" s="274" t="s">
        <v>778</v>
      </c>
      <c r="E166" s="274" t="s">
        <v>2680</v>
      </c>
      <c r="F166" s="275" t="s">
        <v>83</v>
      </c>
      <c r="G166" s="276" t="s">
        <v>2547</v>
      </c>
      <c r="H166" s="276"/>
      <c r="I166" s="276"/>
      <c r="J166" s="276"/>
      <c r="K166" s="276"/>
      <c r="L166" s="195"/>
      <c r="M166" s="192"/>
      <c r="N166" s="192"/>
      <c r="O166" s="195"/>
      <c r="P166" s="195"/>
    </row>
    <row r="167" spans="1:16" ht="38.25" x14ac:dyDescent="0.2">
      <c r="A167" s="186"/>
      <c r="B167" s="276" t="s">
        <v>994</v>
      </c>
      <c r="C167" s="274" t="s">
        <v>73</v>
      </c>
      <c r="D167" s="274" t="s">
        <v>424</v>
      </c>
      <c r="E167" s="274" t="s">
        <v>539</v>
      </c>
      <c r="F167" s="275" t="s">
        <v>83</v>
      </c>
      <c r="G167" s="276" t="s">
        <v>2786</v>
      </c>
      <c r="H167" s="276"/>
      <c r="I167" s="276"/>
      <c r="J167" s="276"/>
      <c r="K167" s="276"/>
      <c r="L167" s="195"/>
      <c r="M167" s="192"/>
      <c r="N167" s="192"/>
      <c r="O167" s="195"/>
      <c r="P167" s="195"/>
    </row>
    <row r="168" spans="1:16" x14ac:dyDescent="0.2">
      <c r="A168" s="186"/>
      <c r="B168" s="276" t="s">
        <v>283</v>
      </c>
      <c r="C168" s="274" t="s">
        <v>50</v>
      </c>
      <c r="D168" s="274" t="s">
        <v>284</v>
      </c>
      <c r="E168" s="274" t="s">
        <v>2655</v>
      </c>
      <c r="F168" s="275" t="s">
        <v>43</v>
      </c>
      <c r="G168" s="276" t="s">
        <v>2708</v>
      </c>
      <c r="H168" s="276"/>
      <c r="I168" s="276"/>
      <c r="J168" s="276"/>
      <c r="K168" s="276"/>
      <c r="L168" s="195"/>
      <c r="M168" s="192"/>
      <c r="N168" s="192"/>
      <c r="O168" s="195"/>
      <c r="P168" s="195"/>
    </row>
    <row r="169" spans="1:16" ht="25.5" x14ac:dyDescent="0.2">
      <c r="A169" s="186"/>
      <c r="B169" s="276" t="s">
        <v>966</v>
      </c>
      <c r="C169" s="274" t="s">
        <v>73</v>
      </c>
      <c r="D169" s="274" t="s">
        <v>889</v>
      </c>
      <c r="E169" s="274" t="s">
        <v>552</v>
      </c>
      <c r="F169" s="275" t="s">
        <v>83</v>
      </c>
      <c r="G169" s="276" t="s">
        <v>2787</v>
      </c>
      <c r="H169" s="276"/>
      <c r="I169" s="276"/>
      <c r="J169" s="276"/>
      <c r="K169" s="276"/>
      <c r="L169" s="195"/>
      <c r="M169" s="192"/>
      <c r="N169" s="192"/>
      <c r="O169" s="195"/>
      <c r="P169" s="195"/>
    </row>
    <row r="170" spans="1:16" ht="38.25" x14ac:dyDescent="0.2">
      <c r="A170" s="186"/>
      <c r="B170" s="276" t="s">
        <v>1610</v>
      </c>
      <c r="C170" s="274" t="s">
        <v>50</v>
      </c>
      <c r="D170" s="274" t="s">
        <v>1611</v>
      </c>
      <c r="E170" s="274" t="s">
        <v>539</v>
      </c>
      <c r="F170" s="275" t="s">
        <v>83</v>
      </c>
      <c r="G170" s="276" t="s">
        <v>2788</v>
      </c>
      <c r="H170" s="276"/>
      <c r="I170" s="276"/>
      <c r="J170" s="276"/>
      <c r="K170" s="276"/>
      <c r="L170" s="195"/>
      <c r="M170" s="192"/>
      <c r="N170" s="192"/>
      <c r="O170" s="195"/>
      <c r="P170" s="195"/>
    </row>
    <row r="171" spans="1:16" ht="38.25" x14ac:dyDescent="0.2">
      <c r="A171" s="186"/>
      <c r="B171" s="276" t="s">
        <v>1562</v>
      </c>
      <c r="C171" s="274" t="s">
        <v>50</v>
      </c>
      <c r="D171" s="274" t="s">
        <v>1563</v>
      </c>
      <c r="E171" s="274" t="s">
        <v>637</v>
      </c>
      <c r="F171" s="275" t="s">
        <v>52</v>
      </c>
      <c r="G171" s="276" t="s">
        <v>961</v>
      </c>
      <c r="H171" s="276"/>
      <c r="I171" s="276"/>
      <c r="J171" s="276"/>
      <c r="K171" s="276"/>
      <c r="L171" s="195"/>
      <c r="M171" s="192"/>
      <c r="N171" s="192"/>
      <c r="O171" s="195"/>
      <c r="P171" s="195"/>
    </row>
    <row r="172" spans="1:16" ht="38.25" x14ac:dyDescent="0.2">
      <c r="A172" s="186"/>
      <c r="B172" s="276" t="s">
        <v>1394</v>
      </c>
      <c r="C172" s="274" t="s">
        <v>50</v>
      </c>
      <c r="D172" s="274" t="s">
        <v>1395</v>
      </c>
      <c r="E172" s="274" t="s">
        <v>2688</v>
      </c>
      <c r="F172" s="275" t="s">
        <v>43</v>
      </c>
      <c r="G172" s="276" t="s">
        <v>993</v>
      </c>
      <c r="H172" s="276"/>
      <c r="I172" s="276"/>
      <c r="J172" s="276"/>
      <c r="K172" s="276"/>
      <c r="L172" s="195"/>
      <c r="M172" s="192"/>
      <c r="N172" s="192"/>
      <c r="O172" s="195"/>
      <c r="P172" s="195"/>
    </row>
    <row r="173" spans="1:16" x14ac:dyDescent="0.2">
      <c r="A173" s="186"/>
      <c r="B173" s="276" t="s">
        <v>278</v>
      </c>
      <c r="C173" s="274" t="s">
        <v>50</v>
      </c>
      <c r="D173" s="274" t="s">
        <v>279</v>
      </c>
      <c r="E173" s="274" t="s">
        <v>2703</v>
      </c>
      <c r="F173" s="275" t="s">
        <v>43</v>
      </c>
      <c r="G173" s="276" t="s">
        <v>1942</v>
      </c>
      <c r="H173" s="276"/>
      <c r="I173" s="276"/>
      <c r="J173" s="276"/>
      <c r="K173" s="276"/>
      <c r="L173" s="195"/>
      <c r="M173" s="192"/>
      <c r="N173" s="192"/>
      <c r="O173" s="195"/>
      <c r="P173" s="195"/>
    </row>
    <row r="174" spans="1:16" ht="25.5" x14ac:dyDescent="0.2">
      <c r="A174" s="186"/>
      <c r="B174" s="276" t="s">
        <v>990</v>
      </c>
      <c r="C174" s="274" t="s">
        <v>73</v>
      </c>
      <c r="D174" s="274" t="s">
        <v>991</v>
      </c>
      <c r="E174" s="274" t="s">
        <v>534</v>
      </c>
      <c r="F174" s="275" t="s">
        <v>52</v>
      </c>
      <c r="G174" s="276" t="s">
        <v>993</v>
      </c>
      <c r="H174" s="276"/>
      <c r="I174" s="276"/>
      <c r="J174" s="276"/>
      <c r="K174" s="276"/>
      <c r="L174" s="195"/>
      <c r="M174" s="192"/>
      <c r="N174" s="192"/>
      <c r="O174" s="195"/>
      <c r="P174" s="195"/>
    </row>
    <row r="175" spans="1:16" ht="38.25" x14ac:dyDescent="0.2">
      <c r="A175" s="186"/>
      <c r="B175" s="276" t="s">
        <v>1653</v>
      </c>
      <c r="C175" s="274" t="s">
        <v>73</v>
      </c>
      <c r="D175" s="274" t="s">
        <v>2372</v>
      </c>
      <c r="E175" s="274" t="s">
        <v>539</v>
      </c>
      <c r="F175" s="275" t="s">
        <v>52</v>
      </c>
      <c r="G175" s="276" t="s">
        <v>944</v>
      </c>
      <c r="H175" s="276"/>
      <c r="I175" s="276"/>
      <c r="J175" s="276"/>
      <c r="K175" s="276"/>
      <c r="L175" s="195"/>
      <c r="M175" s="192"/>
      <c r="N175" s="192"/>
      <c r="O175" s="195"/>
      <c r="P175" s="195"/>
    </row>
    <row r="176" spans="1:16" ht="25.5" x14ac:dyDescent="0.2">
      <c r="A176" s="186"/>
      <c r="B176" s="276" t="s">
        <v>321</v>
      </c>
      <c r="C176" s="274" t="s">
        <v>50</v>
      </c>
      <c r="D176" s="274" t="s">
        <v>1461</v>
      </c>
      <c r="E176" s="274" t="s">
        <v>534</v>
      </c>
      <c r="F176" s="275" t="s">
        <v>83</v>
      </c>
      <c r="G176" s="276" t="s">
        <v>2499</v>
      </c>
      <c r="H176" s="276"/>
      <c r="I176" s="276"/>
      <c r="J176" s="276"/>
      <c r="K176" s="276"/>
      <c r="L176" s="195"/>
      <c r="M176" s="192"/>
      <c r="N176" s="192"/>
      <c r="O176" s="195"/>
      <c r="P176" s="195"/>
    </row>
    <row r="177" spans="1:16" ht="25.5" x14ac:dyDescent="0.2">
      <c r="A177" s="186"/>
      <c r="B177" s="276" t="s">
        <v>1079</v>
      </c>
      <c r="C177" s="274" t="s">
        <v>73</v>
      </c>
      <c r="D177" s="274" t="s">
        <v>887</v>
      </c>
      <c r="E177" s="274" t="s">
        <v>534</v>
      </c>
      <c r="F177" s="275" t="s">
        <v>83</v>
      </c>
      <c r="G177" s="276" t="s">
        <v>2501</v>
      </c>
      <c r="H177" s="276"/>
      <c r="I177" s="276"/>
      <c r="J177" s="276"/>
      <c r="K177" s="276"/>
      <c r="L177" s="195"/>
      <c r="M177" s="192"/>
      <c r="N177" s="192"/>
      <c r="O177" s="195"/>
      <c r="P177" s="195"/>
    </row>
    <row r="178" spans="1:16" ht="25.5" x14ac:dyDescent="0.2">
      <c r="A178" s="186"/>
      <c r="B178" s="276" t="s">
        <v>775</v>
      </c>
      <c r="C178" s="274" t="s">
        <v>50</v>
      </c>
      <c r="D178" s="274" t="s">
        <v>776</v>
      </c>
      <c r="E178" s="274" t="s">
        <v>2667</v>
      </c>
      <c r="F178" s="275" t="s">
        <v>94</v>
      </c>
      <c r="G178" s="276" t="s">
        <v>1990</v>
      </c>
      <c r="H178" s="276"/>
      <c r="I178" s="276"/>
      <c r="J178" s="276"/>
      <c r="K178" s="276"/>
      <c r="L178" s="195"/>
      <c r="M178" s="192"/>
      <c r="N178" s="192"/>
      <c r="O178" s="195"/>
      <c r="P178" s="195"/>
    </row>
    <row r="179" spans="1:16" ht="25.5" x14ac:dyDescent="0.2">
      <c r="A179" s="186"/>
      <c r="B179" s="276" t="s">
        <v>999</v>
      </c>
      <c r="C179" s="274" t="s">
        <v>73</v>
      </c>
      <c r="D179" s="274" t="s">
        <v>1000</v>
      </c>
      <c r="E179" s="274" t="s">
        <v>552</v>
      </c>
      <c r="F179" s="275" t="s">
        <v>52</v>
      </c>
      <c r="G179" s="276" t="s">
        <v>933</v>
      </c>
      <c r="H179" s="276"/>
      <c r="I179" s="276"/>
      <c r="J179" s="276"/>
      <c r="K179" s="276"/>
      <c r="L179" s="195"/>
      <c r="M179" s="192"/>
      <c r="N179" s="192"/>
      <c r="O179" s="195"/>
      <c r="P179" s="195"/>
    </row>
    <row r="180" spans="1:16" ht="25.5" x14ac:dyDescent="0.2">
      <c r="A180" s="186"/>
      <c r="B180" s="276" t="s">
        <v>152</v>
      </c>
      <c r="C180" s="274" t="s">
        <v>50</v>
      </c>
      <c r="D180" s="274" t="s">
        <v>153</v>
      </c>
      <c r="E180" s="274" t="s">
        <v>2680</v>
      </c>
      <c r="F180" s="275" t="s">
        <v>83</v>
      </c>
      <c r="G180" s="276" t="s">
        <v>2500</v>
      </c>
      <c r="H180" s="276"/>
      <c r="I180" s="276"/>
      <c r="J180" s="276"/>
      <c r="K180" s="276"/>
      <c r="L180" s="195"/>
      <c r="M180" s="192"/>
      <c r="N180" s="192"/>
      <c r="O180" s="195"/>
      <c r="P180" s="195"/>
    </row>
    <row r="181" spans="1:16" x14ac:dyDescent="0.2">
      <c r="A181" s="186"/>
      <c r="B181" s="276" t="s">
        <v>972</v>
      </c>
      <c r="C181" s="274" t="s">
        <v>73</v>
      </c>
      <c r="D181" s="274" t="s">
        <v>774</v>
      </c>
      <c r="E181" s="274" t="s">
        <v>546</v>
      </c>
      <c r="F181" s="275" t="s">
        <v>52</v>
      </c>
      <c r="G181" s="276" t="s">
        <v>931</v>
      </c>
      <c r="H181" s="276"/>
      <c r="I181" s="276"/>
      <c r="J181" s="276"/>
      <c r="K181" s="276"/>
      <c r="L181" s="195"/>
      <c r="M181" s="192"/>
      <c r="N181" s="192"/>
      <c r="O181" s="195"/>
      <c r="P181" s="195"/>
    </row>
    <row r="182" spans="1:16" x14ac:dyDescent="0.2">
      <c r="A182" s="186"/>
      <c r="B182" s="276" t="s">
        <v>1738</v>
      </c>
      <c r="C182" s="274" t="s">
        <v>73</v>
      </c>
      <c r="D182" s="274" t="s">
        <v>2385</v>
      </c>
      <c r="E182" s="274" t="s">
        <v>637</v>
      </c>
      <c r="F182" s="275" t="s">
        <v>83</v>
      </c>
      <c r="G182" s="276" t="s">
        <v>2789</v>
      </c>
      <c r="H182" s="276"/>
      <c r="I182" s="276"/>
      <c r="J182" s="276"/>
      <c r="K182" s="276"/>
      <c r="L182" s="195"/>
      <c r="M182" s="192"/>
      <c r="N182" s="192"/>
      <c r="O182" s="195"/>
      <c r="P182" s="195"/>
    </row>
    <row r="183" spans="1:16" ht="25.5" x14ac:dyDescent="0.2">
      <c r="A183" s="186"/>
      <c r="B183" s="276" t="s">
        <v>2637</v>
      </c>
      <c r="C183" s="274" t="s">
        <v>50</v>
      </c>
      <c r="D183" s="274" t="s">
        <v>2638</v>
      </c>
      <c r="E183" s="274" t="s">
        <v>534</v>
      </c>
      <c r="F183" s="275" t="s">
        <v>52</v>
      </c>
      <c r="G183" s="276" t="s">
        <v>1054</v>
      </c>
      <c r="H183" s="276"/>
      <c r="I183" s="276"/>
      <c r="J183" s="276"/>
      <c r="K183" s="276"/>
      <c r="L183" s="195"/>
      <c r="M183" s="192"/>
      <c r="N183" s="192"/>
      <c r="O183" s="195"/>
      <c r="P183" s="195"/>
    </row>
    <row r="184" spans="1:16" ht="25.5" x14ac:dyDescent="0.2">
      <c r="A184" s="186"/>
      <c r="B184" s="276" t="s">
        <v>794</v>
      </c>
      <c r="C184" s="274" t="s">
        <v>50</v>
      </c>
      <c r="D184" s="274" t="s">
        <v>1745</v>
      </c>
      <c r="E184" s="274" t="s">
        <v>2711</v>
      </c>
      <c r="F184" s="275" t="s">
        <v>52</v>
      </c>
      <c r="G184" s="276" t="s">
        <v>1994</v>
      </c>
      <c r="H184" s="276"/>
      <c r="I184" s="276"/>
      <c r="J184" s="276"/>
      <c r="K184" s="276"/>
      <c r="L184" s="195"/>
      <c r="M184" s="192"/>
      <c r="N184" s="192"/>
      <c r="O184" s="195"/>
      <c r="P184" s="195"/>
    </row>
    <row r="185" spans="1:16" x14ac:dyDescent="0.2">
      <c r="A185" s="186"/>
      <c r="B185" s="276" t="s">
        <v>979</v>
      </c>
      <c r="C185" s="274" t="s">
        <v>73</v>
      </c>
      <c r="D185" s="274" t="s">
        <v>501</v>
      </c>
      <c r="E185" s="274" t="s">
        <v>637</v>
      </c>
      <c r="F185" s="275" t="s">
        <v>52</v>
      </c>
      <c r="G185" s="276" t="s">
        <v>931</v>
      </c>
      <c r="H185" s="276"/>
      <c r="I185" s="276"/>
      <c r="J185" s="276"/>
      <c r="K185" s="276"/>
      <c r="L185" s="195"/>
      <c r="M185" s="192"/>
      <c r="N185" s="192"/>
      <c r="O185" s="195"/>
      <c r="P185" s="195"/>
    </row>
    <row r="186" spans="1:16" ht="25.5" x14ac:dyDescent="0.2">
      <c r="A186" s="186"/>
      <c r="B186" s="276" t="s">
        <v>809</v>
      </c>
      <c r="C186" s="274" t="s">
        <v>50</v>
      </c>
      <c r="D186" s="274" t="s">
        <v>810</v>
      </c>
      <c r="E186" s="274" t="s">
        <v>2721</v>
      </c>
      <c r="F186" s="275" t="s">
        <v>52</v>
      </c>
      <c r="G186" s="276" t="s">
        <v>2398</v>
      </c>
      <c r="H186" s="276"/>
      <c r="I186" s="276"/>
      <c r="J186" s="276"/>
      <c r="K186" s="276"/>
      <c r="L186" s="195"/>
      <c r="M186" s="192"/>
      <c r="N186" s="192"/>
      <c r="O186" s="195"/>
      <c r="P186" s="195"/>
    </row>
    <row r="187" spans="1:16" ht="25.5" x14ac:dyDescent="0.2">
      <c r="A187" s="186"/>
      <c r="B187" s="276" t="s">
        <v>399</v>
      </c>
      <c r="C187" s="274" t="s">
        <v>50</v>
      </c>
      <c r="D187" s="274" t="s">
        <v>400</v>
      </c>
      <c r="E187" s="274" t="s">
        <v>2729</v>
      </c>
      <c r="F187" s="275" t="s">
        <v>83</v>
      </c>
      <c r="G187" s="276" t="s">
        <v>2502</v>
      </c>
      <c r="H187" s="276"/>
      <c r="I187" s="276"/>
      <c r="J187" s="276"/>
      <c r="K187" s="276"/>
      <c r="L187" s="195"/>
      <c r="M187" s="192"/>
      <c r="N187" s="192"/>
      <c r="O187" s="195"/>
      <c r="P187" s="195"/>
    </row>
    <row r="188" spans="1:16" ht="25.5" x14ac:dyDescent="0.2">
      <c r="A188" s="186"/>
      <c r="B188" s="276" t="s">
        <v>1057</v>
      </c>
      <c r="C188" s="274" t="s">
        <v>73</v>
      </c>
      <c r="D188" s="274" t="s">
        <v>885</v>
      </c>
      <c r="E188" s="274" t="s">
        <v>534</v>
      </c>
      <c r="F188" s="275" t="s">
        <v>83</v>
      </c>
      <c r="G188" s="276" t="s">
        <v>2504</v>
      </c>
      <c r="H188" s="276"/>
      <c r="I188" s="276"/>
      <c r="J188" s="276"/>
      <c r="K188" s="276"/>
      <c r="L188" s="195"/>
      <c r="M188" s="192"/>
      <c r="N188" s="192"/>
      <c r="O188" s="195"/>
      <c r="P188" s="195"/>
    </row>
    <row r="189" spans="1:16" ht="25.5" x14ac:dyDescent="0.2">
      <c r="A189" s="186"/>
      <c r="B189" s="276" t="s">
        <v>1342</v>
      </c>
      <c r="C189" s="274" t="s">
        <v>50</v>
      </c>
      <c r="D189" s="274" t="s">
        <v>1343</v>
      </c>
      <c r="E189" s="274" t="s">
        <v>2676</v>
      </c>
      <c r="F189" s="275" t="s">
        <v>94</v>
      </c>
      <c r="G189" s="276" t="s">
        <v>1993</v>
      </c>
      <c r="H189" s="276"/>
      <c r="I189" s="276"/>
      <c r="J189" s="276"/>
      <c r="K189" s="276"/>
      <c r="L189" s="195"/>
      <c r="M189" s="192"/>
      <c r="N189" s="192"/>
      <c r="O189" s="195"/>
      <c r="P189" s="195"/>
    </row>
    <row r="190" spans="1:16" ht="25.5" x14ac:dyDescent="0.2">
      <c r="A190" s="186"/>
      <c r="B190" s="276" t="s">
        <v>2460</v>
      </c>
      <c r="C190" s="274" t="s">
        <v>73</v>
      </c>
      <c r="D190" s="274" t="s">
        <v>2461</v>
      </c>
      <c r="E190" s="274" t="s">
        <v>534</v>
      </c>
      <c r="F190" s="275" t="s">
        <v>83</v>
      </c>
      <c r="G190" s="276" t="s">
        <v>2488</v>
      </c>
      <c r="H190" s="276"/>
      <c r="I190" s="276"/>
      <c r="J190" s="276"/>
      <c r="K190" s="276"/>
      <c r="L190" s="195"/>
      <c r="M190" s="192"/>
      <c r="N190" s="192"/>
      <c r="O190" s="195"/>
      <c r="P190" s="195"/>
    </row>
    <row r="191" spans="1:16" x14ac:dyDescent="0.2">
      <c r="A191" s="186"/>
      <c r="B191" s="276" t="s">
        <v>1014</v>
      </c>
      <c r="C191" s="274" t="s">
        <v>73</v>
      </c>
      <c r="D191" s="274" t="s">
        <v>1015</v>
      </c>
      <c r="E191" s="274" t="s">
        <v>537</v>
      </c>
      <c r="F191" s="275" t="s">
        <v>52</v>
      </c>
      <c r="G191" s="276" t="s">
        <v>944</v>
      </c>
      <c r="H191" s="276"/>
      <c r="I191" s="276"/>
      <c r="J191" s="276"/>
      <c r="K191" s="276"/>
      <c r="L191" s="195"/>
      <c r="M191" s="192"/>
      <c r="N191" s="192"/>
      <c r="O191" s="195"/>
      <c r="P191" s="195"/>
    </row>
    <row r="192" spans="1:16" ht="38.25" x14ac:dyDescent="0.2">
      <c r="A192" s="186"/>
      <c r="B192" s="276" t="s">
        <v>220</v>
      </c>
      <c r="C192" s="274" t="s">
        <v>50</v>
      </c>
      <c r="D192" s="274" t="s">
        <v>1393</v>
      </c>
      <c r="E192" s="274" t="s">
        <v>2688</v>
      </c>
      <c r="F192" s="275" t="s">
        <v>43</v>
      </c>
      <c r="G192" s="276" t="s">
        <v>2505</v>
      </c>
      <c r="H192" s="276"/>
      <c r="I192" s="276"/>
      <c r="J192" s="276"/>
      <c r="K192" s="276"/>
      <c r="L192" s="195"/>
      <c r="M192" s="192"/>
      <c r="N192" s="192"/>
      <c r="O192" s="195"/>
      <c r="P192" s="195"/>
    </row>
    <row r="193" spans="1:16" ht="25.5" x14ac:dyDescent="0.2">
      <c r="A193" s="186"/>
      <c r="B193" s="276" t="s">
        <v>1006</v>
      </c>
      <c r="C193" s="274" t="s">
        <v>73</v>
      </c>
      <c r="D193" s="274" t="s">
        <v>1007</v>
      </c>
      <c r="E193" s="274" t="s">
        <v>552</v>
      </c>
      <c r="F193" s="275" t="s">
        <v>52</v>
      </c>
      <c r="G193" s="276" t="s">
        <v>2391</v>
      </c>
      <c r="H193" s="276"/>
      <c r="I193" s="276"/>
      <c r="J193" s="276"/>
      <c r="K193" s="276"/>
      <c r="L193" s="195"/>
      <c r="M193" s="192"/>
      <c r="N193" s="192"/>
      <c r="O193" s="195"/>
      <c r="P193" s="195"/>
    </row>
    <row r="194" spans="1:16" ht="25.5" x14ac:dyDescent="0.2">
      <c r="A194" s="186"/>
      <c r="B194" s="276" t="s">
        <v>978</v>
      </c>
      <c r="C194" s="274" t="s">
        <v>73</v>
      </c>
      <c r="D194" s="274" t="s">
        <v>868</v>
      </c>
      <c r="E194" s="274" t="s">
        <v>534</v>
      </c>
      <c r="F194" s="275" t="s">
        <v>419</v>
      </c>
      <c r="G194" s="276" t="s">
        <v>931</v>
      </c>
      <c r="H194" s="276"/>
      <c r="I194" s="276"/>
      <c r="J194" s="276"/>
      <c r="K194" s="276"/>
      <c r="L194" s="195"/>
      <c r="M194" s="192"/>
      <c r="N194" s="192"/>
      <c r="O194" s="195"/>
      <c r="P194" s="195"/>
    </row>
    <row r="195" spans="1:16" ht="38.25" x14ac:dyDescent="0.2">
      <c r="A195" s="186"/>
      <c r="B195" s="276" t="s">
        <v>1675</v>
      </c>
      <c r="C195" s="274" t="s">
        <v>73</v>
      </c>
      <c r="D195" s="274" t="s">
        <v>1676</v>
      </c>
      <c r="E195" s="274" t="s">
        <v>539</v>
      </c>
      <c r="F195" s="275" t="s">
        <v>52</v>
      </c>
      <c r="G195" s="276" t="s">
        <v>931</v>
      </c>
      <c r="H195" s="276"/>
      <c r="I195" s="276"/>
      <c r="J195" s="276"/>
      <c r="K195" s="276"/>
      <c r="L195" s="195"/>
      <c r="M195" s="192"/>
      <c r="N195" s="192"/>
      <c r="O195" s="195"/>
      <c r="P195" s="195"/>
    </row>
    <row r="196" spans="1:16" ht="25.5" x14ac:dyDescent="0.2">
      <c r="A196" s="186"/>
      <c r="B196" s="276" t="s">
        <v>127</v>
      </c>
      <c r="C196" s="274" t="s">
        <v>50</v>
      </c>
      <c r="D196" s="274" t="s">
        <v>128</v>
      </c>
      <c r="E196" s="274" t="s">
        <v>2667</v>
      </c>
      <c r="F196" s="275" t="s">
        <v>94</v>
      </c>
      <c r="G196" s="276" t="s">
        <v>1995</v>
      </c>
      <c r="H196" s="276"/>
      <c r="I196" s="276"/>
      <c r="J196" s="276"/>
      <c r="K196" s="276"/>
      <c r="L196" s="195"/>
      <c r="M196" s="192"/>
      <c r="N196" s="192"/>
      <c r="O196" s="195"/>
      <c r="P196" s="195"/>
    </row>
    <row r="197" spans="1:16" ht="25.5" x14ac:dyDescent="0.2">
      <c r="A197" s="186"/>
      <c r="B197" s="276" t="s">
        <v>1529</v>
      </c>
      <c r="C197" s="274" t="s">
        <v>73</v>
      </c>
      <c r="D197" s="274" t="s">
        <v>1530</v>
      </c>
      <c r="E197" s="274" t="s">
        <v>534</v>
      </c>
      <c r="F197" s="275" t="s">
        <v>52</v>
      </c>
      <c r="G197" s="276" t="s">
        <v>931</v>
      </c>
      <c r="H197" s="276"/>
      <c r="I197" s="276"/>
      <c r="J197" s="276"/>
      <c r="K197" s="276"/>
      <c r="L197" s="195"/>
      <c r="M197" s="192"/>
      <c r="N197" s="192"/>
      <c r="O197" s="195"/>
      <c r="P197" s="195"/>
    </row>
    <row r="198" spans="1:16" ht="38.25" x14ac:dyDescent="0.2">
      <c r="A198" s="186"/>
      <c r="B198" s="276" t="s">
        <v>1733</v>
      </c>
      <c r="C198" s="274" t="s">
        <v>73</v>
      </c>
      <c r="D198" s="274" t="s">
        <v>1734</v>
      </c>
      <c r="E198" s="274" t="s">
        <v>539</v>
      </c>
      <c r="F198" s="275" t="s">
        <v>52</v>
      </c>
      <c r="G198" s="276" t="s">
        <v>953</v>
      </c>
      <c r="H198" s="276"/>
      <c r="I198" s="276"/>
      <c r="J198" s="276"/>
      <c r="K198" s="276"/>
      <c r="L198" s="195"/>
      <c r="M198" s="192"/>
      <c r="N198" s="192"/>
      <c r="O198" s="195"/>
      <c r="P198" s="195"/>
    </row>
    <row r="199" spans="1:16" ht="25.5" x14ac:dyDescent="0.2">
      <c r="A199" s="186"/>
      <c r="B199" s="276" t="s">
        <v>1018</v>
      </c>
      <c r="C199" s="274" t="s">
        <v>73</v>
      </c>
      <c r="D199" s="274" t="s">
        <v>309</v>
      </c>
      <c r="E199" s="274" t="s">
        <v>534</v>
      </c>
      <c r="F199" s="275" t="s">
        <v>52</v>
      </c>
      <c r="G199" s="276" t="s">
        <v>946</v>
      </c>
      <c r="H199" s="276"/>
      <c r="I199" s="276"/>
      <c r="J199" s="276"/>
      <c r="K199" s="276"/>
      <c r="L199" s="195"/>
      <c r="M199" s="192"/>
      <c r="N199" s="192"/>
      <c r="O199" s="195"/>
      <c r="P199" s="195"/>
    </row>
    <row r="200" spans="1:16" x14ac:dyDescent="0.2">
      <c r="A200" s="186"/>
      <c r="B200" s="276" t="s">
        <v>984</v>
      </c>
      <c r="C200" s="274" t="s">
        <v>73</v>
      </c>
      <c r="D200" s="274" t="s">
        <v>832</v>
      </c>
      <c r="E200" s="274" t="s">
        <v>637</v>
      </c>
      <c r="F200" s="275" t="s">
        <v>52</v>
      </c>
      <c r="G200" s="276" t="s">
        <v>931</v>
      </c>
      <c r="H200" s="276"/>
      <c r="I200" s="276"/>
      <c r="J200" s="276"/>
      <c r="K200" s="276"/>
      <c r="L200" s="195"/>
      <c r="M200" s="192"/>
      <c r="N200" s="192"/>
      <c r="O200" s="195"/>
      <c r="P200" s="195"/>
    </row>
    <row r="201" spans="1:16" ht="25.5" x14ac:dyDescent="0.2">
      <c r="A201" s="186"/>
      <c r="B201" s="276" t="s">
        <v>1420</v>
      </c>
      <c r="C201" s="274" t="s">
        <v>50</v>
      </c>
      <c r="D201" s="274" t="s">
        <v>1421</v>
      </c>
      <c r="E201" s="274" t="s">
        <v>2698</v>
      </c>
      <c r="F201" s="275" t="s">
        <v>43</v>
      </c>
      <c r="G201" s="276" t="s">
        <v>2507</v>
      </c>
      <c r="H201" s="276"/>
      <c r="I201" s="276"/>
      <c r="J201" s="276"/>
      <c r="K201" s="276"/>
      <c r="L201" s="195"/>
      <c r="M201" s="192"/>
      <c r="N201" s="192"/>
      <c r="O201" s="195"/>
      <c r="P201" s="195"/>
    </row>
    <row r="202" spans="1:16" ht="38.25" x14ac:dyDescent="0.2">
      <c r="A202" s="186"/>
      <c r="B202" s="276" t="s">
        <v>986</v>
      </c>
      <c r="C202" s="274" t="s">
        <v>73</v>
      </c>
      <c r="D202" s="274" t="s">
        <v>459</v>
      </c>
      <c r="E202" s="274" t="s">
        <v>539</v>
      </c>
      <c r="F202" s="275" t="s">
        <v>52</v>
      </c>
      <c r="G202" s="276" t="s">
        <v>993</v>
      </c>
      <c r="H202" s="276"/>
      <c r="I202" s="276"/>
      <c r="J202" s="276"/>
      <c r="K202" s="276"/>
      <c r="L202" s="195"/>
      <c r="M202" s="192"/>
      <c r="N202" s="192"/>
      <c r="O202" s="195"/>
      <c r="P202" s="195"/>
    </row>
    <row r="203" spans="1:16" ht="25.5" x14ac:dyDescent="0.2">
      <c r="A203" s="186"/>
      <c r="B203" s="276" t="s">
        <v>975</v>
      </c>
      <c r="C203" s="274" t="s">
        <v>73</v>
      </c>
      <c r="D203" s="274" t="s">
        <v>646</v>
      </c>
      <c r="E203" s="274" t="s">
        <v>552</v>
      </c>
      <c r="F203" s="275" t="s">
        <v>419</v>
      </c>
      <c r="G203" s="276" t="s">
        <v>2790</v>
      </c>
      <c r="H203" s="276"/>
      <c r="I203" s="276"/>
      <c r="J203" s="276"/>
      <c r="K203" s="276"/>
      <c r="L203" s="195"/>
      <c r="M203" s="192"/>
      <c r="N203" s="192"/>
      <c r="O203" s="195"/>
      <c r="P203" s="195"/>
    </row>
    <row r="204" spans="1:16" ht="25.5" x14ac:dyDescent="0.2">
      <c r="A204" s="186"/>
      <c r="B204" s="276" t="s">
        <v>1407</v>
      </c>
      <c r="C204" s="274" t="s">
        <v>73</v>
      </c>
      <c r="D204" s="274" t="s">
        <v>2327</v>
      </c>
      <c r="E204" s="274" t="s">
        <v>602</v>
      </c>
      <c r="F204" s="275" t="s">
        <v>43</v>
      </c>
      <c r="G204" s="276" t="s">
        <v>2506</v>
      </c>
      <c r="H204" s="276"/>
      <c r="I204" s="276"/>
      <c r="J204" s="276"/>
      <c r="K204" s="276"/>
      <c r="L204" s="195"/>
      <c r="M204" s="192"/>
      <c r="N204" s="192"/>
      <c r="O204" s="195"/>
      <c r="P204" s="195"/>
    </row>
    <row r="205" spans="1:16" x14ac:dyDescent="0.2">
      <c r="A205" s="186"/>
      <c r="B205" s="276" t="s">
        <v>1731</v>
      </c>
      <c r="C205" s="274" t="s">
        <v>73</v>
      </c>
      <c r="D205" s="274" t="s">
        <v>1732</v>
      </c>
      <c r="E205" s="274" t="s">
        <v>1914</v>
      </c>
      <c r="F205" s="275" t="s">
        <v>83</v>
      </c>
      <c r="G205" s="276" t="s">
        <v>1996</v>
      </c>
      <c r="H205" s="276"/>
      <c r="I205" s="276"/>
      <c r="J205" s="276"/>
      <c r="K205" s="276"/>
      <c r="L205" s="195"/>
      <c r="M205" s="192"/>
      <c r="N205" s="192"/>
      <c r="O205" s="195"/>
      <c r="P205" s="195"/>
    </row>
    <row r="206" spans="1:16" ht="38.25" x14ac:dyDescent="0.2">
      <c r="A206" s="186"/>
      <c r="B206" s="276" t="s">
        <v>433</v>
      </c>
      <c r="C206" s="274" t="s">
        <v>50</v>
      </c>
      <c r="D206" s="274" t="s">
        <v>434</v>
      </c>
      <c r="E206" s="274" t="s">
        <v>539</v>
      </c>
      <c r="F206" s="275" t="s">
        <v>83</v>
      </c>
      <c r="G206" s="276" t="s">
        <v>2791</v>
      </c>
      <c r="H206" s="276"/>
      <c r="I206" s="276"/>
      <c r="J206" s="276"/>
      <c r="K206" s="276"/>
      <c r="L206" s="195"/>
      <c r="M206" s="192"/>
      <c r="N206" s="192"/>
      <c r="O206" s="195"/>
      <c r="P206" s="195"/>
    </row>
    <row r="207" spans="1:16" x14ac:dyDescent="0.2">
      <c r="A207" s="186"/>
      <c r="B207" s="276" t="s">
        <v>1384</v>
      </c>
      <c r="C207" s="274" t="s">
        <v>73</v>
      </c>
      <c r="D207" s="274" t="s">
        <v>1385</v>
      </c>
      <c r="E207" s="274">
        <v>110</v>
      </c>
      <c r="F207" s="275" t="s">
        <v>52</v>
      </c>
      <c r="G207" s="276" t="s">
        <v>953</v>
      </c>
      <c r="H207" s="276"/>
      <c r="I207" s="276"/>
      <c r="J207" s="276"/>
      <c r="K207" s="276"/>
      <c r="L207" s="195"/>
      <c r="M207" s="192"/>
      <c r="N207" s="192"/>
      <c r="O207" s="195"/>
      <c r="P207" s="195"/>
    </row>
    <row r="208" spans="1:16" ht="25.5" x14ac:dyDescent="0.2">
      <c r="A208" s="186"/>
      <c r="B208" s="276" t="s">
        <v>1246</v>
      </c>
      <c r="C208" s="274" t="s">
        <v>50</v>
      </c>
      <c r="D208" s="274" t="s">
        <v>1247</v>
      </c>
      <c r="E208" s="274" t="s">
        <v>2666</v>
      </c>
      <c r="F208" s="275" t="s">
        <v>94</v>
      </c>
      <c r="G208" s="276" t="s">
        <v>2503</v>
      </c>
      <c r="H208" s="276"/>
      <c r="I208" s="276"/>
      <c r="J208" s="276"/>
      <c r="K208" s="276"/>
      <c r="L208" s="195"/>
      <c r="M208" s="192"/>
      <c r="N208" s="192"/>
      <c r="O208" s="195"/>
      <c r="P208" s="195"/>
    </row>
    <row r="209" spans="1:16" ht="38.25" x14ac:dyDescent="0.2">
      <c r="A209" s="186"/>
      <c r="B209" s="276" t="s">
        <v>1604</v>
      </c>
      <c r="C209" s="274" t="s">
        <v>73</v>
      </c>
      <c r="D209" s="274" t="s">
        <v>1605</v>
      </c>
      <c r="E209" s="274" t="s">
        <v>539</v>
      </c>
      <c r="F209" s="275" t="s">
        <v>83</v>
      </c>
      <c r="G209" s="276" t="s">
        <v>2792</v>
      </c>
      <c r="H209" s="276"/>
      <c r="I209" s="276"/>
      <c r="J209" s="276"/>
      <c r="K209" s="276"/>
      <c r="L209" s="195"/>
      <c r="M209" s="192"/>
      <c r="N209" s="192"/>
      <c r="O209" s="195"/>
      <c r="P209" s="195"/>
    </row>
    <row r="210" spans="1:16" ht="25.5" x14ac:dyDescent="0.2">
      <c r="A210" s="186"/>
      <c r="B210" s="276" t="s">
        <v>1402</v>
      </c>
      <c r="C210" s="274" t="s">
        <v>73</v>
      </c>
      <c r="D210" s="274" t="s">
        <v>1403</v>
      </c>
      <c r="E210" s="274" t="s">
        <v>602</v>
      </c>
      <c r="F210" s="275" t="s">
        <v>43</v>
      </c>
      <c r="G210" s="276" t="s">
        <v>1997</v>
      </c>
      <c r="H210" s="276"/>
      <c r="I210" s="276"/>
      <c r="J210" s="276"/>
      <c r="K210" s="276"/>
      <c r="L210" s="195"/>
      <c r="M210" s="192"/>
      <c r="N210" s="192"/>
      <c r="O210" s="195"/>
      <c r="P210" s="195"/>
    </row>
    <row r="211" spans="1:16" ht="25.5" x14ac:dyDescent="0.2">
      <c r="A211" s="186"/>
      <c r="B211" s="276" t="s">
        <v>947</v>
      </c>
      <c r="C211" s="274" t="s">
        <v>73</v>
      </c>
      <c r="D211" s="274" t="s">
        <v>948</v>
      </c>
      <c r="E211" s="274" t="s">
        <v>572</v>
      </c>
      <c r="F211" s="275" t="s">
        <v>43</v>
      </c>
      <c r="G211" s="276" t="s">
        <v>2679</v>
      </c>
      <c r="H211" s="276"/>
      <c r="I211" s="276"/>
      <c r="J211" s="276"/>
      <c r="K211" s="276"/>
      <c r="L211" s="195"/>
      <c r="M211" s="192"/>
      <c r="N211" s="192"/>
      <c r="O211" s="195"/>
      <c r="P211" s="195"/>
    </row>
    <row r="212" spans="1:16" ht="25.5" x14ac:dyDescent="0.2">
      <c r="A212" s="186"/>
      <c r="B212" s="276" t="s">
        <v>1010</v>
      </c>
      <c r="C212" s="274" t="s">
        <v>73</v>
      </c>
      <c r="D212" s="274" t="s">
        <v>421</v>
      </c>
      <c r="E212" s="274" t="s">
        <v>552</v>
      </c>
      <c r="F212" s="275" t="s">
        <v>52</v>
      </c>
      <c r="G212" s="276" t="s">
        <v>2793</v>
      </c>
      <c r="H212" s="276"/>
      <c r="I212" s="276"/>
      <c r="J212" s="276"/>
      <c r="K212" s="276"/>
      <c r="L212" s="195"/>
      <c r="M212" s="192"/>
      <c r="N212" s="192"/>
      <c r="O212" s="195"/>
      <c r="P212" s="195"/>
    </row>
    <row r="213" spans="1:16" ht="38.25" x14ac:dyDescent="0.2">
      <c r="A213" s="186"/>
      <c r="B213" s="276" t="s">
        <v>415</v>
      </c>
      <c r="C213" s="274" t="s">
        <v>50</v>
      </c>
      <c r="D213" s="274" t="s">
        <v>416</v>
      </c>
      <c r="E213" s="274" t="s">
        <v>2650</v>
      </c>
      <c r="F213" s="275" t="s">
        <v>52</v>
      </c>
      <c r="G213" s="276" t="s">
        <v>1998</v>
      </c>
      <c r="H213" s="276"/>
      <c r="I213" s="276"/>
      <c r="J213" s="276"/>
      <c r="K213" s="276"/>
      <c r="L213" s="195"/>
      <c r="M213" s="192"/>
      <c r="N213" s="192"/>
      <c r="O213" s="195"/>
      <c r="P213" s="195"/>
    </row>
    <row r="214" spans="1:16" x14ac:dyDescent="0.2">
      <c r="A214" s="186"/>
      <c r="B214" s="276" t="s">
        <v>312</v>
      </c>
      <c r="C214" s="274" t="s">
        <v>73</v>
      </c>
      <c r="D214" s="274" t="s">
        <v>313</v>
      </c>
      <c r="E214" s="274">
        <v>53</v>
      </c>
      <c r="F214" s="275" t="s">
        <v>52</v>
      </c>
      <c r="G214" s="276" t="s">
        <v>2794</v>
      </c>
      <c r="H214" s="276"/>
      <c r="I214" s="276"/>
      <c r="J214" s="276"/>
      <c r="K214" s="276"/>
      <c r="L214" s="195"/>
      <c r="M214" s="192"/>
      <c r="N214" s="192"/>
      <c r="O214" s="195"/>
      <c r="P214" s="195"/>
    </row>
    <row r="215" spans="1:16" ht="25.5" x14ac:dyDescent="0.2">
      <c r="A215" s="186"/>
      <c r="B215" s="276" t="s">
        <v>988</v>
      </c>
      <c r="C215" s="274" t="s">
        <v>50</v>
      </c>
      <c r="D215" s="274" t="s">
        <v>989</v>
      </c>
      <c r="E215" s="274" t="s">
        <v>2719</v>
      </c>
      <c r="F215" s="275" t="s">
        <v>52</v>
      </c>
      <c r="G215" s="276" t="s">
        <v>964</v>
      </c>
      <c r="H215" s="276"/>
      <c r="I215" s="276"/>
      <c r="J215" s="276"/>
      <c r="K215" s="276"/>
      <c r="L215" s="195"/>
      <c r="M215" s="192"/>
      <c r="N215" s="192"/>
      <c r="O215" s="195"/>
      <c r="P215" s="195"/>
    </row>
    <row r="216" spans="1:16" ht="25.5" x14ac:dyDescent="0.2">
      <c r="A216" s="186"/>
      <c r="B216" s="276" t="s">
        <v>2040</v>
      </c>
      <c r="C216" s="274" t="s">
        <v>73</v>
      </c>
      <c r="D216" s="274" t="s">
        <v>800</v>
      </c>
      <c r="E216" s="274" t="s">
        <v>534</v>
      </c>
      <c r="F216" s="275" t="s">
        <v>52</v>
      </c>
      <c r="G216" s="276" t="s">
        <v>931</v>
      </c>
      <c r="H216" s="276"/>
      <c r="I216" s="276"/>
      <c r="J216" s="276"/>
      <c r="K216" s="276"/>
      <c r="L216" s="195"/>
      <c r="M216" s="192"/>
      <c r="N216" s="192"/>
      <c r="O216" s="195"/>
      <c r="P216" s="195"/>
    </row>
    <row r="217" spans="1:16" ht="38.25" x14ac:dyDescent="0.2">
      <c r="A217" s="186"/>
      <c r="B217" s="276" t="s">
        <v>465</v>
      </c>
      <c r="C217" s="274" t="s">
        <v>50</v>
      </c>
      <c r="D217" s="274" t="s">
        <v>466</v>
      </c>
      <c r="E217" s="274" t="s">
        <v>539</v>
      </c>
      <c r="F217" s="275" t="s">
        <v>83</v>
      </c>
      <c r="G217" s="276" t="s">
        <v>2795</v>
      </c>
      <c r="H217" s="276"/>
      <c r="I217" s="276"/>
      <c r="J217" s="276"/>
      <c r="K217" s="276"/>
      <c r="L217" s="195"/>
      <c r="M217" s="192"/>
      <c r="N217" s="192"/>
      <c r="O217" s="195"/>
      <c r="P217" s="195"/>
    </row>
    <row r="218" spans="1:16" ht="25.5" x14ac:dyDescent="0.2">
      <c r="A218" s="186"/>
      <c r="B218" s="276" t="s">
        <v>497</v>
      </c>
      <c r="C218" s="274" t="s">
        <v>50</v>
      </c>
      <c r="D218" s="274" t="s">
        <v>498</v>
      </c>
      <c r="E218" s="274" t="s">
        <v>2742</v>
      </c>
      <c r="F218" s="275" t="s">
        <v>83</v>
      </c>
      <c r="G218" s="276" t="s">
        <v>1999</v>
      </c>
      <c r="H218" s="276"/>
      <c r="I218" s="276"/>
      <c r="J218" s="276"/>
      <c r="K218" s="276"/>
      <c r="L218" s="195"/>
      <c r="M218" s="192"/>
      <c r="N218" s="192"/>
      <c r="O218" s="195"/>
      <c r="P218" s="195"/>
    </row>
    <row r="219" spans="1:16" ht="25.5" x14ac:dyDescent="0.2">
      <c r="A219" s="186"/>
      <c r="B219" s="276" t="s">
        <v>324</v>
      </c>
      <c r="C219" s="274" t="s">
        <v>50</v>
      </c>
      <c r="D219" s="274" t="s">
        <v>325</v>
      </c>
      <c r="E219" s="274" t="s">
        <v>534</v>
      </c>
      <c r="F219" s="275" t="s">
        <v>52</v>
      </c>
      <c r="G219" s="276" t="s">
        <v>2508</v>
      </c>
      <c r="H219" s="276"/>
      <c r="I219" s="276"/>
      <c r="J219" s="276"/>
      <c r="K219" s="276"/>
      <c r="L219" s="195"/>
      <c r="M219" s="192"/>
      <c r="N219" s="192"/>
      <c r="O219" s="195"/>
      <c r="P219" s="195"/>
    </row>
    <row r="220" spans="1:16" ht="25.5" x14ac:dyDescent="0.2">
      <c r="A220" s="186"/>
      <c r="B220" s="276" t="s">
        <v>369</v>
      </c>
      <c r="C220" s="274" t="s">
        <v>50</v>
      </c>
      <c r="D220" s="274" t="s">
        <v>370</v>
      </c>
      <c r="E220" s="274" t="s">
        <v>2721</v>
      </c>
      <c r="F220" s="275" t="s">
        <v>52</v>
      </c>
      <c r="G220" s="276" t="s">
        <v>2509</v>
      </c>
      <c r="H220" s="276"/>
      <c r="I220" s="276"/>
      <c r="J220" s="276"/>
      <c r="K220" s="276"/>
      <c r="L220" s="195"/>
      <c r="M220" s="192"/>
      <c r="N220" s="192"/>
      <c r="O220" s="195"/>
      <c r="P220" s="195"/>
    </row>
    <row r="221" spans="1:16" ht="25.5" x14ac:dyDescent="0.2">
      <c r="A221" s="186"/>
      <c r="B221" s="279" t="s">
        <v>1019</v>
      </c>
      <c r="C221" s="277" t="s">
        <v>73</v>
      </c>
      <c r="D221" s="277" t="s">
        <v>1020</v>
      </c>
      <c r="E221" s="277" t="s">
        <v>534</v>
      </c>
      <c r="F221" s="278" t="s">
        <v>231</v>
      </c>
      <c r="G221" s="279" t="s">
        <v>992</v>
      </c>
      <c r="H221" s="279"/>
      <c r="I221" s="279"/>
      <c r="J221" s="279"/>
      <c r="K221" s="279"/>
      <c r="L221" s="195"/>
      <c r="M221" s="192"/>
      <c r="N221" s="192"/>
      <c r="O221" s="195"/>
      <c r="P221" s="195"/>
    </row>
    <row r="222" spans="1:16" ht="25.5" x14ac:dyDescent="0.2">
      <c r="A222" s="186"/>
      <c r="B222" s="279" t="s">
        <v>1540</v>
      </c>
      <c r="C222" s="277" t="s">
        <v>73</v>
      </c>
      <c r="D222" s="277" t="s">
        <v>1541</v>
      </c>
      <c r="E222" s="277" t="s">
        <v>534</v>
      </c>
      <c r="F222" s="278" t="s">
        <v>52</v>
      </c>
      <c r="G222" s="279" t="s">
        <v>931</v>
      </c>
      <c r="H222" s="279"/>
      <c r="I222" s="279"/>
      <c r="J222" s="279"/>
      <c r="K222" s="279"/>
      <c r="L222" s="195"/>
      <c r="M222" s="192"/>
      <c r="N222" s="192"/>
      <c r="O222" s="195"/>
      <c r="P222" s="195"/>
    </row>
    <row r="223" spans="1:16" ht="25.5" x14ac:dyDescent="0.2">
      <c r="A223" s="186"/>
      <c r="B223" s="279" t="s">
        <v>1568</v>
      </c>
      <c r="C223" s="277" t="s">
        <v>50</v>
      </c>
      <c r="D223" s="277" t="s">
        <v>1569</v>
      </c>
      <c r="E223" s="277" t="s">
        <v>534</v>
      </c>
      <c r="F223" s="278" t="s">
        <v>52</v>
      </c>
      <c r="G223" s="279" t="s">
        <v>2001</v>
      </c>
      <c r="H223" s="279"/>
      <c r="I223" s="279"/>
      <c r="J223" s="279"/>
      <c r="K223" s="279"/>
      <c r="L223" s="195"/>
      <c r="M223" s="192"/>
      <c r="N223" s="192"/>
      <c r="O223" s="195"/>
      <c r="P223" s="195"/>
    </row>
    <row r="224" spans="1:16" ht="25.5" x14ac:dyDescent="0.2">
      <c r="A224" s="186"/>
      <c r="B224" s="279" t="s">
        <v>997</v>
      </c>
      <c r="C224" s="277" t="s">
        <v>73</v>
      </c>
      <c r="D224" s="277" t="s">
        <v>998</v>
      </c>
      <c r="E224" s="277" t="s">
        <v>546</v>
      </c>
      <c r="F224" s="278" t="s">
        <v>43</v>
      </c>
      <c r="G224" s="279" t="s">
        <v>970</v>
      </c>
      <c r="H224" s="279"/>
      <c r="I224" s="279"/>
      <c r="J224" s="279"/>
      <c r="K224" s="279"/>
      <c r="L224" s="195"/>
      <c r="M224" s="192"/>
      <c r="N224" s="192"/>
      <c r="O224" s="195"/>
      <c r="P224" s="195"/>
    </row>
    <row r="225" spans="1:16" ht="38.25" x14ac:dyDescent="0.2">
      <c r="A225" s="186"/>
      <c r="B225" s="279" t="s">
        <v>1069</v>
      </c>
      <c r="C225" s="277" t="s">
        <v>73</v>
      </c>
      <c r="D225" s="277" t="s">
        <v>435</v>
      </c>
      <c r="E225" s="277" t="s">
        <v>539</v>
      </c>
      <c r="F225" s="278" t="s">
        <v>52</v>
      </c>
      <c r="G225" s="279" t="s">
        <v>2004</v>
      </c>
      <c r="H225" s="279"/>
      <c r="I225" s="279"/>
      <c r="J225" s="279"/>
      <c r="K225" s="279"/>
      <c r="L225" s="195"/>
      <c r="M225" s="192"/>
      <c r="N225" s="192"/>
      <c r="O225" s="195"/>
      <c r="P225" s="195"/>
    </row>
    <row r="226" spans="1:16" ht="38.25" x14ac:dyDescent="0.2">
      <c r="A226" s="186"/>
      <c r="B226" s="279" t="s">
        <v>1598</v>
      </c>
      <c r="C226" s="277" t="s">
        <v>73</v>
      </c>
      <c r="D226" s="277" t="s">
        <v>1599</v>
      </c>
      <c r="E226" s="277" t="s">
        <v>539</v>
      </c>
      <c r="F226" s="278" t="s">
        <v>83</v>
      </c>
      <c r="G226" s="279" t="s">
        <v>2796</v>
      </c>
      <c r="H226" s="279"/>
      <c r="I226" s="279"/>
      <c r="J226" s="279"/>
      <c r="K226" s="279"/>
      <c r="L226" s="195"/>
      <c r="M226" s="192"/>
      <c r="N226" s="192"/>
      <c r="O226" s="195"/>
      <c r="P226" s="195"/>
    </row>
    <row r="227" spans="1:16" x14ac:dyDescent="0.2">
      <c r="A227" s="186"/>
      <c r="B227" s="279" t="s">
        <v>367</v>
      </c>
      <c r="C227" s="277" t="s">
        <v>50</v>
      </c>
      <c r="D227" s="277" t="s">
        <v>368</v>
      </c>
      <c r="E227" s="277" t="s">
        <v>2720</v>
      </c>
      <c r="F227" s="278" t="s">
        <v>52</v>
      </c>
      <c r="G227" s="279" t="s">
        <v>2005</v>
      </c>
      <c r="H227" s="279"/>
      <c r="I227" s="279"/>
      <c r="J227" s="279"/>
      <c r="K227" s="279"/>
      <c r="L227" s="195"/>
      <c r="M227" s="192"/>
      <c r="N227" s="192"/>
      <c r="O227" s="195"/>
      <c r="P227" s="195"/>
    </row>
    <row r="228" spans="1:16" ht="38.25" x14ac:dyDescent="0.2">
      <c r="A228" s="186"/>
      <c r="B228" s="279" t="s">
        <v>1025</v>
      </c>
      <c r="C228" s="277" t="s">
        <v>73</v>
      </c>
      <c r="D228" s="277" t="s">
        <v>823</v>
      </c>
      <c r="E228" s="277" t="s">
        <v>539</v>
      </c>
      <c r="F228" s="278" t="s">
        <v>52</v>
      </c>
      <c r="G228" s="279" t="s">
        <v>2392</v>
      </c>
      <c r="H228" s="279"/>
      <c r="I228" s="279"/>
      <c r="J228" s="279"/>
      <c r="K228" s="279"/>
      <c r="L228" s="195"/>
      <c r="M228" s="192"/>
      <c r="N228" s="192"/>
      <c r="O228" s="195"/>
      <c r="P228" s="195"/>
    </row>
    <row r="229" spans="1:16" ht="25.5" x14ac:dyDescent="0.2">
      <c r="A229" s="186"/>
      <c r="B229" s="279" t="s">
        <v>188</v>
      </c>
      <c r="C229" s="277" t="s">
        <v>50</v>
      </c>
      <c r="D229" s="277" t="s">
        <v>189</v>
      </c>
      <c r="E229" s="277" t="s">
        <v>2646</v>
      </c>
      <c r="F229" s="278" t="s">
        <v>83</v>
      </c>
      <c r="G229" s="279" t="s">
        <v>2510</v>
      </c>
      <c r="H229" s="279"/>
      <c r="I229" s="279"/>
      <c r="J229" s="279"/>
      <c r="K229" s="279"/>
      <c r="L229" s="195"/>
      <c r="M229" s="192"/>
      <c r="N229" s="192"/>
      <c r="O229" s="195"/>
      <c r="P229" s="195"/>
    </row>
    <row r="230" spans="1:16" ht="25.5" x14ac:dyDescent="0.2">
      <c r="A230" s="186"/>
      <c r="B230" s="279" t="s">
        <v>2360</v>
      </c>
      <c r="C230" s="277" t="s">
        <v>50</v>
      </c>
      <c r="D230" s="277" t="s">
        <v>2361</v>
      </c>
      <c r="E230" s="277" t="s">
        <v>552</v>
      </c>
      <c r="F230" s="278" t="s">
        <v>83</v>
      </c>
      <c r="G230" s="279" t="s">
        <v>2511</v>
      </c>
      <c r="H230" s="279"/>
      <c r="I230" s="279"/>
      <c r="J230" s="279"/>
      <c r="K230" s="279"/>
      <c r="L230" s="195"/>
      <c r="M230" s="192"/>
      <c r="N230" s="192"/>
      <c r="O230" s="195"/>
      <c r="P230" s="195"/>
    </row>
    <row r="231" spans="1:16" ht="25.5" x14ac:dyDescent="0.2">
      <c r="A231" s="186"/>
      <c r="B231" s="279" t="s">
        <v>1030</v>
      </c>
      <c r="C231" s="277" t="s">
        <v>73</v>
      </c>
      <c r="D231" s="277" t="s">
        <v>1031</v>
      </c>
      <c r="E231" s="277" t="s">
        <v>552</v>
      </c>
      <c r="F231" s="278" t="s">
        <v>52</v>
      </c>
      <c r="G231" s="279" t="s">
        <v>2002</v>
      </c>
      <c r="H231" s="279"/>
      <c r="I231" s="279"/>
      <c r="J231" s="279"/>
      <c r="K231" s="279"/>
      <c r="L231" s="195"/>
      <c r="M231" s="192"/>
      <c r="N231" s="192"/>
      <c r="O231" s="195"/>
      <c r="P231" s="195"/>
    </row>
    <row r="232" spans="1:16" x14ac:dyDescent="0.2">
      <c r="A232" s="186"/>
      <c r="B232" s="279" t="s">
        <v>507</v>
      </c>
      <c r="C232" s="277" t="s">
        <v>50</v>
      </c>
      <c r="D232" s="277" t="s">
        <v>2639</v>
      </c>
      <c r="E232" s="277" t="s">
        <v>637</v>
      </c>
      <c r="F232" s="278" t="s">
        <v>52</v>
      </c>
      <c r="G232" s="279" t="s">
        <v>2797</v>
      </c>
      <c r="H232" s="279"/>
      <c r="I232" s="279"/>
      <c r="J232" s="279"/>
      <c r="K232" s="279"/>
      <c r="L232" s="195"/>
      <c r="M232" s="192"/>
      <c r="N232" s="192"/>
      <c r="O232" s="195"/>
      <c r="P232" s="195"/>
    </row>
    <row r="233" spans="1:16" ht="25.5" x14ac:dyDescent="0.2">
      <c r="A233" s="186"/>
      <c r="B233" s="279" t="s">
        <v>2577</v>
      </c>
      <c r="C233" s="277" t="s">
        <v>50</v>
      </c>
      <c r="D233" s="277" t="s">
        <v>2578</v>
      </c>
      <c r="E233" s="277" t="s">
        <v>637</v>
      </c>
      <c r="F233" s="278" t="s">
        <v>52</v>
      </c>
      <c r="G233" s="279" t="s">
        <v>2798</v>
      </c>
      <c r="H233" s="279"/>
      <c r="I233" s="279"/>
      <c r="J233" s="279"/>
      <c r="K233" s="279"/>
      <c r="L233" s="195"/>
      <c r="M233" s="192"/>
      <c r="N233" s="192"/>
      <c r="O233" s="195"/>
      <c r="P233" s="195"/>
    </row>
    <row r="234" spans="1:16" ht="38.25" x14ac:dyDescent="0.2">
      <c r="A234" s="186"/>
      <c r="B234" s="279" t="s">
        <v>205</v>
      </c>
      <c r="C234" s="277" t="s">
        <v>50</v>
      </c>
      <c r="D234" s="277" t="s">
        <v>206</v>
      </c>
      <c r="E234" s="277" t="s">
        <v>2685</v>
      </c>
      <c r="F234" s="278" t="s">
        <v>52</v>
      </c>
      <c r="G234" s="279" t="s">
        <v>944</v>
      </c>
      <c r="H234" s="279"/>
      <c r="I234" s="279"/>
      <c r="J234" s="279"/>
      <c r="K234" s="279"/>
      <c r="L234" s="195"/>
      <c r="M234" s="192"/>
      <c r="N234" s="192"/>
      <c r="O234" s="195"/>
      <c r="P234" s="195"/>
    </row>
    <row r="235" spans="1:16" ht="38.25" x14ac:dyDescent="0.2">
      <c r="A235" s="186"/>
      <c r="B235" s="279" t="s">
        <v>1736</v>
      </c>
      <c r="C235" s="277" t="s">
        <v>73</v>
      </c>
      <c r="D235" s="277" t="s">
        <v>2383</v>
      </c>
      <c r="E235" s="277" t="s">
        <v>539</v>
      </c>
      <c r="F235" s="278" t="s">
        <v>52</v>
      </c>
      <c r="G235" s="279" t="s">
        <v>931</v>
      </c>
      <c r="H235" s="279"/>
      <c r="I235" s="279"/>
      <c r="J235" s="279"/>
      <c r="K235" s="279"/>
      <c r="L235" s="195"/>
      <c r="M235" s="192"/>
      <c r="N235" s="192"/>
      <c r="O235" s="195"/>
      <c r="P235" s="195"/>
    </row>
    <row r="236" spans="1:16" ht="25.5" x14ac:dyDescent="0.2">
      <c r="A236" s="186"/>
      <c r="B236" s="279" t="s">
        <v>1292</v>
      </c>
      <c r="C236" s="277" t="s">
        <v>50</v>
      </c>
      <c r="D236" s="277" t="s">
        <v>1293</v>
      </c>
      <c r="E236" s="277" t="s">
        <v>2667</v>
      </c>
      <c r="F236" s="278" t="s">
        <v>94</v>
      </c>
      <c r="G236" s="279" t="s">
        <v>2000</v>
      </c>
      <c r="H236" s="279"/>
      <c r="I236" s="279"/>
      <c r="J236" s="279"/>
      <c r="K236" s="279"/>
      <c r="L236" s="195"/>
      <c r="M236" s="192"/>
      <c r="N236" s="192"/>
      <c r="O236" s="195"/>
      <c r="P236" s="195"/>
    </row>
    <row r="237" spans="1:16" ht="25.5" x14ac:dyDescent="0.2">
      <c r="A237" s="186"/>
      <c r="B237" s="279" t="s">
        <v>1502</v>
      </c>
      <c r="C237" s="277" t="s">
        <v>50</v>
      </c>
      <c r="D237" s="277" t="s">
        <v>1503</v>
      </c>
      <c r="E237" s="277" t="s">
        <v>534</v>
      </c>
      <c r="F237" s="278" t="s">
        <v>52</v>
      </c>
      <c r="G237" s="279" t="s">
        <v>1023</v>
      </c>
      <c r="H237" s="279"/>
      <c r="I237" s="279"/>
      <c r="J237" s="279"/>
      <c r="K237" s="279"/>
      <c r="L237" s="195"/>
      <c r="M237" s="192"/>
      <c r="N237" s="192"/>
      <c r="O237" s="195"/>
      <c r="P237" s="195"/>
    </row>
    <row r="238" spans="1:16" x14ac:dyDescent="0.2">
      <c r="A238" s="186"/>
      <c r="B238" s="279" t="s">
        <v>304</v>
      </c>
      <c r="C238" s="277" t="s">
        <v>50</v>
      </c>
      <c r="D238" s="277" t="s">
        <v>305</v>
      </c>
      <c r="E238" s="277" t="s">
        <v>2711</v>
      </c>
      <c r="F238" s="278" t="s">
        <v>52</v>
      </c>
      <c r="G238" s="279" t="s">
        <v>946</v>
      </c>
      <c r="H238" s="279"/>
      <c r="I238" s="279"/>
      <c r="J238" s="279"/>
      <c r="K238" s="279"/>
      <c r="L238" s="195"/>
      <c r="M238" s="192"/>
      <c r="N238" s="192"/>
      <c r="O238" s="195"/>
      <c r="P238" s="195"/>
    </row>
    <row r="239" spans="1:16" ht="25.5" x14ac:dyDescent="0.2">
      <c r="A239" s="186"/>
      <c r="B239" s="279" t="s">
        <v>2458</v>
      </c>
      <c r="C239" s="277" t="s">
        <v>73</v>
      </c>
      <c r="D239" s="277" t="s">
        <v>2459</v>
      </c>
      <c r="E239" s="277" t="s">
        <v>534</v>
      </c>
      <c r="F239" s="278" t="s">
        <v>83</v>
      </c>
      <c r="G239" s="279" t="s">
        <v>2512</v>
      </c>
      <c r="H239" s="279"/>
      <c r="I239" s="279"/>
      <c r="J239" s="279"/>
      <c r="K239" s="279"/>
      <c r="L239" s="195"/>
      <c r="M239" s="192"/>
      <c r="N239" s="192"/>
      <c r="O239" s="195"/>
      <c r="P239" s="195"/>
    </row>
    <row r="240" spans="1:16" x14ac:dyDescent="0.2">
      <c r="A240" s="186"/>
      <c r="B240" s="279" t="s">
        <v>1739</v>
      </c>
      <c r="C240" s="277" t="s">
        <v>73</v>
      </c>
      <c r="D240" s="277" t="s">
        <v>2386</v>
      </c>
      <c r="E240" s="277" t="s">
        <v>637</v>
      </c>
      <c r="F240" s="278" t="s">
        <v>52</v>
      </c>
      <c r="G240" s="279" t="s">
        <v>1999</v>
      </c>
      <c r="H240" s="279"/>
      <c r="I240" s="279"/>
      <c r="J240" s="279"/>
      <c r="K240" s="279"/>
      <c r="L240" s="195"/>
      <c r="M240" s="192"/>
      <c r="N240" s="192"/>
      <c r="O240" s="195"/>
      <c r="P240" s="195"/>
    </row>
    <row r="241" spans="1:16" ht="38.25" x14ac:dyDescent="0.2">
      <c r="A241" s="186"/>
      <c r="B241" s="279" t="s">
        <v>1029</v>
      </c>
      <c r="C241" s="277" t="s">
        <v>73</v>
      </c>
      <c r="D241" s="277" t="s">
        <v>444</v>
      </c>
      <c r="E241" s="277" t="s">
        <v>539</v>
      </c>
      <c r="F241" s="278" t="s">
        <v>52</v>
      </c>
      <c r="G241" s="279" t="s">
        <v>2393</v>
      </c>
      <c r="H241" s="279"/>
      <c r="I241" s="279"/>
      <c r="J241" s="279"/>
      <c r="K241" s="279"/>
      <c r="L241" s="195"/>
      <c r="M241" s="192"/>
      <c r="N241" s="192"/>
      <c r="O241" s="195"/>
      <c r="P241" s="195"/>
    </row>
    <row r="242" spans="1:16" ht="25.5" x14ac:dyDescent="0.2">
      <c r="A242" s="186"/>
      <c r="B242" s="279" t="s">
        <v>358</v>
      </c>
      <c r="C242" s="277" t="s">
        <v>50</v>
      </c>
      <c r="D242" s="277" t="s">
        <v>359</v>
      </c>
      <c r="E242" s="277" t="s">
        <v>534</v>
      </c>
      <c r="F242" s="278" t="s">
        <v>52</v>
      </c>
      <c r="G242" s="279" t="s">
        <v>2491</v>
      </c>
      <c r="H242" s="279"/>
      <c r="I242" s="279"/>
      <c r="J242" s="279"/>
      <c r="K242" s="279"/>
      <c r="L242" s="195"/>
      <c r="M242" s="192"/>
      <c r="N242" s="192"/>
      <c r="O242" s="195"/>
      <c r="P242" s="195"/>
    </row>
    <row r="243" spans="1:16" x14ac:dyDescent="0.2">
      <c r="A243" s="186"/>
      <c r="B243" s="279" t="s">
        <v>2624</v>
      </c>
      <c r="C243" s="277" t="s">
        <v>73</v>
      </c>
      <c r="D243" s="277" t="s">
        <v>2625</v>
      </c>
      <c r="E243" s="277">
        <v>60</v>
      </c>
      <c r="F243" s="278" t="s">
        <v>52</v>
      </c>
      <c r="G243" s="279" t="s">
        <v>2799</v>
      </c>
      <c r="H243" s="279"/>
      <c r="I243" s="279"/>
      <c r="J243" s="279"/>
      <c r="K243" s="279"/>
      <c r="L243" s="195"/>
      <c r="M243" s="192"/>
      <c r="N243" s="192"/>
      <c r="O243" s="195"/>
      <c r="P243" s="195"/>
    </row>
    <row r="244" spans="1:16" ht="38.25" x14ac:dyDescent="0.2">
      <c r="A244" s="186"/>
      <c r="B244" s="279" t="s">
        <v>463</v>
      </c>
      <c r="C244" s="277" t="s">
        <v>50</v>
      </c>
      <c r="D244" s="277" t="s">
        <v>464</v>
      </c>
      <c r="E244" s="277" t="s">
        <v>539</v>
      </c>
      <c r="F244" s="278" t="s">
        <v>83</v>
      </c>
      <c r="G244" s="279" t="s">
        <v>2800</v>
      </c>
      <c r="H244" s="279"/>
      <c r="I244" s="279"/>
      <c r="J244" s="279"/>
      <c r="K244" s="279"/>
      <c r="L244" s="195"/>
      <c r="M244" s="192"/>
      <c r="N244" s="192"/>
      <c r="O244" s="195"/>
      <c r="P244" s="195"/>
    </row>
    <row r="245" spans="1:16" x14ac:dyDescent="0.2">
      <c r="A245" s="186"/>
      <c r="B245" s="279" t="s">
        <v>2627</v>
      </c>
      <c r="C245" s="277" t="s">
        <v>73</v>
      </c>
      <c r="D245" s="277" t="s">
        <v>2628</v>
      </c>
      <c r="E245" s="277">
        <v>82</v>
      </c>
      <c r="F245" s="278" t="s">
        <v>231</v>
      </c>
      <c r="G245" s="279" t="s">
        <v>937</v>
      </c>
      <c r="H245" s="279"/>
      <c r="I245" s="279"/>
      <c r="J245" s="279"/>
      <c r="K245" s="279"/>
      <c r="L245" s="195"/>
      <c r="M245" s="192"/>
      <c r="N245" s="192"/>
      <c r="O245" s="195"/>
      <c r="P245" s="195"/>
    </row>
    <row r="246" spans="1:16" ht="25.5" x14ac:dyDescent="0.2">
      <c r="A246" s="186"/>
      <c r="B246" s="279" t="s">
        <v>1494</v>
      </c>
      <c r="C246" s="277" t="s">
        <v>73</v>
      </c>
      <c r="D246" s="277" t="s">
        <v>1495</v>
      </c>
      <c r="E246" s="277" t="s">
        <v>534</v>
      </c>
      <c r="F246" s="278" t="s">
        <v>83</v>
      </c>
      <c r="G246" s="279" t="s">
        <v>2513</v>
      </c>
      <c r="H246" s="279"/>
      <c r="I246" s="279"/>
      <c r="J246" s="279"/>
      <c r="K246" s="279"/>
      <c r="L246" s="195"/>
      <c r="M246" s="192"/>
      <c r="N246" s="192"/>
      <c r="O246" s="195"/>
      <c r="P246" s="195"/>
    </row>
    <row r="247" spans="1:16" ht="25.5" x14ac:dyDescent="0.2">
      <c r="A247" s="186"/>
      <c r="B247" s="279" t="s">
        <v>1345</v>
      </c>
      <c r="C247" s="277" t="s">
        <v>73</v>
      </c>
      <c r="D247" s="277" t="s">
        <v>1346</v>
      </c>
      <c r="E247" s="277" t="s">
        <v>548</v>
      </c>
      <c r="F247" s="278" t="s">
        <v>52</v>
      </c>
      <c r="G247" s="279" t="s">
        <v>1985</v>
      </c>
      <c r="H247" s="279"/>
      <c r="I247" s="279"/>
      <c r="J247" s="279"/>
      <c r="K247" s="279"/>
      <c r="L247" s="195"/>
      <c r="M247" s="192"/>
      <c r="N247" s="192"/>
      <c r="O247" s="195"/>
      <c r="P247" s="195"/>
    </row>
    <row r="248" spans="1:16" x14ac:dyDescent="0.2">
      <c r="A248" s="186"/>
      <c r="B248" s="279" t="s">
        <v>795</v>
      </c>
      <c r="C248" s="277" t="s">
        <v>50</v>
      </c>
      <c r="D248" s="277" t="s">
        <v>796</v>
      </c>
      <c r="E248" s="277" t="s">
        <v>2711</v>
      </c>
      <c r="F248" s="278" t="s">
        <v>52</v>
      </c>
      <c r="G248" s="279" t="s">
        <v>944</v>
      </c>
      <c r="H248" s="279"/>
      <c r="I248" s="279"/>
      <c r="J248" s="279"/>
      <c r="K248" s="279"/>
      <c r="L248" s="195"/>
      <c r="M248" s="192"/>
      <c r="N248" s="192"/>
      <c r="O248" s="195"/>
      <c r="P248" s="195"/>
    </row>
    <row r="249" spans="1:16" ht="25.5" x14ac:dyDescent="0.2">
      <c r="A249" s="186"/>
      <c r="B249" s="279" t="s">
        <v>1033</v>
      </c>
      <c r="C249" s="277" t="s">
        <v>73</v>
      </c>
      <c r="D249" s="277" t="s">
        <v>420</v>
      </c>
      <c r="E249" s="277" t="s">
        <v>552</v>
      </c>
      <c r="F249" s="278" t="s">
        <v>419</v>
      </c>
      <c r="G249" s="279" t="s">
        <v>2793</v>
      </c>
      <c r="H249" s="279"/>
      <c r="I249" s="279"/>
      <c r="J249" s="279"/>
      <c r="K249" s="279"/>
      <c r="L249" s="195"/>
      <c r="M249" s="192"/>
      <c r="N249" s="192"/>
      <c r="O249" s="195"/>
      <c r="P249" s="195"/>
    </row>
    <row r="250" spans="1:16" x14ac:dyDescent="0.2">
      <c r="A250" s="186"/>
      <c r="B250" s="279" t="s">
        <v>1027</v>
      </c>
      <c r="C250" s="277" t="s">
        <v>73</v>
      </c>
      <c r="D250" s="277" t="s">
        <v>1028</v>
      </c>
      <c r="E250" s="277" t="s">
        <v>637</v>
      </c>
      <c r="F250" s="278" t="s">
        <v>52</v>
      </c>
      <c r="G250" s="279" t="s">
        <v>2004</v>
      </c>
      <c r="H250" s="279"/>
      <c r="I250" s="279"/>
      <c r="J250" s="279"/>
      <c r="K250" s="279"/>
      <c r="L250" s="195"/>
      <c r="M250" s="192"/>
      <c r="N250" s="192"/>
      <c r="O250" s="195"/>
      <c r="P250" s="195"/>
    </row>
    <row r="251" spans="1:16" ht="25.5" x14ac:dyDescent="0.2">
      <c r="A251" s="186"/>
      <c r="B251" s="279" t="s">
        <v>1073</v>
      </c>
      <c r="C251" s="277" t="s">
        <v>73</v>
      </c>
      <c r="D251" s="277" t="s">
        <v>886</v>
      </c>
      <c r="E251" s="277" t="s">
        <v>534</v>
      </c>
      <c r="F251" s="278" t="s">
        <v>83</v>
      </c>
      <c r="G251" s="279" t="s">
        <v>2514</v>
      </c>
      <c r="H251" s="279"/>
      <c r="I251" s="279"/>
      <c r="J251" s="279"/>
      <c r="K251" s="279"/>
      <c r="L251" s="195"/>
      <c r="M251" s="192"/>
      <c r="N251" s="192"/>
      <c r="O251" s="195"/>
      <c r="P251" s="195"/>
    </row>
    <row r="252" spans="1:16" ht="38.25" x14ac:dyDescent="0.2">
      <c r="A252" s="186"/>
      <c r="B252" s="279" t="s">
        <v>1654</v>
      </c>
      <c r="C252" s="277" t="s">
        <v>73</v>
      </c>
      <c r="D252" s="277" t="s">
        <v>2373</v>
      </c>
      <c r="E252" s="277" t="s">
        <v>539</v>
      </c>
      <c r="F252" s="278" t="s">
        <v>52</v>
      </c>
      <c r="G252" s="279" t="s">
        <v>963</v>
      </c>
      <c r="H252" s="279"/>
      <c r="I252" s="279"/>
      <c r="J252" s="279"/>
      <c r="K252" s="279"/>
      <c r="L252" s="195"/>
      <c r="M252" s="192"/>
      <c r="N252" s="192"/>
      <c r="O252" s="195"/>
      <c r="P252" s="195"/>
    </row>
    <row r="253" spans="1:16" ht="25.5" x14ac:dyDescent="0.2">
      <c r="A253" s="186"/>
      <c r="B253" s="279" t="s">
        <v>474</v>
      </c>
      <c r="C253" s="277" t="s">
        <v>50</v>
      </c>
      <c r="D253" s="277" t="s">
        <v>475</v>
      </c>
      <c r="E253" s="277" t="s">
        <v>2651</v>
      </c>
      <c r="F253" s="278" t="s">
        <v>52</v>
      </c>
      <c r="G253" s="279" t="s">
        <v>1032</v>
      </c>
      <c r="H253" s="279"/>
      <c r="I253" s="279"/>
      <c r="J253" s="279"/>
      <c r="K253" s="279"/>
      <c r="L253" s="195"/>
      <c r="M253" s="192"/>
      <c r="N253" s="192"/>
      <c r="O253" s="195"/>
      <c r="P253" s="195"/>
    </row>
    <row r="254" spans="1:16" ht="38.25" x14ac:dyDescent="0.2">
      <c r="A254" s="186"/>
      <c r="B254" s="279" t="s">
        <v>1089</v>
      </c>
      <c r="C254" s="277" t="s">
        <v>73</v>
      </c>
      <c r="D254" s="277" t="s">
        <v>1090</v>
      </c>
      <c r="E254" s="277" t="s">
        <v>539</v>
      </c>
      <c r="F254" s="278" t="s">
        <v>52</v>
      </c>
      <c r="G254" s="279" t="s">
        <v>931</v>
      </c>
      <c r="H254" s="279"/>
      <c r="I254" s="279"/>
      <c r="J254" s="279"/>
      <c r="K254" s="279"/>
      <c r="L254" s="195"/>
      <c r="M254" s="192"/>
      <c r="N254" s="192"/>
      <c r="O254" s="195"/>
      <c r="P254" s="195"/>
    </row>
    <row r="255" spans="1:16" ht="38.25" x14ac:dyDescent="0.2">
      <c r="A255" s="186"/>
      <c r="B255" s="279" t="s">
        <v>480</v>
      </c>
      <c r="C255" s="277" t="s">
        <v>50</v>
      </c>
      <c r="D255" s="277" t="s">
        <v>481</v>
      </c>
      <c r="E255" s="277" t="s">
        <v>539</v>
      </c>
      <c r="F255" s="278" t="s">
        <v>52</v>
      </c>
      <c r="G255" s="279" t="s">
        <v>1094</v>
      </c>
      <c r="H255" s="279"/>
      <c r="I255" s="279"/>
      <c r="J255" s="279"/>
      <c r="K255" s="279"/>
      <c r="L255" s="195"/>
      <c r="M255" s="192"/>
      <c r="N255" s="192"/>
      <c r="O255" s="195"/>
      <c r="P255" s="195"/>
    </row>
    <row r="256" spans="1:16" ht="38.25" x14ac:dyDescent="0.2">
      <c r="A256" s="186"/>
      <c r="B256" s="279" t="s">
        <v>486</v>
      </c>
      <c r="C256" s="277" t="s">
        <v>50</v>
      </c>
      <c r="D256" s="277" t="s">
        <v>487</v>
      </c>
      <c r="E256" s="277" t="s">
        <v>539</v>
      </c>
      <c r="F256" s="278" t="s">
        <v>52</v>
      </c>
      <c r="G256" s="279" t="s">
        <v>2006</v>
      </c>
      <c r="H256" s="279"/>
      <c r="I256" s="279"/>
      <c r="J256" s="279"/>
      <c r="K256" s="279"/>
      <c r="L256" s="195"/>
      <c r="M256" s="192"/>
      <c r="N256" s="192"/>
      <c r="O256" s="195"/>
      <c r="P256" s="195"/>
    </row>
    <row r="257" spans="1:16" ht="25.5" x14ac:dyDescent="0.2">
      <c r="A257" s="186"/>
      <c r="B257" s="279" t="s">
        <v>1024</v>
      </c>
      <c r="C257" s="277" t="s">
        <v>73</v>
      </c>
      <c r="D257" s="277" t="s">
        <v>797</v>
      </c>
      <c r="E257" s="277" t="s">
        <v>537</v>
      </c>
      <c r="F257" s="278" t="s">
        <v>52</v>
      </c>
      <c r="G257" s="279" t="s">
        <v>1093</v>
      </c>
      <c r="H257" s="279"/>
      <c r="I257" s="279"/>
      <c r="J257" s="279"/>
      <c r="K257" s="279"/>
      <c r="L257" s="195"/>
      <c r="M257" s="192"/>
      <c r="N257" s="192"/>
      <c r="O257" s="195"/>
      <c r="P257" s="195"/>
    </row>
    <row r="258" spans="1:16" ht="25.5" x14ac:dyDescent="0.2">
      <c r="A258" s="186"/>
      <c r="B258" s="279" t="s">
        <v>58</v>
      </c>
      <c r="C258" s="277" t="s">
        <v>50</v>
      </c>
      <c r="D258" s="277" t="s">
        <v>59</v>
      </c>
      <c r="E258" s="277" t="s">
        <v>2654</v>
      </c>
      <c r="F258" s="278" t="s">
        <v>43</v>
      </c>
      <c r="G258" s="279" t="s">
        <v>992</v>
      </c>
      <c r="H258" s="279"/>
      <c r="I258" s="279"/>
      <c r="J258" s="279"/>
      <c r="K258" s="279"/>
      <c r="L258" s="195"/>
      <c r="M258" s="192"/>
      <c r="N258" s="192"/>
      <c r="O258" s="195"/>
      <c r="P258" s="195"/>
    </row>
    <row r="259" spans="1:16" ht="25.5" x14ac:dyDescent="0.2">
      <c r="A259" s="186"/>
      <c r="B259" s="279" t="s">
        <v>1690</v>
      </c>
      <c r="C259" s="277" t="s">
        <v>73</v>
      </c>
      <c r="D259" s="277" t="s">
        <v>1691</v>
      </c>
      <c r="E259" s="277" t="s">
        <v>534</v>
      </c>
      <c r="F259" s="278" t="s">
        <v>52</v>
      </c>
      <c r="G259" s="279" t="s">
        <v>1052</v>
      </c>
      <c r="H259" s="279"/>
      <c r="I259" s="279"/>
      <c r="J259" s="279"/>
      <c r="K259" s="279"/>
      <c r="L259" s="195"/>
      <c r="M259" s="192"/>
      <c r="N259" s="192"/>
      <c r="O259" s="195"/>
      <c r="P259" s="195"/>
    </row>
    <row r="260" spans="1:16" ht="25.5" x14ac:dyDescent="0.2">
      <c r="A260" s="186"/>
      <c r="B260" s="279" t="s">
        <v>1035</v>
      </c>
      <c r="C260" s="277" t="s">
        <v>73</v>
      </c>
      <c r="D260" s="277" t="s">
        <v>1036</v>
      </c>
      <c r="E260" s="277" t="s">
        <v>552</v>
      </c>
      <c r="F260" s="278" t="s">
        <v>52</v>
      </c>
      <c r="G260" s="279" t="s">
        <v>2801</v>
      </c>
      <c r="H260" s="279"/>
      <c r="I260" s="279"/>
      <c r="J260" s="279"/>
      <c r="K260" s="279"/>
      <c r="L260" s="195"/>
      <c r="M260" s="192"/>
      <c r="N260" s="192"/>
      <c r="O260" s="195"/>
      <c r="P260" s="195"/>
    </row>
    <row r="261" spans="1:16" ht="25.5" x14ac:dyDescent="0.2">
      <c r="A261" s="186"/>
      <c r="B261" s="279" t="s">
        <v>297</v>
      </c>
      <c r="C261" s="277" t="s">
        <v>50</v>
      </c>
      <c r="D261" s="277" t="s">
        <v>298</v>
      </c>
      <c r="E261" s="277" t="s">
        <v>2711</v>
      </c>
      <c r="F261" s="278" t="s">
        <v>52</v>
      </c>
      <c r="G261" s="279" t="s">
        <v>944</v>
      </c>
      <c r="H261" s="279"/>
      <c r="I261" s="279"/>
      <c r="J261" s="279"/>
      <c r="K261" s="279"/>
      <c r="L261" s="195"/>
      <c r="M261" s="192"/>
      <c r="N261" s="192"/>
      <c r="O261" s="195"/>
      <c r="P261" s="195"/>
    </row>
    <row r="262" spans="1:16" ht="25.5" x14ac:dyDescent="0.2">
      <c r="A262" s="186"/>
      <c r="B262" s="279" t="s">
        <v>1566</v>
      </c>
      <c r="C262" s="277" t="s">
        <v>50</v>
      </c>
      <c r="D262" s="277" t="s">
        <v>1567</v>
      </c>
      <c r="E262" s="277" t="s">
        <v>534</v>
      </c>
      <c r="F262" s="278" t="s">
        <v>52</v>
      </c>
      <c r="G262" s="279" t="s">
        <v>1032</v>
      </c>
      <c r="H262" s="279"/>
      <c r="I262" s="279"/>
      <c r="J262" s="279"/>
      <c r="K262" s="279"/>
      <c r="L262" s="195"/>
      <c r="M262" s="192"/>
      <c r="N262" s="192"/>
      <c r="O262" s="195"/>
      <c r="P262" s="195"/>
    </row>
    <row r="263" spans="1:16" ht="38.25" x14ac:dyDescent="0.2">
      <c r="A263" s="186"/>
      <c r="B263" s="279" t="s">
        <v>825</v>
      </c>
      <c r="C263" s="277" t="s">
        <v>50</v>
      </c>
      <c r="D263" s="277" t="s">
        <v>826</v>
      </c>
      <c r="E263" s="277" t="s">
        <v>539</v>
      </c>
      <c r="F263" s="278" t="s">
        <v>83</v>
      </c>
      <c r="G263" s="279" t="s">
        <v>2802</v>
      </c>
      <c r="H263" s="279"/>
      <c r="I263" s="279"/>
      <c r="J263" s="279"/>
      <c r="K263" s="279"/>
      <c r="L263" s="195"/>
      <c r="M263" s="192"/>
      <c r="N263" s="192"/>
      <c r="O263" s="195"/>
      <c r="P263" s="195"/>
    </row>
    <row r="264" spans="1:16" ht="38.25" x14ac:dyDescent="0.2">
      <c r="A264" s="186"/>
      <c r="B264" s="279" t="s">
        <v>1652</v>
      </c>
      <c r="C264" s="277" t="s">
        <v>50</v>
      </c>
      <c r="D264" s="277" t="s">
        <v>2594</v>
      </c>
      <c r="E264" s="277" t="s">
        <v>539</v>
      </c>
      <c r="F264" s="278" t="s">
        <v>52</v>
      </c>
      <c r="G264" s="279" t="s">
        <v>933</v>
      </c>
      <c r="H264" s="279"/>
      <c r="I264" s="279"/>
      <c r="J264" s="279"/>
      <c r="K264" s="279"/>
      <c r="L264" s="195"/>
      <c r="M264" s="192"/>
      <c r="N264" s="192"/>
      <c r="O264" s="195"/>
      <c r="P264" s="195"/>
    </row>
    <row r="265" spans="1:16" ht="38.25" x14ac:dyDescent="0.2">
      <c r="A265" s="186"/>
      <c r="B265" s="279" t="s">
        <v>1009</v>
      </c>
      <c r="C265" s="277" t="s">
        <v>73</v>
      </c>
      <c r="D265" s="277" t="s">
        <v>896</v>
      </c>
      <c r="E265" s="277" t="s">
        <v>539</v>
      </c>
      <c r="F265" s="278" t="s">
        <v>52</v>
      </c>
      <c r="G265" s="279" t="s">
        <v>985</v>
      </c>
      <c r="H265" s="279"/>
      <c r="I265" s="279"/>
      <c r="J265" s="279"/>
      <c r="K265" s="279"/>
      <c r="L265" s="195"/>
      <c r="M265" s="192"/>
      <c r="N265" s="192"/>
      <c r="O265" s="195"/>
      <c r="P265" s="195"/>
    </row>
    <row r="266" spans="1:16" ht="38.25" x14ac:dyDescent="0.2">
      <c r="A266" s="186"/>
      <c r="B266" s="279" t="s">
        <v>484</v>
      </c>
      <c r="C266" s="277" t="s">
        <v>50</v>
      </c>
      <c r="D266" s="277" t="s">
        <v>485</v>
      </c>
      <c r="E266" s="277" t="s">
        <v>539</v>
      </c>
      <c r="F266" s="278" t="s">
        <v>52</v>
      </c>
      <c r="G266" s="279" t="s">
        <v>2007</v>
      </c>
      <c r="H266" s="279"/>
      <c r="I266" s="279"/>
      <c r="J266" s="279"/>
      <c r="K266" s="279"/>
      <c r="L266" s="195"/>
      <c r="M266" s="192"/>
      <c r="N266" s="192"/>
      <c r="O266" s="195"/>
      <c r="P266" s="195"/>
    </row>
    <row r="267" spans="1:16" ht="38.25" x14ac:dyDescent="0.2">
      <c r="A267" s="186"/>
      <c r="B267" s="279" t="s">
        <v>1061</v>
      </c>
      <c r="C267" s="277" t="s">
        <v>73</v>
      </c>
      <c r="D267" s="277" t="s">
        <v>1062</v>
      </c>
      <c r="E267" s="277" t="s">
        <v>539</v>
      </c>
      <c r="F267" s="278" t="s">
        <v>52</v>
      </c>
      <c r="G267" s="279" t="s">
        <v>2008</v>
      </c>
      <c r="H267" s="279"/>
      <c r="I267" s="279"/>
      <c r="J267" s="279"/>
      <c r="K267" s="279"/>
      <c r="L267" s="195"/>
      <c r="M267" s="192"/>
      <c r="N267" s="192"/>
      <c r="O267" s="195"/>
      <c r="P267" s="195"/>
    </row>
    <row r="268" spans="1:16" ht="38.25" x14ac:dyDescent="0.2">
      <c r="A268" s="186"/>
      <c r="B268" s="279" t="s">
        <v>1504</v>
      </c>
      <c r="C268" s="277" t="s">
        <v>50</v>
      </c>
      <c r="D268" s="277" t="s">
        <v>1505</v>
      </c>
      <c r="E268" s="277" t="s">
        <v>2727</v>
      </c>
      <c r="F268" s="278" t="s">
        <v>52</v>
      </c>
      <c r="G268" s="279" t="s">
        <v>993</v>
      </c>
      <c r="H268" s="279"/>
      <c r="I268" s="279"/>
      <c r="J268" s="279"/>
      <c r="K268" s="279"/>
      <c r="L268" s="195"/>
      <c r="M268" s="192"/>
      <c r="N268" s="195"/>
      <c r="O268" s="195"/>
      <c r="P268" s="195"/>
    </row>
    <row r="269" spans="1:16" ht="38.25" x14ac:dyDescent="0.2">
      <c r="A269" s="186"/>
      <c r="B269" s="279" t="s">
        <v>1619</v>
      </c>
      <c r="C269" s="277" t="s">
        <v>50</v>
      </c>
      <c r="D269" s="277" t="s">
        <v>1620</v>
      </c>
      <c r="E269" s="277" t="s">
        <v>539</v>
      </c>
      <c r="F269" s="278" t="s">
        <v>83</v>
      </c>
      <c r="G269" s="279" t="s">
        <v>2803</v>
      </c>
      <c r="H269" s="279"/>
      <c r="I269" s="279"/>
      <c r="J269" s="279"/>
      <c r="K269" s="279"/>
      <c r="L269" s="195"/>
      <c r="M269" s="195"/>
      <c r="N269" s="192"/>
      <c r="O269" s="192"/>
      <c r="P269" s="195"/>
    </row>
    <row r="270" spans="1:16" ht="38.25" x14ac:dyDescent="0.2">
      <c r="A270" s="186"/>
      <c r="B270" s="279" t="s">
        <v>1044</v>
      </c>
      <c r="C270" s="277" t="s">
        <v>73</v>
      </c>
      <c r="D270" s="277" t="s">
        <v>443</v>
      </c>
      <c r="E270" s="277" t="s">
        <v>539</v>
      </c>
      <c r="F270" s="278" t="s">
        <v>52</v>
      </c>
      <c r="G270" s="279" t="s">
        <v>2011</v>
      </c>
      <c r="H270" s="279"/>
      <c r="I270" s="279"/>
      <c r="J270" s="279"/>
      <c r="K270" s="279"/>
      <c r="L270" s="195"/>
      <c r="M270" s="192"/>
      <c r="N270" s="192"/>
      <c r="O270" s="192"/>
      <c r="P270" s="195"/>
    </row>
    <row r="271" spans="1:16" ht="25.5" x14ac:dyDescent="0.2">
      <c r="A271" s="186"/>
      <c r="B271" s="279" t="s">
        <v>1040</v>
      </c>
      <c r="C271" s="277" t="s">
        <v>73</v>
      </c>
      <c r="D271" s="277" t="s">
        <v>1041</v>
      </c>
      <c r="E271" s="277" t="s">
        <v>537</v>
      </c>
      <c r="F271" s="278" t="s">
        <v>52</v>
      </c>
      <c r="G271" s="279" t="s">
        <v>2001</v>
      </c>
      <c r="H271" s="279"/>
      <c r="I271" s="279"/>
      <c r="J271" s="279"/>
      <c r="K271" s="279"/>
      <c r="L271" s="195"/>
      <c r="M271" s="192"/>
      <c r="N271" s="235"/>
      <c r="O271" s="235"/>
      <c r="P271" s="195"/>
    </row>
    <row r="272" spans="1:16" x14ac:dyDescent="0.2">
      <c r="A272" s="186"/>
      <c r="B272" s="279" t="s">
        <v>1045</v>
      </c>
      <c r="C272" s="277" t="s">
        <v>73</v>
      </c>
      <c r="D272" s="277" t="s">
        <v>423</v>
      </c>
      <c r="E272" s="277" t="s">
        <v>537</v>
      </c>
      <c r="F272" s="278" t="s">
        <v>52</v>
      </c>
      <c r="G272" s="279" t="s">
        <v>2793</v>
      </c>
      <c r="H272" s="279"/>
      <c r="I272" s="279"/>
      <c r="J272" s="279"/>
      <c r="K272" s="279"/>
      <c r="L272" s="195"/>
      <c r="M272" s="235"/>
      <c r="N272" s="192"/>
      <c r="O272" s="192"/>
      <c r="P272" s="195"/>
    </row>
    <row r="273" spans="1:16" ht="38.25" x14ac:dyDescent="0.2">
      <c r="A273" s="186"/>
      <c r="B273" s="279" t="s">
        <v>1026</v>
      </c>
      <c r="C273" s="277" t="s">
        <v>73</v>
      </c>
      <c r="D273" s="277" t="s">
        <v>436</v>
      </c>
      <c r="E273" s="277" t="s">
        <v>539</v>
      </c>
      <c r="F273" s="278" t="s">
        <v>52</v>
      </c>
      <c r="G273" s="279" t="s">
        <v>987</v>
      </c>
      <c r="H273" s="279"/>
      <c r="I273" s="279"/>
      <c r="J273" s="279"/>
      <c r="K273" s="279"/>
      <c r="L273" s="195"/>
      <c r="M273" s="192"/>
      <c r="N273" s="192"/>
      <c r="O273" s="192"/>
      <c r="P273" s="195"/>
    </row>
    <row r="274" spans="1:16" ht="25.5" x14ac:dyDescent="0.2">
      <c r="A274" s="186"/>
      <c r="B274" s="279" t="s">
        <v>1506</v>
      </c>
      <c r="C274" s="277" t="s">
        <v>50</v>
      </c>
      <c r="D274" s="277" t="s">
        <v>1507</v>
      </c>
      <c r="E274" s="277" t="s">
        <v>534</v>
      </c>
      <c r="F274" s="278" t="s">
        <v>52</v>
      </c>
      <c r="G274" s="279" t="s">
        <v>2515</v>
      </c>
      <c r="H274" s="279"/>
      <c r="I274" s="279"/>
      <c r="J274" s="279"/>
      <c r="K274" s="279"/>
      <c r="L274" s="195"/>
      <c r="M274" s="192"/>
      <c r="N274" s="192"/>
      <c r="O274" s="192"/>
      <c r="P274" s="195"/>
    </row>
    <row r="275" spans="1:16" ht="38.25" x14ac:dyDescent="0.2">
      <c r="A275" s="186"/>
      <c r="B275" s="279" t="s">
        <v>1021</v>
      </c>
      <c r="C275" s="277" t="s">
        <v>73</v>
      </c>
      <c r="D275" s="277" t="s">
        <v>1022</v>
      </c>
      <c r="E275" s="277" t="s">
        <v>590</v>
      </c>
      <c r="F275" s="278" t="s">
        <v>43</v>
      </c>
      <c r="G275" s="279" t="s">
        <v>597</v>
      </c>
      <c r="H275" s="279"/>
      <c r="I275" s="279"/>
      <c r="J275" s="279"/>
      <c r="K275" s="279"/>
      <c r="L275" s="195"/>
      <c r="M275" s="192"/>
      <c r="N275" s="192"/>
      <c r="O275" s="192"/>
      <c r="P275" s="195"/>
    </row>
    <row r="276" spans="1:16" ht="38.25" x14ac:dyDescent="0.2">
      <c r="A276" s="186"/>
      <c r="B276" s="279" t="s">
        <v>971</v>
      </c>
      <c r="C276" s="277" t="s">
        <v>73</v>
      </c>
      <c r="D276" s="277" t="s">
        <v>787</v>
      </c>
      <c r="E276" s="277" t="s">
        <v>590</v>
      </c>
      <c r="F276" s="278" t="s">
        <v>52</v>
      </c>
      <c r="G276" s="279" t="s">
        <v>981</v>
      </c>
      <c r="H276" s="279"/>
      <c r="I276" s="279"/>
      <c r="J276" s="279"/>
      <c r="K276" s="279"/>
      <c r="L276" s="195"/>
      <c r="M276" s="192"/>
      <c r="N276" s="192"/>
      <c r="O276" s="192"/>
      <c r="P276" s="195"/>
    </row>
    <row r="277" spans="1:16" ht="25.5" x14ac:dyDescent="0.2">
      <c r="A277" s="186"/>
      <c r="B277" s="279" t="s">
        <v>371</v>
      </c>
      <c r="C277" s="277" t="s">
        <v>50</v>
      </c>
      <c r="D277" s="277" t="s">
        <v>372</v>
      </c>
      <c r="E277" s="277" t="s">
        <v>534</v>
      </c>
      <c r="F277" s="278" t="s">
        <v>52</v>
      </c>
      <c r="G277" s="279" t="s">
        <v>1984</v>
      </c>
      <c r="H277" s="279"/>
      <c r="I277" s="279"/>
      <c r="J277" s="279"/>
      <c r="K277" s="279"/>
      <c r="L277" s="195"/>
      <c r="M277" s="192"/>
      <c r="N277" s="192"/>
      <c r="O277" s="192"/>
      <c r="P277" s="195"/>
    </row>
    <row r="278" spans="1:16" ht="25.5" x14ac:dyDescent="0.2">
      <c r="A278" s="186"/>
      <c r="B278" s="279" t="s">
        <v>249</v>
      </c>
      <c r="C278" s="277" t="s">
        <v>50</v>
      </c>
      <c r="D278" s="277" t="s">
        <v>250</v>
      </c>
      <c r="E278" s="277" t="s">
        <v>2698</v>
      </c>
      <c r="F278" s="278" t="s">
        <v>43</v>
      </c>
      <c r="G278" s="279" t="s">
        <v>1135</v>
      </c>
      <c r="H278" s="279"/>
      <c r="I278" s="279"/>
      <c r="J278" s="279"/>
      <c r="K278" s="279"/>
      <c r="L278" s="195"/>
      <c r="M278" s="192"/>
      <c r="N278" s="192"/>
      <c r="O278" s="192"/>
      <c r="P278" s="195"/>
    </row>
    <row r="279" spans="1:16" ht="25.5" x14ac:dyDescent="0.2">
      <c r="A279" s="186"/>
      <c r="B279" s="279" t="s">
        <v>1003</v>
      </c>
      <c r="C279" s="277" t="s">
        <v>73</v>
      </c>
      <c r="D279" s="277" t="s">
        <v>888</v>
      </c>
      <c r="E279" s="277" t="s">
        <v>534</v>
      </c>
      <c r="F279" s="278" t="s">
        <v>83</v>
      </c>
      <c r="G279" s="279" t="s">
        <v>2517</v>
      </c>
      <c r="H279" s="279"/>
      <c r="I279" s="279"/>
      <c r="J279" s="279"/>
      <c r="K279" s="279"/>
      <c r="L279" s="195"/>
      <c r="M279" s="192"/>
      <c r="N279" s="192"/>
      <c r="O279" s="192"/>
      <c r="P279" s="195"/>
    </row>
    <row r="280" spans="1:16" ht="25.5" x14ac:dyDescent="0.2">
      <c r="A280" s="186"/>
      <c r="B280" s="279" t="s">
        <v>56</v>
      </c>
      <c r="C280" s="277" t="s">
        <v>50</v>
      </c>
      <c r="D280" s="277" t="s">
        <v>835</v>
      </c>
      <c r="E280" s="277" t="s">
        <v>2649</v>
      </c>
      <c r="F280" s="278" t="s">
        <v>52</v>
      </c>
      <c r="G280" s="279" t="s">
        <v>931</v>
      </c>
      <c r="H280" s="279"/>
      <c r="I280" s="279"/>
      <c r="J280" s="279"/>
      <c r="K280" s="279"/>
      <c r="L280" s="195"/>
      <c r="M280" s="192"/>
      <c r="N280" s="192"/>
      <c r="O280" s="192"/>
      <c r="P280" s="195"/>
    </row>
    <row r="281" spans="1:16" ht="25.5" x14ac:dyDescent="0.2">
      <c r="A281" s="186"/>
      <c r="B281" s="279" t="s">
        <v>1046</v>
      </c>
      <c r="C281" s="277" t="s">
        <v>73</v>
      </c>
      <c r="D281" s="277" t="s">
        <v>460</v>
      </c>
      <c r="E281" s="277" t="s">
        <v>552</v>
      </c>
      <c r="F281" s="278" t="s">
        <v>52</v>
      </c>
      <c r="G281" s="279" t="s">
        <v>2394</v>
      </c>
      <c r="H281" s="279"/>
      <c r="I281" s="279"/>
      <c r="J281" s="279"/>
      <c r="K281" s="279"/>
      <c r="L281" s="195"/>
      <c r="M281" s="192"/>
      <c r="N281" s="192"/>
      <c r="O281" s="192"/>
      <c r="P281" s="195"/>
    </row>
    <row r="282" spans="1:16" ht="25.5" x14ac:dyDescent="0.2">
      <c r="A282" s="186"/>
      <c r="B282" s="279" t="s">
        <v>2320</v>
      </c>
      <c r="C282" s="277" t="s">
        <v>73</v>
      </c>
      <c r="D282" s="277" t="s">
        <v>2321</v>
      </c>
      <c r="E282" s="277" t="s">
        <v>548</v>
      </c>
      <c r="F282" s="278" t="s">
        <v>43</v>
      </c>
      <c r="G282" s="279" t="s">
        <v>2548</v>
      </c>
      <c r="H282" s="279"/>
      <c r="I282" s="279"/>
      <c r="J282" s="279"/>
      <c r="K282" s="279"/>
      <c r="L282" s="195"/>
      <c r="M282" s="192"/>
      <c r="N282" s="192"/>
      <c r="O282" s="192"/>
      <c r="P282" s="195"/>
    </row>
    <row r="283" spans="1:16" ht="38.25" x14ac:dyDescent="0.2">
      <c r="A283" s="186"/>
      <c r="B283" s="279" t="s">
        <v>1034</v>
      </c>
      <c r="C283" s="277" t="s">
        <v>73</v>
      </c>
      <c r="D283" s="277" t="s">
        <v>230</v>
      </c>
      <c r="E283" s="277" t="s">
        <v>590</v>
      </c>
      <c r="F283" s="278" t="s">
        <v>52</v>
      </c>
      <c r="G283" s="279" t="s">
        <v>953</v>
      </c>
      <c r="H283" s="279"/>
      <c r="I283" s="279"/>
      <c r="J283" s="279"/>
      <c r="K283" s="279"/>
      <c r="L283" s="195"/>
      <c r="M283" s="192"/>
      <c r="N283" s="192"/>
      <c r="O283" s="192"/>
      <c r="P283" s="195"/>
    </row>
    <row r="284" spans="1:16" ht="38.25" x14ac:dyDescent="0.2">
      <c r="A284" s="186"/>
      <c r="B284" s="279" t="s">
        <v>1088</v>
      </c>
      <c r="C284" s="277" t="s">
        <v>73</v>
      </c>
      <c r="D284" s="277" t="s">
        <v>898</v>
      </c>
      <c r="E284" s="277" t="s">
        <v>539</v>
      </c>
      <c r="F284" s="278" t="s">
        <v>52</v>
      </c>
      <c r="G284" s="279" t="s">
        <v>987</v>
      </c>
      <c r="H284" s="279"/>
      <c r="I284" s="279"/>
      <c r="J284" s="279"/>
      <c r="K284" s="279"/>
      <c r="L284" s="195"/>
      <c r="M284" s="192"/>
      <c r="N284" s="192"/>
      <c r="O284" s="192"/>
      <c r="P284" s="195"/>
    </row>
    <row r="285" spans="1:16" ht="25.5" x14ac:dyDescent="0.2">
      <c r="A285" s="186"/>
      <c r="B285" s="279" t="s">
        <v>863</v>
      </c>
      <c r="C285" s="277" t="s">
        <v>50</v>
      </c>
      <c r="D285" s="277" t="s">
        <v>864</v>
      </c>
      <c r="E285" s="277" t="s">
        <v>2666</v>
      </c>
      <c r="F285" s="278" t="s">
        <v>94</v>
      </c>
      <c r="G285" s="279" t="s">
        <v>2516</v>
      </c>
      <c r="H285" s="279"/>
      <c r="I285" s="279"/>
      <c r="J285" s="279"/>
      <c r="K285" s="279"/>
      <c r="L285" s="195"/>
      <c r="M285" s="192"/>
      <c r="N285" s="192"/>
      <c r="O285" s="192"/>
      <c r="P285" s="195"/>
    </row>
    <row r="286" spans="1:16" ht="25.5" x14ac:dyDescent="0.2">
      <c r="A286" s="186"/>
      <c r="B286" s="279" t="s">
        <v>2358</v>
      </c>
      <c r="C286" s="277" t="s">
        <v>50</v>
      </c>
      <c r="D286" s="277" t="s">
        <v>2359</v>
      </c>
      <c r="E286" s="277" t="s">
        <v>552</v>
      </c>
      <c r="F286" s="278" t="s">
        <v>83</v>
      </c>
      <c r="G286" s="279" t="s">
        <v>2518</v>
      </c>
      <c r="H286" s="279"/>
      <c r="I286" s="279"/>
      <c r="J286" s="279"/>
      <c r="K286" s="279"/>
      <c r="L286" s="195"/>
      <c r="M286" s="192"/>
      <c r="N286" s="236"/>
      <c r="O286" s="236"/>
      <c r="P286" s="195"/>
    </row>
    <row r="287" spans="1:16" ht="38.25" x14ac:dyDescent="0.2">
      <c r="A287" s="186"/>
      <c r="B287" s="279" t="s">
        <v>2380</v>
      </c>
      <c r="C287" s="277" t="s">
        <v>73</v>
      </c>
      <c r="D287" s="277" t="s">
        <v>2381</v>
      </c>
      <c r="E287" s="277" t="s">
        <v>539</v>
      </c>
      <c r="F287" s="278" t="s">
        <v>52</v>
      </c>
      <c r="G287" s="279" t="s">
        <v>937</v>
      </c>
      <c r="H287" s="279"/>
      <c r="I287" s="279"/>
      <c r="J287" s="279"/>
      <c r="K287" s="279"/>
      <c r="L287" s="195"/>
      <c r="M287" s="236"/>
      <c r="N287" s="236"/>
      <c r="O287" s="236"/>
      <c r="P287" s="195"/>
    </row>
    <row r="288" spans="1:16" ht="25.5" x14ac:dyDescent="0.2">
      <c r="A288" s="186"/>
      <c r="B288" s="279" t="s">
        <v>1398</v>
      </c>
      <c r="C288" s="277" t="s">
        <v>50</v>
      </c>
      <c r="D288" s="277" t="s">
        <v>1399</v>
      </c>
      <c r="E288" s="277" t="s">
        <v>2685</v>
      </c>
      <c r="F288" s="278" t="s">
        <v>52</v>
      </c>
      <c r="G288" s="279" t="s">
        <v>2003</v>
      </c>
      <c r="H288" s="279"/>
      <c r="I288" s="279"/>
      <c r="J288" s="279"/>
      <c r="K288" s="279"/>
      <c r="L288" s="195"/>
      <c r="M288" s="236"/>
      <c r="N288" s="236"/>
      <c r="O288" s="236"/>
      <c r="P288" s="195"/>
    </row>
    <row r="289" spans="1:16" ht="25.5" x14ac:dyDescent="0.2">
      <c r="A289" s="186"/>
      <c r="B289" s="279" t="s">
        <v>103</v>
      </c>
      <c r="C289" s="277" t="s">
        <v>50</v>
      </c>
      <c r="D289" s="277" t="s">
        <v>1251</v>
      </c>
      <c r="E289" s="277" t="s">
        <v>2668</v>
      </c>
      <c r="F289" s="278" t="s">
        <v>61</v>
      </c>
      <c r="G289" s="279" t="s">
        <v>2010</v>
      </c>
      <c r="H289" s="279"/>
      <c r="I289" s="279"/>
      <c r="J289" s="279"/>
      <c r="K289" s="279"/>
      <c r="L289" s="195"/>
      <c r="M289" s="236"/>
      <c r="N289" s="236"/>
      <c r="O289" s="236"/>
      <c r="P289" s="195"/>
    </row>
    <row r="290" spans="1:16" x14ac:dyDescent="0.2">
      <c r="A290" s="186"/>
      <c r="B290" s="279" t="s">
        <v>784</v>
      </c>
      <c r="C290" s="277" t="s">
        <v>50</v>
      </c>
      <c r="D290" s="277" t="s">
        <v>785</v>
      </c>
      <c r="E290" s="277" t="s">
        <v>2685</v>
      </c>
      <c r="F290" s="278" t="s">
        <v>52</v>
      </c>
      <c r="G290" s="279" t="s">
        <v>938</v>
      </c>
      <c r="H290" s="279"/>
      <c r="I290" s="279"/>
      <c r="J290" s="279"/>
      <c r="K290" s="279"/>
      <c r="L290" s="195"/>
      <c r="M290" s="236"/>
      <c r="N290" s="236"/>
      <c r="O290" s="236"/>
      <c r="P290" s="195"/>
    </row>
    <row r="291" spans="1:16" ht="25.5" x14ac:dyDescent="0.2">
      <c r="A291" s="186"/>
      <c r="B291" s="279" t="s">
        <v>335</v>
      </c>
      <c r="C291" s="277" t="s">
        <v>50</v>
      </c>
      <c r="D291" s="277" t="s">
        <v>336</v>
      </c>
      <c r="E291" s="277" t="s">
        <v>534</v>
      </c>
      <c r="F291" s="278" t="s">
        <v>52</v>
      </c>
      <c r="G291" s="279" t="s">
        <v>2519</v>
      </c>
      <c r="H291" s="279"/>
      <c r="I291" s="279"/>
      <c r="J291" s="279"/>
      <c r="K291" s="279"/>
      <c r="L291" s="195"/>
      <c r="M291" s="236"/>
      <c r="N291" s="236"/>
      <c r="O291" s="236"/>
      <c r="P291" s="195"/>
    </row>
    <row r="292" spans="1:16" ht="25.5" x14ac:dyDescent="0.2">
      <c r="A292" s="186"/>
      <c r="B292" s="279" t="s">
        <v>1417</v>
      </c>
      <c r="C292" s="277" t="s">
        <v>50</v>
      </c>
      <c r="D292" s="277" t="s">
        <v>1418</v>
      </c>
      <c r="E292" s="277" t="s">
        <v>2696</v>
      </c>
      <c r="F292" s="278" t="s">
        <v>43</v>
      </c>
      <c r="G292" s="279" t="s">
        <v>2507</v>
      </c>
      <c r="H292" s="279"/>
      <c r="I292" s="279"/>
      <c r="J292" s="279"/>
      <c r="K292" s="279"/>
      <c r="L292" s="195"/>
      <c r="M292" s="236"/>
      <c r="N292" s="236"/>
      <c r="O292" s="236"/>
      <c r="P292" s="195"/>
    </row>
    <row r="293" spans="1:16" ht="25.5" x14ac:dyDescent="0.2">
      <c r="A293" s="186"/>
      <c r="B293" s="279" t="s">
        <v>352</v>
      </c>
      <c r="C293" s="277" t="s">
        <v>50</v>
      </c>
      <c r="D293" s="277" t="s">
        <v>1462</v>
      </c>
      <c r="E293" s="277" t="s">
        <v>534</v>
      </c>
      <c r="F293" s="278" t="s">
        <v>52</v>
      </c>
      <c r="G293" s="279" t="s">
        <v>2013</v>
      </c>
      <c r="H293" s="279"/>
      <c r="I293" s="279"/>
      <c r="J293" s="279"/>
      <c r="K293" s="279"/>
      <c r="L293" s="195"/>
      <c r="M293" s="236"/>
      <c r="N293" s="236"/>
      <c r="O293" s="236"/>
      <c r="P293" s="195"/>
    </row>
    <row r="294" spans="1:16" ht="38.25" x14ac:dyDescent="0.2">
      <c r="A294" s="186"/>
      <c r="B294" s="279" t="s">
        <v>1049</v>
      </c>
      <c r="C294" s="277" t="s">
        <v>73</v>
      </c>
      <c r="D294" s="277" t="s">
        <v>869</v>
      </c>
      <c r="E294" s="277" t="s">
        <v>539</v>
      </c>
      <c r="F294" s="278" t="s">
        <v>52</v>
      </c>
      <c r="G294" s="279" t="s">
        <v>2804</v>
      </c>
      <c r="H294" s="279"/>
      <c r="I294" s="279"/>
      <c r="J294" s="279"/>
      <c r="K294" s="279"/>
      <c r="L294" s="195"/>
      <c r="M294" s="236"/>
      <c r="N294" s="236"/>
      <c r="O294" s="236"/>
      <c r="P294" s="195"/>
    </row>
    <row r="295" spans="1:16" ht="25.5" x14ac:dyDescent="0.2">
      <c r="A295" s="186"/>
      <c r="B295" s="279" t="s">
        <v>811</v>
      </c>
      <c r="C295" s="277" t="s">
        <v>50</v>
      </c>
      <c r="D295" s="277" t="s">
        <v>812</v>
      </c>
      <c r="E295" s="277" t="s">
        <v>2729</v>
      </c>
      <c r="F295" s="278" t="s">
        <v>83</v>
      </c>
      <c r="G295" s="279" t="s">
        <v>2012</v>
      </c>
      <c r="H295" s="279"/>
      <c r="I295" s="279"/>
      <c r="J295" s="279"/>
      <c r="K295" s="279"/>
      <c r="L295" s="195"/>
      <c r="M295" s="236"/>
      <c r="N295" s="236"/>
      <c r="O295" s="236"/>
      <c r="P295" s="195"/>
    </row>
    <row r="296" spans="1:16" x14ac:dyDescent="0.2">
      <c r="A296" s="186"/>
      <c r="B296" s="279" t="s">
        <v>300</v>
      </c>
      <c r="C296" s="277" t="s">
        <v>50</v>
      </c>
      <c r="D296" s="277" t="s">
        <v>301</v>
      </c>
      <c r="E296" s="277" t="s">
        <v>2711</v>
      </c>
      <c r="F296" s="278" t="s">
        <v>52</v>
      </c>
      <c r="G296" s="279" t="s">
        <v>1093</v>
      </c>
      <c r="H296" s="279"/>
      <c r="I296" s="279"/>
      <c r="J296" s="279"/>
      <c r="K296" s="279"/>
      <c r="L296" s="195"/>
      <c r="M296" s="236"/>
      <c r="N296" s="236"/>
      <c r="O296" s="236"/>
      <c r="P296" s="195"/>
    </row>
    <row r="297" spans="1:16" ht="25.5" x14ac:dyDescent="0.2">
      <c r="A297" s="186"/>
      <c r="B297" s="279" t="s">
        <v>343</v>
      </c>
      <c r="C297" s="277" t="s">
        <v>50</v>
      </c>
      <c r="D297" s="277" t="s">
        <v>1471</v>
      </c>
      <c r="E297" s="277" t="s">
        <v>534</v>
      </c>
      <c r="F297" s="278" t="s">
        <v>83</v>
      </c>
      <c r="G297" s="279" t="s">
        <v>2520</v>
      </c>
      <c r="H297" s="279"/>
      <c r="I297" s="279"/>
      <c r="J297" s="279"/>
      <c r="K297" s="279"/>
      <c r="L297" s="195"/>
      <c r="M297" s="236"/>
      <c r="N297" s="236"/>
      <c r="O297" s="236"/>
      <c r="P297" s="195"/>
    </row>
    <row r="298" spans="1:16" ht="25.5" x14ac:dyDescent="0.2">
      <c r="A298" s="186"/>
      <c r="B298" s="279" t="s">
        <v>344</v>
      </c>
      <c r="C298" s="277" t="s">
        <v>50</v>
      </c>
      <c r="D298" s="277" t="s">
        <v>345</v>
      </c>
      <c r="E298" s="277" t="s">
        <v>534</v>
      </c>
      <c r="F298" s="278" t="s">
        <v>52</v>
      </c>
      <c r="G298" s="279" t="s">
        <v>2521</v>
      </c>
      <c r="H298" s="279"/>
      <c r="I298" s="279"/>
      <c r="J298" s="279"/>
      <c r="K298" s="279"/>
      <c r="L298" s="195"/>
      <c r="M298" s="236"/>
      <c r="N298" s="236"/>
      <c r="O298" s="236"/>
      <c r="P298" s="195"/>
    </row>
    <row r="299" spans="1:16" ht="25.5" x14ac:dyDescent="0.2">
      <c r="A299" s="186"/>
      <c r="B299" s="279" t="s">
        <v>379</v>
      </c>
      <c r="C299" s="277" t="s">
        <v>50</v>
      </c>
      <c r="D299" s="277" t="s">
        <v>380</v>
      </c>
      <c r="E299" s="277" t="s">
        <v>534</v>
      </c>
      <c r="F299" s="278" t="s">
        <v>52</v>
      </c>
      <c r="G299" s="279" t="s">
        <v>1094</v>
      </c>
      <c r="H299" s="279"/>
      <c r="I299" s="279"/>
      <c r="J299" s="279"/>
      <c r="K299" s="279"/>
      <c r="L299" s="195"/>
      <c r="M299" s="236"/>
      <c r="N299" s="195"/>
      <c r="O299" s="195"/>
      <c r="P299" s="195"/>
    </row>
    <row r="300" spans="1:16" ht="38.25" x14ac:dyDescent="0.2">
      <c r="A300" s="222"/>
      <c r="B300" s="279" t="s">
        <v>1655</v>
      </c>
      <c r="C300" s="277" t="s">
        <v>73</v>
      </c>
      <c r="D300" s="277" t="s">
        <v>1656</v>
      </c>
      <c r="E300" s="277" t="s">
        <v>539</v>
      </c>
      <c r="F300" s="278" t="s">
        <v>52</v>
      </c>
      <c r="G300" s="279" t="s">
        <v>964</v>
      </c>
      <c r="H300" s="279"/>
      <c r="I300" s="279"/>
      <c r="J300" s="279"/>
      <c r="K300" s="279"/>
      <c r="L300" s="195"/>
      <c r="M300" s="195"/>
      <c r="N300" s="195"/>
      <c r="O300" s="195"/>
      <c r="P300" s="195"/>
    </row>
    <row r="301" spans="1:16" x14ac:dyDescent="0.2">
      <c r="A301" s="186"/>
      <c r="B301" s="279" t="s">
        <v>792</v>
      </c>
      <c r="C301" s="277" t="s">
        <v>50</v>
      </c>
      <c r="D301" s="277" t="s">
        <v>793</v>
      </c>
      <c r="E301" s="277" t="s">
        <v>2711</v>
      </c>
      <c r="F301" s="278" t="s">
        <v>52</v>
      </c>
      <c r="G301" s="279" t="s">
        <v>933</v>
      </c>
      <c r="H301" s="279"/>
      <c r="I301" s="279"/>
      <c r="J301" s="279"/>
      <c r="K301" s="279"/>
      <c r="L301" s="195"/>
      <c r="M301" s="195"/>
      <c r="N301" s="195"/>
      <c r="O301" s="195"/>
      <c r="P301" s="195"/>
    </row>
    <row r="302" spans="1:16" ht="38.25" x14ac:dyDescent="0.2">
      <c r="A302" s="186"/>
      <c r="B302" s="279" t="s">
        <v>457</v>
      </c>
      <c r="C302" s="277" t="s">
        <v>50</v>
      </c>
      <c r="D302" s="277" t="s">
        <v>2589</v>
      </c>
      <c r="E302" s="277" t="s">
        <v>539</v>
      </c>
      <c r="F302" s="278" t="s">
        <v>52</v>
      </c>
      <c r="G302" s="279" t="s">
        <v>983</v>
      </c>
      <c r="H302" s="279"/>
      <c r="I302" s="279"/>
      <c r="J302" s="279"/>
      <c r="K302" s="279"/>
      <c r="L302" s="195"/>
      <c r="M302" s="195"/>
      <c r="N302" s="195"/>
      <c r="O302" s="195"/>
      <c r="P302" s="195"/>
    </row>
    <row r="303" spans="1:16" ht="25.5" x14ac:dyDescent="0.2">
      <c r="A303" s="186"/>
      <c r="B303" s="279" t="s">
        <v>1042</v>
      </c>
      <c r="C303" s="277" t="s">
        <v>73</v>
      </c>
      <c r="D303" s="277" t="s">
        <v>1043</v>
      </c>
      <c r="E303" s="277" t="s">
        <v>537</v>
      </c>
      <c r="F303" s="278" t="s">
        <v>52</v>
      </c>
      <c r="G303" s="279" t="s">
        <v>944</v>
      </c>
      <c r="H303" s="279"/>
      <c r="I303" s="279"/>
      <c r="J303" s="279"/>
      <c r="K303" s="279"/>
      <c r="L303" s="195"/>
      <c r="M303" s="195"/>
      <c r="N303" s="195"/>
      <c r="O303" s="195"/>
      <c r="P303" s="195"/>
    </row>
    <row r="304" spans="1:16" ht="38.25" x14ac:dyDescent="0.2">
      <c r="A304" s="186"/>
      <c r="B304" s="279" t="s">
        <v>1664</v>
      </c>
      <c r="C304" s="277" t="s">
        <v>73</v>
      </c>
      <c r="D304" s="277" t="s">
        <v>1665</v>
      </c>
      <c r="E304" s="277" t="s">
        <v>539</v>
      </c>
      <c r="F304" s="278" t="s">
        <v>52</v>
      </c>
      <c r="G304" s="279" t="s">
        <v>2014</v>
      </c>
      <c r="H304" s="279"/>
      <c r="I304" s="279"/>
      <c r="J304" s="279"/>
      <c r="K304" s="279"/>
      <c r="L304" s="195"/>
      <c r="M304" s="195"/>
      <c r="N304" s="195"/>
      <c r="O304" s="195"/>
      <c r="P304" s="195"/>
    </row>
    <row r="305" spans="1:16" ht="25.5" x14ac:dyDescent="0.2">
      <c r="A305" s="186"/>
      <c r="B305" s="279" t="s">
        <v>1500</v>
      </c>
      <c r="C305" s="277" t="s">
        <v>50</v>
      </c>
      <c r="D305" s="277" t="s">
        <v>1501</v>
      </c>
      <c r="E305" s="277" t="s">
        <v>534</v>
      </c>
      <c r="F305" s="278" t="s">
        <v>52</v>
      </c>
      <c r="G305" s="279" t="s">
        <v>1008</v>
      </c>
      <c r="H305" s="279"/>
      <c r="I305" s="279"/>
      <c r="J305" s="279"/>
      <c r="K305" s="279"/>
      <c r="L305" s="195"/>
      <c r="M305" s="195"/>
      <c r="N305" s="195"/>
      <c r="O305" s="195"/>
      <c r="P305" s="195"/>
    </row>
    <row r="306" spans="1:16" ht="25.5" x14ac:dyDescent="0.2">
      <c r="A306" s="186"/>
      <c r="B306" s="279" t="s">
        <v>381</v>
      </c>
      <c r="C306" s="277" t="s">
        <v>50</v>
      </c>
      <c r="D306" s="277" t="s">
        <v>382</v>
      </c>
      <c r="E306" s="277" t="s">
        <v>534</v>
      </c>
      <c r="F306" s="278" t="s">
        <v>52</v>
      </c>
      <c r="G306" s="279" t="s">
        <v>2003</v>
      </c>
      <c r="H306" s="279"/>
      <c r="I306" s="279"/>
      <c r="J306" s="279"/>
      <c r="K306" s="279"/>
      <c r="L306" s="195"/>
      <c r="M306" s="195"/>
      <c r="N306" s="195"/>
      <c r="O306" s="195"/>
      <c r="P306" s="195"/>
    </row>
    <row r="307" spans="1:16" ht="38.25" x14ac:dyDescent="0.2">
      <c r="A307" s="186"/>
      <c r="B307" s="279" t="s">
        <v>2452</v>
      </c>
      <c r="C307" s="277" t="s">
        <v>73</v>
      </c>
      <c r="D307" s="277" t="s">
        <v>2453</v>
      </c>
      <c r="E307" s="277" t="s">
        <v>590</v>
      </c>
      <c r="F307" s="278" t="s">
        <v>419</v>
      </c>
      <c r="G307" s="279" t="s">
        <v>931</v>
      </c>
      <c r="H307" s="279"/>
      <c r="I307" s="279"/>
      <c r="J307" s="279"/>
      <c r="K307" s="279"/>
      <c r="L307" s="195"/>
      <c r="M307" s="195"/>
      <c r="N307" s="195"/>
      <c r="O307" s="195"/>
      <c r="P307" s="195"/>
    </row>
    <row r="308" spans="1:16" ht="38.25" x14ac:dyDescent="0.2">
      <c r="A308" s="186"/>
      <c r="B308" s="279" t="s">
        <v>1087</v>
      </c>
      <c r="C308" s="277" t="s">
        <v>73</v>
      </c>
      <c r="D308" s="277" t="s">
        <v>897</v>
      </c>
      <c r="E308" s="277" t="s">
        <v>539</v>
      </c>
      <c r="F308" s="278" t="s">
        <v>52</v>
      </c>
      <c r="G308" s="279" t="s">
        <v>992</v>
      </c>
      <c r="H308" s="279"/>
      <c r="I308" s="279"/>
      <c r="J308" s="279"/>
      <c r="K308" s="279"/>
      <c r="L308" s="195"/>
      <c r="M308" s="195"/>
      <c r="N308" s="195"/>
      <c r="O308" s="195"/>
      <c r="P308" s="195"/>
    </row>
    <row r="309" spans="1:16" ht="38.25" x14ac:dyDescent="0.2">
      <c r="A309" s="186"/>
      <c r="B309" s="279" t="s">
        <v>1038</v>
      </c>
      <c r="C309" s="277" t="s">
        <v>73</v>
      </c>
      <c r="D309" s="277" t="s">
        <v>1039</v>
      </c>
      <c r="E309" s="277" t="s">
        <v>539</v>
      </c>
      <c r="F309" s="278" t="s">
        <v>52</v>
      </c>
      <c r="G309" s="279" t="s">
        <v>953</v>
      </c>
      <c r="H309" s="279"/>
      <c r="I309" s="279"/>
      <c r="J309" s="279"/>
      <c r="K309" s="279"/>
      <c r="L309" s="195"/>
      <c r="M309" s="195"/>
      <c r="N309" s="195"/>
      <c r="O309" s="195"/>
      <c r="P309" s="195"/>
    </row>
    <row r="310" spans="1:16" ht="25.5" x14ac:dyDescent="0.2">
      <c r="A310" s="186"/>
      <c r="B310" s="279" t="s">
        <v>375</v>
      </c>
      <c r="C310" s="277" t="s">
        <v>50</v>
      </c>
      <c r="D310" s="277" t="s">
        <v>376</v>
      </c>
      <c r="E310" s="277" t="s">
        <v>534</v>
      </c>
      <c r="F310" s="278" t="s">
        <v>52</v>
      </c>
      <c r="G310" s="279" t="s">
        <v>2396</v>
      </c>
      <c r="H310" s="279"/>
      <c r="I310" s="279"/>
      <c r="J310" s="279"/>
      <c r="K310" s="279"/>
      <c r="L310" s="195"/>
      <c r="M310" s="195"/>
      <c r="N310" s="195"/>
      <c r="O310" s="195"/>
      <c r="P310" s="195"/>
    </row>
    <row r="311" spans="1:16" ht="38.25" x14ac:dyDescent="0.2">
      <c r="A311" s="186"/>
      <c r="B311" s="279" t="s">
        <v>1645</v>
      </c>
      <c r="C311" s="277" t="s">
        <v>73</v>
      </c>
      <c r="D311" s="277" t="s">
        <v>2366</v>
      </c>
      <c r="E311" s="277" t="s">
        <v>539</v>
      </c>
      <c r="F311" s="278" t="s">
        <v>52</v>
      </c>
      <c r="G311" s="279" t="s">
        <v>933</v>
      </c>
      <c r="H311" s="279"/>
      <c r="I311" s="279"/>
      <c r="J311" s="279"/>
      <c r="K311" s="279"/>
      <c r="L311" s="195"/>
      <c r="M311" s="195"/>
      <c r="N311" s="195"/>
      <c r="O311" s="195"/>
      <c r="P311" s="195"/>
    </row>
    <row r="312" spans="1:16" ht="25.5" x14ac:dyDescent="0.2">
      <c r="A312" s="186"/>
      <c r="B312" s="279" t="s">
        <v>389</v>
      </c>
      <c r="C312" s="277" t="s">
        <v>50</v>
      </c>
      <c r="D312" s="277" t="s">
        <v>2568</v>
      </c>
      <c r="E312" s="277" t="s">
        <v>534</v>
      </c>
      <c r="F312" s="278" t="s">
        <v>52</v>
      </c>
      <c r="G312" s="279" t="s">
        <v>2013</v>
      </c>
      <c r="H312" s="279"/>
      <c r="I312" s="279"/>
      <c r="J312" s="279"/>
      <c r="K312" s="279"/>
      <c r="L312" s="195"/>
      <c r="M312" s="195"/>
      <c r="N312" s="195"/>
      <c r="O312" s="195"/>
      <c r="P312" s="195"/>
    </row>
    <row r="313" spans="1:16" x14ac:dyDescent="0.2">
      <c r="A313" s="186"/>
      <c r="B313" s="279" t="s">
        <v>922</v>
      </c>
      <c r="C313" s="277" t="s">
        <v>50</v>
      </c>
      <c r="D313" s="277" t="s">
        <v>923</v>
      </c>
      <c r="E313" s="277" t="s">
        <v>2763</v>
      </c>
      <c r="F313" s="278" t="s">
        <v>43</v>
      </c>
      <c r="G313" s="279" t="s">
        <v>926</v>
      </c>
      <c r="H313" s="279"/>
      <c r="I313" s="279"/>
      <c r="J313" s="279"/>
      <c r="K313" s="279"/>
      <c r="L313" s="195"/>
      <c r="M313" s="195"/>
      <c r="N313" s="195"/>
      <c r="O313" s="195"/>
      <c r="P313" s="195"/>
    </row>
    <row r="314" spans="1:16" ht="25.5" x14ac:dyDescent="0.2">
      <c r="A314" s="186"/>
      <c r="B314" s="279" t="s">
        <v>1532</v>
      </c>
      <c r="C314" s="277" t="s">
        <v>73</v>
      </c>
      <c r="D314" s="277" t="s">
        <v>1533</v>
      </c>
      <c r="E314" s="277" t="s">
        <v>534</v>
      </c>
      <c r="F314" s="278" t="s">
        <v>52</v>
      </c>
      <c r="G314" s="279" t="s">
        <v>992</v>
      </c>
      <c r="H314" s="279"/>
      <c r="I314" s="279"/>
      <c r="J314" s="279"/>
      <c r="K314" s="279"/>
      <c r="L314" s="195"/>
      <c r="M314" s="195"/>
      <c r="N314" s="195"/>
      <c r="O314" s="195"/>
      <c r="P314" s="195"/>
    </row>
    <row r="315" spans="1:16" ht="38.25" x14ac:dyDescent="0.2">
      <c r="A315" s="186"/>
      <c r="B315" s="279" t="s">
        <v>1729</v>
      </c>
      <c r="C315" s="277" t="s">
        <v>73</v>
      </c>
      <c r="D315" s="277" t="s">
        <v>1730</v>
      </c>
      <c r="E315" s="277" t="s">
        <v>539</v>
      </c>
      <c r="F315" s="278" t="s">
        <v>52</v>
      </c>
      <c r="G315" s="279" t="s">
        <v>1032</v>
      </c>
      <c r="H315" s="279"/>
      <c r="I315" s="279"/>
      <c r="J315" s="279"/>
      <c r="K315" s="279"/>
      <c r="L315" s="195"/>
      <c r="M315" s="195"/>
      <c r="N315" s="195"/>
      <c r="O315" s="195"/>
      <c r="P315" s="195"/>
    </row>
    <row r="316" spans="1:16" x14ac:dyDescent="0.2">
      <c r="A316" s="186"/>
      <c r="B316" s="279" t="s">
        <v>1743</v>
      </c>
      <c r="C316" s="277" t="s">
        <v>73</v>
      </c>
      <c r="D316" s="277" t="s">
        <v>1744</v>
      </c>
      <c r="E316" s="277" t="s">
        <v>637</v>
      </c>
      <c r="F316" s="278" t="s">
        <v>52</v>
      </c>
      <c r="G316" s="279" t="s">
        <v>931</v>
      </c>
      <c r="H316" s="279"/>
      <c r="I316" s="279"/>
      <c r="J316" s="279"/>
      <c r="K316" s="279"/>
      <c r="L316" s="195"/>
      <c r="M316" s="195"/>
      <c r="N316" s="195"/>
      <c r="O316" s="195"/>
      <c r="P316" s="195"/>
    </row>
    <row r="317" spans="1:16" ht="25.5" x14ac:dyDescent="0.2">
      <c r="A317" s="186"/>
      <c r="B317" s="279" t="s">
        <v>338</v>
      </c>
      <c r="C317" s="277" t="s">
        <v>50</v>
      </c>
      <c r="D317" s="277" t="s">
        <v>339</v>
      </c>
      <c r="E317" s="277" t="s">
        <v>534</v>
      </c>
      <c r="F317" s="278" t="s">
        <v>52</v>
      </c>
      <c r="G317" s="279" t="s">
        <v>2522</v>
      </c>
      <c r="H317" s="279"/>
      <c r="I317" s="279"/>
      <c r="J317" s="279"/>
      <c r="K317" s="279"/>
      <c r="L317" s="195"/>
      <c r="M317" s="195"/>
      <c r="N317" s="195"/>
      <c r="O317" s="195"/>
      <c r="P317" s="195"/>
    </row>
    <row r="318" spans="1:16" ht="14.25" x14ac:dyDescent="0.2">
      <c r="A318" s="222"/>
      <c r="B318" s="279" t="s">
        <v>364</v>
      </c>
      <c r="C318" s="277" t="s">
        <v>50</v>
      </c>
      <c r="D318" s="277" t="s">
        <v>1476</v>
      </c>
      <c r="E318" s="277" t="s">
        <v>2711</v>
      </c>
      <c r="F318" s="278" t="s">
        <v>52</v>
      </c>
      <c r="G318" s="279" t="s">
        <v>2523</v>
      </c>
      <c r="H318" s="279"/>
      <c r="I318" s="279"/>
      <c r="J318" s="279"/>
      <c r="K318" s="279"/>
      <c r="L318" s="195"/>
      <c r="M318" s="195"/>
      <c r="N318" s="195"/>
      <c r="O318" s="195"/>
      <c r="P318" s="195"/>
    </row>
    <row r="319" spans="1:16" ht="25.5" x14ac:dyDescent="0.2">
      <c r="A319" s="186"/>
      <c r="B319" s="279" t="s">
        <v>2331</v>
      </c>
      <c r="C319" s="277" t="s">
        <v>73</v>
      </c>
      <c r="D319" s="277" t="s">
        <v>2332</v>
      </c>
      <c r="E319" s="277" t="s">
        <v>534</v>
      </c>
      <c r="F319" s="278" t="s">
        <v>52</v>
      </c>
      <c r="G319" s="279" t="s">
        <v>931</v>
      </c>
      <c r="H319" s="279"/>
      <c r="I319" s="279"/>
      <c r="J319" s="279"/>
      <c r="K319" s="279"/>
      <c r="L319" s="195"/>
      <c r="M319" s="195"/>
      <c r="N319" s="195"/>
      <c r="O319" s="195"/>
      <c r="P319" s="195"/>
    </row>
    <row r="320" spans="1:16" ht="25.5" x14ac:dyDescent="0.2">
      <c r="A320" s="186"/>
      <c r="B320" s="279" t="s">
        <v>1047</v>
      </c>
      <c r="C320" s="277" t="s">
        <v>73</v>
      </c>
      <c r="D320" s="277" t="s">
        <v>308</v>
      </c>
      <c r="E320" s="277" t="s">
        <v>534</v>
      </c>
      <c r="F320" s="278" t="s">
        <v>52</v>
      </c>
      <c r="G320" s="279" t="s">
        <v>944</v>
      </c>
      <c r="H320" s="279"/>
      <c r="I320" s="279"/>
      <c r="J320" s="279"/>
      <c r="K320" s="279"/>
      <c r="L320" s="195"/>
      <c r="M320" s="195"/>
      <c r="N320" s="195"/>
      <c r="O320" s="195"/>
      <c r="P320" s="195"/>
    </row>
    <row r="321" spans="1:16" x14ac:dyDescent="0.2">
      <c r="A321" s="186"/>
      <c r="B321" s="279" t="s">
        <v>290</v>
      </c>
      <c r="C321" s="277" t="s">
        <v>50</v>
      </c>
      <c r="D321" s="277" t="s">
        <v>291</v>
      </c>
      <c r="E321" s="277" t="s">
        <v>2711</v>
      </c>
      <c r="F321" s="278" t="s">
        <v>52</v>
      </c>
      <c r="G321" s="279" t="s">
        <v>964</v>
      </c>
      <c r="H321" s="279"/>
      <c r="I321" s="279"/>
      <c r="J321" s="279"/>
      <c r="K321" s="279"/>
      <c r="L321" s="195"/>
      <c r="M321" s="195"/>
      <c r="N321" s="195"/>
      <c r="O321" s="195"/>
      <c r="P321" s="195"/>
    </row>
    <row r="322" spans="1:16" ht="25.5" x14ac:dyDescent="0.2">
      <c r="A322" s="186"/>
      <c r="B322" s="279" t="s">
        <v>397</v>
      </c>
      <c r="C322" s="277" t="s">
        <v>50</v>
      </c>
      <c r="D322" s="277" t="s">
        <v>398</v>
      </c>
      <c r="E322" s="277" t="s">
        <v>534</v>
      </c>
      <c r="F322" s="278" t="s">
        <v>52</v>
      </c>
      <c r="G322" s="279" t="s">
        <v>981</v>
      </c>
      <c r="H322" s="279"/>
      <c r="I322" s="279"/>
      <c r="J322" s="279"/>
      <c r="K322" s="279"/>
      <c r="L322" s="195"/>
      <c r="M322" s="195"/>
      <c r="N322" s="195"/>
      <c r="O322" s="195"/>
      <c r="P322" s="195"/>
    </row>
    <row r="323" spans="1:16" ht="38.25" x14ac:dyDescent="0.2">
      <c r="A323" s="186"/>
      <c r="B323" s="279" t="s">
        <v>817</v>
      </c>
      <c r="C323" s="277" t="s">
        <v>50</v>
      </c>
      <c r="D323" s="277" t="s">
        <v>2588</v>
      </c>
      <c r="E323" s="277" t="s">
        <v>539</v>
      </c>
      <c r="F323" s="278" t="s">
        <v>52</v>
      </c>
      <c r="G323" s="279" t="s">
        <v>981</v>
      </c>
      <c r="H323" s="279"/>
      <c r="I323" s="279"/>
      <c r="J323" s="279"/>
      <c r="K323" s="279"/>
      <c r="L323" s="195"/>
      <c r="M323" s="195"/>
      <c r="N323" s="195"/>
      <c r="O323" s="195"/>
      <c r="P323" s="195"/>
    </row>
    <row r="324" spans="1:16" ht="25.5" x14ac:dyDescent="0.2">
      <c r="A324" s="186"/>
      <c r="B324" s="279" t="s">
        <v>1381</v>
      </c>
      <c r="C324" s="277" t="s">
        <v>50</v>
      </c>
      <c r="D324" s="277" t="s">
        <v>1382</v>
      </c>
      <c r="E324" s="277" t="s">
        <v>2685</v>
      </c>
      <c r="F324" s="278" t="s">
        <v>52</v>
      </c>
      <c r="G324" s="279" t="s">
        <v>931</v>
      </c>
      <c r="H324" s="279"/>
      <c r="I324" s="279"/>
      <c r="J324" s="279"/>
      <c r="K324" s="279"/>
      <c r="L324" s="195"/>
      <c r="M324" s="195"/>
      <c r="N324" s="195"/>
      <c r="O324" s="195"/>
      <c r="P324" s="195"/>
    </row>
    <row r="325" spans="1:16" ht="38.25" x14ac:dyDescent="0.2">
      <c r="A325" s="186"/>
      <c r="B325" s="279" t="s">
        <v>1058</v>
      </c>
      <c r="C325" s="277" t="s">
        <v>73</v>
      </c>
      <c r="D325" s="277" t="s">
        <v>901</v>
      </c>
      <c r="E325" s="277" t="s">
        <v>539</v>
      </c>
      <c r="F325" s="278" t="s">
        <v>52</v>
      </c>
      <c r="G325" s="279" t="s">
        <v>2805</v>
      </c>
      <c r="H325" s="279"/>
      <c r="I325" s="279"/>
      <c r="J325" s="279"/>
      <c r="K325" s="279"/>
      <c r="L325" s="195"/>
      <c r="M325" s="195"/>
      <c r="N325" s="195"/>
      <c r="O325" s="195"/>
      <c r="P325" s="195"/>
    </row>
    <row r="326" spans="1:16" ht="38.25" x14ac:dyDescent="0.2">
      <c r="A326" s="186"/>
      <c r="B326" s="279" t="s">
        <v>451</v>
      </c>
      <c r="C326" s="277" t="s">
        <v>50</v>
      </c>
      <c r="D326" s="277" t="s">
        <v>452</v>
      </c>
      <c r="E326" s="277" t="s">
        <v>539</v>
      </c>
      <c r="F326" s="278" t="s">
        <v>52</v>
      </c>
      <c r="G326" s="279" t="s">
        <v>954</v>
      </c>
      <c r="H326" s="279"/>
      <c r="I326" s="279"/>
      <c r="J326" s="279"/>
      <c r="K326" s="279"/>
      <c r="L326" s="195"/>
      <c r="M326" s="195"/>
      <c r="N326" s="195"/>
      <c r="O326" s="195"/>
      <c r="P326" s="195"/>
    </row>
    <row r="327" spans="1:16" ht="25.5" x14ac:dyDescent="0.2">
      <c r="A327" s="186"/>
      <c r="B327" s="279" t="s">
        <v>1531</v>
      </c>
      <c r="C327" s="277" t="s">
        <v>73</v>
      </c>
      <c r="D327" s="277" t="s">
        <v>2362</v>
      </c>
      <c r="E327" s="277" t="s">
        <v>534</v>
      </c>
      <c r="F327" s="278" t="s">
        <v>52</v>
      </c>
      <c r="G327" s="279" t="s">
        <v>933</v>
      </c>
      <c r="H327" s="279"/>
      <c r="I327" s="279"/>
      <c r="J327" s="279"/>
      <c r="K327" s="279"/>
      <c r="L327" s="195"/>
      <c r="M327" s="195"/>
      <c r="N327" s="195"/>
      <c r="O327" s="195"/>
      <c r="P327" s="195"/>
    </row>
    <row r="328" spans="1:16" ht="25.5" x14ac:dyDescent="0.2">
      <c r="A328" s="186"/>
      <c r="B328" s="279" t="s">
        <v>2348</v>
      </c>
      <c r="C328" s="277" t="s">
        <v>50</v>
      </c>
      <c r="D328" s="277" t="s">
        <v>2349</v>
      </c>
      <c r="E328" s="277" t="s">
        <v>534</v>
      </c>
      <c r="F328" s="278" t="s">
        <v>52</v>
      </c>
      <c r="G328" s="279" t="s">
        <v>2397</v>
      </c>
      <c r="H328" s="279"/>
      <c r="I328" s="279"/>
      <c r="J328" s="279"/>
      <c r="K328" s="279"/>
      <c r="L328" s="195"/>
      <c r="M328" s="195"/>
      <c r="N328" s="195"/>
      <c r="O328" s="195"/>
      <c r="P328" s="195"/>
    </row>
    <row r="329" spans="1:16" ht="25.5" x14ac:dyDescent="0.2">
      <c r="A329" s="186"/>
      <c r="B329" s="279" t="s">
        <v>365</v>
      </c>
      <c r="C329" s="277" t="s">
        <v>50</v>
      </c>
      <c r="D329" s="277" t="s">
        <v>366</v>
      </c>
      <c r="E329" s="277" t="s">
        <v>2711</v>
      </c>
      <c r="F329" s="278" t="s">
        <v>52</v>
      </c>
      <c r="G329" s="279" t="s">
        <v>2524</v>
      </c>
      <c r="H329" s="279"/>
      <c r="I329" s="279"/>
      <c r="J329" s="279"/>
      <c r="K329" s="279"/>
      <c r="L329" s="195"/>
      <c r="M329" s="195"/>
      <c r="N329" s="195"/>
      <c r="O329" s="195"/>
      <c r="P329" s="195"/>
    </row>
    <row r="330" spans="1:16" ht="14.25" x14ac:dyDescent="0.2">
      <c r="A330" s="222"/>
      <c r="B330" s="279" t="s">
        <v>1339</v>
      </c>
      <c r="C330" s="277" t="s">
        <v>50</v>
      </c>
      <c r="D330" s="277" t="s">
        <v>1340</v>
      </c>
      <c r="E330" s="277" t="s">
        <v>2676</v>
      </c>
      <c r="F330" s="278" t="s">
        <v>94</v>
      </c>
      <c r="G330" s="279" t="s">
        <v>2016</v>
      </c>
      <c r="H330" s="279"/>
      <c r="I330" s="279"/>
      <c r="J330" s="279"/>
      <c r="K330" s="279"/>
      <c r="L330" s="195"/>
      <c r="M330" s="195"/>
      <c r="N330" s="195"/>
      <c r="O330" s="195"/>
      <c r="P330" s="195"/>
    </row>
    <row r="331" spans="1:16" ht="38.25" x14ac:dyDescent="0.2">
      <c r="A331" s="222"/>
      <c r="B331" s="279" t="s">
        <v>827</v>
      </c>
      <c r="C331" s="277" t="s">
        <v>50</v>
      </c>
      <c r="D331" s="277" t="s">
        <v>2599</v>
      </c>
      <c r="E331" s="277" t="s">
        <v>539</v>
      </c>
      <c r="F331" s="278" t="s">
        <v>52</v>
      </c>
      <c r="G331" s="279" t="s">
        <v>931</v>
      </c>
      <c r="H331" s="279"/>
      <c r="I331" s="279"/>
      <c r="J331" s="279"/>
      <c r="K331" s="279"/>
      <c r="L331" s="195"/>
      <c r="M331" s="195"/>
      <c r="N331" s="195"/>
      <c r="O331" s="195"/>
      <c r="P331" s="195"/>
    </row>
    <row r="332" spans="1:16" ht="38.25" x14ac:dyDescent="0.2">
      <c r="A332" s="186"/>
      <c r="B332" s="279" t="s">
        <v>1657</v>
      </c>
      <c r="C332" s="277" t="s">
        <v>73</v>
      </c>
      <c r="D332" s="277" t="s">
        <v>1658</v>
      </c>
      <c r="E332" s="277" t="s">
        <v>539</v>
      </c>
      <c r="F332" s="278" t="s">
        <v>52</v>
      </c>
      <c r="G332" s="279" t="s">
        <v>944</v>
      </c>
      <c r="H332" s="279"/>
      <c r="I332" s="279"/>
      <c r="J332" s="279"/>
      <c r="K332" s="279"/>
      <c r="L332" s="195"/>
      <c r="M332" s="195"/>
      <c r="N332" s="195"/>
      <c r="O332" s="195"/>
      <c r="P332" s="195"/>
    </row>
    <row r="333" spans="1:16" ht="38.25" x14ac:dyDescent="0.2">
      <c r="A333" s="186"/>
      <c r="B333" s="279" t="s">
        <v>1055</v>
      </c>
      <c r="C333" s="277" t="s">
        <v>73</v>
      </c>
      <c r="D333" s="277" t="s">
        <v>472</v>
      </c>
      <c r="E333" s="277" t="s">
        <v>539</v>
      </c>
      <c r="F333" s="278" t="s">
        <v>52</v>
      </c>
      <c r="G333" s="279" t="s">
        <v>987</v>
      </c>
      <c r="H333" s="279"/>
      <c r="I333" s="279"/>
      <c r="J333" s="279"/>
      <c r="K333" s="279"/>
      <c r="L333" s="195"/>
      <c r="M333" s="195"/>
      <c r="N333" s="195"/>
      <c r="O333" s="195"/>
      <c r="P333" s="195"/>
    </row>
    <row r="334" spans="1:16" ht="25.5" x14ac:dyDescent="0.2">
      <c r="A334" s="186"/>
      <c r="B334" s="279" t="s">
        <v>1564</v>
      </c>
      <c r="C334" s="277" t="s">
        <v>50</v>
      </c>
      <c r="D334" s="277" t="s">
        <v>1565</v>
      </c>
      <c r="E334" s="277" t="s">
        <v>534</v>
      </c>
      <c r="F334" s="278" t="s">
        <v>52</v>
      </c>
      <c r="G334" s="279" t="s">
        <v>961</v>
      </c>
      <c r="H334" s="279"/>
      <c r="I334" s="279"/>
      <c r="J334" s="279"/>
      <c r="K334" s="279"/>
      <c r="L334" s="195"/>
      <c r="M334" s="195"/>
      <c r="N334" s="195"/>
      <c r="O334" s="195"/>
      <c r="P334" s="195"/>
    </row>
    <row r="335" spans="1:16" ht="25.5" x14ac:dyDescent="0.2">
      <c r="A335" s="186"/>
      <c r="B335" s="279" t="s">
        <v>801</v>
      </c>
      <c r="C335" s="277" t="s">
        <v>50</v>
      </c>
      <c r="D335" s="277" t="s">
        <v>802</v>
      </c>
      <c r="E335" s="277" t="s">
        <v>534</v>
      </c>
      <c r="F335" s="278" t="s">
        <v>52</v>
      </c>
      <c r="G335" s="279" t="s">
        <v>931</v>
      </c>
      <c r="H335" s="279"/>
      <c r="I335" s="279"/>
      <c r="J335" s="279"/>
      <c r="K335" s="279"/>
      <c r="L335" s="195"/>
      <c r="M335" s="195"/>
      <c r="N335" s="195"/>
      <c r="O335" s="195"/>
      <c r="P335" s="195"/>
    </row>
    <row r="336" spans="1:16" ht="38.25" x14ac:dyDescent="0.2">
      <c r="A336" s="186"/>
      <c r="B336" s="279" t="s">
        <v>453</v>
      </c>
      <c r="C336" s="277" t="s">
        <v>50</v>
      </c>
      <c r="D336" s="277" t="s">
        <v>454</v>
      </c>
      <c r="E336" s="277" t="s">
        <v>539</v>
      </c>
      <c r="F336" s="278" t="s">
        <v>52</v>
      </c>
      <c r="G336" s="279" t="s">
        <v>983</v>
      </c>
      <c r="H336" s="279"/>
      <c r="I336" s="279"/>
      <c r="J336" s="279"/>
      <c r="K336" s="279"/>
      <c r="L336" s="195"/>
      <c r="M336" s="195"/>
      <c r="N336" s="195"/>
      <c r="O336" s="195"/>
      <c r="P336" s="195"/>
    </row>
    <row r="337" spans="1:16" ht="25.5" x14ac:dyDescent="0.2">
      <c r="A337" s="186"/>
      <c r="B337" s="279" t="s">
        <v>392</v>
      </c>
      <c r="C337" s="277" t="s">
        <v>50</v>
      </c>
      <c r="D337" s="277" t="s">
        <v>393</v>
      </c>
      <c r="E337" s="277" t="s">
        <v>534</v>
      </c>
      <c r="F337" s="278" t="s">
        <v>52</v>
      </c>
      <c r="G337" s="279" t="s">
        <v>2491</v>
      </c>
      <c r="H337" s="279"/>
      <c r="I337" s="279"/>
      <c r="J337" s="279"/>
      <c r="K337" s="279"/>
      <c r="L337" s="195"/>
      <c r="M337" s="195"/>
      <c r="N337" s="195"/>
      <c r="O337" s="195"/>
      <c r="P337" s="195"/>
    </row>
    <row r="338" spans="1:16" ht="25.5" x14ac:dyDescent="0.2">
      <c r="A338" s="186"/>
      <c r="B338" s="279" t="s">
        <v>373</v>
      </c>
      <c r="C338" s="277" t="s">
        <v>50</v>
      </c>
      <c r="D338" s="277" t="s">
        <v>374</v>
      </c>
      <c r="E338" s="277" t="s">
        <v>534</v>
      </c>
      <c r="F338" s="278" t="s">
        <v>52</v>
      </c>
      <c r="G338" s="279" t="s">
        <v>1051</v>
      </c>
      <c r="H338" s="279"/>
      <c r="I338" s="279"/>
      <c r="J338" s="279"/>
      <c r="K338" s="279"/>
      <c r="L338" s="195"/>
      <c r="M338" s="195"/>
      <c r="N338" s="195"/>
      <c r="O338" s="195"/>
      <c r="P338" s="195"/>
    </row>
    <row r="339" spans="1:16" ht="38.25" x14ac:dyDescent="0.2">
      <c r="A339" s="186"/>
      <c r="B339" s="279" t="s">
        <v>1066</v>
      </c>
      <c r="C339" s="277" t="s">
        <v>73</v>
      </c>
      <c r="D339" s="277" t="s">
        <v>820</v>
      </c>
      <c r="E339" s="277" t="s">
        <v>539</v>
      </c>
      <c r="F339" s="278" t="s">
        <v>52</v>
      </c>
      <c r="G339" s="279" t="s">
        <v>993</v>
      </c>
      <c r="H339" s="279"/>
      <c r="I339" s="279"/>
      <c r="J339" s="279"/>
      <c r="K339" s="279"/>
      <c r="L339" s="195"/>
      <c r="M339" s="195"/>
      <c r="N339" s="195"/>
      <c r="O339" s="195"/>
      <c r="P339" s="195"/>
    </row>
    <row r="340" spans="1:16" ht="38.25" x14ac:dyDescent="0.2">
      <c r="A340" s="186"/>
      <c r="B340" s="279" t="s">
        <v>2633</v>
      </c>
      <c r="C340" s="277" t="s">
        <v>73</v>
      </c>
      <c r="D340" s="277" t="s">
        <v>2634</v>
      </c>
      <c r="E340" s="277" t="s">
        <v>539</v>
      </c>
      <c r="F340" s="278" t="s">
        <v>52</v>
      </c>
      <c r="G340" s="279" t="s">
        <v>953</v>
      </c>
      <c r="H340" s="279"/>
      <c r="I340" s="279"/>
      <c r="J340" s="279"/>
      <c r="K340" s="279"/>
      <c r="L340" s="195"/>
      <c r="M340" s="195"/>
      <c r="N340" s="195"/>
      <c r="O340" s="195"/>
      <c r="P340" s="195"/>
    </row>
    <row r="341" spans="1:16" ht="38.25" x14ac:dyDescent="0.2">
      <c r="A341" s="186"/>
      <c r="B341" s="279" t="s">
        <v>437</v>
      </c>
      <c r="C341" s="277" t="s">
        <v>50</v>
      </c>
      <c r="D341" s="277" t="s">
        <v>438</v>
      </c>
      <c r="E341" s="277" t="s">
        <v>539</v>
      </c>
      <c r="F341" s="278" t="s">
        <v>52</v>
      </c>
      <c r="G341" s="279" t="s">
        <v>946</v>
      </c>
      <c r="H341" s="279"/>
      <c r="I341" s="279"/>
      <c r="J341" s="279"/>
      <c r="K341" s="279"/>
      <c r="L341" s="195"/>
      <c r="M341" s="195"/>
      <c r="N341" s="195"/>
      <c r="O341" s="195"/>
      <c r="P341" s="195"/>
    </row>
    <row r="342" spans="1:16" ht="38.25" x14ac:dyDescent="0.2">
      <c r="A342" s="186"/>
      <c r="B342" s="279" t="s">
        <v>2446</v>
      </c>
      <c r="C342" s="277" t="s">
        <v>73</v>
      </c>
      <c r="D342" s="277" t="s">
        <v>2447</v>
      </c>
      <c r="E342" s="277" t="s">
        <v>590</v>
      </c>
      <c r="F342" s="278" t="s">
        <v>43</v>
      </c>
      <c r="G342" s="279" t="s">
        <v>2525</v>
      </c>
      <c r="H342" s="279"/>
      <c r="I342" s="279"/>
      <c r="J342" s="279"/>
      <c r="K342" s="279"/>
      <c r="L342" s="195"/>
      <c r="M342" s="195"/>
      <c r="N342" s="195"/>
      <c r="O342" s="195"/>
      <c r="P342" s="195"/>
    </row>
    <row r="343" spans="1:16" ht="38.25" x14ac:dyDescent="0.2">
      <c r="A343" s="186"/>
      <c r="B343" s="279" t="s">
        <v>1661</v>
      </c>
      <c r="C343" s="277" t="s">
        <v>73</v>
      </c>
      <c r="D343" s="277" t="s">
        <v>1662</v>
      </c>
      <c r="E343" s="277" t="s">
        <v>539</v>
      </c>
      <c r="F343" s="278" t="s">
        <v>83</v>
      </c>
      <c r="G343" s="279" t="s">
        <v>2806</v>
      </c>
      <c r="H343" s="279"/>
      <c r="I343" s="279"/>
      <c r="J343" s="279"/>
      <c r="K343" s="279"/>
      <c r="L343" s="195"/>
      <c r="M343" s="195"/>
      <c r="N343" s="195"/>
      <c r="O343" s="195"/>
      <c r="P343" s="195"/>
    </row>
    <row r="344" spans="1:16" ht="38.25" x14ac:dyDescent="0.2">
      <c r="A344" s="186"/>
      <c r="B344" s="279" t="s">
        <v>1647</v>
      </c>
      <c r="C344" s="277" t="s">
        <v>50</v>
      </c>
      <c r="D344" s="277" t="s">
        <v>2585</v>
      </c>
      <c r="E344" s="277" t="s">
        <v>539</v>
      </c>
      <c r="F344" s="278" t="s">
        <v>52</v>
      </c>
      <c r="G344" s="279" t="s">
        <v>2398</v>
      </c>
      <c r="H344" s="279"/>
      <c r="I344" s="279"/>
      <c r="J344" s="279"/>
      <c r="K344" s="279"/>
      <c r="L344" s="195"/>
      <c r="M344" s="195"/>
      <c r="N344" s="195"/>
      <c r="O344" s="195"/>
      <c r="P344" s="195"/>
    </row>
    <row r="345" spans="1:16" ht="38.25" x14ac:dyDescent="0.2">
      <c r="A345" s="186"/>
      <c r="B345" s="279" t="s">
        <v>1672</v>
      </c>
      <c r="C345" s="277" t="s">
        <v>73</v>
      </c>
      <c r="D345" s="277" t="s">
        <v>2377</v>
      </c>
      <c r="E345" s="277" t="s">
        <v>539</v>
      </c>
      <c r="F345" s="278" t="s">
        <v>52</v>
      </c>
      <c r="G345" s="279" t="s">
        <v>931</v>
      </c>
      <c r="H345" s="279"/>
      <c r="I345" s="279"/>
      <c r="J345" s="279"/>
      <c r="K345" s="279"/>
      <c r="L345" s="195"/>
      <c r="M345" s="195"/>
      <c r="N345" s="195"/>
      <c r="O345" s="195"/>
      <c r="P345" s="195"/>
    </row>
    <row r="346" spans="1:16" ht="25.5" x14ac:dyDescent="0.2">
      <c r="A346" s="186"/>
      <c r="B346" s="279" t="s">
        <v>350</v>
      </c>
      <c r="C346" s="277" t="s">
        <v>50</v>
      </c>
      <c r="D346" s="277" t="s">
        <v>2569</v>
      </c>
      <c r="E346" s="277" t="s">
        <v>534</v>
      </c>
      <c r="F346" s="278" t="s">
        <v>52</v>
      </c>
      <c r="G346" s="279" t="s">
        <v>1962</v>
      </c>
      <c r="H346" s="279"/>
      <c r="I346" s="279"/>
      <c r="J346" s="279"/>
      <c r="K346" s="279"/>
      <c r="L346" s="195"/>
      <c r="M346" s="195"/>
      <c r="N346" s="195"/>
      <c r="O346" s="195"/>
      <c r="P346" s="195"/>
    </row>
    <row r="347" spans="1:16" ht="25.5" x14ac:dyDescent="0.2">
      <c r="A347" s="186"/>
      <c r="B347" s="279" t="s">
        <v>326</v>
      </c>
      <c r="C347" s="277" t="s">
        <v>50</v>
      </c>
      <c r="D347" s="277" t="s">
        <v>327</v>
      </c>
      <c r="E347" s="277" t="s">
        <v>534</v>
      </c>
      <c r="F347" s="278" t="s">
        <v>52</v>
      </c>
      <c r="G347" s="279" t="s">
        <v>1008</v>
      </c>
      <c r="H347" s="279"/>
      <c r="I347" s="279"/>
      <c r="J347" s="279"/>
      <c r="K347" s="279"/>
      <c r="L347" s="195"/>
      <c r="M347" s="195"/>
      <c r="N347" s="195"/>
      <c r="O347" s="195"/>
      <c r="P347" s="195"/>
    </row>
    <row r="348" spans="1:16" ht="38.25" x14ac:dyDescent="0.2">
      <c r="A348" s="186"/>
      <c r="B348" s="279" t="s">
        <v>445</v>
      </c>
      <c r="C348" s="277" t="s">
        <v>50</v>
      </c>
      <c r="D348" s="277" t="s">
        <v>446</v>
      </c>
      <c r="E348" s="277" t="s">
        <v>539</v>
      </c>
      <c r="F348" s="278" t="s">
        <v>52</v>
      </c>
      <c r="G348" s="279" t="s">
        <v>954</v>
      </c>
      <c r="H348" s="279"/>
      <c r="I348" s="279"/>
      <c r="J348" s="279"/>
      <c r="K348" s="279"/>
      <c r="L348" s="195"/>
      <c r="M348" s="195"/>
      <c r="N348" s="195"/>
      <c r="O348" s="195"/>
      <c r="P348" s="195"/>
    </row>
    <row r="349" spans="1:16" ht="38.25" x14ac:dyDescent="0.2">
      <c r="A349" s="186"/>
      <c r="B349" s="279" t="s">
        <v>1670</v>
      </c>
      <c r="C349" s="277" t="s">
        <v>73</v>
      </c>
      <c r="D349" s="277" t="s">
        <v>1671</v>
      </c>
      <c r="E349" s="277" t="s">
        <v>539</v>
      </c>
      <c r="F349" s="278" t="s">
        <v>83</v>
      </c>
      <c r="G349" s="279" t="s">
        <v>2807</v>
      </c>
      <c r="H349" s="279"/>
      <c r="I349" s="279"/>
      <c r="J349" s="279"/>
      <c r="K349" s="279"/>
      <c r="L349" s="195"/>
      <c r="M349" s="195"/>
      <c r="N349" s="195"/>
      <c r="O349" s="195"/>
      <c r="P349" s="195"/>
    </row>
    <row r="350" spans="1:16" ht="25.5" x14ac:dyDescent="0.2">
      <c r="A350" s="186"/>
      <c r="B350" s="279" t="s">
        <v>1546</v>
      </c>
      <c r="C350" s="277" t="s">
        <v>50</v>
      </c>
      <c r="D350" s="277" t="s">
        <v>1547</v>
      </c>
      <c r="E350" s="277" t="s">
        <v>534</v>
      </c>
      <c r="F350" s="278" t="s">
        <v>52</v>
      </c>
      <c r="G350" s="279" t="s">
        <v>931</v>
      </c>
      <c r="H350" s="279"/>
      <c r="I350" s="279"/>
      <c r="J350" s="279"/>
      <c r="K350" s="279"/>
      <c r="L350" s="195"/>
      <c r="M350" s="195"/>
      <c r="N350" s="195"/>
      <c r="O350" s="195"/>
      <c r="P350" s="195"/>
    </row>
    <row r="351" spans="1:16" ht="25.5" x14ac:dyDescent="0.2">
      <c r="A351" s="186"/>
      <c r="B351" s="279" t="s">
        <v>337</v>
      </c>
      <c r="C351" s="277" t="s">
        <v>50</v>
      </c>
      <c r="D351" s="277" t="s">
        <v>1459</v>
      </c>
      <c r="E351" s="277" t="s">
        <v>534</v>
      </c>
      <c r="F351" s="278" t="s">
        <v>52</v>
      </c>
      <c r="G351" s="279" t="s">
        <v>2009</v>
      </c>
      <c r="H351" s="279"/>
      <c r="I351" s="279"/>
      <c r="J351" s="279"/>
      <c r="K351" s="279"/>
      <c r="L351" s="195"/>
      <c r="M351" s="195"/>
      <c r="N351" s="195"/>
      <c r="O351" s="195"/>
      <c r="P351" s="195"/>
    </row>
    <row r="352" spans="1:16" ht="25.5" x14ac:dyDescent="0.2">
      <c r="A352" s="186"/>
      <c r="B352" s="279" t="s">
        <v>49</v>
      </c>
      <c r="C352" s="277" t="s">
        <v>50</v>
      </c>
      <c r="D352" s="277" t="s">
        <v>51</v>
      </c>
      <c r="E352" s="277" t="s">
        <v>2527</v>
      </c>
      <c r="F352" s="278" t="s">
        <v>52</v>
      </c>
      <c r="G352" s="279" t="s">
        <v>931</v>
      </c>
      <c r="H352" s="279"/>
      <c r="I352" s="279"/>
      <c r="J352" s="279"/>
      <c r="K352" s="279"/>
      <c r="L352" s="195"/>
      <c r="M352" s="195"/>
      <c r="N352" s="195"/>
      <c r="O352" s="195"/>
      <c r="P352" s="195"/>
    </row>
    <row r="353" spans="1:16" ht="38.25" x14ac:dyDescent="0.2">
      <c r="A353" s="186"/>
      <c r="B353" s="279" t="s">
        <v>2371</v>
      </c>
      <c r="C353" s="277" t="s">
        <v>50</v>
      </c>
      <c r="D353" s="277" t="s">
        <v>2593</v>
      </c>
      <c r="E353" s="277" t="s">
        <v>539</v>
      </c>
      <c r="F353" s="278" t="s">
        <v>52</v>
      </c>
      <c r="G353" s="279" t="s">
        <v>964</v>
      </c>
      <c r="H353" s="279"/>
      <c r="I353" s="279"/>
      <c r="J353" s="279"/>
      <c r="K353" s="279"/>
      <c r="L353" s="195"/>
      <c r="M353" s="195"/>
      <c r="N353" s="195"/>
      <c r="O353" s="195"/>
      <c r="P353" s="195"/>
    </row>
    <row r="354" spans="1:16" ht="38.25" x14ac:dyDescent="0.2">
      <c r="A354" s="186"/>
      <c r="B354" s="279" t="s">
        <v>1666</v>
      </c>
      <c r="C354" s="277" t="s">
        <v>73</v>
      </c>
      <c r="D354" s="277" t="s">
        <v>1667</v>
      </c>
      <c r="E354" s="277" t="s">
        <v>539</v>
      </c>
      <c r="F354" s="278" t="s">
        <v>83</v>
      </c>
      <c r="G354" s="279" t="s">
        <v>2017</v>
      </c>
      <c r="H354" s="279"/>
      <c r="I354" s="279"/>
      <c r="J354" s="279"/>
      <c r="K354" s="279"/>
      <c r="L354" s="195"/>
      <c r="M354" s="195"/>
      <c r="N354" s="195"/>
      <c r="O354" s="195"/>
      <c r="P354" s="195"/>
    </row>
    <row r="355" spans="1:16" ht="25.5" x14ac:dyDescent="0.2">
      <c r="A355" s="186"/>
      <c r="B355" s="279" t="s">
        <v>1085</v>
      </c>
      <c r="C355" s="277" t="s">
        <v>73</v>
      </c>
      <c r="D355" s="277" t="s">
        <v>1086</v>
      </c>
      <c r="E355" s="277" t="s">
        <v>534</v>
      </c>
      <c r="F355" s="278" t="s">
        <v>52</v>
      </c>
      <c r="G355" s="279" t="s">
        <v>931</v>
      </c>
      <c r="H355" s="279"/>
      <c r="I355" s="279"/>
      <c r="J355" s="279"/>
      <c r="K355" s="279"/>
      <c r="L355" s="195"/>
      <c r="M355" s="195"/>
      <c r="N355" s="195"/>
      <c r="O355" s="195"/>
      <c r="P355" s="195"/>
    </row>
    <row r="356" spans="1:16" ht="25.5" x14ac:dyDescent="0.2">
      <c r="A356" s="186"/>
      <c r="B356" s="279" t="s">
        <v>1746</v>
      </c>
      <c r="C356" s="277" t="s">
        <v>50</v>
      </c>
      <c r="D356" s="277" t="s">
        <v>1747</v>
      </c>
      <c r="E356" s="277" t="s">
        <v>2711</v>
      </c>
      <c r="F356" s="278" t="s">
        <v>52</v>
      </c>
      <c r="G356" s="279" t="s">
        <v>931</v>
      </c>
      <c r="H356" s="279"/>
      <c r="I356" s="279"/>
      <c r="J356" s="279"/>
      <c r="K356" s="279"/>
      <c r="L356" s="195"/>
      <c r="M356" s="195"/>
      <c r="N356" s="195"/>
      <c r="O356" s="195"/>
      <c r="P356" s="195"/>
    </row>
    <row r="357" spans="1:16" ht="25.5" x14ac:dyDescent="0.2">
      <c r="A357" s="186"/>
      <c r="B357" s="279" t="s">
        <v>330</v>
      </c>
      <c r="C357" s="277" t="s">
        <v>50</v>
      </c>
      <c r="D357" s="277" t="s">
        <v>1458</v>
      </c>
      <c r="E357" s="277" t="s">
        <v>534</v>
      </c>
      <c r="F357" s="278" t="s">
        <v>52</v>
      </c>
      <c r="G357" s="279" t="s">
        <v>2526</v>
      </c>
      <c r="H357" s="279"/>
      <c r="I357" s="279"/>
      <c r="J357" s="279"/>
      <c r="K357" s="279"/>
      <c r="L357" s="195"/>
      <c r="M357" s="195"/>
      <c r="N357" s="195"/>
      <c r="O357" s="195"/>
      <c r="P357" s="195"/>
    </row>
    <row r="358" spans="1:16" ht="25.5" x14ac:dyDescent="0.2">
      <c r="A358" s="186"/>
      <c r="B358" s="279" t="s">
        <v>319</v>
      </c>
      <c r="C358" s="277" t="s">
        <v>50</v>
      </c>
      <c r="D358" s="277" t="s">
        <v>320</v>
      </c>
      <c r="E358" s="277" t="s">
        <v>534</v>
      </c>
      <c r="F358" s="278" t="s">
        <v>52</v>
      </c>
      <c r="G358" s="279" t="s">
        <v>970</v>
      </c>
      <c r="H358" s="279"/>
      <c r="I358" s="279"/>
      <c r="J358" s="279"/>
      <c r="K358" s="279"/>
      <c r="L358" s="195"/>
      <c r="M358" s="195"/>
      <c r="N358" s="195"/>
      <c r="O358" s="195"/>
      <c r="P358" s="195"/>
    </row>
    <row r="359" spans="1:16" ht="38.25" x14ac:dyDescent="0.2">
      <c r="A359" s="186"/>
      <c r="B359" s="279" t="s">
        <v>1663</v>
      </c>
      <c r="C359" s="277" t="s">
        <v>73</v>
      </c>
      <c r="D359" s="277" t="s">
        <v>2374</v>
      </c>
      <c r="E359" s="277" t="s">
        <v>539</v>
      </c>
      <c r="F359" s="278" t="s">
        <v>52</v>
      </c>
      <c r="G359" s="279" t="s">
        <v>1023</v>
      </c>
      <c r="H359" s="279"/>
      <c r="I359" s="279"/>
      <c r="J359" s="279"/>
      <c r="K359" s="279"/>
      <c r="L359" s="195"/>
      <c r="M359" s="195"/>
      <c r="N359" s="195"/>
      <c r="O359" s="195"/>
      <c r="P359" s="195"/>
    </row>
    <row r="360" spans="1:16" ht="25.5" x14ac:dyDescent="0.2">
      <c r="A360" s="186"/>
      <c r="B360" s="279" t="s">
        <v>2575</v>
      </c>
      <c r="C360" s="277" t="s">
        <v>73</v>
      </c>
      <c r="D360" s="277" t="s">
        <v>2576</v>
      </c>
      <c r="E360" s="277" t="s">
        <v>2730</v>
      </c>
      <c r="F360" s="278" t="s">
        <v>52</v>
      </c>
      <c r="G360" s="279" t="s">
        <v>933</v>
      </c>
      <c r="H360" s="279"/>
      <c r="I360" s="279"/>
      <c r="J360" s="279"/>
      <c r="K360" s="279"/>
      <c r="L360" s="195"/>
      <c r="M360" s="195"/>
      <c r="N360" s="195"/>
      <c r="O360" s="195"/>
      <c r="P360" s="195"/>
    </row>
    <row r="361" spans="1:16" ht="38.25" x14ac:dyDescent="0.2">
      <c r="A361" s="186"/>
      <c r="B361" s="279" t="s">
        <v>1674</v>
      </c>
      <c r="C361" s="277" t="s">
        <v>50</v>
      </c>
      <c r="D361" s="277" t="s">
        <v>2598</v>
      </c>
      <c r="E361" s="277" t="s">
        <v>539</v>
      </c>
      <c r="F361" s="278" t="s">
        <v>52</v>
      </c>
      <c r="G361" s="279" t="s">
        <v>931</v>
      </c>
      <c r="H361" s="279"/>
      <c r="I361" s="279"/>
      <c r="J361" s="279"/>
      <c r="K361" s="279"/>
      <c r="L361" s="195"/>
      <c r="M361" s="195"/>
      <c r="N361" s="195"/>
      <c r="O361" s="195"/>
      <c r="P361" s="195"/>
    </row>
    <row r="362" spans="1:16" ht="25.5" x14ac:dyDescent="0.2">
      <c r="A362" s="186"/>
      <c r="B362" s="279" t="s">
        <v>1478</v>
      </c>
      <c r="C362" s="277" t="s">
        <v>50</v>
      </c>
      <c r="D362" s="277" t="s">
        <v>1479</v>
      </c>
      <c r="E362" s="277" t="s">
        <v>534</v>
      </c>
      <c r="F362" s="278" t="s">
        <v>52</v>
      </c>
      <c r="G362" s="279" t="s">
        <v>2018</v>
      </c>
      <c r="H362" s="279"/>
      <c r="I362" s="279"/>
      <c r="J362" s="279"/>
      <c r="K362" s="279"/>
      <c r="L362" s="195"/>
      <c r="M362" s="195"/>
      <c r="N362" s="195"/>
      <c r="O362" s="195"/>
      <c r="P362" s="195"/>
    </row>
    <row r="363" spans="1:16" ht="38.25" x14ac:dyDescent="0.2">
      <c r="A363" s="186"/>
      <c r="B363" s="279" t="s">
        <v>1064</v>
      </c>
      <c r="C363" s="277" t="s">
        <v>73</v>
      </c>
      <c r="D363" s="277" t="s">
        <v>819</v>
      </c>
      <c r="E363" s="277" t="s">
        <v>539</v>
      </c>
      <c r="F363" s="278" t="s">
        <v>52</v>
      </c>
      <c r="G363" s="279" t="s">
        <v>2808</v>
      </c>
      <c r="H363" s="279"/>
      <c r="I363" s="279"/>
      <c r="J363" s="279"/>
      <c r="K363" s="279"/>
      <c r="L363" s="195"/>
      <c r="M363" s="195"/>
      <c r="N363" s="195"/>
      <c r="O363" s="195"/>
      <c r="P363" s="195"/>
    </row>
    <row r="364" spans="1:16" x14ac:dyDescent="0.2">
      <c r="A364" s="186"/>
      <c r="B364" s="279" t="s">
        <v>2635</v>
      </c>
      <c r="C364" s="277" t="s">
        <v>73</v>
      </c>
      <c r="D364" s="277" t="s">
        <v>2636</v>
      </c>
      <c r="E364" s="277">
        <v>11.92</v>
      </c>
      <c r="F364" s="278" t="s">
        <v>52</v>
      </c>
      <c r="G364" s="279" t="s">
        <v>931</v>
      </c>
      <c r="H364" s="279"/>
      <c r="I364" s="279"/>
      <c r="J364" s="279"/>
      <c r="K364" s="279"/>
      <c r="L364" s="195"/>
      <c r="M364" s="195"/>
      <c r="N364" s="195"/>
      <c r="O364" s="195"/>
      <c r="P364" s="195"/>
    </row>
    <row r="365" spans="1:16" ht="25.5" x14ac:dyDescent="0.2">
      <c r="A365" s="186"/>
      <c r="B365" s="279" t="s">
        <v>1512</v>
      </c>
      <c r="C365" s="277" t="s">
        <v>73</v>
      </c>
      <c r="D365" s="277" t="s">
        <v>1513</v>
      </c>
      <c r="E365" s="277" t="s">
        <v>534</v>
      </c>
      <c r="F365" s="278" t="s">
        <v>52</v>
      </c>
      <c r="G365" s="279" t="s">
        <v>933</v>
      </c>
      <c r="H365" s="279"/>
      <c r="I365" s="279"/>
      <c r="J365" s="279"/>
      <c r="K365" s="279"/>
      <c r="L365" s="195"/>
      <c r="M365" s="195"/>
      <c r="N365" s="195"/>
      <c r="O365" s="195"/>
      <c r="P365" s="195"/>
    </row>
    <row r="366" spans="1:16" ht="38.25" x14ac:dyDescent="0.2">
      <c r="A366" s="186"/>
      <c r="B366" s="279" t="s">
        <v>1673</v>
      </c>
      <c r="C366" s="277" t="s">
        <v>50</v>
      </c>
      <c r="D366" s="277" t="s">
        <v>2597</v>
      </c>
      <c r="E366" s="277" t="s">
        <v>539</v>
      </c>
      <c r="F366" s="278" t="s">
        <v>52</v>
      </c>
      <c r="G366" s="279" t="s">
        <v>931</v>
      </c>
      <c r="H366" s="279"/>
      <c r="I366" s="279"/>
      <c r="J366" s="279"/>
      <c r="K366" s="279"/>
      <c r="L366" s="195"/>
      <c r="M366" s="195"/>
      <c r="N366" s="195"/>
      <c r="O366" s="195"/>
      <c r="P366" s="195"/>
    </row>
    <row r="367" spans="1:16" ht="38.25" x14ac:dyDescent="0.2">
      <c r="A367" s="186"/>
      <c r="B367" s="279" t="s">
        <v>1613</v>
      </c>
      <c r="C367" s="277" t="s">
        <v>50</v>
      </c>
      <c r="D367" s="277" t="s">
        <v>1614</v>
      </c>
      <c r="E367" s="277" t="s">
        <v>539</v>
      </c>
      <c r="F367" s="278" t="s">
        <v>83</v>
      </c>
      <c r="G367" s="279" t="s">
        <v>2809</v>
      </c>
      <c r="H367" s="279"/>
      <c r="I367" s="279"/>
      <c r="J367" s="279"/>
      <c r="K367" s="279"/>
      <c r="L367" s="195"/>
      <c r="M367" s="195"/>
      <c r="N367" s="195"/>
      <c r="O367" s="195"/>
      <c r="P367" s="195"/>
    </row>
    <row r="368" spans="1:16" ht="25.5" x14ac:dyDescent="0.2">
      <c r="A368" s="186"/>
      <c r="B368" s="279" t="s">
        <v>1548</v>
      </c>
      <c r="C368" s="277" t="s">
        <v>50</v>
      </c>
      <c r="D368" s="277" t="s">
        <v>1549</v>
      </c>
      <c r="E368" s="277" t="s">
        <v>534</v>
      </c>
      <c r="F368" s="278" t="s">
        <v>52</v>
      </c>
      <c r="G368" s="279" t="s">
        <v>931</v>
      </c>
      <c r="H368" s="279"/>
      <c r="I368" s="279"/>
      <c r="J368" s="279"/>
      <c r="K368" s="279"/>
      <c r="L368" s="195"/>
      <c r="M368" s="195"/>
      <c r="N368" s="195"/>
      <c r="O368" s="195"/>
      <c r="P368" s="195"/>
    </row>
    <row r="369" spans="1:16" ht="25.5" x14ac:dyDescent="0.2">
      <c r="A369" s="186"/>
      <c r="B369" s="279" t="s">
        <v>1558</v>
      </c>
      <c r="C369" s="277" t="s">
        <v>73</v>
      </c>
      <c r="D369" s="277" t="s">
        <v>1559</v>
      </c>
      <c r="E369" s="277" t="s">
        <v>534</v>
      </c>
      <c r="F369" s="278" t="s">
        <v>52</v>
      </c>
      <c r="G369" s="279" t="s">
        <v>931</v>
      </c>
      <c r="H369" s="279"/>
      <c r="I369" s="279"/>
      <c r="J369" s="279"/>
      <c r="K369" s="279"/>
      <c r="L369" s="195"/>
      <c r="M369" s="195"/>
      <c r="N369" s="195"/>
      <c r="O369" s="195"/>
      <c r="P369" s="195"/>
    </row>
    <row r="370" spans="1:16" ht="25.5" x14ac:dyDescent="0.2">
      <c r="A370" s="186"/>
      <c r="B370" s="279" t="s">
        <v>1542</v>
      </c>
      <c r="C370" s="277" t="s">
        <v>73</v>
      </c>
      <c r="D370" s="277" t="s">
        <v>1543</v>
      </c>
      <c r="E370" s="277" t="s">
        <v>534</v>
      </c>
      <c r="F370" s="278" t="s">
        <v>52</v>
      </c>
      <c r="G370" s="279" t="s">
        <v>931</v>
      </c>
      <c r="H370" s="279"/>
      <c r="I370" s="279"/>
      <c r="J370" s="279"/>
      <c r="K370" s="279"/>
      <c r="L370" s="195"/>
      <c r="M370" s="195"/>
      <c r="N370" s="195"/>
      <c r="O370" s="195"/>
      <c r="P370" s="195"/>
    </row>
    <row r="371" spans="1:16" x14ac:dyDescent="0.2">
      <c r="A371" s="186"/>
      <c r="B371" s="279" t="s">
        <v>2579</v>
      </c>
      <c r="C371" s="277" t="s">
        <v>73</v>
      </c>
      <c r="D371" s="277" t="s">
        <v>2580</v>
      </c>
      <c r="E371" s="277">
        <v>1.04</v>
      </c>
      <c r="F371" s="278" t="s">
        <v>83</v>
      </c>
      <c r="G371" s="279" t="s">
        <v>2810</v>
      </c>
      <c r="H371" s="279"/>
      <c r="I371" s="279"/>
      <c r="J371" s="279"/>
      <c r="K371" s="279"/>
      <c r="L371" s="195"/>
      <c r="M371" s="195"/>
      <c r="N371" s="195"/>
      <c r="O371" s="195"/>
      <c r="P371" s="195"/>
    </row>
    <row r="372" spans="1:16" ht="38.25" x14ac:dyDescent="0.2">
      <c r="A372" s="186"/>
      <c r="B372" s="279" t="s">
        <v>816</v>
      </c>
      <c r="C372" s="277" t="s">
        <v>50</v>
      </c>
      <c r="D372" s="277" t="s">
        <v>1639</v>
      </c>
      <c r="E372" s="277" t="s">
        <v>539</v>
      </c>
      <c r="F372" s="278" t="s">
        <v>52</v>
      </c>
      <c r="G372" s="279" t="s">
        <v>985</v>
      </c>
      <c r="H372" s="279"/>
      <c r="I372" s="279"/>
      <c r="J372" s="279"/>
      <c r="K372" s="279"/>
      <c r="L372" s="195"/>
      <c r="M372" s="195"/>
      <c r="N372" s="195"/>
      <c r="O372" s="195"/>
      <c r="P372" s="195"/>
    </row>
    <row r="373" spans="1:16" ht="25.5" x14ac:dyDescent="0.2">
      <c r="A373" s="186"/>
      <c r="B373" s="279" t="s">
        <v>328</v>
      </c>
      <c r="C373" s="277" t="s">
        <v>50</v>
      </c>
      <c r="D373" s="277" t="s">
        <v>329</v>
      </c>
      <c r="E373" s="277" t="s">
        <v>534</v>
      </c>
      <c r="F373" s="278" t="s">
        <v>52</v>
      </c>
      <c r="G373" s="279" t="s">
        <v>1053</v>
      </c>
      <c r="H373" s="279"/>
      <c r="I373" s="279"/>
      <c r="J373" s="279"/>
      <c r="K373" s="279"/>
      <c r="L373" s="195"/>
      <c r="M373" s="195"/>
      <c r="N373" s="195"/>
      <c r="O373" s="195"/>
      <c r="P373" s="195"/>
    </row>
    <row r="374" spans="1:16" ht="25.5" x14ac:dyDescent="0.2">
      <c r="A374" s="186"/>
      <c r="B374" s="279" t="s">
        <v>346</v>
      </c>
      <c r="C374" s="277" t="s">
        <v>50</v>
      </c>
      <c r="D374" s="277" t="s">
        <v>347</v>
      </c>
      <c r="E374" s="277" t="s">
        <v>534</v>
      </c>
      <c r="F374" s="278" t="s">
        <v>52</v>
      </c>
      <c r="G374" s="279" t="s">
        <v>985</v>
      </c>
      <c r="H374" s="279"/>
      <c r="I374" s="279"/>
      <c r="J374" s="279"/>
      <c r="K374" s="279"/>
      <c r="L374" s="195"/>
      <c r="M374" s="195"/>
      <c r="N374" s="195"/>
      <c r="O374" s="195"/>
      <c r="P374" s="195"/>
    </row>
    <row r="375" spans="1:16" ht="25.5" x14ac:dyDescent="0.2">
      <c r="A375" s="186"/>
      <c r="B375" s="279" t="s">
        <v>1510</v>
      </c>
      <c r="C375" s="277" t="s">
        <v>73</v>
      </c>
      <c r="D375" s="277" t="s">
        <v>1511</v>
      </c>
      <c r="E375" s="277" t="s">
        <v>534</v>
      </c>
      <c r="F375" s="278" t="s">
        <v>52</v>
      </c>
      <c r="G375" s="279" t="s">
        <v>933</v>
      </c>
      <c r="H375" s="279"/>
      <c r="I375" s="279"/>
      <c r="J375" s="279"/>
      <c r="K375" s="279"/>
      <c r="L375" s="195"/>
      <c r="M375" s="195"/>
      <c r="N375" s="195"/>
      <c r="O375" s="195"/>
      <c r="P375" s="195"/>
    </row>
    <row r="376" spans="1:16" ht="25.5" x14ac:dyDescent="0.2">
      <c r="A376" s="186"/>
      <c r="B376" s="279" t="s">
        <v>1544</v>
      </c>
      <c r="C376" s="277" t="s">
        <v>50</v>
      </c>
      <c r="D376" s="277" t="s">
        <v>1545</v>
      </c>
      <c r="E376" s="277" t="s">
        <v>534</v>
      </c>
      <c r="F376" s="278" t="s">
        <v>52</v>
      </c>
      <c r="G376" s="279" t="s">
        <v>933</v>
      </c>
      <c r="H376" s="279"/>
      <c r="I376" s="279"/>
      <c r="J376" s="279"/>
      <c r="K376" s="279"/>
      <c r="L376" s="195"/>
      <c r="M376" s="195"/>
      <c r="N376" s="195"/>
      <c r="O376" s="195"/>
      <c r="P376" s="195"/>
    </row>
    <row r="377" spans="1:16" ht="38.25" x14ac:dyDescent="0.2">
      <c r="A377" s="186"/>
      <c r="B377" s="279" t="s">
        <v>441</v>
      </c>
      <c r="C377" s="277" t="s">
        <v>50</v>
      </c>
      <c r="D377" s="277" t="s">
        <v>442</v>
      </c>
      <c r="E377" s="277" t="s">
        <v>539</v>
      </c>
      <c r="F377" s="278" t="s">
        <v>52</v>
      </c>
      <c r="G377" s="279" t="s">
        <v>993</v>
      </c>
      <c r="H377" s="279"/>
      <c r="I377" s="279"/>
      <c r="J377" s="279"/>
      <c r="K377" s="279"/>
      <c r="L377" s="195"/>
      <c r="M377" s="195"/>
      <c r="N377" s="195"/>
      <c r="O377" s="195"/>
      <c r="P377" s="195"/>
    </row>
    <row r="378" spans="1:16" ht="25.5" x14ac:dyDescent="0.2">
      <c r="A378" s="186"/>
      <c r="B378" s="279" t="s">
        <v>1570</v>
      </c>
      <c r="C378" s="277" t="s">
        <v>50</v>
      </c>
      <c r="D378" s="277" t="s">
        <v>1571</v>
      </c>
      <c r="E378" s="277" t="s">
        <v>534</v>
      </c>
      <c r="F378" s="278" t="s">
        <v>52</v>
      </c>
      <c r="G378" s="279" t="s">
        <v>1008</v>
      </c>
      <c r="H378" s="279"/>
      <c r="I378" s="279"/>
      <c r="J378" s="279"/>
      <c r="K378" s="279"/>
      <c r="L378" s="195"/>
      <c r="M378" s="195"/>
      <c r="N378" s="195"/>
      <c r="O378" s="195"/>
      <c r="P378" s="195"/>
    </row>
    <row r="379" spans="1:16" ht="25.5" x14ac:dyDescent="0.2">
      <c r="A379" s="186"/>
      <c r="B379" s="279" t="s">
        <v>360</v>
      </c>
      <c r="C379" s="277" t="s">
        <v>50</v>
      </c>
      <c r="D379" s="277" t="s">
        <v>361</v>
      </c>
      <c r="E379" s="277" t="s">
        <v>534</v>
      </c>
      <c r="F379" s="278" t="s">
        <v>52</v>
      </c>
      <c r="G379" s="279" t="s">
        <v>953</v>
      </c>
      <c r="H379" s="279"/>
      <c r="I379" s="279"/>
      <c r="J379" s="279"/>
      <c r="K379" s="279"/>
      <c r="L379" s="195"/>
      <c r="M379" s="195"/>
      <c r="N379" s="195"/>
      <c r="O379" s="195"/>
      <c r="P379" s="195"/>
    </row>
    <row r="380" spans="1:16" ht="25.5" x14ac:dyDescent="0.2">
      <c r="A380" s="186"/>
      <c r="B380" s="279" t="s">
        <v>1467</v>
      </c>
      <c r="C380" s="277" t="s">
        <v>73</v>
      </c>
      <c r="D380" s="277" t="s">
        <v>1468</v>
      </c>
      <c r="E380" s="277" t="s">
        <v>534</v>
      </c>
      <c r="F380" s="278" t="s">
        <v>52</v>
      </c>
      <c r="G380" s="279" t="s">
        <v>931</v>
      </c>
      <c r="H380" s="279"/>
      <c r="I380" s="279"/>
      <c r="J380" s="279"/>
      <c r="K380" s="279"/>
      <c r="L380" s="195"/>
      <c r="M380" s="195"/>
      <c r="N380" s="195"/>
      <c r="O380" s="195"/>
      <c r="P380" s="195"/>
    </row>
    <row r="381" spans="1:16" ht="25.5" x14ac:dyDescent="0.2">
      <c r="A381" s="186"/>
      <c r="B381" s="279" t="s">
        <v>351</v>
      </c>
      <c r="C381" s="277" t="s">
        <v>50</v>
      </c>
      <c r="D381" s="277" t="s">
        <v>2570</v>
      </c>
      <c r="E381" s="277" t="s">
        <v>534</v>
      </c>
      <c r="F381" s="278" t="s">
        <v>52</v>
      </c>
      <c r="G381" s="279" t="s">
        <v>1994</v>
      </c>
      <c r="H381" s="279"/>
      <c r="I381" s="279"/>
      <c r="J381" s="279"/>
      <c r="K381" s="279"/>
      <c r="L381" s="195"/>
      <c r="M381" s="195"/>
      <c r="N381" s="195"/>
      <c r="O381" s="195"/>
      <c r="P381" s="195"/>
    </row>
    <row r="382" spans="1:16" ht="38.25" x14ac:dyDescent="0.2">
      <c r="A382" s="186"/>
      <c r="B382" s="279" t="s">
        <v>1641</v>
      </c>
      <c r="C382" s="277" t="s">
        <v>73</v>
      </c>
      <c r="D382" s="277" t="s">
        <v>1642</v>
      </c>
      <c r="E382" s="277" t="s">
        <v>539</v>
      </c>
      <c r="F382" s="278" t="s">
        <v>52</v>
      </c>
      <c r="G382" s="279" t="s">
        <v>953</v>
      </c>
      <c r="H382" s="279"/>
      <c r="I382" s="279"/>
      <c r="J382" s="279"/>
      <c r="K382" s="279"/>
      <c r="L382" s="195"/>
      <c r="M382" s="195"/>
      <c r="N382" s="195"/>
      <c r="O382" s="195"/>
      <c r="P382" s="195"/>
    </row>
    <row r="383" spans="1:16" ht="25.5" x14ac:dyDescent="0.2">
      <c r="A383" s="186"/>
      <c r="B383" s="279" t="s">
        <v>1353</v>
      </c>
      <c r="C383" s="277" t="s">
        <v>50</v>
      </c>
      <c r="D383" s="277" t="s">
        <v>1354</v>
      </c>
      <c r="E383" s="277" t="s">
        <v>2677</v>
      </c>
      <c r="F383" s="278" t="s">
        <v>43</v>
      </c>
      <c r="G383" s="279" t="s">
        <v>2399</v>
      </c>
      <c r="H383" s="279"/>
      <c r="I383" s="279"/>
      <c r="J383" s="279"/>
      <c r="K383" s="279"/>
      <c r="L383" s="195"/>
      <c r="M383" s="195"/>
      <c r="N383" s="195"/>
      <c r="O383" s="195"/>
      <c r="P383" s="195"/>
    </row>
    <row r="384" spans="1:16" ht="38.25" x14ac:dyDescent="0.2">
      <c r="A384" s="186"/>
      <c r="B384" s="279" t="s">
        <v>1627</v>
      </c>
      <c r="C384" s="277" t="s">
        <v>50</v>
      </c>
      <c r="D384" s="277" t="s">
        <v>1628</v>
      </c>
      <c r="E384" s="277" t="s">
        <v>539</v>
      </c>
      <c r="F384" s="278" t="s">
        <v>52</v>
      </c>
      <c r="G384" s="279" t="s">
        <v>1048</v>
      </c>
      <c r="H384" s="279"/>
      <c r="I384" s="279"/>
      <c r="J384" s="279"/>
      <c r="K384" s="279"/>
      <c r="L384" s="195"/>
      <c r="M384" s="195"/>
      <c r="N384" s="195"/>
      <c r="O384" s="195"/>
      <c r="P384" s="195"/>
    </row>
    <row r="385" spans="1:16" ht="38.25" x14ac:dyDescent="0.2">
      <c r="A385" s="186"/>
      <c r="B385" s="279" t="s">
        <v>1721</v>
      </c>
      <c r="C385" s="277" t="s">
        <v>50</v>
      </c>
      <c r="D385" s="277" t="s">
        <v>1722</v>
      </c>
      <c r="E385" s="277" t="s">
        <v>2653</v>
      </c>
      <c r="F385" s="278" t="s">
        <v>52</v>
      </c>
      <c r="G385" s="279" t="s">
        <v>931</v>
      </c>
      <c r="H385" s="279"/>
      <c r="I385" s="279"/>
      <c r="J385" s="279"/>
      <c r="K385" s="279"/>
      <c r="L385" s="195"/>
      <c r="M385" s="195"/>
      <c r="N385" s="195"/>
      <c r="O385" s="195"/>
      <c r="P385" s="195"/>
    </row>
    <row r="386" spans="1:16" ht="25.5" x14ac:dyDescent="0.2">
      <c r="A386" s="186"/>
      <c r="B386" s="279" t="s">
        <v>1077</v>
      </c>
      <c r="C386" s="277" t="s">
        <v>73</v>
      </c>
      <c r="D386" s="277" t="s">
        <v>1078</v>
      </c>
      <c r="E386" s="277" t="s">
        <v>537</v>
      </c>
      <c r="F386" s="278" t="s">
        <v>52</v>
      </c>
      <c r="G386" s="279" t="s">
        <v>993</v>
      </c>
      <c r="H386" s="279"/>
      <c r="I386" s="279"/>
      <c r="J386" s="279"/>
      <c r="K386" s="279"/>
      <c r="L386" s="195"/>
      <c r="M386" s="195"/>
      <c r="N386" s="195"/>
      <c r="O386" s="195"/>
      <c r="P386" s="195"/>
    </row>
    <row r="387" spans="1:16" ht="38.25" x14ac:dyDescent="0.2">
      <c r="A387" s="186"/>
      <c r="B387" s="279" t="s">
        <v>455</v>
      </c>
      <c r="C387" s="277" t="s">
        <v>50</v>
      </c>
      <c r="D387" s="277" t="s">
        <v>456</v>
      </c>
      <c r="E387" s="277" t="s">
        <v>539</v>
      </c>
      <c r="F387" s="278" t="s">
        <v>52</v>
      </c>
      <c r="G387" s="279" t="s">
        <v>993</v>
      </c>
      <c r="H387" s="279"/>
      <c r="I387" s="279"/>
      <c r="J387" s="279"/>
      <c r="K387" s="279"/>
      <c r="L387" s="195"/>
      <c r="M387" s="195"/>
      <c r="N387" s="195"/>
      <c r="O387" s="195"/>
      <c r="P387" s="195"/>
    </row>
    <row r="388" spans="1:16" ht="25.5" x14ac:dyDescent="0.2">
      <c r="A388" s="186"/>
      <c r="B388" s="279" t="s">
        <v>385</v>
      </c>
      <c r="C388" s="277" t="s">
        <v>50</v>
      </c>
      <c r="D388" s="277" t="s">
        <v>386</v>
      </c>
      <c r="E388" s="277" t="s">
        <v>534</v>
      </c>
      <c r="F388" s="278" t="s">
        <v>52</v>
      </c>
      <c r="G388" s="279" t="s">
        <v>993</v>
      </c>
      <c r="H388" s="279"/>
      <c r="I388" s="279"/>
      <c r="J388" s="279"/>
      <c r="K388" s="279"/>
      <c r="L388" s="195"/>
      <c r="M388" s="195"/>
      <c r="N388" s="195"/>
      <c r="O388" s="195"/>
      <c r="P388" s="195"/>
    </row>
    <row r="389" spans="1:16" ht="38.25" x14ac:dyDescent="0.2">
      <c r="A389" s="186"/>
      <c r="B389" s="279" t="s">
        <v>2368</v>
      </c>
      <c r="C389" s="277" t="s">
        <v>73</v>
      </c>
      <c r="D389" s="277" t="s">
        <v>2369</v>
      </c>
      <c r="E389" s="277" t="s">
        <v>539</v>
      </c>
      <c r="F389" s="278" t="s">
        <v>52</v>
      </c>
      <c r="G389" s="279" t="s">
        <v>933</v>
      </c>
      <c r="H389" s="279"/>
      <c r="I389" s="279"/>
      <c r="J389" s="279"/>
      <c r="K389" s="279"/>
      <c r="L389" s="195"/>
      <c r="M389" s="195"/>
      <c r="N389" s="195"/>
      <c r="O389" s="195"/>
      <c r="P389" s="195"/>
    </row>
    <row r="390" spans="1:16" ht="25.5" x14ac:dyDescent="0.2">
      <c r="A390" s="195"/>
      <c r="B390" s="279" t="s">
        <v>807</v>
      </c>
      <c r="C390" s="277" t="s">
        <v>50</v>
      </c>
      <c r="D390" s="277" t="s">
        <v>808</v>
      </c>
      <c r="E390" s="277" t="s">
        <v>2721</v>
      </c>
      <c r="F390" s="278" t="s">
        <v>52</v>
      </c>
      <c r="G390" s="279" t="s">
        <v>993</v>
      </c>
      <c r="H390" s="279"/>
      <c r="I390" s="279"/>
      <c r="J390" s="279"/>
      <c r="K390" s="279"/>
      <c r="L390" s="195"/>
      <c r="M390" s="195"/>
      <c r="N390" s="195"/>
      <c r="O390" s="195"/>
      <c r="P390" s="195"/>
    </row>
    <row r="391" spans="1:16" ht="25.5" x14ac:dyDescent="0.2">
      <c r="A391" s="195"/>
      <c r="B391" s="279" t="s">
        <v>1067</v>
      </c>
      <c r="C391" s="277" t="s">
        <v>73</v>
      </c>
      <c r="D391" s="277" t="s">
        <v>1068</v>
      </c>
      <c r="E391" s="277" t="s">
        <v>552</v>
      </c>
      <c r="F391" s="278" t="s">
        <v>52</v>
      </c>
      <c r="G391" s="279" t="s">
        <v>963</v>
      </c>
      <c r="H391" s="279"/>
      <c r="I391" s="279"/>
      <c r="J391" s="279"/>
      <c r="K391" s="279"/>
      <c r="L391" s="195"/>
      <c r="M391" s="195"/>
      <c r="N391" s="195"/>
      <c r="O391" s="195"/>
      <c r="P391" s="195"/>
    </row>
    <row r="392" spans="1:16" ht="38.25" x14ac:dyDescent="0.2">
      <c r="A392" s="195"/>
      <c r="B392" s="279" t="s">
        <v>1590</v>
      </c>
      <c r="C392" s="277" t="s">
        <v>73</v>
      </c>
      <c r="D392" s="277" t="s">
        <v>2365</v>
      </c>
      <c r="E392" s="277" t="s">
        <v>539</v>
      </c>
      <c r="F392" s="278" t="s">
        <v>52</v>
      </c>
      <c r="G392" s="279" t="s">
        <v>1095</v>
      </c>
      <c r="H392" s="279"/>
      <c r="I392" s="279"/>
      <c r="J392" s="279"/>
      <c r="K392" s="279"/>
      <c r="L392" s="195"/>
      <c r="M392" s="195"/>
      <c r="N392" s="195"/>
      <c r="O392" s="195"/>
      <c r="P392" s="195"/>
    </row>
    <row r="393" spans="1:16" ht="38.25" x14ac:dyDescent="0.2">
      <c r="A393" s="195"/>
      <c r="B393" s="279" t="s">
        <v>478</v>
      </c>
      <c r="C393" s="277" t="s">
        <v>50</v>
      </c>
      <c r="D393" s="277" t="s">
        <v>479</v>
      </c>
      <c r="E393" s="277" t="s">
        <v>539</v>
      </c>
      <c r="F393" s="278" t="s">
        <v>52</v>
      </c>
      <c r="G393" s="279" t="s">
        <v>933</v>
      </c>
      <c r="H393" s="279"/>
      <c r="I393" s="279"/>
      <c r="J393" s="279"/>
      <c r="K393" s="279"/>
      <c r="L393" s="195"/>
      <c r="M393" s="195"/>
      <c r="N393" s="195"/>
      <c r="O393" s="195"/>
      <c r="P393" s="195"/>
    </row>
    <row r="394" spans="1:16" ht="38.25" x14ac:dyDescent="0.2">
      <c r="A394" s="195"/>
      <c r="B394" s="279" t="s">
        <v>1587</v>
      </c>
      <c r="C394" s="277" t="s">
        <v>73</v>
      </c>
      <c r="D394" s="277" t="s">
        <v>2364</v>
      </c>
      <c r="E394" s="277" t="s">
        <v>539</v>
      </c>
      <c r="F394" s="278" t="s">
        <v>52</v>
      </c>
      <c r="G394" s="279" t="s">
        <v>1095</v>
      </c>
      <c r="H394" s="279"/>
      <c r="I394" s="279"/>
      <c r="J394" s="279"/>
      <c r="K394" s="279"/>
      <c r="L394" s="195"/>
      <c r="M394" s="195"/>
      <c r="N394" s="195"/>
      <c r="O394" s="195"/>
      <c r="P394" s="195"/>
    </row>
    <row r="395" spans="1:16" ht="25.5" x14ac:dyDescent="0.2">
      <c r="A395" s="195"/>
      <c r="B395" s="279" t="s">
        <v>1560</v>
      </c>
      <c r="C395" s="277" t="s">
        <v>50</v>
      </c>
      <c r="D395" s="277" t="s">
        <v>1561</v>
      </c>
      <c r="E395" s="277" t="s">
        <v>534</v>
      </c>
      <c r="F395" s="278" t="s">
        <v>83</v>
      </c>
      <c r="G395" s="279" t="s">
        <v>992</v>
      </c>
      <c r="H395" s="279"/>
      <c r="I395" s="279"/>
      <c r="J395" s="279"/>
      <c r="K395" s="279"/>
      <c r="L395" s="195"/>
      <c r="M395" s="195"/>
      <c r="N395" s="195"/>
      <c r="O395" s="195"/>
      <c r="P395" s="195"/>
    </row>
    <row r="396" spans="1:16" ht="38.25" x14ac:dyDescent="0.2">
      <c r="A396" s="195"/>
      <c r="B396" s="279" t="s">
        <v>2378</v>
      </c>
      <c r="C396" s="277" t="s">
        <v>73</v>
      </c>
      <c r="D396" s="277" t="s">
        <v>2379</v>
      </c>
      <c r="E396" s="277" t="s">
        <v>539</v>
      </c>
      <c r="F396" s="278" t="s">
        <v>52</v>
      </c>
      <c r="G396" s="279" t="s">
        <v>931</v>
      </c>
      <c r="H396" s="279"/>
      <c r="I396" s="279"/>
      <c r="J396" s="279"/>
      <c r="K396" s="279"/>
      <c r="L396" s="195"/>
      <c r="M396" s="195"/>
      <c r="N396" s="195"/>
      <c r="O396" s="195"/>
      <c r="P396" s="195"/>
    </row>
    <row r="397" spans="1:16" ht="25.5" x14ac:dyDescent="0.2">
      <c r="A397" s="195"/>
      <c r="B397" s="279" t="s">
        <v>890</v>
      </c>
      <c r="C397" s="277" t="s">
        <v>50</v>
      </c>
      <c r="D397" s="277" t="s">
        <v>891</v>
      </c>
      <c r="E397" s="277" t="s">
        <v>534</v>
      </c>
      <c r="F397" s="278" t="s">
        <v>52</v>
      </c>
      <c r="G397" s="279" t="s">
        <v>2015</v>
      </c>
      <c r="H397" s="279"/>
      <c r="I397" s="279"/>
      <c r="J397" s="279"/>
      <c r="K397" s="279"/>
      <c r="L397" s="195"/>
      <c r="M397" s="195"/>
      <c r="N397" s="195"/>
      <c r="O397" s="195"/>
      <c r="P397" s="195"/>
    </row>
    <row r="398" spans="1:16" ht="25.5" x14ac:dyDescent="0.2">
      <c r="A398" s="195"/>
      <c r="B398" s="279" t="s">
        <v>1070</v>
      </c>
      <c r="C398" s="277" t="s">
        <v>73</v>
      </c>
      <c r="D398" s="277" t="s">
        <v>1071</v>
      </c>
      <c r="E398" s="277" t="s">
        <v>534</v>
      </c>
      <c r="F398" s="278" t="s">
        <v>52</v>
      </c>
      <c r="G398" s="279" t="s">
        <v>946</v>
      </c>
      <c r="H398" s="279"/>
      <c r="I398" s="279"/>
      <c r="J398" s="279"/>
      <c r="K398" s="279"/>
      <c r="L398" s="195"/>
      <c r="M398" s="195"/>
      <c r="N398" s="195"/>
      <c r="O398" s="195"/>
      <c r="P398" s="195"/>
    </row>
    <row r="399" spans="1:16" ht="25.5" x14ac:dyDescent="0.2">
      <c r="A399" s="195"/>
      <c r="B399" s="279" t="s">
        <v>1534</v>
      </c>
      <c r="C399" s="277" t="s">
        <v>50</v>
      </c>
      <c r="D399" s="277" t="s">
        <v>1535</v>
      </c>
      <c r="E399" s="277" t="s">
        <v>637</v>
      </c>
      <c r="F399" s="278" t="s">
        <v>52</v>
      </c>
      <c r="G399" s="279" t="s">
        <v>931</v>
      </c>
      <c r="H399" s="279"/>
      <c r="I399" s="279"/>
      <c r="J399" s="279"/>
      <c r="K399" s="279"/>
      <c r="L399" s="195"/>
      <c r="M399" s="195"/>
      <c r="N399" s="195"/>
      <c r="O399" s="195"/>
      <c r="P399" s="195"/>
    </row>
    <row r="400" spans="1:16" ht="38.25" x14ac:dyDescent="0.2">
      <c r="A400" s="195"/>
      <c r="B400" s="279" t="s">
        <v>818</v>
      </c>
      <c r="C400" s="277" t="s">
        <v>50</v>
      </c>
      <c r="D400" s="277" t="s">
        <v>2584</v>
      </c>
      <c r="E400" s="277" t="s">
        <v>539</v>
      </c>
      <c r="F400" s="278" t="s">
        <v>52</v>
      </c>
      <c r="G400" s="279" t="s">
        <v>933</v>
      </c>
      <c r="H400" s="279"/>
      <c r="I400" s="279"/>
      <c r="J400" s="279"/>
      <c r="K400" s="279"/>
      <c r="L400" s="195"/>
      <c r="M400" s="195"/>
      <c r="N400" s="195"/>
      <c r="O400" s="195"/>
      <c r="P400" s="195"/>
    </row>
    <row r="401" spans="1:16" ht="38.25" x14ac:dyDescent="0.2">
      <c r="A401" s="195"/>
      <c r="B401" s="279" t="s">
        <v>917</v>
      </c>
      <c r="C401" s="277" t="s">
        <v>50</v>
      </c>
      <c r="D401" s="277" t="s">
        <v>918</v>
      </c>
      <c r="E401" s="277" t="s">
        <v>539</v>
      </c>
      <c r="F401" s="278" t="s">
        <v>52</v>
      </c>
      <c r="G401" s="279" t="s">
        <v>1023</v>
      </c>
      <c r="H401" s="279"/>
      <c r="I401" s="279"/>
      <c r="J401" s="279"/>
      <c r="K401" s="279"/>
      <c r="L401" s="195"/>
      <c r="M401" s="195"/>
      <c r="N401" s="195"/>
      <c r="O401" s="195"/>
      <c r="P401" s="195"/>
    </row>
    <row r="402" spans="1:16" ht="38.25" x14ac:dyDescent="0.2">
      <c r="A402" s="195"/>
      <c r="B402" s="279" t="s">
        <v>1648</v>
      </c>
      <c r="C402" s="277" t="s">
        <v>50</v>
      </c>
      <c r="D402" s="277" t="s">
        <v>2586</v>
      </c>
      <c r="E402" s="277" t="s">
        <v>539</v>
      </c>
      <c r="F402" s="278" t="s">
        <v>52</v>
      </c>
      <c r="G402" s="279" t="s">
        <v>983</v>
      </c>
      <c r="H402" s="279"/>
      <c r="I402" s="279"/>
      <c r="J402" s="279"/>
      <c r="K402" s="279"/>
      <c r="L402" s="195"/>
      <c r="M402" s="195"/>
      <c r="N402" s="195"/>
      <c r="O402" s="195"/>
      <c r="P402" s="195"/>
    </row>
    <row r="403" spans="1:16" ht="38.25" x14ac:dyDescent="0.2">
      <c r="A403" s="195"/>
      <c r="B403" s="279" t="s">
        <v>814</v>
      </c>
      <c r="C403" s="277" t="s">
        <v>50</v>
      </c>
      <c r="D403" s="277" t="s">
        <v>815</v>
      </c>
      <c r="E403" s="277" t="s">
        <v>539</v>
      </c>
      <c r="F403" s="278" t="s">
        <v>52</v>
      </c>
      <c r="G403" s="279" t="s">
        <v>961</v>
      </c>
      <c r="H403" s="279"/>
      <c r="I403" s="279"/>
      <c r="J403" s="279"/>
      <c r="K403" s="279"/>
      <c r="L403" s="195"/>
      <c r="M403" s="195"/>
      <c r="N403" s="195"/>
      <c r="O403" s="195"/>
      <c r="P403" s="195"/>
    </row>
    <row r="404" spans="1:16" ht="25.5" x14ac:dyDescent="0.2">
      <c r="A404" s="195"/>
      <c r="B404" s="279" t="s">
        <v>383</v>
      </c>
      <c r="C404" s="277" t="s">
        <v>50</v>
      </c>
      <c r="D404" s="277" t="s">
        <v>384</v>
      </c>
      <c r="E404" s="277" t="s">
        <v>534</v>
      </c>
      <c r="F404" s="278" t="s">
        <v>52</v>
      </c>
      <c r="G404" s="279" t="s">
        <v>946</v>
      </c>
      <c r="H404" s="279"/>
      <c r="I404" s="279"/>
      <c r="J404" s="279"/>
      <c r="K404" s="279"/>
      <c r="L404" s="195"/>
      <c r="M404" s="195"/>
      <c r="N404" s="195"/>
      <c r="O404" s="195"/>
      <c r="P404" s="195"/>
    </row>
    <row r="405" spans="1:16" ht="14.25" x14ac:dyDescent="0.2">
      <c r="A405" s="195"/>
      <c r="B405" s="279" t="s">
        <v>306</v>
      </c>
      <c r="C405" s="277" t="s">
        <v>50</v>
      </c>
      <c r="D405" s="277" t="s">
        <v>307</v>
      </c>
      <c r="E405" s="277" t="s">
        <v>2711</v>
      </c>
      <c r="F405" s="278" t="s">
        <v>52</v>
      </c>
      <c r="G405" s="279" t="s">
        <v>992</v>
      </c>
      <c r="H405" s="279"/>
      <c r="I405" s="279"/>
      <c r="J405" s="279"/>
      <c r="K405" s="279"/>
      <c r="L405" s="195"/>
      <c r="M405" s="195"/>
      <c r="N405" s="195"/>
      <c r="O405" s="195"/>
      <c r="P405" s="195"/>
    </row>
    <row r="406" spans="1:16" ht="38.25" x14ac:dyDescent="0.2">
      <c r="A406" s="195"/>
      <c r="B406" s="279" t="s">
        <v>1594</v>
      </c>
      <c r="C406" s="277" t="s">
        <v>73</v>
      </c>
      <c r="D406" s="277" t="s">
        <v>1595</v>
      </c>
      <c r="E406" s="277" t="s">
        <v>539</v>
      </c>
      <c r="F406" s="278" t="s">
        <v>52</v>
      </c>
      <c r="G406" s="279" t="s">
        <v>1095</v>
      </c>
      <c r="H406" s="279"/>
      <c r="I406" s="279"/>
      <c r="J406" s="279"/>
      <c r="K406" s="279"/>
      <c r="L406" s="195"/>
      <c r="M406" s="195"/>
      <c r="N406" s="195"/>
      <c r="O406" s="195"/>
      <c r="P406" s="195"/>
    </row>
    <row r="407" spans="1:16" ht="25.5" x14ac:dyDescent="0.2">
      <c r="A407" s="195"/>
      <c r="B407" s="279" t="s">
        <v>1554</v>
      </c>
      <c r="C407" s="277" t="s">
        <v>50</v>
      </c>
      <c r="D407" s="277" t="s">
        <v>1555</v>
      </c>
      <c r="E407" s="277" t="s">
        <v>534</v>
      </c>
      <c r="F407" s="278" t="s">
        <v>52</v>
      </c>
      <c r="G407" s="279" t="s">
        <v>933</v>
      </c>
      <c r="H407" s="279"/>
      <c r="I407" s="279"/>
      <c r="J407" s="279"/>
      <c r="K407" s="279"/>
      <c r="L407" s="195"/>
      <c r="M407" s="195"/>
      <c r="N407" s="195"/>
      <c r="O407" s="195"/>
      <c r="P407" s="195"/>
    </row>
    <row r="408" spans="1:16" ht="14.25" x14ac:dyDescent="0.2">
      <c r="A408" s="195"/>
      <c r="B408" s="279" t="s">
        <v>1063</v>
      </c>
      <c r="C408" s="277" t="s">
        <v>73</v>
      </c>
      <c r="D408" s="277" t="s">
        <v>503</v>
      </c>
      <c r="E408" s="277" t="s">
        <v>637</v>
      </c>
      <c r="F408" s="278" t="s">
        <v>52</v>
      </c>
      <c r="G408" s="279" t="s">
        <v>931</v>
      </c>
      <c r="H408" s="279"/>
      <c r="I408" s="279"/>
      <c r="J408" s="279"/>
      <c r="K408" s="279"/>
      <c r="L408" s="195"/>
      <c r="M408" s="195"/>
      <c r="N408" s="195"/>
      <c r="O408" s="195"/>
      <c r="P408" s="195"/>
    </row>
    <row r="409" spans="1:16" ht="38.25" x14ac:dyDescent="0.2">
      <c r="A409" s="195"/>
      <c r="B409" s="279" t="s">
        <v>1075</v>
      </c>
      <c r="C409" s="277" t="s">
        <v>73</v>
      </c>
      <c r="D409" s="277" t="s">
        <v>1076</v>
      </c>
      <c r="E409" s="277" t="s">
        <v>539</v>
      </c>
      <c r="F409" s="278" t="s">
        <v>52</v>
      </c>
      <c r="G409" s="279" t="s">
        <v>944</v>
      </c>
      <c r="H409" s="279"/>
      <c r="I409" s="279"/>
      <c r="J409" s="279"/>
      <c r="K409" s="279"/>
      <c r="L409" s="195"/>
      <c r="M409" s="195"/>
      <c r="N409" s="195"/>
      <c r="O409" s="195"/>
      <c r="P409" s="195"/>
    </row>
    <row r="410" spans="1:16" ht="38.25" x14ac:dyDescent="0.2">
      <c r="A410" s="195"/>
      <c r="B410" s="279" t="s">
        <v>1640</v>
      </c>
      <c r="C410" s="277" t="s">
        <v>50</v>
      </c>
      <c r="D410" s="277" t="s">
        <v>2583</v>
      </c>
      <c r="E410" s="277" t="s">
        <v>539</v>
      </c>
      <c r="F410" s="278" t="s">
        <v>52</v>
      </c>
      <c r="G410" s="279" t="s">
        <v>953</v>
      </c>
      <c r="H410" s="279"/>
      <c r="I410" s="279"/>
      <c r="J410" s="279"/>
      <c r="K410" s="279"/>
      <c r="L410" s="195"/>
      <c r="M410" s="195"/>
      <c r="N410" s="195"/>
      <c r="O410" s="195"/>
      <c r="P410" s="195"/>
    </row>
    <row r="411" spans="1:16" ht="25.5" x14ac:dyDescent="0.2">
      <c r="A411" s="195"/>
      <c r="B411" s="279" t="s">
        <v>322</v>
      </c>
      <c r="C411" s="277" t="s">
        <v>50</v>
      </c>
      <c r="D411" s="277" t="s">
        <v>323</v>
      </c>
      <c r="E411" s="277" t="s">
        <v>534</v>
      </c>
      <c r="F411" s="278" t="s">
        <v>52</v>
      </c>
      <c r="G411" s="279" t="s">
        <v>933</v>
      </c>
      <c r="H411" s="279"/>
      <c r="I411" s="279"/>
      <c r="J411" s="279"/>
      <c r="K411" s="279"/>
      <c r="L411" s="195"/>
      <c r="M411" s="195"/>
      <c r="N411" s="195"/>
      <c r="O411" s="195"/>
      <c r="P411" s="195"/>
    </row>
    <row r="412" spans="1:16" ht="38.25" x14ac:dyDescent="0.2">
      <c r="A412" s="195"/>
      <c r="B412" s="279" t="s">
        <v>1637</v>
      </c>
      <c r="C412" s="277" t="s">
        <v>50</v>
      </c>
      <c r="D412" s="277" t="s">
        <v>1638</v>
      </c>
      <c r="E412" s="277" t="s">
        <v>539</v>
      </c>
      <c r="F412" s="278" t="s">
        <v>52</v>
      </c>
      <c r="G412" s="279" t="s">
        <v>1048</v>
      </c>
      <c r="H412" s="279"/>
      <c r="I412" s="279"/>
      <c r="J412" s="279"/>
      <c r="K412" s="279"/>
      <c r="L412" s="195"/>
      <c r="M412" s="195"/>
      <c r="N412" s="195"/>
      <c r="O412" s="195"/>
      <c r="P412" s="195"/>
    </row>
    <row r="413" spans="1:16" ht="25.5" x14ac:dyDescent="0.2">
      <c r="A413" s="195"/>
      <c r="B413" s="279" t="s">
        <v>1059</v>
      </c>
      <c r="C413" s="277" t="s">
        <v>73</v>
      </c>
      <c r="D413" s="277" t="s">
        <v>1060</v>
      </c>
      <c r="E413" s="277" t="s">
        <v>537</v>
      </c>
      <c r="F413" s="278" t="s">
        <v>52</v>
      </c>
      <c r="G413" s="279" t="s">
        <v>992</v>
      </c>
      <c r="H413" s="279"/>
      <c r="I413" s="279"/>
      <c r="J413" s="279"/>
      <c r="K413" s="279"/>
      <c r="L413" s="195"/>
      <c r="M413" s="195"/>
      <c r="N413" s="195"/>
      <c r="O413" s="195"/>
      <c r="P413" s="195"/>
    </row>
    <row r="414" spans="1:16" ht="25.5" x14ac:dyDescent="0.2">
      <c r="A414" s="195"/>
      <c r="B414" s="279" t="s">
        <v>882</v>
      </c>
      <c r="C414" s="277" t="s">
        <v>50</v>
      </c>
      <c r="D414" s="277" t="s">
        <v>883</v>
      </c>
      <c r="E414" s="277" t="s">
        <v>534</v>
      </c>
      <c r="F414" s="278" t="s">
        <v>52</v>
      </c>
      <c r="G414" s="279" t="s">
        <v>987</v>
      </c>
      <c r="H414" s="279"/>
      <c r="I414" s="279"/>
      <c r="J414" s="279"/>
      <c r="K414" s="279"/>
      <c r="L414" s="195"/>
      <c r="M414" s="195"/>
      <c r="N414" s="195"/>
      <c r="O414" s="195"/>
      <c r="P414" s="195"/>
    </row>
    <row r="415" spans="1:16" ht="25.5" x14ac:dyDescent="0.2">
      <c r="A415" s="195"/>
      <c r="B415" s="279" t="s">
        <v>1056</v>
      </c>
      <c r="C415" s="277" t="s">
        <v>73</v>
      </c>
      <c r="D415" s="277" t="s">
        <v>804</v>
      </c>
      <c r="E415" s="277" t="s">
        <v>534</v>
      </c>
      <c r="F415" s="278" t="s">
        <v>52</v>
      </c>
      <c r="G415" s="279" t="s">
        <v>931</v>
      </c>
      <c r="H415" s="279"/>
      <c r="I415" s="279"/>
      <c r="J415" s="279"/>
      <c r="K415" s="279"/>
      <c r="L415" s="195"/>
      <c r="M415" s="195"/>
      <c r="N415" s="195"/>
      <c r="O415" s="195"/>
      <c r="P415" s="195"/>
    </row>
    <row r="416" spans="1:16" ht="25.5" x14ac:dyDescent="0.2">
      <c r="A416" s="195"/>
      <c r="B416" s="279" t="s">
        <v>1490</v>
      </c>
      <c r="C416" s="277" t="s">
        <v>50</v>
      </c>
      <c r="D416" s="277" t="s">
        <v>1491</v>
      </c>
      <c r="E416" s="277" t="s">
        <v>534</v>
      </c>
      <c r="F416" s="278" t="s">
        <v>52</v>
      </c>
      <c r="G416" s="279" t="s">
        <v>964</v>
      </c>
      <c r="H416" s="279"/>
      <c r="I416" s="279"/>
      <c r="J416" s="279"/>
      <c r="K416" s="279"/>
      <c r="L416" s="195"/>
      <c r="M416" s="195"/>
      <c r="N416" s="195"/>
      <c r="O416" s="195"/>
      <c r="P416" s="195"/>
    </row>
    <row r="417" spans="1:16" ht="38.25" x14ac:dyDescent="0.2">
      <c r="A417" s="195"/>
      <c r="B417" s="279" t="s">
        <v>1635</v>
      </c>
      <c r="C417" s="277" t="s">
        <v>50</v>
      </c>
      <c r="D417" s="277" t="s">
        <v>1636</v>
      </c>
      <c r="E417" s="277" t="s">
        <v>539</v>
      </c>
      <c r="F417" s="278" t="s">
        <v>52</v>
      </c>
      <c r="G417" s="279" t="s">
        <v>944</v>
      </c>
      <c r="H417" s="279"/>
      <c r="I417" s="279"/>
      <c r="J417" s="279"/>
      <c r="K417" s="279"/>
      <c r="L417" s="195"/>
      <c r="M417" s="195"/>
      <c r="N417" s="195"/>
      <c r="O417" s="195"/>
      <c r="P417" s="195"/>
    </row>
    <row r="418" spans="1:16" ht="25.5" x14ac:dyDescent="0.2">
      <c r="A418" s="195"/>
      <c r="B418" s="279" t="s">
        <v>1065</v>
      </c>
      <c r="C418" s="277" t="s">
        <v>73</v>
      </c>
      <c r="D418" s="277" t="s">
        <v>895</v>
      </c>
      <c r="E418" s="277" t="s">
        <v>552</v>
      </c>
      <c r="F418" s="278" t="s">
        <v>52</v>
      </c>
      <c r="G418" s="279" t="s">
        <v>931</v>
      </c>
      <c r="H418" s="279"/>
      <c r="I418" s="279"/>
      <c r="J418" s="279"/>
      <c r="K418" s="279"/>
      <c r="L418" s="195"/>
      <c r="M418" s="195"/>
      <c r="N418" s="195"/>
      <c r="O418" s="195"/>
      <c r="P418" s="195"/>
    </row>
    <row r="419" spans="1:16" ht="38.25" x14ac:dyDescent="0.2">
      <c r="A419" s="195"/>
      <c r="B419" s="279" t="s">
        <v>447</v>
      </c>
      <c r="C419" s="277" t="s">
        <v>50</v>
      </c>
      <c r="D419" s="277" t="s">
        <v>448</v>
      </c>
      <c r="E419" s="277" t="s">
        <v>539</v>
      </c>
      <c r="F419" s="278" t="s">
        <v>52</v>
      </c>
      <c r="G419" s="279" t="s">
        <v>953</v>
      </c>
      <c r="H419" s="279"/>
      <c r="I419" s="279"/>
      <c r="J419" s="279"/>
      <c r="K419" s="279"/>
      <c r="L419" s="195"/>
      <c r="M419" s="195"/>
      <c r="N419" s="195"/>
      <c r="O419" s="195"/>
      <c r="P419" s="195"/>
    </row>
    <row r="420" spans="1:16" ht="14.25" x14ac:dyDescent="0.2">
      <c r="A420" s="195"/>
      <c r="B420" s="279" t="s">
        <v>1737</v>
      </c>
      <c r="C420" s="277" t="s">
        <v>73</v>
      </c>
      <c r="D420" s="277" t="s">
        <v>2384</v>
      </c>
      <c r="E420" s="277" t="s">
        <v>637</v>
      </c>
      <c r="F420" s="278" t="s">
        <v>52</v>
      </c>
      <c r="G420" s="279" t="s">
        <v>1048</v>
      </c>
      <c r="H420" s="279"/>
      <c r="I420" s="279"/>
      <c r="J420" s="279"/>
      <c r="K420" s="279"/>
      <c r="L420" s="195"/>
      <c r="M420" s="195"/>
      <c r="N420" s="195"/>
      <c r="O420" s="195"/>
      <c r="P420" s="195"/>
    </row>
    <row r="421" spans="1:16" ht="38.25" x14ac:dyDescent="0.2">
      <c r="A421" s="195"/>
      <c r="B421" s="279" t="s">
        <v>1498</v>
      </c>
      <c r="C421" s="277" t="s">
        <v>50</v>
      </c>
      <c r="D421" s="277" t="s">
        <v>1499</v>
      </c>
      <c r="E421" s="277" t="s">
        <v>2727</v>
      </c>
      <c r="F421" s="278" t="s">
        <v>52</v>
      </c>
      <c r="G421" s="279" t="s">
        <v>953</v>
      </c>
      <c r="H421" s="279"/>
      <c r="I421" s="279"/>
      <c r="J421" s="279"/>
      <c r="K421" s="279"/>
      <c r="L421" s="195"/>
      <c r="M421" s="195"/>
      <c r="N421" s="195"/>
      <c r="O421" s="195"/>
      <c r="P421" s="195"/>
    </row>
    <row r="422" spans="1:16" ht="14.25" x14ac:dyDescent="0.2">
      <c r="A422" s="195"/>
      <c r="B422" s="279" t="s">
        <v>1550</v>
      </c>
      <c r="C422" s="277" t="s">
        <v>50</v>
      </c>
      <c r="D422" s="277" t="s">
        <v>1551</v>
      </c>
      <c r="E422" s="277" t="s">
        <v>637</v>
      </c>
      <c r="F422" s="278" t="s">
        <v>52</v>
      </c>
      <c r="G422" s="279" t="s">
        <v>931</v>
      </c>
      <c r="H422" s="279"/>
      <c r="I422" s="279"/>
      <c r="J422" s="279"/>
      <c r="K422" s="279"/>
      <c r="L422" s="195"/>
      <c r="M422" s="195"/>
      <c r="N422" s="195"/>
      <c r="O422" s="195"/>
      <c r="P422" s="195"/>
    </row>
    <row r="423" spans="1:16" ht="25.5" x14ac:dyDescent="0.2">
      <c r="A423" s="195"/>
      <c r="B423" s="279" t="s">
        <v>1556</v>
      </c>
      <c r="C423" s="277" t="s">
        <v>50</v>
      </c>
      <c r="D423" s="277" t="s">
        <v>1557</v>
      </c>
      <c r="E423" s="277" t="s">
        <v>534</v>
      </c>
      <c r="F423" s="278" t="s">
        <v>52</v>
      </c>
      <c r="G423" s="279" t="s">
        <v>933</v>
      </c>
      <c r="H423" s="279"/>
      <c r="I423" s="279"/>
      <c r="J423" s="279"/>
      <c r="K423" s="279"/>
      <c r="L423" s="195"/>
      <c r="M423" s="195"/>
      <c r="N423" s="195"/>
      <c r="O423" s="195"/>
      <c r="P423" s="195"/>
    </row>
    <row r="424" spans="1:16" ht="38.25" x14ac:dyDescent="0.2">
      <c r="A424" s="195"/>
      <c r="B424" s="279" t="s">
        <v>1650</v>
      </c>
      <c r="C424" s="277" t="s">
        <v>50</v>
      </c>
      <c r="D424" s="277" t="s">
        <v>2590</v>
      </c>
      <c r="E424" s="277" t="s">
        <v>2653</v>
      </c>
      <c r="F424" s="278" t="s">
        <v>52</v>
      </c>
      <c r="G424" s="279" t="s">
        <v>944</v>
      </c>
      <c r="H424" s="279"/>
      <c r="I424" s="279"/>
      <c r="J424" s="279"/>
      <c r="K424" s="279"/>
      <c r="L424" s="195"/>
      <c r="M424" s="195"/>
      <c r="N424" s="195"/>
      <c r="O424" s="195"/>
      <c r="P424" s="195"/>
    </row>
    <row r="425" spans="1:16" ht="25.5" x14ac:dyDescent="0.2">
      <c r="A425" s="195"/>
      <c r="B425" s="279" t="s">
        <v>362</v>
      </c>
      <c r="C425" s="277" t="s">
        <v>50</v>
      </c>
      <c r="D425" s="277" t="s">
        <v>363</v>
      </c>
      <c r="E425" s="277" t="s">
        <v>534</v>
      </c>
      <c r="F425" s="278" t="s">
        <v>52</v>
      </c>
      <c r="G425" s="279" t="s">
        <v>987</v>
      </c>
      <c r="H425" s="279"/>
      <c r="I425" s="279"/>
      <c r="J425" s="279"/>
      <c r="K425" s="279"/>
      <c r="L425" s="195"/>
      <c r="M425" s="195"/>
      <c r="N425" s="195"/>
      <c r="O425" s="195"/>
      <c r="P425" s="195"/>
    </row>
    <row r="426" spans="1:16" ht="38.25" x14ac:dyDescent="0.2">
      <c r="A426" s="195"/>
      <c r="B426" s="279" t="s">
        <v>899</v>
      </c>
      <c r="C426" s="277" t="s">
        <v>50</v>
      </c>
      <c r="D426" s="277" t="s">
        <v>2592</v>
      </c>
      <c r="E426" s="277" t="s">
        <v>539</v>
      </c>
      <c r="F426" s="278" t="s">
        <v>52</v>
      </c>
      <c r="G426" s="279" t="s">
        <v>944</v>
      </c>
      <c r="H426" s="279"/>
      <c r="I426" s="279"/>
      <c r="J426" s="279"/>
      <c r="K426" s="279"/>
      <c r="L426" s="195"/>
      <c r="M426" s="195"/>
      <c r="N426" s="195"/>
      <c r="O426" s="195"/>
      <c r="P426" s="195"/>
    </row>
    <row r="427" spans="1:16" ht="38.25" x14ac:dyDescent="0.2">
      <c r="A427" s="195"/>
      <c r="B427" s="279" t="s">
        <v>1708</v>
      </c>
      <c r="C427" s="277" t="s">
        <v>50</v>
      </c>
      <c r="D427" s="277" t="s">
        <v>1709</v>
      </c>
      <c r="E427" s="277" t="s">
        <v>2650</v>
      </c>
      <c r="F427" s="278" t="s">
        <v>83</v>
      </c>
      <c r="G427" s="279" t="s">
        <v>1023</v>
      </c>
      <c r="H427" s="279"/>
      <c r="I427" s="279"/>
      <c r="J427" s="279"/>
      <c r="K427" s="279"/>
      <c r="L427" s="195"/>
      <c r="M427" s="195"/>
      <c r="N427" s="195"/>
      <c r="O427" s="195"/>
      <c r="P427" s="195"/>
    </row>
    <row r="428" spans="1:16" ht="25.5" x14ac:dyDescent="0.2">
      <c r="A428" s="195"/>
      <c r="B428" s="279" t="s">
        <v>377</v>
      </c>
      <c r="C428" s="277" t="s">
        <v>50</v>
      </c>
      <c r="D428" s="277" t="s">
        <v>378</v>
      </c>
      <c r="E428" s="277" t="s">
        <v>534</v>
      </c>
      <c r="F428" s="278" t="s">
        <v>52</v>
      </c>
      <c r="G428" s="279" t="s">
        <v>992</v>
      </c>
      <c r="H428" s="279"/>
      <c r="I428" s="279"/>
      <c r="J428" s="279"/>
      <c r="K428" s="279"/>
      <c r="L428" s="195"/>
      <c r="M428" s="195"/>
      <c r="N428" s="195"/>
      <c r="O428" s="195"/>
      <c r="P428" s="195"/>
    </row>
    <row r="429" spans="1:16" ht="25.5" x14ac:dyDescent="0.2">
      <c r="A429" s="195"/>
      <c r="B429" s="279" t="s">
        <v>2565</v>
      </c>
      <c r="C429" s="277" t="s">
        <v>50</v>
      </c>
      <c r="D429" s="277" t="s">
        <v>2566</v>
      </c>
      <c r="E429" s="277" t="s">
        <v>2527</v>
      </c>
      <c r="F429" s="278" t="s">
        <v>52</v>
      </c>
      <c r="G429" s="279" t="s">
        <v>931</v>
      </c>
      <c r="H429" s="279"/>
      <c r="I429" s="279"/>
      <c r="J429" s="279"/>
      <c r="K429" s="279"/>
      <c r="L429" s="195"/>
      <c r="M429" s="195"/>
      <c r="N429" s="195"/>
      <c r="O429" s="195"/>
      <c r="P429" s="195"/>
    </row>
    <row r="430" spans="1:16" ht="25.5" x14ac:dyDescent="0.2">
      <c r="A430" s="195"/>
      <c r="B430" s="279" t="s">
        <v>1521</v>
      </c>
      <c r="C430" s="277" t="s">
        <v>73</v>
      </c>
      <c r="D430" s="277" t="s">
        <v>1522</v>
      </c>
      <c r="E430" s="277" t="s">
        <v>534</v>
      </c>
      <c r="F430" s="278" t="s">
        <v>52</v>
      </c>
      <c r="G430" s="279" t="s">
        <v>992</v>
      </c>
      <c r="H430" s="279"/>
      <c r="I430" s="279"/>
      <c r="J430" s="279"/>
      <c r="K430" s="279"/>
      <c r="L430" s="195"/>
      <c r="M430" s="195"/>
      <c r="N430" s="195"/>
      <c r="O430" s="195"/>
      <c r="P430" s="195"/>
    </row>
    <row r="431" spans="1:16" ht="38.25" x14ac:dyDescent="0.2">
      <c r="A431" s="195"/>
      <c r="B431" s="279" t="s">
        <v>476</v>
      </c>
      <c r="C431" s="277" t="s">
        <v>50</v>
      </c>
      <c r="D431" s="277" t="s">
        <v>477</v>
      </c>
      <c r="E431" s="277" t="s">
        <v>539</v>
      </c>
      <c r="F431" s="278" t="s">
        <v>52</v>
      </c>
      <c r="G431" s="279" t="s">
        <v>931</v>
      </c>
      <c r="H431" s="279"/>
      <c r="I431" s="279"/>
      <c r="J431" s="279"/>
      <c r="K431" s="279"/>
      <c r="L431" s="195"/>
      <c r="M431" s="195"/>
      <c r="N431" s="195"/>
      <c r="O431" s="195"/>
      <c r="P431" s="195"/>
    </row>
    <row r="432" spans="1:16" ht="25.5" x14ac:dyDescent="0.2">
      <c r="A432" s="195"/>
      <c r="B432" s="279" t="s">
        <v>2356</v>
      </c>
      <c r="C432" s="277" t="s">
        <v>50</v>
      </c>
      <c r="D432" s="277" t="s">
        <v>2357</v>
      </c>
      <c r="E432" s="277" t="s">
        <v>552</v>
      </c>
      <c r="F432" s="278" t="s">
        <v>83</v>
      </c>
      <c r="G432" s="279" t="s">
        <v>933</v>
      </c>
      <c r="H432" s="279"/>
      <c r="I432" s="279"/>
      <c r="J432" s="279"/>
      <c r="K432" s="279"/>
      <c r="L432" s="195"/>
      <c r="M432" s="195"/>
      <c r="N432" s="195"/>
      <c r="O432" s="195"/>
      <c r="P432" s="195"/>
    </row>
    <row r="433" spans="1:16" ht="38.25" x14ac:dyDescent="0.2">
      <c r="A433" s="195"/>
      <c r="B433" s="279" t="s">
        <v>482</v>
      </c>
      <c r="C433" s="277" t="s">
        <v>50</v>
      </c>
      <c r="D433" s="277" t="s">
        <v>1699</v>
      </c>
      <c r="E433" s="277" t="s">
        <v>539</v>
      </c>
      <c r="F433" s="278" t="s">
        <v>52</v>
      </c>
      <c r="G433" s="279" t="s">
        <v>931</v>
      </c>
      <c r="H433" s="279"/>
      <c r="I433" s="279"/>
      <c r="J433" s="279"/>
      <c r="K433" s="279"/>
      <c r="L433" s="195"/>
      <c r="M433" s="195"/>
      <c r="N433" s="195"/>
      <c r="O433" s="195"/>
      <c r="P433" s="195"/>
    </row>
    <row r="434" spans="1:16" ht="38.25" x14ac:dyDescent="0.2">
      <c r="A434" s="195"/>
      <c r="B434" s="279" t="s">
        <v>1649</v>
      </c>
      <c r="C434" s="277" t="s">
        <v>50</v>
      </c>
      <c r="D434" s="277" t="s">
        <v>2587</v>
      </c>
      <c r="E434" s="277" t="s">
        <v>539</v>
      </c>
      <c r="F434" s="278" t="s">
        <v>52</v>
      </c>
      <c r="G434" s="279" t="s">
        <v>1093</v>
      </c>
      <c r="H434" s="279"/>
      <c r="I434" s="279"/>
      <c r="J434" s="279"/>
      <c r="K434" s="279"/>
      <c r="L434" s="195"/>
      <c r="M434" s="195"/>
      <c r="N434" s="195"/>
      <c r="O434" s="195"/>
      <c r="P434" s="195"/>
    </row>
    <row r="435" spans="1:16" ht="14.25" x14ac:dyDescent="0.2">
      <c r="A435" s="195"/>
      <c r="B435" s="279" t="s">
        <v>1741</v>
      </c>
      <c r="C435" s="277" t="s">
        <v>73</v>
      </c>
      <c r="D435" s="277" t="s">
        <v>2388</v>
      </c>
      <c r="E435" s="277" t="s">
        <v>637</v>
      </c>
      <c r="F435" s="278" t="s">
        <v>52</v>
      </c>
      <c r="G435" s="279" t="s">
        <v>953</v>
      </c>
      <c r="H435" s="279"/>
      <c r="I435" s="279"/>
      <c r="J435" s="279"/>
      <c r="K435" s="279"/>
      <c r="L435" s="195"/>
      <c r="M435" s="195"/>
      <c r="N435" s="195"/>
      <c r="O435" s="195"/>
      <c r="P435" s="195"/>
    </row>
    <row r="436" spans="1:16" ht="25.5" x14ac:dyDescent="0.2">
      <c r="A436" s="195"/>
      <c r="B436" s="279" t="s">
        <v>387</v>
      </c>
      <c r="C436" s="277" t="s">
        <v>50</v>
      </c>
      <c r="D436" s="277" t="s">
        <v>388</v>
      </c>
      <c r="E436" s="277" t="s">
        <v>534</v>
      </c>
      <c r="F436" s="278" t="s">
        <v>52</v>
      </c>
      <c r="G436" s="279" t="s">
        <v>1048</v>
      </c>
      <c r="H436" s="279"/>
      <c r="I436" s="279"/>
      <c r="J436" s="279"/>
      <c r="K436" s="279"/>
      <c r="L436" s="195"/>
      <c r="M436" s="195"/>
      <c r="N436" s="195"/>
      <c r="O436" s="195"/>
      <c r="P436" s="195"/>
    </row>
    <row r="437" spans="1:16" ht="25.5" x14ac:dyDescent="0.2">
      <c r="A437" s="195"/>
      <c r="B437" s="279" t="s">
        <v>1538</v>
      </c>
      <c r="C437" s="277" t="s">
        <v>73</v>
      </c>
      <c r="D437" s="277" t="s">
        <v>1539</v>
      </c>
      <c r="E437" s="277" t="s">
        <v>534</v>
      </c>
      <c r="F437" s="278" t="s">
        <v>52</v>
      </c>
      <c r="G437" s="279" t="s">
        <v>931</v>
      </c>
      <c r="H437" s="279"/>
      <c r="I437" s="279"/>
      <c r="J437" s="279"/>
      <c r="K437" s="279"/>
      <c r="L437" s="195"/>
      <c r="M437" s="195"/>
      <c r="N437" s="195"/>
      <c r="O437" s="195"/>
      <c r="P437" s="195"/>
    </row>
    <row r="438" spans="1:16" ht="25.5" x14ac:dyDescent="0.2">
      <c r="A438" s="195"/>
      <c r="B438" s="279" t="s">
        <v>390</v>
      </c>
      <c r="C438" s="277" t="s">
        <v>50</v>
      </c>
      <c r="D438" s="277" t="s">
        <v>1477</v>
      </c>
      <c r="E438" s="277" t="s">
        <v>534</v>
      </c>
      <c r="F438" s="278" t="s">
        <v>52</v>
      </c>
      <c r="G438" s="279" t="s">
        <v>961</v>
      </c>
      <c r="H438" s="279"/>
      <c r="I438" s="279"/>
      <c r="J438" s="279"/>
      <c r="K438" s="279"/>
      <c r="L438" s="195"/>
      <c r="M438" s="195"/>
      <c r="N438" s="195"/>
      <c r="O438" s="195"/>
      <c r="P438" s="195"/>
    </row>
    <row r="439" spans="1:16" ht="38.25" x14ac:dyDescent="0.2">
      <c r="A439" s="195"/>
      <c r="B439" s="279" t="s">
        <v>1646</v>
      </c>
      <c r="C439" s="277" t="s">
        <v>73</v>
      </c>
      <c r="D439" s="277" t="s">
        <v>2367</v>
      </c>
      <c r="E439" s="277" t="s">
        <v>539</v>
      </c>
      <c r="F439" s="278" t="s">
        <v>52</v>
      </c>
      <c r="G439" s="279" t="s">
        <v>931</v>
      </c>
      <c r="H439" s="279"/>
      <c r="I439" s="279"/>
      <c r="J439" s="279"/>
      <c r="K439" s="279"/>
      <c r="L439" s="195"/>
      <c r="M439" s="195"/>
      <c r="N439" s="195"/>
      <c r="O439" s="195"/>
      <c r="P439" s="195"/>
    </row>
    <row r="440" spans="1:16" ht="14.25" x14ac:dyDescent="0.2">
      <c r="A440" s="195"/>
      <c r="B440" s="279" t="s">
        <v>54</v>
      </c>
      <c r="C440" s="277" t="s">
        <v>50</v>
      </c>
      <c r="D440" s="277" t="s">
        <v>55</v>
      </c>
      <c r="E440" s="277" t="s">
        <v>2527</v>
      </c>
      <c r="F440" s="278" t="s">
        <v>52</v>
      </c>
      <c r="G440" s="279" t="s">
        <v>931</v>
      </c>
      <c r="H440" s="279"/>
      <c r="I440" s="279"/>
      <c r="J440" s="279"/>
      <c r="K440" s="279"/>
      <c r="L440" s="195"/>
      <c r="M440" s="195"/>
      <c r="N440" s="195"/>
      <c r="O440" s="195"/>
      <c r="P440" s="195"/>
    </row>
    <row r="441" spans="1:16" ht="25.5" x14ac:dyDescent="0.2">
      <c r="A441" s="195"/>
      <c r="B441" s="279" t="s">
        <v>353</v>
      </c>
      <c r="C441" s="277" t="s">
        <v>50</v>
      </c>
      <c r="D441" s="277" t="s">
        <v>354</v>
      </c>
      <c r="E441" s="277" t="s">
        <v>534</v>
      </c>
      <c r="F441" s="278" t="s">
        <v>52</v>
      </c>
      <c r="G441" s="279" t="s">
        <v>1048</v>
      </c>
      <c r="H441" s="279"/>
      <c r="I441" s="279"/>
      <c r="J441" s="279"/>
      <c r="K441" s="279"/>
      <c r="L441" s="195"/>
      <c r="M441" s="195"/>
      <c r="N441" s="195"/>
      <c r="O441" s="195"/>
      <c r="P441" s="195"/>
    </row>
    <row r="442" spans="1:16" ht="38.25" x14ac:dyDescent="0.2">
      <c r="A442" s="195"/>
      <c r="B442" s="279" t="s">
        <v>1740</v>
      </c>
      <c r="C442" s="277" t="s">
        <v>73</v>
      </c>
      <c r="D442" s="277" t="s">
        <v>2387</v>
      </c>
      <c r="E442" s="277" t="s">
        <v>539</v>
      </c>
      <c r="F442" s="278" t="s">
        <v>52</v>
      </c>
      <c r="G442" s="279" t="s">
        <v>961</v>
      </c>
      <c r="H442" s="279"/>
      <c r="I442" s="279"/>
      <c r="J442" s="279"/>
      <c r="K442" s="279"/>
      <c r="L442" s="195"/>
      <c r="M442" s="195"/>
      <c r="N442" s="195"/>
      <c r="O442" s="195"/>
      <c r="P442" s="195"/>
    </row>
    <row r="443" spans="1:16" ht="38.25" x14ac:dyDescent="0.2">
      <c r="A443" s="195"/>
      <c r="B443" s="279" t="s">
        <v>1650</v>
      </c>
      <c r="C443" s="277" t="s">
        <v>50</v>
      </c>
      <c r="D443" s="277" t="s">
        <v>1651</v>
      </c>
      <c r="E443" s="277" t="s">
        <v>2653</v>
      </c>
      <c r="F443" s="278" t="s">
        <v>52</v>
      </c>
      <c r="G443" s="279" t="s">
        <v>933</v>
      </c>
      <c r="H443" s="279"/>
      <c r="I443" s="279"/>
      <c r="J443" s="279"/>
      <c r="K443" s="279"/>
      <c r="L443" s="195"/>
      <c r="M443" s="195"/>
      <c r="N443" s="195"/>
      <c r="O443" s="195"/>
      <c r="P443" s="195"/>
    </row>
    <row r="444" spans="1:16" ht="38.25" x14ac:dyDescent="0.2">
      <c r="A444" s="195"/>
      <c r="B444" s="279" t="s">
        <v>1643</v>
      </c>
      <c r="C444" s="277" t="s">
        <v>73</v>
      </c>
      <c r="D444" s="277" t="s">
        <v>1644</v>
      </c>
      <c r="E444" s="277" t="s">
        <v>539</v>
      </c>
      <c r="F444" s="278" t="s">
        <v>52</v>
      </c>
      <c r="G444" s="279" t="s">
        <v>931</v>
      </c>
      <c r="H444" s="279"/>
      <c r="I444" s="279"/>
      <c r="J444" s="279"/>
      <c r="K444" s="279"/>
      <c r="L444" s="195"/>
      <c r="M444" s="195"/>
      <c r="N444" s="195"/>
      <c r="O444" s="195"/>
      <c r="P444" s="195"/>
    </row>
    <row r="445" spans="1:16" ht="25.5" x14ac:dyDescent="0.2">
      <c r="A445" s="195"/>
      <c r="B445" s="279" t="s">
        <v>1492</v>
      </c>
      <c r="C445" s="277" t="s">
        <v>50</v>
      </c>
      <c r="D445" s="277" t="s">
        <v>1493</v>
      </c>
      <c r="E445" s="277" t="s">
        <v>534</v>
      </c>
      <c r="F445" s="278" t="s">
        <v>52</v>
      </c>
      <c r="G445" s="279" t="s">
        <v>961</v>
      </c>
      <c r="H445" s="279"/>
      <c r="I445" s="279"/>
      <c r="J445" s="279"/>
      <c r="K445" s="279"/>
      <c r="L445" s="195"/>
      <c r="M445" s="195"/>
      <c r="N445" s="195"/>
      <c r="O445" s="195"/>
      <c r="P445" s="195"/>
    </row>
    <row r="446" spans="1:16" ht="25.5" x14ac:dyDescent="0.2">
      <c r="A446" s="195"/>
      <c r="B446" s="279" t="s">
        <v>394</v>
      </c>
      <c r="C446" s="277" t="s">
        <v>50</v>
      </c>
      <c r="D446" s="277" t="s">
        <v>395</v>
      </c>
      <c r="E446" s="277" t="s">
        <v>534</v>
      </c>
      <c r="F446" s="278" t="s">
        <v>52</v>
      </c>
      <c r="G446" s="279" t="s">
        <v>944</v>
      </c>
      <c r="H446" s="279"/>
      <c r="I446" s="279"/>
      <c r="J446" s="279"/>
      <c r="K446" s="279"/>
      <c r="L446" s="195"/>
      <c r="M446" s="195"/>
      <c r="N446" s="195"/>
      <c r="O446" s="195"/>
      <c r="P446" s="195"/>
    </row>
    <row r="447" spans="1:16" ht="25.5" x14ac:dyDescent="0.2">
      <c r="A447" s="195"/>
      <c r="B447" s="279" t="s">
        <v>1525</v>
      </c>
      <c r="C447" s="277" t="s">
        <v>73</v>
      </c>
      <c r="D447" s="277" t="s">
        <v>1526</v>
      </c>
      <c r="E447" s="277" t="s">
        <v>534</v>
      </c>
      <c r="F447" s="278" t="s">
        <v>52</v>
      </c>
      <c r="G447" s="279" t="s">
        <v>961</v>
      </c>
      <c r="H447" s="279"/>
      <c r="I447" s="279"/>
      <c r="J447" s="279"/>
      <c r="K447" s="279"/>
      <c r="L447" s="195"/>
      <c r="M447" s="195"/>
      <c r="N447" s="195"/>
      <c r="O447" s="195"/>
      <c r="P447" s="195"/>
    </row>
    <row r="448" spans="1:16" ht="25.5" x14ac:dyDescent="0.2">
      <c r="A448" s="195"/>
      <c r="B448" s="279" t="s">
        <v>333</v>
      </c>
      <c r="C448" s="277" t="s">
        <v>50</v>
      </c>
      <c r="D448" s="277" t="s">
        <v>334</v>
      </c>
      <c r="E448" s="277" t="s">
        <v>534</v>
      </c>
      <c r="F448" s="278" t="s">
        <v>52</v>
      </c>
      <c r="G448" s="279" t="s">
        <v>1093</v>
      </c>
      <c r="H448" s="279"/>
      <c r="I448" s="279"/>
      <c r="J448" s="279"/>
      <c r="K448" s="279"/>
      <c r="L448" s="195"/>
      <c r="M448" s="195"/>
      <c r="N448" s="195"/>
      <c r="O448" s="195"/>
      <c r="P448" s="195"/>
    </row>
    <row r="449" spans="1:16" ht="38.25" x14ac:dyDescent="0.2">
      <c r="A449" s="195"/>
      <c r="B449" s="279" t="s">
        <v>2370</v>
      </c>
      <c r="C449" s="277" t="s">
        <v>50</v>
      </c>
      <c r="D449" s="277" t="s">
        <v>2591</v>
      </c>
      <c r="E449" s="277" t="s">
        <v>539</v>
      </c>
      <c r="F449" s="278" t="s">
        <v>52</v>
      </c>
      <c r="G449" s="279" t="s">
        <v>933</v>
      </c>
      <c r="H449" s="279"/>
      <c r="I449" s="279"/>
      <c r="J449" s="279"/>
      <c r="K449" s="279"/>
      <c r="L449" s="195"/>
      <c r="M449" s="195"/>
      <c r="N449" s="195"/>
      <c r="O449" s="195"/>
      <c r="P449" s="195"/>
    </row>
    <row r="450" spans="1:16" ht="25.5" x14ac:dyDescent="0.2">
      <c r="A450" s="195"/>
      <c r="B450" s="279" t="s">
        <v>805</v>
      </c>
      <c r="C450" s="277" t="s">
        <v>50</v>
      </c>
      <c r="D450" s="277" t="s">
        <v>806</v>
      </c>
      <c r="E450" s="277" t="s">
        <v>534</v>
      </c>
      <c r="F450" s="278" t="s">
        <v>52</v>
      </c>
      <c r="G450" s="279" t="s">
        <v>933</v>
      </c>
      <c r="H450" s="279"/>
      <c r="I450" s="279"/>
      <c r="J450" s="279"/>
      <c r="K450" s="279"/>
      <c r="L450" s="195"/>
      <c r="M450" s="195"/>
      <c r="N450" s="195"/>
      <c r="O450" s="195"/>
      <c r="P450" s="195"/>
    </row>
    <row r="451" spans="1:16" ht="25.5" x14ac:dyDescent="0.2">
      <c r="A451" s="195"/>
      <c r="B451" s="279" t="s">
        <v>799</v>
      </c>
      <c r="C451" s="277" t="s">
        <v>50</v>
      </c>
      <c r="D451" s="277" t="s">
        <v>1469</v>
      </c>
      <c r="E451" s="277" t="s">
        <v>534</v>
      </c>
      <c r="F451" s="278" t="s">
        <v>52</v>
      </c>
      <c r="G451" s="279" t="s">
        <v>933</v>
      </c>
      <c r="H451" s="279"/>
      <c r="I451" s="279"/>
      <c r="J451" s="279"/>
      <c r="K451" s="279"/>
      <c r="L451" s="195"/>
      <c r="M451" s="195"/>
      <c r="N451" s="195"/>
      <c r="O451" s="195"/>
      <c r="P451" s="195"/>
    </row>
    <row r="452" spans="1:16" ht="38.25" x14ac:dyDescent="0.2">
      <c r="A452" s="195"/>
      <c r="B452" s="279" t="s">
        <v>1072</v>
      </c>
      <c r="C452" s="277" t="s">
        <v>73</v>
      </c>
      <c r="D452" s="277" t="s">
        <v>824</v>
      </c>
      <c r="E452" s="277" t="s">
        <v>539</v>
      </c>
      <c r="F452" s="278" t="s">
        <v>52</v>
      </c>
      <c r="G452" s="279" t="s">
        <v>992</v>
      </c>
      <c r="H452" s="279"/>
      <c r="I452" s="279"/>
      <c r="J452" s="279"/>
      <c r="K452" s="279"/>
      <c r="L452" s="195"/>
      <c r="M452" s="195"/>
      <c r="N452" s="195"/>
      <c r="O452" s="195"/>
      <c r="P452" s="195"/>
    </row>
    <row r="453" spans="1:16" ht="25.5" x14ac:dyDescent="0.2">
      <c r="A453" s="195"/>
      <c r="B453" s="279" t="s">
        <v>1552</v>
      </c>
      <c r="C453" s="277" t="s">
        <v>73</v>
      </c>
      <c r="D453" s="277" t="s">
        <v>1553</v>
      </c>
      <c r="E453" s="277" t="s">
        <v>534</v>
      </c>
      <c r="F453" s="278" t="s">
        <v>52</v>
      </c>
      <c r="G453" s="279" t="s">
        <v>933</v>
      </c>
      <c r="H453" s="279"/>
      <c r="I453" s="279"/>
      <c r="J453" s="279"/>
      <c r="K453" s="279"/>
      <c r="L453" s="195"/>
      <c r="M453" s="195"/>
      <c r="N453" s="195"/>
      <c r="O453" s="195"/>
      <c r="P453" s="195"/>
    </row>
    <row r="454" spans="1:16" ht="25.5" x14ac:dyDescent="0.2">
      <c r="A454" s="195"/>
      <c r="B454" s="279" t="s">
        <v>348</v>
      </c>
      <c r="C454" s="277" t="s">
        <v>50</v>
      </c>
      <c r="D454" s="277" t="s">
        <v>349</v>
      </c>
      <c r="E454" s="277" t="s">
        <v>534</v>
      </c>
      <c r="F454" s="278" t="s">
        <v>52</v>
      </c>
      <c r="G454" s="279" t="s">
        <v>953</v>
      </c>
      <c r="H454" s="279"/>
      <c r="I454" s="279"/>
      <c r="J454" s="279"/>
      <c r="K454" s="279"/>
      <c r="L454" s="195"/>
      <c r="M454" s="195"/>
      <c r="N454" s="195"/>
      <c r="O454" s="195"/>
      <c r="P454" s="195"/>
    </row>
    <row r="455" spans="1:16" ht="38.25" x14ac:dyDescent="0.2">
      <c r="A455" s="195"/>
      <c r="B455" s="279" t="s">
        <v>467</v>
      </c>
      <c r="C455" s="277" t="s">
        <v>50</v>
      </c>
      <c r="D455" s="277" t="s">
        <v>468</v>
      </c>
      <c r="E455" s="277" t="s">
        <v>539</v>
      </c>
      <c r="F455" s="278" t="s">
        <v>52</v>
      </c>
      <c r="G455" s="279" t="s">
        <v>933</v>
      </c>
      <c r="H455" s="279"/>
      <c r="I455" s="279"/>
      <c r="J455" s="279"/>
      <c r="K455" s="279"/>
      <c r="L455" s="195"/>
      <c r="M455" s="195"/>
      <c r="N455" s="195"/>
      <c r="O455" s="195"/>
      <c r="P455" s="195"/>
    </row>
    <row r="456" spans="1:16" ht="25.5" x14ac:dyDescent="0.2">
      <c r="A456" s="195"/>
      <c r="B456" s="279" t="s">
        <v>1572</v>
      </c>
      <c r="C456" s="277" t="s">
        <v>73</v>
      </c>
      <c r="D456" s="277" t="s">
        <v>1573</v>
      </c>
      <c r="E456" s="277" t="s">
        <v>534</v>
      </c>
      <c r="F456" s="278" t="s">
        <v>52</v>
      </c>
      <c r="G456" s="279" t="s">
        <v>931</v>
      </c>
      <c r="H456" s="279"/>
      <c r="I456" s="279"/>
      <c r="J456" s="279"/>
      <c r="K456" s="279"/>
      <c r="L456" s="195"/>
      <c r="M456" s="195"/>
      <c r="N456" s="195"/>
      <c r="O456" s="195"/>
      <c r="P456" s="195"/>
    </row>
    <row r="457" spans="1:16" ht="25.5" x14ac:dyDescent="0.2">
      <c r="A457" s="195"/>
      <c r="B457" s="279" t="s">
        <v>1074</v>
      </c>
      <c r="C457" s="277" t="s">
        <v>73</v>
      </c>
      <c r="D457" s="277" t="s">
        <v>900</v>
      </c>
      <c r="E457" s="277" t="s">
        <v>552</v>
      </c>
      <c r="F457" s="278" t="s">
        <v>83</v>
      </c>
      <c r="G457" s="279" t="s">
        <v>931</v>
      </c>
      <c r="H457" s="279"/>
      <c r="I457" s="279"/>
      <c r="J457" s="279"/>
      <c r="K457" s="279"/>
      <c r="L457" s="195"/>
      <c r="M457" s="195"/>
      <c r="N457" s="195"/>
      <c r="O457" s="195"/>
      <c r="P457" s="195"/>
    </row>
    <row r="458" spans="1:16" ht="25.5" x14ac:dyDescent="0.2">
      <c r="A458" s="195"/>
      <c r="B458" s="279" t="s">
        <v>829</v>
      </c>
      <c r="C458" s="277" t="s">
        <v>50</v>
      </c>
      <c r="D458" s="277" t="s">
        <v>830</v>
      </c>
      <c r="E458" s="277" t="s">
        <v>2685</v>
      </c>
      <c r="F458" s="278" t="s">
        <v>43</v>
      </c>
      <c r="G458" s="279" t="s">
        <v>576</v>
      </c>
      <c r="H458" s="279"/>
      <c r="I458" s="279"/>
      <c r="J458" s="279"/>
      <c r="K458" s="279"/>
      <c r="L458" s="195"/>
      <c r="M458" s="195"/>
      <c r="N458" s="195"/>
      <c r="O458" s="195"/>
      <c r="P458" s="195"/>
    </row>
    <row r="459" spans="1:16" ht="25.5" x14ac:dyDescent="0.2">
      <c r="A459" s="195"/>
      <c r="B459" s="279" t="s">
        <v>2572</v>
      </c>
      <c r="C459" s="277" t="s">
        <v>73</v>
      </c>
      <c r="D459" s="277" t="s">
        <v>2350</v>
      </c>
      <c r="E459" s="277" t="s">
        <v>534</v>
      </c>
      <c r="F459" s="278" t="s">
        <v>52</v>
      </c>
      <c r="G459" s="279" t="s">
        <v>931</v>
      </c>
      <c r="H459" s="279"/>
      <c r="I459" s="279"/>
      <c r="J459" s="279"/>
      <c r="K459" s="279"/>
      <c r="L459" s="195"/>
      <c r="M459" s="195"/>
      <c r="N459" s="195"/>
      <c r="O459" s="195"/>
      <c r="P459" s="195"/>
    </row>
    <row r="460" spans="1:16" ht="25.5" x14ac:dyDescent="0.2">
      <c r="A460" s="195"/>
      <c r="B460" s="279" t="s">
        <v>2333</v>
      </c>
      <c r="C460" s="277" t="s">
        <v>50</v>
      </c>
      <c r="D460" s="277" t="s">
        <v>2334</v>
      </c>
      <c r="E460" s="277" t="s">
        <v>534</v>
      </c>
      <c r="F460" s="278" t="s">
        <v>52</v>
      </c>
      <c r="G460" s="279" t="s">
        <v>931</v>
      </c>
      <c r="H460" s="279"/>
      <c r="I460" s="279"/>
      <c r="J460" s="279"/>
      <c r="K460" s="279"/>
      <c r="L460" s="195"/>
      <c r="M460" s="195"/>
      <c r="N460" s="195"/>
      <c r="O460" s="195"/>
      <c r="P460" s="195"/>
    </row>
    <row r="461" spans="1:16" ht="25.5" x14ac:dyDescent="0.2">
      <c r="A461" s="195"/>
      <c r="B461" s="279" t="s">
        <v>1486</v>
      </c>
      <c r="C461" s="277" t="s">
        <v>50</v>
      </c>
      <c r="D461" s="277" t="s">
        <v>1487</v>
      </c>
      <c r="E461" s="277" t="s">
        <v>534</v>
      </c>
      <c r="F461" s="278" t="s">
        <v>52</v>
      </c>
      <c r="G461" s="279" t="s">
        <v>933</v>
      </c>
      <c r="H461" s="279"/>
      <c r="I461" s="279"/>
      <c r="J461" s="279"/>
      <c r="K461" s="279"/>
      <c r="L461" s="195"/>
      <c r="M461" s="195"/>
      <c r="N461" s="195"/>
      <c r="O461" s="195"/>
      <c r="P461" s="195"/>
    </row>
    <row r="462" spans="1:16" ht="25.5" x14ac:dyDescent="0.2">
      <c r="A462" s="195"/>
      <c r="B462" s="279" t="s">
        <v>2329</v>
      </c>
      <c r="C462" s="277" t="s">
        <v>73</v>
      </c>
      <c r="D462" s="277" t="s">
        <v>2330</v>
      </c>
      <c r="E462" s="277" t="s">
        <v>534</v>
      </c>
      <c r="F462" s="278" t="s">
        <v>52</v>
      </c>
      <c r="G462" s="279" t="s">
        <v>931</v>
      </c>
      <c r="H462" s="279"/>
      <c r="I462" s="279"/>
      <c r="J462" s="279"/>
      <c r="K462" s="279"/>
      <c r="L462" s="195"/>
      <c r="M462" s="195"/>
      <c r="N462" s="195"/>
      <c r="O462" s="195"/>
      <c r="P462" s="195"/>
    </row>
    <row r="463" spans="1:16" ht="25.5" x14ac:dyDescent="0.2">
      <c r="A463" s="195"/>
      <c r="B463" s="279" t="s">
        <v>340</v>
      </c>
      <c r="C463" s="277" t="s">
        <v>50</v>
      </c>
      <c r="D463" s="277" t="s">
        <v>341</v>
      </c>
      <c r="E463" s="277" t="s">
        <v>534</v>
      </c>
      <c r="F463" s="278" t="s">
        <v>52</v>
      </c>
      <c r="G463" s="279" t="s">
        <v>933</v>
      </c>
      <c r="H463" s="279"/>
      <c r="I463" s="279"/>
      <c r="J463" s="279"/>
      <c r="K463" s="279"/>
      <c r="L463" s="195"/>
      <c r="M463" s="195"/>
      <c r="N463" s="195"/>
      <c r="O463" s="195"/>
      <c r="P463" s="195"/>
    </row>
    <row r="464" spans="1:16" ht="25.5" x14ac:dyDescent="0.2">
      <c r="A464" s="195"/>
      <c r="B464" s="279" t="s">
        <v>2335</v>
      </c>
      <c r="C464" s="277" t="s">
        <v>50</v>
      </c>
      <c r="D464" s="277" t="s">
        <v>2336</v>
      </c>
      <c r="E464" s="277" t="s">
        <v>534</v>
      </c>
      <c r="F464" s="278" t="s">
        <v>52</v>
      </c>
      <c r="G464" s="279" t="s">
        <v>931</v>
      </c>
      <c r="H464" s="279"/>
      <c r="I464" s="279"/>
      <c r="J464" s="279"/>
      <c r="K464" s="279"/>
      <c r="L464" s="195"/>
      <c r="M464" s="195"/>
      <c r="N464" s="195"/>
      <c r="O464" s="195"/>
      <c r="P464" s="195"/>
    </row>
    <row r="465" spans="1:16" ht="25.5" x14ac:dyDescent="0.2">
      <c r="A465" s="195"/>
      <c r="B465" s="279" t="s">
        <v>391</v>
      </c>
      <c r="C465" s="277" t="s">
        <v>50</v>
      </c>
      <c r="D465" s="277" t="s">
        <v>2573</v>
      </c>
      <c r="E465" s="277" t="s">
        <v>548</v>
      </c>
      <c r="F465" s="278" t="s">
        <v>61</v>
      </c>
      <c r="G465" s="279" t="s">
        <v>2528</v>
      </c>
      <c r="H465" s="279"/>
      <c r="I465" s="279"/>
      <c r="J465" s="279"/>
      <c r="K465" s="279"/>
      <c r="L465" s="195"/>
      <c r="M465" s="195"/>
      <c r="N465" s="195"/>
      <c r="O465" s="195"/>
      <c r="P465" s="195"/>
    </row>
    <row r="466" spans="1:16" ht="38.25" x14ac:dyDescent="0.2">
      <c r="A466" s="195"/>
      <c r="B466" s="279" t="s">
        <v>439</v>
      </c>
      <c r="C466" s="277" t="s">
        <v>50</v>
      </c>
      <c r="D466" s="277" t="s">
        <v>440</v>
      </c>
      <c r="E466" s="277" t="s">
        <v>539</v>
      </c>
      <c r="F466" s="278" t="s">
        <v>52</v>
      </c>
      <c r="G466" s="279" t="s">
        <v>931</v>
      </c>
      <c r="H466" s="279"/>
      <c r="I466" s="279"/>
      <c r="J466" s="279"/>
      <c r="K466" s="279"/>
      <c r="L466" s="195"/>
      <c r="M466" s="195"/>
      <c r="N466" s="195"/>
      <c r="O466" s="195"/>
      <c r="P466" s="195"/>
    </row>
    <row r="467" spans="1:16" ht="25.5" x14ac:dyDescent="0.2">
      <c r="A467" s="195"/>
      <c r="B467" s="279" t="s">
        <v>1480</v>
      </c>
      <c r="C467" s="277" t="s">
        <v>50</v>
      </c>
      <c r="D467" s="277" t="s">
        <v>1481</v>
      </c>
      <c r="E467" s="277" t="s">
        <v>534</v>
      </c>
      <c r="F467" s="278" t="s">
        <v>52</v>
      </c>
      <c r="G467" s="279" t="s">
        <v>953</v>
      </c>
      <c r="H467" s="279"/>
      <c r="I467" s="279"/>
      <c r="J467" s="279"/>
      <c r="K467" s="279"/>
      <c r="L467" s="195"/>
      <c r="M467" s="195"/>
      <c r="N467" s="195"/>
      <c r="O467" s="195"/>
      <c r="P467" s="195"/>
    </row>
    <row r="468" spans="1:16" ht="25.5" x14ac:dyDescent="0.2">
      <c r="A468" s="195"/>
      <c r="B468" s="279" t="s">
        <v>1518</v>
      </c>
      <c r="C468" s="277" t="s">
        <v>50</v>
      </c>
      <c r="D468" s="277" t="s">
        <v>2574</v>
      </c>
      <c r="E468" s="277" t="s">
        <v>534</v>
      </c>
      <c r="F468" s="278" t="s">
        <v>52</v>
      </c>
      <c r="G468" s="279" t="s">
        <v>961</v>
      </c>
      <c r="H468" s="279"/>
      <c r="I468" s="279"/>
      <c r="J468" s="279"/>
      <c r="K468" s="279"/>
      <c r="L468" s="195"/>
      <c r="M468" s="195"/>
      <c r="N468" s="195"/>
      <c r="O468" s="195"/>
      <c r="P468" s="195"/>
    </row>
    <row r="469" spans="1:16" ht="25.5" x14ac:dyDescent="0.2">
      <c r="A469" s="195"/>
      <c r="B469" s="279" t="s">
        <v>318</v>
      </c>
      <c r="C469" s="277" t="s">
        <v>50</v>
      </c>
      <c r="D469" s="277" t="s">
        <v>798</v>
      </c>
      <c r="E469" s="277" t="s">
        <v>534</v>
      </c>
      <c r="F469" s="278" t="s">
        <v>52</v>
      </c>
      <c r="G469" s="279" t="s">
        <v>961</v>
      </c>
      <c r="H469" s="279"/>
      <c r="I469" s="279"/>
      <c r="J469" s="279"/>
      <c r="K469" s="279"/>
      <c r="L469" s="195"/>
      <c r="M469" s="195"/>
      <c r="N469" s="195"/>
      <c r="O469" s="195"/>
      <c r="P469" s="195"/>
    </row>
    <row r="470" spans="1:16" ht="25.5" x14ac:dyDescent="0.2">
      <c r="A470" s="195"/>
      <c r="B470" s="279" t="s">
        <v>1474</v>
      </c>
      <c r="C470" s="277" t="s">
        <v>50</v>
      </c>
      <c r="D470" s="277" t="s">
        <v>1475</v>
      </c>
      <c r="E470" s="277" t="s">
        <v>534</v>
      </c>
      <c r="F470" s="278" t="s">
        <v>52</v>
      </c>
      <c r="G470" s="279" t="s">
        <v>931</v>
      </c>
      <c r="H470" s="279"/>
      <c r="I470" s="279"/>
      <c r="J470" s="279"/>
      <c r="K470" s="279"/>
      <c r="L470" s="195"/>
      <c r="M470" s="195"/>
      <c r="N470" s="195"/>
      <c r="O470" s="195"/>
      <c r="P470" s="195"/>
    </row>
    <row r="471" spans="1:16" ht="25.5" x14ac:dyDescent="0.2">
      <c r="A471" s="195"/>
      <c r="B471" s="279" t="s">
        <v>2351</v>
      </c>
      <c r="C471" s="277" t="s">
        <v>50</v>
      </c>
      <c r="D471" s="277" t="s">
        <v>2352</v>
      </c>
      <c r="E471" s="277" t="s">
        <v>534</v>
      </c>
      <c r="F471" s="278" t="s">
        <v>52</v>
      </c>
      <c r="G471" s="279" t="s">
        <v>944</v>
      </c>
      <c r="H471" s="279"/>
      <c r="I471" s="279"/>
      <c r="J471" s="279"/>
      <c r="K471" s="279"/>
      <c r="L471" s="195"/>
      <c r="M471" s="195"/>
      <c r="N471" s="195"/>
      <c r="O471" s="195"/>
      <c r="P471" s="195"/>
    </row>
    <row r="472" spans="1:16" ht="25.5" x14ac:dyDescent="0.2">
      <c r="A472" s="195"/>
      <c r="B472" s="279" t="s">
        <v>2337</v>
      </c>
      <c r="C472" s="277" t="s">
        <v>50</v>
      </c>
      <c r="D472" s="277" t="s">
        <v>2338</v>
      </c>
      <c r="E472" s="277" t="s">
        <v>534</v>
      </c>
      <c r="F472" s="278" t="s">
        <v>52</v>
      </c>
      <c r="G472" s="279" t="s">
        <v>931</v>
      </c>
      <c r="H472" s="279"/>
      <c r="I472" s="279"/>
      <c r="J472" s="279"/>
      <c r="K472" s="279"/>
      <c r="L472" s="195"/>
      <c r="M472" s="195"/>
      <c r="N472" s="195"/>
      <c r="O472" s="195"/>
      <c r="P472" s="195"/>
    </row>
    <row r="473" spans="1:16" ht="25.5" x14ac:dyDescent="0.2">
      <c r="A473" s="195"/>
      <c r="B473" s="279" t="s">
        <v>893</v>
      </c>
      <c r="C473" s="277" t="s">
        <v>50</v>
      </c>
      <c r="D473" s="277" t="s">
        <v>894</v>
      </c>
      <c r="E473" s="277" t="s">
        <v>2721</v>
      </c>
      <c r="F473" s="278" t="s">
        <v>52</v>
      </c>
      <c r="G473" s="279" t="s">
        <v>931</v>
      </c>
      <c r="H473" s="279"/>
      <c r="I473" s="279"/>
      <c r="J473" s="279"/>
      <c r="K473" s="279"/>
      <c r="L473" s="195"/>
      <c r="M473" s="195"/>
      <c r="N473" s="195"/>
      <c r="O473" s="195"/>
      <c r="P473" s="195"/>
    </row>
    <row r="474" spans="1:16" ht="25.5" x14ac:dyDescent="0.2">
      <c r="A474" s="195"/>
      <c r="B474" s="279" t="s">
        <v>1519</v>
      </c>
      <c r="C474" s="277" t="s">
        <v>73</v>
      </c>
      <c r="D474" s="277" t="s">
        <v>1520</v>
      </c>
      <c r="E474" s="277" t="s">
        <v>534</v>
      </c>
      <c r="F474" s="278" t="s">
        <v>52</v>
      </c>
      <c r="G474" s="279" t="s">
        <v>933</v>
      </c>
      <c r="H474" s="279"/>
      <c r="I474" s="279"/>
      <c r="J474" s="279"/>
      <c r="K474" s="279"/>
      <c r="L474" s="195"/>
      <c r="M474" s="195"/>
      <c r="N474" s="195"/>
      <c r="O474" s="195"/>
      <c r="P474" s="195"/>
    </row>
    <row r="475" spans="1:16" ht="25.5" x14ac:dyDescent="0.2">
      <c r="A475" s="195"/>
      <c r="B475" s="279" t="s">
        <v>1081</v>
      </c>
      <c r="C475" s="277" t="s">
        <v>73</v>
      </c>
      <c r="D475" s="277" t="s">
        <v>1082</v>
      </c>
      <c r="E475" s="277" t="s">
        <v>534</v>
      </c>
      <c r="F475" s="278" t="s">
        <v>52</v>
      </c>
      <c r="G475" s="279" t="s">
        <v>987</v>
      </c>
      <c r="H475" s="279"/>
      <c r="I475" s="279"/>
      <c r="J475" s="279"/>
      <c r="K475" s="279"/>
      <c r="L475" s="195"/>
      <c r="M475" s="195"/>
      <c r="N475" s="195"/>
      <c r="O475" s="195"/>
      <c r="P475" s="195"/>
    </row>
    <row r="476" spans="1:16" ht="25.5" x14ac:dyDescent="0.2">
      <c r="A476" s="195"/>
      <c r="B476" s="279" t="s">
        <v>880</v>
      </c>
      <c r="C476" s="277" t="s">
        <v>50</v>
      </c>
      <c r="D476" s="277" t="s">
        <v>881</v>
      </c>
      <c r="E476" s="277" t="s">
        <v>534</v>
      </c>
      <c r="F476" s="278" t="s">
        <v>52</v>
      </c>
      <c r="G476" s="279" t="s">
        <v>933</v>
      </c>
      <c r="H476" s="279"/>
      <c r="I476" s="279"/>
      <c r="J476" s="279"/>
      <c r="K476" s="279"/>
      <c r="L476" s="195"/>
      <c r="M476" s="195"/>
      <c r="N476" s="195"/>
      <c r="O476" s="195"/>
      <c r="P476" s="195"/>
    </row>
    <row r="477" spans="1:16" ht="38.25" x14ac:dyDescent="0.2">
      <c r="A477" s="195"/>
      <c r="B477" s="279" t="s">
        <v>1659</v>
      </c>
      <c r="C477" s="277" t="s">
        <v>73</v>
      </c>
      <c r="D477" s="277" t="s">
        <v>1660</v>
      </c>
      <c r="E477" s="277" t="s">
        <v>539</v>
      </c>
      <c r="F477" s="278" t="s">
        <v>52</v>
      </c>
      <c r="G477" s="279" t="s">
        <v>931</v>
      </c>
      <c r="H477" s="279"/>
      <c r="I477" s="279"/>
      <c r="J477" s="279"/>
      <c r="K477" s="279"/>
      <c r="L477" s="195"/>
      <c r="M477" s="195"/>
      <c r="N477" s="195"/>
      <c r="O477" s="195"/>
      <c r="P477" s="195"/>
    </row>
    <row r="478" spans="1:16" ht="25.5" x14ac:dyDescent="0.2">
      <c r="A478" s="195"/>
      <c r="B478" s="279" t="s">
        <v>1482</v>
      </c>
      <c r="C478" s="277" t="s">
        <v>50</v>
      </c>
      <c r="D478" s="277" t="s">
        <v>1483</v>
      </c>
      <c r="E478" s="277" t="s">
        <v>534</v>
      </c>
      <c r="F478" s="278" t="s">
        <v>52</v>
      </c>
      <c r="G478" s="279" t="s">
        <v>933</v>
      </c>
      <c r="H478" s="279"/>
      <c r="I478" s="279"/>
      <c r="J478" s="279"/>
      <c r="K478" s="279"/>
      <c r="L478" s="195"/>
      <c r="M478" s="195"/>
      <c r="N478" s="195"/>
      <c r="O478" s="195"/>
      <c r="P478" s="195"/>
    </row>
    <row r="479" spans="1:16" ht="25.5" x14ac:dyDescent="0.2">
      <c r="A479" s="195"/>
      <c r="B479" s="279" t="s">
        <v>1484</v>
      </c>
      <c r="C479" s="277" t="s">
        <v>50</v>
      </c>
      <c r="D479" s="277" t="s">
        <v>1485</v>
      </c>
      <c r="E479" s="277" t="s">
        <v>534</v>
      </c>
      <c r="F479" s="278" t="s">
        <v>83</v>
      </c>
      <c r="G479" s="279" t="s">
        <v>2019</v>
      </c>
      <c r="H479" s="279"/>
      <c r="I479" s="279"/>
      <c r="J479" s="279"/>
      <c r="K479" s="279"/>
      <c r="L479" s="195"/>
      <c r="M479" s="195"/>
      <c r="N479" s="195"/>
      <c r="O479" s="195"/>
      <c r="P479" s="195"/>
    </row>
    <row r="480" spans="1:16" ht="25.5" x14ac:dyDescent="0.2">
      <c r="A480" s="195"/>
      <c r="B480" s="279" t="s">
        <v>1457</v>
      </c>
      <c r="C480" s="277" t="s">
        <v>50</v>
      </c>
      <c r="D480" s="277" t="s">
        <v>2567</v>
      </c>
      <c r="E480" s="277" t="s">
        <v>534</v>
      </c>
      <c r="F480" s="278" t="s">
        <v>52</v>
      </c>
      <c r="G480" s="279" t="s">
        <v>931</v>
      </c>
      <c r="H480" s="279"/>
      <c r="I480" s="279"/>
      <c r="J480" s="279"/>
      <c r="K480" s="279"/>
      <c r="L480" s="195"/>
      <c r="M480" s="195"/>
      <c r="N480" s="195"/>
      <c r="O480" s="195"/>
      <c r="P480" s="195"/>
    </row>
    <row r="481" spans="1:16" ht="14.25" x14ac:dyDescent="0.2">
      <c r="A481" s="195"/>
      <c r="B481" s="279" t="s">
        <v>1574</v>
      </c>
      <c r="C481" s="277" t="s">
        <v>50</v>
      </c>
      <c r="D481" s="277" t="s">
        <v>1575</v>
      </c>
      <c r="E481" s="277" t="s">
        <v>2720</v>
      </c>
      <c r="F481" s="278" t="s">
        <v>52</v>
      </c>
      <c r="G481" s="279" t="s">
        <v>931</v>
      </c>
      <c r="H481" s="279"/>
      <c r="I481" s="279"/>
      <c r="J481" s="279"/>
      <c r="K481" s="279"/>
      <c r="L481" s="195"/>
      <c r="M481" s="195"/>
      <c r="N481" s="195"/>
      <c r="O481" s="195"/>
      <c r="P481" s="195"/>
    </row>
    <row r="482" spans="1:16" ht="38.25" x14ac:dyDescent="0.2">
      <c r="A482" s="195"/>
      <c r="B482" s="279" t="s">
        <v>483</v>
      </c>
      <c r="C482" s="277" t="s">
        <v>50</v>
      </c>
      <c r="D482" s="277" t="s">
        <v>1701</v>
      </c>
      <c r="E482" s="277" t="s">
        <v>539</v>
      </c>
      <c r="F482" s="278" t="s">
        <v>52</v>
      </c>
      <c r="G482" s="279" t="s">
        <v>931</v>
      </c>
      <c r="H482" s="279"/>
      <c r="I482" s="279"/>
      <c r="J482" s="279"/>
      <c r="K482" s="279"/>
      <c r="L482" s="195"/>
      <c r="M482" s="195"/>
      <c r="N482" s="195"/>
      <c r="O482" s="195"/>
      <c r="P482" s="195"/>
    </row>
    <row r="483" spans="1:16" ht="38.25" x14ac:dyDescent="0.2">
      <c r="A483" s="195"/>
      <c r="B483" s="279" t="s">
        <v>417</v>
      </c>
      <c r="C483" s="277" t="s">
        <v>50</v>
      </c>
      <c r="D483" s="277" t="s">
        <v>418</v>
      </c>
      <c r="E483" s="277" t="s">
        <v>539</v>
      </c>
      <c r="F483" s="278" t="s">
        <v>52</v>
      </c>
      <c r="G483" s="279" t="s">
        <v>931</v>
      </c>
      <c r="H483" s="279"/>
      <c r="I483" s="279"/>
      <c r="J483" s="279"/>
      <c r="K483" s="279"/>
      <c r="L483" s="195"/>
      <c r="M483" s="195"/>
      <c r="N483" s="195"/>
      <c r="O483" s="195"/>
      <c r="P483" s="195"/>
    </row>
    <row r="484" spans="1:16" ht="38.25" x14ac:dyDescent="0.2">
      <c r="A484" s="195"/>
      <c r="B484" s="279" t="s">
        <v>1523</v>
      </c>
      <c r="C484" s="277" t="s">
        <v>73</v>
      </c>
      <c r="D484" s="277" t="s">
        <v>1524</v>
      </c>
      <c r="E484" s="277" t="s">
        <v>621</v>
      </c>
      <c r="F484" s="278" t="s">
        <v>52</v>
      </c>
      <c r="G484" s="279" t="s">
        <v>931</v>
      </c>
      <c r="H484" s="279"/>
      <c r="I484" s="279"/>
      <c r="J484" s="279"/>
      <c r="K484" s="279"/>
      <c r="L484" s="195"/>
      <c r="M484" s="195"/>
      <c r="N484" s="195"/>
      <c r="O484" s="195"/>
      <c r="P484" s="195"/>
    </row>
    <row r="485" spans="1:16" ht="25.5" x14ac:dyDescent="0.2">
      <c r="A485" s="195"/>
      <c r="B485" s="279" t="s">
        <v>1463</v>
      </c>
      <c r="C485" s="277" t="s">
        <v>50</v>
      </c>
      <c r="D485" s="277" t="s">
        <v>1464</v>
      </c>
      <c r="E485" s="277" t="s">
        <v>534</v>
      </c>
      <c r="F485" s="278" t="s">
        <v>52</v>
      </c>
      <c r="G485" s="279" t="s">
        <v>931</v>
      </c>
      <c r="H485" s="279"/>
      <c r="I485" s="279"/>
      <c r="J485" s="279"/>
      <c r="K485" s="279"/>
      <c r="L485" s="195"/>
      <c r="M485" s="195"/>
      <c r="N485" s="195"/>
      <c r="O485" s="195"/>
      <c r="P485" s="195"/>
    </row>
    <row r="486" spans="1:16" ht="15.75" customHeight="1" x14ac:dyDescent="0.2">
      <c r="A486" s="195"/>
      <c r="B486" s="279" t="s">
        <v>1470</v>
      </c>
      <c r="C486" s="277" t="s">
        <v>50</v>
      </c>
      <c r="D486" s="277" t="s">
        <v>2571</v>
      </c>
      <c r="E486" s="277" t="s">
        <v>534</v>
      </c>
      <c r="F486" s="278" t="s">
        <v>52</v>
      </c>
      <c r="G486" s="279" t="s">
        <v>933</v>
      </c>
      <c r="H486" s="279"/>
      <c r="I486" s="279"/>
      <c r="J486" s="279"/>
      <c r="K486" s="279"/>
      <c r="L486" s="195"/>
      <c r="M486" s="195"/>
      <c r="N486" s="195"/>
      <c r="O486" s="195"/>
      <c r="P486" s="195"/>
    </row>
    <row r="487" spans="1:16" ht="15.75" customHeight="1" x14ac:dyDescent="0.2">
      <c r="A487" s="195"/>
      <c r="B487" s="279" t="s">
        <v>331</v>
      </c>
      <c r="C487" s="277" t="s">
        <v>50</v>
      </c>
      <c r="D487" s="277" t="s">
        <v>332</v>
      </c>
      <c r="E487" s="277" t="s">
        <v>534</v>
      </c>
      <c r="F487" s="278" t="s">
        <v>52</v>
      </c>
      <c r="G487" s="279" t="s">
        <v>933</v>
      </c>
      <c r="H487" s="279"/>
      <c r="I487" s="279"/>
      <c r="J487" s="279"/>
      <c r="K487" s="279"/>
      <c r="L487" s="195"/>
      <c r="M487" s="195"/>
      <c r="N487" s="195"/>
      <c r="O487" s="195"/>
      <c r="P487" s="195"/>
    </row>
    <row r="488" spans="1:16" ht="15.75" customHeight="1" x14ac:dyDescent="0.2">
      <c r="A488" s="195"/>
      <c r="B488" s="279" t="s">
        <v>1488</v>
      </c>
      <c r="C488" s="277" t="s">
        <v>50</v>
      </c>
      <c r="D488" s="277" t="s">
        <v>1489</v>
      </c>
      <c r="E488" s="277" t="s">
        <v>534</v>
      </c>
      <c r="F488" s="278" t="s">
        <v>52</v>
      </c>
      <c r="G488" s="279" t="s">
        <v>931</v>
      </c>
      <c r="H488" s="279"/>
      <c r="I488" s="279"/>
      <c r="J488" s="279"/>
      <c r="K488" s="279"/>
      <c r="L488" s="195"/>
      <c r="M488" s="195"/>
      <c r="N488" s="195"/>
      <c r="O488" s="195"/>
      <c r="P488" s="195"/>
    </row>
    <row r="489" spans="1:16" ht="15.75" customHeight="1" x14ac:dyDescent="0.2">
      <c r="A489" s="195"/>
      <c r="B489" s="279" t="s">
        <v>1714</v>
      </c>
      <c r="C489" s="277" t="s">
        <v>50</v>
      </c>
      <c r="D489" s="277" t="s">
        <v>1715</v>
      </c>
      <c r="E489" s="277" t="s">
        <v>2653</v>
      </c>
      <c r="F489" s="278" t="s">
        <v>52</v>
      </c>
      <c r="G489" s="279" t="s">
        <v>931</v>
      </c>
      <c r="H489" s="279"/>
      <c r="I489" s="279"/>
      <c r="J489" s="279"/>
      <c r="K489" s="279"/>
      <c r="L489" s="195"/>
      <c r="M489" s="195"/>
      <c r="N489" s="195"/>
      <c r="O489" s="195"/>
      <c r="P489" s="195"/>
    </row>
    <row r="490" spans="1:16" ht="15.75" customHeight="1" x14ac:dyDescent="0.2">
      <c r="A490" s="195"/>
      <c r="B490" s="279" t="s">
        <v>1516</v>
      </c>
      <c r="C490" s="277" t="s">
        <v>50</v>
      </c>
      <c r="D490" s="277" t="s">
        <v>1517</v>
      </c>
      <c r="E490" s="277" t="s">
        <v>534</v>
      </c>
      <c r="F490" s="278" t="s">
        <v>52</v>
      </c>
      <c r="G490" s="279" t="s">
        <v>933</v>
      </c>
      <c r="H490" s="279"/>
      <c r="I490" s="279"/>
      <c r="J490" s="279"/>
      <c r="K490" s="279"/>
      <c r="L490" s="195"/>
      <c r="M490" s="195"/>
      <c r="N490" s="195"/>
      <c r="O490" s="195"/>
      <c r="P490" s="195"/>
    </row>
    <row r="491" spans="1:16" ht="15.75" customHeight="1" x14ac:dyDescent="0.2">
      <c r="A491" s="195"/>
      <c r="B491" s="279" t="s">
        <v>1080</v>
      </c>
      <c r="C491" s="277" t="s">
        <v>73</v>
      </c>
      <c r="D491" s="277" t="s">
        <v>406</v>
      </c>
      <c r="E491" s="277" t="s">
        <v>552</v>
      </c>
      <c r="F491" s="278" t="s">
        <v>52</v>
      </c>
      <c r="G491" s="279" t="s">
        <v>931</v>
      </c>
      <c r="H491" s="279"/>
      <c r="I491" s="279"/>
      <c r="J491" s="279"/>
      <c r="K491" s="279"/>
      <c r="L491" s="195"/>
      <c r="M491" s="195"/>
      <c r="N491" s="195"/>
      <c r="O491" s="195"/>
      <c r="P491" s="195"/>
    </row>
    <row r="492" spans="1:16" ht="15.75" customHeight="1" x14ac:dyDescent="0.2">
      <c r="A492" s="195"/>
      <c r="B492" s="279" t="s">
        <v>1472</v>
      </c>
      <c r="C492" s="277" t="s">
        <v>50</v>
      </c>
      <c r="D492" s="277" t="s">
        <v>1473</v>
      </c>
      <c r="E492" s="277" t="s">
        <v>534</v>
      </c>
      <c r="F492" s="278" t="s">
        <v>52</v>
      </c>
      <c r="G492" s="279" t="s">
        <v>931</v>
      </c>
      <c r="H492" s="279"/>
      <c r="I492" s="279"/>
      <c r="J492" s="279"/>
      <c r="K492" s="279"/>
      <c r="L492" s="195"/>
      <c r="M492" s="195"/>
      <c r="N492" s="195"/>
      <c r="O492" s="195"/>
      <c r="P492" s="195"/>
    </row>
    <row r="493" spans="1:16" ht="15.75" customHeight="1" x14ac:dyDescent="0.2">
      <c r="A493" s="195"/>
      <c r="B493" s="279" t="s">
        <v>1584</v>
      </c>
      <c r="C493" s="277" t="s">
        <v>73</v>
      </c>
      <c r="D493" s="277" t="s">
        <v>1585</v>
      </c>
      <c r="E493" s="277" t="s">
        <v>539</v>
      </c>
      <c r="F493" s="278" t="s">
        <v>52</v>
      </c>
      <c r="G493" s="279" t="s">
        <v>1023</v>
      </c>
      <c r="H493" s="279"/>
      <c r="I493" s="279"/>
      <c r="J493" s="279"/>
      <c r="K493" s="279"/>
      <c r="L493" s="195"/>
      <c r="M493" s="195"/>
      <c r="N493" s="195"/>
      <c r="O493" s="195"/>
      <c r="P493" s="195"/>
    </row>
    <row r="494" spans="1:16" ht="15.75" customHeight="1" x14ac:dyDescent="0.2">
      <c r="A494" s="195"/>
      <c r="B494" s="279" t="s">
        <v>1083</v>
      </c>
      <c r="C494" s="277" t="s">
        <v>73</v>
      </c>
      <c r="D494" s="277" t="s">
        <v>1084</v>
      </c>
      <c r="E494" s="277" t="s">
        <v>552</v>
      </c>
      <c r="F494" s="278" t="s">
        <v>52</v>
      </c>
      <c r="G494" s="279" t="s">
        <v>931</v>
      </c>
      <c r="H494" s="279"/>
      <c r="I494" s="279"/>
      <c r="J494" s="279"/>
      <c r="K494" s="279"/>
      <c r="L494" s="195"/>
      <c r="M494" s="195"/>
      <c r="N494" s="195"/>
      <c r="O494" s="195"/>
      <c r="P494" s="195"/>
    </row>
    <row r="495" spans="1:16" ht="15.75" customHeight="1" x14ac:dyDescent="0.2">
      <c r="A495" s="195"/>
      <c r="B495" s="279" t="s">
        <v>2614</v>
      </c>
      <c r="C495" s="277" t="s">
        <v>73</v>
      </c>
      <c r="D495" s="277" t="s">
        <v>2615</v>
      </c>
      <c r="E495" s="277" t="s">
        <v>537</v>
      </c>
      <c r="F495" s="278" t="s">
        <v>2615</v>
      </c>
      <c r="G495" s="279" t="s">
        <v>2811</v>
      </c>
      <c r="H495" s="279"/>
      <c r="I495" s="279"/>
      <c r="J495" s="279"/>
      <c r="K495" s="279"/>
      <c r="L495" s="195"/>
      <c r="M495" s="195"/>
      <c r="N495" s="195"/>
      <c r="O495" s="195"/>
      <c r="P495" s="195"/>
    </row>
    <row r="496" spans="1:16" ht="15.75" customHeight="1" x14ac:dyDescent="0.2">
      <c r="A496" s="195"/>
      <c r="B496" s="279" t="s">
        <v>995</v>
      </c>
      <c r="C496" s="277" t="s">
        <v>73</v>
      </c>
      <c r="D496" s="277" t="s">
        <v>996</v>
      </c>
      <c r="E496" s="277" t="s">
        <v>539</v>
      </c>
      <c r="F496" s="278" t="s">
        <v>52</v>
      </c>
      <c r="G496" s="279" t="s">
        <v>2811</v>
      </c>
      <c r="H496" s="279"/>
      <c r="I496" s="279"/>
      <c r="J496" s="279"/>
      <c r="K496" s="279"/>
      <c r="L496" s="195"/>
      <c r="M496" s="195"/>
      <c r="N496" s="195"/>
      <c r="O496" s="195"/>
      <c r="P496" s="195"/>
    </row>
    <row r="497" spans="1:16" ht="15.75" customHeight="1" x14ac:dyDescent="0.2">
      <c r="A497" s="195"/>
      <c r="B497" s="279" t="s">
        <v>2610</v>
      </c>
      <c r="C497" s="277" t="s">
        <v>50</v>
      </c>
      <c r="D497" s="277" t="s">
        <v>2611</v>
      </c>
      <c r="E497" s="277" t="s">
        <v>539</v>
      </c>
      <c r="F497" s="278" t="s">
        <v>52</v>
      </c>
      <c r="G497" s="279" t="s">
        <v>2811</v>
      </c>
      <c r="H497" s="279"/>
      <c r="I497" s="279"/>
      <c r="J497" s="279"/>
      <c r="K497" s="279"/>
      <c r="L497" s="195"/>
      <c r="M497" s="195"/>
      <c r="N497" s="195"/>
      <c r="O497" s="195"/>
      <c r="P497" s="195"/>
    </row>
    <row r="498" spans="1:16" ht="15.75" customHeight="1" x14ac:dyDescent="0.2">
      <c r="A498" s="195"/>
      <c r="B498" s="279" t="s">
        <v>2617</v>
      </c>
      <c r="C498" s="277" t="s">
        <v>73</v>
      </c>
      <c r="D498" s="277" t="s">
        <v>2618</v>
      </c>
      <c r="E498" s="277" t="s">
        <v>539</v>
      </c>
      <c r="F498" s="278" t="s">
        <v>52</v>
      </c>
      <c r="G498" s="279" t="s">
        <v>2811</v>
      </c>
      <c r="H498" s="279"/>
      <c r="I498" s="279"/>
      <c r="J498" s="279"/>
      <c r="K498" s="279"/>
      <c r="L498" s="195"/>
      <c r="M498" s="195"/>
      <c r="N498" s="195"/>
      <c r="O498" s="195"/>
      <c r="P498" s="195"/>
    </row>
    <row r="499" spans="1:16" ht="15.75" customHeight="1" x14ac:dyDescent="0.2">
      <c r="A499" s="195"/>
      <c r="B499" s="279" t="s">
        <v>2604</v>
      </c>
      <c r="C499" s="277" t="s">
        <v>73</v>
      </c>
      <c r="D499" s="277" t="s">
        <v>2605</v>
      </c>
      <c r="E499" s="277" t="s">
        <v>539</v>
      </c>
      <c r="F499" s="278" t="s">
        <v>52</v>
      </c>
      <c r="G499" s="279" t="s">
        <v>2811</v>
      </c>
      <c r="H499" s="279"/>
      <c r="I499" s="279"/>
      <c r="J499" s="279"/>
      <c r="K499" s="279"/>
      <c r="L499" s="195"/>
      <c r="M499" s="195"/>
      <c r="N499" s="195"/>
      <c r="O499" s="195"/>
      <c r="P499" s="195"/>
    </row>
    <row r="500" spans="1:16" ht="15.75" customHeight="1" x14ac:dyDescent="0.2">
      <c r="A500" s="195"/>
      <c r="B500" s="279" t="s">
        <v>1684</v>
      </c>
      <c r="C500" s="277" t="s">
        <v>73</v>
      </c>
      <c r="D500" s="277" t="s">
        <v>1685</v>
      </c>
      <c r="E500" s="277" t="s">
        <v>539</v>
      </c>
      <c r="F500" s="278" t="s">
        <v>52</v>
      </c>
      <c r="G500" s="279" t="s">
        <v>2811</v>
      </c>
      <c r="H500" s="279"/>
      <c r="I500" s="279"/>
      <c r="J500" s="279"/>
      <c r="K500" s="279"/>
      <c r="L500" s="195"/>
      <c r="M500" s="195"/>
      <c r="N500" s="195"/>
      <c r="O500" s="195"/>
      <c r="P500" s="195"/>
    </row>
    <row r="501" spans="1:16" ht="15.75" customHeight="1" x14ac:dyDescent="0.2">
      <c r="A501" s="195"/>
      <c r="B501" s="279" t="s">
        <v>1680</v>
      </c>
      <c r="C501" s="277" t="s">
        <v>50</v>
      </c>
      <c r="D501" s="277" t="s">
        <v>1681</v>
      </c>
      <c r="E501" s="277" t="s">
        <v>539</v>
      </c>
      <c r="F501" s="278" t="s">
        <v>52</v>
      </c>
      <c r="G501" s="279" t="s">
        <v>2811</v>
      </c>
      <c r="H501" s="279"/>
      <c r="I501" s="279"/>
      <c r="J501" s="279"/>
      <c r="K501" s="279"/>
      <c r="L501" s="195"/>
      <c r="M501" s="195"/>
      <c r="N501" s="195"/>
      <c r="O501" s="195"/>
      <c r="P501" s="195"/>
    </row>
    <row r="502" spans="1:16" ht="15.75" customHeight="1" x14ac:dyDescent="0.2">
      <c r="A502" s="195"/>
      <c r="B502" s="279" t="s">
        <v>2607</v>
      </c>
      <c r="C502" s="277" t="s">
        <v>73</v>
      </c>
      <c r="D502" s="277" t="s">
        <v>2608</v>
      </c>
      <c r="E502" s="277" t="s">
        <v>539</v>
      </c>
      <c r="F502" s="278" t="s">
        <v>52</v>
      </c>
      <c r="G502" s="279" t="s">
        <v>2811</v>
      </c>
      <c r="H502" s="279"/>
      <c r="I502" s="279"/>
      <c r="J502" s="279"/>
      <c r="K502" s="279"/>
      <c r="L502" s="195"/>
      <c r="M502" s="195"/>
      <c r="N502" s="195"/>
      <c r="O502" s="195"/>
      <c r="P502" s="195"/>
    </row>
    <row r="503" spans="1:16" ht="15.75" customHeight="1" x14ac:dyDescent="0.2">
      <c r="A503" s="195"/>
      <c r="B503" s="279" t="s">
        <v>2621</v>
      </c>
      <c r="C503" s="277" t="s">
        <v>73</v>
      </c>
      <c r="D503" s="277" t="s">
        <v>2622</v>
      </c>
      <c r="E503" s="277" t="s">
        <v>539</v>
      </c>
      <c r="F503" s="278" t="s">
        <v>52</v>
      </c>
      <c r="G503" s="279" t="s">
        <v>2811</v>
      </c>
      <c r="H503" s="279"/>
      <c r="I503" s="279"/>
      <c r="J503" s="279"/>
      <c r="K503" s="279"/>
      <c r="L503" s="195"/>
      <c r="M503" s="195"/>
      <c r="N503" s="195"/>
      <c r="O503" s="195"/>
      <c r="P503" s="195"/>
    </row>
    <row r="504" spans="1:16" ht="15.75" customHeight="1" x14ac:dyDescent="0.2">
      <c r="A504" s="195"/>
      <c r="B504" s="279" t="s">
        <v>2600</v>
      </c>
      <c r="C504" s="277" t="s">
        <v>73</v>
      </c>
      <c r="D504" s="277" t="s">
        <v>2601</v>
      </c>
      <c r="E504" s="277" t="s">
        <v>539</v>
      </c>
      <c r="F504" s="278" t="s">
        <v>52</v>
      </c>
      <c r="G504" s="279" t="s">
        <v>2811</v>
      </c>
      <c r="H504" s="279"/>
      <c r="I504" s="279"/>
      <c r="J504" s="279"/>
      <c r="K504" s="279"/>
      <c r="L504" s="195"/>
      <c r="M504" s="195"/>
      <c r="N504" s="195"/>
      <c r="O504" s="195"/>
      <c r="P504" s="195"/>
    </row>
    <row r="505" spans="1:16" ht="15.75" customHeight="1" x14ac:dyDescent="0.2">
      <c r="A505" s="195"/>
      <c r="B505" s="281"/>
      <c r="C505" s="281"/>
      <c r="D505" s="281"/>
      <c r="E505" s="281"/>
      <c r="F505" s="281"/>
      <c r="G505" s="281"/>
      <c r="H505" s="281"/>
      <c r="I505" s="281"/>
      <c r="J505" s="281"/>
      <c r="K505" s="281"/>
      <c r="L505" s="195"/>
      <c r="M505" s="195"/>
      <c r="N505" s="195"/>
      <c r="O505" s="195"/>
      <c r="P505" s="195"/>
    </row>
    <row r="506" spans="1:16" ht="15.75" customHeight="1" x14ac:dyDescent="0.2">
      <c r="A506" s="195"/>
      <c r="B506" s="485"/>
      <c r="C506" s="485"/>
      <c r="D506" s="485"/>
      <c r="E506" s="280"/>
      <c r="F506" s="258"/>
      <c r="G506" s="486" t="s">
        <v>520</v>
      </c>
      <c r="H506" s="485"/>
      <c r="I506" s="487"/>
      <c r="J506" s="485"/>
      <c r="K506" s="485"/>
      <c r="L506" s="195"/>
      <c r="M506" s="195"/>
      <c r="N506" s="195"/>
      <c r="O506" s="195"/>
      <c r="P506" s="195"/>
    </row>
    <row r="507" spans="1:16" ht="15.75" customHeight="1" x14ac:dyDescent="0.2">
      <c r="A507" s="195"/>
      <c r="B507" s="485"/>
      <c r="C507" s="485"/>
      <c r="D507" s="485"/>
      <c r="E507" s="280"/>
      <c r="F507" s="258"/>
      <c r="G507" s="486" t="s">
        <v>521</v>
      </c>
      <c r="H507" s="485"/>
      <c r="I507" s="487"/>
      <c r="J507" s="485"/>
      <c r="K507" s="485"/>
      <c r="L507" s="195"/>
      <c r="M507" s="195"/>
      <c r="N507" s="195"/>
      <c r="O507" s="195"/>
      <c r="P507" s="195"/>
    </row>
    <row r="508" spans="1:16" ht="15.75" customHeight="1" x14ac:dyDescent="0.2">
      <c r="A508" s="195"/>
      <c r="B508" s="485"/>
      <c r="C508" s="485"/>
      <c r="D508" s="485"/>
      <c r="E508" s="280"/>
      <c r="F508" s="258"/>
      <c r="G508" s="486" t="s">
        <v>522</v>
      </c>
      <c r="H508" s="485"/>
      <c r="I508" s="487"/>
      <c r="J508" s="485"/>
      <c r="K508" s="485"/>
      <c r="L508" s="195"/>
      <c r="M508" s="195"/>
      <c r="N508" s="195"/>
      <c r="O508" s="195"/>
      <c r="P508" s="195"/>
    </row>
    <row r="509" spans="1:16" ht="15.75" customHeight="1" x14ac:dyDescent="0.2">
      <c r="A509" s="195"/>
      <c r="B509" s="195"/>
      <c r="C509" s="212"/>
      <c r="D509" s="195"/>
      <c r="E509" s="195"/>
      <c r="F509" s="195"/>
      <c r="G509" s="195"/>
      <c r="H509" s="195"/>
      <c r="I509" s="195"/>
      <c r="J509" s="195"/>
      <c r="K509" s="195"/>
      <c r="L509" s="195"/>
      <c r="M509" s="195"/>
      <c r="N509" s="195"/>
      <c r="O509" s="195"/>
      <c r="P509" s="195"/>
    </row>
    <row r="510" spans="1:16" ht="15.75" customHeight="1" x14ac:dyDescent="0.2">
      <c r="A510" s="195"/>
      <c r="B510" s="195"/>
      <c r="C510" s="212"/>
      <c r="D510" s="195"/>
      <c r="E510" s="195"/>
      <c r="F510" s="195"/>
      <c r="G510" s="195"/>
      <c r="H510" s="195"/>
      <c r="I510" s="195"/>
      <c r="J510" s="195"/>
      <c r="K510" s="195"/>
      <c r="L510" s="195"/>
      <c r="M510" s="195"/>
      <c r="N510" s="195"/>
      <c r="O510" s="195"/>
      <c r="P510" s="195"/>
    </row>
    <row r="511" spans="1:16" ht="15.75" customHeight="1" x14ac:dyDescent="0.2">
      <c r="A511" s="195"/>
      <c r="B511" s="195"/>
      <c r="C511" s="212"/>
      <c r="D511" s="195"/>
      <c r="E511" s="195"/>
      <c r="F511" s="195"/>
      <c r="G511" s="195"/>
      <c r="H511" s="195"/>
      <c r="I511" s="195"/>
      <c r="J511" s="195"/>
      <c r="K511" s="195"/>
      <c r="L511" s="195"/>
      <c r="M511" s="195"/>
      <c r="N511" s="195"/>
      <c r="O511" s="195"/>
      <c r="P511" s="195"/>
    </row>
    <row r="512" spans="1:16" ht="15.75" customHeight="1" x14ac:dyDescent="0.2">
      <c r="A512" s="195"/>
      <c r="B512" s="195"/>
      <c r="C512" s="212"/>
      <c r="D512" s="195"/>
      <c r="E512" s="195"/>
      <c r="F512" s="195"/>
      <c r="G512" s="195"/>
      <c r="H512" s="195"/>
      <c r="I512" s="195"/>
      <c r="J512" s="195"/>
      <c r="K512" s="195"/>
      <c r="L512" s="195"/>
      <c r="M512" s="195"/>
      <c r="N512" s="195"/>
      <c r="O512" s="195"/>
      <c r="P512" s="195"/>
    </row>
    <row r="513" spans="1:16" ht="15.75" customHeight="1" x14ac:dyDescent="0.2">
      <c r="A513" s="195"/>
      <c r="B513" s="195"/>
      <c r="C513" s="212"/>
      <c r="D513" s="195"/>
      <c r="E513" s="195"/>
      <c r="F513" s="195"/>
      <c r="G513" s="195"/>
      <c r="H513" s="195"/>
      <c r="I513" s="195"/>
      <c r="J513" s="195"/>
      <c r="K513" s="195"/>
      <c r="L513" s="195"/>
      <c r="M513" s="195"/>
      <c r="N513" s="195"/>
      <c r="O513" s="195"/>
      <c r="P513" s="195"/>
    </row>
    <row r="514" spans="1:16" ht="15.75" customHeight="1" x14ac:dyDescent="0.2">
      <c r="A514" s="195"/>
      <c r="B514" s="195"/>
      <c r="C514" s="212"/>
      <c r="D514" s="195"/>
      <c r="E514" s="195"/>
      <c r="F514" s="195"/>
      <c r="G514" s="195"/>
      <c r="H514" s="195"/>
      <c r="I514" s="195"/>
      <c r="J514" s="195"/>
      <c r="K514" s="195"/>
      <c r="L514" s="195"/>
      <c r="M514" s="195"/>
      <c r="N514" s="195"/>
      <c r="O514" s="195"/>
      <c r="P514" s="195"/>
    </row>
    <row r="515" spans="1:16" ht="15.75" customHeight="1" x14ac:dyDescent="0.2">
      <c r="A515" s="195"/>
      <c r="B515" s="195"/>
      <c r="C515" s="212"/>
      <c r="D515" s="195"/>
      <c r="E515" s="195"/>
      <c r="F515" s="195"/>
      <c r="G515" s="195"/>
      <c r="H515" s="195"/>
      <c r="I515" s="195"/>
      <c r="J515" s="195"/>
      <c r="K515" s="195"/>
      <c r="L515" s="195"/>
      <c r="M515" s="195"/>
      <c r="N515" s="195"/>
      <c r="O515" s="195"/>
      <c r="P515" s="195"/>
    </row>
    <row r="516" spans="1:16" ht="15.75" customHeight="1" x14ac:dyDescent="0.2">
      <c r="A516" s="195"/>
      <c r="B516" s="195"/>
      <c r="C516" s="212"/>
      <c r="D516" s="195"/>
      <c r="E516" s="195"/>
      <c r="F516" s="195"/>
      <c r="G516" s="195"/>
      <c r="H516" s="195"/>
      <c r="I516" s="195"/>
      <c r="J516" s="195"/>
      <c r="K516" s="195"/>
      <c r="L516" s="195"/>
      <c r="M516" s="195"/>
      <c r="N516" s="195"/>
      <c r="O516" s="195"/>
      <c r="P516" s="195"/>
    </row>
    <row r="517" spans="1:16" ht="15.75" customHeight="1" x14ac:dyDescent="0.2">
      <c r="A517" s="195"/>
      <c r="B517" s="195"/>
      <c r="C517" s="212"/>
      <c r="D517" s="195"/>
      <c r="E517" s="195"/>
      <c r="F517" s="195"/>
      <c r="G517" s="195"/>
      <c r="H517" s="195"/>
      <c r="I517" s="195"/>
      <c r="J517" s="195"/>
      <c r="K517" s="195"/>
      <c r="L517" s="195"/>
      <c r="M517" s="195"/>
      <c r="N517" s="195"/>
      <c r="O517" s="195"/>
      <c r="P517" s="195"/>
    </row>
    <row r="518" spans="1:16" ht="15.75" customHeight="1" x14ac:dyDescent="0.2">
      <c r="A518" s="195"/>
      <c r="B518" s="195"/>
      <c r="C518" s="212"/>
      <c r="D518" s="195"/>
      <c r="E518" s="195"/>
      <c r="F518" s="195"/>
      <c r="G518" s="195"/>
      <c r="H518" s="195"/>
      <c r="I518" s="195"/>
      <c r="J518" s="195"/>
      <c r="K518" s="195"/>
      <c r="L518" s="195"/>
      <c r="M518" s="195"/>
      <c r="N518" s="195"/>
      <c r="O518" s="195"/>
      <c r="P518" s="195"/>
    </row>
    <row r="519" spans="1:16" ht="15.75" customHeight="1" x14ac:dyDescent="0.2">
      <c r="A519" s="195"/>
      <c r="B519" s="195"/>
      <c r="C519" s="212"/>
      <c r="D519" s="195"/>
      <c r="E519" s="195"/>
      <c r="F519" s="195"/>
      <c r="G519" s="195"/>
      <c r="H519" s="195"/>
      <c r="I519" s="195"/>
      <c r="J519" s="195"/>
      <c r="K519" s="195"/>
      <c r="L519" s="195"/>
      <c r="M519" s="195"/>
      <c r="N519" s="195"/>
      <c r="O519" s="195"/>
      <c r="P519" s="195"/>
    </row>
    <row r="520" spans="1:16" ht="15.75" customHeight="1" x14ac:dyDescent="0.2">
      <c r="A520" s="195"/>
      <c r="B520" s="195"/>
      <c r="C520" s="212"/>
      <c r="D520" s="195"/>
      <c r="E520" s="195"/>
      <c r="F520" s="195"/>
      <c r="G520" s="195"/>
      <c r="H520" s="195"/>
      <c r="I520" s="195"/>
      <c r="J520" s="195"/>
      <c r="K520" s="195"/>
      <c r="L520" s="195"/>
      <c r="M520" s="195"/>
      <c r="N520" s="195"/>
      <c r="O520" s="195"/>
      <c r="P520" s="195"/>
    </row>
    <row r="521" spans="1:16" ht="15.75" customHeight="1" x14ac:dyDescent="0.2">
      <c r="A521" s="195"/>
      <c r="B521" s="195"/>
      <c r="C521" s="212"/>
      <c r="D521" s="195"/>
      <c r="E521" s="195"/>
      <c r="F521" s="195"/>
      <c r="G521" s="195"/>
      <c r="H521" s="195"/>
      <c r="I521" s="195"/>
      <c r="J521" s="195"/>
      <c r="K521" s="195"/>
      <c r="L521" s="195"/>
      <c r="M521" s="195"/>
      <c r="N521" s="195"/>
      <c r="O521" s="195"/>
      <c r="P521" s="195"/>
    </row>
    <row r="522" spans="1:16" ht="15.75" customHeight="1" x14ac:dyDescent="0.2">
      <c r="A522" s="195"/>
      <c r="B522" s="195"/>
      <c r="C522" s="212"/>
      <c r="D522" s="195"/>
      <c r="E522" s="195"/>
      <c r="F522" s="195"/>
      <c r="G522" s="195"/>
      <c r="H522" s="195"/>
      <c r="I522" s="195"/>
      <c r="J522" s="195"/>
      <c r="K522" s="195"/>
      <c r="L522" s="195"/>
      <c r="M522" s="195"/>
      <c r="N522" s="195"/>
      <c r="O522" s="195"/>
      <c r="P522" s="195"/>
    </row>
    <row r="523" spans="1:16" ht="15.75" customHeight="1" x14ac:dyDescent="0.2">
      <c r="A523" s="195"/>
      <c r="B523" s="195"/>
      <c r="C523" s="212"/>
      <c r="D523" s="195"/>
      <c r="E523" s="195"/>
      <c r="F523" s="195"/>
      <c r="G523" s="195"/>
      <c r="H523" s="195"/>
      <c r="I523" s="195"/>
      <c r="J523" s="195"/>
      <c r="K523" s="195"/>
      <c r="L523" s="195"/>
      <c r="M523" s="195"/>
      <c r="N523" s="195"/>
      <c r="O523" s="195"/>
      <c r="P523" s="195"/>
    </row>
    <row r="524" spans="1:16" ht="15.75" customHeight="1" x14ac:dyDescent="0.2">
      <c r="A524" s="195"/>
      <c r="B524" s="195"/>
      <c r="C524" s="212"/>
      <c r="D524" s="195"/>
      <c r="E524" s="195"/>
      <c r="F524" s="195"/>
      <c r="G524" s="195"/>
      <c r="H524" s="195"/>
      <c r="I524" s="195"/>
      <c r="J524" s="195"/>
      <c r="K524" s="195"/>
      <c r="L524" s="195"/>
      <c r="M524" s="195"/>
      <c r="N524" s="195"/>
      <c r="O524" s="195"/>
      <c r="P524" s="195"/>
    </row>
    <row r="525" spans="1:16" ht="15.75" customHeight="1" x14ac:dyDescent="0.2">
      <c r="A525" s="195"/>
      <c r="B525" s="195"/>
      <c r="C525" s="212"/>
      <c r="D525" s="195"/>
      <c r="E525" s="195"/>
      <c r="F525" s="195"/>
      <c r="G525" s="195"/>
      <c r="H525" s="195"/>
      <c r="I525" s="195"/>
      <c r="J525" s="195"/>
      <c r="K525" s="195"/>
      <c r="L525" s="195"/>
      <c r="M525" s="195"/>
      <c r="N525" s="195"/>
      <c r="O525" s="195"/>
      <c r="P525" s="195"/>
    </row>
    <row r="526" spans="1:16" ht="15.75" customHeight="1" x14ac:dyDescent="0.2">
      <c r="A526" s="195"/>
      <c r="B526" s="195"/>
      <c r="C526" s="212"/>
      <c r="D526" s="195"/>
      <c r="E526" s="195"/>
      <c r="F526" s="195"/>
      <c r="G526" s="195"/>
      <c r="H526" s="195"/>
      <c r="I526" s="195"/>
      <c r="J526" s="195"/>
      <c r="K526" s="195"/>
      <c r="L526" s="195"/>
      <c r="M526" s="195"/>
      <c r="N526" s="195"/>
      <c r="O526" s="195"/>
      <c r="P526" s="195"/>
    </row>
    <row r="527" spans="1:16" ht="15.75" customHeight="1" x14ac:dyDescent="0.2">
      <c r="A527" s="195"/>
      <c r="B527" s="195"/>
      <c r="C527" s="212"/>
      <c r="D527" s="195"/>
      <c r="E527" s="195"/>
      <c r="F527" s="195"/>
      <c r="G527" s="195"/>
      <c r="H527" s="195"/>
      <c r="I527" s="195"/>
      <c r="J527" s="195"/>
      <c r="K527" s="195"/>
      <c r="L527" s="195"/>
      <c r="M527" s="195"/>
      <c r="N527" s="195"/>
      <c r="O527" s="195"/>
      <c r="P527" s="195"/>
    </row>
    <row r="528" spans="1:16" ht="15.75" customHeight="1" x14ac:dyDescent="0.2">
      <c r="A528" s="195"/>
      <c r="B528" s="195"/>
      <c r="C528" s="212"/>
      <c r="D528" s="195"/>
      <c r="E528" s="195"/>
      <c r="F528" s="195"/>
      <c r="G528" s="195"/>
      <c r="H528" s="195"/>
      <c r="I528" s="195"/>
      <c r="J528" s="195"/>
      <c r="K528" s="195"/>
      <c r="L528" s="195"/>
      <c r="M528" s="195"/>
      <c r="N528" s="195"/>
      <c r="O528" s="195"/>
      <c r="P528" s="195"/>
    </row>
    <row r="529" spans="1:16" ht="15.75" customHeight="1" x14ac:dyDescent="0.2">
      <c r="A529" s="195"/>
      <c r="B529" s="195"/>
      <c r="C529" s="212"/>
      <c r="D529" s="195"/>
      <c r="E529" s="195"/>
      <c r="F529" s="195"/>
      <c r="G529" s="195"/>
      <c r="H529" s="195"/>
      <c r="I529" s="195"/>
      <c r="J529" s="195"/>
      <c r="K529" s="195"/>
      <c r="L529" s="195"/>
      <c r="M529" s="195"/>
      <c r="N529" s="195"/>
      <c r="O529" s="195"/>
      <c r="P529" s="195"/>
    </row>
    <row r="530" spans="1:16" ht="15.75" customHeight="1" x14ac:dyDescent="0.2">
      <c r="A530" s="195"/>
      <c r="B530" s="195"/>
      <c r="C530" s="212"/>
      <c r="D530" s="195"/>
      <c r="E530" s="195"/>
      <c r="F530" s="195"/>
      <c r="G530" s="195"/>
      <c r="H530" s="195"/>
      <c r="I530" s="195"/>
      <c r="J530" s="195"/>
      <c r="K530" s="195"/>
      <c r="L530" s="195"/>
      <c r="M530" s="195"/>
      <c r="N530" s="195"/>
      <c r="O530" s="195"/>
      <c r="P530" s="195"/>
    </row>
    <row r="531" spans="1:16" ht="15.75" customHeight="1" x14ac:dyDescent="0.2">
      <c r="A531" s="195"/>
      <c r="B531" s="195"/>
      <c r="C531" s="212"/>
      <c r="D531" s="195"/>
      <c r="E531" s="195"/>
      <c r="F531" s="195"/>
      <c r="G531" s="195"/>
      <c r="H531" s="195"/>
      <c r="I531" s="195"/>
      <c r="J531" s="195"/>
      <c r="K531" s="195"/>
      <c r="L531" s="195"/>
      <c r="M531" s="195"/>
      <c r="N531" s="195"/>
      <c r="O531" s="195"/>
      <c r="P531" s="195"/>
    </row>
    <row r="532" spans="1:16" ht="15.75" customHeight="1" x14ac:dyDescent="0.2">
      <c r="A532" s="195"/>
      <c r="B532" s="195"/>
      <c r="C532" s="212"/>
      <c r="D532" s="195"/>
      <c r="E532" s="195"/>
      <c r="F532" s="195"/>
      <c r="G532" s="195"/>
      <c r="H532" s="195"/>
      <c r="I532" s="195"/>
      <c r="J532" s="195"/>
      <c r="K532" s="195"/>
      <c r="L532" s="195"/>
      <c r="M532" s="195"/>
      <c r="N532" s="195"/>
      <c r="O532" s="195"/>
      <c r="P532" s="195"/>
    </row>
    <row r="533" spans="1:16" ht="15.75" customHeight="1" x14ac:dyDescent="0.2">
      <c r="A533" s="195"/>
      <c r="B533" s="195"/>
      <c r="C533" s="212"/>
      <c r="D533" s="195"/>
      <c r="E533" s="195"/>
      <c r="F533" s="195"/>
      <c r="G533" s="195"/>
      <c r="H533" s="195"/>
      <c r="I533" s="195"/>
      <c r="J533" s="195"/>
      <c r="K533" s="195"/>
      <c r="L533" s="195"/>
      <c r="M533" s="195"/>
      <c r="N533" s="195"/>
      <c r="O533" s="195"/>
      <c r="P533" s="195"/>
    </row>
    <row r="534" spans="1:16" ht="15.75" customHeight="1" x14ac:dyDescent="0.2">
      <c r="A534" s="195"/>
      <c r="B534" s="195"/>
      <c r="C534" s="212"/>
      <c r="D534" s="195"/>
      <c r="E534" s="195"/>
      <c r="F534" s="195"/>
      <c r="G534" s="195"/>
      <c r="H534" s="195"/>
      <c r="I534" s="195"/>
      <c r="J534" s="195"/>
      <c r="K534" s="195"/>
      <c r="L534" s="195"/>
      <c r="M534" s="195"/>
      <c r="N534" s="195"/>
      <c r="O534" s="195"/>
      <c r="P534" s="195"/>
    </row>
    <row r="535" spans="1:16" ht="15.75" customHeight="1" x14ac:dyDescent="0.2">
      <c r="A535" s="195"/>
      <c r="B535" s="195"/>
      <c r="C535" s="212"/>
      <c r="D535" s="195"/>
      <c r="E535" s="195"/>
      <c r="F535" s="195"/>
      <c r="G535" s="195"/>
      <c r="H535" s="195"/>
      <c r="I535" s="195"/>
      <c r="J535" s="195"/>
      <c r="K535" s="195"/>
      <c r="L535" s="195"/>
      <c r="M535" s="195"/>
      <c r="N535" s="195"/>
      <c r="O535" s="195"/>
      <c r="P535" s="195"/>
    </row>
    <row r="536" spans="1:16" ht="15.75" customHeight="1" x14ac:dyDescent="0.2">
      <c r="A536" s="195"/>
      <c r="B536" s="195"/>
      <c r="C536" s="212"/>
      <c r="D536" s="195"/>
      <c r="E536" s="195"/>
      <c r="F536" s="195"/>
      <c r="G536" s="195"/>
      <c r="H536" s="195"/>
      <c r="I536" s="195"/>
      <c r="J536" s="195"/>
      <c r="K536" s="195"/>
      <c r="L536" s="195"/>
      <c r="M536" s="195"/>
      <c r="N536" s="195"/>
      <c r="O536" s="195"/>
      <c r="P536" s="195"/>
    </row>
    <row r="537" spans="1:16" ht="15.75" customHeight="1" x14ac:dyDescent="0.2">
      <c r="A537" s="195"/>
      <c r="B537" s="195"/>
      <c r="C537" s="212"/>
      <c r="D537" s="195"/>
      <c r="E537" s="195"/>
      <c r="F537" s="195"/>
      <c r="G537" s="195"/>
      <c r="H537" s="195"/>
      <c r="I537" s="195"/>
      <c r="J537" s="195"/>
      <c r="K537" s="195"/>
      <c r="L537" s="195"/>
      <c r="M537" s="195"/>
      <c r="N537" s="195"/>
      <c r="O537" s="195"/>
      <c r="P537" s="195"/>
    </row>
    <row r="538" spans="1:16" ht="15.75" customHeight="1" x14ac:dyDescent="0.2">
      <c r="A538" s="195"/>
      <c r="B538" s="195"/>
      <c r="C538" s="212"/>
      <c r="D538" s="195"/>
      <c r="E538" s="195"/>
      <c r="F538" s="195"/>
      <c r="G538" s="195"/>
      <c r="H538" s="195"/>
      <c r="I538" s="195"/>
      <c r="J538" s="195"/>
      <c r="K538" s="195"/>
      <c r="L538" s="195"/>
      <c r="M538" s="195"/>
      <c r="N538" s="195"/>
      <c r="O538" s="195"/>
      <c r="P538" s="195"/>
    </row>
    <row r="539" spans="1:16" ht="15.75" customHeight="1" x14ac:dyDescent="0.2">
      <c r="A539" s="195"/>
      <c r="B539" s="195"/>
      <c r="C539" s="212"/>
      <c r="D539" s="195"/>
      <c r="E539" s="195"/>
      <c r="F539" s="195"/>
      <c r="G539" s="195"/>
      <c r="H539" s="195"/>
      <c r="I539" s="195"/>
      <c r="J539" s="195"/>
      <c r="K539" s="195"/>
      <c r="L539" s="195"/>
      <c r="M539" s="195"/>
      <c r="N539" s="195"/>
      <c r="O539" s="195"/>
      <c r="P539" s="195"/>
    </row>
    <row r="540" spans="1:16" ht="15.75" customHeight="1" x14ac:dyDescent="0.2">
      <c r="A540" s="195"/>
      <c r="B540" s="195"/>
      <c r="C540" s="212"/>
      <c r="D540" s="195"/>
      <c r="E540" s="195"/>
      <c r="F540" s="195"/>
      <c r="G540" s="195"/>
      <c r="H540" s="195"/>
      <c r="I540" s="195"/>
      <c r="J540" s="195"/>
      <c r="K540" s="195"/>
      <c r="L540" s="195"/>
      <c r="M540" s="195"/>
      <c r="N540" s="195"/>
      <c r="O540" s="195"/>
      <c r="P540" s="195"/>
    </row>
    <row r="541" spans="1:16" ht="15.75" customHeight="1" x14ac:dyDescent="0.2">
      <c r="A541" s="195"/>
      <c r="B541" s="195"/>
      <c r="C541" s="212"/>
      <c r="D541" s="195"/>
      <c r="E541" s="195"/>
      <c r="F541" s="195"/>
      <c r="G541" s="195"/>
      <c r="H541" s="195"/>
      <c r="I541" s="195"/>
      <c r="J541" s="195"/>
      <c r="K541" s="195"/>
      <c r="L541" s="195"/>
      <c r="M541" s="195"/>
      <c r="N541" s="195"/>
      <c r="O541" s="195"/>
      <c r="P541" s="195"/>
    </row>
    <row r="542" spans="1:16" ht="15.75" customHeight="1" x14ac:dyDescent="0.2">
      <c r="A542" s="195"/>
      <c r="B542" s="195"/>
      <c r="C542" s="212"/>
      <c r="D542" s="195"/>
      <c r="E542" s="195"/>
      <c r="F542" s="195"/>
      <c r="G542" s="195"/>
      <c r="H542" s="195"/>
      <c r="I542" s="195"/>
      <c r="J542" s="195"/>
      <c r="K542" s="195"/>
      <c r="L542" s="195"/>
      <c r="M542" s="195"/>
      <c r="N542" s="195"/>
      <c r="O542" s="195"/>
      <c r="P542" s="195"/>
    </row>
    <row r="543" spans="1:16" ht="15.75" customHeight="1" x14ac:dyDescent="0.2">
      <c r="A543" s="195"/>
      <c r="B543" s="195"/>
      <c r="C543" s="212"/>
      <c r="D543" s="195"/>
      <c r="E543" s="195"/>
      <c r="F543" s="195"/>
      <c r="G543" s="195"/>
      <c r="H543" s="195"/>
      <c r="I543" s="195"/>
      <c r="J543" s="195"/>
      <c r="K543" s="195"/>
      <c r="L543" s="195"/>
      <c r="M543" s="195"/>
      <c r="N543" s="195"/>
      <c r="O543" s="195"/>
      <c r="P543" s="195"/>
    </row>
    <row r="544" spans="1:16" ht="15.75" customHeight="1" x14ac:dyDescent="0.2">
      <c r="A544" s="195"/>
      <c r="B544" s="195"/>
      <c r="C544" s="212"/>
      <c r="D544" s="195"/>
      <c r="E544" s="195"/>
      <c r="F544" s="195"/>
      <c r="G544" s="195"/>
      <c r="H544" s="195"/>
      <c r="I544" s="195"/>
      <c r="J544" s="195"/>
      <c r="K544" s="195"/>
      <c r="L544" s="195"/>
      <c r="M544" s="195"/>
      <c r="N544" s="195"/>
      <c r="O544" s="195"/>
      <c r="P544" s="195"/>
    </row>
    <row r="545" spans="1:16" ht="15.75" customHeight="1" x14ac:dyDescent="0.2">
      <c r="A545" s="195"/>
      <c r="B545" s="195"/>
      <c r="C545" s="212"/>
      <c r="D545" s="195"/>
      <c r="E545" s="195"/>
      <c r="F545" s="195"/>
      <c r="G545" s="195"/>
      <c r="H545" s="195"/>
      <c r="I545" s="195"/>
      <c r="J545" s="195"/>
      <c r="K545" s="195"/>
      <c r="L545" s="195"/>
      <c r="M545" s="195"/>
      <c r="N545" s="195"/>
      <c r="O545" s="195"/>
      <c r="P545" s="195"/>
    </row>
    <row r="546" spans="1:16" ht="15.75" customHeight="1" x14ac:dyDescent="0.2">
      <c r="A546" s="195"/>
      <c r="B546" s="195"/>
      <c r="C546" s="212"/>
      <c r="D546" s="195"/>
      <c r="E546" s="195"/>
      <c r="F546" s="195"/>
      <c r="G546" s="195"/>
      <c r="H546" s="195"/>
      <c r="I546" s="195"/>
      <c r="J546" s="195"/>
      <c r="K546" s="195"/>
      <c r="L546" s="195"/>
      <c r="M546" s="195"/>
      <c r="N546" s="195"/>
      <c r="O546" s="195"/>
      <c r="P546" s="195"/>
    </row>
    <row r="547" spans="1:16" ht="15.75" customHeight="1" x14ac:dyDescent="0.2">
      <c r="A547" s="195"/>
      <c r="B547" s="195"/>
      <c r="C547" s="212"/>
      <c r="D547" s="195"/>
      <c r="E547" s="195"/>
      <c r="F547" s="195"/>
      <c r="G547" s="195"/>
      <c r="H547" s="195"/>
      <c r="I547" s="195"/>
      <c r="J547" s="195"/>
      <c r="K547" s="195"/>
      <c r="L547" s="195"/>
      <c r="M547" s="195"/>
      <c r="N547" s="195"/>
      <c r="O547" s="195"/>
      <c r="P547" s="195"/>
    </row>
    <row r="548" spans="1:16" ht="15.75" customHeight="1" x14ac:dyDescent="0.2">
      <c r="A548" s="195"/>
      <c r="B548" s="195"/>
      <c r="C548" s="212"/>
      <c r="D548" s="195"/>
      <c r="E548" s="195"/>
      <c r="F548" s="195"/>
      <c r="G548" s="195"/>
      <c r="H548" s="195"/>
      <c r="I548" s="195"/>
      <c r="J548" s="195"/>
      <c r="K548" s="195"/>
      <c r="L548" s="195"/>
      <c r="M548" s="195"/>
      <c r="N548" s="195"/>
      <c r="O548" s="195"/>
      <c r="P548" s="195"/>
    </row>
    <row r="549" spans="1:16" ht="15.75" customHeight="1" x14ac:dyDescent="0.2">
      <c r="A549" s="195"/>
      <c r="B549" s="195"/>
      <c r="C549" s="212"/>
      <c r="D549" s="195"/>
      <c r="E549" s="195"/>
      <c r="F549" s="195"/>
      <c r="G549" s="195"/>
      <c r="H549" s="195"/>
      <c r="I549" s="195"/>
      <c r="J549" s="195"/>
      <c r="K549" s="195"/>
      <c r="L549" s="195"/>
      <c r="M549" s="195"/>
      <c r="N549" s="195"/>
      <c r="O549" s="195"/>
      <c r="P549" s="195"/>
    </row>
    <row r="550" spans="1:16" ht="15.75" customHeight="1" x14ac:dyDescent="0.2">
      <c r="A550" s="195"/>
      <c r="B550" s="195"/>
      <c r="C550" s="212"/>
      <c r="D550" s="195"/>
      <c r="E550" s="195"/>
      <c r="F550" s="195"/>
      <c r="G550" s="195"/>
      <c r="H550" s="195"/>
      <c r="I550" s="195"/>
      <c r="J550" s="195"/>
      <c r="K550" s="195"/>
      <c r="L550" s="195"/>
      <c r="M550" s="195"/>
      <c r="N550" s="195"/>
      <c r="O550" s="195"/>
      <c r="P550" s="195"/>
    </row>
    <row r="551" spans="1:16" ht="15.75" customHeight="1" x14ac:dyDescent="0.2">
      <c r="A551" s="195"/>
      <c r="B551" s="195"/>
      <c r="C551" s="212"/>
      <c r="D551" s="195"/>
      <c r="E551" s="195"/>
      <c r="F551" s="195"/>
      <c r="G551" s="195"/>
      <c r="H551" s="195"/>
      <c r="I551" s="195"/>
      <c r="J551" s="195"/>
      <c r="K551" s="195"/>
      <c r="L551" s="195"/>
      <c r="M551" s="195"/>
      <c r="N551" s="195"/>
      <c r="O551" s="195"/>
      <c r="P551" s="195"/>
    </row>
    <row r="552" spans="1:16" ht="15.75" customHeight="1" x14ac:dyDescent="0.2">
      <c r="A552" s="195"/>
      <c r="B552" s="195"/>
      <c r="C552" s="212"/>
      <c r="D552" s="195"/>
      <c r="E552" s="195"/>
      <c r="F552" s="195"/>
      <c r="G552" s="195"/>
      <c r="H552" s="195"/>
      <c r="I552" s="195"/>
      <c r="J552" s="195"/>
      <c r="K552" s="195"/>
      <c r="L552" s="195"/>
      <c r="M552" s="195"/>
      <c r="N552" s="195"/>
      <c r="O552" s="195"/>
      <c r="P552" s="195"/>
    </row>
    <row r="553" spans="1:16" ht="15.75" customHeight="1" x14ac:dyDescent="0.2">
      <c r="A553" s="195"/>
      <c r="B553" s="195"/>
      <c r="C553" s="212"/>
      <c r="D553" s="195"/>
      <c r="E553" s="195"/>
      <c r="F553" s="195"/>
      <c r="G553" s="195"/>
      <c r="H553" s="195"/>
      <c r="I553" s="195"/>
      <c r="J553" s="195"/>
      <c r="K553" s="195"/>
      <c r="L553" s="195"/>
      <c r="M553" s="195"/>
      <c r="N553" s="195"/>
      <c r="O553" s="195"/>
      <c r="P553" s="195"/>
    </row>
    <row r="554" spans="1:16" ht="15.75" customHeight="1" x14ac:dyDescent="0.2">
      <c r="A554" s="195"/>
      <c r="B554" s="195"/>
      <c r="C554" s="212"/>
      <c r="D554" s="195"/>
      <c r="E554" s="195"/>
      <c r="F554" s="195"/>
      <c r="G554" s="195"/>
      <c r="H554" s="195"/>
      <c r="I554" s="195"/>
      <c r="J554" s="195"/>
      <c r="K554" s="195"/>
      <c r="L554" s="195"/>
      <c r="M554" s="195"/>
      <c r="N554" s="195"/>
      <c r="O554" s="195"/>
      <c r="P554" s="195"/>
    </row>
    <row r="555" spans="1:16" ht="15.75" customHeight="1" x14ac:dyDescent="0.2">
      <c r="A555" s="195"/>
      <c r="B555" s="195"/>
      <c r="C555" s="212"/>
      <c r="D555" s="195"/>
      <c r="E555" s="195"/>
      <c r="F555" s="195"/>
      <c r="G555" s="195"/>
      <c r="H555" s="195"/>
      <c r="I555" s="195"/>
      <c r="J555" s="195"/>
      <c r="K555" s="195"/>
      <c r="L555" s="195"/>
      <c r="M555" s="195"/>
      <c r="N555" s="195"/>
      <c r="O555" s="195"/>
      <c r="P555" s="195"/>
    </row>
    <row r="556" spans="1:16" ht="15.75" customHeight="1" x14ac:dyDescent="0.2">
      <c r="A556" s="195"/>
      <c r="B556" s="195"/>
      <c r="C556" s="212"/>
      <c r="D556" s="195"/>
      <c r="E556" s="195"/>
      <c r="F556" s="195"/>
      <c r="G556" s="195"/>
      <c r="H556" s="195"/>
      <c r="I556" s="195"/>
      <c r="J556" s="195"/>
      <c r="K556" s="195"/>
      <c r="L556" s="195"/>
      <c r="M556" s="195"/>
      <c r="N556" s="195"/>
      <c r="O556" s="195"/>
      <c r="P556" s="195"/>
    </row>
    <row r="557" spans="1:16" ht="15.75" customHeight="1" x14ac:dyDescent="0.2">
      <c r="A557" s="195"/>
      <c r="B557" s="195"/>
      <c r="C557" s="212"/>
      <c r="D557" s="195"/>
      <c r="E557" s="195"/>
      <c r="F557" s="195"/>
      <c r="G557" s="195"/>
      <c r="H557" s="195"/>
      <c r="I557" s="195"/>
      <c r="J557" s="195"/>
      <c r="K557" s="195"/>
      <c r="L557" s="195"/>
      <c r="M557" s="195"/>
      <c r="N557" s="195"/>
      <c r="O557" s="195"/>
      <c r="P557" s="195"/>
    </row>
    <row r="558" spans="1:16" ht="15.75" customHeight="1" x14ac:dyDescent="0.2">
      <c r="A558" s="195"/>
      <c r="B558" s="195"/>
      <c r="C558" s="212"/>
      <c r="D558" s="195"/>
      <c r="E558" s="195"/>
      <c r="F558" s="195"/>
      <c r="G558" s="195"/>
      <c r="H558" s="195"/>
      <c r="I558" s="195"/>
      <c r="J558" s="195"/>
      <c r="K558" s="195"/>
      <c r="L558" s="195"/>
      <c r="M558" s="195"/>
      <c r="N558" s="195"/>
      <c r="O558" s="195"/>
      <c r="P558" s="195"/>
    </row>
    <row r="559" spans="1:16" ht="15.75" customHeight="1" x14ac:dyDescent="0.2">
      <c r="A559" s="195"/>
      <c r="B559" s="195"/>
      <c r="C559" s="212"/>
      <c r="D559" s="195"/>
      <c r="E559" s="195"/>
      <c r="F559" s="195"/>
      <c r="G559" s="195"/>
      <c r="H559" s="195"/>
      <c r="I559" s="195"/>
      <c r="J559" s="195"/>
      <c r="K559" s="195"/>
      <c r="L559" s="195"/>
      <c r="M559" s="195"/>
      <c r="N559" s="195"/>
      <c r="O559" s="195"/>
      <c r="P559" s="195"/>
    </row>
    <row r="560" spans="1:16" ht="15.75" customHeight="1" x14ac:dyDescent="0.2">
      <c r="A560" s="195"/>
      <c r="B560" s="195"/>
      <c r="C560" s="212"/>
      <c r="D560" s="195"/>
      <c r="E560" s="195"/>
      <c r="F560" s="195"/>
      <c r="G560" s="195"/>
      <c r="H560" s="195"/>
      <c r="I560" s="195"/>
      <c r="J560" s="195"/>
      <c r="K560" s="195"/>
      <c r="L560" s="195"/>
      <c r="M560" s="195"/>
      <c r="N560" s="195"/>
      <c r="O560" s="195"/>
      <c r="P560" s="195"/>
    </row>
    <row r="561" spans="1:16" ht="15.75" customHeight="1" x14ac:dyDescent="0.2">
      <c r="A561" s="195"/>
      <c r="B561" s="195"/>
      <c r="C561" s="212"/>
      <c r="D561" s="195"/>
      <c r="E561" s="195"/>
      <c r="F561" s="195"/>
      <c r="G561" s="195"/>
      <c r="H561" s="195"/>
      <c r="I561" s="195"/>
      <c r="J561" s="195"/>
      <c r="K561" s="195"/>
      <c r="L561" s="195"/>
      <c r="M561" s="195"/>
      <c r="N561" s="195"/>
      <c r="O561" s="195"/>
      <c r="P561" s="195"/>
    </row>
    <row r="562" spans="1:16" ht="15.75" customHeight="1" x14ac:dyDescent="0.2">
      <c r="A562" s="195"/>
      <c r="B562" s="195"/>
      <c r="C562" s="212"/>
      <c r="D562" s="195"/>
      <c r="E562" s="195"/>
      <c r="F562" s="195"/>
      <c r="G562" s="195"/>
      <c r="H562" s="195"/>
      <c r="I562" s="195"/>
      <c r="J562" s="195"/>
      <c r="K562" s="195"/>
      <c r="L562" s="195"/>
      <c r="M562" s="195"/>
      <c r="N562" s="195"/>
      <c r="O562" s="195"/>
      <c r="P562" s="195"/>
    </row>
    <row r="563" spans="1:16" ht="15.75" customHeight="1" x14ac:dyDescent="0.2">
      <c r="A563" s="195"/>
      <c r="B563" s="195"/>
      <c r="C563" s="212"/>
      <c r="D563" s="195"/>
      <c r="E563" s="195"/>
      <c r="F563" s="195"/>
      <c r="G563" s="195"/>
      <c r="H563" s="195"/>
      <c r="I563" s="195"/>
      <c r="J563" s="195"/>
      <c r="K563" s="195"/>
      <c r="L563" s="195"/>
      <c r="M563" s="195"/>
      <c r="N563" s="195"/>
      <c r="O563" s="195"/>
      <c r="P563" s="195"/>
    </row>
    <row r="564" spans="1:16" ht="15.75" customHeight="1" x14ac:dyDescent="0.2">
      <c r="A564" s="195"/>
      <c r="B564" s="195"/>
      <c r="C564" s="212"/>
      <c r="D564" s="195"/>
      <c r="E564" s="195"/>
      <c r="F564" s="195"/>
      <c r="G564" s="195"/>
      <c r="H564" s="195"/>
      <c r="I564" s="195"/>
      <c r="J564" s="195"/>
      <c r="K564" s="195"/>
      <c r="L564" s="195"/>
      <c r="M564" s="195"/>
      <c r="N564" s="195"/>
      <c r="O564" s="195"/>
      <c r="P564" s="195"/>
    </row>
    <row r="565" spans="1:16" ht="15.75" customHeight="1" x14ac:dyDescent="0.2">
      <c r="A565" s="195"/>
      <c r="B565" s="195"/>
      <c r="C565" s="212"/>
      <c r="D565" s="195"/>
      <c r="E565" s="195"/>
      <c r="F565" s="195"/>
      <c r="G565" s="195"/>
      <c r="H565" s="195"/>
      <c r="I565" s="195"/>
      <c r="J565" s="195"/>
      <c r="K565" s="195"/>
      <c r="L565" s="195"/>
      <c r="M565" s="195"/>
      <c r="N565" s="195"/>
      <c r="O565" s="195"/>
      <c r="P565" s="195"/>
    </row>
    <row r="566" spans="1:16" ht="15.75" customHeight="1" x14ac:dyDescent="0.2">
      <c r="A566" s="195"/>
      <c r="B566" s="195"/>
      <c r="C566" s="212"/>
      <c r="D566" s="195"/>
      <c r="E566" s="195"/>
      <c r="F566" s="195"/>
      <c r="G566" s="195"/>
      <c r="H566" s="195"/>
      <c r="I566" s="195"/>
      <c r="J566" s="195"/>
      <c r="K566" s="195"/>
      <c r="L566" s="195"/>
      <c r="M566" s="195"/>
      <c r="N566" s="195"/>
      <c r="O566" s="195"/>
      <c r="P566" s="195"/>
    </row>
    <row r="567" spans="1:16" ht="15.75" customHeight="1" x14ac:dyDescent="0.2">
      <c r="A567" s="195"/>
      <c r="B567" s="195"/>
      <c r="C567" s="212"/>
      <c r="D567" s="195"/>
      <c r="E567" s="195"/>
      <c r="F567" s="195"/>
      <c r="G567" s="195"/>
      <c r="H567" s="195"/>
      <c r="I567" s="195"/>
      <c r="J567" s="195"/>
      <c r="K567" s="195"/>
      <c r="L567" s="195"/>
      <c r="M567" s="195"/>
      <c r="N567" s="195"/>
      <c r="O567" s="195"/>
      <c r="P567" s="195"/>
    </row>
    <row r="568" spans="1:16" ht="15.75" customHeight="1" x14ac:dyDescent="0.2">
      <c r="A568" s="195"/>
      <c r="B568" s="195"/>
      <c r="C568" s="212"/>
      <c r="D568" s="195"/>
      <c r="E568" s="195"/>
      <c r="F568" s="195"/>
      <c r="G568" s="195"/>
      <c r="H568" s="195"/>
      <c r="I568" s="195"/>
      <c r="J568" s="195"/>
      <c r="K568" s="195"/>
      <c r="L568" s="195"/>
      <c r="M568" s="195"/>
      <c r="N568" s="195"/>
      <c r="O568" s="195"/>
      <c r="P568" s="195"/>
    </row>
    <row r="569" spans="1:16" ht="15.75" customHeight="1" x14ac:dyDescent="0.2">
      <c r="A569" s="195"/>
      <c r="B569" s="195"/>
      <c r="C569" s="212"/>
      <c r="D569" s="195"/>
      <c r="E569" s="195"/>
      <c r="F569" s="195"/>
      <c r="G569" s="195"/>
      <c r="H569" s="195"/>
      <c r="I569" s="195"/>
      <c r="J569" s="195"/>
      <c r="K569" s="195"/>
      <c r="L569" s="195"/>
      <c r="M569" s="195"/>
      <c r="N569" s="195"/>
      <c r="O569" s="195"/>
      <c r="P569" s="195"/>
    </row>
    <row r="570" spans="1:16" ht="15.75" customHeight="1" x14ac:dyDescent="0.2">
      <c r="A570" s="195"/>
      <c r="B570" s="195"/>
      <c r="C570" s="212"/>
      <c r="D570" s="195"/>
      <c r="E570" s="195"/>
      <c r="F570" s="195"/>
      <c r="G570" s="195"/>
      <c r="H570" s="195"/>
      <c r="I570" s="195"/>
      <c r="J570" s="195"/>
      <c r="K570" s="195"/>
      <c r="L570" s="195"/>
      <c r="M570" s="195"/>
      <c r="N570" s="195"/>
      <c r="O570" s="195"/>
      <c r="P570" s="195"/>
    </row>
    <row r="571" spans="1:16" ht="15.75" customHeight="1" x14ac:dyDescent="0.2">
      <c r="A571" s="195"/>
      <c r="B571" s="195"/>
      <c r="C571" s="212"/>
      <c r="D571" s="195"/>
      <c r="E571" s="195"/>
      <c r="F571" s="195"/>
      <c r="G571" s="195"/>
      <c r="H571" s="195"/>
      <c r="I571" s="195"/>
      <c r="J571" s="195"/>
      <c r="K571" s="195"/>
      <c r="L571" s="195"/>
      <c r="M571" s="195"/>
      <c r="N571" s="195"/>
      <c r="O571" s="195"/>
      <c r="P571" s="195"/>
    </row>
    <row r="572" spans="1:16" ht="15.75" customHeight="1" x14ac:dyDescent="0.2">
      <c r="A572" s="195"/>
      <c r="B572" s="195"/>
      <c r="C572" s="212"/>
      <c r="D572" s="195"/>
      <c r="E572" s="195"/>
      <c r="F572" s="195"/>
      <c r="G572" s="195"/>
      <c r="H572" s="195"/>
      <c r="I572" s="195"/>
      <c r="J572" s="195"/>
      <c r="K572" s="195"/>
      <c r="L572" s="195"/>
      <c r="M572" s="195"/>
      <c r="N572" s="195"/>
      <c r="O572" s="195"/>
      <c r="P572" s="195"/>
    </row>
    <row r="573" spans="1:16" ht="15.75" customHeight="1" x14ac:dyDescent="0.2">
      <c r="A573" s="195"/>
      <c r="B573" s="195"/>
      <c r="C573" s="212"/>
      <c r="D573" s="195"/>
      <c r="E573" s="195"/>
      <c r="F573" s="195"/>
      <c r="G573" s="195"/>
      <c r="H573" s="195"/>
      <c r="I573" s="195"/>
      <c r="J573" s="195"/>
      <c r="K573" s="195"/>
      <c r="L573" s="195"/>
      <c r="M573" s="195"/>
      <c r="N573" s="195"/>
      <c r="O573" s="195"/>
      <c r="P573" s="195"/>
    </row>
    <row r="574" spans="1:16" ht="15.75" customHeight="1" x14ac:dyDescent="0.2">
      <c r="A574" s="195"/>
      <c r="B574" s="195"/>
      <c r="C574" s="212"/>
      <c r="D574" s="195"/>
      <c r="E574" s="195"/>
      <c r="F574" s="195"/>
      <c r="G574" s="195"/>
      <c r="H574" s="195"/>
      <c r="I574" s="195"/>
      <c r="J574" s="195"/>
      <c r="K574" s="195"/>
      <c r="L574" s="195"/>
      <c r="M574" s="195"/>
      <c r="N574" s="195"/>
      <c r="O574" s="195"/>
      <c r="P574" s="195"/>
    </row>
    <row r="575" spans="1:16" ht="15.75" customHeight="1" x14ac:dyDescent="0.2">
      <c r="A575" s="195"/>
      <c r="B575" s="195"/>
      <c r="C575" s="212"/>
      <c r="D575" s="195"/>
      <c r="E575" s="195"/>
      <c r="F575" s="195"/>
      <c r="G575" s="195"/>
      <c r="H575" s="195"/>
      <c r="I575" s="195"/>
      <c r="J575" s="195"/>
      <c r="K575" s="195"/>
      <c r="L575" s="195"/>
      <c r="M575" s="195"/>
      <c r="N575" s="195"/>
      <c r="O575" s="195"/>
      <c r="P575" s="195"/>
    </row>
    <row r="576" spans="1:16" ht="15.75" customHeight="1" x14ac:dyDescent="0.2">
      <c r="A576" s="195"/>
      <c r="B576" s="195"/>
      <c r="C576" s="212"/>
      <c r="D576" s="195"/>
      <c r="E576" s="195"/>
      <c r="F576" s="195"/>
      <c r="G576" s="195"/>
      <c r="H576" s="195"/>
      <c r="I576" s="195"/>
      <c r="J576" s="195"/>
      <c r="K576" s="195"/>
      <c r="L576" s="195"/>
      <c r="M576" s="195"/>
      <c r="N576" s="195"/>
      <c r="O576" s="195"/>
      <c r="P576" s="195"/>
    </row>
    <row r="577" spans="1:16" ht="15.75" customHeight="1" x14ac:dyDescent="0.2">
      <c r="A577" s="195"/>
      <c r="B577" s="195"/>
      <c r="C577" s="212"/>
      <c r="D577" s="195"/>
      <c r="E577" s="195"/>
      <c r="F577" s="195"/>
      <c r="G577" s="195"/>
      <c r="H577" s="195"/>
      <c r="I577" s="195"/>
      <c r="J577" s="195"/>
      <c r="K577" s="195"/>
      <c r="L577" s="195"/>
      <c r="M577" s="195"/>
      <c r="N577" s="195"/>
      <c r="O577" s="195"/>
      <c r="P577" s="195"/>
    </row>
    <row r="578" spans="1:16" ht="15.75" customHeight="1" x14ac:dyDescent="0.2">
      <c r="A578" s="195"/>
      <c r="B578" s="195"/>
      <c r="C578" s="212"/>
      <c r="D578" s="195"/>
      <c r="E578" s="195"/>
      <c r="F578" s="195"/>
      <c r="G578" s="195"/>
      <c r="H578" s="195"/>
      <c r="I578" s="195"/>
      <c r="J578" s="195"/>
      <c r="K578" s="195"/>
      <c r="L578" s="195"/>
      <c r="M578" s="195"/>
      <c r="N578" s="195"/>
      <c r="O578" s="195"/>
      <c r="P578" s="195"/>
    </row>
    <row r="579" spans="1:16" ht="15.75" customHeight="1" x14ac:dyDescent="0.2">
      <c r="A579" s="195"/>
      <c r="B579" s="195"/>
      <c r="C579" s="212"/>
      <c r="D579" s="195"/>
      <c r="E579" s="195"/>
      <c r="F579" s="195"/>
      <c r="G579" s="195"/>
      <c r="H579" s="195"/>
      <c r="I579" s="195"/>
      <c r="J579" s="195"/>
      <c r="K579" s="195"/>
      <c r="L579" s="195"/>
      <c r="M579" s="195"/>
      <c r="N579" s="195"/>
      <c r="O579" s="195"/>
      <c r="P579" s="195"/>
    </row>
    <row r="580" spans="1:16" ht="15.75" customHeight="1" x14ac:dyDescent="0.2">
      <c r="A580" s="195"/>
      <c r="B580" s="195"/>
      <c r="C580" s="212"/>
      <c r="D580" s="195"/>
      <c r="E580" s="195"/>
      <c r="F580" s="195"/>
      <c r="G580" s="195"/>
      <c r="H580" s="195"/>
      <c r="I580" s="195"/>
      <c r="J580" s="195"/>
      <c r="K580" s="195"/>
      <c r="L580" s="195"/>
      <c r="M580" s="195"/>
      <c r="N580" s="195"/>
      <c r="O580" s="195"/>
      <c r="P580" s="195"/>
    </row>
    <row r="581" spans="1:16" ht="15.75" customHeight="1" x14ac:dyDescent="0.2">
      <c r="A581" s="195"/>
      <c r="B581" s="195"/>
      <c r="C581" s="212"/>
      <c r="D581" s="195"/>
      <c r="E581" s="195"/>
      <c r="F581" s="195"/>
      <c r="G581" s="195"/>
      <c r="H581" s="195"/>
      <c r="I581" s="195"/>
      <c r="J581" s="195"/>
      <c r="K581" s="195"/>
      <c r="L581" s="195"/>
      <c r="M581" s="195"/>
      <c r="N581" s="195"/>
      <c r="O581" s="195"/>
      <c r="P581" s="195"/>
    </row>
    <row r="582" spans="1:16" ht="15.75" customHeight="1" x14ac:dyDescent="0.2">
      <c r="A582" s="195"/>
      <c r="B582" s="195"/>
      <c r="C582" s="212"/>
      <c r="D582" s="195"/>
      <c r="E582" s="195"/>
      <c r="F582" s="195"/>
      <c r="G582" s="195"/>
      <c r="H582" s="195"/>
      <c r="I582" s="195"/>
      <c r="J582" s="195"/>
      <c r="K582" s="195"/>
      <c r="L582" s="195"/>
      <c r="M582" s="195"/>
      <c r="N582" s="195"/>
      <c r="O582" s="195"/>
      <c r="P582" s="195"/>
    </row>
    <row r="583" spans="1:16" ht="15.75" customHeight="1" x14ac:dyDescent="0.2">
      <c r="A583" s="195"/>
      <c r="B583" s="195"/>
      <c r="C583" s="212"/>
      <c r="D583" s="195"/>
      <c r="E583" s="195"/>
      <c r="F583" s="195"/>
      <c r="G583" s="195"/>
      <c r="H583" s="195"/>
      <c r="I583" s="195"/>
      <c r="J583" s="195"/>
      <c r="K583" s="195"/>
      <c r="L583" s="195"/>
      <c r="M583" s="195"/>
      <c r="N583" s="195"/>
      <c r="O583" s="195"/>
      <c r="P583" s="195"/>
    </row>
    <row r="584" spans="1:16" ht="15.75" customHeight="1" x14ac:dyDescent="0.2">
      <c r="A584" s="195"/>
      <c r="B584" s="195"/>
      <c r="C584" s="212"/>
      <c r="D584" s="195"/>
      <c r="E584" s="195"/>
      <c r="F584" s="195"/>
      <c r="G584" s="195"/>
      <c r="H584" s="195"/>
      <c r="I584" s="195"/>
      <c r="J584" s="195"/>
      <c r="K584" s="195"/>
      <c r="L584" s="195"/>
      <c r="M584" s="195"/>
      <c r="N584" s="195"/>
      <c r="O584" s="195"/>
      <c r="P584" s="195"/>
    </row>
    <row r="585" spans="1:16" ht="15.75" customHeight="1" x14ac:dyDescent="0.2">
      <c r="A585" s="195"/>
      <c r="B585" s="195"/>
      <c r="C585" s="212"/>
      <c r="D585" s="195"/>
      <c r="E585" s="195"/>
      <c r="F585" s="195"/>
      <c r="G585" s="195"/>
      <c r="H585" s="195"/>
      <c r="I585" s="195"/>
      <c r="J585" s="195"/>
      <c r="K585" s="195"/>
      <c r="L585" s="195"/>
      <c r="M585" s="195"/>
      <c r="N585" s="195"/>
      <c r="O585" s="195"/>
      <c r="P585" s="195"/>
    </row>
    <row r="586" spans="1:16" ht="15.75" customHeight="1" x14ac:dyDescent="0.2">
      <c r="A586" s="195"/>
      <c r="B586" s="195"/>
      <c r="C586" s="212"/>
      <c r="D586" s="195"/>
      <c r="E586" s="195"/>
      <c r="F586" s="195"/>
      <c r="G586" s="195"/>
      <c r="H586" s="195"/>
      <c r="I586" s="195"/>
      <c r="J586" s="195"/>
      <c r="K586" s="195"/>
      <c r="L586" s="195"/>
      <c r="M586" s="195"/>
      <c r="N586" s="195"/>
      <c r="O586" s="195"/>
      <c r="P586" s="195"/>
    </row>
    <row r="587" spans="1:16" ht="15.75" customHeight="1" x14ac:dyDescent="0.2">
      <c r="A587" s="195"/>
      <c r="B587" s="195"/>
      <c r="C587" s="212"/>
      <c r="D587" s="195"/>
      <c r="E587" s="195"/>
      <c r="F587" s="195"/>
      <c r="G587" s="195"/>
      <c r="H587" s="195"/>
      <c r="I587" s="195"/>
      <c r="J587" s="195"/>
      <c r="K587" s="195"/>
      <c r="L587" s="195"/>
      <c r="M587" s="195"/>
      <c r="N587" s="195"/>
      <c r="O587" s="195"/>
      <c r="P587" s="195"/>
    </row>
    <row r="588" spans="1:16" ht="15.75" customHeight="1" x14ac:dyDescent="0.2">
      <c r="A588" s="195"/>
      <c r="B588" s="195"/>
      <c r="C588" s="212"/>
      <c r="D588" s="195"/>
      <c r="E588" s="195"/>
      <c r="F588" s="195"/>
      <c r="G588" s="195"/>
      <c r="H588" s="195"/>
      <c r="I588" s="195"/>
      <c r="J588" s="195"/>
      <c r="K588" s="195"/>
      <c r="L588" s="195"/>
      <c r="M588" s="195"/>
      <c r="N588" s="195"/>
      <c r="O588" s="195"/>
      <c r="P588" s="195"/>
    </row>
    <row r="589" spans="1:16" ht="15.75" customHeight="1" x14ac:dyDescent="0.2">
      <c r="A589" s="195"/>
      <c r="B589" s="195"/>
      <c r="C589" s="212"/>
      <c r="D589" s="195"/>
      <c r="E589" s="195"/>
      <c r="F589" s="195"/>
      <c r="G589" s="195"/>
      <c r="H589" s="195"/>
      <c r="I589" s="195"/>
      <c r="J589" s="195"/>
      <c r="K589" s="195"/>
      <c r="L589" s="195"/>
      <c r="M589" s="195"/>
      <c r="N589" s="195"/>
      <c r="O589" s="195"/>
      <c r="P589" s="195"/>
    </row>
    <row r="590" spans="1:16" ht="15.75" customHeight="1" x14ac:dyDescent="0.2">
      <c r="A590" s="195"/>
      <c r="B590" s="195"/>
      <c r="C590" s="212"/>
      <c r="D590" s="195"/>
      <c r="E590" s="195"/>
      <c r="F590" s="195"/>
      <c r="G590" s="195"/>
      <c r="H590" s="195"/>
      <c r="I590" s="195"/>
      <c r="J590" s="195"/>
      <c r="K590" s="195"/>
      <c r="L590" s="195"/>
      <c r="M590" s="195"/>
      <c r="N590" s="195"/>
      <c r="O590" s="195"/>
      <c r="P590" s="195"/>
    </row>
    <row r="591" spans="1:16" ht="15.75" customHeight="1" x14ac:dyDescent="0.2">
      <c r="A591" s="195"/>
      <c r="B591" s="195"/>
      <c r="C591" s="212"/>
      <c r="D591" s="195"/>
      <c r="E591" s="195"/>
      <c r="F591" s="195"/>
      <c r="G591" s="195"/>
      <c r="H591" s="195"/>
      <c r="I591" s="195"/>
      <c r="J591" s="195"/>
      <c r="K591" s="195"/>
      <c r="L591" s="195"/>
      <c r="M591" s="195"/>
      <c r="N591" s="195"/>
      <c r="O591" s="195"/>
      <c r="P591" s="195"/>
    </row>
    <row r="592" spans="1:16" ht="15.75" customHeight="1" x14ac:dyDescent="0.2">
      <c r="A592" s="195"/>
      <c r="B592" s="195"/>
      <c r="C592" s="212"/>
      <c r="D592" s="195"/>
      <c r="E592" s="195"/>
      <c r="F592" s="195"/>
      <c r="G592" s="195"/>
      <c r="H592" s="195"/>
      <c r="I592" s="195"/>
      <c r="J592" s="195"/>
      <c r="K592" s="195"/>
      <c r="L592" s="195"/>
      <c r="M592" s="195"/>
      <c r="N592" s="195"/>
      <c r="O592" s="195"/>
      <c r="P592" s="195"/>
    </row>
    <row r="593" spans="1:16" ht="15.75" customHeight="1" x14ac:dyDescent="0.2">
      <c r="A593" s="195"/>
      <c r="B593" s="195"/>
      <c r="C593" s="212"/>
      <c r="D593" s="195"/>
      <c r="E593" s="195"/>
      <c r="F593" s="195"/>
      <c r="G593" s="195"/>
      <c r="H593" s="195"/>
      <c r="I593" s="195"/>
      <c r="J593" s="195"/>
      <c r="K593" s="195"/>
      <c r="L593" s="195"/>
      <c r="M593" s="195"/>
      <c r="N593" s="195"/>
      <c r="O593" s="195"/>
      <c r="P593" s="195"/>
    </row>
    <row r="594" spans="1:16" ht="15.75" customHeight="1" x14ac:dyDescent="0.2">
      <c r="A594" s="195"/>
      <c r="B594" s="195"/>
      <c r="C594" s="212"/>
      <c r="D594" s="195"/>
      <c r="E594" s="195"/>
      <c r="F594" s="195"/>
      <c r="G594" s="195"/>
      <c r="H594" s="195"/>
      <c r="I594" s="195"/>
      <c r="J594" s="195"/>
      <c r="K594" s="195"/>
      <c r="L594" s="195"/>
      <c r="M594" s="195"/>
      <c r="N594" s="195"/>
      <c r="O594" s="195"/>
      <c r="P594" s="195"/>
    </row>
    <row r="595" spans="1:16" ht="15.75" customHeight="1" x14ac:dyDescent="0.2">
      <c r="A595" s="195"/>
      <c r="B595" s="195"/>
      <c r="C595" s="212"/>
      <c r="D595" s="195"/>
      <c r="E595" s="195"/>
      <c r="F595" s="195"/>
      <c r="G595" s="195"/>
      <c r="H595" s="195"/>
      <c r="I595" s="195"/>
      <c r="J595" s="195"/>
      <c r="K595" s="195"/>
      <c r="L595" s="195"/>
      <c r="M595" s="195"/>
      <c r="N595" s="195"/>
      <c r="O595" s="195"/>
      <c r="P595" s="195"/>
    </row>
    <row r="596" spans="1:16" ht="15.75" customHeight="1" x14ac:dyDescent="0.2">
      <c r="A596" s="195"/>
      <c r="B596" s="195"/>
      <c r="C596" s="212"/>
      <c r="D596" s="195"/>
      <c r="E596" s="195"/>
      <c r="F596" s="195"/>
      <c r="G596" s="195"/>
      <c r="H596" s="195"/>
      <c r="I596" s="195"/>
      <c r="J596" s="195"/>
      <c r="K596" s="195"/>
      <c r="L596" s="195"/>
      <c r="M596" s="195"/>
      <c r="N596" s="195"/>
      <c r="O596" s="195"/>
      <c r="P596" s="195"/>
    </row>
    <row r="597" spans="1:16" ht="15.75" customHeight="1" x14ac:dyDescent="0.2">
      <c r="A597" s="195"/>
      <c r="B597" s="195"/>
      <c r="C597" s="212"/>
      <c r="D597" s="195"/>
      <c r="E597" s="195"/>
      <c r="F597" s="195"/>
      <c r="G597" s="195"/>
      <c r="H597" s="195"/>
      <c r="I597" s="195"/>
      <c r="J597" s="195"/>
      <c r="K597" s="195"/>
      <c r="L597" s="195"/>
      <c r="M597" s="195"/>
      <c r="N597" s="195"/>
      <c r="O597" s="195"/>
      <c r="P597" s="195"/>
    </row>
    <row r="598" spans="1:16" ht="15.75" customHeight="1" x14ac:dyDescent="0.2">
      <c r="A598" s="195"/>
      <c r="B598" s="195"/>
      <c r="C598" s="212"/>
      <c r="D598" s="195"/>
      <c r="E598" s="195"/>
      <c r="F598" s="195"/>
      <c r="G598" s="195"/>
      <c r="H598" s="195"/>
      <c r="I598" s="195"/>
      <c r="J598" s="195"/>
      <c r="K598" s="195"/>
      <c r="L598" s="195"/>
      <c r="M598" s="195"/>
      <c r="N598" s="195"/>
      <c r="O598" s="195"/>
      <c r="P598" s="195"/>
    </row>
    <row r="599" spans="1:16" ht="15.75" customHeight="1" x14ac:dyDescent="0.2">
      <c r="A599" s="195"/>
      <c r="B599" s="195"/>
      <c r="C599" s="212"/>
      <c r="D599" s="195"/>
      <c r="E599" s="195"/>
      <c r="F599" s="195"/>
      <c r="G599" s="195"/>
      <c r="H599" s="195"/>
      <c r="I599" s="195"/>
      <c r="J599" s="195"/>
      <c r="K599" s="195"/>
      <c r="L599" s="195"/>
      <c r="M599" s="195"/>
      <c r="N599" s="195"/>
      <c r="O599" s="195"/>
      <c r="P599" s="195"/>
    </row>
    <row r="600" spans="1:16" ht="15.75" customHeight="1" x14ac:dyDescent="0.2">
      <c r="A600" s="195"/>
      <c r="B600" s="195"/>
      <c r="C600" s="212"/>
      <c r="D600" s="195"/>
      <c r="E600" s="195"/>
      <c r="F600" s="195"/>
      <c r="G600" s="195"/>
      <c r="H600" s="195"/>
      <c r="I600" s="195"/>
      <c r="J600" s="195"/>
      <c r="K600" s="195"/>
      <c r="L600" s="195"/>
      <c r="M600" s="195"/>
      <c r="N600" s="195"/>
      <c r="O600" s="195"/>
      <c r="P600" s="195"/>
    </row>
    <row r="601" spans="1:16" ht="15.75" customHeight="1" x14ac:dyDescent="0.2">
      <c r="A601" s="195"/>
      <c r="B601" s="195"/>
      <c r="C601" s="212"/>
      <c r="D601" s="195"/>
      <c r="E601" s="195"/>
      <c r="F601" s="195"/>
      <c r="G601" s="195"/>
      <c r="H601" s="195"/>
      <c r="I601" s="195"/>
      <c r="J601" s="195"/>
      <c r="K601" s="195"/>
      <c r="L601" s="195"/>
      <c r="M601" s="195"/>
      <c r="N601" s="195"/>
      <c r="O601" s="195"/>
      <c r="P601" s="195"/>
    </row>
    <row r="602" spans="1:16" ht="15.75" customHeight="1" x14ac:dyDescent="0.2">
      <c r="A602" s="195"/>
      <c r="B602" s="195"/>
      <c r="C602" s="212"/>
      <c r="D602" s="195"/>
      <c r="E602" s="195"/>
      <c r="F602" s="195"/>
      <c r="G602" s="195"/>
      <c r="H602" s="195"/>
      <c r="I602" s="195"/>
      <c r="J602" s="195"/>
      <c r="K602" s="195"/>
      <c r="L602" s="195"/>
      <c r="M602" s="195"/>
      <c r="N602" s="195"/>
      <c r="O602" s="195"/>
      <c r="P602" s="195"/>
    </row>
    <row r="603" spans="1:16" ht="15.75" customHeight="1" x14ac:dyDescent="0.2">
      <c r="A603" s="195"/>
      <c r="B603" s="195"/>
      <c r="C603" s="212"/>
      <c r="D603" s="195"/>
      <c r="E603" s="195"/>
      <c r="F603" s="195"/>
      <c r="G603" s="195"/>
      <c r="H603" s="195"/>
      <c r="I603" s="195"/>
      <c r="J603" s="195"/>
      <c r="K603" s="195"/>
      <c r="L603" s="195"/>
      <c r="M603" s="195"/>
      <c r="N603" s="195"/>
      <c r="O603" s="195"/>
      <c r="P603" s="195"/>
    </row>
    <row r="604" spans="1:16" ht="15.75" customHeight="1" x14ac:dyDescent="0.2">
      <c r="A604" s="195"/>
      <c r="B604" s="195"/>
      <c r="C604" s="212"/>
      <c r="D604" s="195"/>
      <c r="E604" s="195"/>
      <c r="F604" s="195"/>
      <c r="G604" s="195"/>
      <c r="H604" s="195"/>
      <c r="I604" s="195"/>
      <c r="J604" s="195"/>
      <c r="K604" s="195"/>
      <c r="L604" s="195"/>
      <c r="M604" s="195"/>
      <c r="N604" s="195"/>
      <c r="O604" s="195"/>
      <c r="P604" s="195"/>
    </row>
    <row r="605" spans="1:16" ht="15.75" customHeight="1" x14ac:dyDescent="0.2">
      <c r="A605" s="195"/>
      <c r="B605" s="195"/>
      <c r="C605" s="212"/>
      <c r="D605" s="195"/>
      <c r="E605" s="195"/>
      <c r="F605" s="195"/>
      <c r="G605" s="195"/>
      <c r="H605" s="195"/>
      <c r="I605" s="195"/>
      <c r="J605" s="195"/>
      <c r="K605" s="195"/>
      <c r="L605" s="195"/>
      <c r="M605" s="195"/>
      <c r="N605" s="195"/>
      <c r="O605" s="195"/>
      <c r="P605" s="195"/>
    </row>
    <row r="606" spans="1:16" ht="15.75" customHeight="1" x14ac:dyDescent="0.2">
      <c r="A606" s="195"/>
      <c r="B606" s="195"/>
      <c r="C606" s="212"/>
      <c r="D606" s="195"/>
      <c r="E606" s="195"/>
      <c r="F606" s="195"/>
      <c r="G606" s="195"/>
      <c r="H606" s="195"/>
      <c r="I606" s="195"/>
      <c r="J606" s="195"/>
      <c r="K606" s="195"/>
      <c r="L606" s="195"/>
      <c r="M606" s="195"/>
      <c r="N606" s="195"/>
      <c r="O606" s="195"/>
      <c r="P606" s="195"/>
    </row>
    <row r="607" spans="1:16" ht="15.75" customHeight="1" x14ac:dyDescent="0.2">
      <c r="A607" s="195"/>
      <c r="B607" s="195"/>
      <c r="C607" s="212"/>
      <c r="D607" s="195"/>
      <c r="E607" s="195"/>
      <c r="F607" s="195"/>
      <c r="G607" s="195"/>
      <c r="H607" s="195"/>
      <c r="I607" s="195"/>
      <c r="J607" s="195"/>
      <c r="K607" s="195"/>
      <c r="L607" s="195"/>
      <c r="M607" s="195"/>
      <c r="N607" s="195"/>
      <c r="O607" s="195"/>
      <c r="P607" s="195"/>
    </row>
    <row r="608" spans="1:16" ht="15.75" customHeight="1" x14ac:dyDescent="0.2">
      <c r="A608" s="195"/>
      <c r="B608" s="195"/>
      <c r="C608" s="212"/>
      <c r="D608" s="195"/>
      <c r="E608" s="195"/>
      <c r="F608" s="195"/>
      <c r="G608" s="195"/>
      <c r="H608" s="195"/>
      <c r="I608" s="195"/>
      <c r="J608" s="195"/>
      <c r="K608" s="195"/>
      <c r="L608" s="195"/>
      <c r="M608" s="195"/>
      <c r="N608" s="195"/>
      <c r="O608" s="195"/>
      <c r="P608" s="195"/>
    </row>
    <row r="609" spans="1:16" ht="15.75" customHeight="1" x14ac:dyDescent="0.2">
      <c r="A609" s="195"/>
      <c r="B609" s="195"/>
      <c r="C609" s="212"/>
      <c r="D609" s="195"/>
      <c r="E609" s="195"/>
      <c r="F609" s="195"/>
      <c r="G609" s="195"/>
      <c r="H609" s="195"/>
      <c r="I609" s="195"/>
      <c r="J609" s="195"/>
      <c r="K609" s="195"/>
      <c r="L609" s="195"/>
      <c r="M609" s="195"/>
      <c r="N609" s="195"/>
      <c r="O609" s="195"/>
      <c r="P609" s="195"/>
    </row>
    <row r="610" spans="1:16" ht="15.75" customHeight="1" x14ac:dyDescent="0.2">
      <c r="A610" s="195"/>
      <c r="B610" s="195"/>
      <c r="C610" s="212"/>
      <c r="D610" s="195"/>
      <c r="E610" s="195"/>
      <c r="F610" s="195"/>
      <c r="G610" s="195"/>
      <c r="H610" s="195"/>
      <c r="I610" s="195"/>
      <c r="J610" s="195"/>
      <c r="K610" s="195"/>
      <c r="L610" s="195"/>
      <c r="M610" s="195"/>
      <c r="N610" s="195"/>
      <c r="O610" s="195"/>
      <c r="P610" s="195"/>
    </row>
    <row r="611" spans="1:16" ht="15.75" customHeight="1" x14ac:dyDescent="0.2">
      <c r="A611" s="195"/>
      <c r="B611" s="195"/>
      <c r="C611" s="212"/>
      <c r="D611" s="195"/>
      <c r="E611" s="195"/>
      <c r="F611" s="195"/>
      <c r="G611" s="195"/>
      <c r="H611" s="195"/>
      <c r="I611" s="195"/>
      <c r="J611" s="195"/>
      <c r="K611" s="195"/>
      <c r="L611" s="195"/>
      <c r="M611" s="195"/>
      <c r="N611" s="195"/>
      <c r="O611" s="195"/>
      <c r="P611" s="195"/>
    </row>
    <row r="612" spans="1:16" ht="15.75" customHeight="1" x14ac:dyDescent="0.2">
      <c r="A612" s="195"/>
      <c r="B612" s="195"/>
      <c r="C612" s="212"/>
      <c r="D612" s="195"/>
      <c r="E612" s="195"/>
      <c r="F612" s="195"/>
      <c r="G612" s="195"/>
      <c r="H612" s="195"/>
      <c r="I612" s="195"/>
      <c r="J612" s="195"/>
      <c r="K612" s="195"/>
      <c r="L612" s="195"/>
      <c r="M612" s="195"/>
      <c r="N612" s="195"/>
      <c r="O612" s="195"/>
      <c r="P612" s="195"/>
    </row>
    <row r="613" spans="1:16" ht="15.75" customHeight="1" x14ac:dyDescent="0.2">
      <c r="A613" s="195"/>
      <c r="B613" s="195"/>
      <c r="C613" s="212"/>
      <c r="D613" s="195"/>
      <c r="E613" s="195"/>
      <c r="F613" s="195"/>
      <c r="G613" s="195"/>
      <c r="H613" s="195"/>
      <c r="I613" s="195"/>
      <c r="J613" s="195"/>
      <c r="K613" s="195"/>
      <c r="L613" s="195"/>
      <c r="M613" s="195"/>
      <c r="N613" s="195"/>
      <c r="O613" s="195"/>
      <c r="P613" s="195"/>
    </row>
    <row r="614" spans="1:16" ht="15.75" customHeight="1" x14ac:dyDescent="0.2">
      <c r="A614" s="195"/>
      <c r="B614" s="195"/>
      <c r="C614" s="212"/>
      <c r="D614" s="195"/>
      <c r="E614" s="195"/>
      <c r="F614" s="195"/>
      <c r="G614" s="195"/>
      <c r="H614" s="195"/>
      <c r="I614" s="195"/>
      <c r="J614" s="195"/>
      <c r="K614" s="195"/>
      <c r="L614" s="195"/>
      <c r="M614" s="195"/>
      <c r="N614" s="195"/>
      <c r="O614" s="195"/>
      <c r="P614" s="195"/>
    </row>
    <row r="615" spans="1:16" ht="15.75" customHeight="1" x14ac:dyDescent="0.2">
      <c r="A615" s="195"/>
      <c r="B615" s="195"/>
      <c r="C615" s="212"/>
      <c r="D615" s="195"/>
      <c r="E615" s="195"/>
      <c r="F615" s="195"/>
      <c r="G615" s="195"/>
      <c r="H615" s="195"/>
      <c r="I615" s="195"/>
      <c r="J615" s="195"/>
      <c r="K615" s="195"/>
      <c r="L615" s="195"/>
      <c r="M615" s="195"/>
      <c r="N615" s="195"/>
      <c r="O615" s="195"/>
      <c r="P615" s="195"/>
    </row>
    <row r="616" spans="1:16" ht="15.75" customHeight="1" x14ac:dyDescent="0.2">
      <c r="A616" s="195"/>
      <c r="B616" s="195"/>
      <c r="C616" s="212"/>
      <c r="D616" s="195"/>
      <c r="E616" s="195"/>
      <c r="F616" s="195"/>
      <c r="G616" s="195"/>
      <c r="H616" s="195"/>
      <c r="I616" s="195"/>
      <c r="J616" s="195"/>
      <c r="K616" s="195"/>
      <c r="L616" s="195"/>
      <c r="M616" s="195"/>
      <c r="N616" s="195"/>
      <c r="O616" s="195"/>
      <c r="P616" s="195"/>
    </row>
    <row r="617" spans="1:16" ht="15.75" customHeight="1" x14ac:dyDescent="0.2">
      <c r="A617" s="195"/>
      <c r="B617" s="195"/>
      <c r="C617" s="212"/>
      <c r="D617" s="195"/>
      <c r="E617" s="195"/>
      <c r="F617" s="195"/>
      <c r="G617" s="195"/>
      <c r="H617" s="195"/>
      <c r="I617" s="195"/>
      <c r="J617" s="195"/>
      <c r="K617" s="195"/>
      <c r="L617" s="195"/>
      <c r="M617" s="195"/>
      <c r="N617" s="195"/>
      <c r="O617" s="195"/>
      <c r="P617" s="195"/>
    </row>
    <row r="618" spans="1:16" ht="15.75" customHeight="1" x14ac:dyDescent="0.2">
      <c r="A618" s="195"/>
      <c r="B618" s="195"/>
      <c r="C618" s="212"/>
      <c r="D618" s="195"/>
      <c r="E618" s="195"/>
      <c r="F618" s="195"/>
      <c r="G618" s="195"/>
      <c r="H618" s="195"/>
      <c r="I618" s="195"/>
      <c r="J618" s="195"/>
      <c r="K618" s="195"/>
      <c r="L618" s="195"/>
      <c r="M618" s="195"/>
      <c r="N618" s="195"/>
      <c r="O618" s="195"/>
      <c r="P618" s="195"/>
    </row>
    <row r="619" spans="1:16" ht="15.75" customHeight="1" x14ac:dyDescent="0.2">
      <c r="A619" s="195"/>
      <c r="B619" s="195"/>
      <c r="C619" s="212"/>
      <c r="D619" s="195"/>
      <c r="E619" s="195"/>
      <c r="F619" s="195"/>
      <c r="G619" s="195"/>
      <c r="H619" s="195"/>
      <c r="I619" s="195"/>
      <c r="J619" s="195"/>
      <c r="K619" s="195"/>
      <c r="L619" s="195"/>
      <c r="M619" s="195"/>
      <c r="N619" s="195"/>
      <c r="O619" s="195"/>
      <c r="P619" s="195"/>
    </row>
    <row r="620" spans="1:16" ht="15.75" customHeight="1" x14ac:dyDescent="0.2">
      <c r="A620" s="195"/>
      <c r="B620" s="195"/>
      <c r="C620" s="212"/>
      <c r="D620" s="195"/>
      <c r="E620" s="195"/>
      <c r="F620" s="195"/>
      <c r="G620" s="195"/>
      <c r="H620" s="195"/>
      <c r="I620" s="195"/>
      <c r="J620" s="195"/>
      <c r="K620" s="195"/>
      <c r="L620" s="195"/>
      <c r="M620" s="195"/>
      <c r="N620" s="195"/>
      <c r="O620" s="195"/>
      <c r="P620" s="195"/>
    </row>
    <row r="621" spans="1:16" ht="15.75" customHeight="1" x14ac:dyDescent="0.2">
      <c r="A621" s="195"/>
      <c r="B621" s="195"/>
      <c r="C621" s="212"/>
      <c r="D621" s="195"/>
      <c r="E621" s="195"/>
      <c r="F621" s="195"/>
      <c r="G621" s="195"/>
      <c r="H621" s="195"/>
      <c r="I621" s="195"/>
      <c r="J621" s="195"/>
      <c r="K621" s="195"/>
      <c r="L621" s="195"/>
      <c r="M621" s="195"/>
      <c r="N621" s="195"/>
      <c r="O621" s="195"/>
      <c r="P621" s="195"/>
    </row>
    <row r="622" spans="1:16" ht="15.75" customHeight="1" x14ac:dyDescent="0.2">
      <c r="A622" s="195"/>
      <c r="B622" s="195"/>
      <c r="C622" s="212"/>
      <c r="D622" s="195"/>
      <c r="E622" s="195"/>
      <c r="F622" s="195"/>
      <c r="G622" s="195"/>
      <c r="H622" s="195"/>
      <c r="I622" s="195"/>
      <c r="J622" s="195"/>
      <c r="K622" s="195"/>
      <c r="L622" s="195"/>
      <c r="M622" s="195"/>
      <c r="N622" s="195"/>
      <c r="O622" s="195"/>
      <c r="P622" s="195"/>
    </row>
    <row r="623" spans="1:16" ht="15.75" customHeight="1" x14ac:dyDescent="0.2">
      <c r="A623" s="195"/>
      <c r="B623" s="195"/>
      <c r="C623" s="212"/>
      <c r="D623" s="195"/>
      <c r="E623" s="195"/>
      <c r="F623" s="195"/>
      <c r="G623" s="195"/>
      <c r="H623" s="195"/>
      <c r="I623" s="195"/>
      <c r="J623" s="195"/>
      <c r="K623" s="195"/>
      <c r="L623" s="195"/>
      <c r="M623" s="195"/>
      <c r="N623" s="195"/>
      <c r="O623" s="195"/>
      <c r="P623" s="195"/>
    </row>
    <row r="624" spans="1:16" ht="15.75" customHeight="1" x14ac:dyDescent="0.2">
      <c r="A624" s="195"/>
      <c r="B624" s="195"/>
      <c r="C624" s="212"/>
      <c r="D624" s="195"/>
      <c r="E624" s="195"/>
      <c r="F624" s="195"/>
      <c r="G624" s="195"/>
      <c r="H624" s="195"/>
      <c r="I624" s="195"/>
      <c r="J624" s="195"/>
      <c r="K624" s="195"/>
      <c r="L624" s="195"/>
      <c r="M624" s="195"/>
      <c r="N624" s="195"/>
      <c r="O624" s="195"/>
      <c r="P624" s="195"/>
    </row>
    <row r="625" spans="1:16" ht="15.75" customHeight="1" x14ac:dyDescent="0.2">
      <c r="A625" s="195"/>
      <c r="B625" s="195"/>
      <c r="C625" s="212"/>
      <c r="D625" s="195"/>
      <c r="E625" s="195"/>
      <c r="F625" s="195"/>
      <c r="G625" s="195"/>
      <c r="H625" s="195"/>
      <c r="I625" s="195"/>
      <c r="J625" s="195"/>
      <c r="K625" s="195"/>
      <c r="L625" s="195"/>
      <c r="M625" s="195"/>
      <c r="N625" s="195"/>
      <c r="O625" s="195"/>
      <c r="P625" s="195"/>
    </row>
    <row r="626" spans="1:16" ht="15.75" customHeight="1" x14ac:dyDescent="0.2">
      <c r="A626" s="195"/>
      <c r="B626" s="195"/>
      <c r="C626" s="212"/>
      <c r="D626" s="195"/>
      <c r="E626" s="195"/>
      <c r="F626" s="195"/>
      <c r="G626" s="195"/>
      <c r="H626" s="195"/>
      <c r="I626" s="195"/>
      <c r="J626" s="195"/>
      <c r="K626" s="195"/>
      <c r="L626" s="195"/>
      <c r="M626" s="195"/>
      <c r="N626" s="195"/>
      <c r="O626" s="195"/>
      <c r="P626" s="195"/>
    </row>
    <row r="627" spans="1:16" ht="15.75" customHeight="1" x14ac:dyDescent="0.2">
      <c r="A627" s="195"/>
      <c r="B627" s="195"/>
      <c r="C627" s="212"/>
      <c r="D627" s="195"/>
      <c r="E627" s="195"/>
      <c r="F627" s="195"/>
      <c r="G627" s="195"/>
      <c r="H627" s="195"/>
      <c r="I627" s="195"/>
      <c r="J627" s="195"/>
      <c r="K627" s="195"/>
      <c r="L627" s="195"/>
      <c r="M627" s="195"/>
      <c r="N627" s="195"/>
      <c r="O627" s="195"/>
      <c r="P627" s="195"/>
    </row>
    <row r="628" spans="1:16" ht="15.75" customHeight="1" x14ac:dyDescent="0.2">
      <c r="A628" s="195"/>
      <c r="B628" s="195"/>
      <c r="C628" s="212"/>
      <c r="D628" s="195"/>
      <c r="E628" s="195"/>
      <c r="F628" s="195"/>
      <c r="G628" s="195"/>
      <c r="H628" s="195"/>
      <c r="I628" s="195"/>
      <c r="J628" s="195"/>
      <c r="K628" s="195"/>
      <c r="L628" s="195"/>
      <c r="M628" s="195"/>
      <c r="N628" s="195"/>
      <c r="O628" s="195"/>
      <c r="P628" s="195"/>
    </row>
    <row r="629" spans="1:16" ht="15.75" customHeight="1" x14ac:dyDescent="0.2">
      <c r="A629" s="195"/>
      <c r="B629" s="195"/>
      <c r="C629" s="212"/>
      <c r="D629" s="195"/>
      <c r="E629" s="195"/>
      <c r="F629" s="195"/>
      <c r="G629" s="195"/>
      <c r="H629" s="195"/>
      <c r="I629" s="195"/>
      <c r="J629" s="195"/>
      <c r="K629" s="195"/>
      <c r="L629" s="195"/>
      <c r="M629" s="195"/>
      <c r="N629" s="195"/>
      <c r="O629" s="195"/>
      <c r="P629" s="195"/>
    </row>
    <row r="630" spans="1:16" ht="15.75" customHeight="1" x14ac:dyDescent="0.2">
      <c r="A630" s="195"/>
      <c r="B630" s="195"/>
      <c r="C630" s="212"/>
      <c r="D630" s="195"/>
      <c r="E630" s="195"/>
      <c r="F630" s="195"/>
      <c r="G630" s="195"/>
      <c r="H630" s="195"/>
      <c r="I630" s="195"/>
      <c r="J630" s="195"/>
      <c r="K630" s="195"/>
      <c r="L630" s="195"/>
      <c r="M630" s="195"/>
      <c r="N630" s="195"/>
      <c r="O630" s="195"/>
      <c r="P630" s="195"/>
    </row>
    <row r="631" spans="1:16" ht="15.75" customHeight="1" x14ac:dyDescent="0.2">
      <c r="A631" s="195"/>
      <c r="B631" s="195"/>
      <c r="C631" s="212"/>
      <c r="D631" s="195"/>
      <c r="E631" s="195"/>
      <c r="F631" s="195"/>
      <c r="G631" s="195"/>
      <c r="H631" s="195"/>
      <c r="I631" s="195"/>
      <c r="J631" s="195"/>
      <c r="K631" s="195"/>
      <c r="L631" s="195"/>
      <c r="M631" s="195"/>
      <c r="N631" s="195"/>
      <c r="O631" s="195"/>
      <c r="P631" s="195"/>
    </row>
    <row r="632" spans="1:16" ht="15.75" customHeight="1" x14ac:dyDescent="0.2">
      <c r="A632" s="195"/>
      <c r="B632" s="195"/>
      <c r="C632" s="212"/>
      <c r="D632" s="195"/>
      <c r="E632" s="195"/>
      <c r="F632" s="195"/>
      <c r="G632" s="195"/>
      <c r="H632" s="195"/>
      <c r="I632" s="195"/>
      <c r="J632" s="195"/>
      <c r="K632" s="195"/>
      <c r="L632" s="195"/>
      <c r="M632" s="195"/>
      <c r="N632" s="195"/>
      <c r="O632" s="195"/>
      <c r="P632" s="195"/>
    </row>
    <row r="633" spans="1:16" ht="15.75" customHeight="1" x14ac:dyDescent="0.2">
      <c r="A633" s="195"/>
      <c r="B633" s="195"/>
      <c r="C633" s="212"/>
      <c r="D633" s="195"/>
      <c r="E633" s="195"/>
      <c r="F633" s="195"/>
      <c r="G633" s="195"/>
      <c r="H633" s="195"/>
      <c r="I633" s="195"/>
      <c r="J633" s="195"/>
      <c r="K633" s="195"/>
      <c r="L633" s="195"/>
      <c r="M633" s="195"/>
      <c r="N633" s="195"/>
      <c r="O633" s="195"/>
      <c r="P633" s="195"/>
    </row>
    <row r="634" spans="1:16" ht="15.75" customHeight="1" x14ac:dyDescent="0.2">
      <c r="A634" s="195"/>
      <c r="B634" s="195"/>
      <c r="C634" s="212"/>
      <c r="D634" s="195"/>
      <c r="E634" s="195"/>
      <c r="F634" s="195"/>
      <c r="G634" s="195"/>
      <c r="H634" s="195"/>
      <c r="I634" s="195"/>
      <c r="J634" s="195"/>
      <c r="K634" s="195"/>
      <c r="L634" s="195"/>
      <c r="M634" s="195"/>
      <c r="N634" s="195"/>
      <c r="O634" s="195"/>
      <c r="P634" s="195"/>
    </row>
    <row r="635" spans="1:16" ht="15.75" customHeight="1" x14ac:dyDescent="0.2">
      <c r="A635" s="195"/>
      <c r="B635" s="195"/>
      <c r="C635" s="212"/>
      <c r="D635" s="195"/>
      <c r="E635" s="195"/>
      <c r="F635" s="195"/>
      <c r="G635" s="195"/>
      <c r="H635" s="195"/>
      <c r="I635" s="195"/>
      <c r="J635" s="195"/>
      <c r="K635" s="195"/>
      <c r="L635" s="195"/>
      <c r="M635" s="195"/>
      <c r="N635" s="195"/>
      <c r="O635" s="195"/>
      <c r="P635" s="195"/>
    </row>
    <row r="636" spans="1:16" ht="15.75" customHeight="1" x14ac:dyDescent="0.2">
      <c r="A636" s="195"/>
      <c r="B636" s="195"/>
      <c r="C636" s="212"/>
      <c r="D636" s="195"/>
      <c r="E636" s="195"/>
      <c r="F636" s="195"/>
      <c r="G636" s="195"/>
      <c r="H636" s="195"/>
      <c r="I636" s="195"/>
      <c r="J636" s="195"/>
      <c r="K636" s="195"/>
      <c r="L636" s="195"/>
      <c r="M636" s="195"/>
      <c r="N636" s="195"/>
      <c r="O636" s="195"/>
      <c r="P636" s="195"/>
    </row>
    <row r="637" spans="1:16" ht="15.75" customHeight="1" x14ac:dyDescent="0.2">
      <c r="A637" s="195"/>
      <c r="B637" s="195"/>
      <c r="C637" s="212"/>
      <c r="D637" s="195"/>
      <c r="E637" s="195"/>
      <c r="F637" s="195"/>
      <c r="G637" s="195"/>
      <c r="H637" s="195"/>
      <c r="I637" s="195"/>
      <c r="J637" s="195"/>
      <c r="K637" s="195"/>
      <c r="L637" s="195"/>
      <c r="M637" s="195"/>
      <c r="N637" s="195"/>
      <c r="O637" s="195"/>
      <c r="P637" s="195"/>
    </row>
    <row r="638" spans="1:16" ht="15.75" customHeight="1" x14ac:dyDescent="0.2">
      <c r="A638" s="195"/>
      <c r="B638" s="195"/>
      <c r="C638" s="212"/>
      <c r="D638" s="195"/>
      <c r="E638" s="195"/>
      <c r="F638" s="195"/>
      <c r="G638" s="195"/>
      <c r="H638" s="195"/>
      <c r="I638" s="195"/>
      <c r="J638" s="195"/>
      <c r="K638" s="195"/>
      <c r="L638" s="195"/>
      <c r="M638" s="195"/>
      <c r="N638" s="195"/>
      <c r="O638" s="195"/>
      <c r="P638" s="195"/>
    </row>
    <row r="639" spans="1:16" ht="15.75" customHeight="1" x14ac:dyDescent="0.2">
      <c r="A639" s="195"/>
      <c r="B639" s="195"/>
      <c r="C639" s="212"/>
      <c r="D639" s="195"/>
      <c r="E639" s="195"/>
      <c r="F639" s="195"/>
      <c r="G639" s="195"/>
      <c r="H639" s="195"/>
      <c r="I639" s="195"/>
      <c r="J639" s="195"/>
      <c r="K639" s="195"/>
      <c r="L639" s="195"/>
      <c r="M639" s="195"/>
      <c r="N639" s="195"/>
      <c r="O639" s="195"/>
      <c r="P639" s="195"/>
    </row>
    <row r="640" spans="1:16" ht="15.75" customHeight="1" x14ac:dyDescent="0.2">
      <c r="A640" s="195"/>
      <c r="B640" s="195"/>
      <c r="C640" s="212"/>
      <c r="D640" s="195"/>
      <c r="E640" s="195"/>
      <c r="F640" s="195"/>
      <c r="G640" s="195"/>
      <c r="H640" s="195"/>
      <c r="I640" s="195"/>
      <c r="J640" s="195"/>
      <c r="K640" s="195"/>
      <c r="L640" s="195"/>
      <c r="M640" s="195"/>
      <c r="N640" s="195"/>
      <c r="O640" s="195"/>
      <c r="P640" s="195"/>
    </row>
    <row r="641" spans="1:16" ht="15.75" customHeight="1" x14ac:dyDescent="0.2">
      <c r="A641" s="195"/>
      <c r="B641" s="195"/>
      <c r="C641" s="212"/>
      <c r="D641" s="195"/>
      <c r="E641" s="195"/>
      <c r="F641" s="195"/>
      <c r="G641" s="195"/>
      <c r="H641" s="195"/>
      <c r="I641" s="195"/>
      <c r="J641" s="195"/>
      <c r="K641" s="195"/>
      <c r="L641" s="195"/>
      <c r="M641" s="195"/>
      <c r="N641" s="195"/>
      <c r="O641" s="195"/>
      <c r="P641" s="195"/>
    </row>
    <row r="642" spans="1:16" ht="15.75" customHeight="1" x14ac:dyDescent="0.2">
      <c r="A642" s="195"/>
      <c r="B642" s="195"/>
      <c r="C642" s="212"/>
      <c r="D642" s="195"/>
      <c r="E642" s="195"/>
      <c r="F642" s="195"/>
      <c r="G642" s="195"/>
      <c r="H642" s="195"/>
      <c r="I642" s="195"/>
      <c r="J642" s="195"/>
      <c r="K642" s="195"/>
      <c r="L642" s="195"/>
      <c r="M642" s="195"/>
      <c r="N642" s="195"/>
      <c r="O642" s="195"/>
      <c r="P642" s="195"/>
    </row>
    <row r="643" spans="1:16" ht="15.75" customHeight="1" x14ac:dyDescent="0.2">
      <c r="A643" s="195"/>
      <c r="B643" s="195"/>
      <c r="C643" s="212"/>
      <c r="D643" s="195"/>
      <c r="E643" s="195"/>
      <c r="F643" s="195"/>
      <c r="G643" s="195"/>
      <c r="H643" s="195"/>
      <c r="I643" s="195"/>
      <c r="J643" s="195"/>
      <c r="K643" s="195"/>
      <c r="L643" s="195"/>
      <c r="M643" s="195"/>
      <c r="N643" s="195"/>
      <c r="O643" s="195"/>
      <c r="P643" s="195"/>
    </row>
    <row r="644" spans="1:16" ht="15.75" customHeight="1" x14ac:dyDescent="0.2">
      <c r="A644" s="195"/>
      <c r="B644" s="195"/>
      <c r="C644" s="212"/>
      <c r="D644" s="195"/>
      <c r="E644" s="195"/>
      <c r="F644" s="195"/>
      <c r="G644" s="195"/>
      <c r="H644" s="195"/>
      <c r="I644" s="195"/>
      <c r="J644" s="195"/>
      <c r="K644" s="195"/>
      <c r="L644" s="195"/>
      <c r="M644" s="195"/>
      <c r="N644" s="195"/>
      <c r="O644" s="195"/>
      <c r="P644" s="195"/>
    </row>
    <row r="645" spans="1:16" ht="15.75" customHeight="1" x14ac:dyDescent="0.2">
      <c r="A645" s="195"/>
      <c r="B645" s="195"/>
      <c r="C645" s="212"/>
      <c r="D645" s="195"/>
      <c r="E645" s="195"/>
      <c r="F645" s="195"/>
      <c r="G645" s="195"/>
      <c r="H645" s="195"/>
      <c r="I645" s="195"/>
      <c r="J645" s="195"/>
      <c r="K645" s="195"/>
      <c r="L645" s="195"/>
      <c r="M645" s="195"/>
      <c r="N645" s="195"/>
      <c r="O645" s="195"/>
      <c r="P645" s="195"/>
    </row>
    <row r="646" spans="1:16" ht="15.75" customHeight="1" x14ac:dyDescent="0.2">
      <c r="A646" s="195"/>
      <c r="B646" s="195"/>
      <c r="C646" s="212"/>
      <c r="D646" s="195"/>
      <c r="E646" s="195"/>
      <c r="F646" s="195"/>
      <c r="G646" s="195"/>
      <c r="H646" s="195"/>
      <c r="I646" s="195"/>
      <c r="J646" s="195"/>
      <c r="K646" s="195"/>
      <c r="L646" s="195"/>
      <c r="M646" s="195"/>
      <c r="N646" s="195"/>
      <c r="O646" s="195"/>
      <c r="P646" s="195"/>
    </row>
    <row r="647" spans="1:16" ht="15.75" customHeight="1" x14ac:dyDescent="0.2">
      <c r="A647" s="195"/>
      <c r="B647" s="195"/>
      <c r="C647" s="212"/>
      <c r="D647" s="195"/>
      <c r="E647" s="195"/>
      <c r="F647" s="195"/>
      <c r="G647" s="195"/>
      <c r="H647" s="195"/>
      <c r="I647" s="195"/>
      <c r="J647" s="195"/>
      <c r="K647" s="195"/>
      <c r="L647" s="195"/>
      <c r="M647" s="195"/>
      <c r="N647" s="195"/>
      <c r="O647" s="195"/>
      <c r="P647" s="195"/>
    </row>
    <row r="648" spans="1:16" ht="15.75" customHeight="1" x14ac:dyDescent="0.2">
      <c r="A648" s="195"/>
      <c r="B648" s="195"/>
      <c r="C648" s="212"/>
      <c r="D648" s="195"/>
      <c r="E648" s="195"/>
      <c r="F648" s="195"/>
      <c r="G648" s="195"/>
      <c r="H648" s="195"/>
      <c r="I648" s="195"/>
      <c r="J648" s="195"/>
      <c r="K648" s="195"/>
      <c r="L648" s="195"/>
      <c r="M648" s="195"/>
      <c r="N648" s="195"/>
      <c r="O648" s="195"/>
      <c r="P648" s="195"/>
    </row>
    <row r="649" spans="1:16" ht="15.75" customHeight="1" x14ac:dyDescent="0.2">
      <c r="A649" s="195"/>
      <c r="B649" s="195"/>
      <c r="C649" s="212"/>
      <c r="D649" s="195"/>
      <c r="E649" s="195"/>
      <c r="F649" s="195"/>
      <c r="G649" s="195"/>
      <c r="H649" s="195"/>
      <c r="I649" s="195"/>
      <c r="J649" s="195"/>
      <c r="K649" s="195"/>
      <c r="L649" s="195"/>
      <c r="M649" s="195"/>
      <c r="N649" s="195"/>
      <c r="O649" s="195"/>
      <c r="P649" s="195"/>
    </row>
    <row r="650" spans="1:16" ht="15.75" customHeight="1" x14ac:dyDescent="0.2">
      <c r="A650" s="195"/>
      <c r="B650" s="195"/>
      <c r="C650" s="212"/>
      <c r="D650" s="195"/>
      <c r="E650" s="195"/>
      <c r="F650" s="195"/>
      <c r="G650" s="195"/>
      <c r="H650" s="195"/>
      <c r="I650" s="195"/>
      <c r="J650" s="195"/>
      <c r="K650" s="195"/>
      <c r="L650" s="195"/>
      <c r="M650" s="195"/>
      <c r="N650" s="195"/>
      <c r="O650" s="195"/>
      <c r="P650" s="195"/>
    </row>
    <row r="651" spans="1:16" ht="15.75" customHeight="1" x14ac:dyDescent="0.2">
      <c r="A651" s="195"/>
      <c r="B651" s="195"/>
      <c r="C651" s="212"/>
      <c r="D651" s="195"/>
      <c r="E651" s="195"/>
      <c r="F651" s="195"/>
      <c r="G651" s="195"/>
      <c r="H651" s="195"/>
      <c r="I651" s="195"/>
      <c r="J651" s="195"/>
      <c r="K651" s="195"/>
      <c r="L651" s="195"/>
      <c r="M651" s="195"/>
      <c r="N651" s="195"/>
      <c r="O651" s="195"/>
      <c r="P651" s="195"/>
    </row>
    <row r="652" spans="1:16" ht="15.75" customHeight="1" x14ac:dyDescent="0.2">
      <c r="A652" s="195"/>
      <c r="B652" s="195"/>
      <c r="C652" s="212"/>
      <c r="D652" s="195"/>
      <c r="E652" s="195"/>
      <c r="F652" s="195"/>
      <c r="G652" s="195"/>
      <c r="H652" s="195"/>
      <c r="I652" s="195"/>
      <c r="J652" s="195"/>
      <c r="K652" s="195"/>
      <c r="L652" s="195"/>
      <c r="M652" s="195"/>
      <c r="N652" s="195"/>
      <c r="O652" s="195"/>
      <c r="P652" s="195"/>
    </row>
    <row r="653" spans="1:16" ht="15.75" customHeight="1" x14ac:dyDescent="0.2">
      <c r="A653" s="195"/>
      <c r="B653" s="195"/>
      <c r="C653" s="212"/>
      <c r="D653" s="195"/>
      <c r="E653" s="195"/>
      <c r="F653" s="195"/>
      <c r="G653" s="195"/>
      <c r="H653" s="195"/>
      <c r="I653" s="195"/>
      <c r="J653" s="195"/>
      <c r="K653" s="195"/>
      <c r="L653" s="195"/>
      <c r="M653" s="195"/>
      <c r="N653" s="195"/>
      <c r="O653" s="195"/>
      <c r="P653" s="195"/>
    </row>
    <row r="654" spans="1:16" ht="15.75" customHeight="1" x14ac:dyDescent="0.2">
      <c r="A654" s="195"/>
      <c r="B654" s="195"/>
      <c r="C654" s="212"/>
      <c r="D654" s="195"/>
      <c r="E654" s="195"/>
      <c r="F654" s="195"/>
      <c r="G654" s="195"/>
      <c r="H654" s="195"/>
      <c r="I654" s="195"/>
      <c r="J654" s="195"/>
      <c r="K654" s="195"/>
      <c r="L654" s="195"/>
      <c r="M654" s="195"/>
      <c r="N654" s="195"/>
      <c r="O654" s="195"/>
      <c r="P654" s="195"/>
    </row>
    <row r="655" spans="1:16" ht="15.75" customHeight="1" x14ac:dyDescent="0.2">
      <c r="A655" s="195"/>
      <c r="B655" s="195"/>
      <c r="C655" s="212"/>
      <c r="D655" s="195"/>
      <c r="E655" s="195"/>
      <c r="F655" s="195"/>
      <c r="G655" s="195"/>
      <c r="H655" s="195"/>
      <c r="I655" s="195"/>
      <c r="J655" s="195"/>
      <c r="K655" s="195"/>
      <c r="L655" s="195"/>
      <c r="M655" s="195"/>
      <c r="N655" s="195"/>
      <c r="O655" s="195"/>
      <c r="P655" s="195"/>
    </row>
    <row r="656" spans="1:16" ht="15.75" customHeight="1" x14ac:dyDescent="0.2">
      <c r="A656" s="195"/>
      <c r="B656" s="195"/>
      <c r="C656" s="212"/>
      <c r="D656" s="195"/>
      <c r="E656" s="195"/>
      <c r="F656" s="195"/>
      <c r="G656" s="195"/>
      <c r="H656" s="195"/>
      <c r="I656" s="195"/>
      <c r="J656" s="195"/>
      <c r="K656" s="195"/>
      <c r="L656" s="195"/>
      <c r="M656" s="195"/>
      <c r="N656" s="195"/>
      <c r="O656" s="195"/>
      <c r="P656" s="195"/>
    </row>
    <row r="657" spans="1:16" ht="15.75" customHeight="1" x14ac:dyDescent="0.2">
      <c r="A657" s="195"/>
      <c r="B657" s="195"/>
      <c r="C657" s="212"/>
      <c r="D657" s="195"/>
      <c r="E657" s="195"/>
      <c r="F657" s="195"/>
      <c r="G657" s="195"/>
      <c r="H657" s="195"/>
      <c r="I657" s="195"/>
      <c r="J657" s="195"/>
      <c r="K657" s="195"/>
      <c r="L657" s="195"/>
      <c r="M657" s="195"/>
      <c r="N657" s="195"/>
      <c r="O657" s="195"/>
      <c r="P657" s="195"/>
    </row>
    <row r="658" spans="1:16" ht="15.75" customHeight="1" x14ac:dyDescent="0.2">
      <c r="A658" s="195"/>
      <c r="B658" s="195"/>
      <c r="C658" s="212"/>
      <c r="D658" s="195"/>
      <c r="E658" s="195"/>
      <c r="F658" s="195"/>
      <c r="G658" s="195"/>
      <c r="H658" s="195"/>
      <c r="I658" s="195"/>
      <c r="J658" s="195"/>
      <c r="K658" s="195"/>
      <c r="L658" s="195"/>
      <c r="M658" s="195"/>
      <c r="N658" s="195"/>
      <c r="O658" s="195"/>
      <c r="P658" s="195"/>
    </row>
    <row r="659" spans="1:16" ht="15.75" customHeight="1" x14ac:dyDescent="0.2">
      <c r="A659" s="195"/>
      <c r="B659" s="195"/>
      <c r="C659" s="212"/>
      <c r="D659" s="195"/>
      <c r="E659" s="195"/>
      <c r="F659" s="195"/>
      <c r="G659" s="195"/>
      <c r="H659" s="195"/>
      <c r="I659" s="195"/>
      <c r="J659" s="195"/>
      <c r="K659" s="195"/>
      <c r="L659" s="195"/>
      <c r="M659" s="195"/>
      <c r="N659" s="195"/>
      <c r="O659" s="195"/>
      <c r="P659" s="195"/>
    </row>
    <row r="660" spans="1:16" ht="15.75" customHeight="1" x14ac:dyDescent="0.2">
      <c r="A660" s="195"/>
      <c r="B660" s="195"/>
      <c r="C660" s="212"/>
      <c r="D660" s="195"/>
      <c r="E660" s="195"/>
      <c r="F660" s="195"/>
      <c r="G660" s="195"/>
      <c r="H660" s="195"/>
      <c r="I660" s="195"/>
      <c r="J660" s="195"/>
      <c r="K660" s="195"/>
      <c r="L660" s="195"/>
      <c r="M660" s="195"/>
      <c r="N660" s="195"/>
      <c r="O660" s="195"/>
      <c r="P660" s="195"/>
    </row>
    <row r="661" spans="1:16" ht="15.75" customHeight="1" x14ac:dyDescent="0.2">
      <c r="A661" s="195"/>
      <c r="B661" s="195"/>
      <c r="C661" s="212"/>
      <c r="D661" s="195"/>
      <c r="E661" s="195"/>
      <c r="F661" s="195"/>
      <c r="G661" s="195"/>
      <c r="H661" s="195"/>
      <c r="I661" s="195"/>
      <c r="J661" s="195"/>
      <c r="K661" s="195"/>
      <c r="L661" s="195"/>
      <c r="M661" s="195"/>
      <c r="N661" s="195"/>
      <c r="O661" s="195"/>
      <c r="P661" s="195"/>
    </row>
    <row r="662" spans="1:16" ht="15.75" customHeight="1" x14ac:dyDescent="0.2">
      <c r="A662" s="195"/>
      <c r="B662" s="195"/>
      <c r="C662" s="212"/>
      <c r="D662" s="195"/>
      <c r="E662" s="195"/>
      <c r="F662" s="195"/>
      <c r="G662" s="195"/>
      <c r="H662" s="195"/>
      <c r="I662" s="195"/>
      <c r="J662" s="195"/>
      <c r="K662" s="195"/>
      <c r="L662" s="195"/>
      <c r="M662" s="195"/>
      <c r="N662" s="195"/>
      <c r="O662" s="195"/>
      <c r="P662" s="195"/>
    </row>
    <row r="663" spans="1:16" ht="15.75" customHeight="1" x14ac:dyDescent="0.2">
      <c r="A663" s="195"/>
      <c r="B663" s="195"/>
      <c r="C663" s="212"/>
      <c r="D663" s="195"/>
      <c r="E663" s="195"/>
      <c r="F663" s="195"/>
      <c r="G663" s="195"/>
      <c r="H663" s="195"/>
      <c r="I663" s="195"/>
      <c r="J663" s="195"/>
      <c r="K663" s="195"/>
      <c r="L663" s="195"/>
      <c r="M663" s="195"/>
      <c r="N663" s="195"/>
      <c r="O663" s="195"/>
      <c r="P663" s="195"/>
    </row>
    <row r="664" spans="1:16" ht="15.75" customHeight="1" x14ac:dyDescent="0.2">
      <c r="A664" s="195"/>
      <c r="B664" s="195"/>
      <c r="C664" s="212"/>
      <c r="D664" s="195"/>
      <c r="E664" s="195"/>
      <c r="F664" s="195"/>
      <c r="G664" s="195"/>
      <c r="H664" s="195"/>
      <c r="I664" s="195"/>
      <c r="J664" s="195"/>
      <c r="K664" s="195"/>
      <c r="L664" s="195"/>
      <c r="M664" s="195"/>
      <c r="N664" s="195"/>
      <c r="O664" s="195"/>
      <c r="P664" s="195"/>
    </row>
    <row r="665" spans="1:16" ht="15.75" customHeight="1" x14ac:dyDescent="0.2">
      <c r="A665" s="195"/>
      <c r="B665" s="195"/>
      <c r="C665" s="212"/>
      <c r="D665" s="195"/>
      <c r="E665" s="195"/>
      <c r="F665" s="195"/>
      <c r="G665" s="195"/>
      <c r="H665" s="195"/>
      <c r="I665" s="195"/>
      <c r="J665" s="195"/>
      <c r="K665" s="195"/>
      <c r="L665" s="195"/>
      <c r="M665" s="195"/>
      <c r="N665" s="195"/>
      <c r="O665" s="195"/>
      <c r="P665" s="195"/>
    </row>
    <row r="666" spans="1:16" ht="15.75" customHeight="1" x14ac:dyDescent="0.2">
      <c r="A666" s="195"/>
      <c r="B666" s="195"/>
      <c r="C666" s="212"/>
      <c r="D666" s="195"/>
      <c r="E666" s="195"/>
      <c r="F666" s="195"/>
      <c r="G666" s="195"/>
      <c r="H666" s="195"/>
      <c r="I666" s="195"/>
      <c r="J666" s="195"/>
      <c r="K666" s="195"/>
      <c r="L666" s="195"/>
      <c r="M666" s="195"/>
      <c r="N666" s="195"/>
      <c r="O666" s="195"/>
      <c r="P666" s="195"/>
    </row>
    <row r="667" spans="1:16" ht="15.75" customHeight="1" x14ac:dyDescent="0.2">
      <c r="A667" s="195"/>
      <c r="B667" s="195"/>
      <c r="C667" s="212"/>
      <c r="D667" s="195"/>
      <c r="E667" s="195"/>
      <c r="F667" s="195"/>
      <c r="G667" s="195"/>
      <c r="H667" s="195"/>
      <c r="I667" s="195"/>
      <c r="J667" s="195"/>
      <c r="K667" s="195"/>
      <c r="L667" s="195"/>
      <c r="M667" s="195"/>
      <c r="N667" s="195"/>
      <c r="O667" s="195"/>
      <c r="P667" s="195"/>
    </row>
    <row r="668" spans="1:16" ht="15.75" customHeight="1" x14ac:dyDescent="0.2">
      <c r="A668" s="195"/>
      <c r="B668" s="195"/>
      <c r="C668" s="212"/>
      <c r="D668" s="195"/>
      <c r="E668" s="195"/>
      <c r="F668" s="195"/>
      <c r="G668" s="195"/>
      <c r="H668" s="195"/>
      <c r="I668" s="195"/>
      <c r="J668" s="195"/>
      <c r="K668" s="195"/>
      <c r="L668" s="195"/>
      <c r="M668" s="195"/>
      <c r="N668" s="195"/>
      <c r="O668" s="195"/>
      <c r="P668" s="195"/>
    </row>
    <row r="669" spans="1:16" ht="15.75" customHeight="1" x14ac:dyDescent="0.2">
      <c r="A669" s="195"/>
      <c r="B669" s="195"/>
      <c r="C669" s="212"/>
      <c r="D669" s="195"/>
      <c r="E669" s="195"/>
      <c r="F669" s="195"/>
      <c r="G669" s="195"/>
      <c r="H669" s="195"/>
      <c r="I669" s="195"/>
      <c r="J669" s="195"/>
      <c r="K669" s="195"/>
      <c r="L669" s="195"/>
      <c r="M669" s="195"/>
      <c r="N669" s="195"/>
      <c r="O669" s="195"/>
      <c r="P669" s="195"/>
    </row>
    <row r="670" spans="1:16" ht="15.75" customHeight="1" x14ac:dyDescent="0.2">
      <c r="A670" s="195"/>
      <c r="B670" s="195"/>
      <c r="C670" s="212"/>
      <c r="D670" s="195"/>
      <c r="E670" s="195"/>
      <c r="F670" s="195"/>
      <c r="G670" s="195"/>
      <c r="H670" s="195"/>
      <c r="I670" s="195"/>
      <c r="J670" s="195"/>
      <c r="K670" s="195"/>
      <c r="L670" s="195"/>
      <c r="M670" s="195"/>
      <c r="N670" s="195"/>
      <c r="O670" s="195"/>
      <c r="P670" s="195"/>
    </row>
    <row r="671" spans="1:16" ht="15.75" customHeight="1" x14ac:dyDescent="0.2">
      <c r="A671" s="195"/>
      <c r="B671" s="195"/>
      <c r="C671" s="212"/>
      <c r="D671" s="195"/>
      <c r="E671" s="195"/>
      <c r="F671" s="195"/>
      <c r="G671" s="195"/>
      <c r="H671" s="195"/>
      <c r="I671" s="195"/>
      <c r="J671" s="195"/>
      <c r="K671" s="195"/>
      <c r="L671" s="195"/>
      <c r="M671" s="195"/>
      <c r="N671" s="195"/>
      <c r="O671" s="195"/>
      <c r="P671" s="195"/>
    </row>
    <row r="672" spans="1:16" ht="15.75" customHeight="1" x14ac:dyDescent="0.2">
      <c r="A672" s="195"/>
      <c r="B672" s="195"/>
      <c r="C672" s="212"/>
      <c r="D672" s="195"/>
      <c r="E672" s="195"/>
      <c r="F672" s="195"/>
      <c r="G672" s="195"/>
      <c r="H672" s="195"/>
      <c r="I672" s="195"/>
      <c r="J672" s="195"/>
      <c r="K672" s="195"/>
      <c r="L672" s="195"/>
      <c r="M672" s="195"/>
      <c r="N672" s="195"/>
      <c r="O672" s="195"/>
      <c r="P672" s="195"/>
    </row>
    <row r="673" spans="1:16" ht="15.75" customHeight="1" x14ac:dyDescent="0.2">
      <c r="A673" s="195"/>
      <c r="B673" s="195"/>
      <c r="C673" s="212"/>
      <c r="D673" s="195"/>
      <c r="E673" s="195"/>
      <c r="F673" s="195"/>
      <c r="G673" s="195"/>
      <c r="H673" s="195"/>
      <c r="I673" s="195"/>
      <c r="J673" s="195"/>
      <c r="K673" s="195"/>
      <c r="L673" s="195"/>
      <c r="M673" s="195"/>
      <c r="N673" s="195"/>
      <c r="O673" s="195"/>
      <c r="P673" s="195"/>
    </row>
    <row r="674" spans="1:16" ht="15.75" customHeight="1" x14ac:dyDescent="0.2">
      <c r="A674" s="195"/>
      <c r="B674" s="195"/>
      <c r="C674" s="212"/>
      <c r="D674" s="195"/>
      <c r="E674" s="195"/>
      <c r="F674" s="195"/>
      <c r="G674" s="195"/>
      <c r="H674" s="195"/>
      <c r="I674" s="195"/>
      <c r="J674" s="195"/>
      <c r="K674" s="195"/>
      <c r="L674" s="195"/>
      <c r="M674" s="195"/>
      <c r="N674" s="195"/>
      <c r="O674" s="195"/>
      <c r="P674" s="195"/>
    </row>
    <row r="675" spans="1:16" ht="15.75" customHeight="1" x14ac:dyDescent="0.2">
      <c r="A675" s="195"/>
      <c r="B675" s="195"/>
      <c r="C675" s="212"/>
      <c r="D675" s="195"/>
      <c r="E675" s="195"/>
      <c r="F675" s="195"/>
      <c r="G675" s="195"/>
      <c r="H675" s="195"/>
      <c r="I675" s="195"/>
      <c r="J675" s="195"/>
      <c r="K675" s="195"/>
      <c r="L675" s="195"/>
      <c r="M675" s="195"/>
      <c r="N675" s="195"/>
      <c r="O675" s="195"/>
      <c r="P675" s="195"/>
    </row>
    <row r="676" spans="1:16" ht="15.75" customHeight="1" x14ac:dyDescent="0.2">
      <c r="A676" s="195"/>
      <c r="B676" s="195"/>
      <c r="C676" s="212"/>
      <c r="D676" s="195"/>
      <c r="E676" s="195"/>
      <c r="F676" s="195"/>
      <c r="G676" s="195"/>
      <c r="H676" s="195"/>
      <c r="I676" s="195"/>
      <c r="J676" s="195"/>
      <c r="K676" s="195"/>
      <c r="L676" s="195"/>
      <c r="M676" s="195"/>
      <c r="N676" s="195"/>
      <c r="O676" s="195"/>
      <c r="P676" s="195"/>
    </row>
    <row r="677" spans="1:16" ht="15.75" customHeight="1" x14ac:dyDescent="0.2">
      <c r="A677" s="195"/>
      <c r="B677" s="195"/>
      <c r="C677" s="212"/>
      <c r="D677" s="195"/>
      <c r="E677" s="195"/>
      <c r="F677" s="195"/>
      <c r="G677" s="195"/>
      <c r="H677" s="195"/>
      <c r="I677" s="195"/>
      <c r="J677" s="195"/>
      <c r="K677" s="195"/>
      <c r="L677" s="195"/>
      <c r="M677" s="195"/>
      <c r="N677" s="195"/>
      <c r="O677" s="195"/>
      <c r="P677" s="195"/>
    </row>
    <row r="678" spans="1:16" ht="15.75" customHeight="1" x14ac:dyDescent="0.2">
      <c r="A678" s="195"/>
      <c r="B678" s="195"/>
      <c r="C678" s="212"/>
      <c r="D678" s="195"/>
      <c r="E678" s="195"/>
      <c r="F678" s="195"/>
      <c r="G678" s="195"/>
      <c r="H678" s="195"/>
      <c r="I678" s="195"/>
      <c r="J678" s="195"/>
      <c r="K678" s="195"/>
      <c r="L678" s="195"/>
      <c r="M678" s="195"/>
      <c r="N678" s="195"/>
      <c r="O678" s="195"/>
      <c r="P678" s="195"/>
    </row>
    <row r="679" spans="1:16" ht="15.75" customHeight="1" x14ac:dyDescent="0.2">
      <c r="A679" s="195"/>
      <c r="B679" s="195"/>
      <c r="C679" s="212"/>
      <c r="D679" s="195"/>
      <c r="E679" s="195"/>
      <c r="F679" s="195"/>
      <c r="G679" s="195"/>
      <c r="H679" s="195"/>
      <c r="I679" s="195"/>
      <c r="J679" s="195"/>
      <c r="K679" s="195"/>
      <c r="L679" s="195"/>
      <c r="M679" s="195"/>
      <c r="N679" s="195"/>
      <c r="O679" s="195"/>
      <c r="P679" s="195"/>
    </row>
    <row r="680" spans="1:16" ht="15.75" customHeight="1" x14ac:dyDescent="0.2">
      <c r="A680" s="195"/>
      <c r="B680" s="195"/>
      <c r="C680" s="212"/>
      <c r="D680" s="195"/>
      <c r="E680" s="195"/>
      <c r="F680" s="195"/>
      <c r="G680" s="195"/>
      <c r="H680" s="195"/>
      <c r="I680" s="195"/>
      <c r="J680" s="195"/>
      <c r="K680" s="195"/>
      <c r="L680" s="195"/>
      <c r="M680" s="195"/>
      <c r="N680" s="195"/>
      <c r="O680" s="195"/>
      <c r="P680" s="195"/>
    </row>
    <row r="681" spans="1:16" ht="15.75" customHeight="1" x14ac:dyDescent="0.2">
      <c r="A681" s="195"/>
      <c r="B681" s="195"/>
      <c r="C681" s="212"/>
      <c r="D681" s="195"/>
      <c r="E681" s="195"/>
      <c r="F681" s="195"/>
      <c r="G681" s="195"/>
      <c r="H681" s="195"/>
      <c r="I681" s="195"/>
      <c r="J681" s="195"/>
      <c r="K681" s="195"/>
      <c r="L681" s="195"/>
      <c r="M681" s="195"/>
      <c r="N681" s="195"/>
      <c r="O681" s="195"/>
      <c r="P681" s="195"/>
    </row>
    <row r="682" spans="1:16" ht="15.75" customHeight="1" x14ac:dyDescent="0.2">
      <c r="A682" s="195"/>
      <c r="B682" s="195"/>
      <c r="C682" s="212"/>
      <c r="D682" s="195"/>
      <c r="E682" s="195"/>
      <c r="F682" s="195"/>
      <c r="G682" s="195"/>
      <c r="H682" s="195"/>
      <c r="I682" s="195"/>
      <c r="J682" s="195"/>
      <c r="K682" s="195"/>
      <c r="L682" s="195"/>
      <c r="M682" s="195"/>
      <c r="N682" s="195"/>
      <c r="O682" s="195"/>
      <c r="P682" s="195"/>
    </row>
    <row r="683" spans="1:16" ht="15.75" customHeight="1" x14ac:dyDescent="0.2">
      <c r="A683" s="195"/>
      <c r="B683" s="195"/>
      <c r="C683" s="212"/>
      <c r="D683" s="195"/>
      <c r="E683" s="195"/>
      <c r="F683" s="195"/>
      <c r="G683" s="195"/>
      <c r="H683" s="195"/>
      <c r="I683" s="195"/>
      <c r="J683" s="195"/>
      <c r="K683" s="195"/>
      <c r="L683" s="195"/>
      <c r="M683" s="195"/>
      <c r="N683" s="195"/>
      <c r="O683" s="195"/>
      <c r="P683" s="195"/>
    </row>
    <row r="684" spans="1:16" ht="15.75" customHeight="1" x14ac:dyDescent="0.2">
      <c r="A684" s="195"/>
      <c r="B684" s="195"/>
      <c r="C684" s="212"/>
      <c r="D684" s="195"/>
      <c r="E684" s="195"/>
      <c r="F684" s="195"/>
      <c r="G684" s="195"/>
      <c r="H684" s="195"/>
      <c r="I684" s="195"/>
      <c r="J684" s="195"/>
      <c r="K684" s="195"/>
      <c r="L684" s="195"/>
      <c r="M684" s="195"/>
      <c r="N684" s="195"/>
      <c r="O684" s="195"/>
      <c r="P684" s="195"/>
    </row>
    <row r="685" spans="1:16" ht="15.75" customHeight="1" x14ac:dyDescent="0.2">
      <c r="A685" s="195"/>
      <c r="B685" s="195"/>
      <c r="C685" s="212"/>
      <c r="D685" s="195"/>
      <c r="E685" s="195"/>
      <c r="F685" s="195"/>
      <c r="G685" s="195"/>
      <c r="H685" s="195"/>
      <c r="I685" s="195"/>
      <c r="J685" s="195"/>
      <c r="K685" s="195"/>
      <c r="L685" s="195"/>
      <c r="M685" s="195"/>
      <c r="N685" s="195"/>
      <c r="O685" s="195"/>
      <c r="P685" s="195"/>
    </row>
    <row r="686" spans="1:16" ht="15.75" customHeight="1" x14ac:dyDescent="0.2">
      <c r="A686" s="195"/>
      <c r="B686" s="195"/>
      <c r="C686" s="212"/>
      <c r="D686" s="195"/>
      <c r="E686" s="195"/>
      <c r="F686" s="195"/>
      <c r="G686" s="195"/>
      <c r="H686" s="195"/>
      <c r="I686" s="195"/>
      <c r="J686" s="195"/>
      <c r="K686" s="195"/>
      <c r="L686" s="195"/>
      <c r="M686" s="195"/>
      <c r="N686" s="195"/>
      <c r="O686" s="195"/>
      <c r="P686" s="195"/>
    </row>
    <row r="687" spans="1:16" ht="15.75" customHeight="1" x14ac:dyDescent="0.2">
      <c r="A687" s="195"/>
      <c r="B687" s="195"/>
      <c r="C687" s="212"/>
      <c r="D687" s="195"/>
      <c r="E687" s="195"/>
      <c r="F687" s="195"/>
      <c r="G687" s="195"/>
      <c r="H687" s="195"/>
      <c r="I687" s="195"/>
      <c r="J687" s="195"/>
      <c r="K687" s="195"/>
      <c r="L687" s="195"/>
      <c r="M687" s="195"/>
      <c r="N687" s="195"/>
      <c r="O687" s="195"/>
      <c r="P687" s="195"/>
    </row>
    <row r="688" spans="1:16" ht="15.75" customHeight="1" x14ac:dyDescent="0.2">
      <c r="A688" s="195"/>
      <c r="B688" s="195"/>
      <c r="C688" s="212"/>
      <c r="D688" s="195"/>
      <c r="E688" s="195"/>
      <c r="F688" s="195"/>
      <c r="G688" s="195"/>
      <c r="H688" s="195"/>
      <c r="I688" s="195"/>
      <c r="J688" s="195"/>
      <c r="K688" s="195"/>
      <c r="L688" s="195"/>
      <c r="M688" s="195"/>
      <c r="N688" s="195"/>
      <c r="O688" s="195"/>
      <c r="P688" s="195"/>
    </row>
    <row r="689" spans="1:16" ht="15.75" customHeight="1" x14ac:dyDescent="0.2">
      <c r="A689" s="195"/>
      <c r="B689" s="195"/>
      <c r="C689" s="212"/>
      <c r="D689" s="195"/>
      <c r="E689" s="195"/>
      <c r="F689" s="195"/>
      <c r="G689" s="195"/>
      <c r="H689" s="195"/>
      <c r="I689" s="195"/>
      <c r="J689" s="195"/>
      <c r="K689" s="195"/>
      <c r="L689" s="195"/>
      <c r="M689" s="195"/>
      <c r="N689" s="195"/>
      <c r="O689" s="195"/>
      <c r="P689" s="195"/>
    </row>
    <row r="690" spans="1:16" ht="15.75" customHeight="1" x14ac:dyDescent="0.2">
      <c r="A690" s="195"/>
      <c r="B690" s="195"/>
      <c r="C690" s="212"/>
      <c r="D690" s="195"/>
      <c r="E690" s="195"/>
      <c r="F690" s="195"/>
      <c r="G690" s="195"/>
      <c r="H690" s="195"/>
      <c r="I690" s="195"/>
      <c r="J690" s="195"/>
      <c r="K690" s="195"/>
      <c r="L690" s="195"/>
      <c r="M690" s="195"/>
      <c r="N690" s="195"/>
      <c r="O690" s="195"/>
      <c r="P690" s="195"/>
    </row>
    <row r="691" spans="1:16" ht="15.75" customHeight="1" x14ac:dyDescent="0.2">
      <c r="A691" s="195"/>
      <c r="B691" s="195"/>
      <c r="C691" s="212"/>
      <c r="D691" s="195"/>
      <c r="E691" s="195"/>
      <c r="F691" s="195"/>
      <c r="G691" s="195"/>
      <c r="H691" s="195"/>
      <c r="I691" s="195"/>
      <c r="J691" s="195"/>
      <c r="K691" s="195"/>
      <c r="L691" s="195"/>
      <c r="M691" s="195"/>
      <c r="N691" s="195"/>
      <c r="O691" s="195"/>
      <c r="P691" s="195"/>
    </row>
    <row r="692" spans="1:16" ht="15.75" customHeight="1" x14ac:dyDescent="0.2">
      <c r="A692" s="195"/>
      <c r="B692" s="195"/>
      <c r="C692" s="212"/>
      <c r="D692" s="195"/>
      <c r="E692" s="195"/>
      <c r="F692" s="195"/>
      <c r="G692" s="195"/>
      <c r="H692" s="195"/>
      <c r="I692" s="195"/>
      <c r="J692" s="195"/>
      <c r="K692" s="195"/>
      <c r="L692" s="195"/>
      <c r="M692" s="195"/>
      <c r="N692" s="195"/>
      <c r="O692" s="195"/>
      <c r="P692" s="195"/>
    </row>
    <row r="693" spans="1:16" ht="15.75" customHeight="1" x14ac:dyDescent="0.2">
      <c r="A693" s="195"/>
      <c r="B693" s="195"/>
      <c r="C693" s="212"/>
      <c r="D693" s="195"/>
      <c r="E693" s="195"/>
      <c r="F693" s="195"/>
      <c r="G693" s="195"/>
      <c r="H693" s="195"/>
      <c r="I693" s="195"/>
      <c r="J693" s="195"/>
      <c r="K693" s="195"/>
      <c r="L693" s="195"/>
      <c r="M693" s="195"/>
      <c r="N693" s="195"/>
      <c r="O693" s="195"/>
      <c r="P693" s="195"/>
    </row>
    <row r="694" spans="1:16" ht="15.75" customHeight="1" x14ac:dyDescent="0.2">
      <c r="A694" s="195"/>
      <c r="B694" s="195"/>
      <c r="C694" s="212"/>
      <c r="D694" s="195"/>
      <c r="E694" s="195"/>
      <c r="F694" s="195"/>
      <c r="G694" s="195"/>
      <c r="H694" s="195"/>
      <c r="I694" s="195"/>
      <c r="J694" s="195"/>
      <c r="K694" s="195"/>
      <c r="L694" s="195"/>
      <c r="M694" s="195"/>
      <c r="N694" s="195"/>
      <c r="O694" s="195"/>
      <c r="P694" s="195"/>
    </row>
    <row r="695" spans="1:16" ht="15.75" customHeight="1" x14ac:dyDescent="0.2">
      <c r="A695" s="195"/>
      <c r="B695" s="195"/>
      <c r="C695" s="212"/>
      <c r="D695" s="195"/>
      <c r="E695" s="195"/>
      <c r="F695" s="195"/>
      <c r="G695" s="195"/>
      <c r="H695" s="195"/>
      <c r="I695" s="195"/>
      <c r="J695" s="195"/>
      <c r="K695" s="195"/>
      <c r="L695" s="195"/>
      <c r="M695" s="195"/>
      <c r="N695" s="195"/>
      <c r="O695" s="195"/>
      <c r="P695" s="195"/>
    </row>
    <row r="696" spans="1:16" ht="15.75" customHeight="1" x14ac:dyDescent="0.2">
      <c r="A696" s="195"/>
      <c r="B696" s="195"/>
      <c r="C696" s="212"/>
      <c r="D696" s="195"/>
      <c r="E696" s="195"/>
      <c r="F696" s="195"/>
      <c r="G696" s="195"/>
      <c r="H696" s="195"/>
      <c r="I696" s="195"/>
      <c r="J696" s="195"/>
      <c r="K696" s="195"/>
      <c r="L696" s="195"/>
      <c r="M696" s="195"/>
      <c r="N696" s="195"/>
      <c r="O696" s="195"/>
      <c r="P696" s="195"/>
    </row>
    <row r="697" spans="1:16" ht="15.75" customHeight="1" x14ac:dyDescent="0.2">
      <c r="A697" s="195"/>
      <c r="B697" s="195"/>
      <c r="C697" s="212"/>
      <c r="D697" s="195"/>
      <c r="E697" s="195"/>
      <c r="F697" s="195"/>
      <c r="G697" s="195"/>
      <c r="H697" s="195"/>
      <c r="I697" s="195"/>
      <c r="J697" s="195"/>
      <c r="K697" s="195"/>
      <c r="L697" s="195"/>
      <c r="M697" s="195"/>
      <c r="N697" s="195"/>
      <c r="O697" s="195"/>
      <c r="P697" s="195"/>
    </row>
    <row r="698" spans="1:16" ht="15.75" customHeight="1" x14ac:dyDescent="0.2">
      <c r="A698" s="195"/>
      <c r="B698" s="195"/>
      <c r="C698" s="212"/>
      <c r="D698" s="195"/>
      <c r="E698" s="195"/>
      <c r="F698" s="195"/>
      <c r="G698" s="195"/>
      <c r="H698" s="195"/>
      <c r="I698" s="195"/>
      <c r="J698" s="195"/>
      <c r="K698" s="195"/>
      <c r="L698" s="195"/>
      <c r="M698" s="195"/>
      <c r="N698" s="195"/>
      <c r="O698" s="195"/>
      <c r="P698" s="195"/>
    </row>
    <row r="699" spans="1:16" ht="15.75" customHeight="1" x14ac:dyDescent="0.2">
      <c r="A699" s="195"/>
      <c r="B699" s="195"/>
      <c r="C699" s="212"/>
      <c r="D699" s="195"/>
      <c r="E699" s="195"/>
      <c r="F699" s="195"/>
      <c r="G699" s="195"/>
      <c r="H699" s="195"/>
      <c r="I699" s="195"/>
      <c r="J699" s="195"/>
      <c r="K699" s="195"/>
      <c r="L699" s="195"/>
      <c r="M699" s="195"/>
      <c r="N699" s="195"/>
      <c r="O699" s="195"/>
      <c r="P699" s="195"/>
    </row>
    <row r="700" spans="1:16" ht="15.75" customHeight="1" x14ac:dyDescent="0.2">
      <c r="A700" s="195"/>
      <c r="B700" s="195"/>
      <c r="C700" s="212"/>
      <c r="D700" s="195"/>
      <c r="E700" s="195"/>
      <c r="F700" s="195"/>
      <c r="G700" s="195"/>
      <c r="H700" s="195"/>
      <c r="I700" s="195"/>
      <c r="J700" s="195"/>
      <c r="K700" s="195"/>
      <c r="L700" s="195"/>
      <c r="M700" s="195"/>
      <c r="N700" s="195"/>
      <c r="O700" s="195"/>
      <c r="P700" s="195"/>
    </row>
    <row r="701" spans="1:16" ht="15.75" customHeight="1" x14ac:dyDescent="0.2">
      <c r="A701" s="195"/>
      <c r="B701" s="195"/>
      <c r="C701" s="212"/>
      <c r="D701" s="195"/>
      <c r="E701" s="195"/>
      <c r="F701" s="195"/>
      <c r="G701" s="195"/>
      <c r="H701" s="195"/>
      <c r="I701" s="195"/>
      <c r="J701" s="195"/>
      <c r="K701" s="195"/>
      <c r="L701" s="195"/>
      <c r="M701" s="195"/>
      <c r="N701" s="195"/>
      <c r="O701" s="195"/>
      <c r="P701" s="195"/>
    </row>
    <row r="702" spans="1:16" ht="15.75" customHeight="1" x14ac:dyDescent="0.2">
      <c r="A702" s="195"/>
      <c r="B702" s="195"/>
      <c r="C702" s="212"/>
      <c r="D702" s="195"/>
      <c r="E702" s="195"/>
      <c r="F702" s="195"/>
      <c r="G702" s="195"/>
      <c r="H702" s="195"/>
      <c r="I702" s="195"/>
      <c r="J702" s="195"/>
      <c r="K702" s="195"/>
      <c r="L702" s="195"/>
      <c r="M702" s="195"/>
      <c r="N702" s="195"/>
      <c r="O702" s="195"/>
      <c r="P702" s="195"/>
    </row>
    <row r="703" spans="1:16" ht="15.75" customHeight="1" x14ac:dyDescent="0.2">
      <c r="A703" s="195"/>
      <c r="B703" s="195"/>
      <c r="C703" s="212"/>
      <c r="D703" s="195"/>
      <c r="E703" s="195"/>
      <c r="F703" s="195"/>
      <c r="G703" s="195"/>
      <c r="H703" s="195"/>
      <c r="I703" s="195"/>
      <c r="J703" s="195"/>
      <c r="K703" s="195"/>
      <c r="L703" s="195"/>
      <c r="M703" s="195"/>
      <c r="N703" s="195"/>
      <c r="O703" s="195"/>
      <c r="P703" s="195"/>
    </row>
    <row r="704" spans="1:16" ht="15.75" customHeight="1" x14ac:dyDescent="0.2">
      <c r="A704" s="195"/>
      <c r="B704" s="195"/>
      <c r="C704" s="212"/>
      <c r="D704" s="195"/>
      <c r="E704" s="195"/>
      <c r="F704" s="195"/>
      <c r="G704" s="195"/>
      <c r="H704" s="195"/>
      <c r="I704" s="195"/>
      <c r="J704" s="195"/>
      <c r="K704" s="195"/>
      <c r="L704" s="195"/>
      <c r="M704" s="195"/>
      <c r="N704" s="195"/>
      <c r="O704" s="195"/>
      <c r="P704" s="195"/>
    </row>
    <row r="705" spans="1:16" ht="15.75" customHeight="1" x14ac:dyDescent="0.2">
      <c r="A705" s="195"/>
      <c r="B705" s="195"/>
      <c r="C705" s="212"/>
      <c r="D705" s="195"/>
      <c r="E705" s="195"/>
      <c r="F705" s="195"/>
      <c r="G705" s="195"/>
      <c r="H705" s="195"/>
      <c r="I705" s="195"/>
      <c r="J705" s="195"/>
      <c r="K705" s="195"/>
      <c r="L705" s="195"/>
      <c r="M705" s="195"/>
      <c r="N705" s="195"/>
      <c r="O705" s="195"/>
      <c r="P705" s="195"/>
    </row>
    <row r="706" spans="1:16" ht="15.75" customHeight="1" x14ac:dyDescent="0.2">
      <c r="A706" s="195"/>
      <c r="B706" s="195"/>
      <c r="C706" s="212"/>
      <c r="D706" s="195"/>
      <c r="E706" s="195"/>
      <c r="F706" s="195"/>
      <c r="G706" s="195"/>
      <c r="H706" s="195"/>
      <c r="I706" s="195"/>
      <c r="J706" s="195"/>
      <c r="K706" s="195"/>
      <c r="L706" s="195"/>
      <c r="M706" s="195"/>
      <c r="N706" s="195"/>
      <c r="O706" s="195"/>
      <c r="P706" s="195"/>
    </row>
    <row r="707" spans="1:16" ht="15.75" customHeight="1" x14ac:dyDescent="0.2">
      <c r="A707" s="195"/>
      <c r="B707" s="195"/>
      <c r="C707" s="212"/>
      <c r="D707" s="195"/>
      <c r="E707" s="195"/>
      <c r="F707" s="195"/>
      <c r="G707" s="195"/>
      <c r="H707" s="195"/>
      <c r="I707" s="195"/>
      <c r="J707" s="195"/>
      <c r="K707" s="195"/>
      <c r="L707" s="195"/>
      <c r="M707" s="195"/>
      <c r="N707" s="195"/>
      <c r="O707" s="195"/>
      <c r="P707" s="195"/>
    </row>
    <row r="708" spans="1:16" ht="15.75" customHeight="1" x14ac:dyDescent="0.2">
      <c r="A708" s="195"/>
      <c r="B708" s="195"/>
      <c r="C708" s="212"/>
      <c r="D708" s="195"/>
      <c r="E708" s="195"/>
      <c r="F708" s="195"/>
      <c r="G708" s="195"/>
      <c r="H708" s="195"/>
      <c r="I708" s="195"/>
      <c r="J708" s="195"/>
      <c r="K708" s="195"/>
      <c r="L708" s="195"/>
      <c r="M708" s="195"/>
      <c r="N708" s="195"/>
      <c r="O708" s="195"/>
      <c r="P708" s="195"/>
    </row>
    <row r="709" spans="1:16" ht="15.75" customHeight="1" x14ac:dyDescent="0.2">
      <c r="A709" s="195"/>
      <c r="B709" s="195"/>
      <c r="C709" s="212"/>
      <c r="D709" s="195"/>
      <c r="E709" s="195"/>
      <c r="F709" s="195"/>
      <c r="G709" s="195"/>
      <c r="H709" s="195"/>
      <c r="I709" s="195"/>
      <c r="J709" s="195"/>
      <c r="K709" s="195"/>
      <c r="L709" s="195"/>
      <c r="M709" s="195"/>
      <c r="N709" s="195"/>
      <c r="O709" s="195"/>
      <c r="P709" s="195"/>
    </row>
    <row r="710" spans="1:16" ht="15.75" customHeight="1" x14ac:dyDescent="0.2">
      <c r="A710" s="195"/>
      <c r="B710" s="195"/>
      <c r="C710" s="212"/>
      <c r="D710" s="195"/>
      <c r="E710" s="195"/>
      <c r="F710" s="195"/>
      <c r="G710" s="195"/>
      <c r="H710" s="195"/>
      <c r="I710" s="195"/>
      <c r="J710" s="195"/>
      <c r="K710" s="195"/>
      <c r="L710" s="195"/>
      <c r="M710" s="195"/>
      <c r="N710" s="195"/>
      <c r="O710" s="195"/>
      <c r="P710" s="195"/>
    </row>
    <row r="711" spans="1:16" ht="15.75" customHeight="1" x14ac:dyDescent="0.2">
      <c r="A711" s="195"/>
      <c r="B711" s="195"/>
      <c r="C711" s="212"/>
      <c r="D711" s="195"/>
      <c r="E711" s="195"/>
      <c r="F711" s="195"/>
      <c r="G711" s="195"/>
      <c r="H711" s="195"/>
      <c r="I711" s="195"/>
      <c r="J711" s="195"/>
      <c r="K711" s="195"/>
      <c r="L711" s="195"/>
      <c r="M711" s="195"/>
      <c r="N711" s="195"/>
      <c r="O711" s="195"/>
      <c r="P711" s="195"/>
    </row>
    <row r="712" spans="1:16" ht="15.75" customHeight="1" x14ac:dyDescent="0.2">
      <c r="A712" s="195"/>
      <c r="B712" s="195"/>
      <c r="C712" s="212"/>
      <c r="D712" s="195"/>
      <c r="E712" s="195"/>
      <c r="F712" s="195"/>
      <c r="G712" s="195"/>
      <c r="H712" s="195"/>
      <c r="I712" s="195"/>
      <c r="J712" s="195"/>
      <c r="K712" s="195"/>
      <c r="L712" s="195"/>
      <c r="M712" s="195"/>
      <c r="N712" s="195"/>
      <c r="O712" s="195"/>
      <c r="P712" s="195"/>
    </row>
    <row r="713" spans="1:16" ht="15.75" customHeight="1" x14ac:dyDescent="0.2">
      <c r="A713" s="195"/>
      <c r="B713" s="195"/>
      <c r="C713" s="212"/>
      <c r="D713" s="195"/>
      <c r="E713" s="195"/>
      <c r="F713" s="195"/>
      <c r="G713" s="195"/>
      <c r="H713" s="195"/>
      <c r="I713" s="195"/>
      <c r="J713" s="195"/>
      <c r="K713" s="195"/>
      <c r="L713" s="195"/>
      <c r="M713" s="195"/>
      <c r="N713" s="195"/>
      <c r="O713" s="195"/>
      <c r="P713" s="195"/>
    </row>
    <row r="714" spans="1:16" ht="15.75" customHeight="1" x14ac:dyDescent="0.2">
      <c r="A714" s="195"/>
      <c r="B714" s="195"/>
      <c r="C714" s="212"/>
      <c r="D714" s="195"/>
      <c r="E714" s="195"/>
      <c r="F714" s="195"/>
      <c r="G714" s="195"/>
      <c r="H714" s="195"/>
      <c r="I714" s="195"/>
      <c r="J714" s="195"/>
      <c r="K714" s="195"/>
      <c r="L714" s="195"/>
      <c r="M714" s="195"/>
      <c r="N714" s="195"/>
      <c r="O714" s="195"/>
      <c r="P714" s="195"/>
    </row>
    <row r="715" spans="1:16" ht="15.75" customHeight="1" x14ac:dyDescent="0.2">
      <c r="A715" s="195"/>
      <c r="B715" s="195"/>
      <c r="C715" s="212"/>
      <c r="D715" s="195"/>
      <c r="E715" s="195"/>
      <c r="F715" s="195"/>
      <c r="G715" s="195"/>
      <c r="H715" s="195"/>
      <c r="I715" s="195"/>
      <c r="J715" s="195"/>
      <c r="K715" s="195"/>
      <c r="L715" s="195"/>
      <c r="M715" s="195"/>
      <c r="N715" s="195"/>
      <c r="O715" s="195"/>
      <c r="P715" s="195"/>
    </row>
    <row r="716" spans="1:16" ht="15.75" customHeight="1" x14ac:dyDescent="0.2">
      <c r="A716" s="195"/>
      <c r="B716" s="195"/>
      <c r="C716" s="212"/>
      <c r="D716" s="195"/>
      <c r="E716" s="195"/>
      <c r="F716" s="195"/>
      <c r="G716" s="195"/>
      <c r="H716" s="195"/>
      <c r="I716" s="195"/>
      <c r="J716" s="195"/>
      <c r="K716" s="195"/>
      <c r="L716" s="195"/>
      <c r="M716" s="195"/>
      <c r="N716" s="195"/>
      <c r="O716" s="195"/>
      <c r="P716" s="195"/>
    </row>
    <row r="717" spans="1:16" ht="15.75" customHeight="1" x14ac:dyDescent="0.2">
      <c r="A717" s="195"/>
      <c r="B717" s="195"/>
      <c r="C717" s="212"/>
      <c r="D717" s="195"/>
      <c r="E717" s="195"/>
      <c r="F717" s="195"/>
      <c r="G717" s="195"/>
      <c r="H717" s="195"/>
      <c r="I717" s="195"/>
      <c r="J717" s="195"/>
      <c r="K717" s="195"/>
      <c r="L717" s="195"/>
      <c r="M717" s="195"/>
      <c r="N717" s="195"/>
      <c r="O717" s="195"/>
      <c r="P717" s="195"/>
    </row>
    <row r="718" spans="1:16" ht="15.75" customHeight="1" x14ac:dyDescent="0.2">
      <c r="A718" s="195"/>
      <c r="B718" s="195"/>
      <c r="C718" s="212"/>
      <c r="D718" s="195"/>
      <c r="E718" s="195"/>
      <c r="F718" s="195"/>
      <c r="G718" s="195"/>
      <c r="H718" s="195"/>
      <c r="I718" s="195"/>
      <c r="J718" s="195"/>
      <c r="K718" s="195"/>
      <c r="L718" s="195"/>
      <c r="M718" s="195"/>
      <c r="N718" s="195"/>
      <c r="O718" s="195"/>
      <c r="P718" s="195"/>
    </row>
    <row r="719" spans="1:16" ht="15.75" customHeight="1" x14ac:dyDescent="0.2">
      <c r="A719" s="195"/>
      <c r="B719" s="195"/>
      <c r="C719" s="212"/>
      <c r="D719" s="195"/>
      <c r="E719" s="195"/>
      <c r="F719" s="195"/>
      <c r="G719" s="195"/>
      <c r="H719" s="195"/>
      <c r="I719" s="195"/>
      <c r="J719" s="195"/>
      <c r="K719" s="195"/>
      <c r="L719" s="195"/>
      <c r="M719" s="195"/>
      <c r="N719" s="195"/>
      <c r="O719" s="195"/>
      <c r="P719" s="195"/>
    </row>
    <row r="720" spans="1:16" ht="15.75" customHeight="1" x14ac:dyDescent="0.2">
      <c r="A720" s="195"/>
      <c r="B720" s="195"/>
      <c r="C720" s="212"/>
      <c r="D720" s="195"/>
      <c r="E720" s="195"/>
      <c r="F720" s="195"/>
      <c r="G720" s="195"/>
      <c r="H720" s="195"/>
      <c r="I720" s="195"/>
      <c r="J720" s="195"/>
      <c r="K720" s="195"/>
      <c r="L720" s="195"/>
      <c r="M720" s="195"/>
      <c r="N720" s="195"/>
      <c r="O720" s="195"/>
      <c r="P720" s="195"/>
    </row>
    <row r="721" spans="1:16" ht="15.75" customHeight="1" x14ac:dyDescent="0.2">
      <c r="A721" s="195"/>
      <c r="B721" s="195"/>
      <c r="C721" s="212"/>
      <c r="D721" s="195"/>
      <c r="E721" s="195"/>
      <c r="F721" s="195"/>
      <c r="G721" s="195"/>
      <c r="H721" s="195"/>
      <c r="I721" s="195"/>
      <c r="J721" s="195"/>
      <c r="K721" s="195"/>
      <c r="L721" s="195"/>
      <c r="M721" s="195"/>
      <c r="N721" s="195"/>
      <c r="O721" s="195"/>
      <c r="P721" s="195"/>
    </row>
    <row r="722" spans="1:16" ht="15.75" customHeight="1" x14ac:dyDescent="0.2">
      <c r="A722" s="195"/>
      <c r="B722" s="195"/>
      <c r="C722" s="212"/>
      <c r="D722" s="195"/>
      <c r="E722" s="195"/>
      <c r="F722" s="195"/>
      <c r="G722" s="195"/>
      <c r="H722" s="195"/>
      <c r="I722" s="195"/>
      <c r="J722" s="195"/>
      <c r="K722" s="195"/>
      <c r="L722" s="195"/>
      <c r="M722" s="195"/>
      <c r="N722" s="195"/>
      <c r="O722" s="195"/>
      <c r="P722" s="195"/>
    </row>
    <row r="723" spans="1:16" ht="15.75" customHeight="1" x14ac:dyDescent="0.2">
      <c r="A723" s="195"/>
      <c r="B723" s="195"/>
      <c r="C723" s="212"/>
      <c r="D723" s="195"/>
      <c r="E723" s="195"/>
      <c r="F723" s="195"/>
      <c r="G723" s="195"/>
      <c r="H723" s="195"/>
      <c r="I723" s="195"/>
      <c r="J723" s="195"/>
      <c r="K723" s="195"/>
      <c r="L723" s="195"/>
      <c r="M723" s="195"/>
      <c r="N723" s="195"/>
      <c r="O723" s="195"/>
      <c r="P723" s="195"/>
    </row>
    <row r="724" spans="1:16" ht="15.75" customHeight="1" x14ac:dyDescent="0.2">
      <c r="A724" s="195"/>
      <c r="B724" s="195"/>
      <c r="C724" s="212"/>
      <c r="D724" s="195"/>
      <c r="E724" s="195"/>
      <c r="F724" s="195"/>
      <c r="G724" s="195"/>
      <c r="H724" s="195"/>
      <c r="I724" s="195"/>
      <c r="J724" s="195"/>
      <c r="K724" s="195"/>
      <c r="L724" s="195"/>
      <c r="M724" s="195"/>
      <c r="N724" s="195"/>
      <c r="O724" s="195"/>
      <c r="P724" s="195"/>
    </row>
    <row r="725" spans="1:16" ht="15.75" customHeight="1" x14ac:dyDescent="0.2">
      <c r="A725" s="195"/>
      <c r="B725" s="195"/>
      <c r="C725" s="212"/>
      <c r="D725" s="195"/>
      <c r="E725" s="195"/>
      <c r="F725" s="195"/>
      <c r="G725" s="195"/>
      <c r="H725" s="195"/>
      <c r="I725" s="195"/>
      <c r="J725" s="195"/>
      <c r="K725" s="195"/>
      <c r="L725" s="195"/>
      <c r="M725" s="195"/>
      <c r="N725" s="195"/>
      <c r="O725" s="195"/>
      <c r="P725" s="195"/>
    </row>
    <row r="726" spans="1:16" ht="15.75" customHeight="1" x14ac:dyDescent="0.2">
      <c r="A726" s="195"/>
      <c r="B726" s="195"/>
      <c r="C726" s="212"/>
      <c r="D726" s="195"/>
      <c r="E726" s="195"/>
      <c r="F726" s="195"/>
      <c r="G726" s="195"/>
      <c r="H726" s="195"/>
      <c r="I726" s="195"/>
      <c r="J726" s="195"/>
      <c r="K726" s="195"/>
      <c r="L726" s="195"/>
      <c r="M726" s="195"/>
      <c r="N726" s="195"/>
      <c r="O726" s="195"/>
      <c r="P726" s="195"/>
    </row>
    <row r="727" spans="1:16" ht="15.75" customHeight="1" x14ac:dyDescent="0.2">
      <c r="A727" s="195"/>
      <c r="B727" s="195"/>
      <c r="C727" s="212"/>
      <c r="D727" s="195"/>
      <c r="E727" s="195"/>
      <c r="F727" s="195"/>
      <c r="G727" s="195"/>
      <c r="H727" s="195"/>
      <c r="I727" s="195"/>
      <c r="J727" s="195"/>
      <c r="K727" s="195"/>
      <c r="L727" s="195"/>
      <c r="M727" s="195"/>
      <c r="N727" s="195"/>
      <c r="O727" s="195"/>
      <c r="P727" s="195"/>
    </row>
    <row r="728" spans="1:16" ht="15.75" customHeight="1" x14ac:dyDescent="0.2">
      <c r="A728" s="195"/>
      <c r="B728" s="195"/>
      <c r="C728" s="212"/>
      <c r="D728" s="195"/>
      <c r="E728" s="195"/>
      <c r="F728" s="195"/>
      <c r="G728" s="195"/>
      <c r="H728" s="195"/>
      <c r="I728" s="195"/>
      <c r="J728" s="195"/>
      <c r="K728" s="195"/>
      <c r="L728" s="195"/>
      <c r="M728" s="195"/>
      <c r="N728" s="195"/>
      <c r="O728" s="195"/>
      <c r="P728" s="195"/>
    </row>
    <row r="729" spans="1:16" ht="15.75" customHeight="1" x14ac:dyDescent="0.2">
      <c r="A729" s="195"/>
      <c r="B729" s="195"/>
      <c r="C729" s="212"/>
      <c r="D729" s="195"/>
      <c r="E729" s="195"/>
      <c r="F729" s="195"/>
      <c r="G729" s="195"/>
      <c r="H729" s="195"/>
      <c r="I729" s="195"/>
      <c r="J729" s="195"/>
      <c r="K729" s="195"/>
      <c r="L729" s="195"/>
      <c r="M729" s="195"/>
      <c r="N729" s="195"/>
      <c r="O729" s="195"/>
      <c r="P729" s="195"/>
    </row>
    <row r="730" spans="1:16" ht="15.75" customHeight="1" x14ac:dyDescent="0.2">
      <c r="A730" s="195"/>
      <c r="B730" s="195"/>
      <c r="C730" s="212"/>
      <c r="D730" s="195"/>
      <c r="E730" s="195"/>
      <c r="F730" s="195"/>
      <c r="G730" s="195"/>
      <c r="H730" s="195"/>
      <c r="I730" s="195"/>
      <c r="J730" s="195"/>
      <c r="K730" s="195"/>
      <c r="L730" s="195"/>
      <c r="M730" s="195"/>
      <c r="N730" s="195"/>
      <c r="O730" s="195"/>
      <c r="P730" s="195"/>
    </row>
    <row r="731" spans="1:16" ht="15.75" customHeight="1" x14ac:dyDescent="0.2">
      <c r="A731" s="195"/>
      <c r="B731" s="195"/>
      <c r="C731" s="212"/>
      <c r="D731" s="195"/>
      <c r="E731" s="195"/>
      <c r="F731" s="195"/>
      <c r="G731" s="195"/>
      <c r="H731" s="195"/>
      <c r="I731" s="195"/>
      <c r="J731" s="195"/>
      <c r="K731" s="195"/>
      <c r="L731" s="195"/>
      <c r="M731" s="195"/>
      <c r="N731" s="195"/>
      <c r="O731" s="195"/>
      <c r="P731" s="195"/>
    </row>
    <row r="732" spans="1:16" ht="15.75" customHeight="1" x14ac:dyDescent="0.2">
      <c r="A732" s="195"/>
      <c r="B732" s="195"/>
      <c r="C732" s="212"/>
      <c r="D732" s="195"/>
      <c r="E732" s="195"/>
      <c r="F732" s="195"/>
      <c r="G732" s="195"/>
      <c r="H732" s="195"/>
      <c r="I732" s="195"/>
      <c r="J732" s="195"/>
      <c r="K732" s="195"/>
      <c r="L732" s="195"/>
      <c r="M732" s="195"/>
      <c r="N732" s="195"/>
      <c r="O732" s="195"/>
      <c r="P732" s="195"/>
    </row>
    <row r="733" spans="1:16" ht="15.75" customHeight="1" x14ac:dyDescent="0.2">
      <c r="A733" s="195"/>
      <c r="B733" s="195"/>
      <c r="C733" s="212"/>
      <c r="D733" s="195"/>
      <c r="E733" s="195"/>
      <c r="F733" s="195"/>
      <c r="G733" s="195"/>
      <c r="H733" s="195"/>
      <c r="I733" s="195"/>
      <c r="J733" s="195"/>
      <c r="K733" s="195"/>
      <c r="L733" s="195"/>
      <c r="M733" s="195"/>
      <c r="N733" s="195"/>
      <c r="O733" s="195"/>
      <c r="P733" s="195"/>
    </row>
    <row r="734" spans="1:16" ht="15.75" customHeight="1" x14ac:dyDescent="0.2">
      <c r="A734" s="195"/>
      <c r="B734" s="195"/>
      <c r="C734" s="212"/>
      <c r="D734" s="195"/>
      <c r="E734" s="195"/>
      <c r="F734" s="195"/>
      <c r="G734" s="195"/>
      <c r="H734" s="195"/>
      <c r="I734" s="195"/>
      <c r="J734" s="195"/>
      <c r="K734" s="195"/>
      <c r="L734" s="195"/>
      <c r="M734" s="195"/>
      <c r="N734" s="195"/>
      <c r="O734" s="195"/>
      <c r="P734" s="195"/>
    </row>
    <row r="735" spans="1:16" ht="15.75" customHeight="1" x14ac:dyDescent="0.2">
      <c r="A735" s="195"/>
      <c r="B735" s="195"/>
      <c r="C735" s="212"/>
      <c r="D735" s="195"/>
      <c r="E735" s="195"/>
      <c r="F735" s="195"/>
      <c r="G735" s="195"/>
      <c r="H735" s="195"/>
      <c r="I735" s="195"/>
      <c r="J735" s="195"/>
      <c r="K735" s="195"/>
      <c r="L735" s="195"/>
      <c r="M735" s="195"/>
      <c r="N735" s="195"/>
      <c r="O735" s="195"/>
      <c r="P735" s="195"/>
    </row>
    <row r="736" spans="1:16" ht="15.75" customHeight="1" x14ac:dyDescent="0.2">
      <c r="A736" s="195"/>
      <c r="B736" s="195"/>
      <c r="C736" s="212"/>
      <c r="D736" s="195"/>
      <c r="E736" s="195"/>
      <c r="F736" s="195"/>
      <c r="G736" s="195"/>
      <c r="H736" s="195"/>
      <c r="I736" s="195"/>
      <c r="J736" s="195"/>
      <c r="K736" s="195"/>
      <c r="L736" s="195"/>
      <c r="M736" s="195"/>
      <c r="N736" s="195"/>
      <c r="O736" s="195"/>
      <c r="P736" s="195"/>
    </row>
    <row r="737" spans="1:16" ht="15.75" customHeight="1" x14ac:dyDescent="0.2">
      <c r="A737" s="195"/>
      <c r="B737" s="195"/>
      <c r="C737" s="212"/>
      <c r="D737" s="195"/>
      <c r="E737" s="195"/>
      <c r="F737" s="195"/>
      <c r="G737" s="195"/>
      <c r="H737" s="195"/>
      <c r="I737" s="195"/>
      <c r="J737" s="195"/>
      <c r="K737" s="195"/>
      <c r="L737" s="195"/>
      <c r="M737" s="195"/>
      <c r="N737" s="195"/>
      <c r="O737" s="195"/>
      <c r="P737" s="195"/>
    </row>
    <row r="738" spans="1:16" ht="15.75" customHeight="1" x14ac:dyDescent="0.2">
      <c r="A738" s="195"/>
      <c r="B738" s="195"/>
      <c r="C738" s="212"/>
      <c r="D738" s="195"/>
      <c r="E738" s="195"/>
      <c r="F738" s="195"/>
      <c r="G738" s="195"/>
      <c r="H738" s="195"/>
      <c r="I738" s="195"/>
      <c r="J738" s="195"/>
      <c r="K738" s="195"/>
      <c r="L738" s="195"/>
      <c r="M738" s="195"/>
      <c r="N738" s="195"/>
      <c r="O738" s="195"/>
      <c r="P738" s="195"/>
    </row>
    <row r="739" spans="1:16" ht="15.75" customHeight="1" x14ac:dyDescent="0.2">
      <c r="A739" s="195"/>
      <c r="B739" s="195"/>
      <c r="C739" s="212"/>
      <c r="D739" s="195"/>
      <c r="E739" s="195"/>
      <c r="F739" s="195"/>
      <c r="G739" s="195"/>
      <c r="H739" s="195"/>
      <c r="I739" s="195"/>
      <c r="J739" s="195"/>
      <c r="K739" s="195"/>
      <c r="L739" s="195"/>
      <c r="M739" s="195"/>
      <c r="N739" s="195"/>
      <c r="O739" s="195"/>
      <c r="P739" s="195"/>
    </row>
    <row r="740" spans="1:16" ht="15.75" customHeight="1" x14ac:dyDescent="0.2">
      <c r="A740" s="195"/>
      <c r="B740" s="195"/>
      <c r="C740" s="212"/>
      <c r="D740" s="195"/>
      <c r="E740" s="195"/>
      <c r="F740" s="195"/>
      <c r="G740" s="195"/>
      <c r="H740" s="195"/>
      <c r="I740" s="195"/>
      <c r="J740" s="195"/>
      <c r="K740" s="195"/>
      <c r="L740" s="195"/>
      <c r="M740" s="195"/>
      <c r="N740" s="195"/>
      <c r="O740" s="195"/>
      <c r="P740" s="195"/>
    </row>
    <row r="741" spans="1:16" ht="15.75" customHeight="1" x14ac:dyDescent="0.2">
      <c r="A741" s="195"/>
      <c r="B741" s="195"/>
      <c r="C741" s="212"/>
      <c r="D741" s="195"/>
      <c r="E741" s="195"/>
      <c r="F741" s="195"/>
      <c r="G741" s="195"/>
      <c r="H741" s="195"/>
      <c r="I741" s="195"/>
      <c r="J741" s="195"/>
      <c r="K741" s="195"/>
      <c r="L741" s="195"/>
      <c r="M741" s="195"/>
      <c r="N741" s="195"/>
      <c r="O741" s="195"/>
      <c r="P741" s="195"/>
    </row>
    <row r="742" spans="1:16" ht="15.75" customHeight="1" x14ac:dyDescent="0.2">
      <c r="A742" s="195"/>
      <c r="B742" s="195"/>
      <c r="C742" s="212"/>
      <c r="D742" s="195"/>
      <c r="E742" s="195"/>
      <c r="F742" s="195"/>
      <c r="G742" s="195"/>
      <c r="H742" s="195"/>
      <c r="I742" s="195"/>
      <c r="J742" s="195"/>
      <c r="K742" s="195"/>
      <c r="L742" s="195"/>
      <c r="M742" s="195"/>
      <c r="N742" s="195"/>
      <c r="O742" s="195"/>
      <c r="P742" s="195"/>
    </row>
    <row r="743" spans="1:16" ht="15.75" customHeight="1" x14ac:dyDescent="0.2">
      <c r="A743" s="195"/>
      <c r="B743" s="195"/>
      <c r="C743" s="212"/>
      <c r="D743" s="195"/>
      <c r="E743" s="195"/>
      <c r="F743" s="195"/>
      <c r="G743" s="195"/>
      <c r="H743" s="195"/>
      <c r="I743" s="195"/>
      <c r="J743" s="195"/>
      <c r="K743" s="195"/>
      <c r="L743" s="195"/>
      <c r="M743" s="195"/>
      <c r="N743" s="195"/>
      <c r="O743" s="195"/>
      <c r="P743" s="195"/>
    </row>
    <row r="744" spans="1:16" ht="15.75" customHeight="1" x14ac:dyDescent="0.2">
      <c r="A744" s="195"/>
      <c r="B744" s="195"/>
      <c r="C744" s="212"/>
      <c r="D744" s="195"/>
      <c r="E744" s="195"/>
      <c r="F744" s="195"/>
      <c r="G744" s="195"/>
      <c r="H744" s="195"/>
      <c r="I744" s="195"/>
      <c r="J744" s="195"/>
      <c r="K744" s="195"/>
      <c r="L744" s="195"/>
      <c r="M744" s="195"/>
      <c r="N744" s="195"/>
      <c r="O744" s="195"/>
      <c r="P744" s="195"/>
    </row>
    <row r="745" spans="1:16" ht="15.75" customHeight="1" x14ac:dyDescent="0.2">
      <c r="A745" s="195"/>
      <c r="B745" s="195"/>
      <c r="C745" s="212"/>
      <c r="D745" s="195"/>
      <c r="E745" s="195"/>
      <c r="F745" s="195"/>
      <c r="G745" s="195"/>
      <c r="H745" s="195"/>
      <c r="I745" s="195"/>
      <c r="J745" s="195"/>
      <c r="K745" s="195"/>
      <c r="L745" s="195"/>
      <c r="M745" s="195"/>
      <c r="N745" s="195"/>
      <c r="O745" s="195"/>
      <c r="P745" s="195"/>
    </row>
    <row r="746" spans="1:16" ht="15.75" customHeight="1" x14ac:dyDescent="0.2">
      <c r="A746" s="195"/>
      <c r="B746" s="195"/>
      <c r="C746" s="212"/>
      <c r="D746" s="195"/>
      <c r="E746" s="195"/>
      <c r="F746" s="195"/>
      <c r="G746" s="195"/>
      <c r="H746" s="195"/>
      <c r="I746" s="195"/>
      <c r="J746" s="195"/>
      <c r="K746" s="195"/>
      <c r="L746" s="195"/>
      <c r="M746" s="195"/>
      <c r="N746" s="195"/>
      <c r="O746" s="195"/>
      <c r="P746" s="195"/>
    </row>
    <row r="747" spans="1:16" ht="15.75" customHeight="1" x14ac:dyDescent="0.2">
      <c r="A747" s="195"/>
      <c r="B747" s="195"/>
      <c r="C747" s="212"/>
      <c r="D747" s="195"/>
      <c r="E747" s="195"/>
      <c r="F747" s="195"/>
      <c r="G747" s="195"/>
      <c r="H747" s="195"/>
      <c r="I747" s="195"/>
      <c r="J747" s="195"/>
      <c r="K747" s="195"/>
      <c r="L747" s="195"/>
      <c r="M747" s="195"/>
      <c r="N747" s="195"/>
      <c r="O747" s="195"/>
      <c r="P747" s="195"/>
    </row>
    <row r="748" spans="1:16" ht="15.75" customHeight="1" x14ac:dyDescent="0.2">
      <c r="A748" s="195"/>
      <c r="B748" s="195"/>
      <c r="C748" s="212"/>
      <c r="D748" s="195"/>
      <c r="E748" s="195"/>
      <c r="F748" s="195"/>
      <c r="G748" s="195"/>
      <c r="H748" s="195"/>
      <c r="I748" s="195"/>
      <c r="J748" s="195"/>
      <c r="K748" s="195"/>
      <c r="L748" s="195"/>
      <c r="M748" s="195"/>
      <c r="N748" s="195"/>
      <c r="O748" s="195"/>
      <c r="P748" s="195"/>
    </row>
    <row r="749" spans="1:16" ht="15.75" customHeight="1" x14ac:dyDescent="0.2">
      <c r="A749" s="195"/>
      <c r="B749" s="195"/>
      <c r="C749" s="212"/>
      <c r="D749" s="195"/>
      <c r="E749" s="195"/>
      <c r="F749" s="195"/>
      <c r="G749" s="195"/>
      <c r="H749" s="195"/>
      <c r="I749" s="195"/>
      <c r="J749" s="195"/>
      <c r="K749" s="195"/>
      <c r="L749" s="195"/>
      <c r="M749" s="195"/>
      <c r="N749" s="195"/>
      <c r="O749" s="195"/>
      <c r="P749" s="195"/>
    </row>
    <row r="750" spans="1:16" ht="15.75" customHeight="1" x14ac:dyDescent="0.2">
      <c r="A750" s="195"/>
      <c r="B750" s="195"/>
      <c r="C750" s="212"/>
      <c r="D750" s="195"/>
      <c r="E750" s="195"/>
      <c r="F750" s="195"/>
      <c r="G750" s="195"/>
      <c r="H750" s="195"/>
      <c r="I750" s="195"/>
      <c r="J750" s="195"/>
      <c r="K750" s="195"/>
      <c r="L750" s="195"/>
      <c r="M750" s="195"/>
      <c r="N750" s="195"/>
      <c r="O750" s="195"/>
      <c r="P750" s="195"/>
    </row>
    <row r="751" spans="1:16" ht="15.75" customHeight="1" x14ac:dyDescent="0.2">
      <c r="A751" s="195"/>
      <c r="B751" s="195"/>
      <c r="C751" s="212"/>
      <c r="D751" s="195"/>
      <c r="E751" s="195"/>
      <c r="F751" s="195"/>
      <c r="G751" s="195"/>
      <c r="H751" s="195"/>
      <c r="I751" s="195"/>
      <c r="J751" s="195"/>
      <c r="K751" s="195"/>
      <c r="L751" s="195"/>
      <c r="M751" s="195"/>
      <c r="N751" s="195"/>
      <c r="O751" s="195"/>
      <c r="P751" s="195"/>
    </row>
    <row r="752" spans="1:16" ht="15.75" customHeight="1" x14ac:dyDescent="0.2">
      <c r="A752" s="195"/>
      <c r="B752" s="195"/>
      <c r="C752" s="212"/>
      <c r="D752" s="195"/>
      <c r="E752" s="195"/>
      <c r="F752" s="195"/>
      <c r="G752" s="195"/>
      <c r="H752" s="195"/>
      <c r="I752" s="195"/>
      <c r="J752" s="195"/>
      <c r="K752" s="195"/>
      <c r="L752" s="195"/>
      <c r="M752" s="195"/>
      <c r="N752" s="195"/>
      <c r="O752" s="195"/>
      <c r="P752" s="195"/>
    </row>
    <row r="753" spans="1:16" ht="15.75" customHeight="1" x14ac:dyDescent="0.2">
      <c r="A753" s="195"/>
      <c r="B753" s="195"/>
      <c r="C753" s="212"/>
      <c r="D753" s="195"/>
      <c r="E753" s="195"/>
      <c r="F753" s="195"/>
      <c r="G753" s="195"/>
      <c r="H753" s="195"/>
      <c r="I753" s="195"/>
      <c r="J753" s="195"/>
      <c r="K753" s="195"/>
      <c r="L753" s="195"/>
      <c r="M753" s="195"/>
      <c r="N753" s="195"/>
      <c r="O753" s="195"/>
      <c r="P753" s="195"/>
    </row>
    <row r="754" spans="1:16" ht="15.75" customHeight="1" x14ac:dyDescent="0.2">
      <c r="A754" s="195"/>
      <c r="B754" s="195"/>
      <c r="C754" s="212"/>
      <c r="D754" s="195"/>
      <c r="E754" s="195"/>
      <c r="F754" s="195"/>
      <c r="G754" s="195"/>
      <c r="H754" s="195"/>
      <c r="I754" s="195"/>
      <c r="J754" s="195"/>
      <c r="K754" s="195"/>
      <c r="L754" s="195"/>
      <c r="M754" s="195"/>
      <c r="N754" s="195"/>
      <c r="O754" s="195"/>
      <c r="P754" s="195"/>
    </row>
    <row r="755" spans="1:16" ht="15.75" customHeight="1" x14ac:dyDescent="0.2">
      <c r="A755" s="195"/>
      <c r="B755" s="195"/>
      <c r="C755" s="212"/>
      <c r="D755" s="195"/>
      <c r="E755" s="195"/>
      <c r="F755" s="195"/>
      <c r="G755" s="195"/>
      <c r="H755" s="195"/>
      <c r="I755" s="195"/>
      <c r="J755" s="195"/>
      <c r="K755" s="195"/>
      <c r="L755" s="195"/>
      <c r="M755" s="195"/>
      <c r="N755" s="195"/>
      <c r="O755" s="195"/>
      <c r="P755" s="195"/>
    </row>
    <row r="756" spans="1:16" ht="15.75" customHeight="1" x14ac:dyDescent="0.2">
      <c r="A756" s="195"/>
      <c r="B756" s="195"/>
      <c r="C756" s="212"/>
      <c r="D756" s="195"/>
      <c r="E756" s="195"/>
      <c r="F756" s="195"/>
      <c r="G756" s="195"/>
      <c r="H756" s="195"/>
      <c r="I756" s="195"/>
      <c r="J756" s="195"/>
      <c r="K756" s="195"/>
      <c r="L756" s="195"/>
      <c r="M756" s="195"/>
      <c r="N756" s="195"/>
      <c r="O756" s="195"/>
      <c r="P756" s="195"/>
    </row>
    <row r="757" spans="1:16" ht="15.75" customHeight="1" x14ac:dyDescent="0.2">
      <c r="A757" s="195"/>
      <c r="B757" s="195"/>
      <c r="C757" s="212"/>
      <c r="D757" s="195"/>
      <c r="E757" s="195"/>
      <c r="F757" s="195"/>
      <c r="G757" s="195"/>
      <c r="H757" s="195"/>
      <c r="I757" s="195"/>
      <c r="J757" s="195"/>
      <c r="K757" s="195"/>
      <c r="L757" s="195"/>
      <c r="M757" s="195"/>
      <c r="N757" s="195"/>
      <c r="O757" s="195"/>
      <c r="P757" s="195"/>
    </row>
    <row r="758" spans="1:16" ht="15.75" customHeight="1" x14ac:dyDescent="0.2">
      <c r="A758" s="195"/>
      <c r="B758" s="195"/>
      <c r="C758" s="212"/>
      <c r="D758" s="195"/>
      <c r="E758" s="195"/>
      <c r="F758" s="195"/>
      <c r="G758" s="195"/>
      <c r="H758" s="195"/>
      <c r="I758" s="195"/>
      <c r="J758" s="195"/>
      <c r="K758" s="195"/>
      <c r="L758" s="195"/>
      <c r="M758" s="195"/>
      <c r="N758" s="195"/>
      <c r="O758" s="195"/>
      <c r="P758" s="195"/>
    </row>
    <row r="759" spans="1:16" ht="15.75" customHeight="1" x14ac:dyDescent="0.2">
      <c r="A759" s="195"/>
      <c r="B759" s="195"/>
      <c r="C759" s="212"/>
      <c r="D759" s="195"/>
      <c r="E759" s="195"/>
      <c r="F759" s="195"/>
      <c r="G759" s="195"/>
      <c r="H759" s="195"/>
      <c r="I759" s="195"/>
      <c r="J759" s="195"/>
      <c r="K759" s="195"/>
      <c r="L759" s="195"/>
      <c r="M759" s="195"/>
      <c r="N759" s="195"/>
      <c r="O759" s="195"/>
      <c r="P759" s="195"/>
    </row>
    <row r="760" spans="1:16" ht="15.75" customHeight="1" x14ac:dyDescent="0.2">
      <c r="A760" s="195"/>
      <c r="B760" s="195"/>
      <c r="C760" s="212"/>
      <c r="D760" s="195"/>
      <c r="E760" s="195"/>
      <c r="F760" s="195"/>
      <c r="G760" s="195"/>
      <c r="H760" s="195"/>
      <c r="I760" s="195"/>
      <c r="J760" s="195"/>
      <c r="K760" s="195"/>
      <c r="L760" s="195"/>
      <c r="M760" s="195"/>
      <c r="N760" s="195"/>
      <c r="O760" s="195"/>
      <c r="P760" s="195"/>
    </row>
    <row r="761" spans="1:16" ht="15.75" customHeight="1" x14ac:dyDescent="0.2">
      <c r="A761" s="195"/>
      <c r="B761" s="195"/>
      <c r="C761" s="212"/>
      <c r="D761" s="195"/>
      <c r="E761" s="195"/>
      <c r="F761" s="195"/>
      <c r="G761" s="195"/>
      <c r="H761" s="195"/>
      <c r="I761" s="195"/>
      <c r="J761" s="195"/>
      <c r="K761" s="195"/>
      <c r="L761" s="195"/>
      <c r="M761" s="195"/>
      <c r="N761" s="195"/>
      <c r="O761" s="195"/>
      <c r="P761" s="195"/>
    </row>
    <row r="762" spans="1:16" ht="15.75" customHeight="1" x14ac:dyDescent="0.2">
      <c r="A762" s="195"/>
      <c r="B762" s="195"/>
      <c r="C762" s="212"/>
      <c r="D762" s="195"/>
      <c r="E762" s="195"/>
      <c r="F762" s="195"/>
      <c r="G762" s="195"/>
      <c r="H762" s="195"/>
      <c r="I762" s="195"/>
      <c r="J762" s="195"/>
      <c r="K762" s="195"/>
      <c r="L762" s="195"/>
      <c r="M762" s="195"/>
      <c r="N762" s="195"/>
      <c r="O762" s="195"/>
      <c r="P762" s="195"/>
    </row>
    <row r="763" spans="1:16" ht="15.75" customHeight="1" x14ac:dyDescent="0.2">
      <c r="A763" s="195"/>
      <c r="B763" s="195"/>
      <c r="C763" s="212"/>
      <c r="D763" s="195"/>
      <c r="E763" s="195"/>
      <c r="F763" s="195"/>
      <c r="G763" s="195"/>
      <c r="H763" s="195"/>
      <c r="I763" s="195"/>
      <c r="J763" s="195"/>
      <c r="K763" s="195"/>
      <c r="L763" s="195"/>
      <c r="M763" s="195"/>
      <c r="N763" s="195"/>
      <c r="O763" s="195"/>
      <c r="P763" s="195"/>
    </row>
    <row r="764" spans="1:16" ht="15.75" customHeight="1" x14ac:dyDescent="0.2">
      <c r="A764" s="195"/>
      <c r="B764" s="195"/>
      <c r="C764" s="212"/>
      <c r="D764" s="195"/>
      <c r="E764" s="195"/>
      <c r="F764" s="195"/>
      <c r="G764" s="195"/>
      <c r="H764" s="195"/>
      <c r="I764" s="195"/>
      <c r="J764" s="195"/>
      <c r="K764" s="195"/>
      <c r="L764" s="195"/>
      <c r="M764" s="195"/>
      <c r="N764" s="195"/>
      <c r="O764" s="195"/>
      <c r="P764" s="195"/>
    </row>
    <row r="765" spans="1:16" ht="15.75" customHeight="1" x14ac:dyDescent="0.2">
      <c r="A765" s="195"/>
      <c r="B765" s="195"/>
      <c r="C765" s="212"/>
      <c r="D765" s="195"/>
      <c r="E765" s="195"/>
      <c r="F765" s="195"/>
      <c r="G765" s="195"/>
      <c r="H765" s="195"/>
      <c r="I765" s="195"/>
      <c r="J765" s="195"/>
      <c r="K765" s="195"/>
      <c r="L765" s="195"/>
      <c r="M765" s="195"/>
      <c r="N765" s="195"/>
      <c r="O765" s="195"/>
      <c r="P765" s="195"/>
    </row>
    <row r="766" spans="1:16" ht="15.75" customHeight="1" x14ac:dyDescent="0.2">
      <c r="A766" s="195"/>
      <c r="B766" s="195"/>
      <c r="C766" s="212"/>
      <c r="D766" s="195"/>
      <c r="E766" s="195"/>
      <c r="F766" s="195"/>
      <c r="G766" s="195"/>
      <c r="H766" s="195"/>
      <c r="I766" s="195"/>
      <c r="J766" s="195"/>
      <c r="K766" s="195"/>
      <c r="L766" s="195"/>
      <c r="M766" s="195"/>
      <c r="N766" s="195"/>
      <c r="O766" s="195"/>
      <c r="P766" s="195"/>
    </row>
    <row r="767" spans="1:16" ht="15.75" customHeight="1" x14ac:dyDescent="0.2">
      <c r="A767" s="195"/>
      <c r="B767" s="195"/>
      <c r="C767" s="212"/>
      <c r="D767" s="195"/>
      <c r="E767" s="195"/>
      <c r="F767" s="195"/>
      <c r="G767" s="195"/>
      <c r="H767" s="195"/>
      <c r="I767" s="195"/>
      <c r="J767" s="195"/>
      <c r="K767" s="195"/>
      <c r="L767" s="195"/>
      <c r="M767" s="195"/>
      <c r="N767" s="195"/>
      <c r="O767" s="195"/>
      <c r="P767" s="195"/>
    </row>
    <row r="768" spans="1:16" ht="15.75" customHeight="1" x14ac:dyDescent="0.2">
      <c r="A768" s="195"/>
      <c r="B768" s="195"/>
      <c r="C768" s="212"/>
      <c r="D768" s="195"/>
      <c r="E768" s="195"/>
      <c r="F768" s="195"/>
      <c r="G768" s="195"/>
      <c r="H768" s="195"/>
      <c r="I768" s="195"/>
      <c r="J768" s="195"/>
      <c r="K768" s="195"/>
      <c r="L768" s="195"/>
      <c r="M768" s="195"/>
      <c r="N768" s="195"/>
      <c r="O768" s="195"/>
      <c r="P768" s="195"/>
    </row>
    <row r="769" spans="1:16" ht="15.75" customHeight="1" x14ac:dyDescent="0.2">
      <c r="A769" s="195"/>
      <c r="B769" s="195"/>
      <c r="C769" s="212"/>
      <c r="D769" s="195"/>
      <c r="E769" s="195"/>
      <c r="F769" s="195"/>
      <c r="G769" s="195"/>
      <c r="H769" s="195"/>
      <c r="I769" s="195"/>
      <c r="J769" s="195"/>
      <c r="K769" s="195"/>
      <c r="L769" s="195"/>
      <c r="M769" s="195"/>
      <c r="N769" s="195"/>
      <c r="O769" s="195"/>
      <c r="P769" s="195"/>
    </row>
    <row r="770" spans="1:16" ht="15.75" customHeight="1" x14ac:dyDescent="0.2">
      <c r="A770" s="195"/>
      <c r="B770" s="195"/>
      <c r="C770" s="212"/>
      <c r="D770" s="195"/>
      <c r="E770" s="195"/>
      <c r="F770" s="195"/>
      <c r="G770" s="195"/>
      <c r="H770" s="195"/>
      <c r="I770" s="195"/>
      <c r="J770" s="195"/>
      <c r="K770" s="195"/>
      <c r="L770" s="195"/>
      <c r="M770" s="195"/>
      <c r="N770" s="195"/>
      <c r="O770" s="195"/>
      <c r="P770" s="195"/>
    </row>
    <row r="771" spans="1:16" ht="15.75" customHeight="1" x14ac:dyDescent="0.2">
      <c r="A771" s="195"/>
      <c r="B771" s="195"/>
      <c r="C771" s="212"/>
      <c r="D771" s="195"/>
      <c r="E771" s="195"/>
      <c r="F771" s="195"/>
      <c r="G771" s="195"/>
      <c r="H771" s="195"/>
      <c r="I771" s="195"/>
      <c r="J771" s="195"/>
      <c r="K771" s="195"/>
      <c r="L771" s="195"/>
      <c r="M771" s="195"/>
      <c r="N771" s="195"/>
      <c r="O771" s="195"/>
      <c r="P771" s="195"/>
    </row>
    <row r="772" spans="1:16" ht="15.75" customHeight="1" x14ac:dyDescent="0.2">
      <c r="A772" s="195"/>
      <c r="B772" s="195"/>
      <c r="C772" s="212"/>
      <c r="D772" s="195"/>
      <c r="E772" s="195"/>
      <c r="F772" s="195"/>
      <c r="G772" s="195"/>
      <c r="H772" s="195"/>
      <c r="I772" s="195"/>
      <c r="J772" s="195"/>
      <c r="K772" s="195"/>
      <c r="L772" s="195"/>
      <c r="M772" s="195"/>
      <c r="N772" s="195"/>
      <c r="O772" s="195"/>
      <c r="P772" s="195"/>
    </row>
    <row r="773" spans="1:16" ht="15.75" customHeight="1" x14ac:dyDescent="0.2">
      <c r="A773" s="195"/>
      <c r="B773" s="195"/>
      <c r="C773" s="212"/>
      <c r="D773" s="195"/>
      <c r="E773" s="195"/>
      <c r="F773" s="195"/>
      <c r="G773" s="195"/>
      <c r="H773" s="195"/>
      <c r="I773" s="195"/>
      <c r="J773" s="195"/>
      <c r="K773" s="195"/>
      <c r="L773" s="195"/>
      <c r="M773" s="195"/>
      <c r="N773" s="195"/>
      <c r="O773" s="195"/>
      <c r="P773" s="195"/>
    </row>
    <row r="774" spans="1:16" ht="15.75" customHeight="1" x14ac:dyDescent="0.2">
      <c r="A774" s="195"/>
      <c r="B774" s="195"/>
      <c r="C774" s="212"/>
      <c r="D774" s="195"/>
      <c r="E774" s="195"/>
      <c r="F774" s="195"/>
      <c r="G774" s="195"/>
      <c r="H774" s="195"/>
      <c r="I774" s="195"/>
      <c r="J774" s="195"/>
      <c r="K774" s="195"/>
      <c r="L774" s="195"/>
      <c r="M774" s="195"/>
      <c r="N774" s="195"/>
      <c r="O774" s="195"/>
      <c r="P774" s="195"/>
    </row>
    <row r="775" spans="1:16" ht="15.75" customHeight="1" x14ac:dyDescent="0.2">
      <c r="A775" s="195"/>
      <c r="B775" s="195"/>
      <c r="C775" s="212"/>
      <c r="D775" s="195"/>
      <c r="E775" s="195"/>
      <c r="F775" s="195"/>
      <c r="G775" s="195"/>
      <c r="H775" s="195"/>
      <c r="I775" s="195"/>
      <c r="J775" s="195"/>
      <c r="K775" s="195"/>
      <c r="L775" s="195"/>
      <c r="M775" s="195"/>
      <c r="N775" s="195"/>
      <c r="O775" s="195"/>
      <c r="P775" s="195"/>
    </row>
    <row r="776" spans="1:16" ht="15.75" customHeight="1" x14ac:dyDescent="0.2">
      <c r="A776" s="195"/>
      <c r="B776" s="195"/>
      <c r="C776" s="212"/>
      <c r="D776" s="195"/>
      <c r="E776" s="195"/>
      <c r="F776" s="195"/>
      <c r="G776" s="195"/>
      <c r="H776" s="195"/>
      <c r="I776" s="195"/>
      <c r="J776" s="195"/>
      <c r="K776" s="195"/>
      <c r="L776" s="195"/>
      <c r="M776" s="195"/>
      <c r="N776" s="195"/>
      <c r="O776" s="195"/>
      <c r="P776" s="195"/>
    </row>
    <row r="777" spans="1:16" ht="15.75" customHeight="1" x14ac:dyDescent="0.2">
      <c r="A777" s="195"/>
      <c r="B777" s="195"/>
      <c r="C777" s="212"/>
      <c r="D777" s="195"/>
      <c r="E777" s="195"/>
      <c r="F777" s="195"/>
      <c r="G777" s="195"/>
      <c r="H777" s="195"/>
      <c r="I777" s="195"/>
      <c r="J777" s="195"/>
      <c r="K777" s="195"/>
      <c r="L777" s="195"/>
      <c r="M777" s="195"/>
      <c r="N777" s="195"/>
      <c r="O777" s="195"/>
      <c r="P777" s="195"/>
    </row>
    <row r="778" spans="1:16" ht="15.75" customHeight="1" x14ac:dyDescent="0.2">
      <c r="A778" s="195"/>
      <c r="B778" s="195"/>
      <c r="C778" s="212"/>
      <c r="D778" s="195"/>
      <c r="E778" s="195"/>
      <c r="F778" s="195"/>
      <c r="G778" s="195"/>
      <c r="H778" s="195"/>
      <c r="I778" s="195"/>
      <c r="J778" s="195"/>
      <c r="K778" s="195"/>
      <c r="L778" s="195"/>
      <c r="M778" s="195"/>
      <c r="N778" s="195"/>
      <c r="O778" s="195"/>
      <c r="P778" s="195"/>
    </row>
    <row r="779" spans="1:16" ht="15.75" customHeight="1" x14ac:dyDescent="0.2">
      <c r="A779" s="195"/>
      <c r="B779" s="195"/>
      <c r="C779" s="212"/>
      <c r="D779" s="195"/>
      <c r="E779" s="195"/>
      <c r="F779" s="195"/>
      <c r="G779" s="195"/>
      <c r="H779" s="195"/>
      <c r="I779" s="195"/>
      <c r="J779" s="195"/>
      <c r="K779" s="195"/>
      <c r="L779" s="195"/>
      <c r="M779" s="195"/>
      <c r="N779" s="195"/>
      <c r="O779" s="195"/>
      <c r="P779" s="195"/>
    </row>
    <row r="780" spans="1:16" ht="15.75" customHeight="1" x14ac:dyDescent="0.2">
      <c r="A780" s="195"/>
      <c r="B780" s="195"/>
      <c r="C780" s="212"/>
      <c r="D780" s="195"/>
      <c r="E780" s="195"/>
      <c r="F780" s="195"/>
      <c r="G780" s="195"/>
      <c r="H780" s="195"/>
      <c r="I780" s="195"/>
      <c r="J780" s="195"/>
      <c r="K780" s="195"/>
      <c r="L780" s="195"/>
      <c r="M780" s="195"/>
      <c r="N780" s="195"/>
      <c r="O780" s="195"/>
      <c r="P780" s="195"/>
    </row>
    <row r="781" spans="1:16" ht="15.75" customHeight="1" x14ac:dyDescent="0.2">
      <c r="A781" s="195"/>
      <c r="B781" s="195"/>
      <c r="C781" s="212"/>
      <c r="D781" s="195"/>
      <c r="E781" s="195"/>
      <c r="F781" s="195"/>
      <c r="G781" s="195"/>
      <c r="H781" s="195"/>
      <c r="I781" s="195"/>
      <c r="J781" s="195"/>
      <c r="K781" s="195"/>
      <c r="L781" s="195"/>
      <c r="M781" s="195"/>
      <c r="N781" s="195"/>
      <c r="O781" s="195"/>
      <c r="P781" s="195"/>
    </row>
    <row r="782" spans="1:16" ht="15.75" customHeight="1" x14ac:dyDescent="0.2">
      <c r="A782" s="195"/>
      <c r="B782" s="195"/>
      <c r="C782" s="212"/>
      <c r="D782" s="195"/>
      <c r="E782" s="195"/>
      <c r="F782" s="195"/>
      <c r="G782" s="195"/>
      <c r="H782" s="195"/>
      <c r="I782" s="195"/>
      <c r="J782" s="195"/>
      <c r="K782" s="195"/>
      <c r="L782" s="195"/>
      <c r="M782" s="195"/>
      <c r="N782" s="195"/>
      <c r="O782" s="195"/>
      <c r="P782" s="195"/>
    </row>
    <row r="783" spans="1:16" ht="15.75" customHeight="1" x14ac:dyDescent="0.2">
      <c r="A783" s="195"/>
      <c r="B783" s="195"/>
      <c r="C783" s="212"/>
      <c r="D783" s="195"/>
      <c r="E783" s="195"/>
      <c r="F783" s="195"/>
      <c r="G783" s="195"/>
      <c r="H783" s="195"/>
      <c r="I783" s="195"/>
      <c r="J783" s="195"/>
      <c r="K783" s="195"/>
      <c r="L783" s="195"/>
      <c r="M783" s="195"/>
      <c r="N783" s="195"/>
      <c r="O783" s="195"/>
      <c r="P783" s="195"/>
    </row>
    <row r="784" spans="1:16" ht="15.75" customHeight="1" x14ac:dyDescent="0.2">
      <c r="A784" s="195"/>
      <c r="B784" s="195"/>
      <c r="C784" s="212"/>
      <c r="D784" s="195"/>
      <c r="E784" s="195"/>
      <c r="F784" s="195"/>
      <c r="G784" s="195"/>
      <c r="H784" s="195"/>
      <c r="I784" s="195"/>
      <c r="J784" s="195"/>
      <c r="K784" s="195"/>
      <c r="L784" s="195"/>
      <c r="M784" s="195"/>
      <c r="N784" s="195"/>
      <c r="O784" s="195"/>
      <c r="P784" s="195"/>
    </row>
    <row r="785" spans="1:16" ht="15.75" customHeight="1" x14ac:dyDescent="0.2">
      <c r="A785" s="195"/>
      <c r="B785" s="195"/>
      <c r="C785" s="212"/>
      <c r="D785" s="195"/>
      <c r="E785" s="195"/>
      <c r="F785" s="195"/>
      <c r="G785" s="195"/>
      <c r="H785" s="195"/>
      <c r="I785" s="195"/>
      <c r="J785" s="195"/>
      <c r="K785" s="195"/>
      <c r="L785" s="195"/>
      <c r="M785" s="195"/>
      <c r="N785" s="195"/>
      <c r="O785" s="195"/>
      <c r="P785" s="195"/>
    </row>
    <row r="786" spans="1:16" ht="15.75" customHeight="1" x14ac:dyDescent="0.2">
      <c r="A786" s="195"/>
      <c r="B786" s="195"/>
      <c r="C786" s="212"/>
      <c r="D786" s="195"/>
      <c r="E786" s="195"/>
      <c r="F786" s="195"/>
      <c r="G786" s="195"/>
      <c r="H786" s="195"/>
      <c r="I786" s="195"/>
      <c r="J786" s="195"/>
      <c r="K786" s="195"/>
      <c r="L786" s="195"/>
      <c r="M786" s="195"/>
    </row>
  </sheetData>
  <autoFilter ref="A16:P389" xr:uid="{00000000-0009-0000-0000-000005000000}"/>
  <mergeCells count="11">
    <mergeCell ref="B2:K6"/>
    <mergeCell ref="B12:F13"/>
    <mergeCell ref="B508:D508"/>
    <mergeCell ref="G508:H508"/>
    <mergeCell ref="I508:K508"/>
    <mergeCell ref="B506:D506"/>
    <mergeCell ref="G506:H506"/>
    <mergeCell ref="I506:K506"/>
    <mergeCell ref="B507:D507"/>
    <mergeCell ref="G507:H507"/>
    <mergeCell ref="I507:K507"/>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outlinePr summaryBelow="0"/>
    <pageSetUpPr fitToPage="1"/>
  </sheetPr>
  <dimension ref="A1:X2199"/>
  <sheetViews>
    <sheetView showGridLines="0" view="pageBreakPreview" zoomScale="80" zoomScaleNormal="55" zoomScaleSheetLayoutView="80" workbookViewId="0">
      <pane ySplit="16" topLeftCell="A2176" activePane="bottomLeft" state="frozen"/>
      <selection activeCell="C16" sqref="C16:E16"/>
      <selection pane="bottomLeft" sqref="A1:L2198"/>
    </sheetView>
  </sheetViews>
  <sheetFormatPr defaultColWidth="12.625" defaultRowHeight="15" customHeight="1" x14ac:dyDescent="0.2"/>
  <cols>
    <col min="1" max="1" width="2.875" customWidth="1"/>
    <col min="2" max="2" width="17.25" customWidth="1"/>
    <col min="3" max="3" width="13" customWidth="1"/>
    <col min="4" max="4" width="11" hidden="1" customWidth="1"/>
    <col min="5" max="5" width="66.375" customWidth="1"/>
    <col min="6" max="6" width="10.875" customWidth="1"/>
    <col min="7" max="7" width="4.25" customWidth="1"/>
    <col min="8" max="8" width="10.875" customWidth="1"/>
    <col min="9" max="9" width="11.75" customWidth="1"/>
    <col min="10" max="10" width="14.25" customWidth="1"/>
    <col min="11" max="11" width="22.875" customWidth="1"/>
    <col min="12" max="12" width="33.5" customWidth="1"/>
    <col min="13" max="24" width="7.625" customWidth="1"/>
  </cols>
  <sheetData>
    <row r="1" spans="1:24" ht="18.75" customHeight="1" x14ac:dyDescent="0.2">
      <c r="A1" s="93"/>
      <c r="B1" s="94"/>
      <c r="C1" s="4"/>
      <c r="D1" s="96"/>
      <c r="E1" s="96"/>
      <c r="F1" s="98"/>
      <c r="G1" s="97"/>
      <c r="H1" s="99"/>
      <c r="I1" s="99"/>
      <c r="J1" s="100"/>
      <c r="K1" s="49"/>
      <c r="L1" s="49"/>
      <c r="M1" s="49"/>
      <c r="N1" s="49"/>
      <c r="O1" s="49"/>
      <c r="P1" s="49"/>
      <c r="Q1" s="49"/>
      <c r="R1" s="49"/>
      <c r="S1" s="49"/>
      <c r="T1" s="49"/>
      <c r="U1" s="49"/>
      <c r="V1" s="49"/>
      <c r="W1" s="49"/>
      <c r="X1" s="49"/>
    </row>
    <row r="2" spans="1:24" ht="18.75" customHeight="1" x14ac:dyDescent="0.2">
      <c r="A2" s="93"/>
      <c r="B2" s="391" t="s">
        <v>663</v>
      </c>
      <c r="C2" s="392"/>
      <c r="D2" s="392"/>
      <c r="E2" s="392"/>
      <c r="F2" s="392"/>
      <c r="G2" s="392"/>
      <c r="H2" s="392"/>
      <c r="I2" s="392"/>
      <c r="J2" s="392"/>
      <c r="K2" s="393"/>
      <c r="L2" s="49"/>
      <c r="M2" s="49"/>
      <c r="N2" s="49"/>
      <c r="O2" s="49"/>
      <c r="P2" s="49"/>
      <c r="Q2" s="49"/>
      <c r="R2" s="49"/>
      <c r="S2" s="49"/>
      <c r="T2" s="49"/>
      <c r="U2" s="49"/>
      <c r="V2" s="49"/>
      <c r="W2" s="49"/>
      <c r="X2" s="45"/>
    </row>
    <row r="3" spans="1:24" ht="18.75" customHeight="1" x14ac:dyDescent="0.2">
      <c r="A3" s="93"/>
      <c r="B3" s="394"/>
      <c r="C3" s="395"/>
      <c r="D3" s="395"/>
      <c r="E3" s="395"/>
      <c r="F3" s="395"/>
      <c r="G3" s="395"/>
      <c r="H3" s="395"/>
      <c r="I3" s="395"/>
      <c r="J3" s="395"/>
      <c r="K3" s="396"/>
      <c r="L3" s="49"/>
      <c r="M3" s="49"/>
      <c r="N3" s="49"/>
      <c r="O3" s="49"/>
      <c r="P3" s="49"/>
      <c r="Q3" s="49"/>
      <c r="R3" s="49"/>
      <c r="S3" s="49"/>
      <c r="T3" s="49"/>
      <c r="U3" s="49"/>
      <c r="V3" s="49"/>
      <c r="W3" s="49"/>
      <c r="X3" s="45"/>
    </row>
    <row r="4" spans="1:24" ht="18.75" customHeight="1" x14ac:dyDescent="0.2">
      <c r="A4" s="93"/>
      <c r="B4" s="394"/>
      <c r="C4" s="395"/>
      <c r="D4" s="395"/>
      <c r="E4" s="395"/>
      <c r="F4" s="395"/>
      <c r="G4" s="395"/>
      <c r="H4" s="395"/>
      <c r="I4" s="395"/>
      <c r="J4" s="395"/>
      <c r="K4" s="396"/>
      <c r="L4" s="49"/>
      <c r="M4" s="49"/>
      <c r="N4" s="49"/>
      <c r="O4" s="49"/>
      <c r="P4" s="49"/>
      <c r="Q4" s="49"/>
      <c r="R4" s="49"/>
      <c r="S4" s="49"/>
      <c r="T4" s="49"/>
      <c r="U4" s="49"/>
      <c r="V4" s="49"/>
      <c r="W4" s="49"/>
      <c r="X4" s="45"/>
    </row>
    <row r="5" spans="1:24" ht="18.75" customHeight="1" x14ac:dyDescent="0.2">
      <c r="A5" s="93"/>
      <c r="B5" s="394"/>
      <c r="C5" s="395"/>
      <c r="D5" s="395"/>
      <c r="E5" s="395"/>
      <c r="F5" s="395"/>
      <c r="G5" s="395"/>
      <c r="H5" s="395"/>
      <c r="I5" s="395"/>
      <c r="J5" s="395"/>
      <c r="K5" s="396"/>
      <c r="L5" s="49"/>
      <c r="M5" s="49"/>
      <c r="N5" s="49"/>
      <c r="O5" s="49"/>
      <c r="P5" s="49"/>
      <c r="Q5" s="49"/>
      <c r="R5" s="49"/>
      <c r="S5" s="49"/>
      <c r="T5" s="49"/>
      <c r="U5" s="49"/>
      <c r="V5" s="49"/>
      <c r="W5" s="49"/>
      <c r="X5" s="45"/>
    </row>
    <row r="6" spans="1:24" ht="18.75" customHeight="1" x14ac:dyDescent="0.2">
      <c r="A6" s="93"/>
      <c r="B6" s="397"/>
      <c r="C6" s="398"/>
      <c r="D6" s="398"/>
      <c r="E6" s="398"/>
      <c r="F6" s="398"/>
      <c r="G6" s="398"/>
      <c r="H6" s="398"/>
      <c r="I6" s="398"/>
      <c r="J6" s="398"/>
      <c r="K6" s="399"/>
      <c r="L6" s="49"/>
      <c r="M6" s="49"/>
      <c r="N6" s="49"/>
      <c r="O6" s="49"/>
      <c r="P6" s="49"/>
      <c r="Q6" s="49"/>
      <c r="R6" s="49"/>
      <c r="S6" s="49"/>
      <c r="T6" s="49"/>
      <c r="U6" s="49"/>
      <c r="V6" s="49"/>
      <c r="W6" s="49"/>
      <c r="X6" s="45"/>
    </row>
    <row r="7" spans="1:24" ht="15" customHeight="1" x14ac:dyDescent="0.2">
      <c r="A7" s="93"/>
      <c r="B7" s="94"/>
      <c r="C7" s="4"/>
      <c r="D7" s="4"/>
      <c r="E7" s="96"/>
      <c r="F7" s="49"/>
      <c r="G7" s="49"/>
      <c r="H7" s="49"/>
      <c r="I7" s="49"/>
      <c r="J7" s="49"/>
      <c r="K7" s="49"/>
      <c r="L7" s="49"/>
      <c r="M7" s="49"/>
      <c r="N7" s="49"/>
      <c r="O7" s="49"/>
      <c r="P7" s="49"/>
      <c r="Q7" s="49"/>
      <c r="R7" s="49"/>
      <c r="S7" s="49"/>
      <c r="T7" s="49"/>
      <c r="U7" s="49"/>
      <c r="V7" s="49"/>
      <c r="W7" s="49"/>
      <c r="X7" s="45"/>
    </row>
    <row r="8" spans="1:24" ht="15" customHeight="1" x14ac:dyDescent="0.2">
      <c r="A8" s="93"/>
      <c r="B8" s="101" t="str">
        <f>'DADOS GERAIS'!$B$8</f>
        <v>Secretaria de Atenção Especializada à Saúde</v>
      </c>
      <c r="C8" s="5"/>
      <c r="D8" s="5"/>
      <c r="E8" s="5"/>
      <c r="F8" s="5" t="str">
        <f>RESUMO!D8</f>
        <v>BDI Geral:</v>
      </c>
      <c r="G8" s="5"/>
      <c r="H8" s="5" t="str">
        <f>RESUMO!E8</f>
        <v>Encargo Social Mensalista:</v>
      </c>
      <c r="I8" s="105"/>
      <c r="J8" s="105"/>
      <c r="K8" s="54" t="str">
        <f>'DADOS GERAIS'!$B$22</f>
        <v>Data:</v>
      </c>
      <c r="L8" s="49"/>
      <c r="M8" s="49"/>
      <c r="N8" s="49"/>
      <c r="O8" s="49"/>
      <c r="P8" s="49"/>
      <c r="Q8" s="49"/>
      <c r="R8" s="49"/>
      <c r="S8" s="49"/>
      <c r="T8" s="49"/>
      <c r="U8" s="49"/>
      <c r="V8" s="49"/>
      <c r="W8" s="49"/>
      <c r="X8" s="45"/>
    </row>
    <row r="9" spans="1:24" ht="15" customHeight="1" x14ac:dyDescent="0.2">
      <c r="A9" s="93"/>
      <c r="B9" s="55" t="str">
        <f>'DADOS GERAIS'!$B$9</f>
        <v>Centro Especializado em Reabilitação - Área Construída: 2627,66 m²</v>
      </c>
      <c r="C9" s="8"/>
      <c r="D9" s="8"/>
      <c r="E9" s="8"/>
      <c r="F9" s="108">
        <f>RESUMO!D9</f>
        <v>0.25607647512506904</v>
      </c>
      <c r="G9" s="108"/>
      <c r="H9" s="108">
        <f>RESUMO!E9</f>
        <v>0.53380000000000005</v>
      </c>
      <c r="I9" s="107"/>
      <c r="K9" s="58" t="str">
        <f>'DADOS GERAIS'!$C$22</f>
        <v>05/03/2026</v>
      </c>
      <c r="L9" s="49"/>
      <c r="M9" s="49"/>
      <c r="N9" s="49"/>
      <c r="O9" s="49"/>
      <c r="P9" s="49"/>
      <c r="Q9" s="49"/>
      <c r="R9" s="49"/>
      <c r="S9" s="49"/>
      <c r="T9" s="49"/>
      <c r="U9" s="49"/>
      <c r="V9" s="49"/>
      <c r="W9" s="49"/>
      <c r="X9" s="45"/>
    </row>
    <row r="10" spans="1:24" ht="15" customHeight="1" x14ac:dyDescent="0.2">
      <c r="A10" s="93"/>
      <c r="B10" s="55"/>
      <c r="C10" s="8"/>
      <c r="D10" s="8"/>
      <c r="E10" s="8"/>
      <c r="F10" s="8"/>
      <c r="G10" s="8"/>
      <c r="H10" s="45"/>
      <c r="I10" s="45"/>
      <c r="K10" s="110"/>
      <c r="L10" s="49"/>
      <c r="M10" s="49"/>
      <c r="N10" s="49"/>
      <c r="O10" s="49"/>
      <c r="P10" s="49"/>
      <c r="Q10" s="49"/>
      <c r="R10" s="49"/>
      <c r="S10" s="49"/>
      <c r="T10" s="49"/>
      <c r="U10" s="49"/>
      <c r="V10" s="49"/>
      <c r="W10" s="49"/>
      <c r="X10" s="45"/>
    </row>
    <row r="11" spans="1:24" ht="15" customHeight="1" x14ac:dyDescent="0.2">
      <c r="A11" s="93"/>
      <c r="B11" s="61" t="str">
        <f>RESUMO!B11</f>
        <v>Bancos:</v>
      </c>
      <c r="C11" s="8"/>
      <c r="D11" s="8"/>
      <c r="E11" s="8"/>
      <c r="F11" s="8" t="str">
        <f>RESUMO!D11</f>
        <v>BDI Equipamentos:</v>
      </c>
      <c r="G11" s="8"/>
      <c r="H11" s="111" t="str">
        <f>RESUMO!E11</f>
        <v>Encargo Social Horista:</v>
      </c>
      <c r="I11" s="45"/>
      <c r="K11" s="240" t="str">
        <f>'DADOS GERAIS'!$B$23</f>
        <v>Revisão:</v>
      </c>
      <c r="L11" s="49"/>
      <c r="M11" s="49"/>
      <c r="N11" s="49"/>
      <c r="O11" s="49"/>
      <c r="P11" s="49"/>
      <c r="Q11" s="49"/>
      <c r="R11" s="49"/>
      <c r="S11" s="49"/>
      <c r="T11" s="49"/>
      <c r="U11" s="49"/>
      <c r="V11" s="49"/>
      <c r="W11" s="49"/>
      <c r="X11" s="45"/>
    </row>
    <row r="12" spans="1:24" ht="15" customHeight="1" x14ac:dyDescent="0.2">
      <c r="A12" s="93"/>
      <c r="B12" s="387" t="str">
        <f>'DADOS GERAIS'!$B$12</f>
        <v>SINAPI (01/2026) - CPOS/CDHU (06/2025) - SBC (12/2025) - ORSE (09/2025) - IOPES (05/2025) - EMOP (08/2025) - SETOP (04/2025) - SEINFRA (028) - AGETOP CIVIL (10/2025) - FDE (04/2025) - SICRO3 (04/2025) - SIURB (01/2025) - AGESUL (06/2025)</v>
      </c>
      <c r="C12" s="388"/>
      <c r="D12" s="388"/>
      <c r="E12" s="388"/>
      <c r="F12" s="108">
        <f>RESUMO!D12</f>
        <v>0.17918169326145539</v>
      </c>
      <c r="G12" s="108"/>
      <c r="H12" s="108">
        <f>RESUMO!E12</f>
        <v>0.92699880000000001</v>
      </c>
      <c r="I12" s="113"/>
      <c r="K12" s="241" t="str">
        <f>'DADOS GERAIS'!$C$23</f>
        <v>06</v>
      </c>
      <c r="L12" s="49"/>
      <c r="M12" s="49"/>
      <c r="N12" s="49"/>
      <c r="O12" s="49"/>
      <c r="P12" s="49"/>
      <c r="Q12" s="49"/>
      <c r="R12" s="49"/>
      <c r="S12" s="49"/>
      <c r="T12" s="49"/>
      <c r="U12" s="49"/>
      <c r="V12" s="49"/>
      <c r="W12" s="49"/>
      <c r="X12" s="45"/>
    </row>
    <row r="13" spans="1:24" ht="15" customHeight="1" x14ac:dyDescent="0.2">
      <c r="A13" s="93"/>
      <c r="B13" s="389"/>
      <c r="C13" s="390"/>
      <c r="D13" s="390"/>
      <c r="E13" s="390"/>
      <c r="F13" s="13"/>
      <c r="G13" s="13"/>
      <c r="H13" s="13"/>
      <c r="I13" s="118"/>
      <c r="J13" s="118"/>
      <c r="K13" s="119"/>
      <c r="L13" s="49"/>
      <c r="M13" s="49"/>
      <c r="N13" s="49"/>
      <c r="O13" s="49"/>
      <c r="P13" s="49"/>
      <c r="Q13" s="49"/>
      <c r="R13" s="49"/>
      <c r="S13" s="49"/>
      <c r="T13" s="49"/>
      <c r="U13" s="49"/>
      <c r="V13" s="49"/>
      <c r="W13" s="49"/>
      <c r="X13" s="45"/>
    </row>
    <row r="14" spans="1:24" ht="15" customHeight="1" x14ac:dyDescent="0.2">
      <c r="A14" s="93"/>
      <c r="B14" s="94"/>
      <c r="C14" s="49"/>
      <c r="D14" s="49"/>
      <c r="E14" s="124"/>
      <c r="F14" s="49"/>
      <c r="G14" s="49"/>
      <c r="H14" s="49"/>
      <c r="I14" s="49"/>
      <c r="J14" s="49"/>
      <c r="K14" s="49"/>
      <c r="L14" s="49"/>
      <c r="M14" s="49"/>
      <c r="N14" s="49"/>
      <c r="O14" s="49"/>
      <c r="P14" s="49"/>
      <c r="Q14" s="49"/>
      <c r="R14" s="49"/>
      <c r="S14" s="49"/>
      <c r="T14" s="49"/>
      <c r="U14" s="49"/>
      <c r="V14" s="49"/>
      <c r="W14" s="49"/>
      <c r="X14" s="45"/>
    </row>
    <row r="15" spans="1:24" ht="15" customHeight="1" x14ac:dyDescent="0.2">
      <c r="A15" s="125"/>
      <c r="B15" s="143" t="s">
        <v>26</v>
      </c>
      <c r="C15" s="342" t="s">
        <v>27</v>
      </c>
      <c r="D15" s="143" t="s">
        <v>28</v>
      </c>
      <c r="E15" s="143" t="s">
        <v>29</v>
      </c>
      <c r="F15" s="305" t="s">
        <v>30</v>
      </c>
      <c r="G15" s="144" t="s">
        <v>30</v>
      </c>
      <c r="H15" s="144" t="s">
        <v>31</v>
      </c>
      <c r="I15" s="305"/>
      <c r="J15" s="144"/>
      <c r="K15" s="144" t="s">
        <v>34</v>
      </c>
      <c r="L15" s="123"/>
      <c r="M15" s="123"/>
      <c r="N15" s="123"/>
      <c r="O15" s="123"/>
      <c r="P15" s="123"/>
      <c r="Q15" s="123"/>
      <c r="R15" s="123"/>
      <c r="S15" s="123"/>
      <c r="T15" s="123"/>
      <c r="U15" s="123"/>
      <c r="V15" s="123"/>
      <c r="W15" s="123"/>
      <c r="X15" s="123"/>
    </row>
    <row r="16" spans="1:24" ht="15.75" x14ac:dyDescent="0.2">
      <c r="A16" s="93"/>
      <c r="B16" s="126"/>
      <c r="C16" s="80"/>
      <c r="D16" s="127"/>
      <c r="E16" s="127"/>
      <c r="F16" s="306"/>
      <c r="G16" s="127"/>
      <c r="H16" s="130"/>
      <c r="I16" s="318"/>
      <c r="J16" s="100"/>
      <c r="K16" s="49"/>
      <c r="L16" s="49"/>
      <c r="M16" s="49"/>
      <c r="N16" s="49"/>
      <c r="O16" s="49"/>
      <c r="P16" s="49"/>
      <c r="Q16" s="49"/>
      <c r="R16" s="49"/>
      <c r="S16" s="49"/>
      <c r="T16" s="49"/>
      <c r="U16" s="49"/>
      <c r="V16" s="49"/>
      <c r="W16" s="49"/>
      <c r="X16" s="49"/>
    </row>
    <row r="17" spans="1:24" ht="15" customHeight="1" x14ac:dyDescent="0.25">
      <c r="A17" s="93"/>
      <c r="B17" s="328" t="s">
        <v>664</v>
      </c>
      <c r="C17" s="316"/>
      <c r="D17" s="316"/>
      <c r="E17" s="316"/>
      <c r="F17" s="316"/>
      <c r="G17" s="316"/>
      <c r="H17" s="316"/>
      <c r="I17" s="317"/>
      <c r="K17" s="49"/>
      <c r="L17" s="49"/>
      <c r="M17" s="49"/>
      <c r="N17" s="49"/>
      <c r="O17" s="49"/>
      <c r="P17" s="49"/>
      <c r="Q17" s="49"/>
      <c r="R17" s="49"/>
      <c r="S17" s="49"/>
      <c r="T17" s="49"/>
      <c r="U17" s="49"/>
      <c r="V17" s="49"/>
      <c r="W17" s="49"/>
      <c r="X17" s="49"/>
    </row>
    <row r="18" spans="1:24" x14ac:dyDescent="0.2">
      <c r="A18" s="93"/>
      <c r="B18" s="329" t="s">
        <v>39</v>
      </c>
      <c r="C18" s="319" t="s">
        <v>27</v>
      </c>
      <c r="D18" s="282" t="s">
        <v>28</v>
      </c>
      <c r="E18" s="282" t="s">
        <v>29</v>
      </c>
      <c r="F18" s="298" t="s">
        <v>523</v>
      </c>
      <c r="G18" s="298"/>
      <c r="H18" s="283" t="s">
        <v>30</v>
      </c>
      <c r="I18" s="319" t="s">
        <v>31</v>
      </c>
      <c r="J18" s="284" t="s">
        <v>32</v>
      </c>
      <c r="K18" s="284" t="s">
        <v>34</v>
      </c>
      <c r="N18" s="49"/>
      <c r="O18" s="49"/>
      <c r="P18" s="49"/>
      <c r="Q18" s="49"/>
      <c r="R18" s="49"/>
      <c r="S18" s="49"/>
      <c r="T18" s="49"/>
      <c r="U18" s="49"/>
      <c r="V18" s="49"/>
      <c r="W18" s="49"/>
      <c r="X18" s="49"/>
    </row>
    <row r="19" spans="1:24" ht="26.25" customHeight="1" x14ac:dyDescent="0.2">
      <c r="A19" s="93"/>
      <c r="B19" s="330" t="s">
        <v>524</v>
      </c>
      <c r="C19" s="343" t="s">
        <v>934</v>
      </c>
      <c r="D19" s="285" t="s">
        <v>73</v>
      </c>
      <c r="E19" s="285" t="s">
        <v>935</v>
      </c>
      <c r="F19" s="294" t="s">
        <v>546</v>
      </c>
      <c r="G19" s="294"/>
      <c r="H19" s="286" t="s">
        <v>936</v>
      </c>
      <c r="I19" s="320">
        <v>1</v>
      </c>
      <c r="J19" s="287">
        <f>SUM(K20:K23)</f>
        <v>990.64260000000002</v>
      </c>
      <c r="K19" s="287">
        <f>SUM(K20:K23)</f>
        <v>990.64260000000002</v>
      </c>
      <c r="N19" s="49"/>
      <c r="O19" s="49"/>
      <c r="P19" s="49"/>
      <c r="Q19" s="49"/>
      <c r="R19" s="49"/>
      <c r="S19" s="49"/>
      <c r="T19" s="49"/>
      <c r="U19" s="49"/>
      <c r="V19" s="49"/>
      <c r="W19" s="49"/>
      <c r="X19" s="49"/>
    </row>
    <row r="20" spans="1:24" ht="26.25" customHeight="1" x14ac:dyDescent="0.2">
      <c r="A20" s="93"/>
      <c r="B20" s="331" t="s">
        <v>535</v>
      </c>
      <c r="C20" s="344">
        <v>88247</v>
      </c>
      <c r="D20" s="271" t="s">
        <v>50</v>
      </c>
      <c r="E20" s="271" t="s">
        <v>540</v>
      </c>
      <c r="F20" s="293" t="s">
        <v>2641</v>
      </c>
      <c r="G20" s="293"/>
      <c r="H20" s="272" t="s">
        <v>533</v>
      </c>
      <c r="I20" s="321">
        <v>1.32</v>
      </c>
      <c r="J20" s="289">
        <f>VLOOKUP(C20,SINAPIJAN26!A:D,4,0)</f>
        <v>32.020000000000003</v>
      </c>
      <c r="K20" s="289">
        <f>SUM(I20*J20)</f>
        <v>42.266400000000004</v>
      </c>
      <c r="N20" s="49"/>
      <c r="O20" s="49"/>
      <c r="P20" s="49"/>
      <c r="Q20" s="49"/>
      <c r="R20" s="49"/>
      <c r="S20" s="49"/>
      <c r="T20" s="49"/>
      <c r="U20" s="49"/>
      <c r="V20" s="49"/>
      <c r="W20" s="49"/>
      <c r="X20" s="49"/>
    </row>
    <row r="21" spans="1:24" ht="26.25" customHeight="1" x14ac:dyDescent="0.2">
      <c r="A21" s="93"/>
      <c r="B21" s="331" t="s">
        <v>535</v>
      </c>
      <c r="C21" s="344">
        <v>88316</v>
      </c>
      <c r="D21" s="271" t="s">
        <v>50</v>
      </c>
      <c r="E21" s="271" t="s">
        <v>543</v>
      </c>
      <c r="F21" s="293" t="s">
        <v>2641</v>
      </c>
      <c r="G21" s="293"/>
      <c r="H21" s="272" t="s">
        <v>533</v>
      </c>
      <c r="I21" s="321">
        <v>1.32</v>
      </c>
      <c r="J21" s="289">
        <f>VLOOKUP(C21,SINAPIJAN26!A:D,4,0)</f>
        <v>30.51</v>
      </c>
      <c r="K21" s="289">
        <f t="shared" ref="K21:K23" si="0">SUM(I21*J21)</f>
        <v>40.273200000000003</v>
      </c>
      <c r="N21" s="49"/>
      <c r="O21" s="49"/>
      <c r="P21" s="49"/>
      <c r="Q21" s="49"/>
      <c r="R21" s="49"/>
      <c r="S21" s="49"/>
      <c r="T21" s="49"/>
      <c r="U21" s="49"/>
      <c r="V21" s="49"/>
      <c r="W21" s="49"/>
      <c r="X21" s="49"/>
    </row>
    <row r="22" spans="1:24" ht="26.25" customHeight="1" x14ac:dyDescent="0.2">
      <c r="A22" s="93"/>
      <c r="B22" s="331" t="s">
        <v>535</v>
      </c>
      <c r="C22" s="344">
        <v>88264</v>
      </c>
      <c r="D22" s="271" t="s">
        <v>50</v>
      </c>
      <c r="E22" s="271" t="s">
        <v>541</v>
      </c>
      <c r="F22" s="293" t="s">
        <v>2641</v>
      </c>
      <c r="G22" s="293"/>
      <c r="H22" s="272" t="s">
        <v>533</v>
      </c>
      <c r="I22" s="321">
        <v>0.99</v>
      </c>
      <c r="J22" s="289">
        <f>VLOOKUP(C22,SINAPIJAN26!A:D,4,0)</f>
        <v>38.700000000000003</v>
      </c>
      <c r="K22" s="289">
        <f t="shared" si="0"/>
        <v>38.313000000000002</v>
      </c>
      <c r="N22" s="49"/>
      <c r="O22" s="49"/>
      <c r="P22" s="49"/>
      <c r="Q22" s="49"/>
      <c r="R22" s="49"/>
      <c r="S22" s="49"/>
      <c r="T22" s="49"/>
      <c r="U22" s="49"/>
      <c r="V22" s="49"/>
      <c r="W22" s="49"/>
      <c r="X22" s="49"/>
    </row>
    <row r="23" spans="1:24" ht="26.25" customHeight="1" x14ac:dyDescent="0.2">
      <c r="A23" s="93"/>
      <c r="B23" s="332" t="s">
        <v>525</v>
      </c>
      <c r="C23" s="345" t="s">
        <v>526</v>
      </c>
      <c r="D23" s="274" t="s">
        <v>40</v>
      </c>
      <c r="E23" s="274" t="s">
        <v>2642</v>
      </c>
      <c r="F23" s="295" t="s">
        <v>1096</v>
      </c>
      <c r="G23" s="295"/>
      <c r="H23" s="275" t="s">
        <v>2643</v>
      </c>
      <c r="I23" s="322">
        <v>1</v>
      </c>
      <c r="J23" s="290">
        <v>869.79</v>
      </c>
      <c r="K23" s="345">
        <f t="shared" si="0"/>
        <v>869.79</v>
      </c>
      <c r="N23" s="49"/>
      <c r="O23" s="49"/>
      <c r="P23" s="49"/>
      <c r="Q23" s="49"/>
      <c r="R23" s="49"/>
      <c r="S23" s="49"/>
      <c r="T23" s="49"/>
      <c r="U23" s="49"/>
      <c r="V23" s="49"/>
      <c r="W23" s="49"/>
      <c r="X23" s="49"/>
    </row>
    <row r="24" spans="1:24" ht="15.75" customHeight="1" x14ac:dyDescent="0.2">
      <c r="A24" s="93"/>
      <c r="B24" s="307"/>
      <c r="C24" s="307"/>
      <c r="D24" s="291"/>
      <c r="E24" s="291"/>
      <c r="F24" s="307" t="s">
        <v>527</v>
      </c>
      <c r="G24" s="292">
        <f>SUM(J20,J21,J22)</f>
        <v>101.23</v>
      </c>
      <c r="H24" s="291" t="s">
        <v>528</v>
      </c>
      <c r="I24" s="323">
        <v>0</v>
      </c>
      <c r="J24" s="291" t="s">
        <v>529</v>
      </c>
      <c r="K24" s="339">
        <f>SUM(J19*(1+I24))</f>
        <v>990.64260000000002</v>
      </c>
      <c r="N24" s="49"/>
      <c r="O24" s="49"/>
      <c r="P24" s="49"/>
      <c r="Q24" s="49"/>
      <c r="R24" s="49"/>
      <c r="S24" s="49"/>
      <c r="T24" s="49"/>
      <c r="U24" s="49"/>
      <c r="V24" s="49"/>
      <c r="W24" s="49"/>
      <c r="X24" s="49"/>
    </row>
    <row r="25" spans="1:24" ht="15.75" customHeight="1" x14ac:dyDescent="0.2">
      <c r="A25" s="93"/>
      <c r="B25" s="307"/>
      <c r="C25" s="307"/>
      <c r="D25" s="291"/>
      <c r="E25" s="291"/>
      <c r="F25" s="307" t="s">
        <v>530</v>
      </c>
      <c r="G25" s="292">
        <v>0.25609999999999999</v>
      </c>
      <c r="H25" s="291"/>
      <c r="I25" s="304" t="s">
        <v>531</v>
      </c>
      <c r="J25" s="338">
        <f>K19*(1+G25)</f>
        <v>1244.3461698599999</v>
      </c>
      <c r="K25" s="292"/>
      <c r="N25" s="49"/>
      <c r="O25" s="49"/>
      <c r="P25" s="49"/>
      <c r="Q25" s="49"/>
      <c r="R25" s="49"/>
      <c r="S25" s="49"/>
      <c r="T25" s="49"/>
      <c r="U25" s="49"/>
      <c r="V25" s="49"/>
      <c r="W25" s="49"/>
      <c r="X25" s="49"/>
    </row>
    <row r="26" spans="1:24" ht="15.75" customHeight="1" x14ac:dyDescent="0.2">
      <c r="A26" s="93"/>
      <c r="B26" s="308" t="s">
        <v>1136</v>
      </c>
      <c r="C26" s="308"/>
      <c r="D26" s="297"/>
      <c r="E26" s="297"/>
      <c r="F26" s="308"/>
      <c r="G26" s="297"/>
      <c r="H26" s="297"/>
      <c r="I26" s="308"/>
      <c r="J26" s="297"/>
      <c r="K26" s="297"/>
      <c r="N26" s="49"/>
      <c r="O26" s="49"/>
      <c r="P26" s="49"/>
      <c r="Q26" s="49"/>
      <c r="R26" s="49"/>
      <c r="S26" s="49"/>
      <c r="T26" s="49"/>
      <c r="U26" s="49"/>
      <c r="V26" s="49"/>
      <c r="W26" s="49"/>
      <c r="X26" s="49"/>
    </row>
    <row r="27" spans="1:24" ht="49.15" customHeight="1" thickBot="1" x14ac:dyDescent="0.25">
      <c r="A27" s="93"/>
      <c r="B27" s="304" t="s">
        <v>1137</v>
      </c>
      <c r="C27" s="304"/>
      <c r="D27" s="304"/>
      <c r="E27" s="304"/>
      <c r="F27" s="304"/>
      <c r="G27" s="304"/>
      <c r="H27" s="304"/>
      <c r="I27" s="304"/>
      <c r="J27" s="304"/>
      <c r="K27" s="304"/>
      <c r="N27" s="49"/>
      <c r="O27" s="49"/>
      <c r="P27" s="49"/>
      <c r="Q27" s="49"/>
      <c r="R27" s="49"/>
      <c r="S27" s="49"/>
      <c r="T27" s="49"/>
      <c r="U27" s="49"/>
      <c r="V27" s="49"/>
      <c r="W27" s="49"/>
      <c r="X27" s="49"/>
    </row>
    <row r="28" spans="1:24" ht="15.75" customHeight="1" thickTop="1" x14ac:dyDescent="0.2">
      <c r="A28" s="93"/>
      <c r="B28" s="309"/>
      <c r="C28" s="309"/>
      <c r="D28" s="288"/>
      <c r="E28" s="288"/>
      <c r="F28" s="309"/>
      <c r="G28" s="288"/>
      <c r="H28" s="288"/>
      <c r="I28" s="309"/>
      <c r="J28" s="288"/>
      <c r="K28" s="288"/>
      <c r="N28" s="49"/>
      <c r="O28" s="49"/>
      <c r="P28" s="49"/>
      <c r="Q28" s="49"/>
      <c r="R28" s="49"/>
      <c r="S28" s="49"/>
      <c r="T28" s="49"/>
      <c r="U28" s="49"/>
      <c r="V28" s="49"/>
      <c r="W28" s="49"/>
      <c r="X28" s="49"/>
    </row>
    <row r="29" spans="1:24" ht="26.25" customHeight="1" x14ac:dyDescent="0.2">
      <c r="A29" s="93"/>
      <c r="B29" s="329" t="s">
        <v>41</v>
      </c>
      <c r="C29" s="319" t="s">
        <v>27</v>
      </c>
      <c r="D29" s="282" t="s">
        <v>28</v>
      </c>
      <c r="E29" s="282" t="s">
        <v>29</v>
      </c>
      <c r="F29" s="310" t="s">
        <v>523</v>
      </c>
      <c r="G29" s="298"/>
      <c r="H29" s="283" t="s">
        <v>30</v>
      </c>
      <c r="I29" s="319" t="s">
        <v>31</v>
      </c>
      <c r="J29" s="284" t="s">
        <v>32</v>
      </c>
      <c r="K29" s="284" t="s">
        <v>34</v>
      </c>
      <c r="N29" s="49"/>
      <c r="O29" s="49"/>
      <c r="P29" s="49"/>
      <c r="Q29" s="49"/>
      <c r="R29" s="49"/>
      <c r="S29" s="49"/>
      <c r="T29" s="49"/>
      <c r="U29" s="49"/>
      <c r="V29" s="49"/>
      <c r="W29" s="49"/>
      <c r="X29" s="49"/>
    </row>
    <row r="30" spans="1:24" ht="26.25" customHeight="1" x14ac:dyDescent="0.2">
      <c r="A30" s="93"/>
      <c r="B30" s="330" t="s">
        <v>524</v>
      </c>
      <c r="C30" s="343" t="s">
        <v>997</v>
      </c>
      <c r="D30" s="285" t="s">
        <v>73</v>
      </c>
      <c r="E30" s="285" t="s">
        <v>998</v>
      </c>
      <c r="F30" s="311" t="s">
        <v>546</v>
      </c>
      <c r="G30" s="294"/>
      <c r="H30" s="286" t="s">
        <v>43</v>
      </c>
      <c r="I30" s="320">
        <v>1</v>
      </c>
      <c r="J30" s="287">
        <f>SUM(K31:K35)</f>
        <v>265.12249999999995</v>
      </c>
      <c r="K30" s="287">
        <f>SUM(K31:K35)</f>
        <v>265.12249999999995</v>
      </c>
      <c r="N30" s="49"/>
      <c r="O30" s="49"/>
      <c r="P30" s="49"/>
      <c r="Q30" s="49"/>
      <c r="R30" s="49"/>
      <c r="S30" s="49"/>
      <c r="T30" s="49"/>
      <c r="U30" s="49"/>
      <c r="V30" s="49"/>
      <c r="W30" s="49"/>
      <c r="X30" s="49"/>
    </row>
    <row r="31" spans="1:24" ht="26.25" customHeight="1" x14ac:dyDescent="0.2">
      <c r="A31" s="93"/>
      <c r="B31" s="331" t="s">
        <v>535</v>
      </c>
      <c r="C31" s="344">
        <v>101747</v>
      </c>
      <c r="D31" s="271" t="s">
        <v>50</v>
      </c>
      <c r="E31" s="271" t="s">
        <v>1097</v>
      </c>
      <c r="F31" s="312" t="s">
        <v>2644</v>
      </c>
      <c r="G31" s="293"/>
      <c r="H31" s="272" t="s">
        <v>43</v>
      </c>
      <c r="I31" s="321">
        <v>1</v>
      </c>
      <c r="J31" s="289">
        <f>VLOOKUP(C31,COMPOSICAO!A:D,4,0)</f>
        <v>75.42</v>
      </c>
      <c r="K31" s="289">
        <f>SUM(I31*J31)</f>
        <v>75.42</v>
      </c>
      <c r="N31" s="49"/>
      <c r="O31" s="49"/>
      <c r="P31" s="49"/>
      <c r="Q31" s="49"/>
      <c r="R31" s="49"/>
      <c r="S31" s="49"/>
      <c r="T31" s="49"/>
      <c r="U31" s="49"/>
      <c r="V31" s="49"/>
      <c r="W31" s="49"/>
      <c r="X31" s="49"/>
    </row>
    <row r="32" spans="1:24" ht="26.25" customHeight="1" x14ac:dyDescent="0.2">
      <c r="A32" s="93"/>
      <c r="B32" s="331" t="s">
        <v>535</v>
      </c>
      <c r="C32" s="344">
        <v>100382</v>
      </c>
      <c r="D32" s="271" t="s">
        <v>50</v>
      </c>
      <c r="E32" s="271" t="s">
        <v>1099</v>
      </c>
      <c r="F32" s="312" t="s">
        <v>2645</v>
      </c>
      <c r="G32" s="293"/>
      <c r="H32" s="272" t="s">
        <v>43</v>
      </c>
      <c r="I32" s="321">
        <v>1</v>
      </c>
      <c r="J32" s="289">
        <f>VLOOKUP(C32,SINAPIJAN26!A:D,4,0)</f>
        <v>30.34</v>
      </c>
      <c r="K32" s="289">
        <f t="shared" ref="K32:K35" si="1">SUM(I32*J32)</f>
        <v>30.34</v>
      </c>
      <c r="N32" s="49"/>
      <c r="O32" s="49"/>
      <c r="P32" s="49"/>
      <c r="Q32" s="49"/>
      <c r="R32" s="49"/>
      <c r="S32" s="49"/>
      <c r="T32" s="49"/>
      <c r="U32" s="49"/>
      <c r="V32" s="49"/>
      <c r="W32" s="49"/>
      <c r="X32" s="49"/>
    </row>
    <row r="33" spans="1:24" ht="26.25" customHeight="1" x14ac:dyDescent="0.2">
      <c r="A33" s="93"/>
      <c r="B33" s="331" t="s">
        <v>535</v>
      </c>
      <c r="C33" s="344">
        <v>94207</v>
      </c>
      <c r="D33" s="271" t="s">
        <v>50</v>
      </c>
      <c r="E33" s="271" t="s">
        <v>178</v>
      </c>
      <c r="F33" s="312" t="s">
        <v>2646</v>
      </c>
      <c r="G33" s="293"/>
      <c r="H33" s="272" t="s">
        <v>43</v>
      </c>
      <c r="I33" s="321">
        <v>1</v>
      </c>
      <c r="J33" s="289">
        <f>VLOOKUP(C33,SINAPIJAN26!A:D,4,0)</f>
        <v>56.44</v>
      </c>
      <c r="K33" s="289">
        <f t="shared" si="1"/>
        <v>56.44</v>
      </c>
      <c r="N33" s="49"/>
      <c r="O33" s="49"/>
      <c r="P33" s="49"/>
      <c r="Q33" s="49"/>
      <c r="R33" s="49"/>
      <c r="S33" s="49"/>
      <c r="T33" s="49"/>
      <c r="U33" s="49"/>
      <c r="V33" s="49"/>
      <c r="W33" s="49"/>
      <c r="X33" s="49"/>
    </row>
    <row r="34" spans="1:24" ht="26.25" customHeight="1" x14ac:dyDescent="0.2">
      <c r="A34" s="93"/>
      <c r="B34" s="331" t="s">
        <v>535</v>
      </c>
      <c r="C34" s="344">
        <v>92562</v>
      </c>
      <c r="D34" s="271" t="s">
        <v>50</v>
      </c>
      <c r="E34" s="271" t="s">
        <v>1098</v>
      </c>
      <c r="F34" s="312" t="s">
        <v>2645</v>
      </c>
      <c r="G34" s="293"/>
      <c r="H34" s="272" t="s">
        <v>52</v>
      </c>
      <c r="I34" s="321">
        <v>0.03</v>
      </c>
      <c r="J34" s="289">
        <f>VLOOKUP(C34,SINAPIJAN26!A:D,4,0)</f>
        <v>3275.75</v>
      </c>
      <c r="K34" s="289">
        <f t="shared" si="1"/>
        <v>98.272499999999994</v>
      </c>
      <c r="N34" s="49"/>
      <c r="O34" s="49"/>
      <c r="P34" s="49"/>
      <c r="Q34" s="49"/>
      <c r="R34" s="49"/>
      <c r="S34" s="49"/>
      <c r="T34" s="49"/>
      <c r="U34" s="49"/>
      <c r="V34" s="49"/>
      <c r="W34" s="49"/>
      <c r="X34" s="49"/>
    </row>
    <row r="35" spans="1:24" ht="26.25" customHeight="1" x14ac:dyDescent="0.2">
      <c r="A35" s="93"/>
      <c r="B35" s="331" t="s">
        <v>535</v>
      </c>
      <c r="C35" s="344">
        <v>97083</v>
      </c>
      <c r="D35" s="271" t="s">
        <v>50</v>
      </c>
      <c r="E35" s="271" t="s">
        <v>571</v>
      </c>
      <c r="F35" s="312" t="s">
        <v>2647</v>
      </c>
      <c r="G35" s="293"/>
      <c r="H35" s="272" t="s">
        <v>43</v>
      </c>
      <c r="I35" s="321">
        <v>1</v>
      </c>
      <c r="J35" s="289">
        <f>VLOOKUP(C35,SINAPIJAN26!A:D,4,0)</f>
        <v>4.6500000000000004</v>
      </c>
      <c r="K35" s="289">
        <f t="shared" si="1"/>
        <v>4.6500000000000004</v>
      </c>
      <c r="N35" s="49"/>
      <c r="O35" s="49"/>
      <c r="P35" s="49"/>
      <c r="Q35" s="49"/>
      <c r="R35" s="49"/>
      <c r="S35" s="49"/>
      <c r="T35" s="49"/>
      <c r="U35" s="49"/>
      <c r="V35" s="49"/>
      <c r="W35" s="49"/>
      <c r="X35" s="49"/>
    </row>
    <row r="36" spans="1:24" ht="26.25" customHeight="1" x14ac:dyDescent="0.2">
      <c r="A36" s="93"/>
      <c r="B36" s="307"/>
      <c r="C36" s="307"/>
      <c r="D36" s="291"/>
      <c r="E36" s="291"/>
      <c r="F36" s="307" t="s">
        <v>527</v>
      </c>
      <c r="G36" s="292"/>
      <c r="H36" s="291" t="s">
        <v>528</v>
      </c>
      <c r="I36" s="323">
        <v>0</v>
      </c>
      <c r="J36" s="291" t="s">
        <v>529</v>
      </c>
      <c r="K36" s="292"/>
      <c r="N36" s="49"/>
      <c r="O36" s="49"/>
      <c r="P36" s="49"/>
      <c r="Q36" s="49"/>
      <c r="R36" s="49"/>
      <c r="S36" s="49"/>
      <c r="T36" s="49"/>
      <c r="U36" s="49"/>
      <c r="V36" s="49"/>
      <c r="W36" s="49"/>
      <c r="X36" s="49"/>
    </row>
    <row r="37" spans="1:24" ht="26.25" customHeight="1" x14ac:dyDescent="0.2">
      <c r="A37" s="93"/>
      <c r="B37" s="307"/>
      <c r="C37" s="307"/>
      <c r="D37" s="291"/>
      <c r="E37" s="291"/>
      <c r="F37" s="307" t="s">
        <v>530</v>
      </c>
      <c r="G37" s="292"/>
      <c r="H37" s="291"/>
      <c r="I37" s="304" t="s">
        <v>531</v>
      </c>
      <c r="J37" s="296"/>
      <c r="K37" s="292"/>
      <c r="N37" s="49"/>
      <c r="O37" s="49"/>
      <c r="P37" s="49"/>
      <c r="Q37" s="49"/>
      <c r="R37" s="49"/>
      <c r="S37" s="49"/>
      <c r="T37" s="49"/>
      <c r="U37" s="49"/>
      <c r="V37" s="49"/>
      <c r="W37" s="49"/>
      <c r="X37" s="49"/>
    </row>
    <row r="38" spans="1:24" ht="26.25" customHeight="1" x14ac:dyDescent="0.2">
      <c r="A38" s="93"/>
      <c r="B38" s="308" t="s">
        <v>1136</v>
      </c>
      <c r="C38" s="308"/>
      <c r="D38" s="297"/>
      <c r="E38" s="297"/>
      <c r="F38" s="308"/>
      <c r="G38" s="297"/>
      <c r="H38" s="297"/>
      <c r="I38" s="308"/>
      <c r="J38" s="297"/>
      <c r="K38" s="297"/>
      <c r="N38" s="49"/>
      <c r="O38" s="49"/>
      <c r="P38" s="49"/>
      <c r="Q38" s="49"/>
      <c r="R38" s="49"/>
      <c r="S38" s="49"/>
      <c r="T38" s="49"/>
      <c r="U38" s="49"/>
      <c r="V38" s="49"/>
      <c r="W38" s="49"/>
      <c r="X38" s="49"/>
    </row>
    <row r="39" spans="1:24" ht="49.15" customHeight="1" thickBot="1" x14ac:dyDescent="0.25">
      <c r="A39" s="93"/>
      <c r="B39" s="304" t="s">
        <v>1138</v>
      </c>
      <c r="C39" s="304"/>
      <c r="D39" s="304"/>
      <c r="E39" s="304"/>
      <c r="F39" s="304"/>
      <c r="G39" s="304"/>
      <c r="H39" s="304"/>
      <c r="I39" s="304"/>
      <c r="J39" s="304"/>
      <c r="K39" s="304"/>
      <c r="N39" s="49"/>
      <c r="O39" s="49"/>
      <c r="P39" s="49"/>
      <c r="Q39" s="49"/>
      <c r="R39" s="49"/>
      <c r="S39" s="49"/>
      <c r="T39" s="49"/>
      <c r="U39" s="49"/>
      <c r="V39" s="49"/>
      <c r="W39" s="49"/>
      <c r="X39" s="49"/>
    </row>
    <row r="40" spans="1:24" ht="26.25" customHeight="1" thickTop="1" x14ac:dyDescent="0.2">
      <c r="A40" s="93"/>
      <c r="B40" s="309"/>
      <c r="C40" s="309"/>
      <c r="D40" s="288"/>
      <c r="E40" s="288"/>
      <c r="F40" s="309"/>
      <c r="G40" s="288"/>
      <c r="H40" s="288"/>
      <c r="I40" s="309"/>
      <c r="J40" s="288"/>
      <c r="K40" s="288"/>
      <c r="N40" s="49"/>
      <c r="O40" s="49"/>
      <c r="P40" s="49"/>
      <c r="Q40" s="49"/>
      <c r="R40" s="49"/>
      <c r="S40" s="49"/>
      <c r="T40" s="49"/>
      <c r="U40" s="49"/>
      <c r="V40" s="49"/>
      <c r="W40" s="49"/>
      <c r="X40" s="49"/>
    </row>
    <row r="41" spans="1:24" ht="26.25" customHeight="1" thickTop="1" thickBot="1" x14ac:dyDescent="0.25">
      <c r="A41" s="93"/>
      <c r="B41" s="329" t="s">
        <v>44</v>
      </c>
      <c r="C41" s="319" t="s">
        <v>27</v>
      </c>
      <c r="D41" s="282" t="s">
        <v>28</v>
      </c>
      <c r="E41" s="282" t="s">
        <v>29</v>
      </c>
      <c r="F41" s="310" t="s">
        <v>523</v>
      </c>
      <c r="G41" s="298"/>
      <c r="H41" s="283" t="s">
        <v>30</v>
      </c>
      <c r="I41" s="319" t="s">
        <v>31</v>
      </c>
      <c r="J41" s="284" t="s">
        <v>32</v>
      </c>
      <c r="K41" s="284" t="s">
        <v>34</v>
      </c>
      <c r="N41" s="49"/>
      <c r="O41" s="49"/>
      <c r="P41" s="49"/>
      <c r="Q41" s="49"/>
      <c r="R41" s="49"/>
      <c r="S41" s="49"/>
      <c r="T41" s="49"/>
      <c r="U41" s="49"/>
      <c r="V41" s="49"/>
      <c r="W41" s="49"/>
      <c r="X41" s="49"/>
    </row>
    <row r="42" spans="1:24" ht="26.25" customHeight="1" thickTop="1" thickBot="1" x14ac:dyDescent="0.25">
      <c r="A42" s="93"/>
      <c r="B42" s="330" t="s">
        <v>524</v>
      </c>
      <c r="C42" s="343" t="s">
        <v>949</v>
      </c>
      <c r="D42" s="285" t="s">
        <v>73</v>
      </c>
      <c r="E42" s="285" t="s">
        <v>47</v>
      </c>
      <c r="F42" s="311" t="s">
        <v>546</v>
      </c>
      <c r="G42" s="294"/>
      <c r="H42" s="286" t="s">
        <v>43</v>
      </c>
      <c r="I42" s="320">
        <v>1</v>
      </c>
      <c r="J42" s="287">
        <f>SUM(K43:K52)</f>
        <v>1348.5591999999999</v>
      </c>
      <c r="K42" s="287">
        <f>SUM(J42*I42)</f>
        <v>1348.5591999999999</v>
      </c>
      <c r="N42" s="49"/>
      <c r="O42" s="49"/>
      <c r="P42" s="49"/>
      <c r="Q42" s="49"/>
      <c r="R42" s="49"/>
      <c r="S42" s="49"/>
      <c r="T42" s="49"/>
      <c r="U42" s="49"/>
      <c r="V42" s="49"/>
      <c r="W42" s="49"/>
      <c r="X42" s="49"/>
    </row>
    <row r="43" spans="1:24" ht="26.25" customHeight="1" thickTop="1" thickBot="1" x14ac:dyDescent="0.25">
      <c r="A43" s="93"/>
      <c r="B43" s="331" t="s">
        <v>535</v>
      </c>
      <c r="C43" s="344">
        <v>88262</v>
      </c>
      <c r="D43" s="271" t="s">
        <v>50</v>
      </c>
      <c r="E43" s="271" t="s">
        <v>542</v>
      </c>
      <c r="F43" s="312" t="s">
        <v>2641</v>
      </c>
      <c r="G43" s="293"/>
      <c r="H43" s="272" t="s">
        <v>533</v>
      </c>
      <c r="I43" s="321">
        <v>8.4190000000000005</v>
      </c>
      <c r="J43" s="289">
        <f>VLOOKUP(C43,COMPOSICAO!A:D,4,0)</f>
        <v>38.409999999999997</v>
      </c>
      <c r="K43" s="289">
        <f>SUM(I43*J43)</f>
        <v>323.37378999999999</v>
      </c>
      <c r="N43" s="49"/>
      <c r="O43" s="49"/>
      <c r="P43" s="49"/>
      <c r="Q43" s="49"/>
      <c r="R43" s="49"/>
      <c r="S43" s="49"/>
      <c r="T43" s="49"/>
      <c r="U43" s="49"/>
      <c r="V43" s="49"/>
      <c r="W43" s="49"/>
      <c r="X43" s="49"/>
    </row>
    <row r="44" spans="1:24" ht="26.25" customHeight="1" thickTop="1" thickBot="1" x14ac:dyDescent="0.25">
      <c r="A44" s="93"/>
      <c r="B44" s="331" t="s">
        <v>535</v>
      </c>
      <c r="C44" s="344">
        <v>88316</v>
      </c>
      <c r="D44" s="271" t="s">
        <v>50</v>
      </c>
      <c r="E44" s="271" t="s">
        <v>543</v>
      </c>
      <c r="F44" s="312" t="s">
        <v>2641</v>
      </c>
      <c r="G44" s="293"/>
      <c r="H44" s="272" t="s">
        <v>533</v>
      </c>
      <c r="I44" s="321">
        <v>13.053000000000001</v>
      </c>
      <c r="J44" s="289">
        <f>VLOOKUP(C44,SINAPIJAN26!A:D,4,0)</f>
        <v>30.51</v>
      </c>
      <c r="K44" s="289">
        <f t="shared" ref="K44:K52" si="2">SUM(I44*J44)</f>
        <v>398.24703000000005</v>
      </c>
      <c r="N44" s="49"/>
      <c r="O44" s="49"/>
      <c r="P44" s="49"/>
      <c r="Q44" s="49"/>
      <c r="R44" s="49"/>
      <c r="S44" s="49"/>
      <c r="T44" s="49"/>
      <c r="U44" s="49"/>
      <c r="V44" s="49"/>
      <c r="W44" s="49"/>
      <c r="X44" s="49"/>
    </row>
    <row r="45" spans="1:24" ht="26.25" customHeight="1" thickTop="1" thickBot="1" x14ac:dyDescent="0.25">
      <c r="A45" s="93"/>
      <c r="B45" s="331" t="s">
        <v>535</v>
      </c>
      <c r="C45" s="344">
        <v>88239</v>
      </c>
      <c r="D45" s="271" t="s">
        <v>50</v>
      </c>
      <c r="E45" s="271" t="s">
        <v>550</v>
      </c>
      <c r="F45" s="312" t="s">
        <v>2641</v>
      </c>
      <c r="G45" s="293"/>
      <c r="H45" s="272" t="s">
        <v>533</v>
      </c>
      <c r="I45" s="321">
        <v>12.074999999999999</v>
      </c>
      <c r="J45" s="289">
        <f>VLOOKUP(C45,SINAPIJAN26!A:D,4,0)</f>
        <v>31.04</v>
      </c>
      <c r="K45" s="289">
        <f t="shared" si="2"/>
        <v>374.80799999999999</v>
      </c>
      <c r="N45" s="49"/>
      <c r="O45" s="49"/>
      <c r="P45" s="49"/>
      <c r="Q45" s="49"/>
      <c r="R45" s="49"/>
      <c r="S45" s="49"/>
      <c r="T45" s="49"/>
      <c r="U45" s="49"/>
      <c r="V45" s="49"/>
      <c r="W45" s="49"/>
      <c r="X45" s="49"/>
    </row>
    <row r="46" spans="1:24" ht="26.25" customHeight="1" thickTop="1" thickBot="1" x14ac:dyDescent="0.25">
      <c r="A46" s="93"/>
      <c r="B46" s="332" t="s">
        <v>525</v>
      </c>
      <c r="C46" s="345">
        <v>43614</v>
      </c>
      <c r="D46" s="274" t="s">
        <v>50</v>
      </c>
      <c r="E46" s="274" t="s">
        <v>1102</v>
      </c>
      <c r="F46" s="313" t="s">
        <v>1096</v>
      </c>
      <c r="G46" s="295"/>
      <c r="H46" s="275" t="s">
        <v>83</v>
      </c>
      <c r="I46" s="322">
        <v>6.26</v>
      </c>
      <c r="J46" s="290">
        <f>VLOOKUP(C46,INSUMO!A:E,5,0)</f>
        <v>18.34</v>
      </c>
      <c r="K46" s="290">
        <f t="shared" si="2"/>
        <v>114.80839999999999</v>
      </c>
      <c r="N46" s="49"/>
      <c r="O46" s="49"/>
      <c r="P46" s="49"/>
      <c r="Q46" s="49"/>
      <c r="R46" s="49"/>
      <c r="S46" s="49"/>
      <c r="T46" s="49"/>
      <c r="U46" s="49"/>
      <c r="V46" s="49"/>
      <c r="W46" s="49"/>
      <c r="X46" s="45"/>
    </row>
    <row r="47" spans="1:24" ht="26.25" customHeight="1" thickTop="1" thickBot="1" x14ac:dyDescent="0.25">
      <c r="A47" s="93"/>
      <c r="B47" s="332" t="s">
        <v>525</v>
      </c>
      <c r="C47" s="345">
        <v>7213</v>
      </c>
      <c r="D47" s="274" t="s">
        <v>50</v>
      </c>
      <c r="E47" s="274" t="s">
        <v>1104</v>
      </c>
      <c r="F47" s="313" t="s">
        <v>1096</v>
      </c>
      <c r="G47" s="295"/>
      <c r="H47" s="275" t="s">
        <v>43</v>
      </c>
      <c r="I47" s="322">
        <v>0.84</v>
      </c>
      <c r="J47" s="341">
        <v>20.010000000000002</v>
      </c>
      <c r="K47" s="290">
        <f t="shared" si="2"/>
        <v>16.808400000000002</v>
      </c>
      <c r="N47" s="49"/>
      <c r="O47" s="49"/>
      <c r="P47" s="49"/>
      <c r="Q47" s="49"/>
      <c r="R47" s="49"/>
      <c r="S47" s="49"/>
      <c r="T47" s="49"/>
      <c r="U47" s="49"/>
      <c r="V47" s="49"/>
      <c r="W47" s="49"/>
      <c r="X47" s="45"/>
    </row>
    <row r="48" spans="1:24" ht="26.25" customHeight="1" thickTop="1" thickBot="1" x14ac:dyDescent="0.25">
      <c r="A48" s="93"/>
      <c r="B48" s="332" t="s">
        <v>525</v>
      </c>
      <c r="C48" s="345">
        <v>5068</v>
      </c>
      <c r="D48" s="274" t="s">
        <v>50</v>
      </c>
      <c r="E48" s="274" t="s">
        <v>555</v>
      </c>
      <c r="F48" s="313" t="s">
        <v>1096</v>
      </c>
      <c r="G48" s="295"/>
      <c r="H48" s="275" t="s">
        <v>94</v>
      </c>
      <c r="I48" s="322">
        <v>0.42099999999999999</v>
      </c>
      <c r="J48" s="341">
        <v>13.66</v>
      </c>
      <c r="K48" s="290">
        <f t="shared" si="2"/>
        <v>5.7508599999999994</v>
      </c>
      <c r="N48" s="49"/>
      <c r="O48" s="49"/>
      <c r="P48" s="49"/>
      <c r="Q48" s="49"/>
      <c r="R48" s="49"/>
      <c r="S48" s="49"/>
      <c r="T48" s="49"/>
      <c r="U48" s="49"/>
      <c r="V48" s="49"/>
      <c r="W48" s="49"/>
      <c r="X48" s="45"/>
    </row>
    <row r="49" spans="1:24" ht="39" customHeight="1" thickTop="1" thickBot="1" x14ac:dyDescent="0.25">
      <c r="A49" s="93"/>
      <c r="B49" s="332" t="s">
        <v>525</v>
      </c>
      <c r="C49" s="345">
        <v>2420</v>
      </c>
      <c r="D49" s="274" t="s">
        <v>50</v>
      </c>
      <c r="E49" s="274" t="s">
        <v>1103</v>
      </c>
      <c r="F49" s="313" t="s">
        <v>1096</v>
      </c>
      <c r="G49" s="295"/>
      <c r="H49" s="275" t="s">
        <v>52</v>
      </c>
      <c r="I49" s="322">
        <v>0.48</v>
      </c>
      <c r="J49" s="341">
        <v>19.399999999999999</v>
      </c>
      <c r="K49" s="290">
        <f t="shared" si="2"/>
        <v>9.3119999999999994</v>
      </c>
      <c r="N49" s="49"/>
      <c r="O49" s="49"/>
      <c r="P49" s="49"/>
      <c r="Q49" s="49"/>
      <c r="R49" s="49"/>
      <c r="S49" s="49"/>
      <c r="T49" s="49"/>
      <c r="U49" s="49"/>
      <c r="V49" s="49"/>
      <c r="W49" s="49"/>
      <c r="X49" s="45"/>
    </row>
    <row r="50" spans="1:24" ht="26.25" customHeight="1" thickTop="1" thickBot="1" x14ac:dyDescent="0.25">
      <c r="A50" s="93"/>
      <c r="B50" s="332" t="s">
        <v>525</v>
      </c>
      <c r="C50" s="345">
        <v>4491</v>
      </c>
      <c r="D50" s="274" t="s">
        <v>50</v>
      </c>
      <c r="E50" s="274" t="s">
        <v>551</v>
      </c>
      <c r="F50" s="313" t="s">
        <v>1096</v>
      </c>
      <c r="G50" s="295"/>
      <c r="H50" s="275" t="s">
        <v>83</v>
      </c>
      <c r="I50" s="322">
        <v>10.119999999999999</v>
      </c>
      <c r="J50" s="341">
        <v>6.55</v>
      </c>
      <c r="K50" s="290">
        <f t="shared" si="2"/>
        <v>66.285999999999987</v>
      </c>
      <c r="N50" s="49"/>
      <c r="O50" s="49"/>
      <c r="P50" s="49"/>
      <c r="Q50" s="49"/>
      <c r="R50" s="49"/>
      <c r="S50" s="49"/>
      <c r="T50" s="49"/>
      <c r="U50" s="49"/>
      <c r="V50" s="49"/>
      <c r="W50" s="49"/>
      <c r="X50" s="45"/>
    </row>
    <row r="51" spans="1:24" ht="26.25" customHeight="1" thickTop="1" thickBot="1" x14ac:dyDescent="0.25">
      <c r="A51" s="93"/>
      <c r="B51" s="332" t="s">
        <v>525</v>
      </c>
      <c r="C51" s="345">
        <v>39027</v>
      </c>
      <c r="D51" s="274" t="s">
        <v>50</v>
      </c>
      <c r="E51" s="274" t="s">
        <v>2648</v>
      </c>
      <c r="F51" s="313" t="s">
        <v>1096</v>
      </c>
      <c r="G51" s="295"/>
      <c r="H51" s="275" t="s">
        <v>94</v>
      </c>
      <c r="I51" s="322">
        <v>1.68</v>
      </c>
      <c r="J51" s="341">
        <v>13.65</v>
      </c>
      <c r="K51" s="290">
        <f t="shared" si="2"/>
        <v>22.931999999999999</v>
      </c>
      <c r="N51" s="49"/>
      <c r="O51" s="49"/>
      <c r="P51" s="49"/>
      <c r="Q51" s="49"/>
      <c r="R51" s="49"/>
      <c r="S51" s="49"/>
      <c r="T51" s="49"/>
      <c r="U51" s="49"/>
      <c r="V51" s="49"/>
      <c r="W51" s="49"/>
      <c r="X51" s="45"/>
    </row>
    <row r="52" spans="1:24" ht="26.25" customHeight="1" thickTop="1" thickBot="1" x14ac:dyDescent="0.25">
      <c r="A52" s="93"/>
      <c r="B52" s="332" t="s">
        <v>525</v>
      </c>
      <c r="C52" s="345">
        <v>20205</v>
      </c>
      <c r="D52" s="274" t="s">
        <v>50</v>
      </c>
      <c r="E52" s="274" t="s">
        <v>1101</v>
      </c>
      <c r="F52" s="313" t="s">
        <v>1096</v>
      </c>
      <c r="G52" s="295"/>
      <c r="H52" s="275" t="s">
        <v>83</v>
      </c>
      <c r="I52" s="322">
        <v>4.9489999999999998</v>
      </c>
      <c r="J52" s="341">
        <v>3.28</v>
      </c>
      <c r="K52" s="290">
        <f t="shared" si="2"/>
        <v>16.232719999999997</v>
      </c>
      <c r="N52" s="49"/>
      <c r="O52" s="49"/>
      <c r="P52" s="49"/>
      <c r="Q52" s="49"/>
      <c r="R52" s="49"/>
      <c r="S52" s="49"/>
      <c r="T52" s="49"/>
      <c r="U52" s="49"/>
      <c r="V52" s="49"/>
      <c r="W52" s="49"/>
      <c r="X52" s="45"/>
    </row>
    <row r="53" spans="1:24" ht="26.25" customHeight="1" thickTop="1" thickBot="1" x14ac:dyDescent="0.25">
      <c r="A53" s="133"/>
      <c r="B53" s="307"/>
      <c r="C53" s="307"/>
      <c r="D53" s="291"/>
      <c r="E53" s="291"/>
      <c r="F53" s="307" t="s">
        <v>527</v>
      </c>
      <c r="G53" s="292"/>
      <c r="H53" s="291" t="s">
        <v>528</v>
      </c>
      <c r="I53" s="323">
        <v>0</v>
      </c>
      <c r="J53" s="291" t="s">
        <v>529</v>
      </c>
      <c r="K53" s="292"/>
      <c r="N53" s="66"/>
      <c r="O53" s="66"/>
      <c r="P53" s="66"/>
      <c r="Q53" s="66"/>
      <c r="R53" s="66"/>
      <c r="S53" s="66"/>
      <c r="T53" s="66"/>
      <c r="U53" s="66"/>
      <c r="V53" s="66"/>
      <c r="W53" s="66"/>
      <c r="X53" s="8"/>
    </row>
    <row r="54" spans="1:24" ht="26.25" customHeight="1" thickTop="1" thickBot="1" x14ac:dyDescent="0.25">
      <c r="A54" s="93"/>
      <c r="B54" s="307"/>
      <c r="C54" s="307"/>
      <c r="D54" s="291"/>
      <c r="E54" s="291"/>
      <c r="F54" s="307" t="s">
        <v>530</v>
      </c>
      <c r="G54" s="292"/>
      <c r="H54" s="291"/>
      <c r="I54" s="304" t="s">
        <v>531</v>
      </c>
      <c r="J54" s="296"/>
      <c r="K54" s="292"/>
      <c r="N54" s="49"/>
      <c r="O54" s="49"/>
      <c r="P54" s="49"/>
      <c r="Q54" s="49"/>
      <c r="R54" s="49"/>
      <c r="S54" s="49"/>
      <c r="T54" s="49"/>
      <c r="U54" s="49"/>
      <c r="V54" s="49"/>
      <c r="W54" s="49"/>
      <c r="X54" s="45"/>
    </row>
    <row r="55" spans="1:24" ht="26.25" customHeight="1" x14ac:dyDescent="0.2">
      <c r="A55" s="93"/>
      <c r="B55" s="308" t="s">
        <v>1136</v>
      </c>
      <c r="C55" s="308"/>
      <c r="D55" s="297"/>
      <c r="E55" s="297"/>
      <c r="F55" s="308"/>
      <c r="G55" s="297"/>
      <c r="H55" s="297"/>
      <c r="I55" s="308"/>
      <c r="J55" s="297"/>
      <c r="K55" s="297"/>
      <c r="N55" s="49"/>
      <c r="O55" s="49"/>
      <c r="P55" s="49"/>
      <c r="Q55" s="49"/>
      <c r="R55" s="49"/>
      <c r="S55" s="49"/>
      <c r="T55" s="49"/>
      <c r="U55" s="49"/>
      <c r="V55" s="49"/>
      <c r="W55" s="49"/>
      <c r="X55" s="45"/>
    </row>
    <row r="56" spans="1:24" ht="49.15" customHeight="1" thickBot="1" x14ac:dyDescent="0.25">
      <c r="A56" s="93"/>
      <c r="B56" s="304" t="s">
        <v>1139</v>
      </c>
      <c r="C56" s="304"/>
      <c r="D56" s="304"/>
      <c r="E56" s="304"/>
      <c r="F56" s="304"/>
      <c r="G56" s="304"/>
      <c r="H56" s="304"/>
      <c r="I56" s="304"/>
      <c r="J56" s="304"/>
      <c r="K56" s="304"/>
      <c r="N56" s="49"/>
      <c r="O56" s="49"/>
      <c r="P56" s="49"/>
      <c r="Q56" s="49"/>
      <c r="R56" s="49"/>
      <c r="S56" s="49"/>
      <c r="T56" s="49"/>
      <c r="U56" s="49"/>
      <c r="V56" s="49"/>
      <c r="W56" s="49"/>
      <c r="X56" s="45"/>
    </row>
    <row r="57" spans="1:24" ht="26.25" customHeight="1" thickTop="1" x14ac:dyDescent="0.2">
      <c r="A57" s="93"/>
      <c r="B57" s="309"/>
      <c r="C57" s="309"/>
      <c r="D57" s="288"/>
      <c r="E57" s="288"/>
      <c r="F57" s="309"/>
      <c r="G57" s="288"/>
      <c r="H57" s="288"/>
      <c r="I57" s="309"/>
      <c r="J57" s="288"/>
      <c r="K57" s="288"/>
      <c r="N57" s="49"/>
      <c r="O57" s="49"/>
      <c r="P57" s="49"/>
      <c r="Q57" s="49"/>
      <c r="R57" s="49"/>
      <c r="S57" s="49"/>
      <c r="T57" s="49"/>
      <c r="U57" s="49"/>
      <c r="V57" s="49"/>
      <c r="W57" s="49"/>
      <c r="X57" s="45"/>
    </row>
    <row r="58" spans="1:24" ht="26.25" customHeight="1" thickTop="1" thickBot="1" x14ac:dyDescent="0.25">
      <c r="A58" s="93"/>
      <c r="B58" s="329" t="s">
        <v>57</v>
      </c>
      <c r="C58" s="319" t="s">
        <v>27</v>
      </c>
      <c r="D58" s="282" t="s">
        <v>28</v>
      </c>
      <c r="E58" s="282" t="s">
        <v>29</v>
      </c>
      <c r="F58" s="310" t="s">
        <v>523</v>
      </c>
      <c r="G58" s="298"/>
      <c r="H58" s="283" t="s">
        <v>30</v>
      </c>
      <c r="I58" s="319" t="s">
        <v>31</v>
      </c>
      <c r="J58" s="284" t="s">
        <v>32</v>
      </c>
      <c r="K58" s="284" t="s">
        <v>34</v>
      </c>
      <c r="N58" s="49"/>
      <c r="O58" s="49"/>
      <c r="P58" s="49"/>
      <c r="Q58" s="49"/>
      <c r="R58" s="49"/>
      <c r="S58" s="49"/>
      <c r="T58" s="49"/>
      <c r="U58" s="49"/>
      <c r="V58" s="49"/>
      <c r="W58" s="49"/>
      <c r="X58" s="45"/>
    </row>
    <row r="59" spans="1:24" ht="26.25" customHeight="1" thickTop="1" thickBot="1" x14ac:dyDescent="0.25">
      <c r="A59" s="93"/>
      <c r="B59" s="330" t="s">
        <v>524</v>
      </c>
      <c r="C59" s="343" t="s">
        <v>950</v>
      </c>
      <c r="D59" s="285" t="s">
        <v>73</v>
      </c>
      <c r="E59" s="285" t="s">
        <v>60</v>
      </c>
      <c r="F59" s="311" t="s">
        <v>546</v>
      </c>
      <c r="G59" s="294"/>
      <c r="H59" s="286" t="s">
        <v>61</v>
      </c>
      <c r="I59" s="320">
        <v>1</v>
      </c>
      <c r="J59" s="287">
        <f>SUM(K60:K61)</f>
        <v>116.136</v>
      </c>
      <c r="K59" s="287">
        <f>SUM(J59*I59)</f>
        <v>116.136</v>
      </c>
      <c r="N59" s="49"/>
      <c r="O59" s="49"/>
      <c r="P59" s="49"/>
      <c r="Q59" s="49"/>
      <c r="R59" s="49"/>
      <c r="S59" s="49"/>
      <c r="T59" s="49"/>
      <c r="U59" s="49"/>
      <c r="V59" s="49"/>
      <c r="W59" s="49"/>
      <c r="X59" s="45"/>
    </row>
    <row r="60" spans="1:24" ht="26.25" customHeight="1" thickTop="1" thickBot="1" x14ac:dyDescent="0.25">
      <c r="A60" s="93"/>
      <c r="B60" s="331" t="s">
        <v>535</v>
      </c>
      <c r="C60" s="344">
        <v>88316</v>
      </c>
      <c r="D60" s="271" t="s">
        <v>50</v>
      </c>
      <c r="E60" s="271" t="s">
        <v>543</v>
      </c>
      <c r="F60" s="312" t="s">
        <v>2641</v>
      </c>
      <c r="G60" s="293"/>
      <c r="H60" s="272" t="s">
        <v>533</v>
      </c>
      <c r="I60" s="321">
        <v>0.6</v>
      </c>
      <c r="J60" s="289">
        <f>VLOOKUP(C60,SINAPIJAN26!A:D,4,0)</f>
        <v>30.51</v>
      </c>
      <c r="K60" s="289">
        <f>SUM(I60*J60)</f>
        <v>18.306000000000001</v>
      </c>
      <c r="N60" s="49"/>
      <c r="O60" s="49"/>
      <c r="P60" s="49"/>
      <c r="Q60" s="49"/>
      <c r="R60" s="49"/>
      <c r="S60" s="49"/>
      <c r="T60" s="49"/>
      <c r="U60" s="49"/>
      <c r="V60" s="49"/>
      <c r="W60" s="49"/>
      <c r="X60" s="45"/>
    </row>
    <row r="61" spans="1:24" ht="26.25" customHeight="1" thickTop="1" thickBot="1" x14ac:dyDescent="0.25">
      <c r="A61" s="133"/>
      <c r="B61" s="332" t="s">
        <v>525</v>
      </c>
      <c r="C61" s="345" t="s">
        <v>545</v>
      </c>
      <c r="D61" s="274" t="s">
        <v>40</v>
      </c>
      <c r="E61" s="274" t="s">
        <v>2656</v>
      </c>
      <c r="F61" s="313" t="s">
        <v>1096</v>
      </c>
      <c r="G61" s="295"/>
      <c r="H61" s="275" t="s">
        <v>61</v>
      </c>
      <c r="I61" s="322">
        <v>1</v>
      </c>
      <c r="J61" s="290">
        <v>97.83</v>
      </c>
      <c r="K61" s="290">
        <f>SUM(I61*J61)</f>
        <v>97.83</v>
      </c>
      <c r="N61" s="66"/>
      <c r="O61" s="66"/>
      <c r="P61" s="66"/>
      <c r="Q61" s="66"/>
      <c r="R61" s="66"/>
      <c r="S61" s="66"/>
      <c r="T61" s="66"/>
      <c r="U61" s="66"/>
      <c r="V61" s="66"/>
      <c r="W61" s="66"/>
      <c r="X61" s="8"/>
    </row>
    <row r="62" spans="1:24" ht="26.25" customHeight="1" thickTop="1" thickBot="1" x14ac:dyDescent="0.25">
      <c r="A62" s="93"/>
      <c r="B62" s="307"/>
      <c r="C62" s="307"/>
      <c r="D62" s="291"/>
      <c r="E62" s="291"/>
      <c r="F62" s="304" t="s">
        <v>527</v>
      </c>
      <c r="G62" s="300"/>
      <c r="H62" s="291" t="s">
        <v>528</v>
      </c>
      <c r="I62" s="323">
        <v>0</v>
      </c>
      <c r="J62" s="291" t="s">
        <v>529</v>
      </c>
      <c r="K62" s="292"/>
      <c r="N62" s="49"/>
      <c r="O62" s="49"/>
      <c r="P62" s="49"/>
      <c r="Q62" s="49"/>
      <c r="R62" s="49"/>
      <c r="S62" s="49"/>
      <c r="T62" s="49"/>
      <c r="U62" s="49"/>
      <c r="V62" s="49"/>
      <c r="W62" s="49"/>
      <c r="X62" s="45"/>
    </row>
    <row r="63" spans="1:24" ht="26.25" customHeight="1" thickTop="1" thickBot="1" x14ac:dyDescent="0.25">
      <c r="A63" s="93"/>
      <c r="B63" s="307"/>
      <c r="C63" s="307"/>
      <c r="D63" s="291"/>
      <c r="E63" s="291"/>
      <c r="F63" s="304" t="s">
        <v>530</v>
      </c>
      <c r="G63" s="300"/>
      <c r="H63" s="291"/>
      <c r="I63" s="304" t="s">
        <v>531</v>
      </c>
      <c r="J63" s="296"/>
      <c r="K63" s="292"/>
      <c r="N63" s="49"/>
      <c r="O63" s="49"/>
      <c r="P63" s="49"/>
      <c r="Q63" s="49"/>
      <c r="R63" s="49"/>
      <c r="S63" s="49"/>
      <c r="T63" s="49"/>
      <c r="U63" s="49"/>
      <c r="V63" s="49"/>
      <c r="W63" s="49"/>
      <c r="X63" s="45"/>
    </row>
    <row r="64" spans="1:24" ht="26.25" customHeight="1" x14ac:dyDescent="0.2">
      <c r="A64" s="93"/>
      <c r="B64" s="308" t="s">
        <v>1136</v>
      </c>
      <c r="C64" s="308"/>
      <c r="D64" s="297"/>
      <c r="E64" s="297"/>
      <c r="F64" s="308"/>
      <c r="G64" s="297"/>
      <c r="H64" s="297"/>
      <c r="I64" s="308"/>
      <c r="J64" s="297"/>
      <c r="K64" s="297"/>
      <c r="N64" s="49"/>
      <c r="O64" s="49"/>
      <c r="P64" s="49"/>
      <c r="Q64" s="49"/>
      <c r="R64" s="49"/>
      <c r="S64" s="49"/>
      <c r="T64" s="49"/>
      <c r="U64" s="49"/>
      <c r="V64" s="49"/>
      <c r="W64" s="49"/>
      <c r="X64" s="45"/>
    </row>
    <row r="65" spans="1:24" ht="26.25" customHeight="1" thickBot="1" x14ac:dyDescent="0.25">
      <c r="A65" s="93"/>
      <c r="B65" s="304" t="s">
        <v>1140</v>
      </c>
      <c r="C65" s="304"/>
      <c r="D65" s="304"/>
      <c r="E65" s="304"/>
      <c r="F65" s="304"/>
      <c r="G65" s="304"/>
      <c r="H65" s="304"/>
      <c r="I65" s="304"/>
      <c r="J65" s="304"/>
      <c r="K65" s="304"/>
      <c r="N65" s="49"/>
      <c r="O65" s="49"/>
      <c r="P65" s="49"/>
      <c r="Q65" s="49"/>
      <c r="R65" s="49"/>
      <c r="S65" s="49"/>
      <c r="T65" s="49"/>
      <c r="U65" s="49"/>
      <c r="V65" s="49"/>
      <c r="W65" s="49"/>
      <c r="X65" s="45"/>
    </row>
    <row r="66" spans="1:24" ht="26.25" customHeight="1" thickTop="1" x14ac:dyDescent="0.2">
      <c r="A66" s="93"/>
      <c r="B66" s="309"/>
      <c r="C66" s="309"/>
      <c r="D66" s="288"/>
      <c r="E66" s="288"/>
      <c r="F66" s="314"/>
      <c r="G66" s="301"/>
      <c r="H66" s="288"/>
      <c r="I66" s="309"/>
      <c r="J66" s="288"/>
      <c r="K66" s="288"/>
      <c r="N66" s="49"/>
      <c r="O66" s="49"/>
      <c r="P66" s="49"/>
      <c r="Q66" s="49"/>
      <c r="R66" s="49"/>
      <c r="S66" s="49"/>
      <c r="T66" s="49"/>
      <c r="U66" s="49"/>
      <c r="V66" s="49"/>
      <c r="W66" s="49"/>
      <c r="X66" s="45"/>
    </row>
    <row r="67" spans="1:24" ht="26.25" customHeight="1" thickTop="1" thickBot="1" x14ac:dyDescent="0.25">
      <c r="A67" s="93"/>
      <c r="B67" s="329" t="s">
        <v>72</v>
      </c>
      <c r="C67" s="319" t="s">
        <v>27</v>
      </c>
      <c r="D67" s="282" t="s">
        <v>28</v>
      </c>
      <c r="E67" s="282" t="s">
        <v>29</v>
      </c>
      <c r="F67" s="310" t="s">
        <v>523</v>
      </c>
      <c r="G67" s="298"/>
      <c r="H67" s="283" t="s">
        <v>30</v>
      </c>
      <c r="I67" s="319" t="s">
        <v>31</v>
      </c>
      <c r="J67" s="284" t="s">
        <v>32</v>
      </c>
      <c r="K67" s="284" t="s">
        <v>34</v>
      </c>
      <c r="N67" s="49"/>
      <c r="O67" s="49"/>
      <c r="P67" s="49"/>
      <c r="Q67" s="49"/>
      <c r="R67" s="49"/>
      <c r="S67" s="49"/>
      <c r="T67" s="49"/>
      <c r="U67" s="49"/>
      <c r="V67" s="49"/>
      <c r="W67" s="49"/>
      <c r="X67" s="45"/>
    </row>
    <row r="68" spans="1:24" ht="26.25" customHeight="1" thickTop="1" thickBot="1" x14ac:dyDescent="0.25">
      <c r="A68" s="93"/>
      <c r="B68" s="330" t="s">
        <v>524</v>
      </c>
      <c r="C68" s="343" t="s">
        <v>972</v>
      </c>
      <c r="D68" s="285" t="s">
        <v>73</v>
      </c>
      <c r="E68" s="285" t="s">
        <v>774</v>
      </c>
      <c r="F68" s="311" t="s">
        <v>546</v>
      </c>
      <c r="G68" s="294"/>
      <c r="H68" s="286" t="s">
        <v>52</v>
      </c>
      <c r="I68" s="320">
        <v>1</v>
      </c>
      <c r="J68" s="287">
        <f>SUM(K69:K77)</f>
        <v>9286.1190200000001</v>
      </c>
      <c r="K68" s="287">
        <f>SUM(J68*I68)</f>
        <v>9286.1190200000001</v>
      </c>
      <c r="N68" s="49"/>
      <c r="O68" s="49"/>
      <c r="P68" s="49"/>
      <c r="Q68" s="49"/>
      <c r="R68" s="49"/>
      <c r="S68" s="49"/>
      <c r="T68" s="49"/>
      <c r="U68" s="49"/>
      <c r="V68" s="49"/>
      <c r="W68" s="49"/>
      <c r="X68" s="45"/>
    </row>
    <row r="69" spans="1:24" ht="26.25" customHeight="1" thickTop="1" thickBot="1" x14ac:dyDescent="0.25">
      <c r="A69" s="93"/>
      <c r="B69" s="331" t="s">
        <v>535</v>
      </c>
      <c r="C69" s="344">
        <v>88310</v>
      </c>
      <c r="D69" s="271" t="s">
        <v>50</v>
      </c>
      <c r="E69" s="271" t="s">
        <v>605</v>
      </c>
      <c r="F69" s="312" t="s">
        <v>2641</v>
      </c>
      <c r="G69" s="293"/>
      <c r="H69" s="272" t="s">
        <v>533</v>
      </c>
      <c r="I69" s="321">
        <v>13.818</v>
      </c>
      <c r="J69" s="289">
        <f>VLOOKUP(C69,SINAPIJAN26!A:D,4,0)</f>
        <v>39.770000000000003</v>
      </c>
      <c r="K69" s="289">
        <f>SUM(J69*I69)</f>
        <v>549.54186000000004</v>
      </c>
      <c r="N69" s="49"/>
      <c r="O69" s="49"/>
      <c r="P69" s="49"/>
      <c r="Q69" s="49"/>
      <c r="R69" s="49"/>
      <c r="S69" s="49"/>
      <c r="T69" s="49"/>
      <c r="U69" s="49"/>
      <c r="V69" s="49"/>
      <c r="W69" s="49"/>
      <c r="X69" s="45"/>
    </row>
    <row r="70" spans="1:24" ht="26.25" customHeight="1" thickTop="1" thickBot="1" x14ac:dyDescent="0.25">
      <c r="A70" s="93"/>
      <c r="B70" s="331" t="s">
        <v>535</v>
      </c>
      <c r="C70" s="344">
        <v>88325</v>
      </c>
      <c r="D70" s="271" t="s">
        <v>50</v>
      </c>
      <c r="E70" s="271" t="s">
        <v>672</v>
      </c>
      <c r="F70" s="312" t="s">
        <v>2641</v>
      </c>
      <c r="G70" s="293"/>
      <c r="H70" s="272" t="s">
        <v>533</v>
      </c>
      <c r="I70" s="321">
        <v>12.756</v>
      </c>
      <c r="J70" s="289">
        <f>VLOOKUP(C70,SINAPIJAN26!A:D,4,0)</f>
        <v>34.85</v>
      </c>
      <c r="K70" s="289">
        <f t="shared" ref="K70:K77" si="3">SUM(J70*I70)</f>
        <v>444.54660000000001</v>
      </c>
      <c r="N70" s="49"/>
      <c r="O70" s="49"/>
      <c r="P70" s="49"/>
      <c r="Q70" s="49"/>
      <c r="R70" s="49"/>
      <c r="S70" s="49"/>
      <c r="T70" s="49"/>
      <c r="U70" s="49"/>
      <c r="V70" s="49"/>
      <c r="W70" s="49"/>
      <c r="X70" s="45"/>
    </row>
    <row r="71" spans="1:24" ht="26.25" customHeight="1" thickTop="1" thickBot="1" x14ac:dyDescent="0.25">
      <c r="A71" s="93"/>
      <c r="B71" s="331" t="s">
        <v>535</v>
      </c>
      <c r="C71" s="344">
        <v>88267</v>
      </c>
      <c r="D71" s="271" t="s">
        <v>50</v>
      </c>
      <c r="E71" s="271" t="s">
        <v>536</v>
      </c>
      <c r="F71" s="312" t="s">
        <v>2641</v>
      </c>
      <c r="G71" s="293"/>
      <c r="H71" s="272" t="s">
        <v>533</v>
      </c>
      <c r="I71" s="321">
        <v>20.196000000000002</v>
      </c>
      <c r="J71" s="289">
        <f>VLOOKUP(C71,SINAPIJAN26!A:D,4,0)</f>
        <v>37.07</v>
      </c>
      <c r="K71" s="289">
        <f t="shared" si="3"/>
        <v>748.66572000000008</v>
      </c>
      <c r="N71" s="49"/>
      <c r="O71" s="49"/>
      <c r="P71" s="49"/>
      <c r="Q71" s="49"/>
      <c r="R71" s="49"/>
      <c r="S71" s="49"/>
      <c r="T71" s="49"/>
      <c r="U71" s="49"/>
      <c r="V71" s="49"/>
      <c r="W71" s="49"/>
      <c r="X71" s="45"/>
    </row>
    <row r="72" spans="1:24" ht="26.25" customHeight="1" thickTop="1" thickBot="1" x14ac:dyDescent="0.25">
      <c r="A72" s="93"/>
      <c r="B72" s="331" t="s">
        <v>535</v>
      </c>
      <c r="C72" s="344">
        <v>88264</v>
      </c>
      <c r="D72" s="271" t="s">
        <v>50</v>
      </c>
      <c r="E72" s="271" t="s">
        <v>541</v>
      </c>
      <c r="F72" s="312" t="s">
        <v>2641</v>
      </c>
      <c r="G72" s="293"/>
      <c r="H72" s="272" t="s">
        <v>533</v>
      </c>
      <c r="I72" s="324">
        <v>28.7</v>
      </c>
      <c r="J72" s="289">
        <f>VLOOKUP(C72,SINAPIJAN26!A:D,4,0)</f>
        <v>38.700000000000003</v>
      </c>
      <c r="K72" s="289">
        <f t="shared" si="3"/>
        <v>1110.69</v>
      </c>
      <c r="N72" s="49"/>
      <c r="O72" s="49"/>
      <c r="P72" s="49"/>
      <c r="Q72" s="49"/>
      <c r="R72" s="49"/>
      <c r="S72" s="49"/>
      <c r="T72" s="49"/>
      <c r="U72" s="49"/>
      <c r="V72" s="49"/>
      <c r="W72" s="49"/>
      <c r="X72" s="45"/>
    </row>
    <row r="73" spans="1:24" ht="26.25" customHeight="1" thickTop="1" thickBot="1" x14ac:dyDescent="0.25">
      <c r="A73" s="93"/>
      <c r="B73" s="331" t="s">
        <v>535</v>
      </c>
      <c r="C73" s="344">
        <v>88261</v>
      </c>
      <c r="D73" s="271" t="s">
        <v>50</v>
      </c>
      <c r="E73" s="271" t="s">
        <v>2660</v>
      </c>
      <c r="F73" s="312" t="s">
        <v>2641</v>
      </c>
      <c r="G73" s="293"/>
      <c r="H73" s="272" t="s">
        <v>533</v>
      </c>
      <c r="I73" s="321">
        <v>18.07</v>
      </c>
      <c r="J73" s="289">
        <f>VLOOKUP(C73,SINAPIJAN26!A:D,4,0)</f>
        <v>40.67</v>
      </c>
      <c r="K73" s="289">
        <f t="shared" si="3"/>
        <v>734.90690000000006</v>
      </c>
      <c r="N73" s="49"/>
      <c r="O73" s="49"/>
      <c r="P73" s="49"/>
      <c r="Q73" s="49"/>
      <c r="R73" s="49"/>
      <c r="S73" s="49"/>
      <c r="T73" s="49"/>
      <c r="U73" s="49"/>
      <c r="V73" s="49"/>
      <c r="W73" s="49"/>
      <c r="X73" s="45"/>
    </row>
    <row r="74" spans="1:24" ht="26.25" customHeight="1" thickTop="1" thickBot="1" x14ac:dyDescent="0.25">
      <c r="A74" s="93"/>
      <c r="B74" s="331" t="s">
        <v>535</v>
      </c>
      <c r="C74" s="344">
        <v>88316</v>
      </c>
      <c r="D74" s="271" t="s">
        <v>50</v>
      </c>
      <c r="E74" s="271" t="s">
        <v>543</v>
      </c>
      <c r="F74" s="312" t="s">
        <v>2641</v>
      </c>
      <c r="G74" s="293"/>
      <c r="H74" s="272" t="s">
        <v>533</v>
      </c>
      <c r="I74" s="321">
        <v>100.914</v>
      </c>
      <c r="J74" s="289">
        <f>VLOOKUP(C74,SINAPIJAN26!A:D,4,0)</f>
        <v>30.51</v>
      </c>
      <c r="K74" s="289">
        <f t="shared" si="3"/>
        <v>3078.8861400000001</v>
      </c>
      <c r="N74" s="49"/>
      <c r="O74" s="49"/>
      <c r="P74" s="49"/>
      <c r="Q74" s="49"/>
      <c r="R74" s="49"/>
      <c r="S74" s="49"/>
      <c r="T74" s="49"/>
      <c r="U74" s="49"/>
      <c r="V74" s="49"/>
      <c r="W74" s="49"/>
      <c r="X74" s="45"/>
    </row>
    <row r="75" spans="1:24" ht="26.25" customHeight="1" thickTop="1" thickBot="1" x14ac:dyDescent="0.25">
      <c r="A75" s="93"/>
      <c r="B75" s="331" t="s">
        <v>535</v>
      </c>
      <c r="C75" s="344">
        <v>88239</v>
      </c>
      <c r="D75" s="271" t="s">
        <v>50</v>
      </c>
      <c r="E75" s="271" t="s">
        <v>550</v>
      </c>
      <c r="F75" s="312" t="s">
        <v>2641</v>
      </c>
      <c r="G75" s="293"/>
      <c r="H75" s="272" t="s">
        <v>533</v>
      </c>
      <c r="I75" s="321">
        <v>18.07</v>
      </c>
      <c r="J75" s="289">
        <f>VLOOKUP(C75,SINAPIJAN26!A:D,4,0)</f>
        <v>31.04</v>
      </c>
      <c r="K75" s="289">
        <f t="shared" si="3"/>
        <v>560.89279999999997</v>
      </c>
      <c r="N75" s="49"/>
      <c r="O75" s="49"/>
      <c r="P75" s="49"/>
      <c r="Q75" s="49"/>
      <c r="R75" s="49"/>
      <c r="S75" s="49"/>
      <c r="T75" s="49"/>
      <c r="U75" s="49"/>
      <c r="V75" s="49"/>
      <c r="W75" s="49"/>
      <c r="X75" s="45"/>
    </row>
    <row r="76" spans="1:24" ht="26.25" customHeight="1" thickTop="1" thickBot="1" x14ac:dyDescent="0.25">
      <c r="A76" s="93"/>
      <c r="B76" s="331" t="s">
        <v>535</v>
      </c>
      <c r="C76" s="344">
        <v>88247</v>
      </c>
      <c r="D76" s="271" t="s">
        <v>50</v>
      </c>
      <c r="E76" s="271" t="s">
        <v>540</v>
      </c>
      <c r="F76" s="312" t="s">
        <v>2641</v>
      </c>
      <c r="G76" s="293"/>
      <c r="H76" s="272" t="s">
        <v>533</v>
      </c>
      <c r="I76" s="321">
        <v>57.4</v>
      </c>
      <c r="J76" s="289">
        <f>VLOOKUP(C76,SINAPIJAN26!A:D,4,0)</f>
        <v>32.020000000000003</v>
      </c>
      <c r="K76" s="289">
        <f t="shared" si="3"/>
        <v>1837.9480000000001</v>
      </c>
      <c r="N76" s="49"/>
      <c r="O76" s="49"/>
      <c r="P76" s="49"/>
      <c r="Q76" s="49"/>
      <c r="R76" s="49"/>
      <c r="S76" s="49"/>
      <c r="T76" s="49"/>
      <c r="U76" s="49"/>
      <c r="V76" s="49"/>
      <c r="W76" s="49"/>
      <c r="X76" s="45"/>
    </row>
    <row r="77" spans="1:24" ht="26.25" customHeight="1" thickTop="1" thickBot="1" x14ac:dyDescent="0.25">
      <c r="A77" s="93"/>
      <c r="B77" s="331" t="s">
        <v>535</v>
      </c>
      <c r="C77" s="344">
        <v>88273</v>
      </c>
      <c r="D77" s="271" t="s">
        <v>50</v>
      </c>
      <c r="E77" s="271" t="s">
        <v>1105</v>
      </c>
      <c r="F77" s="312" t="s">
        <v>2641</v>
      </c>
      <c r="G77" s="293"/>
      <c r="H77" s="272" t="s">
        <v>533</v>
      </c>
      <c r="I77" s="321">
        <v>6.3780000000000001</v>
      </c>
      <c r="J77" s="289">
        <f>VLOOKUP(C77,SINAPIJAN26!A:D,4,0)</f>
        <v>34.5</v>
      </c>
      <c r="K77" s="289">
        <f t="shared" si="3"/>
        <v>220.041</v>
      </c>
      <c r="N77" s="49"/>
      <c r="O77" s="49"/>
      <c r="P77" s="49"/>
      <c r="Q77" s="49"/>
      <c r="R77" s="49"/>
      <c r="S77" s="49"/>
      <c r="T77" s="49"/>
      <c r="U77" s="49"/>
      <c r="V77" s="49"/>
      <c r="W77" s="49"/>
      <c r="X77" s="45"/>
    </row>
    <row r="78" spans="1:24" ht="26.25" customHeight="1" thickTop="1" thickBot="1" x14ac:dyDescent="0.25">
      <c r="A78" s="93"/>
      <c r="B78" s="307"/>
      <c r="C78" s="307"/>
      <c r="D78" s="291"/>
      <c r="E78" s="291"/>
      <c r="F78" s="304" t="s">
        <v>527</v>
      </c>
      <c r="G78" s="300"/>
      <c r="H78" s="291" t="s">
        <v>528</v>
      </c>
      <c r="I78" s="323">
        <v>0</v>
      </c>
      <c r="J78" s="291" t="s">
        <v>529</v>
      </c>
      <c r="K78" s="292"/>
      <c r="N78" s="49"/>
      <c r="O78" s="49"/>
      <c r="P78" s="49"/>
      <c r="Q78" s="49"/>
      <c r="R78" s="49"/>
      <c r="S78" s="49"/>
      <c r="T78" s="49"/>
      <c r="U78" s="49"/>
      <c r="V78" s="49"/>
      <c r="W78" s="49"/>
      <c r="X78" s="45"/>
    </row>
    <row r="79" spans="1:24" ht="26.25" customHeight="1" thickTop="1" thickBot="1" x14ac:dyDescent="0.25">
      <c r="A79" s="93"/>
      <c r="B79" s="307"/>
      <c r="C79" s="307"/>
      <c r="D79" s="291"/>
      <c r="E79" s="291"/>
      <c r="F79" s="304" t="s">
        <v>530</v>
      </c>
      <c r="G79" s="300"/>
      <c r="H79" s="291"/>
      <c r="I79" s="304" t="s">
        <v>531</v>
      </c>
      <c r="J79" s="296"/>
      <c r="K79" s="292"/>
      <c r="N79" s="49"/>
      <c r="O79" s="49"/>
      <c r="P79" s="49"/>
      <c r="Q79" s="49"/>
      <c r="R79" s="49"/>
      <c r="S79" s="49"/>
      <c r="T79" s="49"/>
      <c r="U79" s="49"/>
      <c r="V79" s="49"/>
      <c r="W79" s="49"/>
      <c r="X79" s="45"/>
    </row>
    <row r="80" spans="1:24" ht="26.25" customHeight="1" x14ac:dyDescent="0.2">
      <c r="A80" s="93"/>
      <c r="B80" s="308" t="s">
        <v>1136</v>
      </c>
      <c r="C80" s="308"/>
      <c r="D80" s="297"/>
      <c r="E80" s="297"/>
      <c r="F80" s="308"/>
      <c r="G80" s="297"/>
      <c r="H80" s="297"/>
      <c r="I80" s="308"/>
      <c r="J80" s="297"/>
      <c r="K80" s="297"/>
      <c r="N80" s="49"/>
      <c r="O80" s="49"/>
      <c r="P80" s="49"/>
      <c r="Q80" s="49"/>
      <c r="R80" s="49"/>
      <c r="S80" s="49"/>
      <c r="T80" s="49"/>
      <c r="U80" s="49"/>
      <c r="V80" s="49"/>
      <c r="W80" s="49"/>
      <c r="X80" s="45"/>
    </row>
    <row r="81" spans="1:24" ht="26.25" customHeight="1" thickBot="1" x14ac:dyDescent="0.25">
      <c r="A81" s="93"/>
      <c r="B81" s="304" t="s">
        <v>1141</v>
      </c>
      <c r="C81" s="304"/>
      <c r="D81" s="304"/>
      <c r="E81" s="304"/>
      <c r="F81" s="304"/>
      <c r="G81" s="304"/>
      <c r="H81" s="304"/>
      <c r="I81" s="304"/>
      <c r="J81" s="304"/>
      <c r="K81" s="304"/>
      <c r="N81" s="49"/>
      <c r="O81" s="49"/>
      <c r="P81" s="49"/>
      <c r="Q81" s="49"/>
      <c r="R81" s="49"/>
      <c r="S81" s="49"/>
      <c r="T81" s="49"/>
      <c r="U81" s="49"/>
      <c r="V81" s="49"/>
      <c r="W81" s="49"/>
      <c r="X81" s="45"/>
    </row>
    <row r="82" spans="1:24" ht="26.25" customHeight="1" thickTop="1" x14ac:dyDescent="0.2">
      <c r="A82" s="93"/>
      <c r="B82" s="309"/>
      <c r="C82" s="309"/>
      <c r="D82" s="288"/>
      <c r="E82" s="288"/>
      <c r="F82" s="309"/>
      <c r="G82" s="288"/>
      <c r="H82" s="288"/>
      <c r="I82" s="309"/>
      <c r="J82" s="288"/>
      <c r="K82" s="288"/>
      <c r="N82" s="49"/>
      <c r="O82" s="49"/>
      <c r="P82" s="49"/>
      <c r="Q82" s="49"/>
      <c r="R82" s="49"/>
      <c r="S82" s="49"/>
      <c r="T82" s="49"/>
      <c r="U82" s="49"/>
      <c r="V82" s="49"/>
      <c r="W82" s="49"/>
      <c r="X82" s="45"/>
    </row>
    <row r="83" spans="1:24" ht="26.25" customHeight="1" thickTop="1" thickBot="1" x14ac:dyDescent="0.25">
      <c r="A83" s="93"/>
      <c r="B83" s="329" t="s">
        <v>76</v>
      </c>
      <c r="C83" s="319" t="s">
        <v>27</v>
      </c>
      <c r="D83" s="282" t="s">
        <v>28</v>
      </c>
      <c r="E83" s="282" t="s">
        <v>29</v>
      </c>
      <c r="F83" s="310" t="s">
        <v>523</v>
      </c>
      <c r="G83" s="298"/>
      <c r="H83" s="283" t="s">
        <v>30</v>
      </c>
      <c r="I83" s="319" t="s">
        <v>31</v>
      </c>
      <c r="J83" s="284" t="s">
        <v>32</v>
      </c>
      <c r="K83" s="284" t="s">
        <v>34</v>
      </c>
      <c r="N83" s="49"/>
      <c r="O83" s="49"/>
      <c r="P83" s="49"/>
      <c r="Q83" s="49"/>
      <c r="R83" s="49"/>
      <c r="S83" s="49"/>
      <c r="T83" s="49"/>
      <c r="U83" s="49"/>
      <c r="V83" s="49"/>
      <c r="W83" s="49"/>
      <c r="X83" s="45"/>
    </row>
    <row r="84" spans="1:24" ht="26.25" customHeight="1" thickTop="1" thickBot="1" x14ac:dyDescent="0.25">
      <c r="A84" s="93"/>
      <c r="B84" s="330" t="s">
        <v>524</v>
      </c>
      <c r="C84" s="343" t="s">
        <v>77</v>
      </c>
      <c r="D84" s="285" t="s">
        <v>73</v>
      </c>
      <c r="E84" s="285" t="s">
        <v>78</v>
      </c>
      <c r="F84" s="311" t="s">
        <v>552</v>
      </c>
      <c r="G84" s="294"/>
      <c r="H84" s="286" t="s">
        <v>79</v>
      </c>
      <c r="I84" s="320">
        <v>1</v>
      </c>
      <c r="J84" s="287">
        <f>SUM(K85:K86)</f>
        <v>36.934640000000002</v>
      </c>
      <c r="K84" s="287">
        <f>SUM(J84*I84)</f>
        <v>36.934640000000002</v>
      </c>
      <c r="N84" s="49"/>
      <c r="O84" s="49"/>
      <c r="P84" s="49"/>
      <c r="Q84" s="49"/>
      <c r="R84" s="49"/>
      <c r="S84" s="49"/>
      <c r="T84" s="49"/>
      <c r="U84" s="49"/>
      <c r="V84" s="49"/>
      <c r="W84" s="49"/>
      <c r="X84" s="45"/>
    </row>
    <row r="85" spans="1:24" ht="26.25" customHeight="1" thickTop="1" thickBot="1" x14ac:dyDescent="0.25">
      <c r="A85" s="93"/>
      <c r="B85" s="331" t="s">
        <v>535</v>
      </c>
      <c r="C85" s="344">
        <v>97063</v>
      </c>
      <c r="D85" s="271" t="s">
        <v>50</v>
      </c>
      <c r="E85" s="271" t="s">
        <v>553</v>
      </c>
      <c r="F85" s="312" t="s">
        <v>2661</v>
      </c>
      <c r="G85" s="293"/>
      <c r="H85" s="272" t="s">
        <v>43</v>
      </c>
      <c r="I85" s="321">
        <v>0.41599999999999998</v>
      </c>
      <c r="J85" s="289">
        <f>VLOOKUP(C85,SINAPIJAN26!A:D,4,0)</f>
        <v>29.29</v>
      </c>
      <c r="K85" s="289">
        <f>SUM(I85*J85)</f>
        <v>12.18464</v>
      </c>
      <c r="N85" s="49"/>
      <c r="O85" s="49"/>
      <c r="P85" s="49"/>
      <c r="Q85" s="49"/>
      <c r="R85" s="49"/>
      <c r="S85" s="49"/>
      <c r="T85" s="49"/>
      <c r="U85" s="49"/>
      <c r="V85" s="49"/>
      <c r="W85" s="49"/>
      <c r="X85" s="45"/>
    </row>
    <row r="86" spans="1:24" ht="26.25" customHeight="1" thickTop="1" thickBot="1" x14ac:dyDescent="0.25">
      <c r="A86" s="93"/>
      <c r="B86" s="332" t="s">
        <v>525</v>
      </c>
      <c r="C86" s="345">
        <v>20193</v>
      </c>
      <c r="D86" s="274" t="s">
        <v>50</v>
      </c>
      <c r="E86" s="274" t="s">
        <v>554</v>
      </c>
      <c r="F86" s="313" t="s">
        <v>1100</v>
      </c>
      <c r="G86" s="295"/>
      <c r="H86" s="275" t="s">
        <v>2662</v>
      </c>
      <c r="I86" s="322">
        <v>1</v>
      </c>
      <c r="J86" s="303">
        <f>VLOOKUP(C86,INSUMO!A:E,5,0)</f>
        <v>24.75</v>
      </c>
      <c r="K86" s="290">
        <f>SUM(I86*J86)</f>
        <v>24.75</v>
      </c>
      <c r="N86" s="49"/>
      <c r="O86" s="49"/>
      <c r="P86" s="49"/>
      <c r="Q86" s="49"/>
      <c r="R86" s="49"/>
      <c r="S86" s="49"/>
      <c r="T86" s="49"/>
      <c r="U86" s="49"/>
      <c r="V86" s="49"/>
      <c r="W86" s="49"/>
      <c r="X86" s="45"/>
    </row>
    <row r="87" spans="1:24" ht="26.25" customHeight="1" thickTop="1" thickBot="1" x14ac:dyDescent="0.25">
      <c r="A87" s="93"/>
      <c r="B87" s="307"/>
      <c r="C87" s="307"/>
      <c r="D87" s="291"/>
      <c r="E87" s="291"/>
      <c r="F87" s="304" t="s">
        <v>527</v>
      </c>
      <c r="G87" s="300"/>
      <c r="H87" s="291" t="s">
        <v>528</v>
      </c>
      <c r="I87" s="323">
        <v>0</v>
      </c>
      <c r="J87" s="291" t="s">
        <v>529</v>
      </c>
      <c r="K87" s="292"/>
      <c r="N87" s="49"/>
      <c r="O87" s="49"/>
      <c r="P87" s="49"/>
      <c r="Q87" s="49"/>
      <c r="R87" s="49"/>
      <c r="S87" s="49"/>
      <c r="T87" s="49"/>
      <c r="U87" s="49"/>
      <c r="V87" s="49"/>
      <c r="W87" s="49"/>
      <c r="X87" s="45"/>
    </row>
    <row r="88" spans="1:24" ht="26.25" customHeight="1" thickTop="1" thickBot="1" x14ac:dyDescent="0.25">
      <c r="A88" s="93"/>
      <c r="B88" s="307"/>
      <c r="C88" s="307"/>
      <c r="D88" s="291"/>
      <c r="E88" s="291"/>
      <c r="F88" s="304" t="s">
        <v>530</v>
      </c>
      <c r="G88" s="300"/>
      <c r="H88" s="291"/>
      <c r="I88" s="304" t="s">
        <v>531</v>
      </c>
      <c r="J88" s="296"/>
      <c r="K88" s="292"/>
      <c r="N88" s="49"/>
      <c r="O88" s="49"/>
      <c r="P88" s="49"/>
      <c r="Q88" s="49"/>
      <c r="R88" s="49"/>
      <c r="S88" s="49"/>
      <c r="T88" s="49"/>
      <c r="U88" s="49"/>
      <c r="V88" s="49"/>
      <c r="W88" s="49"/>
      <c r="X88" s="45"/>
    </row>
    <row r="89" spans="1:24" ht="26.25" customHeight="1" x14ac:dyDescent="0.2">
      <c r="A89" s="93"/>
      <c r="B89" s="308" t="s">
        <v>1136</v>
      </c>
      <c r="C89" s="308"/>
      <c r="D89" s="297"/>
      <c r="E89" s="297"/>
      <c r="F89" s="308"/>
      <c r="G89" s="297"/>
      <c r="H89" s="297"/>
      <c r="I89" s="308"/>
      <c r="J89" s="297"/>
      <c r="K89" s="297"/>
      <c r="N89" s="49"/>
      <c r="O89" s="49"/>
      <c r="P89" s="49"/>
      <c r="Q89" s="49"/>
      <c r="R89" s="49"/>
      <c r="S89" s="49"/>
      <c r="T89" s="49"/>
      <c r="U89" s="49"/>
      <c r="V89" s="49"/>
      <c r="W89" s="49"/>
      <c r="X89" s="45"/>
    </row>
    <row r="90" spans="1:24" ht="26.25" customHeight="1" thickBot="1" x14ac:dyDescent="0.25">
      <c r="A90" s="93"/>
      <c r="B90" s="304" t="s">
        <v>1142</v>
      </c>
      <c r="C90" s="304"/>
      <c r="D90" s="304"/>
      <c r="E90" s="304"/>
      <c r="F90" s="304"/>
      <c r="G90" s="304"/>
      <c r="H90" s="304"/>
      <c r="I90" s="304"/>
      <c r="J90" s="304"/>
      <c r="K90" s="304"/>
      <c r="N90" s="49"/>
      <c r="O90" s="49"/>
      <c r="P90" s="49"/>
      <c r="Q90" s="49"/>
      <c r="R90" s="49"/>
      <c r="S90" s="49"/>
      <c r="T90" s="49"/>
      <c r="U90" s="49"/>
      <c r="V90" s="49"/>
      <c r="W90" s="49"/>
      <c r="X90" s="45"/>
    </row>
    <row r="91" spans="1:24" ht="26.25" customHeight="1" thickTop="1" x14ac:dyDescent="0.2">
      <c r="A91" s="93"/>
      <c r="B91" s="309"/>
      <c r="C91" s="309"/>
      <c r="D91" s="288"/>
      <c r="E91" s="288"/>
      <c r="F91" s="314"/>
      <c r="G91" s="301"/>
      <c r="H91" s="288"/>
      <c r="I91" s="309"/>
      <c r="J91" s="288"/>
      <c r="K91" s="288"/>
      <c r="N91" s="49"/>
      <c r="O91" s="49"/>
      <c r="P91" s="49"/>
      <c r="Q91" s="49"/>
      <c r="R91" s="49"/>
      <c r="S91" s="49"/>
      <c r="T91" s="49"/>
      <c r="U91" s="49"/>
      <c r="V91" s="49"/>
      <c r="W91" s="49"/>
      <c r="X91" s="45"/>
    </row>
    <row r="92" spans="1:24" ht="26.25" customHeight="1" thickTop="1" thickBot="1" x14ac:dyDescent="0.25">
      <c r="A92" s="93"/>
      <c r="B92" s="329" t="s">
        <v>1248</v>
      </c>
      <c r="C92" s="319" t="s">
        <v>27</v>
      </c>
      <c r="D92" s="282" t="s">
        <v>28</v>
      </c>
      <c r="E92" s="282" t="s">
        <v>29</v>
      </c>
      <c r="F92" s="310" t="s">
        <v>523</v>
      </c>
      <c r="G92" s="298"/>
      <c r="H92" s="283" t="s">
        <v>30</v>
      </c>
      <c r="I92" s="319" t="s">
        <v>31</v>
      </c>
      <c r="J92" s="284" t="s">
        <v>32</v>
      </c>
      <c r="K92" s="284" t="s">
        <v>34</v>
      </c>
      <c r="N92" s="49"/>
      <c r="O92" s="49"/>
      <c r="P92" s="49"/>
      <c r="Q92" s="49"/>
      <c r="R92" s="49"/>
      <c r="S92" s="49"/>
      <c r="T92" s="49"/>
      <c r="U92" s="49"/>
      <c r="V92" s="49"/>
      <c r="W92" s="49"/>
      <c r="X92" s="45"/>
    </row>
    <row r="93" spans="1:24" ht="26.25" customHeight="1" thickTop="1" thickBot="1" x14ac:dyDescent="0.25">
      <c r="A93" s="93"/>
      <c r="B93" s="330" t="s">
        <v>524</v>
      </c>
      <c r="C93" s="343" t="s">
        <v>17591</v>
      </c>
      <c r="D93" s="285" t="s">
        <v>73</v>
      </c>
      <c r="E93" s="285" t="s">
        <v>1250</v>
      </c>
      <c r="F93" s="311" t="s">
        <v>548</v>
      </c>
      <c r="G93" s="294"/>
      <c r="H93" s="286" t="s">
        <v>61</v>
      </c>
      <c r="I93" s="320">
        <v>1</v>
      </c>
      <c r="J93" s="287">
        <f>SUM(K94:K98)</f>
        <v>699.49135999999999</v>
      </c>
      <c r="K93" s="287">
        <f>SUM(J93*I93)</f>
        <v>699.49135999999999</v>
      </c>
      <c r="N93" s="49"/>
      <c r="O93" s="49"/>
      <c r="P93" s="49"/>
      <c r="Q93" s="49"/>
      <c r="R93" s="49"/>
      <c r="S93" s="49"/>
      <c r="T93" s="49"/>
      <c r="U93" s="49"/>
      <c r="V93" s="49"/>
      <c r="W93" s="49"/>
      <c r="X93" s="45"/>
    </row>
    <row r="94" spans="1:24" ht="26.25" customHeight="1" thickTop="1" thickBot="1" x14ac:dyDescent="0.25">
      <c r="A94" s="93"/>
      <c r="B94" s="331" t="s">
        <v>535</v>
      </c>
      <c r="C94" s="344">
        <v>90587</v>
      </c>
      <c r="D94" s="271" t="s">
        <v>50</v>
      </c>
      <c r="E94" s="271" t="s">
        <v>564</v>
      </c>
      <c r="F94" s="312" t="s">
        <v>2658</v>
      </c>
      <c r="G94" s="293"/>
      <c r="H94" s="272" t="s">
        <v>549</v>
      </c>
      <c r="I94" s="321">
        <v>9.2999999999999999E-2</v>
      </c>
      <c r="J94" s="289">
        <v>0.55000000000000004</v>
      </c>
      <c r="K94" s="289">
        <f>SUM(I94*J94)</f>
        <v>5.1150000000000001E-2</v>
      </c>
      <c r="N94" s="49"/>
      <c r="O94" s="49"/>
      <c r="P94" s="49"/>
      <c r="Q94" s="49"/>
      <c r="R94" s="49"/>
      <c r="S94" s="49"/>
      <c r="T94" s="49"/>
      <c r="U94" s="49"/>
      <c r="V94" s="49"/>
      <c r="W94" s="49"/>
      <c r="X94" s="45"/>
    </row>
    <row r="95" spans="1:24" ht="26.25" customHeight="1" thickTop="1" thickBot="1" x14ac:dyDescent="0.25">
      <c r="A95" s="93"/>
      <c r="B95" s="331" t="s">
        <v>535</v>
      </c>
      <c r="C95" s="344">
        <v>88309</v>
      </c>
      <c r="D95" s="271" t="s">
        <v>50</v>
      </c>
      <c r="E95" s="271" t="s">
        <v>558</v>
      </c>
      <c r="F95" s="312" t="s">
        <v>2641</v>
      </c>
      <c r="G95" s="293"/>
      <c r="H95" s="272" t="s">
        <v>533</v>
      </c>
      <c r="I95" s="321">
        <v>0.36299999999999999</v>
      </c>
      <c r="J95" s="289">
        <v>21.43</v>
      </c>
      <c r="K95" s="289">
        <f t="shared" ref="K95:K97" si="4">SUM(I95*J95)</f>
        <v>7.7790900000000001</v>
      </c>
      <c r="N95" s="49"/>
      <c r="O95" s="49"/>
      <c r="P95" s="49"/>
      <c r="Q95" s="49"/>
      <c r="R95" s="49"/>
      <c r="S95" s="49"/>
      <c r="T95" s="49"/>
      <c r="U95" s="49"/>
      <c r="V95" s="49"/>
      <c r="W95" s="49"/>
      <c r="X95" s="45"/>
    </row>
    <row r="96" spans="1:24" ht="26.25" customHeight="1" thickTop="1" thickBot="1" x14ac:dyDescent="0.25">
      <c r="A96" s="93"/>
      <c r="B96" s="331" t="s">
        <v>535</v>
      </c>
      <c r="C96" s="344">
        <v>90586</v>
      </c>
      <c r="D96" s="271" t="s">
        <v>50</v>
      </c>
      <c r="E96" s="271" t="s">
        <v>563</v>
      </c>
      <c r="F96" s="312" t="s">
        <v>2658</v>
      </c>
      <c r="G96" s="293"/>
      <c r="H96" s="272" t="s">
        <v>547</v>
      </c>
      <c r="I96" s="321">
        <v>8.7999999999999995E-2</v>
      </c>
      <c r="J96" s="289">
        <v>1.4</v>
      </c>
      <c r="K96" s="289">
        <f t="shared" si="4"/>
        <v>0.12319999999999999</v>
      </c>
      <c r="N96" s="49"/>
      <c r="O96" s="49"/>
      <c r="P96" s="49"/>
      <c r="Q96" s="49"/>
      <c r="R96" s="49"/>
      <c r="S96" s="49"/>
      <c r="T96" s="49"/>
      <c r="U96" s="49"/>
      <c r="V96" s="49"/>
      <c r="W96" s="49"/>
      <c r="X96" s="45"/>
    </row>
    <row r="97" spans="1:24" ht="26.25" customHeight="1" thickTop="1" thickBot="1" x14ac:dyDescent="0.25">
      <c r="A97" s="93"/>
      <c r="B97" s="331" t="s">
        <v>535</v>
      </c>
      <c r="C97" s="344">
        <v>88316</v>
      </c>
      <c r="D97" s="271" t="s">
        <v>50</v>
      </c>
      <c r="E97" s="271" t="s">
        <v>543</v>
      </c>
      <c r="F97" s="312" t="s">
        <v>2641</v>
      </c>
      <c r="G97" s="293"/>
      <c r="H97" s="272" t="s">
        <v>533</v>
      </c>
      <c r="I97" s="321">
        <v>0.54400000000000004</v>
      </c>
      <c r="J97" s="289">
        <v>21.43</v>
      </c>
      <c r="K97" s="289">
        <f t="shared" si="4"/>
        <v>11.657920000000001</v>
      </c>
      <c r="N97" s="49"/>
      <c r="O97" s="49"/>
      <c r="P97" s="49"/>
      <c r="Q97" s="49"/>
      <c r="R97" s="49"/>
      <c r="S97" s="49"/>
      <c r="T97" s="49"/>
      <c r="U97" s="49"/>
      <c r="V97" s="49"/>
      <c r="W97" s="49"/>
      <c r="X97" s="45"/>
    </row>
    <row r="98" spans="1:24" ht="26.25" customHeight="1" thickTop="1" thickBot="1" x14ac:dyDescent="0.25">
      <c r="A98" s="93"/>
      <c r="B98" s="332" t="s">
        <v>525</v>
      </c>
      <c r="C98" s="345">
        <v>11145</v>
      </c>
      <c r="D98" s="274" t="s">
        <v>50</v>
      </c>
      <c r="E98" s="274" t="s">
        <v>1763</v>
      </c>
      <c r="F98" s="313" t="s">
        <v>1096</v>
      </c>
      <c r="G98" s="295"/>
      <c r="H98" s="275" t="s">
        <v>61</v>
      </c>
      <c r="I98" s="322">
        <v>1.1499999999999999</v>
      </c>
      <c r="J98" s="303">
        <f>VLOOKUP(C98,INSUMO!A:E,5,0)</f>
        <v>591.20000000000005</v>
      </c>
      <c r="K98" s="290">
        <f>SUM(J98*I98)</f>
        <v>679.88</v>
      </c>
      <c r="N98" s="49"/>
      <c r="O98" s="49"/>
      <c r="P98" s="49"/>
      <c r="Q98" s="49"/>
      <c r="R98" s="49"/>
      <c r="S98" s="49"/>
      <c r="T98" s="49"/>
      <c r="U98" s="49"/>
      <c r="V98" s="49"/>
      <c r="W98" s="49"/>
      <c r="X98" s="45"/>
    </row>
    <row r="99" spans="1:24" ht="26.25" customHeight="1" thickTop="1" thickBot="1" x14ac:dyDescent="0.25">
      <c r="A99" s="93"/>
      <c r="B99" s="307"/>
      <c r="C99" s="307"/>
      <c r="D99" s="291"/>
      <c r="E99" s="291"/>
      <c r="F99" s="304" t="s">
        <v>527</v>
      </c>
      <c r="G99" s="300"/>
      <c r="H99" s="291" t="s">
        <v>528</v>
      </c>
      <c r="I99" s="323">
        <v>0</v>
      </c>
      <c r="J99" s="291" t="s">
        <v>529</v>
      </c>
      <c r="K99" s="292"/>
      <c r="N99" s="49"/>
      <c r="O99" s="49"/>
      <c r="P99" s="49"/>
      <c r="Q99" s="49"/>
      <c r="R99" s="49"/>
      <c r="S99" s="49"/>
      <c r="T99" s="49"/>
      <c r="U99" s="49"/>
      <c r="V99" s="49"/>
      <c r="W99" s="49"/>
      <c r="X99" s="45"/>
    </row>
    <row r="100" spans="1:24" ht="26.25" customHeight="1" thickTop="1" thickBot="1" x14ac:dyDescent="0.25">
      <c r="A100" s="93"/>
      <c r="B100" s="307"/>
      <c r="C100" s="307"/>
      <c r="D100" s="291"/>
      <c r="E100" s="291"/>
      <c r="F100" s="304" t="s">
        <v>530</v>
      </c>
      <c r="G100" s="300"/>
      <c r="H100" s="291"/>
      <c r="I100" s="304" t="s">
        <v>531</v>
      </c>
      <c r="J100" s="296"/>
      <c r="K100" s="292"/>
      <c r="N100" s="49"/>
      <c r="O100" s="49"/>
      <c r="P100" s="49"/>
      <c r="Q100" s="49"/>
      <c r="R100" s="49"/>
      <c r="S100" s="49"/>
      <c r="T100" s="49"/>
      <c r="U100" s="49"/>
      <c r="V100" s="49"/>
      <c r="W100" s="49"/>
      <c r="X100" s="45"/>
    </row>
    <row r="101" spans="1:24" ht="26.25" customHeight="1" x14ac:dyDescent="0.2">
      <c r="A101" s="93"/>
      <c r="B101" s="308" t="s">
        <v>1136</v>
      </c>
      <c r="C101" s="308"/>
      <c r="D101" s="297"/>
      <c r="E101" s="297"/>
      <c r="F101" s="308"/>
      <c r="G101" s="297"/>
      <c r="H101" s="297"/>
      <c r="I101" s="308"/>
      <c r="J101" s="297"/>
      <c r="K101" s="297"/>
      <c r="N101" s="49"/>
      <c r="O101" s="49"/>
      <c r="P101" s="49"/>
      <c r="Q101" s="49"/>
      <c r="R101" s="49"/>
      <c r="S101" s="49"/>
      <c r="T101" s="49"/>
      <c r="U101" s="49"/>
      <c r="V101" s="49"/>
      <c r="W101" s="49"/>
      <c r="X101" s="45"/>
    </row>
    <row r="102" spans="1:24" ht="26.25" customHeight="1" thickBot="1" x14ac:dyDescent="0.25">
      <c r="A102" s="93"/>
      <c r="B102" s="304" t="s">
        <v>1764</v>
      </c>
      <c r="C102" s="304"/>
      <c r="D102" s="304"/>
      <c r="E102" s="304"/>
      <c r="F102" s="304"/>
      <c r="G102" s="304"/>
      <c r="H102" s="304"/>
      <c r="I102" s="304"/>
      <c r="J102" s="304"/>
      <c r="K102" s="304"/>
      <c r="N102" s="49"/>
      <c r="O102" s="49"/>
      <c r="P102" s="49"/>
      <c r="Q102" s="49"/>
      <c r="R102" s="49"/>
      <c r="S102" s="49"/>
      <c r="T102" s="49"/>
      <c r="U102" s="49"/>
      <c r="V102" s="49"/>
      <c r="W102" s="49"/>
      <c r="X102" s="45"/>
    </row>
    <row r="103" spans="1:24" ht="26.25" customHeight="1" thickTop="1" x14ac:dyDescent="0.2">
      <c r="A103" s="93"/>
      <c r="B103" s="309"/>
      <c r="C103" s="309"/>
      <c r="D103" s="288"/>
      <c r="E103" s="288"/>
      <c r="F103" s="314"/>
      <c r="G103" s="301"/>
      <c r="H103" s="288"/>
      <c r="I103" s="309"/>
      <c r="J103" s="288"/>
      <c r="K103" s="288"/>
      <c r="N103" s="49"/>
      <c r="O103" s="49"/>
      <c r="P103" s="49"/>
      <c r="Q103" s="49"/>
      <c r="R103" s="49"/>
      <c r="S103" s="49"/>
      <c r="T103" s="49"/>
      <c r="U103" s="49"/>
      <c r="V103" s="49"/>
      <c r="W103" s="49"/>
      <c r="X103" s="45"/>
    </row>
    <row r="104" spans="1:24" ht="26.25" customHeight="1" thickTop="1" thickBot="1" x14ac:dyDescent="0.25">
      <c r="A104" s="93"/>
      <c r="B104" s="329" t="s">
        <v>1252</v>
      </c>
      <c r="C104" s="319" t="s">
        <v>27</v>
      </c>
      <c r="D104" s="282" t="s">
        <v>28</v>
      </c>
      <c r="E104" s="282" t="s">
        <v>29</v>
      </c>
      <c r="F104" s="310" t="s">
        <v>523</v>
      </c>
      <c r="G104" s="298"/>
      <c r="H104" s="283" t="s">
        <v>30</v>
      </c>
      <c r="I104" s="319" t="s">
        <v>31</v>
      </c>
      <c r="J104" s="284" t="s">
        <v>32</v>
      </c>
      <c r="K104" s="284" t="s">
        <v>34</v>
      </c>
      <c r="N104" s="49"/>
      <c r="O104" s="49"/>
      <c r="P104" s="49"/>
      <c r="Q104" s="49"/>
      <c r="R104" s="49"/>
      <c r="S104" s="49"/>
      <c r="T104" s="49"/>
      <c r="U104" s="49"/>
      <c r="V104" s="49"/>
      <c r="W104" s="49"/>
      <c r="X104" s="45"/>
    </row>
    <row r="105" spans="1:24" ht="26.25" customHeight="1" thickTop="1" thickBot="1" x14ac:dyDescent="0.25">
      <c r="A105" s="93"/>
      <c r="B105" s="330" t="s">
        <v>524</v>
      </c>
      <c r="C105" s="343" t="s">
        <v>1005</v>
      </c>
      <c r="D105" s="285" t="s">
        <v>73</v>
      </c>
      <c r="E105" s="285" t="s">
        <v>108</v>
      </c>
      <c r="F105" s="311" t="s">
        <v>548</v>
      </c>
      <c r="G105" s="294"/>
      <c r="H105" s="286" t="s">
        <v>61</v>
      </c>
      <c r="I105" s="320">
        <v>1</v>
      </c>
      <c r="J105" s="287">
        <f>SUM(K106:K108)</f>
        <v>103.85749</v>
      </c>
      <c r="K105" s="287">
        <f>SUM(J105*I105)</f>
        <v>103.85749</v>
      </c>
      <c r="N105" s="49"/>
      <c r="O105" s="49"/>
      <c r="P105" s="49"/>
      <c r="Q105" s="49"/>
      <c r="R105" s="49"/>
      <c r="S105" s="49"/>
      <c r="T105" s="49"/>
      <c r="U105" s="49"/>
      <c r="V105" s="49"/>
      <c r="W105" s="49"/>
      <c r="X105" s="45"/>
    </row>
    <row r="106" spans="1:24" ht="26.25" customHeight="1" thickTop="1" thickBot="1" x14ac:dyDescent="0.25">
      <c r="A106" s="93"/>
      <c r="B106" s="331" t="s">
        <v>535</v>
      </c>
      <c r="C106" s="344">
        <v>100306</v>
      </c>
      <c r="D106" s="271" t="s">
        <v>50</v>
      </c>
      <c r="E106" s="271" t="s">
        <v>1107</v>
      </c>
      <c r="F106" s="312" t="s">
        <v>537</v>
      </c>
      <c r="G106" s="293"/>
      <c r="H106" s="272" t="s">
        <v>533</v>
      </c>
      <c r="I106" s="321">
        <v>8.9999999999999993E-3</v>
      </c>
      <c r="J106" s="289">
        <v>111.91</v>
      </c>
      <c r="K106" s="289">
        <f>SUM(I106*J106)</f>
        <v>1.0071899999999998</v>
      </c>
      <c r="N106" s="337"/>
      <c r="O106" s="49"/>
      <c r="P106" s="49"/>
      <c r="Q106" s="49"/>
      <c r="R106" s="49"/>
      <c r="S106" s="49"/>
      <c r="T106" s="49"/>
      <c r="U106" s="49"/>
      <c r="V106" s="49"/>
      <c r="W106" s="49"/>
      <c r="X106" s="45"/>
    </row>
    <row r="107" spans="1:24" ht="26.25" customHeight="1" thickTop="1" thickBot="1" x14ac:dyDescent="0.25">
      <c r="A107" s="93"/>
      <c r="B107" s="331" t="s">
        <v>535</v>
      </c>
      <c r="C107" s="344">
        <v>90776</v>
      </c>
      <c r="D107" s="271" t="s">
        <v>50</v>
      </c>
      <c r="E107" s="271" t="s">
        <v>1106</v>
      </c>
      <c r="F107" s="312" t="s">
        <v>2641</v>
      </c>
      <c r="G107" s="293"/>
      <c r="H107" s="272" t="s">
        <v>533</v>
      </c>
      <c r="I107" s="321">
        <v>3.9E-2</v>
      </c>
      <c r="J107" s="289">
        <v>67.7</v>
      </c>
      <c r="K107" s="289">
        <f>SUM(I107*J107)</f>
        <v>2.6403000000000003</v>
      </c>
      <c r="N107" s="49"/>
      <c r="O107" s="49"/>
      <c r="P107" s="49"/>
      <c r="Q107" s="49"/>
      <c r="R107" s="49"/>
      <c r="S107" s="49"/>
      <c r="T107" s="49"/>
      <c r="U107" s="49"/>
      <c r="V107" s="49"/>
      <c r="W107" s="49"/>
      <c r="X107" s="45"/>
    </row>
    <row r="108" spans="1:24" ht="26.25" customHeight="1" thickTop="1" thickBot="1" x14ac:dyDescent="0.25">
      <c r="A108" s="93"/>
      <c r="B108" s="332" t="s">
        <v>525</v>
      </c>
      <c r="C108" s="345">
        <v>8823</v>
      </c>
      <c r="D108" s="274" t="s">
        <v>46</v>
      </c>
      <c r="E108" s="274" t="s">
        <v>566</v>
      </c>
      <c r="F108" s="313" t="s">
        <v>1096</v>
      </c>
      <c r="G108" s="295"/>
      <c r="H108" s="275" t="s">
        <v>52</v>
      </c>
      <c r="I108" s="325">
        <v>1</v>
      </c>
      <c r="J108" s="303">
        <v>100.21</v>
      </c>
      <c r="K108" s="290">
        <f>SUM(J108*I108)</f>
        <v>100.21</v>
      </c>
      <c r="N108" s="49"/>
      <c r="O108" s="49"/>
      <c r="P108" s="49"/>
      <c r="Q108" s="49"/>
      <c r="R108" s="49"/>
      <c r="S108" s="49"/>
      <c r="T108" s="49"/>
      <c r="U108" s="49"/>
      <c r="V108" s="49"/>
      <c r="W108" s="49"/>
      <c r="X108" s="45"/>
    </row>
    <row r="109" spans="1:24" ht="26.25" customHeight="1" thickTop="1" thickBot="1" x14ac:dyDescent="0.25">
      <c r="A109" s="93"/>
      <c r="B109" s="307"/>
      <c r="C109" s="307"/>
      <c r="D109" s="291"/>
      <c r="E109" s="291"/>
      <c r="F109" s="307" t="s">
        <v>527</v>
      </c>
      <c r="G109" s="292"/>
      <c r="H109" s="291" t="s">
        <v>528</v>
      </c>
      <c r="I109" s="323">
        <v>0</v>
      </c>
      <c r="J109" s="291" t="s">
        <v>529</v>
      </c>
      <c r="K109" s="292"/>
      <c r="N109" s="49"/>
      <c r="O109" s="49"/>
      <c r="P109" s="49"/>
      <c r="Q109" s="49"/>
      <c r="R109" s="49"/>
      <c r="S109" s="49"/>
      <c r="T109" s="49"/>
      <c r="U109" s="49"/>
      <c r="V109" s="49"/>
      <c r="W109" s="49"/>
      <c r="X109" s="45"/>
    </row>
    <row r="110" spans="1:24" ht="26.25" customHeight="1" thickTop="1" thickBot="1" x14ac:dyDescent="0.25">
      <c r="A110" s="93"/>
      <c r="B110" s="307"/>
      <c r="C110" s="307"/>
      <c r="D110" s="291"/>
      <c r="E110" s="291"/>
      <c r="F110" s="304" t="s">
        <v>530</v>
      </c>
      <c r="G110" s="300"/>
      <c r="H110" s="291"/>
      <c r="I110" s="304" t="s">
        <v>531</v>
      </c>
      <c r="J110" s="296"/>
      <c r="K110" s="292"/>
      <c r="N110" s="49"/>
      <c r="O110" s="49"/>
      <c r="P110" s="49"/>
      <c r="Q110" s="49"/>
      <c r="R110" s="49"/>
      <c r="S110" s="49"/>
      <c r="T110" s="49"/>
      <c r="U110" s="49"/>
      <c r="V110" s="49"/>
      <c r="W110" s="49"/>
      <c r="X110" s="45"/>
    </row>
    <row r="111" spans="1:24" ht="26.25" customHeight="1" x14ac:dyDescent="0.2">
      <c r="A111" s="93"/>
      <c r="B111" s="308" t="s">
        <v>1136</v>
      </c>
      <c r="C111" s="308"/>
      <c r="D111" s="297"/>
      <c r="E111" s="297"/>
      <c r="F111" s="308"/>
      <c r="G111" s="297"/>
      <c r="H111" s="297"/>
      <c r="I111" s="308"/>
      <c r="J111" s="297"/>
      <c r="K111" s="297"/>
      <c r="N111" s="49"/>
      <c r="O111" s="49"/>
      <c r="P111" s="49"/>
      <c r="Q111" s="49"/>
      <c r="R111" s="49"/>
      <c r="S111" s="49"/>
      <c r="T111" s="49"/>
      <c r="U111" s="49"/>
      <c r="V111" s="49"/>
      <c r="W111" s="49"/>
      <c r="X111" s="45"/>
    </row>
    <row r="112" spans="1:24" ht="26.25" customHeight="1" thickBot="1" x14ac:dyDescent="0.25">
      <c r="A112" s="93"/>
      <c r="B112" s="304" t="s">
        <v>1143</v>
      </c>
      <c r="C112" s="304"/>
      <c r="D112" s="304"/>
      <c r="E112" s="304"/>
      <c r="F112" s="304"/>
      <c r="G112" s="304"/>
      <c r="H112" s="304"/>
      <c r="I112" s="304"/>
      <c r="J112" s="304"/>
      <c r="K112" s="304"/>
      <c r="N112" s="49"/>
      <c r="O112" s="49"/>
      <c r="P112" s="49"/>
      <c r="Q112" s="49"/>
      <c r="R112" s="49"/>
      <c r="S112" s="49"/>
      <c r="T112" s="49"/>
      <c r="U112" s="49"/>
      <c r="V112" s="49"/>
      <c r="W112" s="49"/>
      <c r="X112" s="45"/>
    </row>
    <row r="113" spans="1:24" ht="26.25" customHeight="1" thickTop="1" x14ac:dyDescent="0.2">
      <c r="A113" s="93"/>
      <c r="B113" s="309"/>
      <c r="C113" s="309"/>
      <c r="D113" s="288"/>
      <c r="E113" s="288"/>
      <c r="F113" s="314"/>
      <c r="G113" s="301"/>
      <c r="H113" s="288"/>
      <c r="I113" s="309"/>
      <c r="J113" s="288"/>
      <c r="K113" s="288"/>
      <c r="N113" s="49"/>
      <c r="O113" s="49"/>
      <c r="P113" s="49"/>
      <c r="Q113" s="49"/>
      <c r="R113" s="49"/>
      <c r="S113" s="49"/>
      <c r="T113" s="49"/>
      <c r="U113" s="49"/>
      <c r="V113" s="49"/>
      <c r="W113" s="49"/>
      <c r="X113" s="45"/>
    </row>
    <row r="114" spans="1:24" ht="26.25" customHeight="1" thickTop="1" thickBot="1" x14ac:dyDescent="0.25">
      <c r="A114" s="93"/>
      <c r="B114" s="329" t="s">
        <v>1295</v>
      </c>
      <c r="C114" s="319" t="s">
        <v>27</v>
      </c>
      <c r="D114" s="282" t="s">
        <v>28</v>
      </c>
      <c r="E114" s="282" t="s">
        <v>29</v>
      </c>
      <c r="F114" s="310" t="s">
        <v>523</v>
      </c>
      <c r="G114" s="298"/>
      <c r="H114" s="283" t="s">
        <v>30</v>
      </c>
      <c r="I114" s="319" t="s">
        <v>31</v>
      </c>
      <c r="J114" s="284" t="s">
        <v>32</v>
      </c>
      <c r="K114" s="284" t="s">
        <v>34</v>
      </c>
      <c r="N114" s="49"/>
      <c r="O114" s="49"/>
      <c r="P114" s="49"/>
      <c r="Q114" s="49"/>
      <c r="R114" s="49"/>
      <c r="S114" s="49"/>
      <c r="T114" s="49"/>
      <c r="U114" s="49"/>
      <c r="V114" s="49"/>
      <c r="W114" s="49"/>
      <c r="X114" s="45"/>
    </row>
    <row r="115" spans="1:24" ht="26.25" customHeight="1" thickTop="1" thickBot="1" x14ac:dyDescent="0.25">
      <c r="A115" s="93"/>
      <c r="B115" s="330" t="s">
        <v>524</v>
      </c>
      <c r="C115" s="343" t="s">
        <v>1296</v>
      </c>
      <c r="D115" s="285" t="s">
        <v>73</v>
      </c>
      <c r="E115" s="285" t="s">
        <v>1297</v>
      </c>
      <c r="F115" s="311" t="s">
        <v>548</v>
      </c>
      <c r="G115" s="294"/>
      <c r="H115" s="286" t="s">
        <v>61</v>
      </c>
      <c r="I115" s="320">
        <v>1</v>
      </c>
      <c r="J115" s="287">
        <f>SUM(K116:K121)</f>
        <v>692.55301000000009</v>
      </c>
      <c r="K115" s="287">
        <f>SUM(J115*I115)</f>
        <v>692.55301000000009</v>
      </c>
      <c r="N115" s="49"/>
      <c r="O115" s="49"/>
      <c r="P115" s="49"/>
      <c r="Q115" s="49"/>
      <c r="R115" s="49"/>
      <c r="S115" s="49"/>
      <c r="T115" s="49"/>
      <c r="U115" s="49"/>
      <c r="V115" s="49"/>
      <c r="W115" s="49"/>
      <c r="X115" s="45"/>
    </row>
    <row r="116" spans="1:24" ht="26.25" customHeight="1" thickTop="1" thickBot="1" x14ac:dyDescent="0.25">
      <c r="A116" s="93"/>
      <c r="B116" s="331" t="s">
        <v>535</v>
      </c>
      <c r="C116" s="344">
        <v>88262</v>
      </c>
      <c r="D116" s="271" t="s">
        <v>50</v>
      </c>
      <c r="E116" s="271" t="s">
        <v>542</v>
      </c>
      <c r="F116" s="312" t="s">
        <v>2641</v>
      </c>
      <c r="G116" s="293"/>
      <c r="H116" s="272" t="s">
        <v>533</v>
      </c>
      <c r="I116" s="321">
        <v>0.224</v>
      </c>
      <c r="J116" s="289">
        <v>25.32</v>
      </c>
      <c r="K116" s="289">
        <f>SUM(I116*J116)</f>
        <v>5.6716800000000003</v>
      </c>
      <c r="N116" s="49"/>
      <c r="O116" s="49"/>
      <c r="P116" s="49"/>
      <c r="Q116" s="49"/>
      <c r="R116" s="49"/>
      <c r="S116" s="49"/>
      <c r="T116" s="49"/>
      <c r="U116" s="49"/>
      <c r="V116" s="49"/>
      <c r="W116" s="49"/>
      <c r="X116" s="45"/>
    </row>
    <row r="117" spans="1:24" ht="26.25" customHeight="1" thickTop="1" thickBot="1" x14ac:dyDescent="0.25">
      <c r="A117" s="93"/>
      <c r="B117" s="331" t="s">
        <v>535</v>
      </c>
      <c r="C117" s="344">
        <v>90586</v>
      </c>
      <c r="D117" s="271" t="s">
        <v>50</v>
      </c>
      <c r="E117" s="271" t="s">
        <v>563</v>
      </c>
      <c r="F117" s="312" t="s">
        <v>2658</v>
      </c>
      <c r="G117" s="293"/>
      <c r="H117" s="272" t="s">
        <v>547</v>
      </c>
      <c r="I117" s="321">
        <v>9.4E-2</v>
      </c>
      <c r="J117" s="289">
        <v>1.4</v>
      </c>
      <c r="K117" s="289">
        <f t="shared" ref="K117:K120" si="5">SUM(I117*J117)</f>
        <v>0.13159999999999999</v>
      </c>
      <c r="N117" s="49"/>
      <c r="O117" s="49"/>
      <c r="P117" s="49"/>
      <c r="Q117" s="49"/>
      <c r="R117" s="49"/>
      <c r="S117" s="49"/>
      <c r="T117" s="49"/>
      <c r="U117" s="49"/>
      <c r="V117" s="49"/>
      <c r="W117" s="49"/>
      <c r="X117" s="45"/>
    </row>
    <row r="118" spans="1:24" ht="26.25" customHeight="1" thickTop="1" thickBot="1" x14ac:dyDescent="0.25">
      <c r="A118" s="93"/>
      <c r="B118" s="331" t="s">
        <v>535</v>
      </c>
      <c r="C118" s="344">
        <v>90587</v>
      </c>
      <c r="D118" s="271" t="s">
        <v>50</v>
      </c>
      <c r="E118" s="271" t="s">
        <v>564</v>
      </c>
      <c r="F118" s="312" t="s">
        <v>2658</v>
      </c>
      <c r="G118" s="293"/>
      <c r="H118" s="272" t="s">
        <v>549</v>
      </c>
      <c r="I118" s="321">
        <v>0.13</v>
      </c>
      <c r="J118" s="289">
        <v>0.55000000000000004</v>
      </c>
      <c r="K118" s="289">
        <f t="shared" si="5"/>
        <v>7.1500000000000008E-2</v>
      </c>
      <c r="N118" s="49"/>
      <c r="O118" s="49"/>
      <c r="P118" s="49"/>
      <c r="Q118" s="49"/>
      <c r="R118" s="49"/>
      <c r="S118" s="49"/>
      <c r="T118" s="49"/>
      <c r="U118" s="49"/>
      <c r="V118" s="49"/>
      <c r="W118" s="49"/>
      <c r="X118" s="45"/>
    </row>
    <row r="119" spans="1:24" ht="26.25" customHeight="1" thickTop="1" thickBot="1" x14ac:dyDescent="0.25">
      <c r="A119" s="93"/>
      <c r="B119" s="331" t="s">
        <v>535</v>
      </c>
      <c r="C119" s="344">
        <v>88309</v>
      </c>
      <c r="D119" s="271" t="s">
        <v>50</v>
      </c>
      <c r="E119" s="271" t="s">
        <v>558</v>
      </c>
      <c r="F119" s="312" t="s">
        <v>2641</v>
      </c>
      <c r="G119" s="293"/>
      <c r="H119" s="272" t="s">
        <v>533</v>
      </c>
      <c r="I119" s="321">
        <v>0.224</v>
      </c>
      <c r="J119" s="289">
        <v>25.72</v>
      </c>
      <c r="K119" s="289">
        <f t="shared" si="5"/>
        <v>5.7612800000000002</v>
      </c>
      <c r="N119" s="49"/>
      <c r="O119" s="49"/>
      <c r="P119" s="49"/>
      <c r="Q119" s="49"/>
      <c r="R119" s="49"/>
      <c r="S119" s="49"/>
      <c r="T119" s="49"/>
      <c r="U119" s="49"/>
      <c r="V119" s="49"/>
      <c r="W119" s="49"/>
      <c r="X119" s="45"/>
    </row>
    <row r="120" spans="1:24" ht="26.25" customHeight="1" thickTop="1" thickBot="1" x14ac:dyDescent="0.25">
      <c r="A120" s="93"/>
      <c r="B120" s="331" t="s">
        <v>535</v>
      </c>
      <c r="C120" s="344">
        <v>88316</v>
      </c>
      <c r="D120" s="271" t="s">
        <v>50</v>
      </c>
      <c r="E120" s="271" t="s">
        <v>543</v>
      </c>
      <c r="F120" s="312" t="s">
        <v>2641</v>
      </c>
      <c r="G120" s="293"/>
      <c r="H120" s="272" t="s">
        <v>533</v>
      </c>
      <c r="I120" s="324">
        <v>1.345</v>
      </c>
      <c r="J120" s="302">
        <v>21.43</v>
      </c>
      <c r="K120" s="289">
        <f t="shared" si="5"/>
        <v>28.823349999999998</v>
      </c>
      <c r="N120" s="49"/>
      <c r="O120" s="49"/>
      <c r="P120" s="49"/>
      <c r="Q120" s="49"/>
      <c r="R120" s="49"/>
      <c r="S120" s="49"/>
      <c r="T120" s="49"/>
      <c r="U120" s="49"/>
      <c r="V120" s="49"/>
      <c r="W120" s="49"/>
      <c r="X120" s="45"/>
    </row>
    <row r="121" spans="1:24" ht="26.25" customHeight="1" thickTop="1" thickBot="1" x14ac:dyDescent="0.25">
      <c r="A121" s="93"/>
      <c r="B121" s="332" t="s">
        <v>525</v>
      </c>
      <c r="C121" s="345">
        <v>11145</v>
      </c>
      <c r="D121" s="274" t="s">
        <v>50</v>
      </c>
      <c r="E121" s="274" t="s">
        <v>1763</v>
      </c>
      <c r="F121" s="313" t="s">
        <v>1096</v>
      </c>
      <c r="G121" s="295"/>
      <c r="H121" s="275" t="s">
        <v>61</v>
      </c>
      <c r="I121" s="322">
        <v>1.103</v>
      </c>
      <c r="J121" s="303">
        <f>VLOOKUP(C121,INSUMO!A:E,5,0)</f>
        <v>591.20000000000005</v>
      </c>
      <c r="K121" s="290">
        <f>SUM(J121*I121)</f>
        <v>652.09360000000004</v>
      </c>
      <c r="N121" s="49"/>
      <c r="O121" s="49"/>
      <c r="P121" s="49"/>
      <c r="Q121" s="49"/>
      <c r="R121" s="49"/>
      <c r="S121" s="49"/>
      <c r="T121" s="49"/>
      <c r="U121" s="49"/>
      <c r="V121" s="49"/>
      <c r="W121" s="49"/>
      <c r="X121" s="45"/>
    </row>
    <row r="122" spans="1:24" ht="26.25" customHeight="1" thickTop="1" thickBot="1" x14ac:dyDescent="0.25">
      <c r="A122" s="93"/>
      <c r="B122" s="307"/>
      <c r="C122" s="307"/>
      <c r="D122" s="291"/>
      <c r="E122" s="291"/>
      <c r="F122" s="304" t="s">
        <v>527</v>
      </c>
      <c r="G122" s="300"/>
      <c r="H122" s="291" t="s">
        <v>528</v>
      </c>
      <c r="I122" s="323">
        <v>0</v>
      </c>
      <c r="J122" s="291" t="s">
        <v>529</v>
      </c>
      <c r="K122" s="292"/>
      <c r="N122" s="49"/>
      <c r="O122" s="49"/>
      <c r="P122" s="49"/>
      <c r="Q122" s="49"/>
      <c r="R122" s="49"/>
      <c r="S122" s="49"/>
      <c r="T122" s="49"/>
      <c r="U122" s="49"/>
      <c r="V122" s="49"/>
      <c r="W122" s="49"/>
      <c r="X122" s="45"/>
    </row>
    <row r="123" spans="1:24" ht="26.25" customHeight="1" thickTop="1" thickBot="1" x14ac:dyDescent="0.25">
      <c r="A123" s="93"/>
      <c r="B123" s="307"/>
      <c r="C123" s="307"/>
      <c r="D123" s="291"/>
      <c r="E123" s="291"/>
      <c r="F123" s="304" t="s">
        <v>530</v>
      </c>
      <c r="G123" s="300"/>
      <c r="H123" s="291"/>
      <c r="I123" s="304" t="s">
        <v>531</v>
      </c>
      <c r="J123" s="296"/>
      <c r="K123" s="292"/>
      <c r="N123" s="49"/>
      <c r="O123" s="49"/>
      <c r="P123" s="49"/>
      <c r="Q123" s="49"/>
      <c r="R123" s="49"/>
      <c r="S123" s="49"/>
      <c r="T123" s="49"/>
      <c r="U123" s="49"/>
      <c r="V123" s="49"/>
      <c r="W123" s="49"/>
      <c r="X123" s="45"/>
    </row>
    <row r="124" spans="1:24" ht="26.25" customHeight="1" x14ac:dyDescent="0.2">
      <c r="A124" s="93"/>
      <c r="B124" s="308" t="s">
        <v>1136</v>
      </c>
      <c r="C124" s="308"/>
      <c r="D124" s="297"/>
      <c r="E124" s="297"/>
      <c r="F124" s="308"/>
      <c r="G124" s="297"/>
      <c r="H124" s="297"/>
      <c r="I124" s="308"/>
      <c r="J124" s="297"/>
      <c r="K124" s="297"/>
      <c r="N124" s="49"/>
      <c r="O124" s="49"/>
      <c r="P124" s="49"/>
      <c r="Q124" s="49"/>
      <c r="R124" s="49"/>
      <c r="S124" s="49"/>
      <c r="T124" s="49"/>
      <c r="U124" s="49"/>
      <c r="V124" s="49"/>
      <c r="W124" s="49"/>
      <c r="X124" s="45"/>
    </row>
    <row r="125" spans="1:24" ht="26.25" customHeight="1" thickBot="1" x14ac:dyDescent="0.25">
      <c r="A125" s="93"/>
      <c r="B125" s="304" t="s">
        <v>1765</v>
      </c>
      <c r="C125" s="304"/>
      <c r="D125" s="304"/>
      <c r="E125" s="304"/>
      <c r="F125" s="304"/>
      <c r="G125" s="304"/>
      <c r="H125" s="304"/>
      <c r="I125" s="304"/>
      <c r="J125" s="304"/>
      <c r="K125" s="304"/>
      <c r="N125" s="49"/>
      <c r="O125" s="49"/>
      <c r="P125" s="49"/>
      <c r="Q125" s="49"/>
      <c r="R125" s="49"/>
      <c r="S125" s="49"/>
      <c r="T125" s="49"/>
      <c r="U125" s="49"/>
      <c r="V125" s="49"/>
      <c r="W125" s="49"/>
      <c r="X125" s="45"/>
    </row>
    <row r="126" spans="1:24" ht="26.25" customHeight="1" thickTop="1" x14ac:dyDescent="0.2">
      <c r="A126" s="93"/>
      <c r="B126" s="309"/>
      <c r="C126" s="309"/>
      <c r="D126" s="288"/>
      <c r="E126" s="288"/>
      <c r="F126" s="309"/>
      <c r="G126" s="288"/>
      <c r="H126" s="288"/>
      <c r="I126" s="309"/>
      <c r="J126" s="288"/>
      <c r="K126" s="288"/>
      <c r="N126" s="49"/>
      <c r="O126" s="49"/>
      <c r="P126" s="49"/>
      <c r="Q126" s="49"/>
      <c r="R126" s="49"/>
      <c r="S126" s="49"/>
      <c r="T126" s="49"/>
      <c r="U126" s="49"/>
      <c r="V126" s="49"/>
      <c r="W126" s="49"/>
      <c r="X126" s="45"/>
    </row>
    <row r="127" spans="1:24" ht="26.25" customHeight="1" thickTop="1" thickBot="1" x14ac:dyDescent="0.25">
      <c r="A127" s="93"/>
      <c r="B127" s="329" t="s">
        <v>1307</v>
      </c>
      <c r="C127" s="319" t="s">
        <v>27</v>
      </c>
      <c r="D127" s="282" t="s">
        <v>28</v>
      </c>
      <c r="E127" s="282" t="s">
        <v>29</v>
      </c>
      <c r="F127" s="310" t="s">
        <v>523</v>
      </c>
      <c r="G127" s="298"/>
      <c r="H127" s="283" t="s">
        <v>30</v>
      </c>
      <c r="I127" s="310" t="s">
        <v>31</v>
      </c>
      <c r="J127" s="298" t="s">
        <v>32</v>
      </c>
      <c r="K127" s="284" t="s">
        <v>34</v>
      </c>
      <c r="N127" s="49"/>
      <c r="O127" s="49"/>
      <c r="P127" s="49"/>
      <c r="Q127" s="49"/>
      <c r="R127" s="49"/>
      <c r="S127" s="49"/>
      <c r="T127" s="49"/>
      <c r="U127" s="49"/>
      <c r="V127" s="49"/>
      <c r="W127" s="49"/>
      <c r="X127" s="45"/>
    </row>
    <row r="128" spans="1:24" ht="26.25" customHeight="1" thickTop="1" thickBot="1" x14ac:dyDescent="0.25">
      <c r="A128" s="93"/>
      <c r="B128" s="311" t="s">
        <v>524</v>
      </c>
      <c r="C128" s="311" t="s">
        <v>1308</v>
      </c>
      <c r="D128" s="294" t="s">
        <v>73</v>
      </c>
      <c r="E128" s="294" t="s">
        <v>1309</v>
      </c>
      <c r="F128" s="311" t="s">
        <v>1766</v>
      </c>
      <c r="G128" s="294"/>
      <c r="H128" s="294" t="s">
        <v>61</v>
      </c>
      <c r="I128" s="326">
        <v>1</v>
      </c>
      <c r="J128" s="287">
        <f>SUM(K129:K134)</f>
        <v>704.12482999999997</v>
      </c>
      <c r="K128" s="287">
        <f>SUM(J128*I128)</f>
        <v>704.12482999999997</v>
      </c>
      <c r="N128" s="49"/>
      <c r="O128" s="49"/>
      <c r="P128" s="49"/>
      <c r="Q128" s="49"/>
      <c r="R128" s="49"/>
      <c r="S128" s="49"/>
      <c r="T128" s="49"/>
      <c r="U128" s="49"/>
      <c r="V128" s="49"/>
      <c r="W128" s="49"/>
      <c r="X128" s="45"/>
    </row>
    <row r="129" spans="1:24" ht="49.15" customHeight="1" thickTop="1" thickBot="1" x14ac:dyDescent="0.25">
      <c r="A129" s="93"/>
      <c r="B129" s="312" t="s">
        <v>535</v>
      </c>
      <c r="C129" s="312">
        <v>88316</v>
      </c>
      <c r="D129" s="293" t="s">
        <v>50</v>
      </c>
      <c r="E129" s="293" t="s">
        <v>543</v>
      </c>
      <c r="F129" s="312" t="s">
        <v>2641</v>
      </c>
      <c r="G129" s="293"/>
      <c r="H129" s="293" t="s">
        <v>533</v>
      </c>
      <c r="I129" s="324">
        <v>0.82599999999999996</v>
      </c>
      <c r="J129" s="302">
        <v>21.43</v>
      </c>
      <c r="K129" s="289">
        <f>SUM(I129*J129)</f>
        <v>17.701179999999997</v>
      </c>
      <c r="N129" s="49"/>
      <c r="O129" s="49"/>
      <c r="P129" s="49"/>
      <c r="Q129" s="49"/>
      <c r="R129" s="49"/>
      <c r="S129" s="49"/>
      <c r="T129" s="49"/>
      <c r="U129" s="49"/>
      <c r="V129" s="49"/>
      <c r="W129" s="49"/>
      <c r="X129" s="45"/>
    </row>
    <row r="130" spans="1:24" ht="26.25" customHeight="1" thickTop="1" thickBot="1" x14ac:dyDescent="0.25">
      <c r="A130" s="93"/>
      <c r="B130" s="331" t="s">
        <v>535</v>
      </c>
      <c r="C130" s="344">
        <v>88309</v>
      </c>
      <c r="D130" s="271" t="s">
        <v>50</v>
      </c>
      <c r="E130" s="271" t="s">
        <v>558</v>
      </c>
      <c r="F130" s="312" t="s">
        <v>2641</v>
      </c>
      <c r="G130" s="293"/>
      <c r="H130" s="272" t="s">
        <v>533</v>
      </c>
      <c r="I130" s="321">
        <v>0.753</v>
      </c>
      <c r="J130" s="289">
        <f>VLOOKUP(C130,COMPOSICAO!A:D,4,0)</f>
        <v>38.89</v>
      </c>
      <c r="K130" s="289">
        <f t="shared" ref="K130:K133" si="6">SUM(I130*J130)</f>
        <v>29.28417</v>
      </c>
      <c r="N130" s="49"/>
      <c r="O130" s="49"/>
      <c r="P130" s="49"/>
      <c r="Q130" s="49"/>
      <c r="R130" s="49"/>
      <c r="S130" s="49"/>
      <c r="T130" s="49"/>
      <c r="U130" s="49"/>
      <c r="V130" s="49"/>
      <c r="W130" s="49"/>
      <c r="X130" s="45"/>
    </row>
    <row r="131" spans="1:24" ht="39" customHeight="1" thickTop="1" thickBot="1" x14ac:dyDescent="0.25">
      <c r="A131" s="93"/>
      <c r="B131" s="331" t="s">
        <v>535</v>
      </c>
      <c r="C131" s="344">
        <v>90586</v>
      </c>
      <c r="D131" s="271" t="s">
        <v>50</v>
      </c>
      <c r="E131" s="271" t="s">
        <v>563</v>
      </c>
      <c r="F131" s="312" t="s">
        <v>2658</v>
      </c>
      <c r="G131" s="293"/>
      <c r="H131" s="272" t="s">
        <v>547</v>
      </c>
      <c r="I131" s="321">
        <v>0.12</v>
      </c>
      <c r="J131" s="289">
        <f>VLOOKUP(C131,COMPOSICAO!A:D,4,0)</f>
        <v>1.46</v>
      </c>
      <c r="K131" s="289">
        <f t="shared" si="6"/>
        <v>0.17519999999999999</v>
      </c>
      <c r="N131" s="49"/>
      <c r="O131" s="49"/>
      <c r="P131" s="49"/>
      <c r="Q131" s="49"/>
      <c r="R131" s="49"/>
      <c r="S131" s="49"/>
      <c r="T131" s="49"/>
      <c r="U131" s="49"/>
      <c r="V131" s="49"/>
      <c r="W131" s="49"/>
      <c r="X131" s="45"/>
    </row>
    <row r="132" spans="1:24" ht="39" customHeight="1" thickTop="1" thickBot="1" x14ac:dyDescent="0.25">
      <c r="A132" s="93"/>
      <c r="B132" s="331" t="s">
        <v>535</v>
      </c>
      <c r="C132" s="344">
        <v>88262</v>
      </c>
      <c r="D132" s="271" t="s">
        <v>50</v>
      </c>
      <c r="E132" s="271" t="s">
        <v>542</v>
      </c>
      <c r="F132" s="312" t="s">
        <v>2641</v>
      </c>
      <c r="G132" s="293"/>
      <c r="H132" s="272" t="s">
        <v>533</v>
      </c>
      <c r="I132" s="321">
        <v>0.125</v>
      </c>
      <c r="J132" s="289">
        <f>VLOOKUP(C132,COMPOSICAO!A:D,4,0)</f>
        <v>38.409999999999997</v>
      </c>
      <c r="K132" s="289">
        <f t="shared" si="6"/>
        <v>4.8012499999999996</v>
      </c>
      <c r="N132" s="49"/>
      <c r="O132" s="49"/>
      <c r="P132" s="49"/>
      <c r="Q132" s="49"/>
      <c r="R132" s="49"/>
      <c r="S132" s="49"/>
      <c r="T132" s="49"/>
      <c r="U132" s="49"/>
      <c r="V132" s="49"/>
      <c r="W132" s="49"/>
      <c r="X132" s="45"/>
    </row>
    <row r="133" spans="1:24" ht="26.25" customHeight="1" thickTop="1" thickBot="1" x14ac:dyDescent="0.25">
      <c r="A133" s="93"/>
      <c r="B133" s="331" t="s">
        <v>535</v>
      </c>
      <c r="C133" s="344">
        <v>90587</v>
      </c>
      <c r="D133" s="271" t="s">
        <v>50</v>
      </c>
      <c r="E133" s="271" t="s">
        <v>564</v>
      </c>
      <c r="F133" s="312" t="s">
        <v>2658</v>
      </c>
      <c r="G133" s="293"/>
      <c r="H133" s="272" t="s">
        <v>549</v>
      </c>
      <c r="I133" s="321">
        <v>0.13100000000000001</v>
      </c>
      <c r="J133" s="289">
        <f>VLOOKUP(C133,COMPOSICAO!A:D,4,0)</f>
        <v>0.53</v>
      </c>
      <c r="K133" s="289">
        <f t="shared" si="6"/>
        <v>6.9430000000000006E-2</v>
      </c>
      <c r="N133" s="49"/>
      <c r="O133" s="49"/>
      <c r="P133" s="49"/>
      <c r="Q133" s="49"/>
      <c r="R133" s="49"/>
      <c r="S133" s="49"/>
      <c r="T133" s="49"/>
      <c r="U133" s="49"/>
      <c r="V133" s="49"/>
      <c r="W133" s="49"/>
      <c r="X133" s="45"/>
    </row>
    <row r="134" spans="1:24" ht="39" customHeight="1" thickTop="1" thickBot="1" x14ac:dyDescent="0.25">
      <c r="A134" s="93"/>
      <c r="B134" s="332" t="s">
        <v>525</v>
      </c>
      <c r="C134" s="345">
        <v>11145</v>
      </c>
      <c r="D134" s="274" t="s">
        <v>50</v>
      </c>
      <c r="E134" s="274" t="s">
        <v>1763</v>
      </c>
      <c r="F134" s="313" t="s">
        <v>1096</v>
      </c>
      <c r="G134" s="295"/>
      <c r="H134" s="275" t="s">
        <v>61</v>
      </c>
      <c r="I134" s="322">
        <v>1.103</v>
      </c>
      <c r="J134" s="303">
        <f>VLOOKUP(C134,INSUMO!A:E,5,0)</f>
        <v>591.20000000000005</v>
      </c>
      <c r="K134" s="290">
        <f>SUM(J134*I134)</f>
        <v>652.09360000000004</v>
      </c>
      <c r="N134" s="49"/>
      <c r="O134" s="49"/>
      <c r="P134" s="49"/>
      <c r="Q134" s="49"/>
      <c r="R134" s="49"/>
      <c r="S134" s="49"/>
      <c r="T134" s="49"/>
      <c r="U134" s="49"/>
      <c r="V134" s="49"/>
      <c r="W134" s="49"/>
      <c r="X134" s="45"/>
    </row>
    <row r="135" spans="1:24" ht="26.25" customHeight="1" thickTop="1" thickBot="1" x14ac:dyDescent="0.25">
      <c r="A135" s="93"/>
      <c r="B135" s="307"/>
      <c r="C135" s="307"/>
      <c r="D135" s="291"/>
      <c r="E135" s="291"/>
      <c r="F135" s="304" t="s">
        <v>527</v>
      </c>
      <c r="G135" s="300"/>
      <c r="H135" s="291" t="s">
        <v>528</v>
      </c>
      <c r="I135" s="323">
        <v>0</v>
      </c>
      <c r="J135" s="291" t="s">
        <v>529</v>
      </c>
      <c r="K135" s="292"/>
      <c r="N135" s="49"/>
      <c r="O135" s="49"/>
      <c r="P135" s="49"/>
      <c r="Q135" s="49"/>
      <c r="R135" s="49"/>
      <c r="S135" s="49"/>
      <c r="T135" s="49"/>
      <c r="U135" s="49"/>
      <c r="V135" s="49"/>
      <c r="W135" s="49"/>
      <c r="X135" s="45"/>
    </row>
    <row r="136" spans="1:24" ht="26.25" customHeight="1" thickTop="1" thickBot="1" x14ac:dyDescent="0.25">
      <c r="A136" s="93"/>
      <c r="B136" s="307"/>
      <c r="C136" s="307"/>
      <c r="D136" s="291"/>
      <c r="E136" s="291"/>
      <c r="F136" s="304" t="s">
        <v>530</v>
      </c>
      <c r="G136" s="300"/>
      <c r="H136" s="291"/>
      <c r="I136" s="304" t="s">
        <v>531</v>
      </c>
      <c r="J136" s="296"/>
      <c r="K136" s="292"/>
      <c r="N136" s="49"/>
      <c r="O136" s="49"/>
      <c r="P136" s="49"/>
      <c r="Q136" s="49"/>
      <c r="R136" s="49"/>
      <c r="S136" s="49"/>
      <c r="T136" s="49"/>
      <c r="U136" s="49"/>
      <c r="V136" s="49"/>
      <c r="W136" s="49"/>
      <c r="X136" s="45"/>
    </row>
    <row r="137" spans="1:24" ht="26.25" customHeight="1" x14ac:dyDescent="0.2">
      <c r="A137" s="93"/>
      <c r="B137" s="308" t="s">
        <v>1136</v>
      </c>
      <c r="C137" s="308"/>
      <c r="D137" s="297"/>
      <c r="E137" s="297"/>
      <c r="F137" s="308"/>
      <c r="G137" s="297"/>
      <c r="H137" s="297"/>
      <c r="I137" s="308"/>
      <c r="J137" s="297"/>
      <c r="K137" s="297"/>
      <c r="N137" s="49"/>
      <c r="O137" s="49"/>
      <c r="P137" s="49"/>
      <c r="Q137" s="49"/>
      <c r="R137" s="49"/>
      <c r="S137" s="49"/>
      <c r="T137" s="49"/>
      <c r="U137" s="49"/>
      <c r="V137" s="49"/>
      <c r="W137" s="49"/>
      <c r="X137" s="45"/>
    </row>
    <row r="138" spans="1:24" ht="26.25" customHeight="1" thickBot="1" x14ac:dyDescent="0.25">
      <c r="A138" s="93"/>
      <c r="B138" s="304" t="s">
        <v>1767</v>
      </c>
      <c r="C138" s="304"/>
      <c r="D138" s="304"/>
      <c r="E138" s="304"/>
      <c r="F138" s="304"/>
      <c r="G138" s="304"/>
      <c r="H138" s="304"/>
      <c r="I138" s="304"/>
      <c r="J138" s="304"/>
      <c r="K138" s="304"/>
      <c r="N138" s="49"/>
      <c r="O138" s="49"/>
      <c r="P138" s="49"/>
      <c r="Q138" s="49"/>
      <c r="R138" s="49"/>
      <c r="S138" s="49"/>
      <c r="T138" s="49"/>
      <c r="U138" s="49"/>
      <c r="V138" s="49"/>
      <c r="W138" s="49"/>
      <c r="X138" s="45"/>
    </row>
    <row r="139" spans="1:24" ht="26.25" customHeight="1" thickTop="1" x14ac:dyDescent="0.2">
      <c r="A139" s="93"/>
      <c r="B139" s="309"/>
      <c r="C139" s="309"/>
      <c r="D139" s="288"/>
      <c r="E139" s="288"/>
      <c r="F139" s="314"/>
      <c r="G139" s="301"/>
      <c r="H139" s="288"/>
      <c r="I139" s="309"/>
      <c r="J139" s="288"/>
      <c r="K139" s="288"/>
      <c r="N139" s="49"/>
      <c r="O139" s="49"/>
      <c r="P139" s="49"/>
      <c r="Q139" s="49"/>
      <c r="R139" s="49"/>
      <c r="S139" s="49"/>
      <c r="T139" s="49"/>
      <c r="U139" s="49"/>
      <c r="V139" s="49"/>
      <c r="W139" s="49"/>
      <c r="X139" s="45"/>
    </row>
    <row r="140" spans="1:24" ht="26.25" customHeight="1" thickTop="1" thickBot="1" x14ac:dyDescent="0.25">
      <c r="A140" s="93"/>
      <c r="B140" s="329" t="s">
        <v>1322</v>
      </c>
      <c r="C140" s="319" t="s">
        <v>27</v>
      </c>
      <c r="D140" s="282" t="s">
        <v>28</v>
      </c>
      <c r="E140" s="282" t="s">
        <v>29</v>
      </c>
      <c r="F140" s="310" t="s">
        <v>523</v>
      </c>
      <c r="G140" s="298"/>
      <c r="H140" s="283" t="s">
        <v>30</v>
      </c>
      <c r="I140" s="319" t="s">
        <v>31</v>
      </c>
      <c r="J140" s="284" t="s">
        <v>32</v>
      </c>
      <c r="K140" s="284" t="s">
        <v>34</v>
      </c>
      <c r="N140" s="49"/>
      <c r="O140" s="49"/>
      <c r="P140" s="49"/>
      <c r="Q140" s="49"/>
      <c r="R140" s="49"/>
      <c r="S140" s="49"/>
      <c r="T140" s="49"/>
      <c r="U140" s="49"/>
      <c r="V140" s="49"/>
      <c r="W140" s="49"/>
      <c r="X140" s="45"/>
    </row>
    <row r="141" spans="1:24" ht="26.25" customHeight="1" thickTop="1" thickBot="1" x14ac:dyDescent="0.25">
      <c r="A141" s="93"/>
      <c r="B141" s="330" t="s">
        <v>524</v>
      </c>
      <c r="C141" s="343" t="s">
        <v>2555</v>
      </c>
      <c r="D141" s="285" t="s">
        <v>73</v>
      </c>
      <c r="E141" s="285" t="s">
        <v>2812</v>
      </c>
      <c r="F141" s="311">
        <v>13.01</v>
      </c>
      <c r="G141" s="294"/>
      <c r="H141" s="286" t="s">
        <v>43</v>
      </c>
      <c r="I141" s="320">
        <v>1</v>
      </c>
      <c r="J141" s="287">
        <f>SUM(K142:K144)</f>
        <v>164.84950000000001</v>
      </c>
      <c r="K141" s="287">
        <f>SUM(J141*I141)</f>
        <v>164.84950000000001</v>
      </c>
      <c r="N141" s="49"/>
      <c r="O141" s="49"/>
      <c r="P141" s="49"/>
      <c r="Q141" s="49"/>
      <c r="R141" s="49"/>
      <c r="S141" s="49"/>
      <c r="T141" s="49"/>
      <c r="U141" s="49"/>
      <c r="V141" s="49"/>
      <c r="W141" s="49"/>
      <c r="X141" s="45"/>
    </row>
    <row r="142" spans="1:24" ht="26.25" customHeight="1" thickTop="1" thickBot="1" x14ac:dyDescent="0.25">
      <c r="A142" s="93"/>
      <c r="B142" s="331" t="s">
        <v>535</v>
      </c>
      <c r="C142" s="344">
        <v>88309</v>
      </c>
      <c r="D142" s="271" t="s">
        <v>50</v>
      </c>
      <c r="E142" s="271" t="s">
        <v>558</v>
      </c>
      <c r="F142" s="312" t="s">
        <v>2641</v>
      </c>
      <c r="G142" s="293"/>
      <c r="H142" s="272" t="s">
        <v>533</v>
      </c>
      <c r="I142" s="321">
        <v>0.45</v>
      </c>
      <c r="J142" s="289">
        <f>VLOOKUP(C142,COMPOSICAO!A:D,4,0)</f>
        <v>38.89</v>
      </c>
      <c r="K142" s="289">
        <f>SUM(I142*J142)</f>
        <v>17.500500000000002</v>
      </c>
      <c r="N142" s="49"/>
      <c r="O142" s="49"/>
      <c r="P142" s="49"/>
      <c r="Q142" s="49"/>
      <c r="R142" s="49"/>
      <c r="S142" s="49"/>
      <c r="T142" s="49"/>
      <c r="U142" s="49"/>
      <c r="V142" s="49"/>
      <c r="W142" s="49"/>
      <c r="X142" s="45"/>
    </row>
    <row r="143" spans="1:24" ht="26.25" customHeight="1" thickTop="1" thickBot="1" x14ac:dyDescent="0.25">
      <c r="A143" s="93"/>
      <c r="B143" s="331" t="s">
        <v>535</v>
      </c>
      <c r="C143" s="344">
        <v>88316</v>
      </c>
      <c r="D143" s="271" t="s">
        <v>50</v>
      </c>
      <c r="E143" s="271" t="s">
        <v>543</v>
      </c>
      <c r="F143" s="312" t="s">
        <v>2641</v>
      </c>
      <c r="G143" s="293"/>
      <c r="H143" s="272" t="s">
        <v>533</v>
      </c>
      <c r="I143" s="324">
        <v>0.9</v>
      </c>
      <c r="J143" s="289">
        <f>VLOOKUP(C143,COMPOSICAO!A:D,4,0)</f>
        <v>30.51</v>
      </c>
      <c r="K143" s="289">
        <f>SUM(I143*J143)</f>
        <v>27.459000000000003</v>
      </c>
      <c r="N143" s="49"/>
      <c r="O143" s="49"/>
      <c r="P143" s="49"/>
      <c r="Q143" s="49"/>
      <c r="R143" s="49"/>
      <c r="S143" s="49"/>
      <c r="T143" s="49"/>
      <c r="U143" s="49"/>
      <c r="V143" s="49"/>
      <c r="W143" s="49"/>
      <c r="X143" s="45"/>
    </row>
    <row r="144" spans="1:24" ht="26.25" customHeight="1" thickTop="1" thickBot="1" x14ac:dyDescent="0.25">
      <c r="A144" s="93"/>
      <c r="B144" s="332" t="s">
        <v>525</v>
      </c>
      <c r="C144" s="345" t="s">
        <v>2672</v>
      </c>
      <c r="D144" s="274" t="s">
        <v>40</v>
      </c>
      <c r="E144" s="274" t="s">
        <v>2673</v>
      </c>
      <c r="F144" s="313" t="s">
        <v>1096</v>
      </c>
      <c r="G144" s="295"/>
      <c r="H144" s="275" t="s">
        <v>43</v>
      </c>
      <c r="I144" s="322">
        <v>1</v>
      </c>
      <c r="J144" s="303">
        <v>119.89</v>
      </c>
      <c r="K144" s="290">
        <f>SUM(J144*I144)</f>
        <v>119.89</v>
      </c>
      <c r="N144" s="49"/>
      <c r="O144" s="49"/>
      <c r="P144" s="49"/>
      <c r="Q144" s="49"/>
      <c r="R144" s="49"/>
      <c r="S144" s="49"/>
      <c r="T144" s="49"/>
      <c r="U144" s="49"/>
      <c r="V144" s="49"/>
      <c r="W144" s="49"/>
      <c r="X144" s="45"/>
    </row>
    <row r="145" spans="1:24" ht="26.25" customHeight="1" thickTop="1" thickBot="1" x14ac:dyDescent="0.25">
      <c r="A145" s="93"/>
      <c r="B145" s="307"/>
      <c r="C145" s="307"/>
      <c r="D145" s="291"/>
      <c r="E145" s="291"/>
      <c r="F145" s="304" t="s">
        <v>527</v>
      </c>
      <c r="G145" s="300"/>
      <c r="H145" s="291" t="s">
        <v>528</v>
      </c>
      <c r="I145" s="323">
        <v>0</v>
      </c>
      <c r="J145" s="291" t="s">
        <v>529</v>
      </c>
      <c r="K145" s="292"/>
      <c r="N145" s="49"/>
      <c r="O145" s="49"/>
      <c r="P145" s="49"/>
      <c r="Q145" s="49"/>
      <c r="R145" s="49"/>
      <c r="S145" s="49"/>
      <c r="T145" s="49"/>
      <c r="U145" s="49"/>
      <c r="V145" s="49"/>
      <c r="W145" s="49"/>
      <c r="X145" s="45"/>
    </row>
    <row r="146" spans="1:24" ht="26.25" customHeight="1" thickTop="1" thickBot="1" x14ac:dyDescent="0.25">
      <c r="A146" s="93"/>
      <c r="B146" s="307"/>
      <c r="C146" s="307"/>
      <c r="D146" s="291"/>
      <c r="E146" s="291"/>
      <c r="F146" s="304" t="s">
        <v>530</v>
      </c>
      <c r="G146" s="300"/>
      <c r="H146" s="291"/>
      <c r="I146" s="304" t="s">
        <v>531</v>
      </c>
      <c r="J146" s="296"/>
      <c r="K146" s="292"/>
      <c r="N146" s="49"/>
      <c r="O146" s="49"/>
      <c r="P146" s="49"/>
      <c r="Q146" s="49"/>
      <c r="R146" s="49"/>
      <c r="S146" s="49"/>
      <c r="T146" s="49"/>
      <c r="U146" s="49"/>
      <c r="V146" s="49"/>
      <c r="W146" s="49"/>
      <c r="X146" s="45"/>
    </row>
    <row r="147" spans="1:24" ht="26.25" customHeight="1" x14ac:dyDescent="0.2">
      <c r="A147" s="93"/>
      <c r="B147" s="308" t="s">
        <v>1136</v>
      </c>
      <c r="C147" s="308"/>
      <c r="D147" s="297"/>
      <c r="E147" s="297"/>
      <c r="F147" s="308"/>
      <c r="G147" s="297"/>
      <c r="H147" s="297"/>
      <c r="I147" s="308"/>
      <c r="J147" s="297"/>
      <c r="K147" s="297"/>
      <c r="N147" s="49"/>
      <c r="O147" s="49"/>
      <c r="P147" s="49"/>
      <c r="Q147" s="49"/>
      <c r="R147" s="49"/>
      <c r="S147" s="49"/>
      <c r="T147" s="49"/>
      <c r="U147" s="49"/>
      <c r="V147" s="49"/>
      <c r="W147" s="49"/>
      <c r="X147" s="45"/>
    </row>
    <row r="148" spans="1:24" ht="26.25" customHeight="1" thickBot="1" x14ac:dyDescent="0.25">
      <c r="A148" s="93"/>
      <c r="B148" s="304" t="s">
        <v>2813</v>
      </c>
      <c r="C148" s="304"/>
      <c r="D148" s="304"/>
      <c r="E148" s="304"/>
      <c r="F148" s="304"/>
      <c r="G148" s="304"/>
      <c r="H148" s="304"/>
      <c r="I148" s="304"/>
      <c r="J148" s="304"/>
      <c r="K148" s="304"/>
      <c r="N148" s="49"/>
      <c r="O148" s="49"/>
      <c r="P148" s="49"/>
      <c r="Q148" s="49"/>
      <c r="R148" s="49"/>
      <c r="S148" s="49"/>
      <c r="T148" s="49"/>
      <c r="U148" s="49"/>
      <c r="V148" s="49"/>
      <c r="W148" s="49"/>
      <c r="X148" s="45"/>
    </row>
    <row r="149" spans="1:24" ht="26.25" customHeight="1" thickTop="1" x14ac:dyDescent="0.2">
      <c r="A149" s="93"/>
      <c r="B149" s="309"/>
      <c r="C149" s="309"/>
      <c r="D149" s="288"/>
      <c r="E149" s="288"/>
      <c r="F149" s="314"/>
      <c r="G149" s="301"/>
      <c r="H149" s="288"/>
      <c r="I149" s="309"/>
      <c r="J149" s="288"/>
      <c r="K149" s="288"/>
      <c r="N149" s="49"/>
      <c r="O149" s="49"/>
      <c r="P149" s="49"/>
      <c r="Q149" s="49"/>
      <c r="R149" s="49"/>
      <c r="S149" s="49"/>
      <c r="T149" s="49"/>
      <c r="U149" s="49"/>
      <c r="V149" s="49"/>
      <c r="W149" s="49"/>
      <c r="X149" s="45"/>
    </row>
    <row r="150" spans="1:24" ht="26.25" customHeight="1" thickTop="1" thickBot="1" x14ac:dyDescent="0.25">
      <c r="A150" s="93"/>
      <c r="B150" s="329" t="s">
        <v>1323</v>
      </c>
      <c r="C150" s="319" t="s">
        <v>27</v>
      </c>
      <c r="D150" s="282" t="s">
        <v>28</v>
      </c>
      <c r="E150" s="282" t="s">
        <v>29</v>
      </c>
      <c r="F150" s="310" t="s">
        <v>523</v>
      </c>
      <c r="G150" s="298"/>
      <c r="H150" s="283" t="s">
        <v>30</v>
      </c>
      <c r="I150" s="319" t="s">
        <v>31</v>
      </c>
      <c r="J150" s="284" t="s">
        <v>32</v>
      </c>
      <c r="K150" s="284" t="s">
        <v>34</v>
      </c>
      <c r="N150" s="49"/>
      <c r="O150" s="49"/>
      <c r="P150" s="49"/>
      <c r="Q150" s="49"/>
      <c r="R150" s="49"/>
      <c r="S150" s="49"/>
      <c r="T150" s="49"/>
      <c r="U150" s="49"/>
      <c r="V150" s="49"/>
      <c r="W150" s="49"/>
      <c r="X150" s="45"/>
    </row>
    <row r="151" spans="1:24" ht="26.25" customHeight="1" thickTop="1" thickBot="1" x14ac:dyDescent="0.25">
      <c r="A151" s="93"/>
      <c r="B151" s="330" t="s">
        <v>524</v>
      </c>
      <c r="C151" s="343" t="s">
        <v>1325</v>
      </c>
      <c r="D151" s="285" t="s">
        <v>73</v>
      </c>
      <c r="E151" s="285" t="s">
        <v>1326</v>
      </c>
      <c r="F151" s="311">
        <v>13.01</v>
      </c>
      <c r="G151" s="294"/>
      <c r="H151" s="286" t="s">
        <v>43</v>
      </c>
      <c r="I151" s="320">
        <v>1</v>
      </c>
      <c r="J151" s="287">
        <f>SUM(K152:K154)</f>
        <v>39.963999999999999</v>
      </c>
      <c r="K151" s="287">
        <f>SUM(J151*I151)</f>
        <v>39.963999999999999</v>
      </c>
      <c r="N151" s="49"/>
      <c r="O151" s="49"/>
      <c r="P151" s="49"/>
      <c r="Q151" s="49"/>
      <c r="R151" s="49"/>
      <c r="S151" s="49"/>
      <c r="T151" s="49"/>
      <c r="U151" s="49"/>
      <c r="V151" s="49"/>
      <c r="W151" s="49"/>
      <c r="X151" s="45"/>
    </row>
    <row r="152" spans="1:24" ht="26.25" customHeight="1" thickTop="1" thickBot="1" x14ac:dyDescent="0.25">
      <c r="A152" s="93"/>
      <c r="B152" s="331" t="s">
        <v>535</v>
      </c>
      <c r="C152" s="344">
        <v>88309</v>
      </c>
      <c r="D152" s="271" t="s">
        <v>50</v>
      </c>
      <c r="E152" s="271" t="s">
        <v>558</v>
      </c>
      <c r="F152" s="312" t="s">
        <v>2641</v>
      </c>
      <c r="G152" s="293"/>
      <c r="H152" s="272" t="s">
        <v>533</v>
      </c>
      <c r="I152" s="321">
        <v>0.4</v>
      </c>
      <c r="J152" s="289">
        <f>VLOOKUP(C152,COMPOSICAO!A:D,4,0)</f>
        <v>38.89</v>
      </c>
      <c r="K152" s="289">
        <f>SUM(I152*J152)</f>
        <v>15.556000000000001</v>
      </c>
      <c r="N152" s="49"/>
      <c r="O152" s="49"/>
      <c r="P152" s="49"/>
      <c r="Q152" s="49"/>
      <c r="R152" s="49"/>
      <c r="S152" s="49"/>
      <c r="T152" s="49"/>
      <c r="U152" s="49"/>
      <c r="V152" s="49"/>
      <c r="W152" s="49"/>
      <c r="X152" s="45"/>
    </row>
    <row r="153" spans="1:24" ht="26.25" customHeight="1" thickTop="1" thickBot="1" x14ac:dyDescent="0.25">
      <c r="A153" s="93"/>
      <c r="B153" s="331" t="s">
        <v>535</v>
      </c>
      <c r="C153" s="344">
        <v>88316</v>
      </c>
      <c r="D153" s="271" t="s">
        <v>50</v>
      </c>
      <c r="E153" s="271" t="s">
        <v>543</v>
      </c>
      <c r="F153" s="312" t="s">
        <v>2641</v>
      </c>
      <c r="G153" s="293"/>
      <c r="H153" s="272" t="s">
        <v>533</v>
      </c>
      <c r="I153" s="321">
        <v>0.8</v>
      </c>
      <c r="J153" s="289">
        <f>VLOOKUP(C153,COMPOSICAO!A:D,4,0)</f>
        <v>30.51</v>
      </c>
      <c r="K153" s="289">
        <f>SUM(I153*J153)</f>
        <v>24.408000000000001</v>
      </c>
      <c r="N153" s="49"/>
      <c r="O153" s="49"/>
      <c r="P153" s="49"/>
      <c r="Q153" s="49"/>
      <c r="R153" s="49"/>
      <c r="S153" s="49"/>
      <c r="T153" s="49"/>
      <c r="U153" s="49"/>
      <c r="V153" s="49"/>
      <c r="W153" s="49"/>
      <c r="X153" s="45"/>
    </row>
    <row r="154" spans="1:24" ht="26.25" customHeight="1" thickTop="1" thickBot="1" x14ac:dyDescent="0.25">
      <c r="A154" s="93"/>
      <c r="B154" s="332" t="s">
        <v>525</v>
      </c>
      <c r="C154" s="345">
        <v>14934</v>
      </c>
      <c r="D154" s="274" t="s">
        <v>215</v>
      </c>
      <c r="E154" s="274" t="s">
        <v>1768</v>
      </c>
      <c r="F154" s="313" t="s">
        <v>1096</v>
      </c>
      <c r="G154" s="295"/>
      <c r="H154" s="275" t="s">
        <v>43</v>
      </c>
      <c r="I154" s="325">
        <v>1</v>
      </c>
      <c r="J154" s="289">
        <v>0</v>
      </c>
      <c r="K154" s="290"/>
      <c r="N154" s="49"/>
      <c r="O154" s="49"/>
      <c r="P154" s="49"/>
      <c r="Q154" s="49"/>
      <c r="R154" s="49"/>
      <c r="S154" s="49"/>
      <c r="T154" s="49"/>
      <c r="U154" s="49"/>
      <c r="V154" s="49"/>
      <c r="W154" s="49"/>
      <c r="X154" s="45"/>
    </row>
    <row r="155" spans="1:24" ht="26.25" customHeight="1" thickTop="1" thickBot="1" x14ac:dyDescent="0.25">
      <c r="A155" s="93"/>
      <c r="B155" s="307"/>
      <c r="C155" s="307"/>
      <c r="D155" s="291"/>
      <c r="E155" s="291"/>
      <c r="F155" s="307" t="s">
        <v>527</v>
      </c>
      <c r="G155" s="292"/>
      <c r="H155" s="291" t="s">
        <v>528</v>
      </c>
      <c r="I155" s="323">
        <v>0</v>
      </c>
      <c r="J155" s="291" t="s">
        <v>529</v>
      </c>
      <c r="K155" s="292"/>
      <c r="N155" s="49"/>
      <c r="O155" s="49"/>
      <c r="P155" s="49"/>
      <c r="Q155" s="49"/>
      <c r="R155" s="49"/>
      <c r="S155" s="49"/>
      <c r="T155" s="49"/>
      <c r="U155" s="49"/>
      <c r="V155" s="49"/>
      <c r="W155" s="49"/>
      <c r="X155" s="45"/>
    </row>
    <row r="156" spans="1:24" ht="26.25" customHeight="1" thickTop="1" thickBot="1" x14ac:dyDescent="0.25">
      <c r="A156" s="93"/>
      <c r="B156" s="307"/>
      <c r="C156" s="307"/>
      <c r="D156" s="291"/>
      <c r="E156" s="291"/>
      <c r="F156" s="304" t="s">
        <v>530</v>
      </c>
      <c r="G156" s="300"/>
      <c r="H156" s="291"/>
      <c r="I156" s="304" t="s">
        <v>531</v>
      </c>
      <c r="J156" s="296"/>
      <c r="K156" s="292"/>
      <c r="N156" s="49"/>
      <c r="O156" s="49"/>
      <c r="P156" s="49"/>
      <c r="Q156" s="49"/>
      <c r="R156" s="49"/>
      <c r="S156" s="49"/>
      <c r="T156" s="49"/>
      <c r="U156" s="49"/>
      <c r="V156" s="49"/>
      <c r="W156" s="49"/>
      <c r="X156" s="45"/>
    </row>
    <row r="157" spans="1:24" ht="26.25" customHeight="1" x14ac:dyDescent="0.2">
      <c r="A157" s="93"/>
      <c r="B157" s="308" t="s">
        <v>1136</v>
      </c>
      <c r="C157" s="308"/>
      <c r="D157" s="297"/>
      <c r="E157" s="297"/>
      <c r="F157" s="308"/>
      <c r="G157" s="297"/>
      <c r="H157" s="297"/>
      <c r="I157" s="308"/>
      <c r="J157" s="297"/>
      <c r="K157" s="297"/>
      <c r="N157" s="49"/>
      <c r="O157" s="49"/>
      <c r="P157" s="49"/>
      <c r="Q157" s="49"/>
      <c r="R157" s="49"/>
      <c r="S157" s="49"/>
      <c r="T157" s="49"/>
      <c r="U157" s="49"/>
      <c r="V157" s="49"/>
      <c r="W157" s="49"/>
      <c r="X157" s="45"/>
    </row>
    <row r="158" spans="1:24" ht="26.25" customHeight="1" thickBot="1" x14ac:dyDescent="0.25">
      <c r="A158" s="93"/>
      <c r="B158" s="304" t="s">
        <v>1769</v>
      </c>
      <c r="C158" s="304"/>
      <c r="D158" s="304"/>
      <c r="E158" s="304"/>
      <c r="F158" s="304"/>
      <c r="G158" s="304"/>
      <c r="H158" s="304"/>
      <c r="I158" s="304"/>
      <c r="J158" s="304"/>
      <c r="K158" s="304"/>
      <c r="N158" s="49"/>
      <c r="O158" s="49"/>
      <c r="P158" s="49"/>
      <c r="Q158" s="49"/>
      <c r="R158" s="49"/>
      <c r="S158" s="49"/>
      <c r="T158" s="49"/>
      <c r="U158" s="49"/>
      <c r="V158" s="49"/>
      <c r="W158" s="49"/>
      <c r="X158" s="45"/>
    </row>
    <row r="159" spans="1:24" ht="26.25" customHeight="1" thickTop="1" x14ac:dyDescent="0.2">
      <c r="A159" s="93"/>
      <c r="B159" s="309"/>
      <c r="C159" s="309"/>
      <c r="D159" s="288"/>
      <c r="E159" s="288"/>
      <c r="F159" s="314"/>
      <c r="G159" s="301"/>
      <c r="H159" s="288"/>
      <c r="I159" s="309"/>
      <c r="J159" s="288"/>
      <c r="K159" s="288"/>
      <c r="N159" s="49"/>
      <c r="O159" s="49"/>
      <c r="P159" s="49"/>
      <c r="Q159" s="49"/>
      <c r="R159" s="49"/>
      <c r="S159" s="49"/>
      <c r="T159" s="49"/>
      <c r="U159" s="49"/>
      <c r="V159" s="49"/>
      <c r="W159" s="49"/>
      <c r="X159" s="45"/>
    </row>
    <row r="160" spans="1:24" ht="26.25" customHeight="1" thickTop="1" thickBot="1" x14ac:dyDescent="0.25">
      <c r="A160" s="93"/>
      <c r="B160" s="329" t="s">
        <v>1324</v>
      </c>
      <c r="C160" s="319" t="s">
        <v>27</v>
      </c>
      <c r="D160" s="282" t="s">
        <v>28</v>
      </c>
      <c r="E160" s="282" t="s">
        <v>29</v>
      </c>
      <c r="F160" s="310" t="s">
        <v>523</v>
      </c>
      <c r="G160" s="298"/>
      <c r="H160" s="283" t="s">
        <v>30</v>
      </c>
      <c r="I160" s="319" t="s">
        <v>31</v>
      </c>
      <c r="J160" s="284" t="s">
        <v>32</v>
      </c>
      <c r="K160" s="284" t="s">
        <v>34</v>
      </c>
      <c r="N160" s="49"/>
      <c r="O160" s="49"/>
      <c r="P160" s="49"/>
      <c r="Q160" s="49"/>
      <c r="R160" s="49"/>
      <c r="S160" s="49"/>
      <c r="T160" s="49"/>
      <c r="U160" s="49"/>
      <c r="V160" s="49"/>
      <c r="W160" s="49"/>
      <c r="X160" s="45"/>
    </row>
    <row r="161" spans="1:24" ht="26.25" customHeight="1" thickTop="1" thickBot="1" x14ac:dyDescent="0.25">
      <c r="A161" s="93"/>
      <c r="B161" s="330" t="s">
        <v>524</v>
      </c>
      <c r="C161" s="343" t="s">
        <v>959</v>
      </c>
      <c r="D161" s="285" t="s">
        <v>73</v>
      </c>
      <c r="E161" s="285" t="s">
        <v>960</v>
      </c>
      <c r="F161" s="311" t="s">
        <v>548</v>
      </c>
      <c r="G161" s="294"/>
      <c r="H161" s="286" t="s">
        <v>43</v>
      </c>
      <c r="I161" s="320">
        <v>1</v>
      </c>
      <c r="J161" s="287">
        <f>SUM(K162:K163)</f>
        <v>20.62</v>
      </c>
      <c r="K161" s="287">
        <f>SUM(J161*I161)</f>
        <v>20.62</v>
      </c>
      <c r="N161" s="49"/>
      <c r="O161" s="49"/>
      <c r="P161" s="49"/>
      <c r="Q161" s="49"/>
      <c r="R161" s="49"/>
      <c r="S161" s="49"/>
      <c r="T161" s="49"/>
      <c r="U161" s="49"/>
      <c r="V161" s="49"/>
      <c r="W161" s="49"/>
      <c r="X161" s="45"/>
    </row>
    <row r="162" spans="1:24" ht="26.25" customHeight="1" thickTop="1" thickBot="1" x14ac:dyDescent="0.25">
      <c r="A162" s="93"/>
      <c r="B162" s="331" t="s">
        <v>535</v>
      </c>
      <c r="C162" s="344">
        <v>88245</v>
      </c>
      <c r="D162" s="271" t="s">
        <v>50</v>
      </c>
      <c r="E162" s="271" t="s">
        <v>562</v>
      </c>
      <c r="F162" s="312" t="s">
        <v>2641</v>
      </c>
      <c r="G162" s="293"/>
      <c r="H162" s="272" t="s">
        <v>533</v>
      </c>
      <c r="I162" s="321">
        <v>0.5</v>
      </c>
      <c r="J162" s="289">
        <f>VLOOKUP(C162,COMPOSICAO!A:D,4,0)</f>
        <v>37.82</v>
      </c>
      <c r="K162" s="289">
        <f>SUM(I162*J162)</f>
        <v>18.91</v>
      </c>
      <c r="N162" s="49"/>
      <c r="O162" s="49"/>
      <c r="P162" s="49"/>
      <c r="Q162" s="49"/>
      <c r="R162" s="49"/>
      <c r="S162" s="49"/>
      <c r="T162" s="49"/>
      <c r="U162" s="49"/>
      <c r="V162" s="49"/>
      <c r="W162" s="49"/>
      <c r="X162" s="45"/>
    </row>
    <row r="163" spans="1:24" ht="26.25" customHeight="1" thickTop="1" thickBot="1" x14ac:dyDescent="0.25">
      <c r="A163" s="93"/>
      <c r="B163" s="332" t="s">
        <v>525</v>
      </c>
      <c r="C163" s="345">
        <v>12236</v>
      </c>
      <c r="D163" s="274" t="s">
        <v>42</v>
      </c>
      <c r="E163" s="274" t="s">
        <v>837</v>
      </c>
      <c r="F163" s="313" t="s">
        <v>1096</v>
      </c>
      <c r="G163" s="295"/>
      <c r="H163" s="275" t="s">
        <v>43</v>
      </c>
      <c r="I163" s="322">
        <v>1</v>
      </c>
      <c r="J163" s="303">
        <v>1.71</v>
      </c>
      <c r="K163" s="290">
        <f>SUM(J163*I163)</f>
        <v>1.71</v>
      </c>
      <c r="N163" s="49"/>
      <c r="O163" s="49"/>
      <c r="P163" s="49"/>
      <c r="Q163" s="49"/>
      <c r="R163" s="49"/>
      <c r="S163" s="49"/>
      <c r="T163" s="49"/>
      <c r="U163" s="49"/>
      <c r="V163" s="49"/>
      <c r="W163" s="49"/>
      <c r="X163" s="45"/>
    </row>
    <row r="164" spans="1:24" ht="26.25" customHeight="1" thickTop="1" thickBot="1" x14ac:dyDescent="0.25">
      <c r="A164" s="93"/>
      <c r="B164" s="307"/>
      <c r="C164" s="307"/>
      <c r="D164" s="291"/>
      <c r="E164" s="291"/>
      <c r="F164" s="304" t="s">
        <v>527</v>
      </c>
      <c r="G164" s="300"/>
      <c r="H164" s="291" t="s">
        <v>528</v>
      </c>
      <c r="I164" s="323">
        <v>0</v>
      </c>
      <c r="J164" s="291" t="s">
        <v>529</v>
      </c>
      <c r="K164" s="292"/>
      <c r="N164" s="49"/>
      <c r="O164" s="49"/>
      <c r="P164" s="49"/>
      <c r="Q164" s="49"/>
      <c r="R164" s="49"/>
      <c r="S164" s="49"/>
      <c r="T164" s="49"/>
      <c r="U164" s="49"/>
      <c r="V164" s="49"/>
      <c r="W164" s="49"/>
      <c r="X164" s="45"/>
    </row>
    <row r="165" spans="1:24" ht="26.25" customHeight="1" thickTop="1" thickBot="1" x14ac:dyDescent="0.25">
      <c r="A165" s="93"/>
      <c r="B165" s="307"/>
      <c r="C165" s="307"/>
      <c r="D165" s="291"/>
      <c r="E165" s="291"/>
      <c r="F165" s="304" t="s">
        <v>530</v>
      </c>
      <c r="G165" s="300"/>
      <c r="H165" s="291"/>
      <c r="I165" s="304" t="s">
        <v>531</v>
      </c>
      <c r="J165" s="296"/>
      <c r="K165" s="292"/>
      <c r="N165" s="49"/>
      <c r="O165" s="49"/>
      <c r="P165" s="49"/>
      <c r="Q165" s="49"/>
      <c r="R165" s="49"/>
      <c r="S165" s="49"/>
      <c r="T165" s="49"/>
      <c r="U165" s="49"/>
      <c r="V165" s="49"/>
      <c r="W165" s="49"/>
      <c r="X165" s="45"/>
    </row>
    <row r="166" spans="1:24" ht="26.25" customHeight="1" x14ac:dyDescent="0.2">
      <c r="A166" s="93"/>
      <c r="B166" s="308" t="s">
        <v>1136</v>
      </c>
      <c r="C166" s="308"/>
      <c r="D166" s="297"/>
      <c r="E166" s="297"/>
      <c r="F166" s="308"/>
      <c r="G166" s="297"/>
      <c r="H166" s="297"/>
      <c r="I166" s="308"/>
      <c r="J166" s="297"/>
      <c r="K166" s="297"/>
      <c r="N166" s="49"/>
      <c r="O166" s="49"/>
      <c r="P166" s="49"/>
      <c r="Q166" s="49"/>
      <c r="R166" s="49"/>
      <c r="S166" s="49"/>
      <c r="T166" s="49"/>
      <c r="U166" s="49"/>
      <c r="V166" s="49"/>
      <c r="W166" s="49"/>
      <c r="X166" s="45"/>
    </row>
    <row r="167" spans="1:24" ht="26.25" customHeight="1" thickBot="1" x14ac:dyDescent="0.25">
      <c r="A167" s="93"/>
      <c r="B167" s="304" t="s">
        <v>1144</v>
      </c>
      <c r="C167" s="304"/>
      <c r="D167" s="304"/>
      <c r="E167" s="304"/>
      <c r="F167" s="304"/>
      <c r="G167" s="304"/>
      <c r="H167" s="304"/>
      <c r="I167" s="304"/>
      <c r="J167" s="304"/>
      <c r="K167" s="304"/>
      <c r="N167" s="49"/>
      <c r="O167" s="49"/>
      <c r="P167" s="49"/>
      <c r="Q167" s="49"/>
      <c r="R167" s="49"/>
      <c r="S167" s="49"/>
      <c r="T167" s="49"/>
      <c r="U167" s="49"/>
      <c r="V167" s="49"/>
      <c r="W167" s="49"/>
      <c r="X167" s="45"/>
    </row>
    <row r="168" spans="1:24" ht="26.25" customHeight="1" thickTop="1" x14ac:dyDescent="0.2">
      <c r="A168" s="93"/>
      <c r="B168" s="309"/>
      <c r="C168" s="309"/>
      <c r="D168" s="288"/>
      <c r="E168" s="288"/>
      <c r="F168" s="309"/>
      <c r="G168" s="288"/>
      <c r="H168" s="288"/>
      <c r="I168" s="314"/>
      <c r="J168" s="301"/>
      <c r="K168" s="288"/>
      <c r="N168" s="49"/>
      <c r="O168" s="49"/>
      <c r="P168" s="49"/>
      <c r="Q168" s="49"/>
      <c r="R168" s="49"/>
      <c r="S168" s="49"/>
      <c r="T168" s="49"/>
      <c r="U168" s="49"/>
      <c r="V168" s="49"/>
      <c r="W168" s="49"/>
      <c r="X168" s="45"/>
    </row>
    <row r="169" spans="1:24" ht="26.25" customHeight="1" thickTop="1" thickBot="1" x14ac:dyDescent="0.25">
      <c r="A169" s="93"/>
      <c r="B169" s="310" t="s">
        <v>2444</v>
      </c>
      <c r="C169" s="310" t="s">
        <v>27</v>
      </c>
      <c r="D169" s="298" t="s">
        <v>28</v>
      </c>
      <c r="E169" s="298" t="s">
        <v>29</v>
      </c>
      <c r="F169" s="310" t="s">
        <v>523</v>
      </c>
      <c r="G169" s="298"/>
      <c r="H169" s="298" t="s">
        <v>30</v>
      </c>
      <c r="I169" s="310" t="s">
        <v>31</v>
      </c>
      <c r="J169" s="298" t="s">
        <v>32</v>
      </c>
      <c r="K169" s="298" t="s">
        <v>34</v>
      </c>
      <c r="N169" s="49"/>
      <c r="O169" s="49"/>
      <c r="P169" s="49"/>
      <c r="Q169" s="49"/>
      <c r="R169" s="49"/>
      <c r="S169" s="49"/>
      <c r="T169" s="49"/>
      <c r="U169" s="49"/>
      <c r="V169" s="49"/>
      <c r="W169" s="49"/>
      <c r="X169" s="45"/>
    </row>
    <row r="170" spans="1:24" ht="49.15" customHeight="1" thickTop="1" thickBot="1" x14ac:dyDescent="0.25">
      <c r="A170" s="93"/>
      <c r="B170" s="311" t="s">
        <v>524</v>
      </c>
      <c r="C170" s="311" t="s">
        <v>1351</v>
      </c>
      <c r="D170" s="294" t="s">
        <v>73</v>
      </c>
      <c r="E170" s="294" t="s">
        <v>1352</v>
      </c>
      <c r="F170" s="311" t="s">
        <v>548</v>
      </c>
      <c r="G170" s="294"/>
      <c r="H170" s="294" t="s">
        <v>94</v>
      </c>
      <c r="I170" s="326">
        <v>1</v>
      </c>
      <c r="J170" s="287">
        <f>SUM(K171:K180)</f>
        <v>22.156922597000001</v>
      </c>
      <c r="K170" s="287">
        <f>SUM(J170*I170)</f>
        <v>22.156922597000001</v>
      </c>
      <c r="N170" s="49"/>
      <c r="O170" s="49"/>
      <c r="P170" s="49"/>
      <c r="Q170" s="49"/>
      <c r="R170" s="49"/>
      <c r="S170" s="49"/>
      <c r="T170" s="49"/>
      <c r="U170" s="49"/>
      <c r="V170" s="49"/>
      <c r="W170" s="49"/>
      <c r="X170" s="45"/>
    </row>
    <row r="171" spans="1:24" ht="26.25" customHeight="1" thickTop="1" thickBot="1" x14ac:dyDescent="0.25">
      <c r="A171" s="93"/>
      <c r="B171" s="331" t="s">
        <v>535</v>
      </c>
      <c r="C171" s="344">
        <v>93287</v>
      </c>
      <c r="D171" s="271" t="s">
        <v>50</v>
      </c>
      <c r="E171" s="271" t="s">
        <v>1134</v>
      </c>
      <c r="F171" s="312" t="s">
        <v>2658</v>
      </c>
      <c r="G171" s="293"/>
      <c r="H171" s="272" t="s">
        <v>547</v>
      </c>
      <c r="I171" s="321">
        <v>1.4423000000000001E-3</v>
      </c>
      <c r="J171" s="289">
        <f>VLOOKUP(C171,COMPOSICAO!A:D,4,0)</f>
        <v>371.34</v>
      </c>
      <c r="K171" s="289">
        <f>SUM(I171*J171)</f>
        <v>0.53558368199999995</v>
      </c>
      <c r="N171" s="49"/>
      <c r="O171" s="49"/>
      <c r="P171" s="49"/>
      <c r="Q171" s="49"/>
      <c r="R171" s="49"/>
      <c r="S171" s="49"/>
      <c r="T171" s="49"/>
      <c r="U171" s="49"/>
      <c r="V171" s="49"/>
      <c r="W171" s="49"/>
      <c r="X171" s="45"/>
    </row>
    <row r="172" spans="1:24" ht="26.25" customHeight="1" thickTop="1" thickBot="1" x14ac:dyDescent="0.25">
      <c r="A172" s="93"/>
      <c r="B172" s="331" t="s">
        <v>535</v>
      </c>
      <c r="C172" s="344">
        <v>93288</v>
      </c>
      <c r="D172" s="271" t="s">
        <v>50</v>
      </c>
      <c r="E172" s="271" t="s">
        <v>1133</v>
      </c>
      <c r="F172" s="312" t="s">
        <v>2658</v>
      </c>
      <c r="G172" s="293"/>
      <c r="H172" s="272" t="s">
        <v>549</v>
      </c>
      <c r="I172" s="321">
        <v>1.1982E-3</v>
      </c>
      <c r="J172" s="289">
        <f>VLOOKUP(C172,COMPOSICAO!A:D,4,0)</f>
        <v>194.71</v>
      </c>
      <c r="K172" s="289">
        <f t="shared" ref="K172:K176" si="7">SUM(I172*J172)</f>
        <v>0.23330152200000001</v>
      </c>
      <c r="N172" s="49"/>
      <c r="O172" s="49"/>
      <c r="P172" s="49"/>
      <c r="Q172" s="49"/>
      <c r="R172" s="49"/>
      <c r="S172" s="49"/>
      <c r="T172" s="49"/>
      <c r="U172" s="49"/>
      <c r="V172" s="49"/>
      <c r="W172" s="49"/>
      <c r="X172" s="45"/>
    </row>
    <row r="173" spans="1:24" ht="26.25" customHeight="1" thickTop="1" thickBot="1" x14ac:dyDescent="0.25">
      <c r="A173" s="93"/>
      <c r="B173" s="331" t="s">
        <v>535</v>
      </c>
      <c r="C173" s="344">
        <v>100716</v>
      </c>
      <c r="D173" s="271" t="s">
        <v>50</v>
      </c>
      <c r="E173" s="271" t="s">
        <v>1773</v>
      </c>
      <c r="F173" s="312" t="s">
        <v>2674</v>
      </c>
      <c r="G173" s="293"/>
      <c r="H173" s="272" t="s">
        <v>43</v>
      </c>
      <c r="I173" s="321">
        <v>0.2218956</v>
      </c>
      <c r="J173" s="289">
        <f>VLOOKUP(C173,COMPOSICAO!A:D,4,0)</f>
        <v>25.97</v>
      </c>
      <c r="K173" s="289">
        <f t="shared" si="7"/>
        <v>5.7626287319999996</v>
      </c>
      <c r="N173" s="49"/>
      <c r="O173" s="49"/>
      <c r="P173" s="49"/>
      <c r="Q173" s="49"/>
      <c r="R173" s="49"/>
      <c r="S173" s="49"/>
      <c r="T173" s="49"/>
      <c r="U173" s="49"/>
      <c r="V173" s="49"/>
      <c r="W173" s="49"/>
      <c r="X173" s="45"/>
    </row>
    <row r="174" spans="1:24" ht="26.25" customHeight="1" thickTop="1" thickBot="1" x14ac:dyDescent="0.25">
      <c r="A174" s="93"/>
      <c r="B174" s="331" t="s">
        <v>535</v>
      </c>
      <c r="C174" s="344">
        <v>100719</v>
      </c>
      <c r="D174" s="271" t="s">
        <v>50</v>
      </c>
      <c r="E174" s="271" t="s">
        <v>1772</v>
      </c>
      <c r="F174" s="312" t="s">
        <v>2674</v>
      </c>
      <c r="G174" s="293"/>
      <c r="H174" s="272" t="s">
        <v>43</v>
      </c>
      <c r="I174" s="321">
        <v>0.2218956</v>
      </c>
      <c r="J174" s="289">
        <f>VLOOKUP(C174,COMPOSICAO!A:D,4,0)</f>
        <v>13.94</v>
      </c>
      <c r="K174" s="289">
        <f t="shared" si="7"/>
        <v>3.0932246640000001</v>
      </c>
      <c r="N174" s="49"/>
      <c r="O174" s="49"/>
      <c r="P174" s="49"/>
      <c r="Q174" s="49"/>
      <c r="R174" s="49"/>
      <c r="S174" s="49"/>
      <c r="T174" s="49"/>
      <c r="U174" s="49"/>
      <c r="V174" s="49"/>
      <c r="W174" s="49"/>
      <c r="X174" s="45"/>
    </row>
    <row r="175" spans="1:24" ht="26.25" customHeight="1" thickTop="1" thickBot="1" x14ac:dyDescent="0.25">
      <c r="A175" s="93"/>
      <c r="B175" s="331" t="s">
        <v>535</v>
      </c>
      <c r="C175" s="344">
        <v>88278</v>
      </c>
      <c r="D175" s="271" t="s">
        <v>50</v>
      </c>
      <c r="E175" s="271" t="s">
        <v>2675</v>
      </c>
      <c r="F175" s="312" t="s">
        <v>2641</v>
      </c>
      <c r="G175" s="293"/>
      <c r="H175" s="272" t="s">
        <v>533</v>
      </c>
      <c r="I175" s="321">
        <v>9.6968000000000002E-3</v>
      </c>
      <c r="J175" s="289">
        <f>VLOOKUP(C175,COMPOSICAO!A:D,4,0)</f>
        <v>41.39</v>
      </c>
      <c r="K175" s="289">
        <f t="shared" si="7"/>
        <v>0.40135055200000003</v>
      </c>
      <c r="N175" s="49"/>
      <c r="O175" s="49"/>
      <c r="P175" s="49"/>
      <c r="Q175" s="49"/>
      <c r="R175" s="49"/>
      <c r="S175" s="49"/>
      <c r="T175" s="49"/>
      <c r="U175" s="49"/>
      <c r="V175" s="49"/>
      <c r="W175" s="49"/>
      <c r="X175" s="45"/>
    </row>
    <row r="176" spans="1:24" ht="26.25" customHeight="1" thickTop="1" thickBot="1" x14ac:dyDescent="0.25">
      <c r="A176" s="93"/>
      <c r="B176" s="331" t="s">
        <v>535</v>
      </c>
      <c r="C176" s="344">
        <v>88240</v>
      </c>
      <c r="D176" s="271" t="s">
        <v>50</v>
      </c>
      <c r="E176" s="271" t="s">
        <v>1774</v>
      </c>
      <c r="F176" s="312" t="s">
        <v>2641</v>
      </c>
      <c r="G176" s="293"/>
      <c r="H176" s="272" t="s">
        <v>533</v>
      </c>
      <c r="I176" s="321">
        <v>1.9082999999999999E-3</v>
      </c>
      <c r="J176" s="289">
        <f>VLOOKUP(C176,COMPOSICAO!A:D,4,0)</f>
        <v>30.11</v>
      </c>
      <c r="K176" s="289">
        <f t="shared" si="7"/>
        <v>5.7458912999999993E-2</v>
      </c>
      <c r="N176" s="49"/>
      <c r="O176" s="49"/>
      <c r="P176" s="49"/>
      <c r="Q176" s="49"/>
      <c r="R176" s="49"/>
      <c r="S176" s="49"/>
      <c r="T176" s="49"/>
      <c r="U176" s="49"/>
      <c r="V176" s="49"/>
      <c r="W176" s="49"/>
      <c r="X176" s="45"/>
    </row>
    <row r="177" spans="1:24" ht="26.25" customHeight="1" thickTop="1" thickBot="1" x14ac:dyDescent="0.25">
      <c r="A177" s="93"/>
      <c r="B177" s="332" t="s">
        <v>525</v>
      </c>
      <c r="C177" s="345">
        <v>11977</v>
      </c>
      <c r="D177" s="274" t="s">
        <v>50</v>
      </c>
      <c r="E177" s="274" t="s">
        <v>1776</v>
      </c>
      <c r="F177" s="313" t="s">
        <v>1096</v>
      </c>
      <c r="G177" s="295"/>
      <c r="H177" s="275" t="s">
        <v>52</v>
      </c>
      <c r="I177" s="325">
        <v>1.6908400000000001E-2</v>
      </c>
      <c r="J177" s="303">
        <v>11.89</v>
      </c>
      <c r="K177" s="290">
        <f>SUM(J177*I177)</f>
        <v>0.20104087600000001</v>
      </c>
      <c r="N177" s="49"/>
      <c r="O177" s="49"/>
      <c r="P177" s="49"/>
      <c r="Q177" s="49"/>
      <c r="R177" s="49"/>
      <c r="S177" s="49"/>
      <c r="T177" s="49"/>
      <c r="U177" s="49"/>
      <c r="V177" s="49"/>
      <c r="W177" s="49"/>
      <c r="X177" s="45"/>
    </row>
    <row r="178" spans="1:24" ht="26.25" customHeight="1" thickTop="1" thickBot="1" x14ac:dyDescent="0.25">
      <c r="A178" s="93"/>
      <c r="B178" s="313" t="s">
        <v>525</v>
      </c>
      <c r="C178" s="313">
        <v>10966</v>
      </c>
      <c r="D178" s="295" t="s">
        <v>50</v>
      </c>
      <c r="E178" s="295" t="s">
        <v>1775</v>
      </c>
      <c r="F178" s="313" t="s">
        <v>1096</v>
      </c>
      <c r="G178" s="295"/>
      <c r="H178" s="295" t="s">
        <v>94</v>
      </c>
      <c r="I178" s="325">
        <v>0.83134600000000003</v>
      </c>
      <c r="J178" s="303">
        <v>11.1</v>
      </c>
      <c r="K178" s="290">
        <f t="shared" ref="K178:K180" si="8">SUM(J178*I178)</f>
        <v>9.2279406000000002</v>
      </c>
      <c r="N178" s="49"/>
      <c r="O178" s="49"/>
      <c r="P178" s="49"/>
      <c r="Q178" s="49"/>
      <c r="R178" s="49"/>
      <c r="S178" s="49"/>
      <c r="T178" s="49"/>
      <c r="U178" s="49"/>
      <c r="V178" s="49"/>
      <c r="W178" s="49"/>
      <c r="X178" s="45"/>
    </row>
    <row r="179" spans="1:24" ht="49.15" customHeight="1" thickTop="1" thickBot="1" x14ac:dyDescent="0.25">
      <c r="A179" s="93"/>
      <c r="B179" s="313" t="s">
        <v>525</v>
      </c>
      <c r="C179" s="313">
        <v>4777</v>
      </c>
      <c r="D179" s="295" t="s">
        <v>50</v>
      </c>
      <c r="E179" s="295" t="s">
        <v>1129</v>
      </c>
      <c r="F179" s="313" t="s">
        <v>1096</v>
      </c>
      <c r="G179" s="295"/>
      <c r="H179" s="295" t="s">
        <v>94</v>
      </c>
      <c r="I179" s="325">
        <v>0.18521480000000001</v>
      </c>
      <c r="J179" s="303">
        <v>9.76</v>
      </c>
      <c r="K179" s="290">
        <f t="shared" si="8"/>
        <v>1.8076964480000002</v>
      </c>
      <c r="N179" s="49"/>
      <c r="O179" s="49"/>
      <c r="P179" s="49"/>
      <c r="Q179" s="49"/>
      <c r="R179" s="49"/>
      <c r="S179" s="49"/>
      <c r="T179" s="49"/>
      <c r="U179" s="49"/>
      <c r="V179" s="49"/>
      <c r="W179" s="49"/>
      <c r="X179" s="45"/>
    </row>
    <row r="180" spans="1:24" ht="26.25" customHeight="1" thickTop="1" thickBot="1" x14ac:dyDescent="0.25">
      <c r="A180" s="93"/>
      <c r="B180" s="332" t="s">
        <v>525</v>
      </c>
      <c r="C180" s="345">
        <v>1334</v>
      </c>
      <c r="D180" s="274" t="s">
        <v>50</v>
      </c>
      <c r="E180" s="274" t="s">
        <v>1777</v>
      </c>
      <c r="F180" s="313" t="s">
        <v>1096</v>
      </c>
      <c r="G180" s="295"/>
      <c r="H180" s="275" t="s">
        <v>94</v>
      </c>
      <c r="I180" s="322">
        <v>7.4439199999999997E-2</v>
      </c>
      <c r="J180" s="303">
        <v>11.24</v>
      </c>
      <c r="K180" s="290">
        <f t="shared" si="8"/>
        <v>0.83669660800000001</v>
      </c>
      <c r="N180" s="49"/>
      <c r="O180" s="49"/>
      <c r="P180" s="49"/>
      <c r="Q180" s="49"/>
      <c r="R180" s="49"/>
      <c r="S180" s="49"/>
      <c r="T180" s="49"/>
      <c r="U180" s="49"/>
      <c r="V180" s="49"/>
      <c r="W180" s="49"/>
      <c r="X180" s="45"/>
    </row>
    <row r="181" spans="1:24" ht="26.25" customHeight="1" thickTop="1" thickBot="1" x14ac:dyDescent="0.25">
      <c r="A181" s="93"/>
      <c r="B181" s="307"/>
      <c r="C181" s="307"/>
      <c r="D181" s="291"/>
      <c r="E181" s="291"/>
      <c r="F181" s="304" t="s">
        <v>527</v>
      </c>
      <c r="G181" s="300"/>
      <c r="H181" s="291" t="s">
        <v>528</v>
      </c>
      <c r="I181" s="323">
        <v>0</v>
      </c>
      <c r="J181" s="291" t="s">
        <v>529</v>
      </c>
      <c r="K181" s="292"/>
      <c r="N181" s="49"/>
      <c r="O181" s="49"/>
      <c r="P181" s="49"/>
      <c r="Q181" s="49"/>
      <c r="R181" s="49"/>
      <c r="S181" s="49"/>
      <c r="T181" s="49"/>
      <c r="U181" s="49"/>
      <c r="V181" s="49"/>
      <c r="W181" s="49"/>
      <c r="X181" s="45"/>
    </row>
    <row r="182" spans="1:24" ht="26.25" customHeight="1" thickTop="1" thickBot="1" x14ac:dyDescent="0.25">
      <c r="A182" s="93"/>
      <c r="B182" s="307"/>
      <c r="C182" s="307"/>
      <c r="D182" s="291"/>
      <c r="E182" s="291"/>
      <c r="F182" s="304" t="s">
        <v>530</v>
      </c>
      <c r="G182" s="300"/>
      <c r="H182" s="291"/>
      <c r="I182" s="304" t="s">
        <v>531</v>
      </c>
      <c r="J182" s="296"/>
      <c r="K182" s="292"/>
      <c r="N182" s="49"/>
      <c r="O182" s="49"/>
      <c r="P182" s="49"/>
      <c r="Q182" s="49"/>
      <c r="R182" s="49"/>
      <c r="S182" s="49"/>
      <c r="T182" s="49"/>
      <c r="U182" s="49"/>
      <c r="V182" s="49"/>
      <c r="W182" s="49"/>
      <c r="X182" s="45"/>
    </row>
    <row r="183" spans="1:24" ht="26.25" customHeight="1" x14ac:dyDescent="0.2">
      <c r="A183" s="93"/>
      <c r="B183" s="308" t="s">
        <v>1136</v>
      </c>
      <c r="C183" s="308"/>
      <c r="D183" s="297"/>
      <c r="E183" s="297"/>
      <c r="F183" s="308"/>
      <c r="G183" s="297"/>
      <c r="H183" s="297"/>
      <c r="I183" s="308"/>
      <c r="J183" s="297"/>
      <c r="K183" s="297"/>
      <c r="N183" s="49"/>
      <c r="O183" s="49"/>
      <c r="P183" s="49"/>
      <c r="Q183" s="49"/>
      <c r="R183" s="49"/>
      <c r="S183" s="49"/>
      <c r="T183" s="49"/>
      <c r="U183" s="49"/>
      <c r="V183" s="49"/>
      <c r="W183" s="49"/>
      <c r="X183" s="45"/>
    </row>
    <row r="184" spans="1:24" ht="26.25" customHeight="1" thickBot="1" x14ac:dyDescent="0.25">
      <c r="A184" s="93"/>
      <c r="B184" s="304" t="s">
        <v>1778</v>
      </c>
      <c r="C184" s="304"/>
      <c r="D184" s="304"/>
      <c r="E184" s="304"/>
      <c r="F184" s="304"/>
      <c r="G184" s="304"/>
      <c r="H184" s="304"/>
      <c r="I184" s="304"/>
      <c r="J184" s="304"/>
      <c r="K184" s="304"/>
      <c r="N184" s="49"/>
      <c r="O184" s="49"/>
      <c r="P184" s="49"/>
      <c r="Q184" s="49"/>
      <c r="R184" s="49"/>
      <c r="S184" s="49"/>
      <c r="T184" s="49"/>
      <c r="U184" s="49"/>
      <c r="V184" s="49"/>
      <c r="W184" s="49"/>
      <c r="X184" s="45"/>
    </row>
    <row r="185" spans="1:24" ht="26.25" customHeight="1" thickTop="1" x14ac:dyDescent="0.2">
      <c r="A185" s="93"/>
      <c r="B185" s="309"/>
      <c r="C185" s="309"/>
      <c r="D185" s="288"/>
      <c r="E185" s="288"/>
      <c r="F185" s="314"/>
      <c r="G185" s="301"/>
      <c r="H185" s="288"/>
      <c r="I185" s="309"/>
      <c r="J185" s="288"/>
      <c r="K185" s="288"/>
      <c r="N185" s="49"/>
      <c r="O185" s="49"/>
      <c r="P185" s="49"/>
      <c r="Q185" s="49"/>
      <c r="R185" s="49"/>
      <c r="S185" s="49"/>
      <c r="T185" s="49"/>
      <c r="U185" s="49"/>
      <c r="V185" s="49"/>
      <c r="W185" s="49"/>
      <c r="X185" s="45"/>
    </row>
    <row r="186" spans="1:24" ht="26.25" customHeight="1" thickTop="1" thickBot="1" x14ac:dyDescent="0.25">
      <c r="A186" s="93"/>
      <c r="B186" s="329" t="s">
        <v>1344</v>
      </c>
      <c r="C186" s="319" t="s">
        <v>27</v>
      </c>
      <c r="D186" s="282" t="s">
        <v>28</v>
      </c>
      <c r="E186" s="282" t="s">
        <v>29</v>
      </c>
      <c r="F186" s="310" t="s">
        <v>523</v>
      </c>
      <c r="G186" s="298"/>
      <c r="H186" s="283" t="s">
        <v>30</v>
      </c>
      <c r="I186" s="319" t="s">
        <v>31</v>
      </c>
      <c r="J186" s="284" t="s">
        <v>32</v>
      </c>
      <c r="K186" s="284" t="s">
        <v>34</v>
      </c>
      <c r="N186" s="49"/>
      <c r="O186" s="49"/>
      <c r="P186" s="49"/>
      <c r="Q186" s="49"/>
      <c r="R186" s="49"/>
      <c r="S186" s="49"/>
      <c r="T186" s="49"/>
      <c r="U186" s="49"/>
      <c r="V186" s="49"/>
      <c r="W186" s="49"/>
      <c r="X186" s="45"/>
    </row>
    <row r="187" spans="1:24" ht="26.25" customHeight="1" thickTop="1" thickBot="1" x14ac:dyDescent="0.25">
      <c r="A187" s="93"/>
      <c r="B187" s="330" t="s">
        <v>524</v>
      </c>
      <c r="C187" s="343" t="s">
        <v>1345</v>
      </c>
      <c r="D187" s="285" t="s">
        <v>73</v>
      </c>
      <c r="E187" s="285" t="s">
        <v>1346</v>
      </c>
      <c r="F187" s="311" t="s">
        <v>548</v>
      </c>
      <c r="G187" s="294"/>
      <c r="H187" s="286" t="s">
        <v>52</v>
      </c>
      <c r="I187" s="326">
        <v>1</v>
      </c>
      <c r="J187" s="287">
        <f>SUM(K188:K189)</f>
        <v>8.0140000000000011</v>
      </c>
      <c r="K187" s="287">
        <f>SUM(J187*I187)</f>
        <v>8.0140000000000011</v>
      </c>
      <c r="N187" s="49"/>
      <c r="O187" s="49"/>
      <c r="P187" s="49"/>
      <c r="Q187" s="49"/>
      <c r="R187" s="49"/>
      <c r="S187" s="49"/>
      <c r="T187" s="49"/>
      <c r="U187" s="49"/>
      <c r="V187" s="49"/>
      <c r="W187" s="49"/>
      <c r="X187" s="45"/>
    </row>
    <row r="188" spans="1:24" ht="26.25" customHeight="1" x14ac:dyDescent="0.2">
      <c r="A188" s="93"/>
      <c r="B188" s="331" t="s">
        <v>535</v>
      </c>
      <c r="C188" s="344">
        <v>88316</v>
      </c>
      <c r="D188" s="271" t="s">
        <v>50</v>
      </c>
      <c r="E188" s="271" t="s">
        <v>543</v>
      </c>
      <c r="F188" s="312" t="s">
        <v>2641</v>
      </c>
      <c r="G188" s="293"/>
      <c r="H188" s="272" t="s">
        <v>533</v>
      </c>
      <c r="I188" s="321">
        <v>0.2</v>
      </c>
      <c r="J188" s="289">
        <f>VLOOKUP(C188,COMPOSICAO!A:D,4,0)</f>
        <v>30.51</v>
      </c>
      <c r="K188" s="289">
        <f>SUM(J188*I188)</f>
        <v>6.1020000000000003</v>
      </c>
      <c r="N188" s="49"/>
      <c r="O188" s="49"/>
      <c r="P188" s="49"/>
      <c r="Q188" s="49"/>
      <c r="R188" s="49"/>
      <c r="S188" s="49"/>
      <c r="T188" s="49"/>
      <c r="U188" s="49"/>
      <c r="V188" s="49"/>
      <c r="W188" s="49"/>
      <c r="X188" s="45"/>
    </row>
    <row r="189" spans="1:24" ht="26.25" customHeight="1" x14ac:dyDescent="0.2">
      <c r="A189" s="93"/>
      <c r="B189" s="332" t="s">
        <v>525</v>
      </c>
      <c r="C189" s="345">
        <v>42409</v>
      </c>
      <c r="D189" s="274" t="s">
        <v>50</v>
      </c>
      <c r="E189" s="274" t="s">
        <v>1770</v>
      </c>
      <c r="F189" s="313" t="s">
        <v>1096</v>
      </c>
      <c r="G189" s="295"/>
      <c r="H189" s="275" t="s">
        <v>94</v>
      </c>
      <c r="I189" s="322">
        <v>0.2</v>
      </c>
      <c r="J189" s="290">
        <f>VLOOKUP(C189,INSUMO!A:E,5,0)</f>
        <v>9.56</v>
      </c>
      <c r="K189" s="290">
        <f>SUM(J189*I189)</f>
        <v>1.9120000000000001</v>
      </c>
      <c r="N189" s="49"/>
      <c r="O189" s="49"/>
      <c r="P189" s="49"/>
      <c r="Q189" s="49"/>
      <c r="R189" s="49"/>
      <c r="S189" s="49"/>
      <c r="T189" s="49"/>
      <c r="U189" s="49"/>
      <c r="V189" s="49"/>
      <c r="W189" s="49"/>
      <c r="X189" s="45"/>
    </row>
    <row r="190" spans="1:24" ht="26.25" customHeight="1" x14ac:dyDescent="0.2">
      <c r="A190" s="93"/>
      <c r="B190" s="307"/>
      <c r="C190" s="307"/>
      <c r="D190" s="291"/>
      <c r="E190" s="291"/>
      <c r="F190" s="304" t="s">
        <v>527</v>
      </c>
      <c r="G190" s="300"/>
      <c r="H190" s="291" t="s">
        <v>528</v>
      </c>
      <c r="I190" s="323">
        <v>0</v>
      </c>
      <c r="J190" s="291" t="s">
        <v>529</v>
      </c>
      <c r="K190" s="292" t="s">
        <v>17535</v>
      </c>
      <c r="N190" s="49"/>
      <c r="O190" s="49"/>
      <c r="P190" s="49"/>
      <c r="Q190" s="49"/>
      <c r="R190" s="49"/>
      <c r="S190" s="49"/>
      <c r="T190" s="49"/>
      <c r="U190" s="49"/>
      <c r="V190" s="49"/>
      <c r="W190" s="49"/>
      <c r="X190" s="45"/>
    </row>
    <row r="191" spans="1:24" ht="26.25" customHeight="1" thickTop="1" thickBot="1" x14ac:dyDescent="0.25">
      <c r="A191" s="93"/>
      <c r="B191" s="307"/>
      <c r="C191" s="307"/>
      <c r="D191" s="291"/>
      <c r="E191" s="291"/>
      <c r="F191" s="304" t="s">
        <v>530</v>
      </c>
      <c r="G191" s="300"/>
      <c r="H191" s="291"/>
      <c r="I191" s="304" t="s">
        <v>531</v>
      </c>
      <c r="J191" s="296"/>
      <c r="K191" s="292"/>
      <c r="N191" s="49"/>
      <c r="O191" s="49"/>
      <c r="P191" s="49"/>
      <c r="Q191" s="49"/>
      <c r="R191" s="49"/>
      <c r="S191" s="49"/>
      <c r="T191" s="49"/>
      <c r="U191" s="49"/>
      <c r="V191" s="49"/>
      <c r="W191" s="49"/>
      <c r="X191" s="45"/>
    </row>
    <row r="192" spans="1:24" ht="26.25" customHeight="1" x14ac:dyDescent="0.2">
      <c r="A192" s="93"/>
      <c r="B192" s="308" t="s">
        <v>1136</v>
      </c>
      <c r="C192" s="308"/>
      <c r="D192" s="297"/>
      <c r="E192" s="297"/>
      <c r="F192" s="308"/>
      <c r="G192" s="297"/>
      <c r="H192" s="297"/>
      <c r="I192" s="308"/>
      <c r="J192" s="297"/>
      <c r="K192" s="297"/>
      <c r="N192" s="49"/>
      <c r="O192" s="49"/>
      <c r="P192" s="49"/>
      <c r="Q192" s="49"/>
      <c r="R192" s="49"/>
      <c r="S192" s="49"/>
      <c r="T192" s="49"/>
      <c r="U192" s="49"/>
      <c r="V192" s="49"/>
      <c r="W192" s="49"/>
      <c r="X192" s="45"/>
    </row>
    <row r="193" spans="1:24" ht="26.25" customHeight="1" thickBot="1" x14ac:dyDescent="0.25">
      <c r="A193" s="93"/>
      <c r="B193" s="304" t="s">
        <v>1771</v>
      </c>
      <c r="C193" s="304"/>
      <c r="D193" s="304"/>
      <c r="E193" s="304"/>
      <c r="F193" s="304"/>
      <c r="G193" s="304"/>
      <c r="H193" s="304"/>
      <c r="I193" s="304"/>
      <c r="J193" s="304"/>
      <c r="K193" s="304"/>
      <c r="N193" s="49"/>
      <c r="O193" s="49"/>
      <c r="P193" s="49"/>
      <c r="Q193" s="49"/>
      <c r="R193" s="49"/>
      <c r="S193" s="49"/>
      <c r="T193" s="49"/>
      <c r="U193" s="49"/>
      <c r="V193" s="49"/>
      <c r="W193" s="49"/>
      <c r="X193" s="45"/>
    </row>
    <row r="194" spans="1:24" ht="26.25" customHeight="1" thickTop="1" x14ac:dyDescent="0.2">
      <c r="A194" s="93"/>
      <c r="B194" s="309"/>
      <c r="C194" s="309"/>
      <c r="D194" s="288"/>
      <c r="E194" s="288"/>
      <c r="F194" s="314"/>
      <c r="G194" s="301"/>
      <c r="H194" s="288"/>
      <c r="I194" s="314"/>
      <c r="J194" s="301"/>
      <c r="K194" s="288"/>
      <c r="N194" s="49"/>
      <c r="O194" s="49"/>
      <c r="P194" s="49"/>
      <c r="Q194" s="49"/>
      <c r="R194" s="49"/>
      <c r="S194" s="49"/>
      <c r="T194" s="49"/>
      <c r="U194" s="49"/>
      <c r="V194" s="49"/>
      <c r="W194" s="49"/>
      <c r="X194" s="45"/>
    </row>
    <row r="195" spans="1:24" ht="26.25" customHeight="1" thickTop="1" thickBot="1" x14ac:dyDescent="0.25">
      <c r="A195" s="93"/>
      <c r="B195" s="329" t="s">
        <v>148</v>
      </c>
      <c r="C195" s="319" t="s">
        <v>27</v>
      </c>
      <c r="D195" s="282" t="s">
        <v>28</v>
      </c>
      <c r="E195" s="282" t="s">
        <v>29</v>
      </c>
      <c r="F195" s="310" t="s">
        <v>523</v>
      </c>
      <c r="G195" s="298"/>
      <c r="H195" s="283" t="s">
        <v>30</v>
      </c>
      <c r="I195" s="319" t="s">
        <v>31</v>
      </c>
      <c r="J195" s="284" t="s">
        <v>32</v>
      </c>
      <c r="K195" s="284" t="s">
        <v>34</v>
      </c>
      <c r="N195" s="49"/>
      <c r="O195" s="49"/>
      <c r="P195" s="49"/>
      <c r="Q195" s="49"/>
      <c r="R195" s="49"/>
      <c r="S195" s="49"/>
      <c r="T195" s="49"/>
      <c r="U195" s="49"/>
      <c r="V195" s="49"/>
      <c r="W195" s="49"/>
      <c r="X195" s="45"/>
    </row>
    <row r="196" spans="1:24" ht="26.25" customHeight="1" thickTop="1" thickBot="1" x14ac:dyDescent="0.25">
      <c r="A196" s="93"/>
      <c r="B196" s="330" t="s">
        <v>524</v>
      </c>
      <c r="C196" s="343" t="s">
        <v>2320</v>
      </c>
      <c r="D196" s="285" t="s">
        <v>73</v>
      </c>
      <c r="E196" s="285" t="s">
        <v>2321</v>
      </c>
      <c r="F196" s="311" t="s">
        <v>548</v>
      </c>
      <c r="G196" s="294"/>
      <c r="H196" s="286" t="s">
        <v>43</v>
      </c>
      <c r="I196" s="320">
        <v>1</v>
      </c>
      <c r="J196" s="287">
        <f>SUM(K197:K202)</f>
        <v>117.1631</v>
      </c>
      <c r="K196" s="287">
        <f>SUM(J196*I196)</f>
        <v>117.1631</v>
      </c>
      <c r="N196" s="49"/>
      <c r="O196" s="49"/>
      <c r="P196" s="49"/>
      <c r="Q196" s="49"/>
      <c r="R196" s="49"/>
      <c r="S196" s="49"/>
      <c r="T196" s="49"/>
      <c r="U196" s="49"/>
      <c r="V196" s="49"/>
      <c r="W196" s="49"/>
      <c r="X196" s="45"/>
    </row>
    <row r="197" spans="1:24" ht="39" customHeight="1" thickTop="1" thickBot="1" x14ac:dyDescent="0.25">
      <c r="A197" s="93"/>
      <c r="B197" s="331" t="s">
        <v>535</v>
      </c>
      <c r="C197" s="344">
        <v>88316</v>
      </c>
      <c r="D197" s="271" t="s">
        <v>50</v>
      </c>
      <c r="E197" s="271" t="s">
        <v>543</v>
      </c>
      <c r="F197" s="312" t="s">
        <v>2641</v>
      </c>
      <c r="G197" s="293"/>
      <c r="H197" s="272" t="s">
        <v>533</v>
      </c>
      <c r="I197" s="321">
        <v>0.7</v>
      </c>
      <c r="J197" s="289">
        <f>VLOOKUP(C197,COMPOSICAO!A:D,4,0)</f>
        <v>30.51</v>
      </c>
      <c r="K197" s="289">
        <f>SUM(J197*I197)</f>
        <v>21.356999999999999</v>
      </c>
      <c r="N197" s="49"/>
      <c r="O197" s="49"/>
      <c r="P197" s="49"/>
      <c r="Q197" s="49"/>
      <c r="R197" s="49"/>
      <c r="S197" s="49"/>
      <c r="T197" s="49"/>
      <c r="U197" s="49"/>
      <c r="V197" s="49"/>
      <c r="W197" s="49"/>
      <c r="X197" s="45"/>
    </row>
    <row r="198" spans="1:24" ht="26.25" customHeight="1" thickTop="1" thickBot="1" x14ac:dyDescent="0.25">
      <c r="A198" s="93"/>
      <c r="B198" s="331" t="s">
        <v>535</v>
      </c>
      <c r="C198" s="344">
        <v>88261</v>
      </c>
      <c r="D198" s="271" t="s">
        <v>50</v>
      </c>
      <c r="E198" s="271" t="s">
        <v>2660</v>
      </c>
      <c r="F198" s="312" t="s">
        <v>2641</v>
      </c>
      <c r="G198" s="293"/>
      <c r="H198" s="272" t="s">
        <v>533</v>
      </c>
      <c r="I198" s="324">
        <v>0.7</v>
      </c>
      <c r="J198" s="289">
        <f>VLOOKUP(C198,COMPOSICAO!A:D,4,0)</f>
        <v>40.67</v>
      </c>
      <c r="K198" s="289">
        <f>SUM(J198*I198)</f>
        <v>28.468999999999998</v>
      </c>
      <c r="N198" s="49"/>
      <c r="O198" s="49"/>
      <c r="P198" s="49"/>
      <c r="Q198" s="49"/>
      <c r="R198" s="49"/>
      <c r="S198" s="49"/>
      <c r="T198" s="49"/>
      <c r="U198" s="49"/>
      <c r="V198" s="49"/>
      <c r="W198" s="49"/>
      <c r="X198" s="45"/>
    </row>
    <row r="199" spans="1:24" ht="26.25" customHeight="1" thickTop="1" thickBot="1" x14ac:dyDescent="0.25">
      <c r="A199" s="93"/>
      <c r="B199" s="332" t="s">
        <v>525</v>
      </c>
      <c r="C199" s="345">
        <v>13553</v>
      </c>
      <c r="D199" s="274" t="s">
        <v>42</v>
      </c>
      <c r="E199" s="274" t="s">
        <v>2400</v>
      </c>
      <c r="F199" s="313" t="s">
        <v>1096</v>
      </c>
      <c r="G199" s="295"/>
      <c r="H199" s="275" t="s">
        <v>574</v>
      </c>
      <c r="I199" s="322">
        <v>3.7999999999999999E-2</v>
      </c>
      <c r="J199" s="303">
        <v>89.2</v>
      </c>
      <c r="K199" s="290">
        <f>SUM(J199*I199)</f>
        <v>3.3896000000000002</v>
      </c>
      <c r="N199" s="49"/>
      <c r="O199" s="49"/>
      <c r="P199" s="49"/>
      <c r="Q199" s="49"/>
      <c r="R199" s="49"/>
      <c r="S199" s="49"/>
      <c r="T199" s="49"/>
      <c r="U199" s="49"/>
      <c r="V199" s="49"/>
      <c r="W199" s="49"/>
      <c r="X199" s="45"/>
    </row>
    <row r="200" spans="1:24" ht="26.25" customHeight="1" thickTop="1" thickBot="1" x14ac:dyDescent="0.25">
      <c r="A200" s="93"/>
      <c r="B200" s="332" t="s">
        <v>525</v>
      </c>
      <c r="C200" s="345">
        <v>11062</v>
      </c>
      <c r="D200" s="274" t="s">
        <v>42</v>
      </c>
      <c r="E200" s="274" t="s">
        <v>2401</v>
      </c>
      <c r="F200" s="313" t="s">
        <v>1096</v>
      </c>
      <c r="G200" s="295"/>
      <c r="H200" s="275" t="s">
        <v>43</v>
      </c>
      <c r="I200" s="325">
        <v>1.05</v>
      </c>
      <c r="J200" s="303">
        <f>VLOOKUP(C200,INSUMO!A:E,5,0)</f>
        <v>57.7</v>
      </c>
      <c r="K200" s="290">
        <f t="shared" ref="K200:K202" si="9">SUM(J200*I200)</f>
        <v>60.585000000000008</v>
      </c>
      <c r="N200" s="49"/>
      <c r="O200" s="49"/>
      <c r="P200" s="49"/>
      <c r="Q200" s="49"/>
      <c r="R200" s="49"/>
      <c r="S200" s="49"/>
      <c r="T200" s="49"/>
      <c r="U200" s="49"/>
      <c r="V200" s="49"/>
      <c r="W200" s="49"/>
      <c r="X200" s="45"/>
    </row>
    <row r="201" spans="1:24" ht="26.25" customHeight="1" thickTop="1" thickBot="1" x14ac:dyDescent="0.25">
      <c r="A201" s="93"/>
      <c r="B201" s="332" t="s">
        <v>525</v>
      </c>
      <c r="C201" s="345">
        <v>4377</v>
      </c>
      <c r="D201" s="274" t="s">
        <v>50</v>
      </c>
      <c r="E201" s="274" t="s">
        <v>595</v>
      </c>
      <c r="F201" s="313" t="s">
        <v>1096</v>
      </c>
      <c r="G201" s="295"/>
      <c r="H201" s="275" t="s">
        <v>52</v>
      </c>
      <c r="I201" s="322">
        <v>15</v>
      </c>
      <c r="J201" s="290">
        <v>0.2</v>
      </c>
      <c r="K201" s="290">
        <f t="shared" si="9"/>
        <v>3</v>
      </c>
      <c r="N201" s="49"/>
      <c r="O201" s="49"/>
      <c r="P201" s="49"/>
      <c r="Q201" s="49"/>
      <c r="R201" s="49"/>
      <c r="S201" s="49"/>
      <c r="T201" s="49"/>
      <c r="U201" s="49"/>
      <c r="V201" s="49"/>
      <c r="W201" s="49"/>
      <c r="X201" s="45"/>
    </row>
    <row r="202" spans="1:24" ht="26.25" customHeight="1" thickTop="1" thickBot="1" x14ac:dyDescent="0.25">
      <c r="A202" s="93"/>
      <c r="B202" s="332" t="s">
        <v>525</v>
      </c>
      <c r="C202" s="345">
        <v>13552</v>
      </c>
      <c r="D202" s="274" t="s">
        <v>42</v>
      </c>
      <c r="E202" s="274" t="s">
        <v>2402</v>
      </c>
      <c r="F202" s="313" t="s">
        <v>1096</v>
      </c>
      <c r="G202" s="295"/>
      <c r="H202" s="275" t="s">
        <v>265</v>
      </c>
      <c r="I202" s="322">
        <v>1.25</v>
      </c>
      <c r="J202" s="303">
        <v>0.28999999999999998</v>
      </c>
      <c r="K202" s="290">
        <f t="shared" si="9"/>
        <v>0.36249999999999999</v>
      </c>
      <c r="N202" s="49"/>
      <c r="O202" s="49"/>
      <c r="P202" s="49"/>
      <c r="Q202" s="49"/>
      <c r="R202" s="49"/>
      <c r="S202" s="49"/>
      <c r="T202" s="49"/>
      <c r="U202" s="49"/>
      <c r="V202" s="49"/>
      <c r="W202" s="49"/>
      <c r="X202" s="45"/>
    </row>
    <row r="203" spans="1:24" ht="26.25" customHeight="1" thickTop="1" thickBot="1" x14ac:dyDescent="0.25">
      <c r="A203" s="93"/>
      <c r="B203" s="307"/>
      <c r="C203" s="307"/>
      <c r="D203" s="291"/>
      <c r="E203" s="291"/>
      <c r="F203" s="304" t="s">
        <v>527</v>
      </c>
      <c r="G203" s="300"/>
      <c r="H203" s="291" t="s">
        <v>528</v>
      </c>
      <c r="I203" s="323">
        <v>0</v>
      </c>
      <c r="J203" s="291" t="s">
        <v>529</v>
      </c>
      <c r="K203" s="292"/>
      <c r="N203" s="49"/>
      <c r="O203" s="49"/>
      <c r="P203" s="49"/>
      <c r="Q203" s="49"/>
      <c r="R203" s="49"/>
      <c r="S203" s="49"/>
      <c r="T203" s="49"/>
      <c r="U203" s="49"/>
      <c r="V203" s="49"/>
      <c r="W203" s="49"/>
      <c r="X203" s="45"/>
    </row>
    <row r="204" spans="1:24" ht="26.25" customHeight="1" thickTop="1" thickBot="1" x14ac:dyDescent="0.25">
      <c r="A204" s="93"/>
      <c r="B204" s="307"/>
      <c r="C204" s="307"/>
      <c r="D204" s="291"/>
      <c r="E204" s="291"/>
      <c r="F204" s="304" t="s">
        <v>530</v>
      </c>
      <c r="G204" s="300"/>
      <c r="H204" s="291"/>
      <c r="I204" s="304" t="s">
        <v>531</v>
      </c>
      <c r="J204" s="296"/>
      <c r="K204" s="292"/>
      <c r="N204" s="49"/>
      <c r="O204" s="49"/>
      <c r="P204" s="49"/>
      <c r="Q204" s="49"/>
      <c r="R204" s="49"/>
      <c r="S204" s="49"/>
      <c r="T204" s="49"/>
      <c r="U204" s="49"/>
      <c r="V204" s="49"/>
      <c r="W204" s="49"/>
      <c r="X204" s="45"/>
    </row>
    <row r="205" spans="1:24" ht="26.25" customHeight="1" x14ac:dyDescent="0.2">
      <c r="A205" s="93"/>
      <c r="B205" s="308" t="s">
        <v>1136</v>
      </c>
      <c r="C205" s="308"/>
      <c r="D205" s="297"/>
      <c r="E205" s="297"/>
      <c r="F205" s="308"/>
      <c r="G205" s="297"/>
      <c r="H205" s="297"/>
      <c r="I205" s="308"/>
      <c r="J205" s="297"/>
      <c r="K205" s="297"/>
      <c r="N205" s="49"/>
      <c r="O205" s="49"/>
      <c r="P205" s="49"/>
      <c r="Q205" s="49"/>
      <c r="R205" s="49"/>
      <c r="S205" s="49"/>
      <c r="T205" s="49"/>
      <c r="U205" s="49"/>
      <c r="V205" s="49"/>
      <c r="W205" s="49"/>
      <c r="X205" s="45"/>
    </row>
    <row r="206" spans="1:24" ht="26.25" customHeight="1" thickBot="1" x14ac:dyDescent="0.25">
      <c r="A206" s="93"/>
      <c r="B206" s="304" t="s">
        <v>2403</v>
      </c>
      <c r="C206" s="304"/>
      <c r="D206" s="304"/>
      <c r="E206" s="304"/>
      <c r="F206" s="304"/>
      <c r="G206" s="304"/>
      <c r="H206" s="304"/>
      <c r="I206" s="304"/>
      <c r="J206" s="304"/>
      <c r="K206" s="304"/>
      <c r="N206" s="49"/>
      <c r="O206" s="49"/>
      <c r="P206" s="49"/>
      <c r="Q206" s="49"/>
      <c r="R206" s="49"/>
      <c r="S206" s="49"/>
      <c r="T206" s="49"/>
      <c r="U206" s="49"/>
      <c r="V206" s="49"/>
      <c r="W206" s="49"/>
      <c r="X206" s="45"/>
    </row>
    <row r="207" spans="1:24" ht="26.25" customHeight="1" thickTop="1" x14ac:dyDescent="0.2">
      <c r="A207" s="93"/>
      <c r="B207" s="309"/>
      <c r="C207" s="309"/>
      <c r="D207" s="288"/>
      <c r="E207" s="288"/>
      <c r="F207" s="309"/>
      <c r="G207" s="288"/>
      <c r="H207" s="288"/>
      <c r="I207" s="309"/>
      <c r="J207" s="288"/>
      <c r="K207" s="288"/>
      <c r="N207" s="49"/>
      <c r="O207" s="49"/>
      <c r="P207" s="49"/>
      <c r="Q207" s="49"/>
      <c r="R207" s="49"/>
      <c r="S207" s="49"/>
      <c r="T207" s="49"/>
      <c r="U207" s="49"/>
      <c r="V207" s="49"/>
      <c r="W207" s="49"/>
      <c r="X207" s="45"/>
    </row>
    <row r="208" spans="1:24" ht="26.25" customHeight="1" thickTop="1" thickBot="1" x14ac:dyDescent="0.25">
      <c r="A208" s="93"/>
      <c r="B208" s="329" t="s">
        <v>151</v>
      </c>
      <c r="C208" s="319" t="s">
        <v>27</v>
      </c>
      <c r="D208" s="282" t="s">
        <v>28</v>
      </c>
      <c r="E208" s="282" t="s">
        <v>29</v>
      </c>
      <c r="F208" s="310" t="s">
        <v>523</v>
      </c>
      <c r="G208" s="298"/>
      <c r="H208" s="283" t="s">
        <v>30</v>
      </c>
      <c r="I208" s="310" t="s">
        <v>31</v>
      </c>
      <c r="J208" s="298" t="s">
        <v>32</v>
      </c>
      <c r="K208" s="284" t="s">
        <v>34</v>
      </c>
      <c r="N208" s="49"/>
      <c r="O208" s="49"/>
      <c r="P208" s="49"/>
      <c r="Q208" s="49"/>
      <c r="R208" s="49"/>
      <c r="S208" s="49"/>
      <c r="T208" s="49"/>
      <c r="U208" s="49"/>
      <c r="V208" s="49"/>
      <c r="W208" s="49"/>
      <c r="X208" s="45"/>
    </row>
    <row r="209" spans="1:24" ht="26.25" customHeight="1" thickTop="1" thickBot="1" x14ac:dyDescent="0.25">
      <c r="A209" s="93"/>
      <c r="B209" s="330" t="s">
        <v>524</v>
      </c>
      <c r="C209" s="343" t="s">
        <v>947</v>
      </c>
      <c r="D209" s="285" t="s">
        <v>73</v>
      </c>
      <c r="E209" s="285" t="s">
        <v>948</v>
      </c>
      <c r="F209" s="311" t="s">
        <v>572</v>
      </c>
      <c r="G209" s="294"/>
      <c r="H209" s="286" t="s">
        <v>43</v>
      </c>
      <c r="I209" s="320">
        <v>1</v>
      </c>
      <c r="J209" s="287">
        <f>SUM(K210:K214)</f>
        <v>259.20783999999998</v>
      </c>
      <c r="K209" s="287">
        <f>SUM(J209*I209)</f>
        <v>259.20783999999998</v>
      </c>
      <c r="N209" s="49"/>
      <c r="O209" s="49"/>
      <c r="P209" s="49"/>
      <c r="Q209" s="49"/>
      <c r="R209" s="49"/>
      <c r="S209" s="49"/>
      <c r="T209" s="49"/>
      <c r="U209" s="49"/>
      <c r="V209" s="49"/>
      <c r="W209" s="49"/>
      <c r="X209" s="45"/>
    </row>
    <row r="210" spans="1:24" ht="15.75" customHeight="1" thickTop="1" thickBot="1" x14ac:dyDescent="0.25">
      <c r="A210" s="93"/>
      <c r="B210" s="331" t="s">
        <v>535</v>
      </c>
      <c r="C210" s="344">
        <v>88309</v>
      </c>
      <c r="D210" s="271" t="s">
        <v>50</v>
      </c>
      <c r="E210" s="271" t="s">
        <v>558</v>
      </c>
      <c r="F210" s="312" t="s">
        <v>2641</v>
      </c>
      <c r="G210" s="293"/>
      <c r="H210" s="272" t="s">
        <v>533</v>
      </c>
      <c r="I210" s="321">
        <v>1.88</v>
      </c>
      <c r="J210" s="289">
        <f>VLOOKUP(C210,COMPOSICAO!A:D,4,0)</f>
        <v>38.89</v>
      </c>
      <c r="K210" s="289">
        <f>SUM(J210*I210)</f>
        <v>73.113199999999992</v>
      </c>
      <c r="N210" s="49"/>
      <c r="O210" s="49"/>
      <c r="P210" s="49"/>
      <c r="Q210" s="49"/>
      <c r="R210" s="49"/>
      <c r="S210" s="49"/>
      <c r="T210" s="49"/>
      <c r="U210" s="49"/>
      <c r="V210" s="49"/>
      <c r="W210" s="49"/>
      <c r="X210" s="45"/>
    </row>
    <row r="211" spans="1:24" ht="15.75" customHeight="1" thickTop="1" thickBot="1" x14ac:dyDescent="0.25">
      <c r="A211" s="93"/>
      <c r="B211" s="331" t="s">
        <v>535</v>
      </c>
      <c r="C211" s="344">
        <v>88316</v>
      </c>
      <c r="D211" s="271" t="s">
        <v>50</v>
      </c>
      <c r="E211" s="271" t="s">
        <v>543</v>
      </c>
      <c r="F211" s="312" t="s">
        <v>2641</v>
      </c>
      <c r="G211" s="293"/>
      <c r="H211" s="272" t="s">
        <v>533</v>
      </c>
      <c r="I211" s="321">
        <v>1.88</v>
      </c>
      <c r="J211" s="289">
        <f>VLOOKUP(C211,COMPOSICAO!A:D,4,0)</f>
        <v>30.51</v>
      </c>
      <c r="K211" s="289">
        <f>SUM(J211*I211)</f>
        <v>57.358800000000002</v>
      </c>
      <c r="N211" s="49"/>
      <c r="O211" s="49"/>
      <c r="P211" s="49"/>
      <c r="Q211" s="49"/>
      <c r="R211" s="49"/>
      <c r="S211" s="49"/>
      <c r="T211" s="49"/>
      <c r="U211" s="49"/>
      <c r="V211" s="49"/>
      <c r="W211" s="49"/>
      <c r="X211" s="45"/>
    </row>
    <row r="212" spans="1:24" ht="15.75" customHeight="1" thickTop="1" thickBot="1" x14ac:dyDescent="0.25">
      <c r="A212" s="93"/>
      <c r="B212" s="332" t="s">
        <v>525</v>
      </c>
      <c r="C212" s="345">
        <v>367</v>
      </c>
      <c r="D212" s="274" t="s">
        <v>50</v>
      </c>
      <c r="E212" s="274" t="s">
        <v>667</v>
      </c>
      <c r="F212" s="313" t="s">
        <v>1096</v>
      </c>
      <c r="G212" s="295"/>
      <c r="H212" s="275" t="s">
        <v>61</v>
      </c>
      <c r="I212" s="322">
        <v>4.0000000000000001E-3</v>
      </c>
      <c r="J212" s="290">
        <v>98.26</v>
      </c>
      <c r="K212" s="290">
        <f>SUM(J212*I212)</f>
        <v>0.39304000000000006</v>
      </c>
      <c r="N212" s="49"/>
      <c r="O212" s="49"/>
      <c r="P212" s="49"/>
      <c r="Q212" s="49"/>
      <c r="R212" s="49"/>
      <c r="S212" s="49"/>
      <c r="T212" s="49"/>
      <c r="U212" s="49"/>
      <c r="V212" s="49"/>
      <c r="W212" s="49"/>
      <c r="X212" s="45"/>
    </row>
    <row r="213" spans="1:24" ht="15.75" customHeight="1" thickTop="1" thickBot="1" x14ac:dyDescent="0.25">
      <c r="A213" s="93"/>
      <c r="B213" s="332" t="s">
        <v>525</v>
      </c>
      <c r="C213" s="345">
        <v>1379</v>
      </c>
      <c r="D213" s="274" t="s">
        <v>50</v>
      </c>
      <c r="E213" s="274" t="s">
        <v>634</v>
      </c>
      <c r="F213" s="313" t="s">
        <v>1096</v>
      </c>
      <c r="G213" s="295"/>
      <c r="H213" s="275" t="s">
        <v>94</v>
      </c>
      <c r="I213" s="322">
        <v>1.47</v>
      </c>
      <c r="J213" s="290">
        <v>0.92</v>
      </c>
      <c r="K213" s="290">
        <f t="shared" ref="K213:K214" si="10">SUM(J213*I213)</f>
        <v>1.3524</v>
      </c>
      <c r="N213" s="49"/>
      <c r="O213" s="49"/>
      <c r="P213" s="49"/>
      <c r="Q213" s="49"/>
      <c r="R213" s="49"/>
      <c r="S213" s="49"/>
      <c r="T213" s="49"/>
      <c r="U213" s="49"/>
      <c r="V213" s="49"/>
      <c r="W213" s="49"/>
      <c r="X213" s="45"/>
    </row>
    <row r="214" spans="1:24" ht="15.75" customHeight="1" thickTop="1" thickBot="1" x14ac:dyDescent="0.25">
      <c r="A214" s="93"/>
      <c r="B214" s="332" t="s">
        <v>525</v>
      </c>
      <c r="C214" s="345">
        <v>11639</v>
      </c>
      <c r="D214" s="274" t="s">
        <v>42</v>
      </c>
      <c r="E214" s="274" t="s">
        <v>575</v>
      </c>
      <c r="F214" s="313" t="s">
        <v>1096</v>
      </c>
      <c r="G214" s="295"/>
      <c r="H214" s="275" t="s">
        <v>231</v>
      </c>
      <c r="I214" s="322">
        <v>11.12</v>
      </c>
      <c r="J214" s="290">
        <v>11.42</v>
      </c>
      <c r="K214" s="290">
        <f t="shared" si="10"/>
        <v>126.99039999999999</v>
      </c>
      <c r="N214" s="49"/>
      <c r="O214" s="49"/>
      <c r="P214" s="49"/>
      <c r="Q214" s="49"/>
      <c r="R214" s="49"/>
      <c r="S214" s="49"/>
      <c r="T214" s="49"/>
      <c r="U214" s="49"/>
      <c r="V214" s="49"/>
      <c r="W214" s="49"/>
      <c r="X214" s="45"/>
    </row>
    <row r="215" spans="1:24" ht="26.25" customHeight="1" thickTop="1" thickBot="1" x14ac:dyDescent="0.25">
      <c r="A215" s="93"/>
      <c r="B215" s="307"/>
      <c r="C215" s="307"/>
      <c r="D215" s="291"/>
      <c r="E215" s="291"/>
      <c r="F215" s="304" t="s">
        <v>527</v>
      </c>
      <c r="G215" s="300"/>
      <c r="H215" s="291" t="s">
        <v>528</v>
      </c>
      <c r="I215" s="323">
        <v>0</v>
      </c>
      <c r="J215" s="291" t="s">
        <v>529</v>
      </c>
      <c r="K215" s="292"/>
      <c r="N215" s="49"/>
      <c r="O215" s="49"/>
      <c r="P215" s="49"/>
      <c r="Q215" s="49"/>
      <c r="R215" s="49"/>
      <c r="S215" s="49"/>
      <c r="T215" s="49"/>
      <c r="U215" s="49"/>
      <c r="V215" s="49"/>
      <c r="W215" s="49"/>
      <c r="X215" s="45"/>
    </row>
    <row r="216" spans="1:24" ht="26.25" customHeight="1" thickTop="1" thickBot="1" x14ac:dyDescent="0.25">
      <c r="A216" s="93"/>
      <c r="B216" s="307"/>
      <c r="C216" s="307"/>
      <c r="D216" s="291"/>
      <c r="E216" s="291"/>
      <c r="F216" s="304" t="s">
        <v>530</v>
      </c>
      <c r="G216" s="300"/>
      <c r="H216" s="291"/>
      <c r="I216" s="304" t="s">
        <v>531</v>
      </c>
      <c r="J216" s="296"/>
      <c r="K216" s="292"/>
      <c r="N216" s="49"/>
      <c r="O216" s="49"/>
      <c r="P216" s="49"/>
      <c r="Q216" s="49"/>
      <c r="R216" s="49"/>
      <c r="S216" s="49"/>
      <c r="T216" s="49"/>
      <c r="U216" s="49"/>
      <c r="V216" s="49"/>
      <c r="W216" s="49"/>
      <c r="X216" s="45"/>
    </row>
    <row r="217" spans="1:24" ht="26.25" customHeight="1" x14ac:dyDescent="0.2">
      <c r="A217" s="93"/>
      <c r="B217" s="308" t="s">
        <v>1136</v>
      </c>
      <c r="C217" s="308"/>
      <c r="D217" s="297"/>
      <c r="E217" s="297"/>
      <c r="F217" s="308"/>
      <c r="G217" s="297"/>
      <c r="H217" s="297"/>
      <c r="I217" s="308"/>
      <c r="J217" s="297"/>
      <c r="K217" s="297"/>
      <c r="N217" s="49"/>
      <c r="O217" s="49"/>
      <c r="P217" s="49"/>
      <c r="Q217" s="49"/>
      <c r="R217" s="49"/>
      <c r="S217" s="49"/>
      <c r="T217" s="49"/>
      <c r="U217" s="49"/>
      <c r="V217" s="49"/>
      <c r="W217" s="49"/>
      <c r="X217" s="45"/>
    </row>
    <row r="218" spans="1:24" ht="26.25" customHeight="1" thickBot="1" x14ac:dyDescent="0.25">
      <c r="A218" s="93"/>
      <c r="B218" s="304" t="s">
        <v>1145</v>
      </c>
      <c r="C218" s="304"/>
      <c r="D218" s="304"/>
      <c r="E218" s="304"/>
      <c r="F218" s="304"/>
      <c r="G218" s="304"/>
      <c r="H218" s="304"/>
      <c r="I218" s="304"/>
      <c r="J218" s="304"/>
      <c r="K218" s="304"/>
      <c r="N218" s="49"/>
      <c r="O218" s="49"/>
      <c r="P218" s="49"/>
      <c r="Q218" s="49"/>
      <c r="R218" s="49"/>
      <c r="S218" s="49"/>
      <c r="T218" s="49"/>
      <c r="U218" s="49"/>
      <c r="V218" s="49"/>
      <c r="W218" s="49"/>
      <c r="X218" s="45"/>
    </row>
    <row r="219" spans="1:24" ht="26.25" customHeight="1" thickTop="1" x14ac:dyDescent="0.2">
      <c r="A219" s="93"/>
      <c r="B219" s="309"/>
      <c r="C219" s="309"/>
      <c r="D219" s="288"/>
      <c r="E219" s="288"/>
      <c r="F219" s="314"/>
      <c r="G219" s="301"/>
      <c r="H219" s="288"/>
      <c r="I219" s="314"/>
      <c r="J219" s="301"/>
      <c r="K219" s="288"/>
      <c r="N219" s="49"/>
      <c r="O219" s="49"/>
      <c r="P219" s="49"/>
      <c r="Q219" s="49"/>
      <c r="R219" s="49"/>
      <c r="S219" s="49"/>
      <c r="T219" s="49"/>
      <c r="U219" s="49"/>
      <c r="V219" s="49"/>
      <c r="W219" s="49"/>
      <c r="X219" s="45"/>
    </row>
    <row r="220" spans="1:24" ht="26.25" customHeight="1" thickTop="1" thickBot="1" x14ac:dyDescent="0.25">
      <c r="A220" s="93"/>
      <c r="B220" s="329" t="s">
        <v>157</v>
      </c>
      <c r="C220" s="319" t="s">
        <v>27</v>
      </c>
      <c r="D220" s="282" t="s">
        <v>28</v>
      </c>
      <c r="E220" s="282" t="s">
        <v>29</v>
      </c>
      <c r="F220" s="310" t="s">
        <v>523</v>
      </c>
      <c r="G220" s="298"/>
      <c r="H220" s="283" t="s">
        <v>30</v>
      </c>
      <c r="I220" s="319" t="s">
        <v>31</v>
      </c>
      <c r="J220" s="284" t="s">
        <v>32</v>
      </c>
      <c r="K220" s="284" t="s">
        <v>34</v>
      </c>
      <c r="N220" s="49"/>
      <c r="O220" s="49"/>
      <c r="P220" s="49"/>
      <c r="Q220" s="49"/>
      <c r="R220" s="49"/>
      <c r="S220" s="49"/>
      <c r="T220" s="49"/>
      <c r="U220" s="49"/>
      <c r="V220" s="49"/>
      <c r="W220" s="49"/>
      <c r="X220" s="45"/>
    </row>
    <row r="221" spans="1:24" ht="26.25" customHeight="1" thickTop="1" thickBot="1" x14ac:dyDescent="0.25">
      <c r="A221" s="93"/>
      <c r="B221" s="330" t="s">
        <v>524</v>
      </c>
      <c r="C221" s="343" t="s">
        <v>158</v>
      </c>
      <c r="D221" s="285" t="s">
        <v>73</v>
      </c>
      <c r="E221" s="285" t="s">
        <v>159</v>
      </c>
      <c r="F221" s="311" t="s">
        <v>572</v>
      </c>
      <c r="G221" s="294"/>
      <c r="H221" s="286" t="s">
        <v>43</v>
      </c>
      <c r="I221" s="320">
        <v>1</v>
      </c>
      <c r="J221" s="287">
        <f>SUM(K222:K232)</f>
        <v>123.241333</v>
      </c>
      <c r="K221" s="287">
        <f>SUM(J221*I221)</f>
        <v>123.241333</v>
      </c>
      <c r="N221" s="49"/>
      <c r="O221" s="49"/>
      <c r="P221" s="49"/>
      <c r="Q221" s="49"/>
      <c r="R221" s="49"/>
      <c r="S221" s="49"/>
      <c r="T221" s="49"/>
      <c r="U221" s="49"/>
      <c r="V221" s="49"/>
      <c r="W221" s="49"/>
      <c r="X221" s="45"/>
    </row>
    <row r="222" spans="1:24" ht="26.25" customHeight="1" thickTop="1" thickBot="1" x14ac:dyDescent="0.25">
      <c r="A222" s="93"/>
      <c r="B222" s="331" t="s">
        <v>535</v>
      </c>
      <c r="C222" s="344">
        <v>88316</v>
      </c>
      <c r="D222" s="271" t="s">
        <v>50</v>
      </c>
      <c r="E222" s="271" t="s">
        <v>543</v>
      </c>
      <c r="F222" s="312" t="s">
        <v>2641</v>
      </c>
      <c r="G222" s="293"/>
      <c r="H222" s="272" t="s">
        <v>533</v>
      </c>
      <c r="I222" s="321">
        <v>0.19500000000000001</v>
      </c>
      <c r="J222" s="302">
        <f>VLOOKUP(C222,COMPOSICAO!A:D,4,0)</f>
        <v>30.51</v>
      </c>
      <c r="K222" s="289">
        <f>SUM(J222*I222)</f>
        <v>5.9494500000000006</v>
      </c>
      <c r="N222" s="49"/>
      <c r="O222" s="49"/>
      <c r="P222" s="49"/>
      <c r="Q222" s="49"/>
      <c r="R222" s="49"/>
      <c r="S222" s="49"/>
      <c r="T222" s="49"/>
      <c r="U222" s="49"/>
      <c r="V222" s="49"/>
      <c r="W222" s="49"/>
      <c r="X222" s="45"/>
    </row>
    <row r="223" spans="1:24" ht="26.25" customHeight="1" thickTop="1" thickBot="1" x14ac:dyDescent="0.25">
      <c r="A223" s="93"/>
      <c r="B223" s="331" t="s">
        <v>535</v>
      </c>
      <c r="C223" s="344">
        <v>88278</v>
      </c>
      <c r="D223" s="271" t="s">
        <v>50</v>
      </c>
      <c r="E223" s="271" t="s">
        <v>2675</v>
      </c>
      <c r="F223" s="312" t="s">
        <v>2641</v>
      </c>
      <c r="G223" s="293"/>
      <c r="H223" s="272" t="s">
        <v>533</v>
      </c>
      <c r="I223" s="324">
        <v>0.59499999999999997</v>
      </c>
      <c r="J223" s="302">
        <f>VLOOKUP(C223,COMPOSICAO!A:D,4,0)</f>
        <v>41.39</v>
      </c>
      <c r="K223" s="289">
        <f>SUM(J223*I223)</f>
        <v>24.627050000000001</v>
      </c>
      <c r="N223" s="49"/>
      <c r="O223" s="49"/>
      <c r="P223" s="49"/>
      <c r="Q223" s="49"/>
      <c r="R223" s="49"/>
      <c r="S223" s="49"/>
      <c r="T223" s="49"/>
      <c r="U223" s="49"/>
      <c r="V223" s="49"/>
      <c r="W223" s="49"/>
      <c r="X223" s="45"/>
    </row>
    <row r="224" spans="1:24" ht="26.25" customHeight="1" thickTop="1" thickBot="1" x14ac:dyDescent="0.25">
      <c r="A224" s="93"/>
      <c r="B224" s="332" t="s">
        <v>525</v>
      </c>
      <c r="C224" s="345">
        <v>39435</v>
      </c>
      <c r="D224" s="274" t="s">
        <v>50</v>
      </c>
      <c r="E224" s="274" t="s">
        <v>584</v>
      </c>
      <c r="F224" s="313" t="s">
        <v>1096</v>
      </c>
      <c r="G224" s="295"/>
      <c r="H224" s="275" t="s">
        <v>52</v>
      </c>
      <c r="I224" s="322">
        <v>20.186800000000002</v>
      </c>
      <c r="J224" s="303">
        <f>VLOOKUP(C224,INSUMO!A:E,5,0)</f>
        <v>0.12</v>
      </c>
      <c r="K224" s="290">
        <f t="shared" ref="K224:K232" si="11">SUM(J224*I224)</f>
        <v>2.4224160000000001</v>
      </c>
      <c r="N224" s="49"/>
      <c r="O224" s="49"/>
      <c r="P224" s="49"/>
      <c r="Q224" s="49"/>
      <c r="R224" s="49"/>
      <c r="S224" s="49"/>
      <c r="T224" s="49"/>
      <c r="U224" s="49"/>
      <c r="V224" s="49"/>
      <c r="W224" s="49"/>
      <c r="X224" s="45"/>
    </row>
    <row r="225" spans="1:24" ht="26.25" customHeight="1" thickTop="1" thickBot="1" x14ac:dyDescent="0.25">
      <c r="A225" s="93"/>
      <c r="B225" s="332" t="s">
        <v>525</v>
      </c>
      <c r="C225" s="345">
        <v>39417</v>
      </c>
      <c r="D225" s="274" t="s">
        <v>50</v>
      </c>
      <c r="E225" s="274" t="s">
        <v>585</v>
      </c>
      <c r="F225" s="313" t="s">
        <v>1096</v>
      </c>
      <c r="G225" s="295"/>
      <c r="H225" s="275" t="s">
        <v>43</v>
      </c>
      <c r="I225" s="322">
        <v>2.1059999999999999</v>
      </c>
      <c r="J225" s="303">
        <f>VLOOKUP(C225,INSUMO!A:E,5,0)</f>
        <v>26.35</v>
      </c>
      <c r="K225" s="290">
        <f t="shared" si="11"/>
        <v>55.493099999999998</v>
      </c>
      <c r="N225" s="49"/>
      <c r="O225" s="49"/>
      <c r="P225" s="49"/>
      <c r="Q225" s="49"/>
      <c r="R225" s="49"/>
      <c r="S225" s="49"/>
      <c r="T225" s="49"/>
      <c r="U225" s="49"/>
      <c r="V225" s="49"/>
      <c r="W225" s="49"/>
      <c r="X225" s="45"/>
    </row>
    <row r="226" spans="1:24" ht="26.25" customHeight="1" thickTop="1" thickBot="1" x14ac:dyDescent="0.25">
      <c r="A226" s="93"/>
      <c r="B226" s="332" t="s">
        <v>525</v>
      </c>
      <c r="C226" s="345">
        <v>39432</v>
      </c>
      <c r="D226" s="274" t="s">
        <v>50</v>
      </c>
      <c r="E226" s="274" t="s">
        <v>578</v>
      </c>
      <c r="F226" s="313" t="s">
        <v>1096</v>
      </c>
      <c r="G226" s="295"/>
      <c r="H226" s="275" t="s">
        <v>83</v>
      </c>
      <c r="I226" s="322">
        <v>0.79249999999999998</v>
      </c>
      <c r="J226" s="303">
        <f>VLOOKUP(C226,INSUMO!A:E,5,0)</f>
        <v>2.76</v>
      </c>
      <c r="K226" s="290">
        <f t="shared" si="11"/>
        <v>2.1872999999999996</v>
      </c>
      <c r="N226" s="49"/>
      <c r="O226" s="49"/>
      <c r="P226" s="49"/>
      <c r="Q226" s="49"/>
      <c r="R226" s="49"/>
      <c r="S226" s="49"/>
      <c r="T226" s="49"/>
      <c r="U226" s="49"/>
      <c r="V226" s="49"/>
      <c r="W226" s="49"/>
      <c r="X226" s="45"/>
    </row>
    <row r="227" spans="1:24" ht="26.25" customHeight="1" thickTop="1" thickBot="1" x14ac:dyDescent="0.25">
      <c r="A227" s="93"/>
      <c r="B227" s="332" t="s">
        <v>525</v>
      </c>
      <c r="C227" s="345">
        <v>37586</v>
      </c>
      <c r="D227" s="274" t="s">
        <v>50</v>
      </c>
      <c r="E227" s="274" t="s">
        <v>583</v>
      </c>
      <c r="F227" s="313" t="s">
        <v>1096</v>
      </c>
      <c r="G227" s="295"/>
      <c r="H227" s="275" t="s">
        <v>573</v>
      </c>
      <c r="I227" s="322">
        <v>2.9600000000000001E-2</v>
      </c>
      <c r="J227" s="303">
        <f>VLOOKUP(C227,INSUMO!A:E,5,0)</f>
        <v>82.42</v>
      </c>
      <c r="K227" s="290">
        <f t="shared" si="11"/>
        <v>2.439632</v>
      </c>
      <c r="N227" s="49"/>
      <c r="O227" s="49"/>
      <c r="P227" s="49"/>
      <c r="Q227" s="49"/>
      <c r="R227" s="49"/>
      <c r="S227" s="49"/>
      <c r="T227" s="49"/>
      <c r="U227" s="49"/>
      <c r="V227" s="49"/>
      <c r="W227" s="49"/>
      <c r="X227" s="45"/>
    </row>
    <row r="228" spans="1:24" ht="26.25" customHeight="1" thickTop="1" thickBot="1" x14ac:dyDescent="0.25">
      <c r="A228" s="93"/>
      <c r="B228" s="332" t="s">
        <v>525</v>
      </c>
      <c r="C228" s="345">
        <v>39419</v>
      </c>
      <c r="D228" s="274" t="s">
        <v>50</v>
      </c>
      <c r="E228" s="274" t="s">
        <v>577</v>
      </c>
      <c r="F228" s="313" t="s">
        <v>1096</v>
      </c>
      <c r="G228" s="295"/>
      <c r="H228" s="275" t="s">
        <v>83</v>
      </c>
      <c r="I228" s="322">
        <v>0.91169999999999995</v>
      </c>
      <c r="J228" s="303">
        <f>VLOOKUP(C228,INSUMO!A:E,5,0)</f>
        <v>6.02</v>
      </c>
      <c r="K228" s="290">
        <f t="shared" si="11"/>
        <v>5.4884339999999989</v>
      </c>
      <c r="N228" s="49"/>
      <c r="O228" s="49"/>
      <c r="P228" s="49"/>
      <c r="Q228" s="49"/>
      <c r="R228" s="49"/>
      <c r="S228" s="49"/>
      <c r="T228" s="49"/>
      <c r="U228" s="49"/>
      <c r="V228" s="49"/>
      <c r="W228" s="49"/>
      <c r="X228" s="45"/>
    </row>
    <row r="229" spans="1:24" ht="26.25" customHeight="1" thickTop="1" thickBot="1" x14ac:dyDescent="0.25">
      <c r="A229" s="93"/>
      <c r="B229" s="332" t="s">
        <v>525</v>
      </c>
      <c r="C229" s="345">
        <v>39422</v>
      </c>
      <c r="D229" s="274" t="s">
        <v>50</v>
      </c>
      <c r="E229" s="274" t="s">
        <v>580</v>
      </c>
      <c r="F229" s="313" t="s">
        <v>1096</v>
      </c>
      <c r="G229" s="295"/>
      <c r="H229" s="275" t="s">
        <v>83</v>
      </c>
      <c r="I229" s="325">
        <v>2.9138999999999999</v>
      </c>
      <c r="J229" s="303">
        <f>VLOOKUP(C229,INSUMO!A:E,5,0)</f>
        <v>6.83</v>
      </c>
      <c r="K229" s="290">
        <f t="shared" si="11"/>
        <v>19.901937</v>
      </c>
      <c r="N229" s="49"/>
      <c r="O229" s="49"/>
      <c r="P229" s="49"/>
      <c r="Q229" s="49"/>
      <c r="R229" s="49"/>
      <c r="S229" s="49"/>
      <c r="T229" s="49"/>
      <c r="U229" s="49"/>
      <c r="V229" s="49"/>
      <c r="W229" s="49"/>
      <c r="X229" s="45"/>
    </row>
    <row r="230" spans="1:24" ht="26.25" customHeight="1" thickTop="1" thickBot="1" x14ac:dyDescent="0.25">
      <c r="A230" s="93"/>
      <c r="B230" s="332" t="s">
        <v>525</v>
      </c>
      <c r="C230" s="345">
        <v>39434</v>
      </c>
      <c r="D230" s="274" t="s">
        <v>50</v>
      </c>
      <c r="E230" s="274" t="s">
        <v>579</v>
      </c>
      <c r="F230" s="313" t="s">
        <v>1096</v>
      </c>
      <c r="G230" s="295"/>
      <c r="H230" s="275" t="s">
        <v>94</v>
      </c>
      <c r="I230" s="322">
        <v>1.0978000000000001</v>
      </c>
      <c r="J230" s="303">
        <f>VLOOKUP(C230,INSUMO!A:E,5,0)</f>
        <v>3.46</v>
      </c>
      <c r="K230" s="290">
        <f t="shared" si="11"/>
        <v>3.7983880000000005</v>
      </c>
      <c r="N230" s="49"/>
      <c r="O230" s="49"/>
      <c r="P230" s="49"/>
      <c r="Q230" s="49"/>
      <c r="R230" s="49"/>
      <c r="S230" s="49"/>
      <c r="T230" s="49"/>
      <c r="U230" s="49"/>
      <c r="V230" s="49"/>
      <c r="W230" s="49"/>
      <c r="X230" s="45"/>
    </row>
    <row r="231" spans="1:24" ht="26.25" customHeight="1" thickTop="1" thickBot="1" x14ac:dyDescent="0.25">
      <c r="A231" s="93"/>
      <c r="B231" s="332" t="s">
        <v>525</v>
      </c>
      <c r="C231" s="345">
        <v>39431</v>
      </c>
      <c r="D231" s="274" t="s">
        <v>50</v>
      </c>
      <c r="E231" s="274" t="s">
        <v>582</v>
      </c>
      <c r="F231" s="313" t="s">
        <v>1096</v>
      </c>
      <c r="G231" s="295"/>
      <c r="H231" s="275" t="s">
        <v>83</v>
      </c>
      <c r="I231" s="322">
        <v>2.5026999999999999</v>
      </c>
      <c r="J231" s="303">
        <f>VLOOKUP(C231,INSUMO!A:E,5,0)</f>
        <v>0.31</v>
      </c>
      <c r="K231" s="290">
        <f t="shared" si="11"/>
        <v>0.775837</v>
      </c>
      <c r="N231" s="49"/>
      <c r="O231" s="49"/>
      <c r="P231" s="49"/>
      <c r="Q231" s="49"/>
      <c r="R231" s="49"/>
      <c r="S231" s="49"/>
      <c r="T231" s="49"/>
      <c r="U231" s="49"/>
      <c r="V231" s="49"/>
      <c r="W231" s="49"/>
      <c r="X231" s="45"/>
    </row>
    <row r="232" spans="1:24" ht="26.25" customHeight="1" thickTop="1" thickBot="1" x14ac:dyDescent="0.25">
      <c r="A232" s="93"/>
      <c r="B232" s="332" t="s">
        <v>525</v>
      </c>
      <c r="C232" s="345">
        <v>39443</v>
      </c>
      <c r="D232" s="274" t="s">
        <v>50</v>
      </c>
      <c r="E232" s="274" t="s">
        <v>581</v>
      </c>
      <c r="F232" s="313" t="s">
        <v>1096</v>
      </c>
      <c r="G232" s="295"/>
      <c r="H232" s="275" t="s">
        <v>52</v>
      </c>
      <c r="I232" s="322">
        <v>0.54410000000000003</v>
      </c>
      <c r="J232" s="303">
        <f>VLOOKUP(C232,INSUMO!A:E,5,0)</f>
        <v>0.28999999999999998</v>
      </c>
      <c r="K232" s="290">
        <f t="shared" si="11"/>
        <v>0.15778899999999998</v>
      </c>
      <c r="N232" s="49"/>
      <c r="O232" s="49"/>
      <c r="P232" s="49"/>
      <c r="Q232" s="49"/>
      <c r="R232" s="49"/>
      <c r="S232" s="49"/>
      <c r="T232" s="49"/>
      <c r="U232" s="49"/>
      <c r="V232" s="49"/>
      <c r="W232" s="49"/>
      <c r="X232" s="45"/>
    </row>
    <row r="233" spans="1:24" ht="26.25" customHeight="1" thickTop="1" thickBot="1" x14ac:dyDescent="0.25">
      <c r="A233" s="93"/>
      <c r="B233" s="307"/>
      <c r="C233" s="307"/>
      <c r="D233" s="291"/>
      <c r="E233" s="291"/>
      <c r="F233" s="304" t="s">
        <v>527</v>
      </c>
      <c r="G233" s="300"/>
      <c r="H233" s="291" t="s">
        <v>528</v>
      </c>
      <c r="I233" s="323">
        <v>0</v>
      </c>
      <c r="J233" s="291" t="s">
        <v>529</v>
      </c>
      <c r="K233" s="292"/>
      <c r="N233" s="49"/>
      <c r="O233" s="49"/>
      <c r="P233" s="49"/>
      <c r="Q233" s="49"/>
      <c r="R233" s="49"/>
      <c r="S233" s="49"/>
      <c r="T233" s="49"/>
      <c r="U233" s="49"/>
      <c r="V233" s="49"/>
      <c r="W233" s="49"/>
      <c r="X233" s="45"/>
    </row>
    <row r="234" spans="1:24" ht="39" customHeight="1" thickTop="1" thickBot="1" x14ac:dyDescent="0.25">
      <c r="A234" s="93"/>
      <c r="B234" s="307"/>
      <c r="C234" s="307"/>
      <c r="D234" s="291"/>
      <c r="E234" s="291"/>
      <c r="F234" s="304" t="s">
        <v>530</v>
      </c>
      <c r="G234" s="300"/>
      <c r="H234" s="291"/>
      <c r="I234" s="304" t="s">
        <v>531</v>
      </c>
      <c r="J234" s="296"/>
      <c r="K234" s="292"/>
      <c r="N234" s="49"/>
      <c r="O234" s="49"/>
      <c r="P234" s="49"/>
      <c r="Q234" s="49"/>
      <c r="R234" s="49"/>
      <c r="S234" s="49"/>
      <c r="T234" s="49"/>
      <c r="U234" s="49"/>
      <c r="V234" s="49"/>
      <c r="W234" s="49"/>
      <c r="X234" s="45"/>
    </row>
    <row r="235" spans="1:24" ht="26.25" customHeight="1" x14ac:dyDescent="0.2">
      <c r="A235" s="93"/>
      <c r="B235" s="308" t="s">
        <v>1136</v>
      </c>
      <c r="C235" s="308"/>
      <c r="D235" s="297"/>
      <c r="E235" s="297"/>
      <c r="F235" s="308"/>
      <c r="G235" s="297"/>
      <c r="H235" s="297"/>
      <c r="I235" s="308"/>
      <c r="J235" s="297"/>
      <c r="K235" s="297"/>
      <c r="N235" s="49"/>
      <c r="O235" s="49"/>
      <c r="P235" s="49"/>
      <c r="Q235" s="49"/>
      <c r="R235" s="49"/>
      <c r="S235" s="49"/>
      <c r="T235" s="49"/>
      <c r="U235" s="49"/>
      <c r="V235" s="49"/>
      <c r="W235" s="49"/>
      <c r="X235" s="45"/>
    </row>
    <row r="236" spans="1:24" ht="26.25" customHeight="1" thickBot="1" x14ac:dyDescent="0.25">
      <c r="A236" s="93"/>
      <c r="B236" s="304" t="s">
        <v>1146</v>
      </c>
      <c r="C236" s="304"/>
      <c r="D236" s="304"/>
      <c r="E236" s="304"/>
      <c r="F236" s="304"/>
      <c r="G236" s="304"/>
      <c r="H236" s="304"/>
      <c r="I236" s="304"/>
      <c r="J236" s="304"/>
      <c r="K236" s="304"/>
      <c r="N236" s="49"/>
      <c r="O236" s="49"/>
      <c r="P236" s="49"/>
      <c r="Q236" s="49"/>
      <c r="R236" s="49"/>
      <c r="S236" s="49"/>
      <c r="T236" s="49"/>
      <c r="U236" s="49"/>
      <c r="V236" s="49"/>
      <c r="W236" s="49"/>
      <c r="X236" s="45"/>
    </row>
    <row r="237" spans="1:24" ht="26.25" customHeight="1" thickTop="1" x14ac:dyDescent="0.2">
      <c r="A237" s="93"/>
      <c r="B237" s="309"/>
      <c r="C237" s="309"/>
      <c r="D237" s="288"/>
      <c r="E237" s="288"/>
      <c r="F237" s="314"/>
      <c r="G237" s="301"/>
      <c r="H237" s="288"/>
      <c r="I237" s="314"/>
      <c r="J237" s="301"/>
      <c r="K237" s="288"/>
      <c r="N237" s="49"/>
      <c r="O237" s="49"/>
      <c r="P237" s="49"/>
      <c r="Q237" s="49"/>
      <c r="R237" s="49"/>
      <c r="S237" s="49"/>
      <c r="T237" s="49"/>
      <c r="U237" s="49"/>
      <c r="V237" s="49"/>
      <c r="W237" s="49"/>
      <c r="X237" s="45"/>
    </row>
    <row r="238" spans="1:24" ht="26.25" customHeight="1" thickTop="1" thickBot="1" x14ac:dyDescent="0.25">
      <c r="A238" s="93"/>
      <c r="B238" s="329" t="s">
        <v>2323</v>
      </c>
      <c r="C238" s="319" t="s">
        <v>27</v>
      </c>
      <c r="D238" s="282" t="s">
        <v>28</v>
      </c>
      <c r="E238" s="282" t="s">
        <v>29</v>
      </c>
      <c r="F238" s="310" t="s">
        <v>523</v>
      </c>
      <c r="G238" s="298"/>
      <c r="H238" s="283" t="s">
        <v>30</v>
      </c>
      <c r="I238" s="319" t="s">
        <v>31</v>
      </c>
      <c r="J238" s="284" t="s">
        <v>32</v>
      </c>
      <c r="K238" s="284" t="s">
        <v>34</v>
      </c>
      <c r="N238" s="49"/>
      <c r="O238" s="49"/>
      <c r="P238" s="49"/>
      <c r="Q238" s="49"/>
      <c r="R238" s="49"/>
      <c r="S238" s="49"/>
      <c r="T238" s="49"/>
      <c r="U238" s="49"/>
      <c r="V238" s="49"/>
      <c r="W238" s="49"/>
      <c r="X238" s="45"/>
    </row>
    <row r="239" spans="1:24" ht="26.25" customHeight="1" thickTop="1" thickBot="1" x14ac:dyDescent="0.25">
      <c r="A239" s="93"/>
      <c r="B239" s="330" t="s">
        <v>524</v>
      </c>
      <c r="C239" s="343" t="s">
        <v>2324</v>
      </c>
      <c r="D239" s="285" t="s">
        <v>73</v>
      </c>
      <c r="E239" s="285" t="s">
        <v>2325</v>
      </c>
      <c r="F239" s="311" t="s">
        <v>586</v>
      </c>
      <c r="G239" s="294"/>
      <c r="H239" s="286" t="s">
        <v>43</v>
      </c>
      <c r="I239" s="320">
        <v>1</v>
      </c>
      <c r="J239" s="287">
        <f>SUM(K240:K243)</f>
        <v>112.38100000000001</v>
      </c>
      <c r="K239" s="287">
        <f>SUM(J239*I239)</f>
        <v>112.38100000000001</v>
      </c>
      <c r="N239" s="49"/>
      <c r="O239" s="49"/>
      <c r="P239" s="49"/>
      <c r="Q239" s="49"/>
      <c r="R239" s="49"/>
      <c r="S239" s="49"/>
      <c r="T239" s="49"/>
      <c r="U239" s="49"/>
      <c r="V239" s="49"/>
      <c r="W239" s="49"/>
      <c r="X239" s="45"/>
    </row>
    <row r="240" spans="1:24" ht="26.25" customHeight="1" thickTop="1" thickBot="1" x14ac:dyDescent="0.25">
      <c r="A240" s="93"/>
      <c r="B240" s="331" t="s">
        <v>535</v>
      </c>
      <c r="C240" s="344">
        <v>88316</v>
      </c>
      <c r="D240" s="271" t="s">
        <v>50</v>
      </c>
      <c r="E240" s="271" t="s">
        <v>543</v>
      </c>
      <c r="F240" s="312" t="s">
        <v>2641</v>
      </c>
      <c r="G240" s="293"/>
      <c r="H240" s="272" t="s">
        <v>533</v>
      </c>
      <c r="I240" s="321">
        <v>0.35</v>
      </c>
      <c r="J240" s="302">
        <f>VLOOKUP(C240,COMPOSICAO!A:D,4,0)</f>
        <v>30.51</v>
      </c>
      <c r="K240" s="289">
        <f>SUM(J240*I240)</f>
        <v>10.6785</v>
      </c>
      <c r="N240" s="49"/>
      <c r="O240" s="49"/>
      <c r="P240" s="49"/>
      <c r="Q240" s="49"/>
      <c r="R240" s="49"/>
      <c r="S240" s="49"/>
      <c r="T240" s="49"/>
      <c r="U240" s="49"/>
      <c r="V240" s="49"/>
      <c r="W240" s="49"/>
      <c r="X240" s="45"/>
    </row>
    <row r="241" spans="1:24" ht="26.25" customHeight="1" thickTop="1" thickBot="1" x14ac:dyDescent="0.25">
      <c r="A241" s="93"/>
      <c r="B241" s="331" t="s">
        <v>535</v>
      </c>
      <c r="C241" s="344">
        <v>88323</v>
      </c>
      <c r="D241" s="271" t="s">
        <v>50</v>
      </c>
      <c r="E241" s="271" t="s">
        <v>588</v>
      </c>
      <c r="F241" s="312" t="s">
        <v>2641</v>
      </c>
      <c r="G241" s="293"/>
      <c r="H241" s="272" t="s">
        <v>533</v>
      </c>
      <c r="I241" s="321">
        <v>0.35</v>
      </c>
      <c r="J241" s="302">
        <f>VLOOKUP(C241,COMPOSICAO!A:D,4,0)</f>
        <v>38.049999999999997</v>
      </c>
      <c r="K241" s="289">
        <f>SUM(J241*I241)</f>
        <v>13.317499999999999</v>
      </c>
      <c r="N241" s="49"/>
      <c r="O241" s="49"/>
      <c r="P241" s="49"/>
      <c r="Q241" s="49"/>
      <c r="R241" s="49"/>
      <c r="S241" s="49"/>
      <c r="T241" s="49"/>
      <c r="U241" s="49"/>
      <c r="V241" s="49"/>
      <c r="W241" s="49"/>
      <c r="X241" s="45"/>
    </row>
    <row r="242" spans="1:24" ht="26.25" customHeight="1" thickTop="1" thickBot="1" x14ac:dyDescent="0.25">
      <c r="A242" s="93"/>
      <c r="B242" s="332" t="s">
        <v>525</v>
      </c>
      <c r="C242" s="345">
        <v>2411</v>
      </c>
      <c r="D242" s="274" t="s">
        <v>813</v>
      </c>
      <c r="E242" s="274" t="s">
        <v>2404</v>
      </c>
      <c r="F242" s="313" t="s">
        <v>1096</v>
      </c>
      <c r="G242" s="295"/>
      <c r="H242" s="275" t="s">
        <v>231</v>
      </c>
      <c r="I242" s="322">
        <v>4</v>
      </c>
      <c r="J242" s="303">
        <v>0.33</v>
      </c>
      <c r="K242" s="290">
        <f t="shared" ref="K242:K243" si="12">SUM(J242*I242)</f>
        <v>1.32</v>
      </c>
      <c r="N242" s="49"/>
      <c r="O242" s="49"/>
      <c r="P242" s="49"/>
      <c r="Q242" s="49"/>
      <c r="R242" s="49"/>
      <c r="S242" s="49"/>
      <c r="T242" s="49"/>
      <c r="U242" s="49"/>
      <c r="V242" s="49"/>
      <c r="W242" s="49"/>
      <c r="X242" s="45"/>
    </row>
    <row r="243" spans="1:24" ht="26.25" customHeight="1" thickTop="1" thickBot="1" x14ac:dyDescent="0.25">
      <c r="A243" s="93"/>
      <c r="B243" s="332" t="s">
        <v>525</v>
      </c>
      <c r="C243" s="345">
        <v>2302</v>
      </c>
      <c r="D243" s="274" t="s">
        <v>813</v>
      </c>
      <c r="E243" s="274" t="s">
        <v>2405</v>
      </c>
      <c r="F243" s="313" t="s">
        <v>1096</v>
      </c>
      <c r="G243" s="295"/>
      <c r="H243" s="275" t="s">
        <v>43</v>
      </c>
      <c r="I243" s="322">
        <v>1.1000000000000001</v>
      </c>
      <c r="J243" s="303">
        <v>79.150000000000006</v>
      </c>
      <c r="K243" s="290">
        <f t="shared" si="12"/>
        <v>87.065000000000012</v>
      </c>
      <c r="N243" s="49"/>
      <c r="O243" s="49"/>
      <c r="P243" s="49"/>
      <c r="Q243" s="49"/>
      <c r="R243" s="49"/>
      <c r="S243" s="49"/>
      <c r="T243" s="49"/>
      <c r="U243" s="49"/>
      <c r="V243" s="49"/>
      <c r="W243" s="49"/>
      <c r="X243" s="45"/>
    </row>
    <row r="244" spans="1:24" ht="26.25" customHeight="1" thickTop="1" thickBot="1" x14ac:dyDescent="0.25">
      <c r="A244" s="93"/>
      <c r="B244" s="307"/>
      <c r="C244" s="307"/>
      <c r="D244" s="291"/>
      <c r="E244" s="291"/>
      <c r="F244" s="304" t="s">
        <v>527</v>
      </c>
      <c r="G244" s="300"/>
      <c r="H244" s="291" t="s">
        <v>528</v>
      </c>
      <c r="I244" s="327">
        <v>0</v>
      </c>
      <c r="J244" s="296" t="s">
        <v>529</v>
      </c>
      <c r="K244" s="292"/>
      <c r="N244" s="49"/>
      <c r="O244" s="49"/>
      <c r="P244" s="49"/>
      <c r="Q244" s="49"/>
      <c r="R244" s="49"/>
      <c r="S244" s="49"/>
      <c r="T244" s="49"/>
      <c r="U244" s="49"/>
      <c r="V244" s="49"/>
      <c r="W244" s="49"/>
      <c r="X244" s="45"/>
    </row>
    <row r="245" spans="1:24" ht="15.75" customHeight="1" thickTop="1" thickBot="1" x14ac:dyDescent="0.25">
      <c r="A245" s="93"/>
      <c r="B245" s="307"/>
      <c r="C245" s="307"/>
      <c r="D245" s="291"/>
      <c r="E245" s="291"/>
      <c r="F245" s="304" t="s">
        <v>530</v>
      </c>
      <c r="G245" s="300"/>
      <c r="H245" s="291"/>
      <c r="I245" s="304" t="s">
        <v>531</v>
      </c>
      <c r="J245" s="296"/>
      <c r="K245" s="292"/>
      <c r="N245" s="49"/>
      <c r="O245" s="49"/>
      <c r="P245" s="49"/>
      <c r="Q245" s="49"/>
      <c r="R245" s="49"/>
      <c r="S245" s="49"/>
      <c r="T245" s="49"/>
      <c r="U245" s="49"/>
      <c r="V245" s="49"/>
      <c r="W245" s="49"/>
      <c r="X245" s="45"/>
    </row>
    <row r="246" spans="1:24" ht="26.25" customHeight="1" x14ac:dyDescent="0.2">
      <c r="A246" s="93"/>
      <c r="B246" s="308" t="s">
        <v>1136</v>
      </c>
      <c r="C246" s="308"/>
      <c r="D246" s="297"/>
      <c r="E246" s="297"/>
      <c r="F246" s="308"/>
      <c r="G246" s="297"/>
      <c r="H246" s="297"/>
      <c r="I246" s="308"/>
      <c r="J246" s="297"/>
      <c r="K246" s="297"/>
      <c r="N246" s="49"/>
      <c r="O246" s="49"/>
      <c r="P246" s="49"/>
      <c r="Q246" s="49"/>
      <c r="R246" s="49"/>
      <c r="S246" s="49"/>
      <c r="T246" s="49"/>
      <c r="U246" s="49"/>
      <c r="V246" s="49"/>
      <c r="W246" s="49"/>
      <c r="X246" s="45"/>
    </row>
    <row r="247" spans="1:24" ht="26.25" customHeight="1" thickBot="1" x14ac:dyDescent="0.25">
      <c r="A247" s="93"/>
      <c r="B247" s="304" t="s">
        <v>2406</v>
      </c>
      <c r="C247" s="304"/>
      <c r="D247" s="304"/>
      <c r="E247" s="304"/>
      <c r="F247" s="304"/>
      <c r="G247" s="304"/>
      <c r="H247" s="304"/>
      <c r="I247" s="304"/>
      <c r="J247" s="304"/>
      <c r="K247" s="304"/>
      <c r="N247" s="49"/>
      <c r="O247" s="49"/>
      <c r="P247" s="49"/>
      <c r="Q247" s="49"/>
      <c r="R247" s="49"/>
      <c r="S247" s="49"/>
      <c r="T247" s="49"/>
      <c r="U247" s="49"/>
      <c r="V247" s="49"/>
      <c r="W247" s="49"/>
      <c r="X247" s="45"/>
    </row>
    <row r="248" spans="1:24" ht="26.25" customHeight="1" thickTop="1" x14ac:dyDescent="0.2">
      <c r="A248" s="93"/>
      <c r="B248" s="309"/>
      <c r="C248" s="309"/>
      <c r="D248" s="288"/>
      <c r="E248" s="288"/>
      <c r="F248" s="314"/>
      <c r="G248" s="301"/>
      <c r="H248" s="288"/>
      <c r="I248" s="314"/>
      <c r="J248" s="301"/>
      <c r="K248" s="288"/>
      <c r="N248" s="49"/>
      <c r="O248" s="49"/>
      <c r="P248" s="49"/>
      <c r="Q248" s="49"/>
      <c r="R248" s="49"/>
      <c r="S248" s="49"/>
      <c r="T248" s="49"/>
      <c r="U248" s="49"/>
      <c r="V248" s="49"/>
      <c r="W248" s="49"/>
      <c r="X248" s="45"/>
    </row>
    <row r="249" spans="1:24" ht="26.25" customHeight="1" thickTop="1" thickBot="1" x14ac:dyDescent="0.25">
      <c r="A249" s="93"/>
      <c r="B249" s="329" t="s">
        <v>1383</v>
      </c>
      <c r="C249" s="319" t="s">
        <v>27</v>
      </c>
      <c r="D249" s="282" t="s">
        <v>28</v>
      </c>
      <c r="E249" s="282" t="s">
        <v>29</v>
      </c>
      <c r="F249" s="310" t="s">
        <v>523</v>
      </c>
      <c r="G249" s="298"/>
      <c r="H249" s="283" t="s">
        <v>30</v>
      </c>
      <c r="I249" s="319" t="s">
        <v>31</v>
      </c>
      <c r="J249" s="284" t="s">
        <v>32</v>
      </c>
      <c r="K249" s="284" t="s">
        <v>34</v>
      </c>
      <c r="N249" s="49"/>
      <c r="O249" s="49"/>
      <c r="P249" s="49"/>
      <c r="Q249" s="49"/>
      <c r="R249" s="49"/>
      <c r="S249" s="49"/>
      <c r="T249" s="49"/>
      <c r="U249" s="49"/>
      <c r="V249" s="49"/>
      <c r="W249" s="49"/>
      <c r="X249" s="45"/>
    </row>
    <row r="250" spans="1:24" ht="26.25" customHeight="1" thickTop="1" thickBot="1" x14ac:dyDescent="0.25">
      <c r="A250" s="93"/>
      <c r="B250" s="330" t="s">
        <v>524</v>
      </c>
      <c r="C250" s="343" t="s">
        <v>1384</v>
      </c>
      <c r="D250" s="285" t="s">
        <v>73</v>
      </c>
      <c r="E250" s="285" t="s">
        <v>1385</v>
      </c>
      <c r="F250" s="311">
        <v>110</v>
      </c>
      <c r="G250" s="294"/>
      <c r="H250" s="286" t="s">
        <v>52</v>
      </c>
      <c r="I250" s="320">
        <v>1</v>
      </c>
      <c r="J250" s="287">
        <f>SUM(K251:K261)</f>
        <v>2152.4547399999997</v>
      </c>
      <c r="K250" s="287">
        <f>SUM(J250*I250)</f>
        <v>2152.4547399999997</v>
      </c>
      <c r="N250" s="49"/>
      <c r="O250" s="49"/>
      <c r="P250" s="49"/>
      <c r="Q250" s="49"/>
      <c r="R250" s="49"/>
      <c r="S250" s="49"/>
      <c r="T250" s="49"/>
      <c r="U250" s="49"/>
      <c r="V250" s="49"/>
      <c r="W250" s="49"/>
      <c r="X250" s="45"/>
    </row>
    <row r="251" spans="1:24" ht="26.25" customHeight="1" thickTop="1" thickBot="1" x14ac:dyDescent="0.25">
      <c r="A251" s="93"/>
      <c r="B251" s="331" t="s">
        <v>535</v>
      </c>
      <c r="C251" s="344">
        <v>88239</v>
      </c>
      <c r="D251" s="271" t="s">
        <v>50</v>
      </c>
      <c r="E251" s="271" t="s">
        <v>550</v>
      </c>
      <c r="F251" s="312" t="s">
        <v>2641</v>
      </c>
      <c r="G251" s="293"/>
      <c r="H251" s="272" t="s">
        <v>533</v>
      </c>
      <c r="I251" s="321">
        <v>7.2169999999999996</v>
      </c>
      <c r="J251" s="302">
        <f>VLOOKUP(C251,COMPOSICAO!A:D,4,0)</f>
        <v>31.04</v>
      </c>
      <c r="K251" s="289">
        <f>SUM(J251*I251)</f>
        <v>224.01567999999997</v>
      </c>
      <c r="N251" s="49"/>
      <c r="O251" s="49"/>
      <c r="P251" s="49"/>
      <c r="Q251" s="49"/>
      <c r="R251" s="49"/>
      <c r="S251" s="49"/>
      <c r="T251" s="49"/>
      <c r="U251" s="49"/>
      <c r="V251" s="49"/>
      <c r="W251" s="49"/>
      <c r="X251" s="45"/>
    </row>
    <row r="252" spans="1:24" ht="26.25" customHeight="1" thickTop="1" thickBot="1" x14ac:dyDescent="0.25">
      <c r="A252" s="93"/>
      <c r="B252" s="331" t="s">
        <v>535</v>
      </c>
      <c r="C252" s="344">
        <v>88261</v>
      </c>
      <c r="D252" s="271" t="s">
        <v>50</v>
      </c>
      <c r="E252" s="271" t="s">
        <v>2660</v>
      </c>
      <c r="F252" s="312" t="s">
        <v>2641</v>
      </c>
      <c r="G252" s="293"/>
      <c r="H252" s="272" t="s">
        <v>533</v>
      </c>
      <c r="I252" s="321">
        <v>9.3819999999999997</v>
      </c>
      <c r="J252" s="302">
        <f>VLOOKUP(C252,COMPOSICAO!A:D,4,0)</f>
        <v>40.67</v>
      </c>
      <c r="K252" s="289">
        <f>SUM(J252*I252)</f>
        <v>381.56594000000001</v>
      </c>
      <c r="N252" s="49"/>
      <c r="O252" s="49"/>
      <c r="P252" s="49"/>
      <c r="Q252" s="49"/>
      <c r="R252" s="49"/>
      <c r="S252" s="49"/>
      <c r="T252" s="49"/>
      <c r="U252" s="49"/>
      <c r="V252" s="49"/>
      <c r="W252" s="49"/>
      <c r="X252" s="45"/>
    </row>
    <row r="253" spans="1:24" ht="26.25" customHeight="1" thickTop="1" thickBot="1" x14ac:dyDescent="0.25">
      <c r="A253" s="93"/>
      <c r="B253" s="332" t="s">
        <v>525</v>
      </c>
      <c r="C253" s="345">
        <v>2203</v>
      </c>
      <c r="D253" s="274" t="s">
        <v>46</v>
      </c>
      <c r="E253" s="274" t="s">
        <v>591</v>
      </c>
      <c r="F253" s="313" t="s">
        <v>1096</v>
      </c>
      <c r="G253" s="295"/>
      <c r="H253" s="275" t="s">
        <v>52</v>
      </c>
      <c r="I253" s="322">
        <v>8</v>
      </c>
      <c r="J253" s="290">
        <v>0.85</v>
      </c>
      <c r="K253" s="290">
        <f>SUM(J253*I253)</f>
        <v>6.8</v>
      </c>
      <c r="N253" s="49"/>
      <c r="O253" s="49"/>
      <c r="P253" s="49"/>
      <c r="Q253" s="49"/>
      <c r="R253" s="49"/>
      <c r="S253" s="49"/>
      <c r="T253" s="49"/>
      <c r="U253" s="49"/>
      <c r="V253" s="49"/>
      <c r="W253" s="49"/>
      <c r="X253" s="45"/>
    </row>
    <row r="254" spans="1:24" ht="26.25" customHeight="1" thickTop="1" thickBot="1" x14ac:dyDescent="0.25">
      <c r="A254" s="93"/>
      <c r="B254" s="332" t="s">
        <v>525</v>
      </c>
      <c r="C254" s="345">
        <v>367</v>
      </c>
      <c r="D254" s="274" t="s">
        <v>50</v>
      </c>
      <c r="E254" s="274" t="s">
        <v>667</v>
      </c>
      <c r="F254" s="313" t="s">
        <v>1096</v>
      </c>
      <c r="G254" s="295"/>
      <c r="H254" s="275" t="s">
        <v>61</v>
      </c>
      <c r="I254" s="325">
        <v>1.6E-2</v>
      </c>
      <c r="J254" s="303">
        <v>98.26</v>
      </c>
      <c r="K254" s="290">
        <f t="shared" ref="K254:K261" si="13">SUM(J254*I254)</f>
        <v>1.5721600000000002</v>
      </c>
      <c r="N254" s="49"/>
      <c r="O254" s="49"/>
      <c r="P254" s="49"/>
      <c r="Q254" s="49"/>
      <c r="R254" s="49"/>
      <c r="S254" s="49"/>
      <c r="T254" s="49"/>
      <c r="U254" s="49"/>
      <c r="V254" s="49"/>
      <c r="W254" s="49"/>
      <c r="X254" s="45"/>
    </row>
    <row r="255" spans="1:24" ht="26.25" customHeight="1" thickTop="1" thickBot="1" x14ac:dyDescent="0.25">
      <c r="A255" s="93"/>
      <c r="B255" s="332" t="s">
        <v>525</v>
      </c>
      <c r="C255" s="345">
        <v>1349</v>
      </c>
      <c r="D255" s="274" t="s">
        <v>46</v>
      </c>
      <c r="E255" s="274" t="s">
        <v>592</v>
      </c>
      <c r="F255" s="313" t="s">
        <v>1096</v>
      </c>
      <c r="G255" s="295"/>
      <c r="H255" s="275" t="s">
        <v>83</v>
      </c>
      <c r="I255" s="322">
        <v>12.94</v>
      </c>
      <c r="J255" s="290">
        <v>46.64</v>
      </c>
      <c r="K255" s="290">
        <f t="shared" si="13"/>
        <v>603.52160000000003</v>
      </c>
      <c r="N255" s="49"/>
      <c r="O255" s="49"/>
      <c r="P255" s="49"/>
      <c r="Q255" s="49"/>
      <c r="R255" s="49"/>
      <c r="S255" s="49"/>
      <c r="T255" s="49"/>
      <c r="U255" s="49"/>
      <c r="V255" s="49"/>
      <c r="W255" s="49"/>
      <c r="X255" s="45"/>
    </row>
    <row r="256" spans="1:24" ht="39" customHeight="1" thickTop="1" thickBot="1" x14ac:dyDescent="0.25">
      <c r="A256" s="93"/>
      <c r="B256" s="332" t="s">
        <v>525</v>
      </c>
      <c r="C256" s="345">
        <v>39027</v>
      </c>
      <c r="D256" s="274" t="s">
        <v>50</v>
      </c>
      <c r="E256" s="274" t="s">
        <v>2648</v>
      </c>
      <c r="F256" s="313" t="s">
        <v>1096</v>
      </c>
      <c r="G256" s="295"/>
      <c r="H256" s="275" t="s">
        <v>94</v>
      </c>
      <c r="I256" s="322">
        <v>0.11</v>
      </c>
      <c r="J256" s="290">
        <v>13.65</v>
      </c>
      <c r="K256" s="290">
        <f t="shared" si="13"/>
        <v>1.5015000000000001</v>
      </c>
      <c r="N256" s="49"/>
      <c r="O256" s="49"/>
      <c r="P256" s="49"/>
      <c r="Q256" s="49"/>
      <c r="R256" s="49"/>
      <c r="S256" s="49"/>
      <c r="T256" s="49"/>
      <c r="U256" s="49"/>
      <c r="V256" s="49"/>
      <c r="W256" s="49"/>
      <c r="X256" s="45"/>
    </row>
    <row r="257" spans="1:24" ht="39" customHeight="1" thickTop="1" thickBot="1" x14ac:dyDescent="0.25">
      <c r="A257" s="93"/>
      <c r="B257" s="332" t="s">
        <v>525</v>
      </c>
      <c r="C257" s="345">
        <v>80108</v>
      </c>
      <c r="D257" s="274" t="s">
        <v>46</v>
      </c>
      <c r="E257" s="274" t="s">
        <v>1779</v>
      </c>
      <c r="F257" s="313" t="s">
        <v>1096</v>
      </c>
      <c r="G257" s="295"/>
      <c r="H257" s="275" t="s">
        <v>52</v>
      </c>
      <c r="I257" s="322">
        <v>2</v>
      </c>
      <c r="J257" s="303">
        <v>295.89999999999998</v>
      </c>
      <c r="K257" s="290">
        <f t="shared" si="13"/>
        <v>591.79999999999995</v>
      </c>
      <c r="N257" s="49"/>
      <c r="O257" s="49"/>
      <c r="P257" s="49"/>
      <c r="Q257" s="49"/>
      <c r="R257" s="49"/>
      <c r="S257" s="49"/>
      <c r="T257" s="49"/>
      <c r="U257" s="49"/>
      <c r="V257" s="49"/>
      <c r="W257" s="49"/>
      <c r="X257" s="45"/>
    </row>
    <row r="258" spans="1:24" ht="26.25" customHeight="1" thickTop="1" thickBot="1" x14ac:dyDescent="0.25">
      <c r="A258" s="93"/>
      <c r="B258" s="332" t="s">
        <v>525</v>
      </c>
      <c r="C258" s="345">
        <v>17174</v>
      </c>
      <c r="D258" s="274" t="s">
        <v>46</v>
      </c>
      <c r="E258" s="274" t="s">
        <v>2407</v>
      </c>
      <c r="F258" s="313" t="s">
        <v>1096</v>
      </c>
      <c r="G258" s="295"/>
      <c r="H258" s="275" t="s">
        <v>43</v>
      </c>
      <c r="I258" s="322">
        <v>0.06</v>
      </c>
      <c r="J258" s="303">
        <v>348.75</v>
      </c>
      <c r="K258" s="290">
        <f t="shared" si="13"/>
        <v>20.925000000000001</v>
      </c>
      <c r="N258" s="49"/>
      <c r="O258" s="49"/>
      <c r="P258" s="49"/>
      <c r="Q258" s="49"/>
      <c r="R258" s="49"/>
      <c r="S258" s="49"/>
      <c r="T258" s="49"/>
      <c r="U258" s="49"/>
      <c r="V258" s="49"/>
      <c r="W258" s="49"/>
      <c r="X258" s="45"/>
    </row>
    <row r="259" spans="1:24" ht="26.25" customHeight="1" thickTop="1" thickBot="1" x14ac:dyDescent="0.25">
      <c r="A259" s="93"/>
      <c r="B259" s="332" t="s">
        <v>525</v>
      </c>
      <c r="C259" s="345">
        <v>39026</v>
      </c>
      <c r="D259" s="274" t="s">
        <v>50</v>
      </c>
      <c r="E259" s="274" t="s">
        <v>666</v>
      </c>
      <c r="F259" s="313" t="s">
        <v>1096</v>
      </c>
      <c r="G259" s="295"/>
      <c r="H259" s="275" t="s">
        <v>94</v>
      </c>
      <c r="I259" s="322">
        <v>0.03</v>
      </c>
      <c r="J259" s="303">
        <f>VLOOKUP(C259,INSUMO!A:E,5,0)</f>
        <v>21.96</v>
      </c>
      <c r="K259" s="290">
        <f t="shared" si="13"/>
        <v>0.65880000000000005</v>
      </c>
      <c r="N259" s="49"/>
      <c r="O259" s="49"/>
      <c r="P259" s="49"/>
      <c r="Q259" s="49"/>
      <c r="R259" s="49"/>
      <c r="S259" s="49"/>
      <c r="T259" s="49"/>
      <c r="U259" s="49"/>
      <c r="V259" s="49"/>
      <c r="W259" s="49"/>
      <c r="X259" s="45"/>
    </row>
    <row r="260" spans="1:24" ht="26.25" customHeight="1" thickTop="1" thickBot="1" x14ac:dyDescent="0.25">
      <c r="A260" s="93"/>
      <c r="B260" s="332" t="s">
        <v>525</v>
      </c>
      <c r="C260" s="345">
        <v>13284</v>
      </c>
      <c r="D260" s="274" t="s">
        <v>50</v>
      </c>
      <c r="E260" s="274" t="s">
        <v>1108</v>
      </c>
      <c r="F260" s="313" t="s">
        <v>1096</v>
      </c>
      <c r="G260" s="295"/>
      <c r="H260" s="275" t="s">
        <v>94</v>
      </c>
      <c r="I260" s="322">
        <v>6.9119999999999999</v>
      </c>
      <c r="J260" s="290">
        <v>0.83</v>
      </c>
      <c r="K260" s="290">
        <f t="shared" si="13"/>
        <v>5.7369599999999998</v>
      </c>
      <c r="N260" s="49"/>
      <c r="O260" s="49"/>
      <c r="P260" s="49"/>
      <c r="Q260" s="49"/>
      <c r="R260" s="49"/>
      <c r="S260" s="49"/>
      <c r="T260" s="49"/>
      <c r="U260" s="49"/>
      <c r="V260" s="49"/>
      <c r="W260" s="49"/>
      <c r="X260" s="45"/>
    </row>
    <row r="261" spans="1:24" ht="26.25" customHeight="1" thickTop="1" thickBot="1" x14ac:dyDescent="0.25">
      <c r="A261" s="93"/>
      <c r="B261" s="332" t="s">
        <v>525</v>
      </c>
      <c r="C261" s="345">
        <v>8624</v>
      </c>
      <c r="D261" s="274" t="s">
        <v>46</v>
      </c>
      <c r="E261" s="274" t="s">
        <v>593</v>
      </c>
      <c r="F261" s="313" t="s">
        <v>1096</v>
      </c>
      <c r="G261" s="295"/>
      <c r="H261" s="275" t="s">
        <v>83</v>
      </c>
      <c r="I261" s="322">
        <v>6.67</v>
      </c>
      <c r="J261" s="290">
        <v>47.13</v>
      </c>
      <c r="K261" s="290">
        <f t="shared" si="13"/>
        <v>314.3571</v>
      </c>
      <c r="N261" s="49"/>
      <c r="O261" s="49"/>
      <c r="P261" s="49"/>
      <c r="Q261" s="49"/>
      <c r="R261" s="49"/>
      <c r="S261" s="49"/>
      <c r="T261" s="49"/>
      <c r="U261" s="49"/>
      <c r="V261" s="49"/>
      <c r="W261" s="49"/>
      <c r="X261" s="45"/>
    </row>
    <row r="262" spans="1:24" ht="26.25" customHeight="1" thickTop="1" thickBot="1" x14ac:dyDescent="0.25">
      <c r="A262" s="93"/>
      <c r="B262" s="307"/>
      <c r="C262" s="307"/>
      <c r="D262" s="291"/>
      <c r="E262" s="291"/>
      <c r="F262" s="304" t="s">
        <v>527</v>
      </c>
      <c r="G262" s="300"/>
      <c r="H262" s="291" t="s">
        <v>528</v>
      </c>
      <c r="I262" s="323">
        <v>0</v>
      </c>
      <c r="J262" s="291" t="s">
        <v>529</v>
      </c>
      <c r="K262" s="292"/>
      <c r="N262" s="49"/>
      <c r="O262" s="49"/>
      <c r="P262" s="49"/>
      <c r="Q262" s="49"/>
      <c r="R262" s="49"/>
      <c r="S262" s="49"/>
      <c r="T262" s="49"/>
      <c r="U262" s="49"/>
      <c r="V262" s="49"/>
      <c r="W262" s="49"/>
      <c r="X262" s="45"/>
    </row>
    <row r="263" spans="1:24" ht="26.25" customHeight="1" thickTop="1" thickBot="1" x14ac:dyDescent="0.25">
      <c r="A263" s="93"/>
      <c r="B263" s="307"/>
      <c r="C263" s="307"/>
      <c r="D263" s="291"/>
      <c r="E263" s="291"/>
      <c r="F263" s="307" t="s">
        <v>530</v>
      </c>
      <c r="G263" s="292"/>
      <c r="H263" s="291"/>
      <c r="I263" s="304" t="s">
        <v>531</v>
      </c>
      <c r="J263" s="296"/>
      <c r="K263" s="292"/>
      <c r="N263" s="49"/>
      <c r="O263" s="49"/>
      <c r="P263" s="49"/>
      <c r="Q263" s="49"/>
      <c r="R263" s="49"/>
      <c r="S263" s="49"/>
      <c r="T263" s="49"/>
      <c r="U263" s="49"/>
      <c r="V263" s="49"/>
      <c r="W263" s="49"/>
      <c r="X263" s="45"/>
    </row>
    <row r="264" spans="1:24" ht="26.25" customHeight="1" x14ac:dyDescent="0.2">
      <c r="A264" s="93"/>
      <c r="B264" s="308" t="s">
        <v>1136</v>
      </c>
      <c r="C264" s="308"/>
      <c r="D264" s="297"/>
      <c r="E264" s="297"/>
      <c r="F264" s="308"/>
      <c r="G264" s="297"/>
      <c r="H264" s="297"/>
      <c r="I264" s="308"/>
      <c r="J264" s="297"/>
      <c r="K264" s="297"/>
      <c r="N264" s="49"/>
      <c r="O264" s="49"/>
      <c r="P264" s="49"/>
      <c r="Q264" s="49"/>
      <c r="R264" s="49"/>
      <c r="S264" s="49"/>
      <c r="T264" s="49"/>
      <c r="U264" s="49"/>
      <c r="V264" s="49"/>
      <c r="W264" s="49"/>
      <c r="X264" s="45"/>
    </row>
    <row r="265" spans="1:24" ht="26.25" customHeight="1" thickBot="1" x14ac:dyDescent="0.25">
      <c r="A265" s="93"/>
      <c r="B265" s="304" t="s">
        <v>1780</v>
      </c>
      <c r="C265" s="304"/>
      <c r="D265" s="304"/>
      <c r="E265" s="304"/>
      <c r="F265" s="304"/>
      <c r="G265" s="304"/>
      <c r="H265" s="304"/>
      <c r="I265" s="304"/>
      <c r="J265" s="304"/>
      <c r="K265" s="304"/>
      <c r="N265" s="49"/>
      <c r="O265" s="49"/>
      <c r="P265" s="49"/>
      <c r="Q265" s="49"/>
      <c r="R265" s="49"/>
      <c r="S265" s="49"/>
      <c r="T265" s="49"/>
      <c r="U265" s="49"/>
      <c r="V265" s="49"/>
      <c r="W265" s="49"/>
      <c r="X265" s="45"/>
    </row>
    <row r="266" spans="1:24" ht="26.25" customHeight="1" thickTop="1" x14ac:dyDescent="0.2">
      <c r="A266" s="93"/>
      <c r="B266" s="309"/>
      <c r="C266" s="309"/>
      <c r="D266" s="288"/>
      <c r="E266" s="288"/>
      <c r="F266" s="314"/>
      <c r="G266" s="301"/>
      <c r="H266" s="288"/>
      <c r="I266" s="309"/>
      <c r="J266" s="288"/>
      <c r="K266" s="288"/>
      <c r="N266" s="49"/>
      <c r="O266" s="49"/>
      <c r="P266" s="49"/>
      <c r="Q266" s="49"/>
      <c r="R266" s="49"/>
      <c r="S266" s="49"/>
      <c r="T266" s="49"/>
      <c r="U266" s="49"/>
      <c r="V266" s="49"/>
      <c r="W266" s="49"/>
      <c r="X266" s="45"/>
    </row>
    <row r="267" spans="1:24" ht="26.25" customHeight="1" thickTop="1" thickBot="1" x14ac:dyDescent="0.25">
      <c r="A267" s="93"/>
      <c r="B267" s="329" t="s">
        <v>1386</v>
      </c>
      <c r="C267" s="319" t="s">
        <v>27</v>
      </c>
      <c r="D267" s="282" t="s">
        <v>28</v>
      </c>
      <c r="E267" s="282" t="s">
        <v>29</v>
      </c>
      <c r="F267" s="310" t="s">
        <v>523</v>
      </c>
      <c r="G267" s="298"/>
      <c r="H267" s="283" t="s">
        <v>30</v>
      </c>
      <c r="I267" s="319" t="s">
        <v>31</v>
      </c>
      <c r="J267" s="284" t="s">
        <v>32</v>
      </c>
      <c r="K267" s="284" t="s">
        <v>34</v>
      </c>
      <c r="N267" s="49"/>
      <c r="O267" s="49"/>
      <c r="P267" s="49"/>
      <c r="Q267" s="49"/>
      <c r="R267" s="49"/>
      <c r="S267" s="49"/>
      <c r="T267" s="49"/>
      <c r="U267" s="49"/>
      <c r="V267" s="49"/>
      <c r="W267" s="49"/>
      <c r="X267" s="45"/>
    </row>
    <row r="268" spans="1:24" ht="26.25" customHeight="1" thickTop="1" thickBot="1" x14ac:dyDescent="0.25">
      <c r="A268" s="93"/>
      <c r="B268" s="330" t="s">
        <v>524</v>
      </c>
      <c r="C268" s="343" t="s">
        <v>945</v>
      </c>
      <c r="D268" s="285" t="s">
        <v>73</v>
      </c>
      <c r="E268" s="285" t="s">
        <v>866</v>
      </c>
      <c r="F268" s="311" t="s">
        <v>590</v>
      </c>
      <c r="G268" s="294"/>
      <c r="H268" s="286" t="s">
        <v>43</v>
      </c>
      <c r="I268" s="320">
        <v>1</v>
      </c>
      <c r="J268" s="287">
        <f>SUM(K269:K279)</f>
        <v>3751.2962400000001</v>
      </c>
      <c r="K268" s="287">
        <f>SUM(J268*I268)</f>
        <v>3751.2962400000001</v>
      </c>
      <c r="N268" s="49"/>
      <c r="O268" s="49"/>
      <c r="P268" s="49"/>
      <c r="Q268" s="49"/>
      <c r="R268" s="49"/>
      <c r="S268" s="49"/>
      <c r="T268" s="49"/>
      <c r="U268" s="49"/>
      <c r="V268" s="49"/>
      <c r="W268" s="49"/>
      <c r="X268" s="45"/>
    </row>
    <row r="269" spans="1:24" ht="26.25" customHeight="1" thickTop="1" thickBot="1" x14ac:dyDescent="0.25">
      <c r="A269" s="45"/>
      <c r="B269" s="331" t="s">
        <v>535</v>
      </c>
      <c r="C269" s="344">
        <v>88261</v>
      </c>
      <c r="D269" s="271" t="s">
        <v>50</v>
      </c>
      <c r="E269" s="271" t="s">
        <v>2660</v>
      </c>
      <c r="F269" s="312" t="s">
        <v>2641</v>
      </c>
      <c r="G269" s="293"/>
      <c r="H269" s="272" t="s">
        <v>533</v>
      </c>
      <c r="I269" s="321">
        <v>25.423999999999999</v>
      </c>
      <c r="J269" s="302">
        <f>VLOOKUP(C269,COMPOSICAO!A:D,4,0)</f>
        <v>40.67</v>
      </c>
      <c r="K269" s="289">
        <f>SUM(J269*I269)</f>
        <v>1033.9940799999999</v>
      </c>
      <c r="N269" s="45"/>
      <c r="O269" s="45"/>
      <c r="P269" s="45"/>
      <c r="Q269" s="45"/>
      <c r="R269" s="45"/>
      <c r="S269" s="45"/>
      <c r="T269" s="45"/>
      <c r="U269" s="45"/>
      <c r="V269" s="45"/>
      <c r="W269" s="45"/>
      <c r="X269" s="45"/>
    </row>
    <row r="270" spans="1:24" ht="26.25" customHeight="1" thickTop="1" thickBot="1" x14ac:dyDescent="0.25">
      <c r="A270" s="93"/>
      <c r="B270" s="331" t="s">
        <v>535</v>
      </c>
      <c r="C270" s="344">
        <v>88239</v>
      </c>
      <c r="D270" s="271" t="s">
        <v>50</v>
      </c>
      <c r="E270" s="271" t="s">
        <v>550</v>
      </c>
      <c r="F270" s="312" t="s">
        <v>2641</v>
      </c>
      <c r="G270" s="293"/>
      <c r="H270" s="272" t="s">
        <v>533</v>
      </c>
      <c r="I270" s="321">
        <v>20.603999999999999</v>
      </c>
      <c r="J270" s="302">
        <f>VLOOKUP(C270,COMPOSICAO!A:D,4,0)</f>
        <v>31.04</v>
      </c>
      <c r="K270" s="289">
        <f>SUM(J270*I270)</f>
        <v>639.54815999999994</v>
      </c>
      <c r="N270" s="49"/>
      <c r="O270" s="49"/>
      <c r="P270" s="49"/>
      <c r="Q270" s="49"/>
      <c r="R270" s="49"/>
      <c r="S270" s="49"/>
      <c r="T270" s="49"/>
      <c r="U270" s="49"/>
      <c r="V270" s="49"/>
      <c r="W270" s="49"/>
      <c r="X270" s="49"/>
    </row>
    <row r="271" spans="1:24" ht="26.25" customHeight="1" thickTop="1" thickBot="1" x14ac:dyDescent="0.25">
      <c r="A271" s="93"/>
      <c r="B271" s="332" t="s">
        <v>525</v>
      </c>
      <c r="C271" s="345">
        <v>370</v>
      </c>
      <c r="D271" s="274" t="s">
        <v>50</v>
      </c>
      <c r="E271" s="274" t="s">
        <v>635</v>
      </c>
      <c r="F271" s="313" t="s">
        <v>1096</v>
      </c>
      <c r="G271" s="295"/>
      <c r="H271" s="275" t="s">
        <v>61</v>
      </c>
      <c r="I271" s="322">
        <v>1.2E-2</v>
      </c>
      <c r="J271" s="290">
        <f>VLOOKUP(C271,INSUMO!A:E,5,0)</f>
        <v>105</v>
      </c>
      <c r="K271" s="290">
        <f>SUM(J271*I271)</f>
        <v>1.26</v>
      </c>
      <c r="N271" s="49"/>
      <c r="O271" s="49"/>
      <c r="P271" s="49"/>
      <c r="Q271" s="49"/>
      <c r="R271" s="49"/>
      <c r="S271" s="49"/>
      <c r="T271" s="49"/>
      <c r="U271" s="49"/>
      <c r="V271" s="49"/>
      <c r="W271" s="49"/>
      <c r="X271" s="49"/>
    </row>
    <row r="272" spans="1:24" ht="26.25" customHeight="1" thickTop="1" thickBot="1" x14ac:dyDescent="0.25">
      <c r="A272" s="137"/>
      <c r="B272" s="332" t="s">
        <v>525</v>
      </c>
      <c r="C272" s="345">
        <v>4992</v>
      </c>
      <c r="D272" s="274" t="s">
        <v>50</v>
      </c>
      <c r="E272" s="274" t="s">
        <v>1109</v>
      </c>
      <c r="F272" s="313" t="s">
        <v>1096</v>
      </c>
      <c r="G272" s="295"/>
      <c r="H272" s="275" t="s">
        <v>52</v>
      </c>
      <c r="I272" s="322">
        <v>4.62</v>
      </c>
      <c r="J272" s="290">
        <f>VLOOKUP(C272,INSUMO!A:E,5,0)</f>
        <v>311.06</v>
      </c>
      <c r="K272" s="290">
        <f t="shared" ref="K272:K279" si="14">SUM(J272*I272)</f>
        <v>1437.0972000000002</v>
      </c>
      <c r="N272" s="139"/>
      <c r="O272" s="139"/>
      <c r="P272" s="139"/>
      <c r="Q272" s="139"/>
      <c r="R272" s="139"/>
      <c r="S272" s="139"/>
      <c r="T272" s="139"/>
      <c r="U272" s="139"/>
      <c r="V272" s="139"/>
      <c r="W272" s="139"/>
      <c r="X272" s="139"/>
    </row>
    <row r="273" spans="1:24" ht="26.25" customHeight="1" thickTop="1" thickBot="1" x14ac:dyDescent="0.25">
      <c r="A273" s="93"/>
      <c r="B273" s="332" t="s">
        <v>525</v>
      </c>
      <c r="C273" s="345">
        <v>11552</v>
      </c>
      <c r="D273" s="274" t="s">
        <v>50</v>
      </c>
      <c r="E273" s="274" t="s">
        <v>1110</v>
      </c>
      <c r="F273" s="313" t="s">
        <v>1096</v>
      </c>
      <c r="G273" s="295"/>
      <c r="H273" s="275" t="s">
        <v>83</v>
      </c>
      <c r="I273" s="325">
        <v>2</v>
      </c>
      <c r="J273" s="290">
        <f>VLOOKUP(C273,INSUMO!A:E,5,0)</f>
        <v>7.84</v>
      </c>
      <c r="K273" s="290">
        <f t="shared" si="14"/>
        <v>15.68</v>
      </c>
      <c r="N273" s="49"/>
      <c r="O273" s="49"/>
      <c r="P273" s="49"/>
      <c r="Q273" s="49"/>
      <c r="R273" s="49"/>
      <c r="S273" s="49"/>
      <c r="T273" s="49"/>
      <c r="U273" s="49"/>
      <c r="V273" s="49"/>
      <c r="W273" s="49"/>
      <c r="X273" s="49"/>
    </row>
    <row r="274" spans="1:24" ht="26.25" customHeight="1" thickTop="1" thickBot="1" x14ac:dyDescent="0.25">
      <c r="A274" s="93"/>
      <c r="B274" s="332" t="s">
        <v>525</v>
      </c>
      <c r="C274" s="345">
        <v>12724</v>
      </c>
      <c r="D274" s="274" t="s">
        <v>46</v>
      </c>
      <c r="E274" s="274" t="s">
        <v>872</v>
      </c>
      <c r="F274" s="313" t="s">
        <v>1096</v>
      </c>
      <c r="G274" s="295"/>
      <c r="H274" s="275" t="s">
        <v>52</v>
      </c>
      <c r="I274" s="325">
        <v>1</v>
      </c>
      <c r="J274" s="290">
        <v>310</v>
      </c>
      <c r="K274" s="290">
        <f t="shared" si="14"/>
        <v>310</v>
      </c>
      <c r="N274" s="49"/>
      <c r="O274" s="49"/>
      <c r="P274" s="49"/>
      <c r="Q274" s="49"/>
      <c r="R274" s="49"/>
      <c r="S274" s="49"/>
      <c r="T274" s="49"/>
      <c r="U274" s="49"/>
      <c r="V274" s="49"/>
      <c r="W274" s="49"/>
      <c r="X274" s="49"/>
    </row>
    <row r="275" spans="1:24" ht="26.25" customHeight="1" thickTop="1" thickBot="1" x14ac:dyDescent="0.25">
      <c r="A275" s="93"/>
      <c r="B275" s="332" t="s">
        <v>525</v>
      </c>
      <c r="C275" s="345">
        <v>12748</v>
      </c>
      <c r="D275" s="274" t="s">
        <v>46</v>
      </c>
      <c r="E275" s="274" t="s">
        <v>2686</v>
      </c>
      <c r="F275" s="313" t="s">
        <v>1096</v>
      </c>
      <c r="G275" s="295"/>
      <c r="H275" s="275" t="s">
        <v>52</v>
      </c>
      <c r="I275" s="322">
        <v>6</v>
      </c>
      <c r="J275" s="290">
        <v>22</v>
      </c>
      <c r="K275" s="290">
        <f t="shared" si="14"/>
        <v>132</v>
      </c>
      <c r="N275" s="49"/>
      <c r="O275" s="49"/>
      <c r="P275" s="49"/>
      <c r="Q275" s="49"/>
      <c r="R275" s="49"/>
      <c r="S275" s="49"/>
      <c r="T275" s="49"/>
      <c r="U275" s="49"/>
      <c r="V275" s="49"/>
      <c r="W275" s="49"/>
      <c r="X275" s="49"/>
    </row>
    <row r="276" spans="1:24" ht="26.25" customHeight="1" thickTop="1" thickBot="1" x14ac:dyDescent="0.25">
      <c r="A276" s="93"/>
      <c r="B276" s="332" t="s">
        <v>525</v>
      </c>
      <c r="C276" s="345">
        <v>39026</v>
      </c>
      <c r="D276" s="274" t="s">
        <v>50</v>
      </c>
      <c r="E276" s="274" t="s">
        <v>666</v>
      </c>
      <c r="F276" s="313" t="s">
        <v>1096</v>
      </c>
      <c r="G276" s="295"/>
      <c r="H276" s="275" t="s">
        <v>94</v>
      </c>
      <c r="I276" s="322">
        <v>0.03</v>
      </c>
      <c r="J276" s="290">
        <f>VLOOKUP(C276,INSUMO!A:E,5,0)</f>
        <v>21.96</v>
      </c>
      <c r="K276" s="290">
        <f t="shared" si="14"/>
        <v>0.65880000000000005</v>
      </c>
      <c r="N276" s="49"/>
      <c r="O276" s="49"/>
      <c r="P276" s="49"/>
      <c r="Q276" s="49"/>
      <c r="R276" s="49"/>
      <c r="S276" s="49"/>
      <c r="T276" s="49"/>
      <c r="U276" s="49"/>
      <c r="V276" s="49"/>
      <c r="W276" s="49"/>
      <c r="X276" s="49"/>
    </row>
    <row r="277" spans="1:24" ht="26.25" customHeight="1" thickTop="1" thickBot="1" x14ac:dyDescent="0.25">
      <c r="A277" s="93"/>
      <c r="B277" s="332" t="s">
        <v>525</v>
      </c>
      <c r="C277" s="345">
        <v>2202</v>
      </c>
      <c r="D277" s="274" t="s">
        <v>46</v>
      </c>
      <c r="E277" s="274" t="s">
        <v>871</v>
      </c>
      <c r="F277" s="313" t="s">
        <v>1096</v>
      </c>
      <c r="G277" s="295"/>
      <c r="H277" s="275" t="s">
        <v>52</v>
      </c>
      <c r="I277" s="322">
        <v>8</v>
      </c>
      <c r="J277" s="290">
        <v>22</v>
      </c>
      <c r="K277" s="290">
        <f t="shared" si="14"/>
        <v>176</v>
      </c>
      <c r="N277" s="49"/>
      <c r="O277" s="49"/>
      <c r="P277" s="49"/>
      <c r="Q277" s="49"/>
      <c r="R277" s="49"/>
      <c r="S277" s="49"/>
      <c r="T277" s="49"/>
      <c r="U277" s="49"/>
      <c r="V277" s="49"/>
      <c r="W277" s="49"/>
      <c r="X277" s="49"/>
    </row>
    <row r="278" spans="1:24" ht="26.25" customHeight="1" thickTop="1" thickBot="1" x14ac:dyDescent="0.25">
      <c r="A278" s="93"/>
      <c r="B278" s="332" t="s">
        <v>525</v>
      </c>
      <c r="C278" s="345">
        <v>8643</v>
      </c>
      <c r="D278" s="274" t="s">
        <v>46</v>
      </c>
      <c r="E278" s="274" t="s">
        <v>870</v>
      </c>
      <c r="F278" s="313" t="s">
        <v>1096</v>
      </c>
      <c r="G278" s="295"/>
      <c r="H278" s="275" t="s">
        <v>52</v>
      </c>
      <c r="I278" s="322">
        <v>2</v>
      </c>
      <c r="J278" s="290">
        <v>0.7</v>
      </c>
      <c r="K278" s="290">
        <f t="shared" si="14"/>
        <v>1.4</v>
      </c>
      <c r="N278" s="49"/>
      <c r="O278" s="49"/>
      <c r="P278" s="49"/>
      <c r="Q278" s="49"/>
      <c r="R278" s="49"/>
      <c r="S278" s="49"/>
      <c r="T278" s="49"/>
      <c r="U278" s="49"/>
      <c r="V278" s="49"/>
      <c r="W278" s="49"/>
      <c r="X278" s="49"/>
    </row>
    <row r="279" spans="1:24" ht="26.25" customHeight="1" thickTop="1" thickBot="1" x14ac:dyDescent="0.25">
      <c r="A279" s="93"/>
      <c r="B279" s="332" t="s">
        <v>525</v>
      </c>
      <c r="C279" s="345">
        <v>13284</v>
      </c>
      <c r="D279" s="274" t="s">
        <v>50</v>
      </c>
      <c r="E279" s="274" t="s">
        <v>1108</v>
      </c>
      <c r="F279" s="313" t="s">
        <v>1096</v>
      </c>
      <c r="G279" s="295"/>
      <c r="H279" s="275" t="s">
        <v>94</v>
      </c>
      <c r="I279" s="322">
        <v>6.2</v>
      </c>
      <c r="J279" s="290">
        <f>VLOOKUP(C279,INSUMO!A:E,5,0)</f>
        <v>0.59</v>
      </c>
      <c r="K279" s="290">
        <f t="shared" si="14"/>
        <v>3.6579999999999999</v>
      </c>
      <c r="N279" s="49"/>
      <c r="O279" s="49"/>
      <c r="P279" s="49"/>
      <c r="Q279" s="49"/>
      <c r="R279" s="49"/>
      <c r="S279" s="49"/>
      <c r="T279" s="49"/>
      <c r="U279" s="49"/>
      <c r="V279" s="49"/>
      <c r="W279" s="49"/>
      <c r="X279" s="49"/>
    </row>
    <row r="280" spans="1:24" ht="26.25" customHeight="1" thickTop="1" thickBot="1" x14ac:dyDescent="0.25">
      <c r="A280" s="93"/>
      <c r="B280" s="307"/>
      <c r="C280" s="307"/>
      <c r="D280" s="291"/>
      <c r="E280" s="291"/>
      <c r="F280" s="304" t="s">
        <v>527</v>
      </c>
      <c r="G280" s="300"/>
      <c r="H280" s="291" t="s">
        <v>528</v>
      </c>
      <c r="I280" s="323">
        <v>0</v>
      </c>
      <c r="J280" s="291" t="s">
        <v>529</v>
      </c>
      <c r="K280" s="292"/>
      <c r="N280" s="49"/>
      <c r="O280" s="49"/>
      <c r="P280" s="49"/>
      <c r="Q280" s="49"/>
      <c r="R280" s="49"/>
      <c r="S280" s="49"/>
      <c r="T280" s="49"/>
      <c r="U280" s="49"/>
      <c r="V280" s="49"/>
      <c r="W280" s="49"/>
      <c r="X280" s="49"/>
    </row>
    <row r="281" spans="1:24" ht="26.25" customHeight="1" thickTop="1" thickBot="1" x14ac:dyDescent="0.25">
      <c r="A281" s="93"/>
      <c r="B281" s="307"/>
      <c r="C281" s="307"/>
      <c r="D281" s="291"/>
      <c r="E281" s="291"/>
      <c r="F281" s="304" t="s">
        <v>530</v>
      </c>
      <c r="G281" s="300"/>
      <c r="H281" s="291"/>
      <c r="I281" s="304" t="s">
        <v>531</v>
      </c>
      <c r="J281" s="296"/>
      <c r="K281" s="292"/>
      <c r="N281" s="49"/>
      <c r="O281" s="49"/>
      <c r="P281" s="49"/>
      <c r="Q281" s="49"/>
      <c r="R281" s="49"/>
      <c r="S281" s="49"/>
      <c r="T281" s="49"/>
      <c r="U281" s="49"/>
      <c r="V281" s="49"/>
      <c r="W281" s="49"/>
      <c r="X281" s="49"/>
    </row>
    <row r="282" spans="1:24" ht="26.25" customHeight="1" x14ac:dyDescent="0.2">
      <c r="A282" s="93"/>
      <c r="B282" s="308" t="s">
        <v>1136</v>
      </c>
      <c r="C282" s="308"/>
      <c r="D282" s="297"/>
      <c r="E282" s="297"/>
      <c r="F282" s="308"/>
      <c r="G282" s="297"/>
      <c r="H282" s="297"/>
      <c r="I282" s="308"/>
      <c r="J282" s="297"/>
      <c r="K282" s="297"/>
      <c r="N282" s="49"/>
      <c r="O282" s="49"/>
      <c r="P282" s="49"/>
      <c r="Q282" s="49"/>
      <c r="R282" s="49"/>
      <c r="S282" s="49"/>
      <c r="T282" s="49"/>
      <c r="U282" s="49"/>
      <c r="V282" s="49"/>
      <c r="W282" s="49"/>
      <c r="X282" s="49"/>
    </row>
    <row r="283" spans="1:24" ht="26.25" customHeight="1" thickBot="1" x14ac:dyDescent="0.25">
      <c r="A283" s="93"/>
      <c r="B283" s="304" t="s">
        <v>1147</v>
      </c>
      <c r="C283" s="304"/>
      <c r="D283" s="304"/>
      <c r="E283" s="304"/>
      <c r="F283" s="304"/>
      <c r="G283" s="304"/>
      <c r="H283" s="304"/>
      <c r="I283" s="304"/>
      <c r="J283" s="304"/>
      <c r="K283" s="304"/>
      <c r="N283" s="49"/>
      <c r="O283" s="49"/>
      <c r="P283" s="49"/>
      <c r="Q283" s="49"/>
      <c r="R283" s="49"/>
      <c r="S283" s="49"/>
      <c r="T283" s="49"/>
      <c r="U283" s="49"/>
      <c r="V283" s="49"/>
      <c r="W283" s="49"/>
      <c r="X283" s="49"/>
    </row>
    <row r="284" spans="1:24" ht="26.25" customHeight="1" thickTop="1" x14ac:dyDescent="0.2">
      <c r="A284" s="93"/>
      <c r="B284" s="309"/>
      <c r="C284" s="309"/>
      <c r="D284" s="288"/>
      <c r="E284" s="288"/>
      <c r="F284" s="309"/>
      <c r="G284" s="288"/>
      <c r="H284" s="288"/>
      <c r="I284" s="314"/>
      <c r="J284" s="301"/>
      <c r="K284" s="288"/>
      <c r="N284" s="49"/>
      <c r="O284" s="49"/>
      <c r="P284" s="49"/>
      <c r="Q284" s="49"/>
      <c r="R284" s="49"/>
      <c r="S284" s="49"/>
      <c r="T284" s="49"/>
      <c r="U284" s="49"/>
      <c r="V284" s="49"/>
      <c r="W284" s="49"/>
      <c r="X284" s="49"/>
    </row>
    <row r="285" spans="1:24" ht="26.25" customHeight="1" thickTop="1" thickBot="1" x14ac:dyDescent="0.25">
      <c r="A285" s="93"/>
      <c r="B285" s="329" t="s">
        <v>211</v>
      </c>
      <c r="C285" s="319" t="s">
        <v>27</v>
      </c>
      <c r="D285" s="282" t="s">
        <v>28</v>
      </c>
      <c r="E285" s="282" t="s">
        <v>29</v>
      </c>
      <c r="F285" s="310" t="s">
        <v>523</v>
      </c>
      <c r="G285" s="298"/>
      <c r="H285" s="283" t="s">
        <v>30</v>
      </c>
      <c r="I285" s="319" t="s">
        <v>31</v>
      </c>
      <c r="J285" s="284" t="s">
        <v>32</v>
      </c>
      <c r="K285" s="284" t="s">
        <v>34</v>
      </c>
      <c r="N285" s="49"/>
      <c r="O285" s="49"/>
      <c r="P285" s="49"/>
      <c r="Q285" s="49"/>
      <c r="R285" s="49"/>
      <c r="S285" s="49"/>
      <c r="T285" s="49"/>
      <c r="U285" s="49"/>
      <c r="V285" s="49"/>
      <c r="W285" s="49"/>
      <c r="X285" s="49"/>
    </row>
    <row r="286" spans="1:24" ht="26.25" customHeight="1" thickTop="1" thickBot="1" x14ac:dyDescent="0.25">
      <c r="A286" s="93"/>
      <c r="B286" s="330" t="s">
        <v>524</v>
      </c>
      <c r="C286" s="343" t="s">
        <v>939</v>
      </c>
      <c r="D286" s="285" t="s">
        <v>73</v>
      </c>
      <c r="E286" s="285" t="s">
        <v>213</v>
      </c>
      <c r="F286" s="311" t="s">
        <v>590</v>
      </c>
      <c r="G286" s="294"/>
      <c r="H286" s="286" t="s">
        <v>43</v>
      </c>
      <c r="I286" s="320">
        <v>1</v>
      </c>
      <c r="J286" s="287">
        <f>SUM(K287:K291)</f>
        <v>210.29579999999999</v>
      </c>
      <c r="K286" s="287">
        <f>SUM(J286*I286)</f>
        <v>210.29579999999999</v>
      </c>
      <c r="N286" s="49"/>
      <c r="O286" s="49"/>
      <c r="P286" s="49"/>
      <c r="Q286" s="49"/>
      <c r="R286" s="49"/>
      <c r="S286" s="49"/>
      <c r="T286" s="49"/>
      <c r="U286" s="49"/>
      <c r="V286" s="49"/>
      <c r="W286" s="49"/>
      <c r="X286" s="49"/>
    </row>
    <row r="287" spans="1:24" ht="26.25" customHeight="1" thickTop="1" thickBot="1" x14ac:dyDescent="0.25">
      <c r="A287" s="141"/>
      <c r="B287" s="331" t="s">
        <v>535</v>
      </c>
      <c r="C287" s="344">
        <v>88309</v>
      </c>
      <c r="D287" s="271" t="s">
        <v>50</v>
      </c>
      <c r="E287" s="271" t="s">
        <v>558</v>
      </c>
      <c r="F287" s="312" t="s">
        <v>2641</v>
      </c>
      <c r="G287" s="293"/>
      <c r="H287" s="272" t="s">
        <v>533</v>
      </c>
      <c r="I287" s="321">
        <v>3</v>
      </c>
      <c r="J287" s="302">
        <f>VLOOKUP(C287,COMPOSICAO!A:D,4,0)</f>
        <v>38.89</v>
      </c>
      <c r="K287" s="289">
        <f>SUM(J287*I287)</f>
        <v>116.67</v>
      </c>
      <c r="N287" s="142"/>
      <c r="O287" s="142"/>
      <c r="P287" s="142"/>
      <c r="Q287" s="142"/>
      <c r="R287" s="142"/>
      <c r="S287" s="142"/>
      <c r="T287" s="142"/>
      <c r="U287" s="142"/>
      <c r="V287" s="142"/>
      <c r="W287" s="142"/>
      <c r="X287" s="142"/>
    </row>
    <row r="288" spans="1:24" ht="26.25" customHeight="1" thickTop="1" thickBot="1" x14ac:dyDescent="0.25">
      <c r="A288" s="141"/>
      <c r="B288" s="331" t="s">
        <v>535</v>
      </c>
      <c r="C288" s="344">
        <v>88316</v>
      </c>
      <c r="D288" s="271" t="s">
        <v>50</v>
      </c>
      <c r="E288" s="271" t="s">
        <v>543</v>
      </c>
      <c r="F288" s="312" t="s">
        <v>2641</v>
      </c>
      <c r="G288" s="293"/>
      <c r="H288" s="272" t="s">
        <v>533</v>
      </c>
      <c r="I288" s="321">
        <v>3</v>
      </c>
      <c r="J288" s="302">
        <f>VLOOKUP(C288,COMPOSICAO!A:D,4,0)</f>
        <v>30.51</v>
      </c>
      <c r="K288" s="289">
        <f>SUM(J288*I288)</f>
        <v>91.53</v>
      </c>
      <c r="N288" s="142"/>
      <c r="O288" s="142"/>
      <c r="P288" s="142"/>
      <c r="Q288" s="142"/>
      <c r="R288" s="142"/>
      <c r="S288" s="142"/>
      <c r="T288" s="142"/>
      <c r="U288" s="142"/>
      <c r="V288" s="142"/>
      <c r="W288" s="142"/>
      <c r="X288" s="142"/>
    </row>
    <row r="289" spans="1:24" ht="26.25" customHeight="1" thickTop="1" thickBot="1" x14ac:dyDescent="0.25">
      <c r="A289" s="141"/>
      <c r="B289" s="332" t="s">
        <v>525</v>
      </c>
      <c r="C289" s="345" t="s">
        <v>594</v>
      </c>
      <c r="D289" s="274" t="s">
        <v>40</v>
      </c>
      <c r="E289" s="274" t="s">
        <v>2687</v>
      </c>
      <c r="F289" s="313" t="s">
        <v>1096</v>
      </c>
      <c r="G289" s="295"/>
      <c r="H289" s="275" t="s">
        <v>43</v>
      </c>
      <c r="I289" s="322">
        <v>1</v>
      </c>
      <c r="J289" s="290"/>
      <c r="K289" s="290">
        <f>SUM(J289*I289)</f>
        <v>0</v>
      </c>
      <c r="N289" s="142"/>
      <c r="O289" s="142"/>
      <c r="P289" s="142"/>
      <c r="Q289" s="142"/>
      <c r="R289" s="142"/>
      <c r="S289" s="142"/>
      <c r="T289" s="142"/>
      <c r="U289" s="142"/>
      <c r="V289" s="142"/>
      <c r="W289" s="142"/>
      <c r="X289" s="142"/>
    </row>
    <row r="290" spans="1:24" ht="39" customHeight="1" thickTop="1" thickBot="1" x14ac:dyDescent="0.25">
      <c r="A290" s="141"/>
      <c r="B290" s="332" t="s">
        <v>525</v>
      </c>
      <c r="C290" s="345">
        <v>1379</v>
      </c>
      <c r="D290" s="274" t="s">
        <v>50</v>
      </c>
      <c r="E290" s="274" t="s">
        <v>634</v>
      </c>
      <c r="F290" s="313" t="s">
        <v>1096</v>
      </c>
      <c r="G290" s="295"/>
      <c r="H290" s="275" t="s">
        <v>94</v>
      </c>
      <c r="I290" s="322">
        <v>2.0299999999999998</v>
      </c>
      <c r="J290" s="290">
        <f>VLOOKUP(C290,INSUMO!A:E,5,0)</f>
        <v>0.66</v>
      </c>
      <c r="K290" s="290">
        <f t="shared" ref="K290:K291" si="15">SUM(J290*I290)</f>
        <v>1.3397999999999999</v>
      </c>
      <c r="N290" s="142"/>
      <c r="O290" s="142"/>
      <c r="P290" s="142"/>
      <c r="Q290" s="142"/>
      <c r="R290" s="142"/>
      <c r="S290" s="142"/>
      <c r="T290" s="142"/>
      <c r="U290" s="142"/>
      <c r="V290" s="142"/>
      <c r="W290" s="142"/>
      <c r="X290" s="142"/>
    </row>
    <row r="291" spans="1:24" ht="26.25" customHeight="1" thickTop="1" thickBot="1" x14ac:dyDescent="0.25">
      <c r="A291" s="20"/>
      <c r="B291" s="332" t="s">
        <v>525</v>
      </c>
      <c r="C291" s="345">
        <v>370</v>
      </c>
      <c r="D291" s="274" t="s">
        <v>50</v>
      </c>
      <c r="E291" s="274" t="s">
        <v>635</v>
      </c>
      <c r="F291" s="313" t="s">
        <v>1096</v>
      </c>
      <c r="G291" s="295"/>
      <c r="H291" s="275" t="s">
        <v>61</v>
      </c>
      <c r="I291" s="322">
        <v>7.1999999999999998E-3</v>
      </c>
      <c r="J291" s="290">
        <f>VLOOKUP(C291,INSUMO!A:E,5,0)</f>
        <v>105</v>
      </c>
      <c r="K291" s="290">
        <f t="shared" si="15"/>
        <v>0.75600000000000001</v>
      </c>
      <c r="N291" s="142"/>
      <c r="O291" s="142"/>
      <c r="P291" s="142"/>
      <c r="Q291" s="142"/>
      <c r="R291" s="142"/>
      <c r="S291" s="142"/>
      <c r="T291" s="142"/>
      <c r="U291" s="142"/>
      <c r="V291" s="142"/>
      <c r="W291" s="142"/>
      <c r="X291" s="142"/>
    </row>
    <row r="292" spans="1:24" ht="15.75" customHeight="1" thickTop="1" thickBot="1" x14ac:dyDescent="0.25">
      <c r="A292" s="20"/>
      <c r="B292" s="307"/>
      <c r="C292" s="307"/>
      <c r="D292" s="291"/>
      <c r="E292" s="291"/>
      <c r="F292" s="304" t="s">
        <v>527</v>
      </c>
      <c r="G292" s="300"/>
      <c r="H292" s="291" t="s">
        <v>528</v>
      </c>
      <c r="I292" s="323">
        <v>0</v>
      </c>
      <c r="J292" s="291" t="s">
        <v>529</v>
      </c>
      <c r="K292" s="292"/>
      <c r="N292" s="142"/>
      <c r="O292" s="142"/>
      <c r="P292" s="142"/>
      <c r="Q292" s="142"/>
      <c r="R292" s="142"/>
      <c r="S292" s="142"/>
      <c r="T292" s="142"/>
      <c r="U292" s="142"/>
      <c r="V292" s="142"/>
      <c r="W292" s="142"/>
      <c r="X292" s="142"/>
    </row>
    <row r="293" spans="1:24" ht="26.25" customHeight="1" thickTop="1" thickBot="1" x14ac:dyDescent="0.25">
      <c r="A293" s="20"/>
      <c r="B293" s="307"/>
      <c r="C293" s="307"/>
      <c r="D293" s="291"/>
      <c r="E293" s="291"/>
      <c r="F293" s="307" t="s">
        <v>530</v>
      </c>
      <c r="G293" s="292"/>
      <c r="H293" s="291"/>
      <c r="I293" s="304" t="s">
        <v>531</v>
      </c>
      <c r="J293" s="296"/>
      <c r="K293" s="292"/>
      <c r="N293" s="142"/>
      <c r="O293" s="142"/>
      <c r="P293" s="142"/>
      <c r="Q293" s="142"/>
      <c r="R293" s="142"/>
      <c r="S293" s="142"/>
      <c r="T293" s="142"/>
      <c r="U293" s="142"/>
      <c r="V293" s="142"/>
      <c r="W293" s="142"/>
      <c r="X293" s="142"/>
    </row>
    <row r="294" spans="1:24" ht="26.25" customHeight="1" x14ac:dyDescent="0.2">
      <c r="A294" s="20"/>
      <c r="B294" s="308" t="s">
        <v>1136</v>
      </c>
      <c r="C294" s="308"/>
      <c r="D294" s="297"/>
      <c r="E294" s="297"/>
      <c r="F294" s="308"/>
      <c r="G294" s="297"/>
      <c r="H294" s="297"/>
      <c r="I294" s="308"/>
      <c r="J294" s="297"/>
      <c r="K294" s="297"/>
      <c r="N294" s="142"/>
      <c r="O294" s="142"/>
      <c r="P294" s="142"/>
      <c r="Q294" s="142"/>
      <c r="R294" s="142"/>
      <c r="S294" s="142"/>
      <c r="T294" s="142"/>
      <c r="U294" s="142"/>
      <c r="V294" s="142"/>
      <c r="W294" s="142"/>
      <c r="X294" s="142"/>
    </row>
    <row r="295" spans="1:24" ht="26.25" customHeight="1" thickBot="1" x14ac:dyDescent="0.25">
      <c r="A295" s="20"/>
      <c r="B295" s="304" t="s">
        <v>1148</v>
      </c>
      <c r="C295" s="304"/>
      <c r="D295" s="304"/>
      <c r="E295" s="304"/>
      <c r="F295" s="304"/>
      <c r="G295" s="304"/>
      <c r="H295" s="304"/>
      <c r="I295" s="304"/>
      <c r="J295" s="304"/>
      <c r="K295" s="304"/>
      <c r="N295" s="142"/>
      <c r="O295" s="142"/>
      <c r="P295" s="142"/>
      <c r="Q295" s="142"/>
      <c r="R295" s="142"/>
      <c r="S295" s="142"/>
      <c r="T295" s="142"/>
      <c r="U295" s="142"/>
      <c r="V295" s="142"/>
      <c r="W295" s="142"/>
      <c r="X295" s="142"/>
    </row>
    <row r="296" spans="1:24" ht="26.25" customHeight="1" thickTop="1" x14ac:dyDescent="0.2">
      <c r="A296" s="20"/>
      <c r="B296" s="309"/>
      <c r="C296" s="309"/>
      <c r="D296" s="288"/>
      <c r="E296" s="288"/>
      <c r="F296" s="314"/>
      <c r="G296" s="301"/>
      <c r="H296" s="288"/>
      <c r="I296" s="309"/>
      <c r="J296" s="288"/>
      <c r="K296" s="288"/>
      <c r="N296" s="142"/>
      <c r="O296" s="142"/>
      <c r="P296" s="142"/>
      <c r="Q296" s="142"/>
      <c r="R296" s="142"/>
      <c r="S296" s="142"/>
      <c r="T296" s="142"/>
      <c r="U296" s="142"/>
      <c r="V296" s="142"/>
      <c r="W296" s="142"/>
      <c r="X296" s="142"/>
    </row>
    <row r="297" spans="1:24" ht="26.25" customHeight="1" thickTop="1" thickBot="1" x14ac:dyDescent="0.25">
      <c r="A297" s="20"/>
      <c r="B297" s="329" t="s">
        <v>212</v>
      </c>
      <c r="C297" s="319" t="s">
        <v>27</v>
      </c>
      <c r="D297" s="282" t="s">
        <v>28</v>
      </c>
      <c r="E297" s="282" t="s">
        <v>29</v>
      </c>
      <c r="F297" s="310" t="s">
        <v>523</v>
      </c>
      <c r="G297" s="298"/>
      <c r="H297" s="283" t="s">
        <v>30</v>
      </c>
      <c r="I297" s="319" t="s">
        <v>31</v>
      </c>
      <c r="J297" s="284" t="s">
        <v>32</v>
      </c>
      <c r="K297" s="284" t="s">
        <v>34</v>
      </c>
      <c r="N297" s="142"/>
      <c r="O297" s="142"/>
      <c r="P297" s="142"/>
      <c r="Q297" s="142"/>
      <c r="R297" s="142"/>
      <c r="S297" s="142"/>
      <c r="T297" s="142"/>
      <c r="U297" s="142"/>
      <c r="V297" s="142"/>
      <c r="W297" s="142"/>
      <c r="X297" s="142"/>
    </row>
    <row r="298" spans="1:24" ht="26.25" customHeight="1" thickTop="1" thickBot="1" x14ac:dyDescent="0.25">
      <c r="A298" s="20"/>
      <c r="B298" s="330" t="s">
        <v>524</v>
      </c>
      <c r="C298" s="343" t="s">
        <v>1387</v>
      </c>
      <c r="D298" s="285" t="s">
        <v>73</v>
      </c>
      <c r="E298" s="285" t="s">
        <v>2326</v>
      </c>
      <c r="F298" s="311" t="s">
        <v>590</v>
      </c>
      <c r="G298" s="294"/>
      <c r="H298" s="286" t="s">
        <v>231</v>
      </c>
      <c r="I298" s="320">
        <v>1</v>
      </c>
      <c r="J298" s="287">
        <f>SUM(K299)</f>
        <v>2873.7764999999999</v>
      </c>
      <c r="K298" s="287">
        <f>SUM(J298*I298)</f>
        <v>2873.7764999999999</v>
      </c>
      <c r="N298" s="142"/>
      <c r="O298" s="142"/>
      <c r="P298" s="142"/>
      <c r="Q298" s="142"/>
      <c r="R298" s="142"/>
      <c r="S298" s="142"/>
      <c r="T298" s="142"/>
      <c r="U298" s="142"/>
      <c r="V298" s="142"/>
      <c r="W298" s="142"/>
      <c r="X298" s="142"/>
    </row>
    <row r="299" spans="1:24" ht="26.25" customHeight="1" thickTop="1" thickBot="1" x14ac:dyDescent="0.25">
      <c r="A299" s="20"/>
      <c r="B299" s="331" t="s">
        <v>535</v>
      </c>
      <c r="C299" s="344">
        <v>91341</v>
      </c>
      <c r="D299" s="271" t="s">
        <v>50</v>
      </c>
      <c r="E299" s="271" t="s">
        <v>830</v>
      </c>
      <c r="F299" s="312" t="s">
        <v>2685</v>
      </c>
      <c r="G299" s="293"/>
      <c r="H299" s="272" t="s">
        <v>43</v>
      </c>
      <c r="I299" s="321">
        <v>3.15</v>
      </c>
      <c r="J299" s="302">
        <f>VLOOKUP(C299,COMPOSICAO!A:D,4,0)</f>
        <v>912.31</v>
      </c>
      <c r="K299" s="289">
        <f>SUM(J299*I299)</f>
        <v>2873.7764999999999</v>
      </c>
      <c r="N299" s="142"/>
      <c r="O299" s="142"/>
      <c r="P299" s="142"/>
      <c r="Q299" s="142"/>
      <c r="R299" s="142"/>
      <c r="S299" s="142"/>
      <c r="T299" s="142"/>
      <c r="U299" s="142"/>
      <c r="V299" s="142"/>
      <c r="W299" s="142"/>
      <c r="X299" s="142"/>
    </row>
    <row r="300" spans="1:24" ht="26.25" customHeight="1" thickTop="1" thickBot="1" x14ac:dyDescent="0.25">
      <c r="A300" s="56"/>
      <c r="B300" s="307"/>
      <c r="C300" s="307"/>
      <c r="D300" s="291"/>
      <c r="E300" s="291"/>
      <c r="F300" s="304" t="s">
        <v>527</v>
      </c>
      <c r="G300" s="300"/>
      <c r="H300" s="291" t="s">
        <v>528</v>
      </c>
      <c r="I300" s="323">
        <v>0</v>
      </c>
      <c r="J300" s="291" t="s">
        <v>529</v>
      </c>
      <c r="K300" s="292"/>
      <c r="N300" s="45"/>
      <c r="O300" s="45"/>
      <c r="P300" s="45"/>
      <c r="Q300" s="45"/>
      <c r="R300" s="45"/>
      <c r="S300" s="45"/>
      <c r="T300" s="45"/>
      <c r="U300" s="45"/>
      <c r="V300" s="45"/>
      <c r="W300" s="45"/>
      <c r="X300" s="45"/>
    </row>
    <row r="301" spans="1:24" ht="26.25" customHeight="1" thickTop="1" thickBot="1" x14ac:dyDescent="0.25">
      <c r="A301" s="56"/>
      <c r="B301" s="307"/>
      <c r="C301" s="307"/>
      <c r="D301" s="291"/>
      <c r="E301" s="291"/>
      <c r="F301" s="304" t="s">
        <v>530</v>
      </c>
      <c r="G301" s="300"/>
      <c r="H301" s="291"/>
      <c r="I301" s="304" t="s">
        <v>531</v>
      </c>
      <c r="J301" s="296"/>
      <c r="K301" s="292"/>
      <c r="N301" s="45"/>
      <c r="O301" s="45"/>
      <c r="P301" s="45"/>
      <c r="Q301" s="45"/>
      <c r="R301" s="45"/>
      <c r="S301" s="45"/>
      <c r="T301" s="45"/>
      <c r="U301" s="45"/>
      <c r="V301" s="45"/>
      <c r="W301" s="45"/>
      <c r="X301" s="45"/>
    </row>
    <row r="302" spans="1:24" ht="39" customHeight="1" x14ac:dyDescent="0.2">
      <c r="A302" s="56"/>
      <c r="B302" s="308" t="s">
        <v>1136</v>
      </c>
      <c r="C302" s="308"/>
      <c r="D302" s="297"/>
      <c r="E302" s="297"/>
      <c r="F302" s="308"/>
      <c r="G302" s="297"/>
      <c r="H302" s="297"/>
      <c r="I302" s="308"/>
      <c r="J302" s="297"/>
      <c r="K302" s="297"/>
      <c r="N302" s="45"/>
      <c r="O302" s="45"/>
      <c r="P302" s="45"/>
      <c r="Q302" s="45"/>
      <c r="R302" s="45"/>
      <c r="S302" s="45"/>
      <c r="T302" s="45"/>
      <c r="U302" s="45"/>
      <c r="V302" s="45"/>
      <c r="W302" s="45"/>
      <c r="X302" s="45"/>
    </row>
    <row r="303" spans="1:24" ht="26.25" customHeight="1" thickBot="1" x14ac:dyDescent="0.25">
      <c r="A303" s="56"/>
      <c r="B303" s="304" t="s">
        <v>2408</v>
      </c>
      <c r="C303" s="304"/>
      <c r="D303" s="304"/>
      <c r="E303" s="304"/>
      <c r="F303" s="304"/>
      <c r="G303" s="304"/>
      <c r="H303" s="304"/>
      <c r="I303" s="304"/>
      <c r="J303" s="304"/>
      <c r="K303" s="304"/>
      <c r="N303" s="45"/>
      <c r="O303" s="45"/>
      <c r="P303" s="45"/>
      <c r="Q303" s="45"/>
      <c r="R303" s="45"/>
      <c r="S303" s="45"/>
      <c r="T303" s="45"/>
      <c r="U303" s="45"/>
      <c r="V303" s="45"/>
      <c r="W303" s="45"/>
      <c r="X303" s="45"/>
    </row>
    <row r="304" spans="1:24" ht="26.25" customHeight="1" thickTop="1" x14ac:dyDescent="0.2">
      <c r="A304" s="56"/>
      <c r="B304" s="309"/>
      <c r="C304" s="309"/>
      <c r="D304" s="288"/>
      <c r="E304" s="288"/>
      <c r="F304" s="309"/>
      <c r="G304" s="288"/>
      <c r="H304" s="288"/>
      <c r="I304" s="314"/>
      <c r="J304" s="301"/>
      <c r="K304" s="288"/>
      <c r="N304" s="45"/>
      <c r="O304" s="45"/>
      <c r="P304" s="45"/>
      <c r="Q304" s="45"/>
      <c r="R304" s="45"/>
      <c r="S304" s="45"/>
      <c r="T304" s="45"/>
      <c r="U304" s="45"/>
      <c r="V304" s="45"/>
      <c r="W304" s="45"/>
      <c r="X304" s="45"/>
    </row>
    <row r="305" spans="1:24" ht="26.25" customHeight="1" thickTop="1" thickBot="1" x14ac:dyDescent="0.25">
      <c r="A305" s="56"/>
      <c r="B305" s="329" t="s">
        <v>214</v>
      </c>
      <c r="C305" s="319" t="s">
        <v>27</v>
      </c>
      <c r="D305" s="282" t="s">
        <v>28</v>
      </c>
      <c r="E305" s="282" t="s">
        <v>29</v>
      </c>
      <c r="F305" s="310" t="s">
        <v>523</v>
      </c>
      <c r="G305" s="298"/>
      <c r="H305" s="283" t="s">
        <v>30</v>
      </c>
      <c r="I305" s="319" t="s">
        <v>31</v>
      </c>
      <c r="J305" s="284" t="s">
        <v>32</v>
      </c>
      <c r="K305" s="284" t="s">
        <v>34</v>
      </c>
      <c r="N305" s="45"/>
      <c r="O305" s="45"/>
      <c r="P305" s="45"/>
      <c r="Q305" s="45"/>
      <c r="R305" s="45"/>
      <c r="S305" s="45"/>
      <c r="T305" s="45"/>
      <c r="U305" s="45"/>
      <c r="V305" s="45"/>
      <c r="W305" s="45"/>
      <c r="X305" s="45"/>
    </row>
    <row r="306" spans="1:24" ht="26.25" customHeight="1" thickTop="1" thickBot="1" x14ac:dyDescent="0.25">
      <c r="A306" s="56"/>
      <c r="B306" s="330" t="s">
        <v>524</v>
      </c>
      <c r="C306" s="343" t="s">
        <v>1001</v>
      </c>
      <c r="D306" s="285" t="s">
        <v>73</v>
      </c>
      <c r="E306" s="285" t="s">
        <v>1002</v>
      </c>
      <c r="F306" s="311" t="s">
        <v>590</v>
      </c>
      <c r="G306" s="294"/>
      <c r="H306" s="286" t="s">
        <v>43</v>
      </c>
      <c r="I306" s="320">
        <v>1</v>
      </c>
      <c r="J306" s="287">
        <f>SUM(K307:K309)</f>
        <v>207.39</v>
      </c>
      <c r="K306" s="287">
        <f>SUM(J306*I306)</f>
        <v>207.39</v>
      </c>
      <c r="N306" s="45"/>
      <c r="O306" s="45"/>
      <c r="P306" s="45"/>
      <c r="Q306" s="45"/>
      <c r="R306" s="45"/>
      <c r="S306" s="45"/>
      <c r="T306" s="45"/>
      <c r="U306" s="45"/>
      <c r="V306" s="45"/>
      <c r="W306" s="45"/>
      <c r="X306" s="45"/>
    </row>
    <row r="307" spans="1:24" ht="26.25" customHeight="1" thickTop="1" thickBot="1" x14ac:dyDescent="0.25">
      <c r="A307" s="56"/>
      <c r="B307" s="331" t="s">
        <v>535</v>
      </c>
      <c r="C307" s="344">
        <v>88315</v>
      </c>
      <c r="D307" s="271" t="s">
        <v>50</v>
      </c>
      <c r="E307" s="271" t="s">
        <v>843</v>
      </c>
      <c r="F307" s="312" t="s">
        <v>2641</v>
      </c>
      <c r="G307" s="293"/>
      <c r="H307" s="272" t="s">
        <v>533</v>
      </c>
      <c r="I307" s="321">
        <v>3</v>
      </c>
      <c r="J307" s="302">
        <f>VLOOKUP(C307,COMPOSICAO!A:D,4,0)</f>
        <v>38.619999999999997</v>
      </c>
      <c r="K307" s="289">
        <f>SUM(J307*I307)</f>
        <v>115.85999999999999</v>
      </c>
      <c r="N307" s="45"/>
      <c r="O307" s="45"/>
      <c r="P307" s="45"/>
      <c r="Q307" s="45"/>
      <c r="R307" s="45"/>
      <c r="S307" s="45"/>
      <c r="T307" s="45"/>
      <c r="U307" s="45"/>
      <c r="V307" s="45"/>
      <c r="W307" s="45"/>
      <c r="X307" s="45"/>
    </row>
    <row r="308" spans="1:24" ht="26.25" customHeight="1" thickTop="1" thickBot="1" x14ac:dyDescent="0.25">
      <c r="A308" s="56"/>
      <c r="B308" s="331" t="s">
        <v>535</v>
      </c>
      <c r="C308" s="344">
        <v>88316</v>
      </c>
      <c r="D308" s="271" t="s">
        <v>50</v>
      </c>
      <c r="E308" s="271" t="s">
        <v>543</v>
      </c>
      <c r="F308" s="312" t="s">
        <v>2641</v>
      </c>
      <c r="G308" s="293"/>
      <c r="H308" s="272" t="s">
        <v>533</v>
      </c>
      <c r="I308" s="321">
        <v>3</v>
      </c>
      <c r="J308" s="302">
        <f>VLOOKUP(C308,COMPOSICAO!A:D,4,0)</f>
        <v>30.51</v>
      </c>
      <c r="K308" s="289">
        <f>SUM(J308*I308)</f>
        <v>91.53</v>
      </c>
      <c r="N308" s="45"/>
      <c r="O308" s="45"/>
      <c r="P308" s="45"/>
      <c r="Q308" s="45"/>
      <c r="R308" s="45"/>
      <c r="S308" s="45"/>
      <c r="T308" s="45"/>
      <c r="U308" s="45"/>
      <c r="V308" s="45"/>
      <c r="W308" s="45"/>
      <c r="X308" s="45"/>
    </row>
    <row r="309" spans="1:24" ht="26.25" customHeight="1" thickTop="1" thickBot="1" x14ac:dyDescent="0.25">
      <c r="A309" s="56"/>
      <c r="B309" s="332" t="s">
        <v>525</v>
      </c>
      <c r="C309" s="345">
        <v>22</v>
      </c>
      <c r="D309" s="274" t="s">
        <v>215</v>
      </c>
      <c r="E309" s="274" t="s">
        <v>1112</v>
      </c>
      <c r="F309" s="313" t="s">
        <v>1096</v>
      </c>
      <c r="G309" s="295"/>
      <c r="H309" s="275" t="s">
        <v>94</v>
      </c>
      <c r="I309" s="322">
        <v>23</v>
      </c>
      <c r="J309" s="290">
        <v>0</v>
      </c>
      <c r="K309" s="290"/>
      <c r="N309" s="45"/>
      <c r="O309" s="45"/>
      <c r="P309" s="45"/>
      <c r="Q309" s="45"/>
      <c r="R309" s="45"/>
      <c r="S309" s="45"/>
      <c r="T309" s="45"/>
      <c r="U309" s="45"/>
      <c r="V309" s="45"/>
      <c r="W309" s="45"/>
      <c r="X309" s="45"/>
    </row>
    <row r="310" spans="1:24" ht="26.25" customHeight="1" thickTop="1" thickBot="1" x14ac:dyDescent="0.25">
      <c r="A310" s="56"/>
      <c r="B310" s="307"/>
      <c r="C310" s="307"/>
      <c r="D310" s="291"/>
      <c r="E310" s="291"/>
      <c r="F310" s="304" t="s">
        <v>527</v>
      </c>
      <c r="G310" s="300"/>
      <c r="H310" s="291" t="s">
        <v>528</v>
      </c>
      <c r="I310" s="323">
        <v>0</v>
      </c>
      <c r="J310" s="291" t="s">
        <v>529</v>
      </c>
      <c r="K310" s="292"/>
      <c r="N310" s="45"/>
      <c r="O310" s="45"/>
      <c r="P310" s="45"/>
      <c r="Q310" s="45"/>
      <c r="R310" s="45"/>
      <c r="S310" s="45"/>
      <c r="T310" s="45"/>
      <c r="U310" s="45"/>
      <c r="V310" s="45"/>
      <c r="W310" s="45"/>
      <c r="X310" s="45"/>
    </row>
    <row r="311" spans="1:24" ht="26.25" customHeight="1" thickTop="1" thickBot="1" x14ac:dyDescent="0.25">
      <c r="A311" s="56"/>
      <c r="B311" s="307"/>
      <c r="C311" s="307"/>
      <c r="D311" s="291"/>
      <c r="E311" s="291"/>
      <c r="F311" s="304" t="s">
        <v>530</v>
      </c>
      <c r="G311" s="300"/>
      <c r="H311" s="291"/>
      <c r="I311" s="304" t="s">
        <v>531</v>
      </c>
      <c r="J311" s="296"/>
      <c r="K311" s="292"/>
      <c r="N311" s="45"/>
      <c r="O311" s="45"/>
      <c r="P311" s="45"/>
      <c r="Q311" s="45"/>
      <c r="R311" s="45"/>
      <c r="S311" s="45"/>
      <c r="T311" s="45"/>
      <c r="U311" s="45"/>
      <c r="V311" s="45"/>
      <c r="W311" s="45"/>
      <c r="X311" s="45"/>
    </row>
    <row r="312" spans="1:24" ht="26.25" customHeight="1" x14ac:dyDescent="0.2">
      <c r="A312" s="56"/>
      <c r="B312" s="308" t="s">
        <v>1136</v>
      </c>
      <c r="C312" s="308"/>
      <c r="D312" s="297"/>
      <c r="E312" s="297"/>
      <c r="F312" s="308"/>
      <c r="G312" s="297"/>
      <c r="H312" s="297"/>
      <c r="I312" s="308"/>
      <c r="J312" s="297"/>
      <c r="K312" s="297"/>
      <c r="N312" s="45"/>
      <c r="O312" s="45"/>
      <c r="P312" s="45"/>
      <c r="Q312" s="45"/>
      <c r="R312" s="45"/>
      <c r="S312" s="45"/>
      <c r="T312" s="45"/>
      <c r="U312" s="45"/>
      <c r="V312" s="45"/>
      <c r="W312" s="45"/>
      <c r="X312" s="45"/>
    </row>
    <row r="313" spans="1:24" ht="26.25" customHeight="1" thickBot="1" x14ac:dyDescent="0.25">
      <c r="A313" s="56"/>
      <c r="B313" s="304" t="s">
        <v>1150</v>
      </c>
      <c r="C313" s="304"/>
      <c r="D313" s="304"/>
      <c r="E313" s="304"/>
      <c r="F313" s="304"/>
      <c r="G313" s="304"/>
      <c r="H313" s="304"/>
      <c r="I313" s="304"/>
      <c r="J313" s="304"/>
      <c r="K313" s="304"/>
      <c r="N313" s="45"/>
      <c r="O313" s="45"/>
      <c r="P313" s="45"/>
      <c r="Q313" s="45"/>
      <c r="R313" s="45"/>
      <c r="S313" s="45"/>
      <c r="T313" s="45"/>
      <c r="U313" s="45"/>
      <c r="V313" s="45"/>
      <c r="W313" s="45"/>
      <c r="X313" s="45"/>
    </row>
    <row r="314" spans="1:24" ht="26.25" customHeight="1" thickTop="1" x14ac:dyDescent="0.2">
      <c r="A314" s="56"/>
      <c r="B314" s="309"/>
      <c r="C314" s="309"/>
      <c r="D314" s="288"/>
      <c r="E314" s="288"/>
      <c r="F314" s="309"/>
      <c r="G314" s="288"/>
      <c r="H314" s="288"/>
      <c r="I314" s="314"/>
      <c r="J314" s="301"/>
      <c r="K314" s="288"/>
      <c r="N314" s="45"/>
      <c r="O314" s="45"/>
      <c r="P314" s="45"/>
      <c r="Q314" s="45"/>
      <c r="R314" s="45"/>
      <c r="S314" s="45"/>
      <c r="T314" s="45"/>
      <c r="U314" s="45"/>
      <c r="V314" s="45"/>
      <c r="W314" s="45"/>
      <c r="X314" s="45"/>
    </row>
    <row r="315" spans="1:24" ht="26.25" customHeight="1" thickTop="1" thickBot="1" x14ac:dyDescent="0.25">
      <c r="A315" s="56"/>
      <c r="B315" s="310" t="s">
        <v>216</v>
      </c>
      <c r="C315" s="310" t="s">
        <v>27</v>
      </c>
      <c r="D315" s="298" t="s">
        <v>28</v>
      </c>
      <c r="E315" s="298" t="s">
        <v>29</v>
      </c>
      <c r="F315" s="310" t="s">
        <v>523</v>
      </c>
      <c r="G315" s="298"/>
      <c r="H315" s="298" t="s">
        <v>30</v>
      </c>
      <c r="I315" s="310" t="s">
        <v>31</v>
      </c>
      <c r="J315" s="298" t="s">
        <v>32</v>
      </c>
      <c r="K315" s="298" t="s">
        <v>34</v>
      </c>
      <c r="N315" s="45"/>
      <c r="O315" s="45"/>
      <c r="P315" s="45"/>
      <c r="Q315" s="45"/>
      <c r="R315" s="45"/>
      <c r="S315" s="45"/>
      <c r="T315" s="45"/>
      <c r="U315" s="45"/>
      <c r="V315" s="45"/>
      <c r="W315" s="45"/>
      <c r="X315" s="45"/>
    </row>
    <row r="316" spans="1:24" ht="49.15" customHeight="1" thickTop="1" thickBot="1" x14ac:dyDescent="0.25">
      <c r="A316" s="56"/>
      <c r="B316" s="311" t="s">
        <v>524</v>
      </c>
      <c r="C316" s="311" t="s">
        <v>1011</v>
      </c>
      <c r="D316" s="294" t="s">
        <v>73</v>
      </c>
      <c r="E316" s="294" t="s">
        <v>867</v>
      </c>
      <c r="F316" s="311" t="s">
        <v>590</v>
      </c>
      <c r="G316" s="294"/>
      <c r="H316" s="294" t="s">
        <v>43</v>
      </c>
      <c r="I316" s="326">
        <v>1</v>
      </c>
      <c r="J316" s="287">
        <f>SUM(K317:K321)</f>
        <v>1147.5602999999999</v>
      </c>
      <c r="K316" s="287">
        <f>SUM(J316*I316)</f>
        <v>1147.5602999999999</v>
      </c>
      <c r="N316" s="45"/>
      <c r="O316" s="45"/>
      <c r="P316" s="45"/>
      <c r="Q316" s="45"/>
      <c r="R316" s="45"/>
      <c r="S316" s="45"/>
      <c r="T316" s="45"/>
      <c r="U316" s="45"/>
      <c r="V316" s="45"/>
      <c r="W316" s="45"/>
      <c r="X316" s="45"/>
    </row>
    <row r="317" spans="1:24" ht="26.25" customHeight="1" thickTop="1" thickBot="1" x14ac:dyDescent="0.25">
      <c r="A317" s="56"/>
      <c r="B317" s="331" t="s">
        <v>535</v>
      </c>
      <c r="C317" s="344">
        <v>88315</v>
      </c>
      <c r="D317" s="271" t="s">
        <v>50</v>
      </c>
      <c r="E317" s="271" t="s">
        <v>843</v>
      </c>
      <c r="F317" s="312" t="s">
        <v>2641</v>
      </c>
      <c r="G317" s="293"/>
      <c r="H317" s="272" t="s">
        <v>533</v>
      </c>
      <c r="I317" s="321">
        <v>15.305999999999999</v>
      </c>
      <c r="J317" s="302">
        <f>VLOOKUP(C317,COMPOSICAO!A:D,4,0)</f>
        <v>38.619999999999997</v>
      </c>
      <c r="K317" s="289">
        <f>SUM(J317*I317)</f>
        <v>591.11771999999996</v>
      </c>
      <c r="N317" s="45"/>
      <c r="O317" s="45"/>
      <c r="P317" s="45"/>
      <c r="Q317" s="45"/>
      <c r="R317" s="45"/>
      <c r="S317" s="45"/>
      <c r="T317" s="45"/>
      <c r="U317" s="45"/>
      <c r="V317" s="45"/>
      <c r="W317" s="45"/>
      <c r="X317" s="45"/>
    </row>
    <row r="318" spans="1:24" ht="26.25" customHeight="1" thickTop="1" thickBot="1" x14ac:dyDescent="0.25">
      <c r="A318" s="56"/>
      <c r="B318" s="331" t="s">
        <v>535</v>
      </c>
      <c r="C318" s="344">
        <v>88251</v>
      </c>
      <c r="D318" s="271" t="s">
        <v>50</v>
      </c>
      <c r="E318" s="271" t="s">
        <v>1111</v>
      </c>
      <c r="F318" s="312" t="s">
        <v>2641</v>
      </c>
      <c r="G318" s="293"/>
      <c r="H318" s="272" t="s">
        <v>533</v>
      </c>
      <c r="I318" s="321">
        <v>17.431999999999999</v>
      </c>
      <c r="J318" s="302">
        <f>VLOOKUP(C318,COMPOSICAO!A:D,4,0)</f>
        <v>31.37</v>
      </c>
      <c r="K318" s="289">
        <f>SUM(J318*I318)</f>
        <v>546.84183999999993</v>
      </c>
      <c r="N318" s="45"/>
      <c r="O318" s="45"/>
      <c r="P318" s="45"/>
      <c r="Q318" s="45"/>
      <c r="R318" s="45"/>
      <c r="S318" s="45"/>
      <c r="T318" s="45"/>
      <c r="U318" s="45"/>
      <c r="V318" s="45"/>
      <c r="W318" s="45"/>
      <c r="X318" s="45"/>
    </row>
    <row r="319" spans="1:24" ht="26.25" customHeight="1" thickTop="1" thickBot="1" x14ac:dyDescent="0.25">
      <c r="A319" s="56"/>
      <c r="B319" s="332" t="s">
        <v>525</v>
      </c>
      <c r="C319" s="345">
        <v>367</v>
      </c>
      <c r="D319" s="274" t="s">
        <v>50</v>
      </c>
      <c r="E319" s="274" t="s">
        <v>667</v>
      </c>
      <c r="F319" s="313" t="s">
        <v>1096</v>
      </c>
      <c r="G319" s="295"/>
      <c r="H319" s="275" t="s">
        <v>61</v>
      </c>
      <c r="I319" s="322">
        <v>2E-3</v>
      </c>
      <c r="J319" s="290">
        <f>VLOOKUP(C319,INSUMO!A:E,5,0)</f>
        <v>106.37</v>
      </c>
      <c r="K319" s="290">
        <f>SUM(I319*J319)</f>
        <v>0.21274000000000001</v>
      </c>
      <c r="N319" s="45"/>
      <c r="O319" s="45"/>
      <c r="P319" s="45"/>
      <c r="Q319" s="45"/>
      <c r="R319" s="45"/>
      <c r="S319" s="45"/>
      <c r="T319" s="45"/>
      <c r="U319" s="45"/>
      <c r="V319" s="45"/>
      <c r="W319" s="45"/>
      <c r="X319" s="45"/>
    </row>
    <row r="320" spans="1:24" ht="26.25" customHeight="1" thickTop="1" thickBot="1" x14ac:dyDescent="0.25">
      <c r="A320" s="56"/>
      <c r="B320" s="332" t="s">
        <v>525</v>
      </c>
      <c r="C320" s="345">
        <v>13284</v>
      </c>
      <c r="D320" s="274" t="s">
        <v>50</v>
      </c>
      <c r="E320" s="274" t="s">
        <v>1108</v>
      </c>
      <c r="F320" s="313" t="s">
        <v>1096</v>
      </c>
      <c r="G320" s="295"/>
      <c r="H320" s="275" t="s">
        <v>94</v>
      </c>
      <c r="I320" s="322">
        <v>1.2</v>
      </c>
      <c r="J320" s="290">
        <f>VLOOKUP(C320,INSUMO!A:E,5,0)</f>
        <v>0.59</v>
      </c>
      <c r="K320" s="290">
        <f t="shared" ref="K320:K321" si="16">SUM(I320*J320)</f>
        <v>0.70799999999999996</v>
      </c>
      <c r="N320" s="45"/>
      <c r="O320" s="45"/>
      <c r="P320" s="45"/>
      <c r="Q320" s="45"/>
      <c r="R320" s="45"/>
      <c r="S320" s="45"/>
      <c r="T320" s="45"/>
      <c r="U320" s="45"/>
      <c r="V320" s="45"/>
      <c r="W320" s="45"/>
      <c r="X320" s="45"/>
    </row>
    <row r="321" spans="1:24" ht="26.25" customHeight="1" thickTop="1" thickBot="1" x14ac:dyDescent="0.25">
      <c r="A321" s="56"/>
      <c r="B321" s="332" t="s">
        <v>525</v>
      </c>
      <c r="C321" s="345">
        <v>1328</v>
      </c>
      <c r="D321" s="274" t="s">
        <v>46</v>
      </c>
      <c r="E321" s="274" t="s">
        <v>873</v>
      </c>
      <c r="F321" s="313" t="s">
        <v>1096</v>
      </c>
      <c r="G321" s="295"/>
      <c r="H321" s="275" t="s">
        <v>43</v>
      </c>
      <c r="I321" s="322">
        <v>1</v>
      </c>
      <c r="J321" s="290">
        <f>VLOOKUP(C321,INSUMO!A:E,5,0)</f>
        <v>8.68</v>
      </c>
      <c r="K321" s="290">
        <f t="shared" si="16"/>
        <v>8.68</v>
      </c>
      <c r="N321" s="45"/>
      <c r="O321" s="45"/>
      <c r="P321" s="45"/>
      <c r="Q321" s="45"/>
      <c r="R321" s="45"/>
      <c r="S321" s="45"/>
      <c r="T321" s="45"/>
      <c r="U321" s="45"/>
      <c r="V321" s="45"/>
      <c r="W321" s="45"/>
      <c r="X321" s="45"/>
    </row>
    <row r="322" spans="1:24" ht="26.25" customHeight="1" thickTop="1" thickBot="1" x14ac:dyDescent="0.25">
      <c r="A322" s="56"/>
      <c r="B322" s="307"/>
      <c r="C322" s="307"/>
      <c r="D322" s="291"/>
      <c r="E322" s="291"/>
      <c r="F322" s="304" t="s">
        <v>527</v>
      </c>
      <c r="G322" s="300"/>
      <c r="H322" s="291" t="s">
        <v>528</v>
      </c>
      <c r="I322" s="323">
        <v>0</v>
      </c>
      <c r="J322" s="291" t="s">
        <v>529</v>
      </c>
      <c r="K322" s="292"/>
      <c r="N322" s="45"/>
      <c r="O322" s="45"/>
      <c r="P322" s="45"/>
      <c r="Q322" s="45"/>
      <c r="R322" s="45"/>
      <c r="S322" s="45"/>
      <c r="T322" s="45"/>
      <c r="U322" s="45"/>
      <c r="V322" s="45"/>
      <c r="W322" s="45"/>
      <c r="X322" s="45"/>
    </row>
    <row r="323" spans="1:24" ht="26.25" customHeight="1" thickTop="1" thickBot="1" x14ac:dyDescent="0.25">
      <c r="A323" s="56"/>
      <c r="B323" s="307"/>
      <c r="C323" s="307"/>
      <c r="D323" s="291"/>
      <c r="E323" s="291"/>
      <c r="F323" s="307" t="s">
        <v>530</v>
      </c>
      <c r="G323" s="292"/>
      <c r="H323" s="291"/>
      <c r="I323" s="304" t="s">
        <v>531</v>
      </c>
      <c r="J323" s="296"/>
      <c r="K323" s="292"/>
      <c r="N323" s="45"/>
      <c r="O323" s="45"/>
      <c r="P323" s="45"/>
      <c r="Q323" s="45"/>
      <c r="R323" s="45"/>
      <c r="S323" s="45"/>
      <c r="T323" s="45"/>
      <c r="U323" s="45"/>
      <c r="V323" s="45"/>
      <c r="W323" s="45"/>
      <c r="X323" s="45"/>
    </row>
    <row r="324" spans="1:24" ht="26.25" customHeight="1" x14ac:dyDescent="0.2">
      <c r="A324" s="56"/>
      <c r="B324" s="308" t="s">
        <v>1136</v>
      </c>
      <c r="C324" s="308"/>
      <c r="D324" s="297"/>
      <c r="E324" s="297"/>
      <c r="F324" s="308"/>
      <c r="G324" s="297"/>
      <c r="H324" s="297"/>
      <c r="I324" s="308"/>
      <c r="J324" s="297"/>
      <c r="K324" s="297"/>
      <c r="N324" s="45"/>
      <c r="O324" s="45"/>
      <c r="P324" s="45"/>
      <c r="Q324" s="45"/>
      <c r="R324" s="45"/>
      <c r="S324" s="45"/>
      <c r="T324" s="45"/>
      <c r="U324" s="45"/>
      <c r="V324" s="45"/>
      <c r="W324" s="45"/>
      <c r="X324" s="45"/>
    </row>
    <row r="325" spans="1:24" ht="26.25" customHeight="1" thickBot="1" x14ac:dyDescent="0.25">
      <c r="A325" s="56"/>
      <c r="B325" s="304" t="s">
        <v>1149</v>
      </c>
      <c r="C325" s="304"/>
      <c r="D325" s="304"/>
      <c r="E325" s="304"/>
      <c r="F325" s="304"/>
      <c r="G325" s="304"/>
      <c r="H325" s="304"/>
      <c r="I325" s="304"/>
      <c r="J325" s="304"/>
      <c r="K325" s="304"/>
      <c r="N325" s="45"/>
      <c r="O325" s="45"/>
      <c r="P325" s="45"/>
      <c r="Q325" s="45"/>
      <c r="R325" s="45"/>
      <c r="S325" s="45"/>
      <c r="T325" s="45"/>
      <c r="U325" s="45"/>
      <c r="V325" s="45"/>
      <c r="W325" s="45"/>
      <c r="X325" s="45"/>
    </row>
    <row r="326" spans="1:24" ht="39" customHeight="1" thickTop="1" x14ac:dyDescent="0.2">
      <c r="A326" s="56"/>
      <c r="B326" s="309"/>
      <c r="C326" s="309"/>
      <c r="D326" s="288"/>
      <c r="E326" s="288"/>
      <c r="F326" s="314"/>
      <c r="G326" s="301"/>
      <c r="H326" s="288"/>
      <c r="I326" s="309"/>
      <c r="J326" s="288"/>
      <c r="K326" s="288"/>
      <c r="N326" s="45"/>
      <c r="O326" s="45"/>
      <c r="P326" s="45"/>
      <c r="Q326" s="45"/>
      <c r="R326" s="45"/>
      <c r="S326" s="45"/>
      <c r="T326" s="45"/>
      <c r="U326" s="45"/>
      <c r="V326" s="45"/>
      <c r="W326" s="45"/>
      <c r="X326" s="45"/>
    </row>
    <row r="327" spans="1:24" ht="26.25" customHeight="1" thickTop="1" thickBot="1" x14ac:dyDescent="0.25">
      <c r="A327" s="56"/>
      <c r="B327" s="329" t="s">
        <v>1388</v>
      </c>
      <c r="C327" s="319" t="s">
        <v>27</v>
      </c>
      <c r="D327" s="282" t="s">
        <v>28</v>
      </c>
      <c r="E327" s="282" t="s">
        <v>29</v>
      </c>
      <c r="F327" s="310" t="s">
        <v>523</v>
      </c>
      <c r="G327" s="298"/>
      <c r="H327" s="283" t="s">
        <v>30</v>
      </c>
      <c r="I327" s="319" t="s">
        <v>31</v>
      </c>
      <c r="J327" s="284" t="s">
        <v>32</v>
      </c>
      <c r="K327" s="284" t="s">
        <v>34</v>
      </c>
      <c r="N327" s="45"/>
      <c r="O327" s="45"/>
      <c r="P327" s="45"/>
      <c r="Q327" s="45"/>
      <c r="R327" s="45"/>
      <c r="S327" s="45"/>
      <c r="T327" s="45"/>
      <c r="U327" s="45"/>
      <c r="V327" s="45"/>
      <c r="W327" s="45"/>
      <c r="X327" s="45"/>
    </row>
    <row r="328" spans="1:24" ht="39" customHeight="1" thickTop="1" thickBot="1" x14ac:dyDescent="0.25">
      <c r="A328" s="56"/>
      <c r="B328" s="330" t="s">
        <v>524</v>
      </c>
      <c r="C328" s="343" t="s">
        <v>1391</v>
      </c>
      <c r="D328" s="285" t="s">
        <v>73</v>
      </c>
      <c r="E328" s="285" t="s">
        <v>1392</v>
      </c>
      <c r="F328" s="311" t="s">
        <v>590</v>
      </c>
      <c r="G328" s="294"/>
      <c r="H328" s="286" t="s">
        <v>43</v>
      </c>
      <c r="I328" s="320">
        <v>1</v>
      </c>
      <c r="J328" s="287">
        <f>SUM(K329)</f>
        <v>831.67333631999998</v>
      </c>
      <c r="K328" s="287">
        <f>SUM(J328*I328)</f>
        <v>831.67333631999998</v>
      </c>
      <c r="N328" s="45"/>
      <c r="O328" s="45"/>
      <c r="P328" s="45"/>
      <c r="Q328" s="45"/>
      <c r="R328" s="45"/>
      <c r="S328" s="45"/>
      <c r="T328" s="45"/>
      <c r="U328" s="45"/>
      <c r="V328" s="45"/>
      <c r="W328" s="45"/>
      <c r="X328" s="45"/>
    </row>
    <row r="329" spans="1:24" ht="26.25" customHeight="1" thickTop="1" thickBot="1" x14ac:dyDescent="0.25">
      <c r="A329" s="56"/>
      <c r="B329" s="331" t="s">
        <v>535</v>
      </c>
      <c r="C329" s="344" t="s">
        <v>1781</v>
      </c>
      <c r="D329" s="271" t="s">
        <v>73</v>
      </c>
      <c r="E329" s="271" t="s">
        <v>1782</v>
      </c>
      <c r="F329" s="312" t="s">
        <v>590</v>
      </c>
      <c r="G329" s="293"/>
      <c r="H329" s="272" t="s">
        <v>52</v>
      </c>
      <c r="I329" s="321">
        <v>0.68027199999999999</v>
      </c>
      <c r="J329" s="290">
        <v>1222.56</v>
      </c>
      <c r="K329" s="289">
        <f>SUM(J329*I329)</f>
        <v>831.67333631999998</v>
      </c>
      <c r="N329" s="45"/>
      <c r="O329" s="45"/>
      <c r="P329" s="45"/>
      <c r="Q329" s="45"/>
      <c r="R329" s="45"/>
      <c r="S329" s="45"/>
      <c r="T329" s="45"/>
      <c r="U329" s="45"/>
      <c r="V329" s="45"/>
      <c r="W329" s="45"/>
      <c r="X329" s="45"/>
    </row>
    <row r="330" spans="1:24" ht="26.25" customHeight="1" thickTop="1" thickBot="1" x14ac:dyDescent="0.25">
      <c r="A330" s="56"/>
      <c r="B330" s="307"/>
      <c r="C330" s="307"/>
      <c r="D330" s="291"/>
      <c r="E330" s="291"/>
      <c r="F330" s="304" t="s">
        <v>527</v>
      </c>
      <c r="G330" s="300"/>
      <c r="H330" s="291" t="s">
        <v>528</v>
      </c>
      <c r="I330" s="323">
        <v>0</v>
      </c>
      <c r="J330" s="291" t="s">
        <v>529</v>
      </c>
      <c r="K330" s="292"/>
      <c r="N330" s="45"/>
      <c r="O330" s="45"/>
      <c r="P330" s="45"/>
      <c r="Q330" s="45"/>
      <c r="R330" s="45"/>
      <c r="S330" s="45"/>
      <c r="T330" s="45"/>
      <c r="U330" s="45"/>
      <c r="V330" s="45"/>
      <c r="W330" s="45"/>
      <c r="X330" s="45"/>
    </row>
    <row r="331" spans="1:24" ht="26.25" customHeight="1" thickTop="1" thickBot="1" x14ac:dyDescent="0.25">
      <c r="A331" s="56"/>
      <c r="B331" s="307"/>
      <c r="C331" s="307"/>
      <c r="D331" s="291"/>
      <c r="E331" s="291"/>
      <c r="F331" s="304" t="s">
        <v>530</v>
      </c>
      <c r="G331" s="300"/>
      <c r="H331" s="291"/>
      <c r="I331" s="304" t="s">
        <v>531</v>
      </c>
      <c r="J331" s="296"/>
      <c r="K331" s="292"/>
      <c r="N331" s="45"/>
      <c r="O331" s="45"/>
      <c r="P331" s="45"/>
      <c r="Q331" s="45"/>
      <c r="R331" s="45"/>
      <c r="S331" s="45"/>
      <c r="T331" s="45"/>
      <c r="U331" s="45"/>
      <c r="V331" s="45"/>
      <c r="W331" s="45"/>
      <c r="X331" s="45"/>
    </row>
    <row r="332" spans="1:24" ht="26.25" customHeight="1" x14ac:dyDescent="0.2">
      <c r="A332" s="56"/>
      <c r="B332" s="308" t="s">
        <v>1136</v>
      </c>
      <c r="C332" s="308"/>
      <c r="D332" s="297"/>
      <c r="E332" s="297"/>
      <c r="F332" s="308"/>
      <c r="G332" s="297"/>
      <c r="H332" s="297"/>
      <c r="I332" s="308"/>
      <c r="J332" s="297"/>
      <c r="K332" s="297"/>
      <c r="N332" s="45"/>
      <c r="O332" s="45"/>
      <c r="P332" s="45"/>
      <c r="Q332" s="45"/>
      <c r="R332" s="45"/>
      <c r="S332" s="45"/>
      <c r="T332" s="45"/>
      <c r="U332" s="45"/>
      <c r="V332" s="45"/>
      <c r="W332" s="45"/>
      <c r="X332" s="45"/>
    </row>
    <row r="333" spans="1:24" ht="26.25" customHeight="1" thickBot="1" x14ac:dyDescent="0.25">
      <c r="A333" s="56"/>
      <c r="B333" s="304" t="s">
        <v>1783</v>
      </c>
      <c r="C333" s="304"/>
      <c r="D333" s="304"/>
      <c r="E333" s="304"/>
      <c r="F333" s="304"/>
      <c r="G333" s="304"/>
      <c r="H333" s="304"/>
      <c r="I333" s="304"/>
      <c r="J333" s="304"/>
      <c r="K333" s="304"/>
      <c r="N333" s="45"/>
      <c r="O333" s="45"/>
      <c r="P333" s="45"/>
      <c r="Q333" s="45"/>
      <c r="R333" s="45"/>
      <c r="S333" s="45"/>
      <c r="T333" s="45"/>
      <c r="U333" s="45"/>
      <c r="V333" s="45"/>
      <c r="W333" s="45"/>
      <c r="X333" s="45"/>
    </row>
    <row r="334" spans="1:24" ht="26.25" customHeight="1" thickTop="1" x14ac:dyDescent="0.2">
      <c r="A334" s="56"/>
      <c r="B334" s="309"/>
      <c r="C334" s="309"/>
      <c r="D334" s="288"/>
      <c r="E334" s="288"/>
      <c r="F334" s="309"/>
      <c r="G334" s="288"/>
      <c r="H334" s="288"/>
      <c r="I334" s="309"/>
      <c r="J334" s="288"/>
      <c r="K334" s="288"/>
      <c r="N334" s="45"/>
      <c r="O334" s="45"/>
      <c r="P334" s="45"/>
      <c r="Q334" s="45"/>
      <c r="R334" s="45"/>
      <c r="S334" s="45"/>
      <c r="T334" s="45"/>
      <c r="U334" s="45"/>
      <c r="V334" s="45"/>
      <c r="W334" s="45"/>
      <c r="X334" s="45"/>
    </row>
    <row r="335" spans="1:24" ht="26.25" customHeight="1" thickTop="1" thickBot="1" x14ac:dyDescent="0.25">
      <c r="A335" s="56"/>
      <c r="B335" s="329" t="s">
        <v>2445</v>
      </c>
      <c r="C335" s="319" t="s">
        <v>27</v>
      </c>
      <c r="D335" s="282" t="s">
        <v>28</v>
      </c>
      <c r="E335" s="282" t="s">
        <v>29</v>
      </c>
      <c r="F335" s="310" t="s">
        <v>523</v>
      </c>
      <c r="G335" s="298"/>
      <c r="H335" s="283" t="s">
        <v>30</v>
      </c>
      <c r="I335" s="319" t="s">
        <v>31</v>
      </c>
      <c r="J335" s="284" t="s">
        <v>32</v>
      </c>
      <c r="K335" s="284" t="s">
        <v>34</v>
      </c>
      <c r="N335" s="45"/>
      <c r="O335" s="45"/>
      <c r="P335" s="45"/>
      <c r="Q335" s="45"/>
      <c r="R335" s="45"/>
      <c r="S335" s="45"/>
      <c r="T335" s="45"/>
      <c r="U335" s="45"/>
      <c r="V335" s="45"/>
      <c r="W335" s="45"/>
      <c r="X335" s="45"/>
    </row>
    <row r="336" spans="1:24" ht="26.25" customHeight="1" thickTop="1" thickBot="1" x14ac:dyDescent="0.25">
      <c r="A336" s="56"/>
      <c r="B336" s="330" t="s">
        <v>524</v>
      </c>
      <c r="C336" s="343" t="s">
        <v>2446</v>
      </c>
      <c r="D336" s="285" t="s">
        <v>73</v>
      </c>
      <c r="E336" s="285" t="s">
        <v>2447</v>
      </c>
      <c r="F336" s="311" t="s">
        <v>590</v>
      </c>
      <c r="G336" s="294"/>
      <c r="H336" s="286" t="s">
        <v>43</v>
      </c>
      <c r="I336" s="320">
        <v>1</v>
      </c>
      <c r="J336" s="287">
        <f>SUM(J337)</f>
        <v>695.38</v>
      </c>
      <c r="K336" s="287">
        <f>SUM(J336*I336)</f>
        <v>695.38</v>
      </c>
      <c r="N336" s="45"/>
      <c r="O336" s="45"/>
      <c r="P336" s="45"/>
      <c r="Q336" s="45"/>
      <c r="R336" s="45"/>
      <c r="S336" s="45"/>
      <c r="T336" s="45"/>
      <c r="U336" s="45"/>
      <c r="V336" s="45"/>
      <c r="W336" s="45"/>
      <c r="X336" s="45"/>
    </row>
    <row r="337" spans="1:24" ht="26.25" customHeight="1" thickTop="1" thickBot="1" x14ac:dyDescent="0.25">
      <c r="A337" s="56"/>
      <c r="B337" s="332" t="s">
        <v>525</v>
      </c>
      <c r="C337" s="345">
        <v>13857</v>
      </c>
      <c r="D337" s="274" t="s">
        <v>42</v>
      </c>
      <c r="E337" s="274" t="s">
        <v>2529</v>
      </c>
      <c r="F337" s="313" t="s">
        <v>532</v>
      </c>
      <c r="G337" s="295"/>
      <c r="H337" s="275" t="s">
        <v>43</v>
      </c>
      <c r="I337" s="322">
        <v>1</v>
      </c>
      <c r="J337" s="290">
        <v>695.38</v>
      </c>
      <c r="K337" s="290"/>
      <c r="N337" s="45"/>
      <c r="O337" s="45"/>
      <c r="P337" s="45"/>
      <c r="Q337" s="45"/>
      <c r="R337" s="45"/>
      <c r="S337" s="45"/>
      <c r="T337" s="45"/>
      <c r="U337" s="45"/>
      <c r="V337" s="45"/>
      <c r="W337" s="45"/>
      <c r="X337" s="45"/>
    </row>
    <row r="338" spans="1:24" ht="26.25" customHeight="1" thickTop="1" thickBot="1" x14ac:dyDescent="0.25">
      <c r="A338" s="56"/>
      <c r="B338" s="307"/>
      <c r="C338" s="307"/>
      <c r="D338" s="291"/>
      <c r="E338" s="291"/>
      <c r="F338" s="304" t="s">
        <v>527</v>
      </c>
      <c r="G338" s="300"/>
      <c r="H338" s="291" t="s">
        <v>528</v>
      </c>
      <c r="I338" s="323">
        <v>0</v>
      </c>
      <c r="J338" s="291" t="s">
        <v>529</v>
      </c>
      <c r="K338" s="292"/>
      <c r="N338" s="45"/>
      <c r="O338" s="45"/>
      <c r="P338" s="45"/>
      <c r="Q338" s="45"/>
      <c r="R338" s="45"/>
      <c r="S338" s="45"/>
      <c r="T338" s="45"/>
      <c r="U338" s="45"/>
      <c r="V338" s="45"/>
      <c r="W338" s="45"/>
      <c r="X338" s="45"/>
    </row>
    <row r="339" spans="1:24" ht="26.25" customHeight="1" thickTop="1" thickBot="1" x14ac:dyDescent="0.25">
      <c r="A339" s="56"/>
      <c r="B339" s="307"/>
      <c r="C339" s="307"/>
      <c r="D339" s="291"/>
      <c r="E339" s="291"/>
      <c r="F339" s="304" t="s">
        <v>530</v>
      </c>
      <c r="G339" s="300"/>
      <c r="H339" s="291"/>
      <c r="I339" s="304" t="s">
        <v>531</v>
      </c>
      <c r="J339" s="296"/>
      <c r="K339" s="292"/>
      <c r="N339" s="45"/>
      <c r="O339" s="45"/>
      <c r="P339" s="45"/>
      <c r="Q339" s="45"/>
      <c r="R339" s="45"/>
      <c r="S339" s="45"/>
      <c r="T339" s="45"/>
      <c r="U339" s="45"/>
      <c r="V339" s="45"/>
      <c r="W339" s="45"/>
      <c r="X339" s="45"/>
    </row>
    <row r="340" spans="1:24" ht="26.25" customHeight="1" x14ac:dyDescent="0.2">
      <c r="A340" s="56"/>
      <c r="B340" s="308" t="s">
        <v>1136</v>
      </c>
      <c r="C340" s="308"/>
      <c r="D340" s="297"/>
      <c r="E340" s="297"/>
      <c r="F340" s="308"/>
      <c r="G340" s="297"/>
      <c r="H340" s="297"/>
      <c r="I340" s="308"/>
      <c r="J340" s="297"/>
      <c r="K340" s="297"/>
      <c r="N340" s="45"/>
      <c r="O340" s="45"/>
      <c r="P340" s="45"/>
      <c r="Q340" s="45"/>
      <c r="R340" s="45"/>
      <c r="S340" s="45"/>
      <c r="T340" s="45"/>
      <c r="U340" s="45"/>
      <c r="V340" s="45"/>
      <c r="W340" s="45"/>
      <c r="X340" s="45"/>
    </row>
    <row r="341" spans="1:24" ht="26.25" customHeight="1" thickBot="1" x14ac:dyDescent="0.25">
      <c r="A341" s="56"/>
      <c r="B341" s="304" t="s">
        <v>2530</v>
      </c>
      <c r="C341" s="304"/>
      <c r="D341" s="304"/>
      <c r="E341" s="304"/>
      <c r="F341" s="304"/>
      <c r="G341" s="304"/>
      <c r="H341" s="304"/>
      <c r="I341" s="304"/>
      <c r="J341" s="304"/>
      <c r="K341" s="304"/>
      <c r="N341" s="45"/>
      <c r="O341" s="45"/>
      <c r="P341" s="45"/>
      <c r="Q341" s="45"/>
      <c r="R341" s="45"/>
      <c r="S341" s="45"/>
      <c r="T341" s="45"/>
      <c r="U341" s="45"/>
      <c r="V341" s="45"/>
      <c r="W341" s="45"/>
      <c r="X341" s="45"/>
    </row>
    <row r="342" spans="1:24" ht="26.25" customHeight="1" thickTop="1" x14ac:dyDescent="0.2">
      <c r="A342" s="56"/>
      <c r="B342" s="309"/>
      <c r="C342" s="309"/>
      <c r="D342" s="288"/>
      <c r="E342" s="288"/>
      <c r="F342" s="309"/>
      <c r="G342" s="288"/>
      <c r="H342" s="288"/>
      <c r="I342" s="309"/>
      <c r="J342" s="288"/>
      <c r="K342" s="288"/>
      <c r="N342" s="45"/>
      <c r="O342" s="45"/>
      <c r="P342" s="45"/>
      <c r="Q342" s="45"/>
      <c r="R342" s="45"/>
      <c r="S342" s="45"/>
      <c r="T342" s="45"/>
      <c r="U342" s="45"/>
      <c r="V342" s="45"/>
      <c r="W342" s="45"/>
      <c r="X342" s="45"/>
    </row>
    <row r="343" spans="1:24" ht="26.25" customHeight="1" thickTop="1" thickBot="1" x14ac:dyDescent="0.25">
      <c r="A343" s="56"/>
      <c r="B343" s="329" t="s">
        <v>1396</v>
      </c>
      <c r="C343" s="319" t="s">
        <v>27</v>
      </c>
      <c r="D343" s="282" t="s">
        <v>28</v>
      </c>
      <c r="E343" s="282" t="s">
        <v>29</v>
      </c>
      <c r="F343" s="310" t="s">
        <v>523</v>
      </c>
      <c r="G343" s="298"/>
      <c r="H343" s="283" t="s">
        <v>30</v>
      </c>
      <c r="I343" s="310" t="s">
        <v>31</v>
      </c>
      <c r="J343" s="298" t="s">
        <v>32</v>
      </c>
      <c r="K343" s="284" t="s">
        <v>34</v>
      </c>
      <c r="N343" s="45"/>
      <c r="O343" s="45"/>
      <c r="P343" s="45"/>
      <c r="Q343" s="45"/>
      <c r="R343" s="45"/>
      <c r="S343" s="45"/>
      <c r="T343" s="45"/>
      <c r="U343" s="45"/>
      <c r="V343" s="45"/>
      <c r="W343" s="45"/>
      <c r="X343" s="45"/>
    </row>
    <row r="344" spans="1:24" ht="26.25" customHeight="1" thickTop="1" thickBot="1" x14ac:dyDescent="0.25">
      <c r="A344" s="56"/>
      <c r="B344" s="311" t="s">
        <v>524</v>
      </c>
      <c r="C344" s="311" t="s">
        <v>2448</v>
      </c>
      <c r="D344" s="294" t="s">
        <v>73</v>
      </c>
      <c r="E344" s="294" t="s">
        <v>2449</v>
      </c>
      <c r="F344" s="311" t="s">
        <v>590</v>
      </c>
      <c r="G344" s="294"/>
      <c r="H344" s="294" t="s">
        <v>43</v>
      </c>
      <c r="I344" s="326">
        <v>1</v>
      </c>
      <c r="J344" s="287">
        <f>SUM(K345:K354)</f>
        <v>515.9595599999999</v>
      </c>
      <c r="K344" s="287">
        <f>SUM(J344*I344)</f>
        <v>515.9595599999999</v>
      </c>
      <c r="N344" s="45"/>
      <c r="O344" s="45"/>
      <c r="P344" s="45"/>
      <c r="Q344" s="45"/>
      <c r="R344" s="45"/>
      <c r="S344" s="45"/>
      <c r="T344" s="45"/>
      <c r="U344" s="45"/>
      <c r="V344" s="45"/>
      <c r="W344" s="45"/>
      <c r="X344" s="45"/>
    </row>
    <row r="345" spans="1:24" ht="26.25" customHeight="1" thickTop="1" thickBot="1" x14ac:dyDescent="0.25">
      <c r="A345" s="56"/>
      <c r="B345" s="312" t="s">
        <v>535</v>
      </c>
      <c r="C345" s="312">
        <v>88325</v>
      </c>
      <c r="D345" s="293" t="s">
        <v>50</v>
      </c>
      <c r="E345" s="293" t="s">
        <v>672</v>
      </c>
      <c r="F345" s="312" t="s">
        <v>2641</v>
      </c>
      <c r="G345" s="293"/>
      <c r="H345" s="293" t="s">
        <v>533</v>
      </c>
      <c r="I345" s="324">
        <v>0.82499999999999996</v>
      </c>
      <c r="J345" s="302">
        <f>VLOOKUP(C345,COMPOSICAO!A:D,4,0)</f>
        <v>34.85</v>
      </c>
      <c r="K345" s="289">
        <f>SUM(J345*I345)</f>
        <v>28.751249999999999</v>
      </c>
      <c r="N345" s="45"/>
      <c r="O345" s="45"/>
      <c r="P345" s="45"/>
      <c r="Q345" s="45"/>
      <c r="R345" s="45"/>
      <c r="S345" s="45"/>
      <c r="T345" s="45"/>
      <c r="U345" s="45"/>
      <c r="V345" s="45"/>
      <c r="W345" s="45"/>
      <c r="X345" s="45"/>
    </row>
    <row r="346" spans="1:24" ht="26.25" customHeight="1" thickTop="1" thickBot="1" x14ac:dyDescent="0.25">
      <c r="A346" s="56"/>
      <c r="B346" s="331" t="s">
        <v>535</v>
      </c>
      <c r="C346" s="344">
        <v>88315</v>
      </c>
      <c r="D346" s="271" t="s">
        <v>50</v>
      </c>
      <c r="E346" s="271" t="s">
        <v>843</v>
      </c>
      <c r="F346" s="312" t="s">
        <v>2641</v>
      </c>
      <c r="G346" s="293"/>
      <c r="H346" s="272" t="s">
        <v>533</v>
      </c>
      <c r="I346" s="321">
        <v>1.1339999999999999</v>
      </c>
      <c r="J346" s="302">
        <f>VLOOKUP(C346,COMPOSICAO!A:D,4,0)</f>
        <v>38.619999999999997</v>
      </c>
      <c r="K346" s="289">
        <f t="shared" ref="K346:K350" si="17">SUM(J346*I346)</f>
        <v>43.795079999999992</v>
      </c>
      <c r="N346" s="45"/>
      <c r="O346" s="45"/>
      <c r="P346" s="45"/>
      <c r="Q346" s="45"/>
      <c r="R346" s="45"/>
      <c r="S346" s="45"/>
      <c r="T346" s="45"/>
      <c r="U346" s="45"/>
      <c r="V346" s="45"/>
      <c r="W346" s="45"/>
      <c r="X346" s="45"/>
    </row>
    <row r="347" spans="1:24" ht="26.25" customHeight="1" thickTop="1" thickBot="1" x14ac:dyDescent="0.25">
      <c r="A347" s="56"/>
      <c r="B347" s="331" t="s">
        <v>535</v>
      </c>
      <c r="C347" s="344">
        <v>88309</v>
      </c>
      <c r="D347" s="271" t="s">
        <v>50</v>
      </c>
      <c r="E347" s="271" t="s">
        <v>558</v>
      </c>
      <c r="F347" s="312" t="s">
        <v>2641</v>
      </c>
      <c r="G347" s="293"/>
      <c r="H347" s="272" t="s">
        <v>533</v>
      </c>
      <c r="I347" s="321">
        <v>0.92200000000000004</v>
      </c>
      <c r="J347" s="302">
        <f>VLOOKUP(C347,COMPOSICAO!A:D,4,0)</f>
        <v>38.89</v>
      </c>
      <c r="K347" s="289">
        <f t="shared" si="17"/>
        <v>35.856580000000001</v>
      </c>
      <c r="N347" s="45"/>
      <c r="O347" s="45"/>
      <c r="P347" s="45"/>
      <c r="Q347" s="45"/>
      <c r="R347" s="45"/>
      <c r="S347" s="45"/>
      <c r="T347" s="45"/>
      <c r="U347" s="45"/>
      <c r="V347" s="45"/>
      <c r="W347" s="45"/>
      <c r="X347" s="45"/>
    </row>
    <row r="348" spans="1:24" ht="26.25" customHeight="1" thickTop="1" thickBot="1" x14ac:dyDescent="0.25">
      <c r="A348" s="56"/>
      <c r="B348" s="331" t="s">
        <v>535</v>
      </c>
      <c r="C348" s="344">
        <v>88316</v>
      </c>
      <c r="D348" s="271" t="s">
        <v>50</v>
      </c>
      <c r="E348" s="271" t="s">
        <v>543</v>
      </c>
      <c r="F348" s="312" t="s">
        <v>2641</v>
      </c>
      <c r="G348" s="293"/>
      <c r="H348" s="272" t="s">
        <v>533</v>
      </c>
      <c r="I348" s="321">
        <v>0.45400000000000001</v>
      </c>
      <c r="J348" s="302">
        <f>VLOOKUP(C348,COMPOSICAO!A:D,4,0)</f>
        <v>30.51</v>
      </c>
      <c r="K348" s="289">
        <f t="shared" si="17"/>
        <v>13.851540000000002</v>
      </c>
      <c r="N348" s="45"/>
      <c r="O348" s="45"/>
      <c r="P348" s="45"/>
      <c r="Q348" s="45"/>
      <c r="R348" s="45"/>
      <c r="S348" s="45"/>
      <c r="T348" s="45"/>
      <c r="U348" s="45"/>
      <c r="V348" s="45"/>
      <c r="W348" s="45"/>
      <c r="X348" s="45"/>
    </row>
    <row r="349" spans="1:24" ht="26.25" customHeight="1" thickTop="1" thickBot="1" x14ac:dyDescent="0.25">
      <c r="A349" s="56"/>
      <c r="B349" s="331" t="s">
        <v>535</v>
      </c>
      <c r="C349" s="344">
        <v>88251</v>
      </c>
      <c r="D349" s="271" t="s">
        <v>50</v>
      </c>
      <c r="E349" s="271" t="s">
        <v>1111</v>
      </c>
      <c r="F349" s="312" t="s">
        <v>2641</v>
      </c>
      <c r="G349" s="293"/>
      <c r="H349" s="272" t="s">
        <v>533</v>
      </c>
      <c r="I349" s="324">
        <v>1.1339999999999999</v>
      </c>
      <c r="J349" s="302">
        <f>VLOOKUP(C349,COMPOSICAO!A:D,4,0)</f>
        <v>31.37</v>
      </c>
      <c r="K349" s="289">
        <f t="shared" si="17"/>
        <v>35.57358</v>
      </c>
      <c r="N349" s="45"/>
      <c r="O349" s="45"/>
      <c r="P349" s="45"/>
      <c r="Q349" s="45"/>
      <c r="R349" s="45"/>
      <c r="S349" s="45"/>
      <c r="T349" s="45"/>
      <c r="U349" s="45"/>
      <c r="V349" s="45"/>
      <c r="W349" s="45"/>
      <c r="X349" s="45"/>
    </row>
    <row r="350" spans="1:24" ht="26.25" customHeight="1" thickTop="1" thickBot="1" x14ac:dyDescent="0.25">
      <c r="A350" s="56"/>
      <c r="B350" s="312" t="s">
        <v>535</v>
      </c>
      <c r="C350" s="312">
        <v>88243</v>
      </c>
      <c r="D350" s="293" t="s">
        <v>50</v>
      </c>
      <c r="E350" s="293" t="s">
        <v>565</v>
      </c>
      <c r="F350" s="312" t="s">
        <v>2641</v>
      </c>
      <c r="G350" s="293"/>
      <c r="H350" s="293" t="s">
        <v>533</v>
      </c>
      <c r="I350" s="324">
        <v>0.82499999999999996</v>
      </c>
      <c r="J350" s="302">
        <f>VLOOKUP(C350,COMPOSICAO!A:D,4,0)</f>
        <v>31.73</v>
      </c>
      <c r="K350" s="289">
        <f t="shared" si="17"/>
        <v>26.177249999999997</v>
      </c>
      <c r="N350" s="45"/>
      <c r="O350" s="45"/>
      <c r="P350" s="45"/>
      <c r="Q350" s="45"/>
      <c r="R350" s="45"/>
      <c r="S350" s="45"/>
      <c r="T350" s="45"/>
      <c r="U350" s="45"/>
      <c r="V350" s="45"/>
      <c r="W350" s="45"/>
      <c r="X350" s="45"/>
    </row>
    <row r="351" spans="1:24" ht="49.15" customHeight="1" thickTop="1" thickBot="1" x14ac:dyDescent="0.25">
      <c r="A351" s="56"/>
      <c r="B351" s="313" t="s">
        <v>525</v>
      </c>
      <c r="C351" s="313">
        <v>11189</v>
      </c>
      <c r="D351" s="295" t="s">
        <v>50</v>
      </c>
      <c r="E351" s="295" t="s">
        <v>2531</v>
      </c>
      <c r="F351" s="313" t="s">
        <v>1096</v>
      </c>
      <c r="G351" s="295"/>
      <c r="H351" s="295" t="s">
        <v>43</v>
      </c>
      <c r="I351" s="325">
        <v>1.05</v>
      </c>
      <c r="J351" s="290">
        <f>VLOOKUP(C351,INSUMO!A:E,5,0)</f>
        <v>300</v>
      </c>
      <c r="K351" s="290">
        <f>SUM(I351*J351)</f>
        <v>315</v>
      </c>
      <c r="N351" s="45"/>
      <c r="O351" s="45"/>
      <c r="P351" s="45"/>
      <c r="Q351" s="45"/>
      <c r="R351" s="45"/>
      <c r="S351" s="45"/>
      <c r="T351" s="45"/>
      <c r="U351" s="45"/>
      <c r="V351" s="45"/>
      <c r="W351" s="45"/>
      <c r="X351" s="45"/>
    </row>
    <row r="352" spans="1:24" ht="26.25" customHeight="1" thickTop="1" thickBot="1" x14ac:dyDescent="0.25">
      <c r="A352" s="56"/>
      <c r="B352" s="332" t="s">
        <v>525</v>
      </c>
      <c r="C352" s="345">
        <v>3895</v>
      </c>
      <c r="D352" s="274" t="s">
        <v>46</v>
      </c>
      <c r="E352" s="274" t="s">
        <v>2532</v>
      </c>
      <c r="F352" s="313" t="s">
        <v>1096</v>
      </c>
      <c r="G352" s="295"/>
      <c r="H352" s="275" t="s">
        <v>43</v>
      </c>
      <c r="I352" s="322">
        <v>1.05</v>
      </c>
      <c r="J352" s="290">
        <f>VLOOKUP(C352,INSUMO!A:E,5,0)</f>
        <v>13.82</v>
      </c>
      <c r="K352" s="290">
        <f t="shared" ref="K352:K354" si="18">SUM(I352*J352)</f>
        <v>14.511000000000001</v>
      </c>
      <c r="N352" s="45"/>
      <c r="O352" s="45"/>
      <c r="P352" s="45"/>
      <c r="Q352" s="45"/>
      <c r="R352" s="45"/>
      <c r="S352" s="45"/>
      <c r="T352" s="45"/>
      <c r="U352" s="45"/>
      <c r="V352" s="45"/>
      <c r="W352" s="45"/>
      <c r="X352" s="45"/>
    </row>
    <row r="353" spans="1:24" ht="26.25" customHeight="1" thickTop="1" thickBot="1" x14ac:dyDescent="0.25">
      <c r="A353" s="56"/>
      <c r="B353" s="332" t="s">
        <v>525</v>
      </c>
      <c r="C353" s="345">
        <v>100</v>
      </c>
      <c r="D353" s="274" t="s">
        <v>46</v>
      </c>
      <c r="E353" s="274" t="s">
        <v>2533</v>
      </c>
      <c r="F353" s="313" t="s">
        <v>1096</v>
      </c>
      <c r="G353" s="295"/>
      <c r="H353" s="275" t="s">
        <v>61</v>
      </c>
      <c r="I353" s="325">
        <v>8.0000000000000002E-3</v>
      </c>
      <c r="J353" s="290">
        <f>VLOOKUP(C353,INSUMO!A:E,5,0)</f>
        <v>50.53</v>
      </c>
      <c r="K353" s="290">
        <f t="shared" si="18"/>
        <v>0.40424000000000004</v>
      </c>
      <c r="N353" s="45"/>
      <c r="O353" s="45"/>
      <c r="P353" s="45"/>
      <c r="Q353" s="45"/>
      <c r="R353" s="45"/>
      <c r="S353" s="45"/>
      <c r="T353" s="45"/>
      <c r="U353" s="45"/>
      <c r="V353" s="45"/>
      <c r="W353" s="45"/>
      <c r="X353" s="45"/>
    </row>
    <row r="354" spans="1:24" ht="26.25" customHeight="1" thickTop="1" thickBot="1" x14ac:dyDescent="0.25">
      <c r="A354" s="56"/>
      <c r="B354" s="332" t="s">
        <v>525</v>
      </c>
      <c r="C354" s="345">
        <v>13284</v>
      </c>
      <c r="D354" s="274" t="s">
        <v>50</v>
      </c>
      <c r="E354" s="274" t="s">
        <v>1108</v>
      </c>
      <c r="F354" s="313" t="s">
        <v>1096</v>
      </c>
      <c r="G354" s="295"/>
      <c r="H354" s="275" t="s">
        <v>94</v>
      </c>
      <c r="I354" s="322">
        <v>3.456</v>
      </c>
      <c r="J354" s="290">
        <f>VLOOKUP(C354,INSUMO!A:E,5,0)</f>
        <v>0.59</v>
      </c>
      <c r="K354" s="290">
        <f t="shared" si="18"/>
        <v>2.03904</v>
      </c>
      <c r="N354" s="45"/>
      <c r="O354" s="45"/>
      <c r="P354" s="45"/>
      <c r="Q354" s="45"/>
      <c r="R354" s="45"/>
      <c r="S354" s="45"/>
      <c r="T354" s="45"/>
      <c r="U354" s="45"/>
      <c r="V354" s="45"/>
      <c r="W354" s="45"/>
      <c r="X354" s="45"/>
    </row>
    <row r="355" spans="1:24" ht="26.25" customHeight="1" thickTop="1" thickBot="1" x14ac:dyDescent="0.25">
      <c r="A355" s="56"/>
      <c r="B355" s="307"/>
      <c r="C355" s="307"/>
      <c r="D355" s="291"/>
      <c r="E355" s="291"/>
      <c r="F355" s="304" t="s">
        <v>527</v>
      </c>
      <c r="G355" s="300"/>
      <c r="H355" s="291" t="s">
        <v>528</v>
      </c>
      <c r="I355" s="323">
        <v>0</v>
      </c>
      <c r="J355" s="291" t="s">
        <v>529</v>
      </c>
      <c r="K355" s="292"/>
      <c r="N355" s="45"/>
      <c r="O355" s="45"/>
      <c r="P355" s="45"/>
      <c r="Q355" s="45"/>
      <c r="R355" s="45"/>
      <c r="S355" s="45"/>
      <c r="T355" s="45"/>
      <c r="U355" s="45"/>
      <c r="V355" s="45"/>
      <c r="W355" s="45"/>
      <c r="X355" s="45"/>
    </row>
    <row r="356" spans="1:24" ht="26.25" customHeight="1" thickTop="1" thickBot="1" x14ac:dyDescent="0.25">
      <c r="A356" s="56"/>
      <c r="B356" s="307"/>
      <c r="C356" s="307"/>
      <c r="D356" s="291"/>
      <c r="E356" s="291"/>
      <c r="F356" s="304" t="s">
        <v>530</v>
      </c>
      <c r="G356" s="300"/>
      <c r="H356" s="291"/>
      <c r="I356" s="304" t="s">
        <v>531</v>
      </c>
      <c r="J356" s="296"/>
      <c r="K356" s="292"/>
      <c r="N356" s="45"/>
      <c r="O356" s="45"/>
      <c r="P356" s="45"/>
      <c r="Q356" s="45"/>
      <c r="R356" s="45"/>
      <c r="S356" s="45"/>
      <c r="T356" s="45"/>
      <c r="U356" s="45"/>
      <c r="V356" s="45"/>
      <c r="W356" s="45"/>
      <c r="X356" s="45"/>
    </row>
    <row r="357" spans="1:24" ht="26.25" customHeight="1" x14ac:dyDescent="0.2">
      <c r="A357" s="56"/>
      <c r="B357" s="308" t="s">
        <v>1136</v>
      </c>
      <c r="C357" s="308"/>
      <c r="D357" s="297"/>
      <c r="E357" s="297"/>
      <c r="F357" s="308"/>
      <c r="G357" s="297"/>
      <c r="H357" s="297"/>
      <c r="I357" s="308"/>
      <c r="J357" s="297"/>
      <c r="K357" s="297"/>
      <c r="N357" s="45"/>
      <c r="O357" s="45"/>
      <c r="P357" s="45"/>
      <c r="Q357" s="45"/>
      <c r="R357" s="45"/>
      <c r="S357" s="45"/>
      <c r="T357" s="45"/>
      <c r="U357" s="45"/>
      <c r="V357" s="45"/>
      <c r="W357" s="45"/>
      <c r="X357" s="45"/>
    </row>
    <row r="358" spans="1:24" ht="26.25" customHeight="1" thickBot="1" x14ac:dyDescent="0.25">
      <c r="A358" s="56"/>
      <c r="B358" s="304" t="s">
        <v>2534</v>
      </c>
      <c r="C358" s="304"/>
      <c r="D358" s="304"/>
      <c r="E358" s="304"/>
      <c r="F358" s="304"/>
      <c r="G358" s="304"/>
      <c r="H358" s="304"/>
      <c r="I358" s="304"/>
      <c r="J358" s="304"/>
      <c r="K358" s="304"/>
      <c r="N358" s="45"/>
      <c r="O358" s="45"/>
      <c r="P358" s="45"/>
      <c r="Q358" s="45"/>
      <c r="R358" s="45"/>
      <c r="S358" s="45"/>
      <c r="T358" s="45"/>
      <c r="U358" s="45"/>
      <c r="V358" s="45"/>
      <c r="W358" s="45"/>
      <c r="X358" s="45"/>
    </row>
    <row r="359" spans="1:24" ht="26.25" customHeight="1" thickTop="1" x14ac:dyDescent="0.2">
      <c r="A359" s="56"/>
      <c r="B359" s="309"/>
      <c r="C359" s="309"/>
      <c r="D359" s="288"/>
      <c r="E359" s="288"/>
      <c r="F359" s="314"/>
      <c r="G359" s="301"/>
      <c r="H359" s="288"/>
      <c r="I359" s="309"/>
      <c r="J359" s="288"/>
      <c r="K359" s="288"/>
      <c r="N359" s="45"/>
      <c r="O359" s="45"/>
      <c r="P359" s="45"/>
      <c r="Q359" s="45"/>
      <c r="R359" s="45"/>
      <c r="S359" s="45"/>
      <c r="T359" s="45"/>
      <c r="U359" s="45"/>
      <c r="V359" s="45"/>
      <c r="W359" s="45"/>
      <c r="X359" s="45"/>
    </row>
    <row r="360" spans="1:24" ht="26.25" customHeight="1" thickTop="1" thickBot="1" x14ac:dyDescent="0.25">
      <c r="A360" s="56"/>
      <c r="B360" s="329" t="s">
        <v>226</v>
      </c>
      <c r="C360" s="319" t="s">
        <v>27</v>
      </c>
      <c r="D360" s="282" t="s">
        <v>28</v>
      </c>
      <c r="E360" s="282" t="s">
        <v>29</v>
      </c>
      <c r="F360" s="310" t="s">
        <v>523</v>
      </c>
      <c r="G360" s="298"/>
      <c r="H360" s="283" t="s">
        <v>30</v>
      </c>
      <c r="I360" s="319" t="s">
        <v>31</v>
      </c>
      <c r="J360" s="284" t="s">
        <v>32</v>
      </c>
      <c r="K360" s="284" t="s">
        <v>34</v>
      </c>
      <c r="N360" s="45"/>
      <c r="O360" s="45"/>
      <c r="P360" s="45"/>
      <c r="Q360" s="45"/>
      <c r="R360" s="45"/>
      <c r="S360" s="45"/>
      <c r="T360" s="45"/>
      <c r="U360" s="45"/>
      <c r="V360" s="45"/>
      <c r="W360" s="45"/>
      <c r="X360" s="45"/>
    </row>
    <row r="361" spans="1:24" ht="26.25" customHeight="1" thickTop="1" thickBot="1" x14ac:dyDescent="0.25">
      <c r="A361" s="56"/>
      <c r="B361" s="330" t="s">
        <v>524</v>
      </c>
      <c r="C361" s="343" t="s">
        <v>1021</v>
      </c>
      <c r="D361" s="285" t="s">
        <v>73</v>
      </c>
      <c r="E361" s="285" t="s">
        <v>1022</v>
      </c>
      <c r="F361" s="311" t="s">
        <v>590</v>
      </c>
      <c r="G361" s="294"/>
      <c r="H361" s="286" t="s">
        <v>43</v>
      </c>
      <c r="I361" s="320">
        <v>1</v>
      </c>
      <c r="J361" s="287">
        <f>SUM(K362:K367)</f>
        <v>712.30669999999998</v>
      </c>
      <c r="K361" s="287">
        <f>SUM(J361*I361)</f>
        <v>712.30669999999998</v>
      </c>
      <c r="N361" s="45"/>
      <c r="O361" s="45"/>
      <c r="P361" s="45"/>
      <c r="Q361" s="45"/>
      <c r="R361" s="45"/>
      <c r="S361" s="45"/>
      <c r="T361" s="45"/>
      <c r="U361" s="45"/>
      <c r="V361" s="45"/>
      <c r="W361" s="45"/>
      <c r="X361" s="45"/>
    </row>
    <row r="362" spans="1:24" ht="26.25" customHeight="1" thickTop="1" thickBot="1" x14ac:dyDescent="0.25">
      <c r="A362" s="56"/>
      <c r="B362" s="331" t="s">
        <v>535</v>
      </c>
      <c r="C362" s="344">
        <v>88309</v>
      </c>
      <c r="D362" s="271" t="s">
        <v>50</v>
      </c>
      <c r="E362" s="271" t="s">
        <v>558</v>
      </c>
      <c r="F362" s="312" t="s">
        <v>2641</v>
      </c>
      <c r="G362" s="293"/>
      <c r="H362" s="272" t="s">
        <v>533</v>
      </c>
      <c r="I362" s="324">
        <v>2.38</v>
      </c>
      <c r="J362" s="302">
        <f>VLOOKUP(C362,COMPOSICAO!A:D,4,0)</f>
        <v>38.89</v>
      </c>
      <c r="K362" s="289">
        <f>SUM(J362*I362)</f>
        <v>92.558199999999999</v>
      </c>
      <c r="N362" s="45"/>
      <c r="O362" s="45"/>
      <c r="P362" s="45"/>
      <c r="Q362" s="45"/>
      <c r="R362" s="45"/>
      <c r="S362" s="45"/>
      <c r="T362" s="45"/>
      <c r="U362" s="45"/>
      <c r="V362" s="45"/>
      <c r="W362" s="45"/>
      <c r="X362" s="45"/>
    </row>
    <row r="363" spans="1:24" ht="26.25" customHeight="1" thickTop="1" thickBot="1" x14ac:dyDescent="0.25">
      <c r="A363" s="56"/>
      <c r="B363" s="331" t="s">
        <v>535</v>
      </c>
      <c r="C363" s="344">
        <v>88316</v>
      </c>
      <c r="D363" s="271" t="s">
        <v>50</v>
      </c>
      <c r="E363" s="271" t="s">
        <v>543</v>
      </c>
      <c r="F363" s="312" t="s">
        <v>2641</v>
      </c>
      <c r="G363" s="293"/>
      <c r="H363" s="272" t="s">
        <v>533</v>
      </c>
      <c r="I363" s="321">
        <v>1.9</v>
      </c>
      <c r="J363" s="302">
        <f>VLOOKUP(C363,COMPOSICAO!A:D,4,0)</f>
        <v>30.51</v>
      </c>
      <c r="K363" s="289">
        <f>SUM(J363*I363)</f>
        <v>57.969000000000001</v>
      </c>
      <c r="N363" s="45"/>
      <c r="O363" s="45"/>
      <c r="P363" s="45"/>
      <c r="Q363" s="45"/>
      <c r="R363" s="45"/>
      <c r="S363" s="45"/>
      <c r="T363" s="45"/>
      <c r="U363" s="45"/>
      <c r="V363" s="45"/>
      <c r="W363" s="45"/>
      <c r="X363" s="45"/>
    </row>
    <row r="364" spans="1:24" ht="26.25" customHeight="1" thickTop="1" thickBot="1" x14ac:dyDescent="0.25">
      <c r="A364" s="56"/>
      <c r="B364" s="332" t="s">
        <v>525</v>
      </c>
      <c r="C364" s="345">
        <v>12929</v>
      </c>
      <c r="D364" s="274" t="s">
        <v>42</v>
      </c>
      <c r="E364" s="274" t="s">
        <v>596</v>
      </c>
      <c r="F364" s="313" t="s">
        <v>1096</v>
      </c>
      <c r="G364" s="295"/>
      <c r="H364" s="275" t="s">
        <v>43</v>
      </c>
      <c r="I364" s="325">
        <v>1</v>
      </c>
      <c r="J364" s="290">
        <v>556.38</v>
      </c>
      <c r="K364" s="290">
        <f>SUM(I364*J364)</f>
        <v>556.38</v>
      </c>
      <c r="N364" s="45"/>
      <c r="O364" s="45"/>
      <c r="P364" s="45"/>
      <c r="Q364" s="45"/>
      <c r="R364" s="45"/>
      <c r="S364" s="45"/>
      <c r="T364" s="45"/>
      <c r="U364" s="45"/>
      <c r="V364" s="45"/>
      <c r="W364" s="45"/>
      <c r="X364" s="45"/>
    </row>
    <row r="365" spans="1:24" ht="26.25" customHeight="1" thickTop="1" thickBot="1" x14ac:dyDescent="0.25">
      <c r="A365" s="56"/>
      <c r="B365" s="332" t="s">
        <v>525</v>
      </c>
      <c r="C365" s="345">
        <v>4721</v>
      </c>
      <c r="D365" s="274" t="s">
        <v>50</v>
      </c>
      <c r="E365" s="274" t="s">
        <v>560</v>
      </c>
      <c r="F365" s="313" t="s">
        <v>1096</v>
      </c>
      <c r="G365" s="295"/>
      <c r="H365" s="275" t="s">
        <v>61</v>
      </c>
      <c r="I365" s="322">
        <v>0.01</v>
      </c>
      <c r="J365" s="290">
        <f>VLOOKUP(C365,INSUMO!A:E,5,0)</f>
        <v>112.95</v>
      </c>
      <c r="K365" s="290">
        <f t="shared" ref="K365:K367" si="19">SUM(I365*J365)</f>
        <v>1.1294999999999999</v>
      </c>
      <c r="N365" s="45"/>
      <c r="O365" s="45"/>
      <c r="P365" s="45"/>
      <c r="Q365" s="45"/>
      <c r="R365" s="45"/>
      <c r="S365" s="45"/>
      <c r="T365" s="45"/>
      <c r="U365" s="45"/>
      <c r="V365" s="45"/>
      <c r="W365" s="45"/>
      <c r="X365" s="45"/>
    </row>
    <row r="366" spans="1:24" ht="26.25" customHeight="1" thickTop="1" thickBot="1" x14ac:dyDescent="0.25">
      <c r="A366" s="56"/>
      <c r="B366" s="332" t="s">
        <v>525</v>
      </c>
      <c r="C366" s="345">
        <v>370</v>
      </c>
      <c r="D366" s="274" t="s">
        <v>50</v>
      </c>
      <c r="E366" s="274" t="s">
        <v>635</v>
      </c>
      <c r="F366" s="313" t="s">
        <v>1096</v>
      </c>
      <c r="G366" s="295"/>
      <c r="H366" s="275" t="s">
        <v>61</v>
      </c>
      <c r="I366" s="322">
        <v>0.01</v>
      </c>
      <c r="J366" s="290">
        <f>VLOOKUP(C366,INSUMO!A:E,5,0)</f>
        <v>105</v>
      </c>
      <c r="K366" s="290">
        <f t="shared" si="19"/>
        <v>1.05</v>
      </c>
      <c r="N366" s="45"/>
      <c r="O366" s="45"/>
      <c r="P366" s="45"/>
      <c r="Q366" s="45"/>
      <c r="R366" s="45"/>
      <c r="S366" s="45"/>
      <c r="T366" s="45"/>
      <c r="U366" s="45"/>
      <c r="V366" s="45"/>
      <c r="W366" s="45"/>
      <c r="X366" s="45"/>
    </row>
    <row r="367" spans="1:24" ht="26.25" customHeight="1" thickTop="1" thickBot="1" x14ac:dyDescent="0.25">
      <c r="A367" s="56"/>
      <c r="B367" s="332" t="s">
        <v>525</v>
      </c>
      <c r="C367" s="345">
        <v>1379</v>
      </c>
      <c r="D367" s="274" t="s">
        <v>50</v>
      </c>
      <c r="E367" s="274" t="s">
        <v>634</v>
      </c>
      <c r="F367" s="313" t="s">
        <v>1096</v>
      </c>
      <c r="G367" s="295"/>
      <c r="H367" s="275" t="s">
        <v>94</v>
      </c>
      <c r="I367" s="322">
        <v>4.5999999999999996</v>
      </c>
      <c r="J367" s="290">
        <v>0.7</v>
      </c>
      <c r="K367" s="290">
        <f t="shared" si="19"/>
        <v>3.2199999999999998</v>
      </c>
      <c r="N367" s="45"/>
      <c r="O367" s="45"/>
      <c r="P367" s="45"/>
      <c r="Q367" s="45"/>
      <c r="R367" s="45"/>
      <c r="S367" s="45"/>
      <c r="T367" s="45"/>
      <c r="U367" s="45"/>
      <c r="V367" s="45"/>
      <c r="W367" s="45"/>
      <c r="X367" s="45"/>
    </row>
    <row r="368" spans="1:24" ht="26.25" customHeight="1" thickTop="1" thickBot="1" x14ac:dyDescent="0.25">
      <c r="A368" s="56"/>
      <c r="B368" s="307"/>
      <c r="C368" s="307"/>
      <c r="D368" s="291"/>
      <c r="E368" s="291"/>
      <c r="F368" s="304" t="s">
        <v>527</v>
      </c>
      <c r="G368" s="300"/>
      <c r="H368" s="291" t="s">
        <v>528</v>
      </c>
      <c r="I368" s="323">
        <v>0</v>
      </c>
      <c r="J368" s="291" t="s">
        <v>529</v>
      </c>
      <c r="K368" s="292"/>
      <c r="N368" s="45"/>
      <c r="O368" s="45"/>
      <c r="P368" s="45"/>
      <c r="Q368" s="45"/>
      <c r="R368" s="45"/>
      <c r="S368" s="45"/>
      <c r="T368" s="45"/>
      <c r="U368" s="45"/>
      <c r="V368" s="45"/>
      <c r="W368" s="45"/>
      <c r="X368" s="45"/>
    </row>
    <row r="369" spans="1:24" ht="26.25" customHeight="1" thickTop="1" thickBot="1" x14ac:dyDescent="0.25">
      <c r="A369" s="56"/>
      <c r="B369" s="307"/>
      <c r="C369" s="307"/>
      <c r="D369" s="291"/>
      <c r="E369" s="291"/>
      <c r="F369" s="304" t="s">
        <v>530</v>
      </c>
      <c r="G369" s="300"/>
      <c r="H369" s="291"/>
      <c r="I369" s="304" t="s">
        <v>531</v>
      </c>
      <c r="J369" s="296"/>
      <c r="K369" s="292"/>
      <c r="N369" s="45"/>
      <c r="O369" s="45"/>
      <c r="P369" s="45"/>
      <c r="Q369" s="45"/>
      <c r="R369" s="45"/>
      <c r="S369" s="45"/>
      <c r="T369" s="45"/>
      <c r="U369" s="45"/>
      <c r="V369" s="45"/>
      <c r="W369" s="45"/>
      <c r="X369" s="45"/>
    </row>
    <row r="370" spans="1:24" ht="26.25" customHeight="1" x14ac:dyDescent="0.2">
      <c r="A370" s="56"/>
      <c r="B370" s="308" t="s">
        <v>1136</v>
      </c>
      <c r="C370" s="308"/>
      <c r="D370" s="297"/>
      <c r="E370" s="297"/>
      <c r="F370" s="308"/>
      <c r="G370" s="297"/>
      <c r="H370" s="297"/>
      <c r="I370" s="308"/>
      <c r="J370" s="297"/>
      <c r="K370" s="297"/>
      <c r="N370" s="45"/>
      <c r="O370" s="45"/>
      <c r="P370" s="45"/>
      <c r="Q370" s="45"/>
      <c r="R370" s="45"/>
      <c r="S370" s="45"/>
      <c r="T370" s="45"/>
      <c r="U370" s="45"/>
      <c r="V370" s="45"/>
      <c r="W370" s="45"/>
      <c r="X370" s="45"/>
    </row>
    <row r="371" spans="1:24" ht="26.25" customHeight="1" thickBot="1" x14ac:dyDescent="0.25">
      <c r="A371" s="56"/>
      <c r="B371" s="304" t="s">
        <v>1151</v>
      </c>
      <c r="C371" s="304"/>
      <c r="D371" s="304"/>
      <c r="E371" s="304"/>
      <c r="F371" s="304"/>
      <c r="G371" s="304"/>
      <c r="H371" s="304"/>
      <c r="I371" s="304"/>
      <c r="J371" s="304"/>
      <c r="K371" s="304"/>
      <c r="N371" s="45"/>
      <c r="O371" s="45"/>
      <c r="P371" s="45"/>
      <c r="Q371" s="45"/>
      <c r="R371" s="45"/>
      <c r="S371" s="45"/>
      <c r="T371" s="45"/>
      <c r="U371" s="45"/>
      <c r="V371" s="45"/>
      <c r="W371" s="45"/>
      <c r="X371" s="45"/>
    </row>
    <row r="372" spans="1:24" ht="26.25" customHeight="1" thickTop="1" x14ac:dyDescent="0.2">
      <c r="A372" s="56"/>
      <c r="B372" s="309"/>
      <c r="C372" s="309"/>
      <c r="D372" s="288"/>
      <c r="E372" s="288"/>
      <c r="F372" s="314"/>
      <c r="G372" s="301"/>
      <c r="H372" s="288"/>
      <c r="I372" s="309"/>
      <c r="J372" s="288"/>
      <c r="K372" s="288"/>
      <c r="N372" s="45"/>
      <c r="O372" s="45"/>
      <c r="P372" s="45"/>
      <c r="Q372" s="45"/>
      <c r="R372" s="45"/>
      <c r="S372" s="45"/>
      <c r="T372" s="45"/>
      <c r="U372" s="45"/>
      <c r="V372" s="45"/>
      <c r="W372" s="45"/>
      <c r="X372" s="45"/>
    </row>
    <row r="373" spans="1:24" ht="26.25" customHeight="1" thickTop="1" thickBot="1" x14ac:dyDescent="0.25">
      <c r="A373" s="56"/>
      <c r="B373" s="329" t="s">
        <v>229</v>
      </c>
      <c r="C373" s="319" t="s">
        <v>27</v>
      </c>
      <c r="D373" s="282" t="s">
        <v>28</v>
      </c>
      <c r="E373" s="282" t="s">
        <v>29</v>
      </c>
      <c r="F373" s="310" t="s">
        <v>523</v>
      </c>
      <c r="G373" s="298"/>
      <c r="H373" s="283" t="s">
        <v>30</v>
      </c>
      <c r="I373" s="319" t="s">
        <v>31</v>
      </c>
      <c r="J373" s="284" t="s">
        <v>32</v>
      </c>
      <c r="K373" s="284" t="s">
        <v>34</v>
      </c>
      <c r="N373" s="45"/>
      <c r="O373" s="45"/>
      <c r="P373" s="45"/>
      <c r="Q373" s="45"/>
      <c r="R373" s="45"/>
      <c r="S373" s="45"/>
      <c r="T373" s="45"/>
      <c r="U373" s="45"/>
      <c r="V373" s="45"/>
      <c r="W373" s="45"/>
      <c r="X373" s="45"/>
    </row>
    <row r="374" spans="1:24" ht="26.25" customHeight="1" thickTop="1" thickBot="1" x14ac:dyDescent="0.25">
      <c r="A374" s="56"/>
      <c r="B374" s="330" t="s">
        <v>524</v>
      </c>
      <c r="C374" s="343" t="s">
        <v>1034</v>
      </c>
      <c r="D374" s="285" t="s">
        <v>73</v>
      </c>
      <c r="E374" s="285" t="s">
        <v>230</v>
      </c>
      <c r="F374" s="311" t="s">
        <v>590</v>
      </c>
      <c r="G374" s="294"/>
      <c r="H374" s="286" t="s">
        <v>52</v>
      </c>
      <c r="I374" s="326">
        <v>1</v>
      </c>
      <c r="J374" s="287">
        <f>SUM(K375:K377)</f>
        <v>508.89499999999998</v>
      </c>
      <c r="K374" s="287">
        <f>SUM(J374*I374)</f>
        <v>508.89499999999998</v>
      </c>
      <c r="N374" s="45"/>
      <c r="O374" s="45"/>
      <c r="P374" s="45"/>
      <c r="Q374" s="45"/>
      <c r="R374" s="45"/>
      <c r="S374" s="45"/>
      <c r="T374" s="45"/>
      <c r="U374" s="45"/>
      <c r="V374" s="45"/>
      <c r="W374" s="45"/>
      <c r="X374" s="45"/>
    </row>
    <row r="375" spans="1:24" ht="26.25" customHeight="1" thickTop="1" thickBot="1" x14ac:dyDescent="0.25">
      <c r="A375" s="56"/>
      <c r="B375" s="331" t="s">
        <v>535</v>
      </c>
      <c r="C375" s="344">
        <v>88315</v>
      </c>
      <c r="D375" s="271" t="s">
        <v>50</v>
      </c>
      <c r="E375" s="271" t="s">
        <v>843</v>
      </c>
      <c r="F375" s="312" t="s">
        <v>2641</v>
      </c>
      <c r="G375" s="293"/>
      <c r="H375" s="272" t="s">
        <v>533</v>
      </c>
      <c r="I375" s="321">
        <v>1.5</v>
      </c>
      <c r="J375" s="302">
        <f>VLOOKUP(C375,COMPOSICAO!A:D,4,0)</f>
        <v>38.619999999999997</v>
      </c>
      <c r="K375" s="290">
        <f>SUM(I375*J375)</f>
        <v>57.929999999999993</v>
      </c>
      <c r="N375" s="45"/>
      <c r="O375" s="45"/>
      <c r="P375" s="45"/>
      <c r="Q375" s="45"/>
      <c r="R375" s="45"/>
      <c r="S375" s="45"/>
      <c r="T375" s="45"/>
      <c r="U375" s="45"/>
      <c r="V375" s="45"/>
      <c r="W375" s="45"/>
      <c r="X375" s="45"/>
    </row>
    <row r="376" spans="1:24" ht="26.25" customHeight="1" thickTop="1" thickBot="1" x14ac:dyDescent="0.25">
      <c r="A376" s="56"/>
      <c r="B376" s="331" t="s">
        <v>535</v>
      </c>
      <c r="C376" s="344">
        <v>88251</v>
      </c>
      <c r="D376" s="271" t="s">
        <v>50</v>
      </c>
      <c r="E376" s="271" t="s">
        <v>1111</v>
      </c>
      <c r="F376" s="312" t="s">
        <v>2641</v>
      </c>
      <c r="G376" s="293"/>
      <c r="H376" s="272" t="s">
        <v>533</v>
      </c>
      <c r="I376" s="321">
        <v>1.5</v>
      </c>
      <c r="J376" s="302">
        <f>VLOOKUP(C376,COMPOSICAO!A:D,4,0)</f>
        <v>31.37</v>
      </c>
      <c r="K376" s="290">
        <f>SUM(I376*J376)</f>
        <v>47.055</v>
      </c>
      <c r="N376" s="45"/>
      <c r="O376" s="45"/>
      <c r="P376" s="45"/>
      <c r="Q376" s="45"/>
      <c r="R376" s="45"/>
      <c r="S376" s="45"/>
      <c r="T376" s="45"/>
      <c r="U376" s="45"/>
      <c r="V376" s="45"/>
      <c r="W376" s="45"/>
      <c r="X376" s="45"/>
    </row>
    <row r="377" spans="1:24" ht="26.25" customHeight="1" thickTop="1" thickBot="1" x14ac:dyDescent="0.25">
      <c r="A377" s="56"/>
      <c r="B377" s="332" t="s">
        <v>525</v>
      </c>
      <c r="C377" s="345" t="s">
        <v>598</v>
      </c>
      <c r="D377" s="274" t="s">
        <v>40</v>
      </c>
      <c r="E377" s="274" t="s">
        <v>2689</v>
      </c>
      <c r="F377" s="313" t="s">
        <v>1096</v>
      </c>
      <c r="G377" s="295"/>
      <c r="H377" s="275" t="s">
        <v>52</v>
      </c>
      <c r="I377" s="322">
        <v>1</v>
      </c>
      <c r="J377" s="290">
        <v>403.91</v>
      </c>
      <c r="K377" s="290">
        <f t="shared" ref="K377" si="20">SUM(I377*J377)</f>
        <v>403.91</v>
      </c>
      <c r="N377" s="45"/>
      <c r="O377" s="45"/>
      <c r="P377" s="45"/>
      <c r="Q377" s="45"/>
      <c r="R377" s="45"/>
      <c r="S377" s="45"/>
      <c r="T377" s="45"/>
      <c r="U377" s="45"/>
      <c r="V377" s="45"/>
      <c r="W377" s="45"/>
      <c r="X377" s="45"/>
    </row>
    <row r="378" spans="1:24" ht="26.25" customHeight="1" thickTop="1" thickBot="1" x14ac:dyDescent="0.25">
      <c r="A378" s="56"/>
      <c r="B378" s="307"/>
      <c r="C378" s="307"/>
      <c r="D378" s="291"/>
      <c r="E378" s="291"/>
      <c r="F378" s="304" t="s">
        <v>527</v>
      </c>
      <c r="G378" s="300"/>
      <c r="H378" s="291" t="s">
        <v>528</v>
      </c>
      <c r="I378" s="327">
        <v>0</v>
      </c>
      <c r="J378" s="296" t="s">
        <v>529</v>
      </c>
      <c r="K378" s="292"/>
      <c r="N378" s="45"/>
      <c r="O378" s="45"/>
      <c r="P378" s="45"/>
      <c r="Q378" s="45"/>
      <c r="R378" s="45"/>
      <c r="S378" s="45"/>
      <c r="T378" s="45"/>
      <c r="U378" s="45"/>
      <c r="V378" s="45"/>
      <c r="W378" s="45"/>
      <c r="X378" s="45"/>
    </row>
    <row r="379" spans="1:24" ht="26.25" customHeight="1" thickTop="1" thickBot="1" x14ac:dyDescent="0.25">
      <c r="A379" s="56"/>
      <c r="B379" s="304"/>
      <c r="C379" s="304"/>
      <c r="D379" s="296"/>
      <c r="E379" s="296"/>
      <c r="F379" s="304" t="s">
        <v>530</v>
      </c>
      <c r="G379" s="300"/>
      <c r="H379" s="296"/>
      <c r="I379" s="304" t="s">
        <v>531</v>
      </c>
      <c r="J379" s="296"/>
      <c r="K379" s="300"/>
      <c r="N379" s="45"/>
      <c r="O379" s="45"/>
      <c r="P379" s="45"/>
      <c r="Q379" s="45"/>
      <c r="R379" s="45"/>
      <c r="S379" s="45"/>
      <c r="T379" s="45"/>
      <c r="U379" s="45"/>
      <c r="V379" s="45"/>
      <c r="W379" s="45"/>
      <c r="X379" s="45"/>
    </row>
    <row r="380" spans="1:24" ht="40.9" customHeight="1" x14ac:dyDescent="0.2">
      <c r="A380" s="56"/>
      <c r="B380" s="308" t="s">
        <v>1136</v>
      </c>
      <c r="C380" s="308"/>
      <c r="D380" s="297"/>
      <c r="E380" s="297"/>
      <c r="F380" s="308"/>
      <c r="G380" s="297"/>
      <c r="H380" s="297"/>
      <c r="I380" s="308"/>
      <c r="J380" s="297"/>
      <c r="K380" s="297"/>
      <c r="N380" s="45"/>
      <c r="O380" s="45"/>
      <c r="P380" s="45"/>
      <c r="Q380" s="45"/>
      <c r="R380" s="45"/>
      <c r="S380" s="45"/>
      <c r="T380" s="45"/>
      <c r="U380" s="45"/>
      <c r="V380" s="45"/>
      <c r="W380" s="45"/>
      <c r="X380" s="45"/>
    </row>
    <row r="381" spans="1:24" ht="26.25" customHeight="1" thickBot="1" x14ac:dyDescent="0.25">
      <c r="A381" s="56"/>
      <c r="B381" s="304" t="s">
        <v>1152</v>
      </c>
      <c r="C381" s="304"/>
      <c r="D381" s="304"/>
      <c r="E381" s="304"/>
      <c r="F381" s="304"/>
      <c r="G381" s="304"/>
      <c r="H381" s="304"/>
      <c r="I381" s="304"/>
      <c r="J381" s="304"/>
      <c r="K381" s="304"/>
      <c r="N381" s="45"/>
      <c r="O381" s="45"/>
      <c r="P381" s="45"/>
      <c r="Q381" s="45"/>
      <c r="R381" s="45"/>
      <c r="S381" s="45"/>
      <c r="T381" s="45"/>
      <c r="U381" s="45"/>
      <c r="V381" s="45"/>
      <c r="W381" s="45"/>
      <c r="X381" s="45"/>
    </row>
    <row r="382" spans="1:24" ht="39" customHeight="1" thickTop="1" x14ac:dyDescent="0.2">
      <c r="A382" s="56"/>
      <c r="B382" s="309"/>
      <c r="C382" s="309"/>
      <c r="D382" s="288"/>
      <c r="E382" s="288"/>
      <c r="F382" s="314"/>
      <c r="G382" s="301"/>
      <c r="H382" s="288"/>
      <c r="I382" s="309"/>
      <c r="J382" s="288"/>
      <c r="K382" s="288"/>
      <c r="N382" s="45"/>
      <c r="O382" s="45"/>
      <c r="P382" s="45"/>
      <c r="Q382" s="45"/>
      <c r="R382" s="45"/>
      <c r="S382" s="45"/>
      <c r="T382" s="45"/>
      <c r="U382" s="45"/>
      <c r="V382" s="45"/>
      <c r="W382" s="45"/>
      <c r="X382" s="45"/>
    </row>
    <row r="383" spans="1:24" ht="26.25" customHeight="1" thickTop="1" thickBot="1" x14ac:dyDescent="0.25">
      <c r="A383" s="56"/>
      <c r="B383" s="329" t="s">
        <v>232</v>
      </c>
      <c r="C383" s="319" t="s">
        <v>27</v>
      </c>
      <c r="D383" s="282" t="s">
        <v>28</v>
      </c>
      <c r="E383" s="282" t="s">
        <v>29</v>
      </c>
      <c r="F383" s="310" t="s">
        <v>523</v>
      </c>
      <c r="G383" s="298"/>
      <c r="H383" s="283" t="s">
        <v>30</v>
      </c>
      <c r="I383" s="319" t="s">
        <v>31</v>
      </c>
      <c r="J383" s="284" t="s">
        <v>32</v>
      </c>
      <c r="K383" s="284" t="s">
        <v>34</v>
      </c>
      <c r="N383" s="45"/>
      <c r="O383" s="45"/>
      <c r="P383" s="45"/>
      <c r="Q383" s="45"/>
      <c r="R383" s="45"/>
      <c r="S383" s="45"/>
      <c r="T383" s="45"/>
      <c r="U383" s="45"/>
      <c r="V383" s="45"/>
      <c r="W383" s="45"/>
      <c r="X383" s="45"/>
    </row>
    <row r="384" spans="1:24" ht="26.25" customHeight="1" thickTop="1" thickBot="1" x14ac:dyDescent="0.25">
      <c r="A384" s="56"/>
      <c r="B384" s="330" t="s">
        <v>524</v>
      </c>
      <c r="C384" s="343" t="s">
        <v>1027</v>
      </c>
      <c r="D384" s="285" t="s">
        <v>73</v>
      </c>
      <c r="E384" s="285" t="s">
        <v>1028</v>
      </c>
      <c r="F384" s="311" t="s">
        <v>637</v>
      </c>
      <c r="G384" s="294"/>
      <c r="H384" s="286" t="s">
        <v>52</v>
      </c>
      <c r="I384" s="326">
        <v>1</v>
      </c>
      <c r="J384" s="287">
        <f>SUM(K385:K386)</f>
        <v>115.34700000000001</v>
      </c>
      <c r="K384" s="287">
        <f>SUM(J384*I384)</f>
        <v>115.34700000000001</v>
      </c>
      <c r="N384" s="45"/>
      <c r="O384" s="45"/>
      <c r="P384" s="45"/>
      <c r="Q384" s="45"/>
      <c r="R384" s="45"/>
      <c r="S384" s="45"/>
      <c r="T384" s="45"/>
      <c r="U384" s="45"/>
      <c r="V384" s="45"/>
      <c r="W384" s="45"/>
      <c r="X384" s="45"/>
    </row>
    <row r="385" spans="1:24" ht="15.75" customHeight="1" thickTop="1" thickBot="1" x14ac:dyDescent="0.25">
      <c r="A385" s="56"/>
      <c r="B385" s="331" t="s">
        <v>535</v>
      </c>
      <c r="C385" s="344">
        <v>88309</v>
      </c>
      <c r="D385" s="271" t="s">
        <v>50</v>
      </c>
      <c r="E385" s="271" t="s">
        <v>558</v>
      </c>
      <c r="F385" s="312" t="s">
        <v>2641</v>
      </c>
      <c r="G385" s="293"/>
      <c r="H385" s="272" t="s">
        <v>533</v>
      </c>
      <c r="I385" s="321">
        <v>0.3</v>
      </c>
      <c r="J385" s="302">
        <f>VLOOKUP(C385,COMPOSICAO!A:D,4,0)</f>
        <v>38.89</v>
      </c>
      <c r="K385" s="289">
        <f>SUM(J385*I385)</f>
        <v>11.667</v>
      </c>
      <c r="N385" s="45"/>
      <c r="O385" s="45"/>
      <c r="P385" s="45"/>
      <c r="Q385" s="45"/>
      <c r="R385" s="45"/>
      <c r="S385" s="45"/>
      <c r="T385" s="45"/>
      <c r="U385" s="45"/>
      <c r="V385" s="45"/>
      <c r="W385" s="45"/>
      <c r="X385" s="45"/>
    </row>
    <row r="386" spans="1:24" ht="26.25" customHeight="1" thickTop="1" thickBot="1" x14ac:dyDescent="0.25">
      <c r="A386" s="56"/>
      <c r="B386" s="332" t="s">
        <v>525</v>
      </c>
      <c r="C386" s="345">
        <v>2062</v>
      </c>
      <c r="D386" s="274" t="s">
        <v>42</v>
      </c>
      <c r="E386" s="274" t="s">
        <v>599</v>
      </c>
      <c r="F386" s="313" t="s">
        <v>1096</v>
      </c>
      <c r="G386" s="295"/>
      <c r="H386" s="275" t="s">
        <v>231</v>
      </c>
      <c r="I386" s="322">
        <v>1</v>
      </c>
      <c r="J386" s="290">
        <v>103.68</v>
      </c>
      <c r="K386" s="290">
        <f>SUM(J386*I386)</f>
        <v>103.68</v>
      </c>
      <c r="N386" s="45"/>
      <c r="O386" s="45"/>
      <c r="P386" s="45"/>
      <c r="Q386" s="45"/>
      <c r="R386" s="45"/>
      <c r="S386" s="45"/>
      <c r="T386" s="45"/>
      <c r="U386" s="45"/>
      <c r="V386" s="45"/>
      <c r="W386" s="45"/>
      <c r="X386" s="45"/>
    </row>
    <row r="387" spans="1:24" ht="26.25" customHeight="1" thickTop="1" thickBot="1" x14ac:dyDescent="0.25">
      <c r="A387" s="56"/>
      <c r="B387" s="307"/>
      <c r="C387" s="307"/>
      <c r="D387" s="291"/>
      <c r="E387" s="291"/>
      <c r="F387" s="304" t="s">
        <v>527</v>
      </c>
      <c r="G387" s="300"/>
      <c r="H387" s="291" t="s">
        <v>528</v>
      </c>
      <c r="I387" s="323">
        <v>0</v>
      </c>
      <c r="J387" s="291" t="s">
        <v>529</v>
      </c>
      <c r="K387" s="292"/>
      <c r="N387" s="45"/>
      <c r="O387" s="45"/>
      <c r="P387" s="45"/>
      <c r="Q387" s="45"/>
      <c r="R387" s="45"/>
      <c r="S387" s="45"/>
      <c r="T387" s="45"/>
      <c r="U387" s="45"/>
      <c r="V387" s="45"/>
      <c r="W387" s="45"/>
      <c r="X387" s="45"/>
    </row>
    <row r="388" spans="1:24" ht="26.25" customHeight="1" thickTop="1" thickBot="1" x14ac:dyDescent="0.25">
      <c r="A388" s="56"/>
      <c r="B388" s="307"/>
      <c r="C388" s="307"/>
      <c r="D388" s="291"/>
      <c r="E388" s="291"/>
      <c r="F388" s="304" t="s">
        <v>530</v>
      </c>
      <c r="G388" s="300"/>
      <c r="H388" s="291"/>
      <c r="I388" s="304" t="s">
        <v>531</v>
      </c>
      <c r="J388" s="296"/>
      <c r="K388" s="292"/>
      <c r="N388" s="45"/>
      <c r="O388" s="45"/>
      <c r="P388" s="45"/>
      <c r="Q388" s="45"/>
      <c r="R388" s="45"/>
      <c r="S388" s="45"/>
      <c r="T388" s="45"/>
      <c r="U388" s="45"/>
      <c r="V388" s="45"/>
      <c r="W388" s="45"/>
      <c r="X388" s="45"/>
    </row>
    <row r="389" spans="1:24" ht="26.25" customHeight="1" x14ac:dyDescent="0.2">
      <c r="A389" s="56"/>
      <c r="B389" s="308" t="s">
        <v>1136</v>
      </c>
      <c r="C389" s="308"/>
      <c r="D389" s="297"/>
      <c r="E389" s="297"/>
      <c r="F389" s="308"/>
      <c r="G389" s="297"/>
      <c r="H389" s="297"/>
      <c r="I389" s="308"/>
      <c r="J389" s="297"/>
      <c r="K389" s="297"/>
      <c r="N389" s="45"/>
      <c r="O389" s="45"/>
      <c r="P389" s="45"/>
      <c r="Q389" s="45"/>
      <c r="R389" s="45"/>
      <c r="S389" s="45"/>
      <c r="T389" s="45"/>
      <c r="U389" s="45"/>
      <c r="V389" s="45"/>
      <c r="W389" s="45"/>
      <c r="X389" s="45"/>
    </row>
    <row r="390" spans="1:24" ht="26.25" customHeight="1" thickBot="1" x14ac:dyDescent="0.25">
      <c r="A390" s="56"/>
      <c r="B390" s="304" t="s">
        <v>1163</v>
      </c>
      <c r="C390" s="304"/>
      <c r="D390" s="304"/>
      <c r="E390" s="304"/>
      <c r="F390" s="304"/>
      <c r="G390" s="304"/>
      <c r="H390" s="304"/>
      <c r="I390" s="304"/>
      <c r="J390" s="304"/>
      <c r="K390" s="304"/>
      <c r="N390" s="45"/>
      <c r="O390" s="45"/>
      <c r="P390" s="45"/>
      <c r="Q390" s="45"/>
      <c r="R390" s="45"/>
      <c r="S390" s="45"/>
      <c r="T390" s="45"/>
      <c r="U390" s="45"/>
      <c r="V390" s="45"/>
      <c r="W390" s="45"/>
      <c r="X390" s="45"/>
    </row>
    <row r="391" spans="1:24" ht="26.25" customHeight="1" thickTop="1" x14ac:dyDescent="0.2">
      <c r="A391" s="56"/>
      <c r="B391" s="309"/>
      <c r="C391" s="309"/>
      <c r="D391" s="288"/>
      <c r="E391" s="288"/>
      <c r="F391" s="314"/>
      <c r="G391" s="301"/>
      <c r="H391" s="288"/>
      <c r="I391" s="309"/>
      <c r="J391" s="288"/>
      <c r="K391" s="288"/>
      <c r="N391" s="45"/>
      <c r="O391" s="45"/>
      <c r="P391" s="45"/>
      <c r="Q391" s="45"/>
      <c r="R391" s="45"/>
      <c r="S391" s="45"/>
      <c r="T391" s="45"/>
      <c r="U391" s="45"/>
      <c r="V391" s="45"/>
      <c r="W391" s="45"/>
      <c r="X391" s="45"/>
    </row>
    <row r="392" spans="1:24" ht="26.25" customHeight="1" thickTop="1" thickBot="1" x14ac:dyDescent="0.25">
      <c r="A392" s="56"/>
      <c r="B392" s="329" t="s">
        <v>233</v>
      </c>
      <c r="C392" s="319" t="s">
        <v>27</v>
      </c>
      <c r="D392" s="282" t="s">
        <v>28</v>
      </c>
      <c r="E392" s="282" t="s">
        <v>29</v>
      </c>
      <c r="F392" s="310" t="s">
        <v>523</v>
      </c>
      <c r="G392" s="298"/>
      <c r="H392" s="283" t="s">
        <v>30</v>
      </c>
      <c r="I392" s="319" t="s">
        <v>31</v>
      </c>
      <c r="J392" s="284" t="s">
        <v>32</v>
      </c>
      <c r="K392" s="284" t="s">
        <v>34</v>
      </c>
      <c r="N392" s="45"/>
      <c r="O392" s="45"/>
      <c r="P392" s="45"/>
      <c r="Q392" s="45"/>
      <c r="R392" s="45"/>
      <c r="S392" s="45"/>
      <c r="T392" s="45"/>
      <c r="U392" s="45"/>
      <c r="V392" s="45"/>
      <c r="W392" s="45"/>
      <c r="X392" s="45"/>
    </row>
    <row r="393" spans="1:24" ht="26.25" customHeight="1" thickTop="1" thickBot="1" x14ac:dyDescent="0.25">
      <c r="A393" s="56"/>
      <c r="B393" s="330" t="s">
        <v>524</v>
      </c>
      <c r="C393" s="343" t="s">
        <v>940</v>
      </c>
      <c r="D393" s="285" t="s">
        <v>73</v>
      </c>
      <c r="E393" s="285" t="s">
        <v>234</v>
      </c>
      <c r="F393" s="311" t="s">
        <v>590</v>
      </c>
      <c r="G393" s="294"/>
      <c r="H393" s="286" t="s">
        <v>83</v>
      </c>
      <c r="I393" s="326">
        <v>1</v>
      </c>
      <c r="J393" s="287">
        <f>SUM(K394:K396)</f>
        <v>150.68046000000001</v>
      </c>
      <c r="K393" s="287">
        <f>SUM(J393*I393)</f>
        <v>150.68046000000001</v>
      </c>
      <c r="N393" s="45"/>
      <c r="O393" s="45"/>
      <c r="P393" s="45"/>
      <c r="Q393" s="45"/>
      <c r="R393" s="45"/>
      <c r="S393" s="45"/>
      <c r="T393" s="45"/>
      <c r="U393" s="45"/>
      <c r="V393" s="45"/>
      <c r="W393" s="45"/>
      <c r="X393" s="45"/>
    </row>
    <row r="394" spans="1:24" ht="26.25" customHeight="1" thickTop="1" thickBot="1" x14ac:dyDescent="0.25">
      <c r="A394" s="56"/>
      <c r="B394" s="331" t="s">
        <v>535</v>
      </c>
      <c r="C394" s="344">
        <v>88315</v>
      </c>
      <c r="D394" s="271" t="s">
        <v>50</v>
      </c>
      <c r="E394" s="271" t="s">
        <v>843</v>
      </c>
      <c r="F394" s="312" t="s">
        <v>2641</v>
      </c>
      <c r="G394" s="293"/>
      <c r="H394" s="272" t="s">
        <v>533</v>
      </c>
      <c r="I394" s="324">
        <v>1.754</v>
      </c>
      <c r="J394" s="302">
        <f>VLOOKUP(C394,COMPOSICAO!A:D,4,0)</f>
        <v>38.619999999999997</v>
      </c>
      <c r="K394" s="289">
        <f>J394*I394</f>
        <v>67.73948</v>
      </c>
      <c r="N394" s="45"/>
      <c r="O394" s="45"/>
      <c r="P394" s="45"/>
      <c r="Q394" s="45"/>
      <c r="R394" s="45"/>
      <c r="S394" s="45"/>
      <c r="T394" s="45"/>
      <c r="U394" s="45"/>
      <c r="V394" s="45"/>
      <c r="W394" s="45"/>
      <c r="X394" s="45"/>
    </row>
    <row r="395" spans="1:24" ht="14.25" customHeight="1" thickTop="1" thickBot="1" x14ac:dyDescent="0.25">
      <c r="A395" s="56"/>
      <c r="B395" s="331" t="s">
        <v>535</v>
      </c>
      <c r="C395" s="344">
        <v>88251</v>
      </c>
      <c r="D395" s="271" t="s">
        <v>50</v>
      </c>
      <c r="E395" s="271" t="s">
        <v>1111</v>
      </c>
      <c r="F395" s="312" t="s">
        <v>2641</v>
      </c>
      <c r="G395" s="293"/>
      <c r="H395" s="272" t="s">
        <v>533</v>
      </c>
      <c r="I395" s="321">
        <v>1.754</v>
      </c>
      <c r="J395" s="302">
        <f>VLOOKUP(C395,COMPOSICAO!A:D,4,0)</f>
        <v>31.37</v>
      </c>
      <c r="K395" s="289">
        <f>J395*I395</f>
        <v>55.022980000000004</v>
      </c>
      <c r="N395" s="45"/>
      <c r="O395" s="45"/>
      <c r="P395" s="45"/>
      <c r="Q395" s="45"/>
      <c r="R395" s="45"/>
      <c r="S395" s="45"/>
      <c r="T395" s="45"/>
      <c r="U395" s="45"/>
      <c r="V395" s="45"/>
      <c r="W395" s="45"/>
      <c r="X395" s="45"/>
    </row>
    <row r="396" spans="1:24" ht="14.25" customHeight="1" thickTop="1" thickBot="1" x14ac:dyDescent="0.25">
      <c r="A396" s="56"/>
      <c r="B396" s="332" t="s">
        <v>525</v>
      </c>
      <c r="C396" s="345">
        <v>1609</v>
      </c>
      <c r="D396" s="274" t="s">
        <v>46</v>
      </c>
      <c r="E396" s="274" t="s">
        <v>2690</v>
      </c>
      <c r="F396" s="313" t="s">
        <v>1096</v>
      </c>
      <c r="G396" s="295"/>
      <c r="H396" s="275" t="s">
        <v>83</v>
      </c>
      <c r="I396" s="322">
        <v>1.1000000000000001</v>
      </c>
      <c r="J396" s="290">
        <v>25.38</v>
      </c>
      <c r="K396" s="290">
        <f>SUM(J396*I396)</f>
        <v>27.918000000000003</v>
      </c>
      <c r="N396" s="45"/>
      <c r="O396" s="45"/>
      <c r="P396" s="45"/>
      <c r="Q396" s="45"/>
      <c r="R396" s="45"/>
      <c r="S396" s="45"/>
      <c r="T396" s="45"/>
      <c r="U396" s="45"/>
      <c r="V396" s="45"/>
      <c r="W396" s="45"/>
      <c r="X396" s="45"/>
    </row>
    <row r="397" spans="1:24" ht="14.25" customHeight="1" thickTop="1" thickBot="1" x14ac:dyDescent="0.25">
      <c r="A397" s="56"/>
      <c r="B397" s="307"/>
      <c r="C397" s="307"/>
      <c r="D397" s="291"/>
      <c r="E397" s="291"/>
      <c r="F397" s="304" t="s">
        <v>527</v>
      </c>
      <c r="G397" s="300"/>
      <c r="H397" s="291" t="s">
        <v>528</v>
      </c>
      <c r="I397" s="323">
        <v>0</v>
      </c>
      <c r="J397" s="291" t="s">
        <v>529</v>
      </c>
      <c r="K397" s="292"/>
      <c r="N397" s="45"/>
      <c r="O397" s="45"/>
      <c r="P397" s="45"/>
      <c r="Q397" s="45"/>
      <c r="R397" s="45"/>
      <c r="S397" s="45"/>
      <c r="T397" s="45"/>
      <c r="U397" s="45"/>
      <c r="V397" s="45"/>
      <c r="W397" s="45"/>
      <c r="X397" s="45"/>
    </row>
    <row r="398" spans="1:24" ht="14.25" customHeight="1" thickTop="1" thickBot="1" x14ac:dyDescent="0.25">
      <c r="A398" s="56"/>
      <c r="B398" s="307"/>
      <c r="C398" s="307"/>
      <c r="D398" s="291"/>
      <c r="E398" s="291"/>
      <c r="F398" s="304" t="s">
        <v>530</v>
      </c>
      <c r="G398" s="300"/>
      <c r="H398" s="291"/>
      <c r="I398" s="304" t="s">
        <v>531</v>
      </c>
      <c r="J398" s="296"/>
      <c r="K398" s="292"/>
      <c r="N398" s="45"/>
      <c r="O398" s="45"/>
      <c r="P398" s="45"/>
      <c r="Q398" s="45"/>
      <c r="R398" s="45"/>
      <c r="S398" s="45"/>
      <c r="T398" s="45"/>
      <c r="U398" s="45"/>
      <c r="V398" s="45"/>
      <c r="W398" s="45"/>
      <c r="X398" s="45"/>
    </row>
    <row r="399" spans="1:24" ht="14.25" customHeight="1" x14ac:dyDescent="0.2">
      <c r="A399" s="56"/>
      <c r="B399" s="308" t="s">
        <v>1136</v>
      </c>
      <c r="C399" s="308"/>
      <c r="D399" s="297"/>
      <c r="E399" s="297"/>
      <c r="F399" s="308"/>
      <c r="G399" s="297"/>
      <c r="H399" s="297"/>
      <c r="I399" s="308"/>
      <c r="J399" s="297"/>
      <c r="K399" s="297"/>
      <c r="N399" s="45"/>
      <c r="O399" s="45"/>
      <c r="P399" s="45"/>
      <c r="Q399" s="45"/>
      <c r="R399" s="45"/>
      <c r="S399" s="45"/>
      <c r="T399" s="45"/>
      <c r="U399" s="45"/>
      <c r="V399" s="45"/>
      <c r="W399" s="45"/>
      <c r="X399" s="45"/>
    </row>
    <row r="400" spans="1:24" ht="14.25" customHeight="1" thickBot="1" x14ac:dyDescent="0.25">
      <c r="A400" s="56"/>
      <c r="B400" s="304" t="s">
        <v>1153</v>
      </c>
      <c r="C400" s="304"/>
      <c r="D400" s="304"/>
      <c r="E400" s="304"/>
      <c r="F400" s="304"/>
      <c r="G400" s="304"/>
      <c r="H400" s="304"/>
      <c r="I400" s="304"/>
      <c r="J400" s="304"/>
      <c r="K400" s="304"/>
      <c r="N400" s="45"/>
      <c r="O400" s="45"/>
      <c r="P400" s="45"/>
      <c r="Q400" s="45"/>
      <c r="R400" s="45"/>
      <c r="S400" s="45"/>
      <c r="T400" s="45"/>
      <c r="U400" s="45"/>
      <c r="V400" s="45"/>
      <c r="W400" s="45"/>
      <c r="X400" s="45"/>
    </row>
    <row r="401" spans="1:24" ht="14.25" customHeight="1" thickTop="1" x14ac:dyDescent="0.2">
      <c r="A401" s="56"/>
      <c r="B401" s="309"/>
      <c r="C401" s="309"/>
      <c r="D401" s="288"/>
      <c r="E401" s="288"/>
      <c r="F401" s="314"/>
      <c r="G401" s="301"/>
      <c r="H401" s="288"/>
      <c r="I401" s="309"/>
      <c r="J401" s="288"/>
      <c r="K401" s="288"/>
      <c r="N401" s="45"/>
      <c r="O401" s="45"/>
      <c r="P401" s="45"/>
      <c r="Q401" s="45"/>
      <c r="R401" s="45"/>
      <c r="S401" s="45"/>
      <c r="T401" s="45"/>
      <c r="U401" s="45"/>
      <c r="V401" s="45"/>
      <c r="W401" s="45"/>
      <c r="X401" s="45"/>
    </row>
    <row r="402" spans="1:24" ht="14.25" customHeight="1" thickTop="1" thickBot="1" x14ac:dyDescent="0.25">
      <c r="A402" s="56"/>
      <c r="B402" s="329" t="s">
        <v>235</v>
      </c>
      <c r="C402" s="319" t="s">
        <v>27</v>
      </c>
      <c r="D402" s="282" t="s">
        <v>28</v>
      </c>
      <c r="E402" s="282" t="s">
        <v>29</v>
      </c>
      <c r="F402" s="310" t="s">
        <v>523</v>
      </c>
      <c r="G402" s="298"/>
      <c r="H402" s="283" t="s">
        <v>30</v>
      </c>
      <c r="I402" s="319" t="s">
        <v>31</v>
      </c>
      <c r="J402" s="284" t="s">
        <v>32</v>
      </c>
      <c r="K402" s="284" t="s">
        <v>34</v>
      </c>
      <c r="N402" s="45"/>
      <c r="O402" s="45"/>
      <c r="P402" s="45"/>
      <c r="Q402" s="45"/>
      <c r="R402" s="45"/>
      <c r="S402" s="45"/>
      <c r="T402" s="45"/>
      <c r="U402" s="45"/>
      <c r="V402" s="45"/>
      <c r="W402" s="45"/>
      <c r="X402" s="45"/>
    </row>
    <row r="403" spans="1:24" ht="14.25" customHeight="1" thickTop="1" thickBot="1" x14ac:dyDescent="0.25">
      <c r="A403" s="56"/>
      <c r="B403" s="330" t="s">
        <v>524</v>
      </c>
      <c r="C403" s="343" t="s">
        <v>969</v>
      </c>
      <c r="D403" s="285" t="s">
        <v>73</v>
      </c>
      <c r="E403" s="285" t="s">
        <v>237</v>
      </c>
      <c r="F403" s="311" t="s">
        <v>590</v>
      </c>
      <c r="G403" s="294"/>
      <c r="H403" s="286" t="s">
        <v>52</v>
      </c>
      <c r="I403" s="326">
        <v>1</v>
      </c>
      <c r="J403" s="287">
        <f>SUM(K404:K406)</f>
        <v>107.565</v>
      </c>
      <c r="K403" s="287">
        <f>SUM(J403*I403)</f>
        <v>107.565</v>
      </c>
      <c r="N403" s="45"/>
      <c r="O403" s="45"/>
      <c r="P403" s="45"/>
      <c r="Q403" s="45"/>
      <c r="R403" s="45"/>
      <c r="S403" s="45"/>
      <c r="T403" s="45"/>
      <c r="U403" s="45"/>
      <c r="V403" s="45"/>
      <c r="W403" s="45"/>
      <c r="X403" s="45"/>
    </row>
    <row r="404" spans="1:24" ht="14.25" customHeight="1" thickTop="1" thickBot="1" x14ac:dyDescent="0.25">
      <c r="A404" s="56"/>
      <c r="B404" s="331" t="s">
        <v>535</v>
      </c>
      <c r="C404" s="344">
        <v>88261</v>
      </c>
      <c r="D404" s="271" t="s">
        <v>50</v>
      </c>
      <c r="E404" s="271" t="s">
        <v>2660</v>
      </c>
      <c r="F404" s="312" t="s">
        <v>2641</v>
      </c>
      <c r="G404" s="293"/>
      <c r="H404" s="272" t="s">
        <v>533</v>
      </c>
      <c r="I404" s="324">
        <v>1.5</v>
      </c>
      <c r="J404" s="302">
        <f>VLOOKUP(C404,COMPOSICAO!A:D,4,0)</f>
        <v>40.67</v>
      </c>
      <c r="K404" s="289">
        <f>SUM(I404*J404)</f>
        <v>61.005000000000003</v>
      </c>
      <c r="N404" s="45"/>
      <c r="O404" s="45"/>
      <c r="P404" s="45"/>
      <c r="Q404" s="45"/>
      <c r="R404" s="45"/>
      <c r="S404" s="45"/>
      <c r="T404" s="45"/>
      <c r="U404" s="45"/>
      <c r="V404" s="45"/>
      <c r="W404" s="45"/>
      <c r="X404" s="45"/>
    </row>
    <row r="405" spans="1:24" ht="14.25" customHeight="1" thickTop="1" thickBot="1" x14ac:dyDescent="0.25">
      <c r="A405" s="56"/>
      <c r="B405" s="331" t="s">
        <v>535</v>
      </c>
      <c r="C405" s="344">
        <v>88239</v>
      </c>
      <c r="D405" s="271" t="s">
        <v>50</v>
      </c>
      <c r="E405" s="271" t="s">
        <v>550</v>
      </c>
      <c r="F405" s="312" t="s">
        <v>2641</v>
      </c>
      <c r="G405" s="293"/>
      <c r="H405" s="272" t="s">
        <v>533</v>
      </c>
      <c r="I405" s="321">
        <v>1.5</v>
      </c>
      <c r="J405" s="302">
        <f>VLOOKUP(C405,COMPOSICAO!A:D,4,0)</f>
        <v>31.04</v>
      </c>
      <c r="K405" s="289">
        <f>SUM(I405*J405)</f>
        <v>46.56</v>
      </c>
      <c r="N405" s="45"/>
      <c r="O405" s="45"/>
      <c r="P405" s="45"/>
      <c r="Q405" s="45"/>
      <c r="R405" s="45"/>
      <c r="S405" s="45"/>
      <c r="T405" s="45"/>
      <c r="U405" s="45"/>
      <c r="V405" s="45"/>
      <c r="W405" s="45"/>
      <c r="X405" s="45"/>
    </row>
    <row r="406" spans="1:24" ht="14.25" customHeight="1" thickTop="1" thickBot="1" x14ac:dyDescent="0.25">
      <c r="A406" s="56"/>
      <c r="B406" s="332" t="s">
        <v>525</v>
      </c>
      <c r="C406" s="345" t="s">
        <v>600</v>
      </c>
      <c r="D406" s="274" t="s">
        <v>40</v>
      </c>
      <c r="E406" s="274" t="s">
        <v>2691</v>
      </c>
      <c r="F406" s="313" t="s">
        <v>1096</v>
      </c>
      <c r="G406" s="295"/>
      <c r="H406" s="275" t="s">
        <v>52</v>
      </c>
      <c r="I406" s="322">
        <v>1</v>
      </c>
      <c r="J406" s="290">
        <v>0</v>
      </c>
      <c r="K406" s="290">
        <f>SUM(J406*I406)</f>
        <v>0</v>
      </c>
      <c r="N406" s="45"/>
      <c r="O406" s="45"/>
      <c r="P406" s="45"/>
      <c r="Q406" s="45"/>
      <c r="R406" s="45"/>
      <c r="S406" s="45"/>
      <c r="T406" s="45"/>
      <c r="U406" s="45"/>
      <c r="V406" s="45"/>
      <c r="W406" s="45"/>
      <c r="X406" s="45"/>
    </row>
    <row r="407" spans="1:24" ht="14.25" customHeight="1" thickTop="1" thickBot="1" x14ac:dyDescent="0.25">
      <c r="A407" s="56"/>
      <c r="B407" s="307"/>
      <c r="C407" s="307"/>
      <c r="D407" s="291"/>
      <c r="E407" s="291"/>
      <c r="F407" s="304" t="s">
        <v>527</v>
      </c>
      <c r="G407" s="300"/>
      <c r="H407" s="291" t="s">
        <v>528</v>
      </c>
      <c r="I407" s="323">
        <v>0</v>
      </c>
      <c r="J407" s="291" t="s">
        <v>529</v>
      </c>
      <c r="K407" s="292"/>
      <c r="N407" s="45"/>
      <c r="O407" s="45"/>
      <c r="P407" s="45"/>
      <c r="Q407" s="45"/>
      <c r="R407" s="45"/>
      <c r="S407" s="45"/>
      <c r="T407" s="45"/>
      <c r="U407" s="45"/>
      <c r="V407" s="45"/>
      <c r="W407" s="45"/>
      <c r="X407" s="45"/>
    </row>
    <row r="408" spans="1:24" ht="14.25" customHeight="1" thickTop="1" thickBot="1" x14ac:dyDescent="0.25">
      <c r="A408" s="56"/>
      <c r="B408" s="307"/>
      <c r="C408" s="307"/>
      <c r="D408" s="291"/>
      <c r="E408" s="291"/>
      <c r="F408" s="304" t="s">
        <v>530</v>
      </c>
      <c r="G408" s="300"/>
      <c r="H408" s="291"/>
      <c r="I408" s="304" t="s">
        <v>531</v>
      </c>
      <c r="J408" s="296"/>
      <c r="K408" s="292"/>
      <c r="N408" s="45"/>
      <c r="O408" s="45"/>
      <c r="P408" s="45"/>
      <c r="Q408" s="45"/>
      <c r="R408" s="45"/>
      <c r="S408" s="45"/>
      <c r="T408" s="45"/>
      <c r="U408" s="45"/>
      <c r="V408" s="45"/>
      <c r="W408" s="45"/>
      <c r="X408" s="45"/>
    </row>
    <row r="409" spans="1:24" ht="14.25" customHeight="1" x14ac:dyDescent="0.2">
      <c r="A409" s="56"/>
      <c r="B409" s="308" t="s">
        <v>1136</v>
      </c>
      <c r="C409" s="308"/>
      <c r="D409" s="297"/>
      <c r="E409" s="297"/>
      <c r="F409" s="308"/>
      <c r="G409" s="297"/>
      <c r="H409" s="297"/>
      <c r="I409" s="308"/>
      <c r="J409" s="297"/>
      <c r="K409" s="297"/>
      <c r="N409" s="45"/>
      <c r="O409" s="45"/>
      <c r="P409" s="45"/>
      <c r="Q409" s="45"/>
      <c r="R409" s="45"/>
      <c r="S409" s="45"/>
      <c r="T409" s="45"/>
      <c r="U409" s="45"/>
      <c r="V409" s="45"/>
      <c r="W409" s="45"/>
      <c r="X409" s="45"/>
    </row>
    <row r="410" spans="1:24" ht="14.25" customHeight="1" thickBot="1" x14ac:dyDescent="0.25">
      <c r="A410" s="56"/>
      <c r="B410" s="304" t="s">
        <v>1154</v>
      </c>
      <c r="C410" s="304"/>
      <c r="D410" s="304"/>
      <c r="E410" s="304"/>
      <c r="F410" s="304"/>
      <c r="G410" s="304"/>
      <c r="H410" s="304"/>
      <c r="I410" s="304"/>
      <c r="J410" s="304"/>
      <c r="K410" s="304"/>
      <c r="N410" s="45"/>
      <c r="O410" s="45"/>
      <c r="P410" s="45"/>
      <c r="Q410" s="45"/>
      <c r="R410" s="45"/>
      <c r="S410" s="45"/>
      <c r="T410" s="45"/>
      <c r="U410" s="45"/>
      <c r="V410" s="45"/>
      <c r="W410" s="45"/>
      <c r="X410" s="45"/>
    </row>
    <row r="411" spans="1:24" ht="14.25" customHeight="1" thickTop="1" x14ac:dyDescent="0.2">
      <c r="A411" s="56"/>
      <c r="B411" s="309"/>
      <c r="C411" s="309"/>
      <c r="D411" s="288"/>
      <c r="E411" s="288"/>
      <c r="F411" s="314"/>
      <c r="G411" s="301"/>
      <c r="H411" s="288"/>
      <c r="I411" s="309"/>
      <c r="J411" s="288"/>
      <c r="K411" s="288"/>
      <c r="N411" s="45"/>
      <c r="O411" s="45"/>
      <c r="P411" s="45"/>
      <c r="Q411" s="45"/>
      <c r="R411" s="45"/>
      <c r="S411" s="45"/>
      <c r="T411" s="45"/>
      <c r="U411" s="45"/>
      <c r="V411" s="45"/>
      <c r="W411" s="45"/>
      <c r="X411" s="45"/>
    </row>
    <row r="412" spans="1:24" ht="14.25" customHeight="1" thickTop="1" thickBot="1" x14ac:dyDescent="0.25">
      <c r="A412" s="56"/>
      <c r="B412" s="329" t="s">
        <v>239</v>
      </c>
      <c r="C412" s="319" t="s">
        <v>27</v>
      </c>
      <c r="D412" s="282" t="s">
        <v>28</v>
      </c>
      <c r="E412" s="282" t="s">
        <v>29</v>
      </c>
      <c r="F412" s="310" t="s">
        <v>523</v>
      </c>
      <c r="G412" s="298"/>
      <c r="H412" s="283" t="s">
        <v>30</v>
      </c>
      <c r="I412" s="319" t="s">
        <v>31</v>
      </c>
      <c r="J412" s="284" t="s">
        <v>32</v>
      </c>
      <c r="K412" s="284" t="s">
        <v>34</v>
      </c>
      <c r="N412" s="45"/>
      <c r="O412" s="45"/>
      <c r="P412" s="45"/>
      <c r="Q412" s="45"/>
      <c r="R412" s="45"/>
      <c r="S412" s="45"/>
      <c r="T412" s="45"/>
      <c r="U412" s="45"/>
      <c r="V412" s="45"/>
      <c r="W412" s="45"/>
      <c r="X412" s="45"/>
    </row>
    <row r="413" spans="1:24" ht="14.25" customHeight="1" thickTop="1" thickBot="1" x14ac:dyDescent="0.25">
      <c r="A413" s="56"/>
      <c r="B413" s="330" t="s">
        <v>524</v>
      </c>
      <c r="C413" s="343" t="s">
        <v>971</v>
      </c>
      <c r="D413" s="285" t="s">
        <v>73</v>
      </c>
      <c r="E413" s="285" t="s">
        <v>787</v>
      </c>
      <c r="F413" s="311" t="s">
        <v>590</v>
      </c>
      <c r="G413" s="294"/>
      <c r="H413" s="286" t="s">
        <v>52</v>
      </c>
      <c r="I413" s="326">
        <v>1</v>
      </c>
      <c r="J413" s="287">
        <f>SUM(K414:K417)</f>
        <v>24.889780563999999</v>
      </c>
      <c r="K413" s="287">
        <f>SUM(J413*I413)</f>
        <v>24.889780563999999</v>
      </c>
      <c r="N413" s="45"/>
      <c r="O413" s="45"/>
      <c r="P413" s="45"/>
      <c r="Q413" s="45"/>
      <c r="R413" s="45"/>
      <c r="S413" s="45"/>
      <c r="T413" s="45"/>
      <c r="U413" s="45"/>
      <c r="V413" s="45"/>
      <c r="W413" s="45"/>
      <c r="X413" s="45"/>
    </row>
    <row r="414" spans="1:24" ht="14.25" customHeight="1" thickTop="1" thickBot="1" x14ac:dyDescent="0.25">
      <c r="A414" s="56"/>
      <c r="B414" s="331" t="s">
        <v>535</v>
      </c>
      <c r="C414" s="344">
        <v>88315</v>
      </c>
      <c r="D414" s="271" t="s">
        <v>50</v>
      </c>
      <c r="E414" s="271" t="s">
        <v>843</v>
      </c>
      <c r="F414" s="312" t="s">
        <v>2641</v>
      </c>
      <c r="G414" s="293"/>
      <c r="H414" s="272" t="s">
        <v>533</v>
      </c>
      <c r="I414" s="324">
        <v>0.45833309999999999</v>
      </c>
      <c r="J414" s="302">
        <f>VLOOKUP(C414,COMPOSICAO!A:D,4,0)</f>
        <v>38.619999999999997</v>
      </c>
      <c r="K414" s="289">
        <f>SUM(I414*J414)</f>
        <v>17.700824321999999</v>
      </c>
      <c r="N414" s="45"/>
      <c r="O414" s="45"/>
      <c r="P414" s="45"/>
      <c r="Q414" s="45"/>
      <c r="R414" s="45"/>
      <c r="S414" s="45"/>
      <c r="T414" s="45"/>
      <c r="U414" s="45"/>
      <c r="V414" s="45"/>
      <c r="W414" s="45"/>
      <c r="X414" s="45"/>
    </row>
    <row r="415" spans="1:24" ht="14.25" customHeight="1" thickTop="1" thickBot="1" x14ac:dyDescent="0.25">
      <c r="A415" s="56"/>
      <c r="B415" s="331" t="s">
        <v>535</v>
      </c>
      <c r="C415" s="344">
        <v>88251</v>
      </c>
      <c r="D415" s="271" t="s">
        <v>50</v>
      </c>
      <c r="E415" s="271" t="s">
        <v>1111</v>
      </c>
      <c r="F415" s="312" t="s">
        <v>2641</v>
      </c>
      <c r="G415" s="293"/>
      <c r="H415" s="272" t="s">
        <v>533</v>
      </c>
      <c r="I415" s="321">
        <v>0.2291666</v>
      </c>
      <c r="J415" s="302">
        <f>VLOOKUP(C415,COMPOSICAO!A:D,4,0)</f>
        <v>31.37</v>
      </c>
      <c r="K415" s="289">
        <f>SUM(I415*J415)</f>
        <v>7.1889562420000006</v>
      </c>
      <c r="N415" s="45"/>
      <c r="O415" s="45"/>
      <c r="P415" s="45"/>
      <c r="Q415" s="45"/>
      <c r="R415" s="45"/>
      <c r="S415" s="45"/>
      <c r="T415" s="45"/>
      <c r="U415" s="45"/>
      <c r="V415" s="45"/>
      <c r="W415" s="45"/>
      <c r="X415" s="45"/>
    </row>
    <row r="416" spans="1:24" ht="14.25" customHeight="1" thickTop="1" thickBot="1" x14ac:dyDescent="0.25">
      <c r="A416" s="56"/>
      <c r="B416" s="332" t="s">
        <v>525</v>
      </c>
      <c r="C416" s="345" t="s">
        <v>839</v>
      </c>
      <c r="D416" s="274" t="s">
        <v>786</v>
      </c>
      <c r="E416" s="274" t="s">
        <v>840</v>
      </c>
      <c r="F416" s="313" t="s">
        <v>1096</v>
      </c>
      <c r="G416" s="295"/>
      <c r="H416" s="275" t="s">
        <v>231</v>
      </c>
      <c r="I416" s="322">
        <v>1</v>
      </c>
      <c r="J416" s="290">
        <v>0</v>
      </c>
      <c r="K416" s="289">
        <f>SUM(I416*J416)</f>
        <v>0</v>
      </c>
      <c r="N416" s="45"/>
      <c r="O416" s="45"/>
      <c r="P416" s="45"/>
      <c r="Q416" s="45"/>
      <c r="R416" s="45"/>
      <c r="S416" s="45"/>
      <c r="T416" s="45"/>
      <c r="U416" s="45"/>
      <c r="V416" s="45"/>
      <c r="W416" s="45"/>
      <c r="X416" s="45"/>
    </row>
    <row r="417" spans="1:24" ht="14.25" customHeight="1" thickTop="1" thickBot="1" x14ac:dyDescent="0.25">
      <c r="A417" s="56"/>
      <c r="B417" s="332" t="s">
        <v>525</v>
      </c>
      <c r="C417" s="345" t="s">
        <v>841</v>
      </c>
      <c r="D417" s="274" t="s">
        <v>786</v>
      </c>
      <c r="E417" s="274" t="s">
        <v>842</v>
      </c>
      <c r="F417" s="313" t="s">
        <v>1096</v>
      </c>
      <c r="G417" s="295"/>
      <c r="H417" s="275" t="s">
        <v>231</v>
      </c>
      <c r="I417" s="322">
        <v>2</v>
      </c>
      <c r="J417" s="290">
        <v>0</v>
      </c>
      <c r="K417" s="289">
        <f>SUM(I417*J417)</f>
        <v>0</v>
      </c>
      <c r="N417" s="45"/>
      <c r="O417" s="45"/>
      <c r="P417" s="45"/>
      <c r="Q417" s="45"/>
      <c r="R417" s="45"/>
      <c r="S417" s="45"/>
      <c r="T417" s="45"/>
      <c r="U417" s="45"/>
      <c r="V417" s="45"/>
      <c r="W417" s="45"/>
      <c r="X417" s="45"/>
    </row>
    <row r="418" spans="1:24" ht="14.25" customHeight="1" thickTop="1" thickBot="1" x14ac:dyDescent="0.25">
      <c r="A418" s="56"/>
      <c r="B418" s="307"/>
      <c r="C418" s="307"/>
      <c r="D418" s="291"/>
      <c r="E418" s="291"/>
      <c r="F418" s="304" t="s">
        <v>527</v>
      </c>
      <c r="G418" s="300"/>
      <c r="H418" s="291" t="s">
        <v>528</v>
      </c>
      <c r="I418" s="323">
        <v>0</v>
      </c>
      <c r="J418" s="291" t="s">
        <v>529</v>
      </c>
      <c r="K418" s="292"/>
      <c r="N418" s="45"/>
      <c r="O418" s="45"/>
      <c r="P418" s="45"/>
      <c r="Q418" s="45"/>
      <c r="R418" s="45"/>
      <c r="S418" s="45"/>
      <c r="T418" s="45"/>
      <c r="U418" s="45"/>
      <c r="V418" s="45"/>
      <c r="W418" s="45"/>
      <c r="X418" s="45"/>
    </row>
    <row r="419" spans="1:24" ht="14.25" customHeight="1" thickTop="1" thickBot="1" x14ac:dyDescent="0.25">
      <c r="A419" s="56"/>
      <c r="B419" s="307"/>
      <c r="C419" s="307"/>
      <c r="D419" s="291"/>
      <c r="E419" s="291"/>
      <c r="F419" s="304" t="s">
        <v>530</v>
      </c>
      <c r="G419" s="300"/>
      <c r="H419" s="291"/>
      <c r="I419" s="304" t="s">
        <v>531</v>
      </c>
      <c r="J419" s="296"/>
      <c r="K419" s="292"/>
      <c r="N419" s="45"/>
      <c r="O419" s="45"/>
      <c r="P419" s="45"/>
      <c r="Q419" s="45"/>
      <c r="R419" s="45"/>
      <c r="S419" s="45"/>
      <c r="T419" s="45"/>
      <c r="U419" s="45"/>
      <c r="V419" s="45"/>
      <c r="W419" s="45"/>
      <c r="X419" s="45"/>
    </row>
    <row r="420" spans="1:24" ht="14.25" customHeight="1" x14ac:dyDescent="0.2">
      <c r="A420" s="56"/>
      <c r="B420" s="308" t="s">
        <v>1136</v>
      </c>
      <c r="C420" s="308"/>
      <c r="D420" s="297"/>
      <c r="E420" s="297"/>
      <c r="F420" s="308"/>
      <c r="G420" s="297"/>
      <c r="H420" s="297"/>
      <c r="I420" s="308"/>
      <c r="J420" s="297"/>
      <c r="K420" s="297"/>
      <c r="N420" s="45"/>
      <c r="O420" s="45"/>
      <c r="P420" s="45"/>
      <c r="Q420" s="45"/>
      <c r="R420" s="45"/>
      <c r="S420" s="45"/>
      <c r="T420" s="45"/>
      <c r="U420" s="45"/>
      <c r="V420" s="45"/>
      <c r="W420" s="45"/>
      <c r="X420" s="45"/>
    </row>
    <row r="421" spans="1:24" ht="14.25" customHeight="1" thickBot="1" x14ac:dyDescent="0.25">
      <c r="A421" s="56"/>
      <c r="B421" s="304" t="s">
        <v>1155</v>
      </c>
      <c r="C421" s="304"/>
      <c r="D421" s="304"/>
      <c r="E421" s="304"/>
      <c r="F421" s="304"/>
      <c r="G421" s="304"/>
      <c r="H421" s="304"/>
      <c r="I421" s="304"/>
      <c r="J421" s="304"/>
      <c r="K421" s="304"/>
      <c r="N421" s="45"/>
      <c r="O421" s="45"/>
      <c r="P421" s="45"/>
      <c r="Q421" s="45"/>
      <c r="R421" s="45"/>
      <c r="S421" s="45"/>
      <c r="T421" s="45"/>
      <c r="U421" s="45"/>
      <c r="V421" s="45"/>
      <c r="W421" s="45"/>
      <c r="X421" s="45"/>
    </row>
    <row r="422" spans="1:24" ht="14.25" customHeight="1" thickTop="1" x14ac:dyDescent="0.2">
      <c r="A422" s="56"/>
      <c r="B422" s="309"/>
      <c r="C422" s="309"/>
      <c r="D422" s="288"/>
      <c r="E422" s="288"/>
      <c r="F422" s="314"/>
      <c r="G422" s="301"/>
      <c r="H422" s="288"/>
      <c r="I422" s="309"/>
      <c r="J422" s="288"/>
      <c r="K422" s="288"/>
      <c r="N422" s="45"/>
      <c r="O422" s="45"/>
      <c r="P422" s="45"/>
      <c r="Q422" s="45"/>
      <c r="R422" s="45"/>
      <c r="S422" s="45"/>
      <c r="T422" s="45"/>
      <c r="U422" s="45"/>
      <c r="V422" s="45"/>
      <c r="W422" s="45"/>
      <c r="X422" s="45"/>
    </row>
    <row r="423" spans="1:24" ht="14.25" customHeight="1" thickTop="1" thickBot="1" x14ac:dyDescent="0.25">
      <c r="A423" s="56"/>
      <c r="B423" s="329" t="s">
        <v>2451</v>
      </c>
      <c r="C423" s="319" t="s">
        <v>27</v>
      </c>
      <c r="D423" s="282" t="s">
        <v>28</v>
      </c>
      <c r="E423" s="282" t="s">
        <v>29</v>
      </c>
      <c r="F423" s="310" t="s">
        <v>523</v>
      </c>
      <c r="G423" s="298"/>
      <c r="H423" s="283" t="s">
        <v>30</v>
      </c>
      <c r="I423" s="310" t="s">
        <v>31</v>
      </c>
      <c r="J423" s="298" t="s">
        <v>32</v>
      </c>
      <c r="K423" s="284" t="s">
        <v>34</v>
      </c>
      <c r="N423" s="45"/>
      <c r="O423" s="45"/>
      <c r="P423" s="45"/>
      <c r="Q423" s="45"/>
      <c r="R423" s="45"/>
      <c r="S423" s="45"/>
      <c r="T423" s="45"/>
      <c r="U423" s="45"/>
      <c r="V423" s="45"/>
      <c r="W423" s="45"/>
      <c r="X423" s="45"/>
    </row>
    <row r="424" spans="1:24" ht="14.25" customHeight="1" thickTop="1" thickBot="1" x14ac:dyDescent="0.25">
      <c r="A424" s="56"/>
      <c r="B424" s="330" t="s">
        <v>524</v>
      </c>
      <c r="C424" s="343" t="s">
        <v>2452</v>
      </c>
      <c r="D424" s="285" t="s">
        <v>73</v>
      </c>
      <c r="E424" s="285" t="s">
        <v>2453</v>
      </c>
      <c r="F424" s="311" t="s">
        <v>590</v>
      </c>
      <c r="G424" s="294"/>
      <c r="H424" s="286" t="s">
        <v>419</v>
      </c>
      <c r="I424" s="326">
        <v>1</v>
      </c>
      <c r="J424" s="287">
        <f>SUM(K425:K428)</f>
        <v>133.07499999999999</v>
      </c>
      <c r="K424" s="287">
        <f>SUM(J424*I424)</f>
        <v>133.07499999999999</v>
      </c>
      <c r="N424" s="45"/>
      <c r="O424" s="45"/>
      <c r="P424" s="45"/>
      <c r="Q424" s="45"/>
      <c r="R424" s="45"/>
      <c r="S424" s="45"/>
      <c r="T424" s="45"/>
      <c r="U424" s="45"/>
      <c r="V424" s="45"/>
      <c r="W424" s="45"/>
      <c r="X424" s="45"/>
    </row>
    <row r="425" spans="1:24" ht="14.25" customHeight="1" thickTop="1" thickBot="1" x14ac:dyDescent="0.25">
      <c r="A425" s="56"/>
      <c r="B425" s="331" t="s">
        <v>535</v>
      </c>
      <c r="C425" s="344">
        <v>88261</v>
      </c>
      <c r="D425" s="271" t="s">
        <v>50</v>
      </c>
      <c r="E425" s="271" t="s">
        <v>2660</v>
      </c>
      <c r="F425" s="312" t="s">
        <v>2641</v>
      </c>
      <c r="G425" s="293"/>
      <c r="H425" s="272" t="s">
        <v>533</v>
      </c>
      <c r="I425" s="321">
        <v>2</v>
      </c>
      <c r="J425" s="302">
        <f>VLOOKUP(C425,COMPOSICAO!A:D,4,0)</f>
        <v>40.67</v>
      </c>
      <c r="K425" s="289">
        <f>SUM(I425*J425)</f>
        <v>81.34</v>
      </c>
      <c r="N425" s="45"/>
      <c r="O425" s="45"/>
      <c r="P425" s="45"/>
      <c r="Q425" s="45"/>
      <c r="R425" s="45"/>
      <c r="S425" s="45"/>
      <c r="T425" s="45"/>
      <c r="U425" s="45"/>
      <c r="V425" s="45"/>
      <c r="W425" s="45"/>
      <c r="X425" s="45"/>
    </row>
    <row r="426" spans="1:24" ht="14.25" customHeight="1" thickTop="1" thickBot="1" x14ac:dyDescent="0.25">
      <c r="A426" s="56"/>
      <c r="B426" s="331" t="s">
        <v>535</v>
      </c>
      <c r="C426" s="344">
        <v>88278</v>
      </c>
      <c r="D426" s="271" t="s">
        <v>50</v>
      </c>
      <c r="E426" s="271" t="s">
        <v>2675</v>
      </c>
      <c r="F426" s="312" t="s">
        <v>2641</v>
      </c>
      <c r="G426" s="293"/>
      <c r="H426" s="272" t="s">
        <v>533</v>
      </c>
      <c r="I426" s="321">
        <v>0.5</v>
      </c>
      <c r="J426" s="302">
        <f>VLOOKUP(C426,COMPOSICAO!A:D,4,0)</f>
        <v>41.39</v>
      </c>
      <c r="K426" s="289">
        <f>SUM(I426*J426)</f>
        <v>20.695</v>
      </c>
      <c r="N426" s="45"/>
      <c r="O426" s="45"/>
      <c r="P426" s="45"/>
      <c r="Q426" s="45"/>
      <c r="R426" s="45"/>
      <c r="S426" s="45"/>
      <c r="T426" s="45"/>
      <c r="U426" s="45"/>
      <c r="V426" s="45"/>
      <c r="W426" s="45"/>
      <c r="X426" s="45"/>
    </row>
    <row r="427" spans="1:24" ht="14.25" customHeight="1" thickTop="1" thickBot="1" x14ac:dyDescent="0.25">
      <c r="A427" s="56"/>
      <c r="B427" s="331" t="s">
        <v>535</v>
      </c>
      <c r="C427" s="344">
        <v>88239</v>
      </c>
      <c r="D427" s="271" t="s">
        <v>50</v>
      </c>
      <c r="E427" s="271" t="s">
        <v>550</v>
      </c>
      <c r="F427" s="312" t="s">
        <v>2641</v>
      </c>
      <c r="G427" s="293"/>
      <c r="H427" s="272" t="s">
        <v>533</v>
      </c>
      <c r="I427" s="321">
        <v>1</v>
      </c>
      <c r="J427" s="302">
        <f>VLOOKUP(C427,COMPOSICAO!A:D,4,0)</f>
        <v>31.04</v>
      </c>
      <c r="K427" s="289">
        <f>SUM(I427*J427)</f>
        <v>31.04</v>
      </c>
      <c r="N427" s="45"/>
      <c r="O427" s="45"/>
      <c r="P427" s="45"/>
      <c r="Q427" s="45"/>
      <c r="R427" s="45"/>
      <c r="S427" s="45"/>
      <c r="T427" s="45"/>
      <c r="U427" s="45"/>
      <c r="V427" s="45"/>
      <c r="W427" s="45"/>
      <c r="X427" s="45"/>
    </row>
    <row r="428" spans="1:24" ht="14.25" customHeight="1" thickTop="1" thickBot="1" x14ac:dyDescent="0.25">
      <c r="A428" s="56"/>
      <c r="B428" s="332" t="s">
        <v>525</v>
      </c>
      <c r="C428" s="345" t="s">
        <v>2535</v>
      </c>
      <c r="D428" s="274" t="s">
        <v>803</v>
      </c>
      <c r="E428" s="274" t="s">
        <v>2536</v>
      </c>
      <c r="F428" s="313" t="s">
        <v>1096</v>
      </c>
      <c r="G428" s="295"/>
      <c r="H428" s="275" t="s">
        <v>419</v>
      </c>
      <c r="I428" s="322">
        <v>1</v>
      </c>
      <c r="J428" s="290">
        <v>0</v>
      </c>
      <c r="K428" s="289">
        <f>SUM(I428*J428)</f>
        <v>0</v>
      </c>
      <c r="N428" s="45"/>
      <c r="O428" s="45"/>
      <c r="P428" s="45"/>
      <c r="Q428" s="45"/>
      <c r="R428" s="45"/>
      <c r="S428" s="45"/>
      <c r="T428" s="45"/>
      <c r="U428" s="45"/>
      <c r="V428" s="45"/>
      <c r="W428" s="45"/>
      <c r="X428" s="45"/>
    </row>
    <row r="429" spans="1:24" ht="14.25" customHeight="1" thickTop="1" thickBot="1" x14ac:dyDescent="0.25">
      <c r="A429" s="56"/>
      <c r="B429" s="307"/>
      <c r="C429" s="307"/>
      <c r="D429" s="291"/>
      <c r="E429" s="291"/>
      <c r="F429" s="304" t="s">
        <v>527</v>
      </c>
      <c r="G429" s="300"/>
      <c r="H429" s="291" t="s">
        <v>528</v>
      </c>
      <c r="I429" s="323">
        <v>0</v>
      </c>
      <c r="J429" s="291" t="s">
        <v>529</v>
      </c>
      <c r="K429" s="292"/>
      <c r="N429" s="45"/>
      <c r="O429" s="45"/>
      <c r="P429" s="45"/>
      <c r="Q429" s="45"/>
      <c r="R429" s="45"/>
      <c r="S429" s="45"/>
      <c r="T429" s="45"/>
      <c r="U429" s="45"/>
      <c r="V429" s="45"/>
      <c r="W429" s="45"/>
      <c r="X429" s="45"/>
    </row>
    <row r="430" spans="1:24" ht="14.25" customHeight="1" thickTop="1" thickBot="1" x14ac:dyDescent="0.25">
      <c r="A430" s="56"/>
      <c r="B430" s="307"/>
      <c r="C430" s="307"/>
      <c r="D430" s="291"/>
      <c r="E430" s="291"/>
      <c r="F430" s="304" t="s">
        <v>530</v>
      </c>
      <c r="G430" s="300"/>
      <c r="H430" s="291"/>
      <c r="I430" s="304" t="s">
        <v>531</v>
      </c>
      <c r="J430" s="296"/>
      <c r="K430" s="292"/>
      <c r="N430" s="45"/>
      <c r="O430" s="45"/>
      <c r="P430" s="45"/>
      <c r="Q430" s="45"/>
      <c r="R430" s="45"/>
      <c r="S430" s="45"/>
      <c r="T430" s="45"/>
      <c r="U430" s="45"/>
      <c r="V430" s="45"/>
      <c r="W430" s="45"/>
      <c r="X430" s="45"/>
    </row>
    <row r="431" spans="1:24" ht="14.25" customHeight="1" x14ac:dyDescent="0.2">
      <c r="A431" s="56"/>
      <c r="B431" s="308" t="s">
        <v>1136</v>
      </c>
      <c r="C431" s="308"/>
      <c r="D431" s="297"/>
      <c r="E431" s="297"/>
      <c r="F431" s="308"/>
      <c r="G431" s="297"/>
      <c r="H431" s="297"/>
      <c r="I431" s="308"/>
      <c r="J431" s="297"/>
      <c r="K431" s="297"/>
      <c r="N431" s="45"/>
      <c r="O431" s="45"/>
      <c r="P431" s="45"/>
      <c r="Q431" s="45"/>
      <c r="R431" s="45"/>
      <c r="S431" s="45"/>
      <c r="T431" s="45"/>
      <c r="U431" s="45"/>
      <c r="V431" s="45"/>
      <c r="W431" s="45"/>
      <c r="X431" s="45"/>
    </row>
    <row r="432" spans="1:24" ht="14.25" customHeight="1" thickBot="1" x14ac:dyDescent="0.25">
      <c r="A432" s="56"/>
      <c r="B432" s="304" t="s">
        <v>2537</v>
      </c>
      <c r="C432" s="304"/>
      <c r="D432" s="304"/>
      <c r="E432" s="304"/>
      <c r="F432" s="304"/>
      <c r="G432" s="304"/>
      <c r="H432" s="304"/>
      <c r="I432" s="304"/>
      <c r="J432" s="304"/>
      <c r="K432" s="304"/>
      <c r="N432" s="45"/>
      <c r="O432" s="45"/>
      <c r="P432" s="45"/>
      <c r="Q432" s="45"/>
      <c r="R432" s="45"/>
      <c r="S432" s="45"/>
      <c r="T432" s="45"/>
      <c r="U432" s="45"/>
      <c r="V432" s="45"/>
      <c r="W432" s="45"/>
      <c r="X432" s="45"/>
    </row>
    <row r="433" spans="1:24" ht="14.25" customHeight="1" thickTop="1" x14ac:dyDescent="0.2">
      <c r="A433" s="56"/>
      <c r="B433" s="309"/>
      <c r="C433" s="309"/>
      <c r="D433" s="288"/>
      <c r="E433" s="288"/>
      <c r="F433" s="314"/>
      <c r="G433" s="301"/>
      <c r="H433" s="288"/>
      <c r="I433" s="314"/>
      <c r="J433" s="301"/>
      <c r="K433" s="288"/>
      <c r="N433" s="45"/>
      <c r="O433" s="45"/>
      <c r="P433" s="45"/>
      <c r="Q433" s="45"/>
      <c r="R433" s="45"/>
      <c r="S433" s="45"/>
      <c r="T433" s="45"/>
      <c r="U433" s="45"/>
      <c r="V433" s="45"/>
      <c r="W433" s="45"/>
      <c r="X433" s="45"/>
    </row>
    <row r="434" spans="1:24" ht="14.25" customHeight="1" thickTop="1" thickBot="1" x14ac:dyDescent="0.25">
      <c r="A434" s="56"/>
      <c r="B434" s="329" t="s">
        <v>2560</v>
      </c>
      <c r="C434" s="319" t="s">
        <v>27</v>
      </c>
      <c r="D434" s="282" t="s">
        <v>28</v>
      </c>
      <c r="E434" s="282" t="s">
        <v>29</v>
      </c>
      <c r="F434" s="310" t="s">
        <v>523</v>
      </c>
      <c r="G434" s="298"/>
      <c r="H434" s="283" t="s">
        <v>30</v>
      </c>
      <c r="I434" s="319" t="s">
        <v>31</v>
      </c>
      <c r="J434" s="284" t="s">
        <v>32</v>
      </c>
      <c r="K434" s="284" t="s">
        <v>34</v>
      </c>
      <c r="N434" s="45"/>
      <c r="O434" s="45"/>
      <c r="P434" s="45"/>
      <c r="Q434" s="45"/>
      <c r="R434" s="45"/>
      <c r="S434" s="45"/>
      <c r="T434" s="45"/>
      <c r="U434" s="45"/>
      <c r="V434" s="45"/>
      <c r="W434" s="45"/>
      <c r="X434" s="45"/>
    </row>
    <row r="435" spans="1:24" ht="14.25" customHeight="1" thickTop="1" thickBot="1" x14ac:dyDescent="0.25">
      <c r="A435" s="56"/>
      <c r="B435" s="330" t="s">
        <v>524</v>
      </c>
      <c r="C435" s="343" t="s">
        <v>2561</v>
      </c>
      <c r="D435" s="285" t="s">
        <v>73</v>
      </c>
      <c r="E435" s="285" t="s">
        <v>2562</v>
      </c>
      <c r="F435" s="311">
        <v>115</v>
      </c>
      <c r="G435" s="294"/>
      <c r="H435" s="286" t="s">
        <v>265</v>
      </c>
      <c r="I435" s="326">
        <v>1</v>
      </c>
      <c r="J435" s="287">
        <f>SUM(K436:K439)</f>
        <v>335.21000000000004</v>
      </c>
      <c r="K435" s="287">
        <f>SUM(J435*I435)</f>
        <v>335.21000000000004</v>
      </c>
      <c r="N435" s="45"/>
      <c r="O435" s="45"/>
      <c r="P435" s="45"/>
      <c r="Q435" s="45"/>
      <c r="R435" s="45"/>
      <c r="S435" s="45"/>
      <c r="T435" s="45"/>
      <c r="U435" s="45"/>
      <c r="V435" s="45"/>
      <c r="W435" s="45"/>
      <c r="X435" s="45"/>
    </row>
    <row r="436" spans="1:24" ht="14.25" customHeight="1" thickTop="1" thickBot="1" x14ac:dyDescent="0.25">
      <c r="A436" s="56"/>
      <c r="B436" s="312" t="s">
        <v>535</v>
      </c>
      <c r="C436" s="312">
        <v>88316</v>
      </c>
      <c r="D436" s="293" t="s">
        <v>50</v>
      </c>
      <c r="E436" s="293" t="s">
        <v>543</v>
      </c>
      <c r="F436" s="312" t="s">
        <v>2641</v>
      </c>
      <c r="G436" s="293"/>
      <c r="H436" s="293" t="s">
        <v>533</v>
      </c>
      <c r="I436" s="324">
        <v>1</v>
      </c>
      <c r="J436" s="302">
        <f>VLOOKUP(C436,COMPOSICAO!A:D,4,0)</f>
        <v>30.51</v>
      </c>
      <c r="K436" s="289">
        <f>SUM(I436*J436)</f>
        <v>30.51</v>
      </c>
      <c r="N436" s="45"/>
      <c r="O436" s="45"/>
      <c r="P436" s="45"/>
      <c r="Q436" s="45"/>
      <c r="R436" s="45"/>
      <c r="S436" s="45"/>
      <c r="T436" s="45"/>
      <c r="U436" s="45"/>
      <c r="V436" s="45"/>
      <c r="W436" s="45"/>
      <c r="X436" s="45"/>
    </row>
    <row r="437" spans="1:24" ht="49.15" customHeight="1" thickTop="1" thickBot="1" x14ac:dyDescent="0.25">
      <c r="A437" s="56"/>
      <c r="B437" s="312" t="s">
        <v>535</v>
      </c>
      <c r="C437" s="312">
        <v>88309</v>
      </c>
      <c r="D437" s="293" t="s">
        <v>50</v>
      </c>
      <c r="E437" s="293" t="s">
        <v>558</v>
      </c>
      <c r="F437" s="312" t="s">
        <v>2641</v>
      </c>
      <c r="G437" s="293"/>
      <c r="H437" s="293" t="s">
        <v>533</v>
      </c>
      <c r="I437" s="324">
        <v>1</v>
      </c>
      <c r="J437" s="302">
        <f>VLOOKUP(C437,COMPOSICAO!A:D,4,0)</f>
        <v>38.89</v>
      </c>
      <c r="K437" s="289">
        <f>SUM(I437*J437)</f>
        <v>38.89</v>
      </c>
      <c r="N437" s="45"/>
      <c r="O437" s="45"/>
      <c r="P437" s="45"/>
      <c r="Q437" s="45"/>
      <c r="R437" s="45"/>
      <c r="S437" s="45"/>
      <c r="T437" s="45"/>
      <c r="U437" s="45"/>
      <c r="V437" s="45"/>
      <c r="W437" s="45"/>
      <c r="X437" s="45"/>
    </row>
    <row r="438" spans="1:24" ht="14.25" customHeight="1" thickTop="1" thickBot="1" x14ac:dyDescent="0.25">
      <c r="A438" s="56"/>
      <c r="B438" s="332" t="s">
        <v>525</v>
      </c>
      <c r="C438" s="345">
        <v>1689</v>
      </c>
      <c r="D438" s="274" t="s">
        <v>42</v>
      </c>
      <c r="E438" s="274" t="s">
        <v>2692</v>
      </c>
      <c r="F438" s="313" t="s">
        <v>1096</v>
      </c>
      <c r="G438" s="295"/>
      <c r="H438" s="275" t="s">
        <v>2693</v>
      </c>
      <c r="I438" s="322">
        <v>6</v>
      </c>
      <c r="J438" s="290">
        <v>0.96</v>
      </c>
      <c r="K438" s="289">
        <f>SUM(I438*J438)</f>
        <v>5.76</v>
      </c>
      <c r="N438" s="45"/>
      <c r="O438" s="45"/>
      <c r="P438" s="45"/>
      <c r="Q438" s="45"/>
      <c r="R438" s="45"/>
      <c r="S438" s="45"/>
      <c r="T438" s="45"/>
      <c r="U438" s="45"/>
      <c r="V438" s="45"/>
      <c r="W438" s="45"/>
      <c r="X438" s="45"/>
    </row>
    <row r="439" spans="1:24" ht="14.25" customHeight="1" thickTop="1" thickBot="1" x14ac:dyDescent="0.25">
      <c r="A439" s="56"/>
      <c r="B439" s="332" t="s">
        <v>525</v>
      </c>
      <c r="C439" s="345">
        <v>9017</v>
      </c>
      <c r="D439" s="274" t="s">
        <v>42</v>
      </c>
      <c r="E439" s="274" t="s">
        <v>2694</v>
      </c>
      <c r="F439" s="313" t="s">
        <v>1096</v>
      </c>
      <c r="G439" s="295"/>
      <c r="H439" s="275" t="s">
        <v>265</v>
      </c>
      <c r="I439" s="322">
        <v>1</v>
      </c>
      <c r="J439" s="290">
        <v>260.05</v>
      </c>
      <c r="K439" s="289">
        <f>SUM(I439*J439)</f>
        <v>260.05</v>
      </c>
      <c r="N439" s="45"/>
      <c r="O439" s="45"/>
      <c r="P439" s="45"/>
      <c r="Q439" s="45"/>
      <c r="R439" s="45"/>
      <c r="S439" s="45"/>
      <c r="T439" s="45"/>
      <c r="U439" s="45"/>
      <c r="V439" s="45"/>
      <c r="W439" s="45"/>
      <c r="X439" s="45"/>
    </row>
    <row r="440" spans="1:24" ht="14.25" customHeight="1" thickTop="1" thickBot="1" x14ac:dyDescent="0.25">
      <c r="A440" s="56"/>
      <c r="B440" s="307"/>
      <c r="C440" s="307"/>
      <c r="D440" s="291"/>
      <c r="E440" s="291"/>
      <c r="F440" s="304" t="s">
        <v>527</v>
      </c>
      <c r="G440" s="300"/>
      <c r="H440" s="291" t="s">
        <v>528</v>
      </c>
      <c r="I440" s="323">
        <v>0</v>
      </c>
      <c r="J440" s="291" t="s">
        <v>529</v>
      </c>
      <c r="K440" s="292"/>
      <c r="N440" s="45"/>
      <c r="O440" s="45"/>
      <c r="P440" s="45"/>
      <c r="Q440" s="45"/>
      <c r="R440" s="45"/>
      <c r="S440" s="45"/>
      <c r="T440" s="45"/>
      <c r="U440" s="45"/>
      <c r="V440" s="45"/>
      <c r="W440" s="45"/>
      <c r="X440" s="45"/>
    </row>
    <row r="441" spans="1:24" ht="14.25" customHeight="1" thickTop="1" thickBot="1" x14ac:dyDescent="0.25">
      <c r="A441" s="56"/>
      <c r="B441" s="307"/>
      <c r="C441" s="307"/>
      <c r="D441" s="291"/>
      <c r="E441" s="291"/>
      <c r="F441" s="304" t="s">
        <v>530</v>
      </c>
      <c r="G441" s="300"/>
      <c r="H441" s="291"/>
      <c r="I441" s="304" t="s">
        <v>531</v>
      </c>
      <c r="J441" s="296"/>
      <c r="K441" s="292"/>
      <c r="N441" s="45"/>
      <c r="O441" s="45"/>
      <c r="P441" s="45"/>
      <c r="Q441" s="45"/>
      <c r="R441" s="45"/>
      <c r="S441" s="45"/>
      <c r="T441" s="45"/>
      <c r="U441" s="45"/>
      <c r="V441" s="45"/>
      <c r="W441" s="45"/>
      <c r="X441" s="45"/>
    </row>
    <row r="442" spans="1:24" ht="14.25" customHeight="1" x14ac:dyDescent="0.2">
      <c r="A442" s="56"/>
      <c r="B442" s="308" t="s">
        <v>1136</v>
      </c>
      <c r="C442" s="308"/>
      <c r="D442" s="297"/>
      <c r="E442" s="297"/>
      <c r="F442" s="308"/>
      <c r="G442" s="297"/>
      <c r="H442" s="297"/>
      <c r="I442" s="308"/>
      <c r="J442" s="297"/>
      <c r="K442" s="297"/>
      <c r="N442" s="45"/>
      <c r="O442" s="45"/>
      <c r="P442" s="45"/>
      <c r="Q442" s="45"/>
      <c r="R442" s="45"/>
      <c r="S442" s="45"/>
      <c r="T442" s="45"/>
      <c r="U442" s="45"/>
      <c r="V442" s="45"/>
      <c r="W442" s="45"/>
      <c r="X442" s="45"/>
    </row>
    <row r="443" spans="1:24" ht="14.25" customHeight="1" thickBot="1" x14ac:dyDescent="0.25">
      <c r="A443" s="56"/>
      <c r="B443" s="304" t="s">
        <v>2814</v>
      </c>
      <c r="C443" s="304"/>
      <c r="D443" s="304"/>
      <c r="E443" s="304"/>
      <c r="F443" s="304"/>
      <c r="G443" s="304"/>
      <c r="H443" s="304"/>
      <c r="I443" s="304"/>
      <c r="J443" s="304"/>
      <c r="K443" s="304"/>
      <c r="N443" s="45"/>
      <c r="O443" s="45"/>
      <c r="P443" s="45"/>
      <c r="Q443" s="45"/>
      <c r="R443" s="45"/>
      <c r="S443" s="45"/>
      <c r="T443" s="45"/>
      <c r="U443" s="45"/>
      <c r="V443" s="45"/>
      <c r="W443" s="45"/>
      <c r="X443" s="45"/>
    </row>
    <row r="444" spans="1:24" ht="14.25" customHeight="1" thickTop="1" x14ac:dyDescent="0.2">
      <c r="A444" s="56"/>
      <c r="B444" s="309"/>
      <c r="C444" s="309"/>
      <c r="D444" s="288"/>
      <c r="E444" s="288"/>
      <c r="F444" s="314"/>
      <c r="G444" s="301"/>
      <c r="H444" s="288"/>
      <c r="I444" s="309"/>
      <c r="J444" s="288"/>
      <c r="K444" s="288"/>
      <c r="N444" s="45"/>
      <c r="O444" s="45"/>
      <c r="P444" s="45"/>
      <c r="Q444" s="45"/>
      <c r="R444" s="45"/>
      <c r="S444" s="45"/>
      <c r="T444" s="45"/>
      <c r="U444" s="45"/>
      <c r="V444" s="45"/>
      <c r="W444" s="45"/>
      <c r="X444" s="45"/>
    </row>
    <row r="445" spans="1:24" ht="14.25" customHeight="1" thickTop="1" thickBot="1" x14ac:dyDescent="0.25">
      <c r="A445" s="56"/>
      <c r="B445" s="329" t="s">
        <v>1401</v>
      </c>
      <c r="C445" s="319" t="s">
        <v>27</v>
      </c>
      <c r="D445" s="282" t="s">
        <v>28</v>
      </c>
      <c r="E445" s="282" t="s">
        <v>29</v>
      </c>
      <c r="F445" s="310" t="s">
        <v>523</v>
      </c>
      <c r="G445" s="298"/>
      <c r="H445" s="283" t="s">
        <v>30</v>
      </c>
      <c r="I445" s="319" t="s">
        <v>31</v>
      </c>
      <c r="J445" s="284" t="s">
        <v>32</v>
      </c>
      <c r="K445" s="284" t="s">
        <v>34</v>
      </c>
      <c r="N445" s="45"/>
      <c r="O445" s="45"/>
      <c r="P445" s="45"/>
      <c r="Q445" s="45"/>
      <c r="R445" s="45"/>
      <c r="S445" s="45"/>
      <c r="T445" s="45"/>
      <c r="U445" s="45"/>
      <c r="V445" s="45"/>
      <c r="W445" s="45"/>
      <c r="X445" s="45"/>
    </row>
    <row r="446" spans="1:24" ht="14.25" customHeight="1" thickTop="1" thickBot="1" x14ac:dyDescent="0.25">
      <c r="A446" s="56"/>
      <c r="B446" s="330" t="s">
        <v>524</v>
      </c>
      <c r="C446" s="343" t="s">
        <v>1402</v>
      </c>
      <c r="D446" s="285" t="s">
        <v>73</v>
      </c>
      <c r="E446" s="285" t="s">
        <v>1403</v>
      </c>
      <c r="F446" s="311" t="s">
        <v>602</v>
      </c>
      <c r="G446" s="294"/>
      <c r="H446" s="286" t="s">
        <v>43</v>
      </c>
      <c r="I446" s="320">
        <v>1</v>
      </c>
      <c r="J446" s="287">
        <f>SUM(K447:K450)</f>
        <v>118.559</v>
      </c>
      <c r="K446" s="287">
        <f>J446*I446</f>
        <v>118.559</v>
      </c>
      <c r="N446" s="45"/>
      <c r="O446" s="45"/>
      <c r="P446" s="45"/>
      <c r="Q446" s="45"/>
      <c r="R446" s="45"/>
      <c r="S446" s="45"/>
      <c r="T446" s="45"/>
      <c r="U446" s="45"/>
      <c r="V446" s="45"/>
      <c r="W446" s="45"/>
      <c r="X446" s="45"/>
    </row>
    <row r="447" spans="1:24" ht="14.25" customHeight="1" thickTop="1" thickBot="1" x14ac:dyDescent="0.25">
      <c r="A447" s="56"/>
      <c r="B447" s="331" t="s">
        <v>535</v>
      </c>
      <c r="C447" s="344">
        <v>88316</v>
      </c>
      <c r="D447" s="271" t="s">
        <v>50</v>
      </c>
      <c r="E447" s="271" t="s">
        <v>543</v>
      </c>
      <c r="F447" s="312" t="s">
        <v>2641</v>
      </c>
      <c r="G447" s="293"/>
      <c r="H447" s="272" t="s">
        <v>533</v>
      </c>
      <c r="I447" s="321">
        <v>0.45</v>
      </c>
      <c r="J447" s="302">
        <f>VLOOKUP(C447,COMPOSICAO!A:D,4,0)</f>
        <v>30.51</v>
      </c>
      <c r="K447" s="289">
        <f>SUM(I447*J447)</f>
        <v>13.729500000000002</v>
      </c>
      <c r="N447" s="45"/>
      <c r="O447" s="45"/>
      <c r="P447" s="45"/>
      <c r="Q447" s="45"/>
      <c r="R447" s="45"/>
      <c r="S447" s="45"/>
      <c r="T447" s="45"/>
      <c r="U447" s="45"/>
      <c r="V447" s="45"/>
      <c r="W447" s="45"/>
      <c r="X447" s="45"/>
    </row>
    <row r="448" spans="1:24" ht="14.25" customHeight="1" thickTop="1" thickBot="1" x14ac:dyDescent="0.25">
      <c r="A448" s="56"/>
      <c r="B448" s="331" t="s">
        <v>535</v>
      </c>
      <c r="C448" s="344">
        <v>88309</v>
      </c>
      <c r="D448" s="271" t="s">
        <v>50</v>
      </c>
      <c r="E448" s="271" t="s">
        <v>558</v>
      </c>
      <c r="F448" s="312" t="s">
        <v>2641</v>
      </c>
      <c r="G448" s="293"/>
      <c r="H448" s="272" t="s">
        <v>533</v>
      </c>
      <c r="I448" s="321">
        <v>0.55000000000000004</v>
      </c>
      <c r="J448" s="302">
        <f>VLOOKUP(C448,COMPOSICAO!A:D,4,0)</f>
        <v>38.89</v>
      </c>
      <c r="K448" s="289">
        <f>SUM(I448*J448)</f>
        <v>21.389500000000002</v>
      </c>
      <c r="N448" s="45"/>
      <c r="O448" s="45"/>
      <c r="P448" s="45"/>
      <c r="Q448" s="45"/>
      <c r="R448" s="45"/>
      <c r="S448" s="45"/>
      <c r="T448" s="45"/>
      <c r="U448" s="45"/>
      <c r="V448" s="45"/>
      <c r="W448" s="45"/>
      <c r="X448" s="45"/>
    </row>
    <row r="449" spans="1:24" ht="14.25" customHeight="1" thickTop="1" thickBot="1" x14ac:dyDescent="0.25">
      <c r="A449" s="56"/>
      <c r="B449" s="332" t="s">
        <v>525</v>
      </c>
      <c r="C449" s="345">
        <v>37595</v>
      </c>
      <c r="D449" s="274" t="s">
        <v>50</v>
      </c>
      <c r="E449" s="274" t="s">
        <v>1785</v>
      </c>
      <c r="F449" s="313" t="s">
        <v>1096</v>
      </c>
      <c r="G449" s="295"/>
      <c r="H449" s="275" t="s">
        <v>94</v>
      </c>
      <c r="I449" s="325">
        <v>4</v>
      </c>
      <c r="J449" s="290">
        <v>2.86</v>
      </c>
      <c r="K449" s="289">
        <f>SUM(I449*J449)</f>
        <v>11.44</v>
      </c>
      <c r="N449" s="45"/>
      <c r="O449" s="45"/>
      <c r="P449" s="45"/>
      <c r="Q449" s="45"/>
      <c r="R449" s="45"/>
      <c r="S449" s="45"/>
      <c r="T449" s="45"/>
      <c r="U449" s="45"/>
      <c r="V449" s="45"/>
      <c r="W449" s="45"/>
      <c r="X449" s="45"/>
    </row>
    <row r="450" spans="1:24" ht="14.25" customHeight="1" thickTop="1" thickBot="1" x14ac:dyDescent="0.25">
      <c r="A450" s="56"/>
      <c r="B450" s="332" t="s">
        <v>525</v>
      </c>
      <c r="C450" s="345">
        <v>14637</v>
      </c>
      <c r="D450" s="274" t="s">
        <v>42</v>
      </c>
      <c r="E450" s="274" t="s">
        <v>1784</v>
      </c>
      <c r="F450" s="313" t="s">
        <v>1096</v>
      </c>
      <c r="G450" s="295"/>
      <c r="H450" s="275" t="s">
        <v>43</v>
      </c>
      <c r="I450" s="322">
        <v>1</v>
      </c>
      <c r="J450" s="290">
        <v>72</v>
      </c>
      <c r="K450" s="289">
        <f>SUM(I450*J450)</f>
        <v>72</v>
      </c>
      <c r="N450" s="45"/>
      <c r="O450" s="45"/>
      <c r="P450" s="45"/>
      <c r="Q450" s="45"/>
      <c r="R450" s="45"/>
      <c r="S450" s="45"/>
      <c r="T450" s="45"/>
      <c r="U450" s="45"/>
      <c r="V450" s="45"/>
      <c r="W450" s="45"/>
      <c r="X450" s="45"/>
    </row>
    <row r="451" spans="1:24" ht="14.25" customHeight="1" thickTop="1" thickBot="1" x14ac:dyDescent="0.25">
      <c r="A451" s="56"/>
      <c r="B451" s="307"/>
      <c r="C451" s="307"/>
      <c r="D451" s="291"/>
      <c r="E451" s="291"/>
      <c r="F451" s="304" t="s">
        <v>527</v>
      </c>
      <c r="G451" s="300"/>
      <c r="H451" s="291" t="s">
        <v>528</v>
      </c>
      <c r="I451" s="323">
        <v>0</v>
      </c>
      <c r="J451" s="291" t="s">
        <v>529</v>
      </c>
      <c r="K451" s="292"/>
      <c r="N451" s="45"/>
      <c r="O451" s="45"/>
      <c r="P451" s="45"/>
      <c r="Q451" s="45"/>
      <c r="R451" s="45"/>
      <c r="S451" s="45"/>
      <c r="T451" s="45"/>
      <c r="U451" s="45"/>
      <c r="V451" s="45"/>
      <c r="W451" s="45"/>
      <c r="X451" s="45"/>
    </row>
    <row r="452" spans="1:24" ht="14.25" customHeight="1" thickTop="1" thickBot="1" x14ac:dyDescent="0.25">
      <c r="A452" s="56"/>
      <c r="B452" s="307"/>
      <c r="C452" s="307"/>
      <c r="D452" s="291"/>
      <c r="E452" s="291"/>
      <c r="F452" s="304" t="s">
        <v>530</v>
      </c>
      <c r="G452" s="300"/>
      <c r="H452" s="291"/>
      <c r="I452" s="304" t="s">
        <v>531</v>
      </c>
      <c r="J452" s="296"/>
      <c r="K452" s="292"/>
      <c r="N452" s="45"/>
      <c r="O452" s="45"/>
      <c r="P452" s="45"/>
      <c r="Q452" s="45"/>
      <c r="R452" s="45"/>
      <c r="S452" s="45"/>
      <c r="T452" s="45"/>
      <c r="U452" s="45"/>
      <c r="V452" s="45"/>
      <c r="W452" s="45"/>
      <c r="X452" s="45"/>
    </row>
    <row r="453" spans="1:24" ht="14.25" customHeight="1" x14ac:dyDescent="0.2">
      <c r="A453" s="56"/>
      <c r="B453" s="308" t="s">
        <v>1136</v>
      </c>
      <c r="C453" s="308"/>
      <c r="D453" s="297"/>
      <c r="E453" s="297"/>
      <c r="F453" s="308"/>
      <c r="G453" s="297"/>
      <c r="H453" s="297"/>
      <c r="I453" s="308"/>
      <c r="J453" s="297"/>
      <c r="K453" s="297"/>
      <c r="N453" s="45"/>
      <c r="O453" s="45"/>
      <c r="P453" s="45"/>
      <c r="Q453" s="45"/>
      <c r="R453" s="45"/>
      <c r="S453" s="45"/>
      <c r="T453" s="45"/>
      <c r="U453" s="45"/>
      <c r="V453" s="45"/>
      <c r="W453" s="45"/>
      <c r="X453" s="45"/>
    </row>
    <row r="454" spans="1:24" ht="14.25" customHeight="1" thickBot="1" x14ac:dyDescent="0.25">
      <c r="A454" s="56"/>
      <c r="B454" s="304" t="s">
        <v>1786</v>
      </c>
      <c r="C454" s="304"/>
      <c r="D454" s="304"/>
      <c r="E454" s="304"/>
      <c r="F454" s="304"/>
      <c r="G454" s="304"/>
      <c r="H454" s="304"/>
      <c r="I454" s="304"/>
      <c r="J454" s="304"/>
      <c r="K454" s="304"/>
      <c r="N454" s="45"/>
      <c r="O454" s="45"/>
      <c r="P454" s="45"/>
      <c r="Q454" s="45"/>
      <c r="R454" s="45"/>
      <c r="S454" s="45"/>
      <c r="T454" s="45"/>
      <c r="U454" s="45"/>
      <c r="V454" s="45"/>
      <c r="W454" s="45"/>
      <c r="X454" s="45"/>
    </row>
    <row r="455" spans="1:24" ht="14.25" customHeight="1" thickTop="1" x14ac:dyDescent="0.2">
      <c r="A455" s="56"/>
      <c r="B455" s="309"/>
      <c r="C455" s="309"/>
      <c r="D455" s="288"/>
      <c r="E455" s="288"/>
      <c r="F455" s="314"/>
      <c r="G455" s="301"/>
      <c r="H455" s="288"/>
      <c r="I455" s="309"/>
      <c r="J455" s="288"/>
      <c r="K455" s="288"/>
      <c r="N455" s="45"/>
      <c r="O455" s="45"/>
      <c r="P455" s="45"/>
      <c r="Q455" s="45"/>
      <c r="R455" s="45"/>
      <c r="S455" s="45"/>
      <c r="T455" s="45"/>
      <c r="U455" s="45"/>
      <c r="V455" s="45"/>
      <c r="W455" s="45"/>
      <c r="X455" s="45"/>
    </row>
    <row r="456" spans="1:24" ht="14.25" customHeight="1" thickTop="1" thickBot="1" x14ac:dyDescent="0.25">
      <c r="A456" s="56"/>
      <c r="B456" s="329" t="s">
        <v>1406</v>
      </c>
      <c r="C456" s="319" t="s">
        <v>27</v>
      </c>
      <c r="D456" s="282" t="s">
        <v>28</v>
      </c>
      <c r="E456" s="282" t="s">
        <v>29</v>
      </c>
      <c r="F456" s="310" t="s">
        <v>523</v>
      </c>
      <c r="G456" s="298"/>
      <c r="H456" s="283" t="s">
        <v>30</v>
      </c>
      <c r="I456" s="319" t="s">
        <v>31</v>
      </c>
      <c r="J456" s="284" t="s">
        <v>32</v>
      </c>
      <c r="K456" s="284" t="s">
        <v>34</v>
      </c>
      <c r="N456" s="45"/>
      <c r="O456" s="45"/>
      <c r="P456" s="45"/>
      <c r="Q456" s="45"/>
      <c r="R456" s="45"/>
      <c r="S456" s="45"/>
      <c r="T456" s="45"/>
      <c r="U456" s="45"/>
      <c r="V456" s="45"/>
      <c r="W456" s="45"/>
      <c r="X456" s="45"/>
    </row>
    <row r="457" spans="1:24" ht="14.25" customHeight="1" thickTop="1" thickBot="1" x14ac:dyDescent="0.25">
      <c r="A457" s="56"/>
      <c r="B457" s="330" t="s">
        <v>524</v>
      </c>
      <c r="C457" s="343" t="s">
        <v>1407</v>
      </c>
      <c r="D457" s="285" t="s">
        <v>73</v>
      </c>
      <c r="E457" s="285" t="s">
        <v>2327</v>
      </c>
      <c r="F457" s="311" t="s">
        <v>602</v>
      </c>
      <c r="G457" s="294"/>
      <c r="H457" s="286" t="s">
        <v>43</v>
      </c>
      <c r="I457" s="320">
        <v>1</v>
      </c>
      <c r="J457" s="287">
        <f>SUM(K458:K461)</f>
        <v>17.889258000000002</v>
      </c>
      <c r="K457" s="287">
        <f>J457*I457</f>
        <v>17.889258000000002</v>
      </c>
      <c r="N457" s="45"/>
      <c r="O457" s="45"/>
      <c r="P457" s="45"/>
      <c r="Q457" s="45"/>
      <c r="R457" s="45"/>
      <c r="S457" s="45"/>
      <c r="T457" s="45"/>
      <c r="U457" s="45"/>
      <c r="V457" s="45"/>
      <c r="W457" s="45"/>
      <c r="X457" s="45"/>
    </row>
    <row r="458" spans="1:24" ht="14.25" customHeight="1" thickTop="1" thickBot="1" x14ac:dyDescent="0.25">
      <c r="A458" s="56"/>
      <c r="B458" s="331" t="s">
        <v>535</v>
      </c>
      <c r="C458" s="344">
        <v>88309</v>
      </c>
      <c r="D458" s="271" t="s">
        <v>50</v>
      </c>
      <c r="E458" s="271" t="s">
        <v>558</v>
      </c>
      <c r="F458" s="312" t="s">
        <v>2641</v>
      </c>
      <c r="G458" s="293"/>
      <c r="H458" s="272" t="s">
        <v>533</v>
      </c>
      <c r="I458" s="321">
        <v>0.30270000000000002</v>
      </c>
      <c r="J458" s="302">
        <f>VLOOKUP(C458,COMPOSICAO!A:D,4,0)</f>
        <v>38.89</v>
      </c>
      <c r="K458" s="289">
        <f>SUM(I458*J458)</f>
        <v>11.772003000000002</v>
      </c>
      <c r="N458" s="45"/>
      <c r="O458" s="45"/>
      <c r="P458" s="45"/>
      <c r="Q458" s="45"/>
      <c r="R458" s="45"/>
      <c r="S458" s="45"/>
      <c r="T458" s="45"/>
      <c r="U458" s="45"/>
      <c r="V458" s="45"/>
      <c r="W458" s="45"/>
      <c r="X458" s="45"/>
    </row>
    <row r="459" spans="1:24" ht="14.25" customHeight="1" thickTop="1" thickBot="1" x14ac:dyDescent="0.25">
      <c r="A459" s="56"/>
      <c r="B459" s="331" t="s">
        <v>535</v>
      </c>
      <c r="C459" s="344">
        <v>88316</v>
      </c>
      <c r="D459" s="271" t="s">
        <v>50</v>
      </c>
      <c r="E459" s="271" t="s">
        <v>543</v>
      </c>
      <c r="F459" s="312" t="s">
        <v>2641</v>
      </c>
      <c r="G459" s="293"/>
      <c r="H459" s="272" t="s">
        <v>533</v>
      </c>
      <c r="I459" s="324">
        <v>0.20050000000000001</v>
      </c>
      <c r="J459" s="302">
        <f>VLOOKUP(C459,COMPOSICAO!A:D,4,0)</f>
        <v>30.51</v>
      </c>
      <c r="K459" s="289">
        <f>SUM(I459*J459)</f>
        <v>6.117255000000001</v>
      </c>
      <c r="N459" s="45"/>
      <c r="O459" s="45"/>
      <c r="P459" s="45"/>
      <c r="Q459" s="45"/>
      <c r="R459" s="45"/>
      <c r="S459" s="45"/>
      <c r="T459" s="45"/>
      <c r="U459" s="45"/>
      <c r="V459" s="45"/>
      <c r="W459" s="45"/>
      <c r="X459" s="45"/>
    </row>
    <row r="460" spans="1:24" ht="14.25" customHeight="1" thickTop="1" thickBot="1" x14ac:dyDescent="0.25">
      <c r="A460" s="56"/>
      <c r="B460" s="332" t="s">
        <v>525</v>
      </c>
      <c r="C460" s="345">
        <v>88512</v>
      </c>
      <c r="D460" s="274" t="s">
        <v>1787</v>
      </c>
      <c r="E460" s="274" t="s">
        <v>1790</v>
      </c>
      <c r="F460" s="313" t="s">
        <v>1096</v>
      </c>
      <c r="G460" s="295"/>
      <c r="H460" s="275" t="s">
        <v>43</v>
      </c>
      <c r="I460" s="322">
        <v>1.05</v>
      </c>
      <c r="J460" s="290">
        <v>0</v>
      </c>
      <c r="K460" s="289">
        <f>SUM(I460*J460)</f>
        <v>0</v>
      </c>
      <c r="N460" s="45"/>
      <c r="O460" s="45"/>
      <c r="P460" s="45"/>
      <c r="Q460" s="45"/>
      <c r="R460" s="45"/>
      <c r="S460" s="45"/>
      <c r="T460" s="45"/>
      <c r="U460" s="45"/>
      <c r="V460" s="45"/>
      <c r="W460" s="45"/>
      <c r="X460" s="45"/>
    </row>
    <row r="461" spans="1:24" ht="14.25" customHeight="1" thickTop="1" thickBot="1" x14ac:dyDescent="0.25">
      <c r="A461" s="56"/>
      <c r="B461" s="332" t="s">
        <v>525</v>
      </c>
      <c r="C461" s="345">
        <v>88005</v>
      </c>
      <c r="D461" s="274" t="s">
        <v>1787</v>
      </c>
      <c r="E461" s="274" t="s">
        <v>1788</v>
      </c>
      <c r="F461" s="313" t="s">
        <v>1096</v>
      </c>
      <c r="G461" s="295"/>
      <c r="H461" s="275" t="s">
        <v>1789</v>
      </c>
      <c r="I461" s="322">
        <v>0.67379999999999995</v>
      </c>
      <c r="J461" s="290">
        <v>0</v>
      </c>
      <c r="K461" s="289">
        <f>SUM(I461*J461)</f>
        <v>0</v>
      </c>
      <c r="N461" s="45"/>
      <c r="O461" s="45"/>
      <c r="P461" s="45"/>
      <c r="Q461" s="45"/>
      <c r="R461" s="45"/>
      <c r="S461" s="45"/>
      <c r="T461" s="45"/>
      <c r="U461" s="45"/>
      <c r="V461" s="45"/>
      <c r="W461" s="45"/>
      <c r="X461" s="45"/>
    </row>
    <row r="462" spans="1:24" ht="14.25" customHeight="1" thickTop="1" thickBot="1" x14ac:dyDescent="0.25">
      <c r="A462" s="56"/>
      <c r="B462" s="307"/>
      <c r="C462" s="307"/>
      <c r="D462" s="291"/>
      <c r="E462" s="291"/>
      <c r="F462" s="304" t="s">
        <v>527</v>
      </c>
      <c r="G462" s="300"/>
      <c r="H462" s="291" t="s">
        <v>528</v>
      </c>
      <c r="I462" s="323">
        <v>0</v>
      </c>
      <c r="J462" s="291" t="s">
        <v>529</v>
      </c>
      <c r="K462" s="292"/>
      <c r="N462" s="45"/>
      <c r="O462" s="45"/>
      <c r="P462" s="45"/>
      <c r="Q462" s="45"/>
      <c r="R462" s="45"/>
      <c r="S462" s="45"/>
      <c r="T462" s="45"/>
      <c r="U462" s="45"/>
      <c r="V462" s="45"/>
      <c r="W462" s="45"/>
      <c r="X462" s="45"/>
    </row>
    <row r="463" spans="1:24" ht="14.25" customHeight="1" thickTop="1" thickBot="1" x14ac:dyDescent="0.25">
      <c r="A463" s="56"/>
      <c r="B463" s="307"/>
      <c r="C463" s="307"/>
      <c r="D463" s="291"/>
      <c r="E463" s="291"/>
      <c r="F463" s="304" t="s">
        <v>530</v>
      </c>
      <c r="G463" s="300"/>
      <c r="H463" s="291"/>
      <c r="I463" s="304" t="s">
        <v>531</v>
      </c>
      <c r="J463" s="296"/>
      <c r="K463" s="292"/>
      <c r="N463" s="45"/>
      <c r="O463" s="45"/>
      <c r="P463" s="45"/>
      <c r="Q463" s="45"/>
      <c r="R463" s="45"/>
      <c r="S463" s="45"/>
      <c r="T463" s="45"/>
      <c r="U463" s="45"/>
      <c r="V463" s="45"/>
      <c r="W463" s="45"/>
      <c r="X463" s="45"/>
    </row>
    <row r="464" spans="1:24" ht="14.25" customHeight="1" x14ac:dyDescent="0.2">
      <c r="A464" s="56"/>
      <c r="B464" s="308" t="s">
        <v>1136</v>
      </c>
      <c r="C464" s="308"/>
      <c r="D464" s="297"/>
      <c r="E464" s="297"/>
      <c r="F464" s="308"/>
      <c r="G464" s="297"/>
      <c r="H464" s="297"/>
      <c r="I464" s="308"/>
      <c r="J464" s="297"/>
      <c r="K464" s="297"/>
      <c r="N464" s="45"/>
      <c r="O464" s="45"/>
      <c r="P464" s="45"/>
      <c r="Q464" s="45"/>
      <c r="R464" s="45"/>
      <c r="S464" s="45"/>
      <c r="T464" s="45"/>
      <c r="U464" s="45"/>
      <c r="V464" s="45"/>
      <c r="W464" s="45"/>
      <c r="X464" s="45"/>
    </row>
    <row r="465" spans="1:24" ht="14.25" customHeight="1" thickBot="1" x14ac:dyDescent="0.25">
      <c r="A465" s="56"/>
      <c r="B465" s="304" t="s">
        <v>1791</v>
      </c>
      <c r="C465" s="304"/>
      <c r="D465" s="304"/>
      <c r="E465" s="304"/>
      <c r="F465" s="304"/>
      <c r="G465" s="304"/>
      <c r="H465" s="304"/>
      <c r="I465" s="304"/>
      <c r="J465" s="304"/>
      <c r="K465" s="304"/>
      <c r="N465" s="45"/>
      <c r="O465" s="45"/>
      <c r="P465" s="45"/>
      <c r="Q465" s="45"/>
      <c r="R465" s="45"/>
      <c r="S465" s="45"/>
      <c r="T465" s="45"/>
      <c r="U465" s="45"/>
      <c r="V465" s="45"/>
      <c r="W465" s="45"/>
      <c r="X465" s="45"/>
    </row>
    <row r="466" spans="1:24" ht="20.45" customHeight="1" thickTop="1" x14ac:dyDescent="0.2">
      <c r="A466" s="56"/>
      <c r="B466" s="314"/>
      <c r="C466" s="314"/>
      <c r="D466" s="301"/>
      <c r="E466" s="301"/>
      <c r="F466" s="314"/>
      <c r="G466" s="301"/>
      <c r="H466" s="301"/>
      <c r="I466" s="314"/>
      <c r="J466" s="301"/>
      <c r="K466" s="301"/>
      <c r="N466" s="45"/>
      <c r="O466" s="45"/>
      <c r="P466" s="45"/>
      <c r="Q466" s="45"/>
      <c r="R466" s="45"/>
      <c r="S466" s="45"/>
      <c r="T466" s="45"/>
      <c r="U466" s="45"/>
      <c r="V466" s="45"/>
      <c r="W466" s="45"/>
      <c r="X466" s="45"/>
    </row>
    <row r="467" spans="1:24" ht="14.25" customHeight="1" thickTop="1" thickBot="1" x14ac:dyDescent="0.25">
      <c r="A467" s="56"/>
      <c r="B467" s="329" t="s">
        <v>259</v>
      </c>
      <c r="C467" s="319" t="s">
        <v>27</v>
      </c>
      <c r="D467" s="282" t="s">
        <v>28</v>
      </c>
      <c r="E467" s="282" t="s">
        <v>29</v>
      </c>
      <c r="F467" s="310" t="s">
        <v>523</v>
      </c>
      <c r="G467" s="298"/>
      <c r="H467" s="283" t="s">
        <v>30</v>
      </c>
      <c r="I467" s="319" t="s">
        <v>31</v>
      </c>
      <c r="J467" s="284" t="s">
        <v>32</v>
      </c>
      <c r="K467" s="284" t="s">
        <v>34</v>
      </c>
      <c r="N467" s="45"/>
      <c r="O467" s="45"/>
      <c r="P467" s="45"/>
      <c r="Q467" s="45"/>
      <c r="R467" s="45"/>
      <c r="S467" s="45"/>
      <c r="T467" s="45"/>
      <c r="U467" s="45"/>
      <c r="V467" s="45"/>
      <c r="W467" s="45"/>
      <c r="X467" s="45"/>
    </row>
    <row r="468" spans="1:24" ht="14.25" customHeight="1" thickTop="1" thickBot="1" x14ac:dyDescent="0.25">
      <c r="A468" s="56"/>
      <c r="B468" s="330" t="s">
        <v>524</v>
      </c>
      <c r="C468" s="343" t="s">
        <v>941</v>
      </c>
      <c r="D468" s="285" t="s">
        <v>73</v>
      </c>
      <c r="E468" s="285" t="s">
        <v>942</v>
      </c>
      <c r="F468" s="311" t="s">
        <v>604</v>
      </c>
      <c r="G468" s="294"/>
      <c r="H468" s="286" t="s">
        <v>43</v>
      </c>
      <c r="I468" s="320">
        <v>1</v>
      </c>
      <c r="J468" s="287">
        <f>SUM(K469:K471)</f>
        <v>39.886250000000004</v>
      </c>
      <c r="K468" s="287">
        <f>J468*I468</f>
        <v>39.886250000000004</v>
      </c>
      <c r="N468" s="45"/>
      <c r="O468" s="45"/>
      <c r="P468" s="45"/>
      <c r="Q468" s="45"/>
      <c r="R468" s="45"/>
      <c r="S468" s="45"/>
      <c r="T468" s="45"/>
      <c r="U468" s="45"/>
      <c r="V468" s="45"/>
      <c r="W468" s="45"/>
      <c r="X468" s="45"/>
    </row>
    <row r="469" spans="1:24" ht="14.25" customHeight="1" thickTop="1" thickBot="1" x14ac:dyDescent="0.25">
      <c r="A469" s="56"/>
      <c r="B469" s="331" t="s">
        <v>535</v>
      </c>
      <c r="C469" s="344">
        <v>88316</v>
      </c>
      <c r="D469" s="271" t="s">
        <v>50</v>
      </c>
      <c r="E469" s="271" t="s">
        <v>543</v>
      </c>
      <c r="F469" s="312" t="s">
        <v>2641</v>
      </c>
      <c r="G469" s="293"/>
      <c r="H469" s="272" t="s">
        <v>533</v>
      </c>
      <c r="I469" s="321">
        <v>0.4</v>
      </c>
      <c r="J469" s="302">
        <f>VLOOKUP(C469,COMPOSICAO!A:D,4,0)</f>
        <v>30.51</v>
      </c>
      <c r="K469" s="289">
        <f>SUM(I469*J469)</f>
        <v>12.204000000000001</v>
      </c>
      <c r="N469" s="45"/>
      <c r="O469" s="45"/>
      <c r="P469" s="45"/>
      <c r="Q469" s="45"/>
      <c r="R469" s="45"/>
      <c r="S469" s="45"/>
      <c r="T469" s="45"/>
      <c r="U469" s="45"/>
      <c r="V469" s="45"/>
      <c r="W469" s="45"/>
      <c r="X469" s="45"/>
    </row>
    <row r="470" spans="1:24" ht="14.25" customHeight="1" thickTop="1" thickBot="1" x14ac:dyDescent="0.25">
      <c r="A470" s="56"/>
      <c r="B470" s="331" t="s">
        <v>535</v>
      </c>
      <c r="C470" s="344">
        <v>100490</v>
      </c>
      <c r="D470" s="271" t="s">
        <v>50</v>
      </c>
      <c r="E470" s="271" t="s">
        <v>1113</v>
      </c>
      <c r="F470" s="312" t="s">
        <v>2652</v>
      </c>
      <c r="G470" s="293"/>
      <c r="H470" s="272" t="s">
        <v>61</v>
      </c>
      <c r="I470" s="324">
        <v>2.5000000000000001E-2</v>
      </c>
      <c r="J470" s="302">
        <f>VLOOKUP(C470,COMPOSICAO!A:D,4,0)</f>
        <v>485.05</v>
      </c>
      <c r="K470" s="289">
        <f>SUM(I470*J470)</f>
        <v>12.126250000000001</v>
      </c>
      <c r="N470" s="45"/>
      <c r="O470" s="45"/>
      <c r="P470" s="45"/>
      <c r="Q470" s="45"/>
      <c r="R470" s="45"/>
      <c r="S470" s="45"/>
      <c r="T470" s="45"/>
      <c r="U470" s="45"/>
      <c r="V470" s="45"/>
      <c r="W470" s="45"/>
      <c r="X470" s="45"/>
    </row>
    <row r="471" spans="1:24" ht="14.25" customHeight="1" thickTop="1" thickBot="1" x14ac:dyDescent="0.25">
      <c r="A471" s="56"/>
      <c r="B471" s="312" t="s">
        <v>535</v>
      </c>
      <c r="C471" s="312">
        <v>88309</v>
      </c>
      <c r="D471" s="293" t="s">
        <v>50</v>
      </c>
      <c r="E471" s="293" t="s">
        <v>558</v>
      </c>
      <c r="F471" s="312" t="s">
        <v>2641</v>
      </c>
      <c r="G471" s="293"/>
      <c r="H471" s="293" t="s">
        <v>533</v>
      </c>
      <c r="I471" s="324">
        <v>0.4</v>
      </c>
      <c r="J471" s="302">
        <f>VLOOKUP(C471,COMPOSICAO!A:D,4,0)</f>
        <v>38.89</v>
      </c>
      <c r="K471" s="289">
        <f>SUM(I471*J471)</f>
        <v>15.556000000000001</v>
      </c>
      <c r="N471" s="45"/>
      <c r="O471" s="45"/>
      <c r="P471" s="45"/>
      <c r="Q471" s="45"/>
      <c r="R471" s="45"/>
      <c r="S471" s="45"/>
      <c r="T471" s="45"/>
      <c r="U471" s="45"/>
      <c r="V471" s="45"/>
      <c r="W471" s="45"/>
      <c r="X471" s="45"/>
    </row>
    <row r="472" spans="1:24" ht="14.25" customHeight="1" thickTop="1" thickBot="1" x14ac:dyDescent="0.25">
      <c r="A472" s="56"/>
      <c r="B472" s="304"/>
      <c r="C472" s="304"/>
      <c r="D472" s="296"/>
      <c r="E472" s="296"/>
      <c r="F472" s="304" t="s">
        <v>527</v>
      </c>
      <c r="G472" s="300"/>
      <c r="H472" s="296" t="s">
        <v>528</v>
      </c>
      <c r="I472" s="327">
        <v>0</v>
      </c>
      <c r="J472" s="296" t="s">
        <v>529</v>
      </c>
      <c r="K472" s="300"/>
      <c r="N472" s="45"/>
      <c r="O472" s="45"/>
      <c r="P472" s="45"/>
      <c r="Q472" s="45"/>
      <c r="R472" s="45"/>
      <c r="S472" s="45"/>
      <c r="T472" s="45"/>
      <c r="U472" s="45"/>
      <c r="V472" s="45"/>
      <c r="W472" s="45"/>
      <c r="X472" s="45"/>
    </row>
    <row r="473" spans="1:24" ht="14.25" customHeight="1" thickTop="1" thickBot="1" x14ac:dyDescent="0.25">
      <c r="A473" s="56"/>
      <c r="B473" s="307"/>
      <c r="C473" s="307"/>
      <c r="D473" s="291"/>
      <c r="E473" s="291"/>
      <c r="F473" s="304" t="s">
        <v>530</v>
      </c>
      <c r="G473" s="300"/>
      <c r="H473" s="291"/>
      <c r="I473" s="304" t="s">
        <v>531</v>
      </c>
      <c r="J473" s="296"/>
      <c r="K473" s="292"/>
      <c r="N473" s="45"/>
      <c r="O473" s="45"/>
      <c r="P473" s="45"/>
      <c r="Q473" s="45"/>
      <c r="R473" s="45"/>
      <c r="S473" s="45"/>
      <c r="T473" s="45"/>
      <c r="U473" s="45"/>
      <c r="V473" s="45"/>
      <c r="W473" s="45"/>
      <c r="X473" s="45"/>
    </row>
    <row r="474" spans="1:24" ht="14.25" customHeight="1" x14ac:dyDescent="0.2">
      <c r="A474" s="56"/>
      <c r="B474" s="308" t="s">
        <v>1136</v>
      </c>
      <c r="C474" s="308"/>
      <c r="D474" s="297"/>
      <c r="E474" s="297"/>
      <c r="F474" s="308"/>
      <c r="G474" s="297"/>
      <c r="H474" s="297"/>
      <c r="I474" s="308"/>
      <c r="J474" s="297"/>
      <c r="K474" s="297"/>
      <c r="N474" s="45"/>
      <c r="O474" s="45"/>
      <c r="P474" s="45"/>
      <c r="Q474" s="45"/>
      <c r="R474" s="45"/>
      <c r="S474" s="45"/>
      <c r="T474" s="45"/>
      <c r="U474" s="45"/>
      <c r="V474" s="45"/>
      <c r="W474" s="45"/>
      <c r="X474" s="45"/>
    </row>
    <row r="475" spans="1:24" ht="49.15" customHeight="1" thickBot="1" x14ac:dyDescent="0.25">
      <c r="A475" s="56"/>
      <c r="B475" s="304" t="s">
        <v>1156</v>
      </c>
      <c r="C475" s="304"/>
      <c r="D475" s="304"/>
      <c r="E475" s="304"/>
      <c r="F475" s="304"/>
      <c r="G475" s="304"/>
      <c r="H475" s="304"/>
      <c r="I475" s="304"/>
      <c r="J475" s="304"/>
      <c r="K475" s="304"/>
      <c r="N475" s="45"/>
      <c r="O475" s="45"/>
      <c r="P475" s="45"/>
      <c r="Q475" s="45"/>
      <c r="R475" s="45"/>
      <c r="S475" s="45"/>
      <c r="T475" s="45"/>
      <c r="U475" s="45"/>
      <c r="V475" s="45"/>
      <c r="W475" s="45"/>
      <c r="X475" s="45"/>
    </row>
    <row r="476" spans="1:24" ht="14.25" customHeight="1" thickTop="1" x14ac:dyDescent="0.2">
      <c r="A476" s="56"/>
      <c r="B476" s="309"/>
      <c r="C476" s="309"/>
      <c r="D476" s="288"/>
      <c r="E476" s="288"/>
      <c r="F476" s="314"/>
      <c r="G476" s="301"/>
      <c r="H476" s="288"/>
      <c r="I476" s="309"/>
      <c r="J476" s="288"/>
      <c r="K476" s="288"/>
      <c r="N476" s="45"/>
      <c r="O476" s="45"/>
      <c r="P476" s="45"/>
      <c r="Q476" s="45"/>
      <c r="R476" s="45"/>
      <c r="S476" s="45"/>
      <c r="T476" s="45"/>
      <c r="U476" s="45"/>
      <c r="V476" s="45"/>
      <c r="W476" s="45"/>
      <c r="X476" s="45"/>
    </row>
    <row r="477" spans="1:24" ht="14.25" customHeight="1" thickTop="1" thickBot="1" x14ac:dyDescent="0.25">
      <c r="A477" s="56"/>
      <c r="B477" s="329" t="s">
        <v>264</v>
      </c>
      <c r="C477" s="319" t="s">
        <v>27</v>
      </c>
      <c r="D477" s="282" t="s">
        <v>28</v>
      </c>
      <c r="E477" s="282" t="s">
        <v>29</v>
      </c>
      <c r="F477" s="310" t="s">
        <v>523</v>
      </c>
      <c r="G477" s="298"/>
      <c r="H477" s="283" t="s">
        <v>30</v>
      </c>
      <c r="I477" s="319" t="s">
        <v>31</v>
      </c>
      <c r="J477" s="284" t="s">
        <v>32</v>
      </c>
      <c r="K477" s="284" t="s">
        <v>34</v>
      </c>
      <c r="N477" s="45"/>
      <c r="O477" s="45"/>
      <c r="P477" s="45"/>
      <c r="Q477" s="45"/>
      <c r="R477" s="45"/>
      <c r="S477" s="45"/>
      <c r="T477" s="45"/>
      <c r="U477" s="45"/>
      <c r="V477" s="45"/>
      <c r="W477" s="45"/>
      <c r="X477" s="45"/>
    </row>
    <row r="478" spans="1:24" ht="14.25" customHeight="1" thickTop="1" thickBot="1" x14ac:dyDescent="0.25">
      <c r="A478" s="56"/>
      <c r="B478" s="330" t="s">
        <v>524</v>
      </c>
      <c r="C478" s="343" t="s">
        <v>2563</v>
      </c>
      <c r="D478" s="285" t="s">
        <v>73</v>
      </c>
      <c r="E478" s="285" t="s">
        <v>2564</v>
      </c>
      <c r="F478" s="311" t="s">
        <v>2699</v>
      </c>
      <c r="G478" s="294"/>
      <c r="H478" s="286" t="s">
        <v>83</v>
      </c>
      <c r="I478" s="326">
        <v>1</v>
      </c>
      <c r="J478" s="287">
        <f>SUM(K479:K483)</f>
        <v>24.331168000000002</v>
      </c>
      <c r="K478" s="287">
        <f>J478*I478</f>
        <v>24.331168000000002</v>
      </c>
      <c r="N478" s="45"/>
      <c r="O478" s="45"/>
      <c r="P478" s="45"/>
      <c r="Q478" s="45"/>
      <c r="R478" s="45"/>
      <c r="S478" s="45"/>
      <c r="T478" s="45"/>
      <c r="U478" s="45"/>
      <c r="V478" s="45"/>
      <c r="W478" s="45"/>
      <c r="X478" s="45"/>
    </row>
    <row r="479" spans="1:24" ht="14.25" customHeight="1" thickTop="1" thickBot="1" x14ac:dyDescent="0.25">
      <c r="A479" s="56"/>
      <c r="B479" s="331" t="s">
        <v>535</v>
      </c>
      <c r="C479" s="344">
        <v>88256</v>
      </c>
      <c r="D479" s="271" t="s">
        <v>50</v>
      </c>
      <c r="E479" s="271" t="s">
        <v>2700</v>
      </c>
      <c r="F479" s="312" t="s">
        <v>2641</v>
      </c>
      <c r="G479" s="293"/>
      <c r="H479" s="272" t="s">
        <v>533</v>
      </c>
      <c r="I479" s="321">
        <v>9.3399999999999997E-2</v>
      </c>
      <c r="J479" s="302">
        <f>VLOOKUP(C479,COMPOSICAO!A:D,4,0)</f>
        <v>41</v>
      </c>
      <c r="K479" s="289">
        <f>SUM(I479*J479)</f>
        <v>3.8293999999999997</v>
      </c>
      <c r="N479" s="45"/>
      <c r="O479" s="45"/>
      <c r="P479" s="45"/>
      <c r="Q479" s="45"/>
      <c r="R479" s="45"/>
      <c r="S479" s="45"/>
      <c r="T479" s="45"/>
      <c r="U479" s="45"/>
      <c r="V479" s="45"/>
      <c r="W479" s="45"/>
      <c r="X479" s="45"/>
    </row>
    <row r="480" spans="1:24" ht="14.25" customHeight="1" thickTop="1" thickBot="1" x14ac:dyDescent="0.25">
      <c r="A480" s="56"/>
      <c r="B480" s="331" t="s">
        <v>535</v>
      </c>
      <c r="C480" s="344">
        <v>88316</v>
      </c>
      <c r="D480" s="271" t="s">
        <v>50</v>
      </c>
      <c r="E480" s="271" t="s">
        <v>543</v>
      </c>
      <c r="F480" s="312" t="s">
        <v>2641</v>
      </c>
      <c r="G480" s="293"/>
      <c r="H480" s="272" t="s">
        <v>533</v>
      </c>
      <c r="I480" s="321">
        <v>3.4299999999999997E-2</v>
      </c>
      <c r="J480" s="302">
        <f>VLOOKUP(C480,COMPOSICAO!A:D,4,0)</f>
        <v>30.51</v>
      </c>
      <c r="K480" s="289">
        <f>SUM(I480*J480)</f>
        <v>1.0464929999999999</v>
      </c>
      <c r="N480" s="45"/>
      <c r="O480" s="45"/>
      <c r="P480" s="45"/>
      <c r="Q480" s="45"/>
      <c r="R480" s="45"/>
      <c r="S480" s="45"/>
      <c r="T480" s="45"/>
      <c r="U480" s="45"/>
      <c r="V480" s="45"/>
      <c r="W480" s="45"/>
      <c r="X480" s="45"/>
    </row>
    <row r="481" spans="1:24" ht="14.25" customHeight="1" thickTop="1" thickBot="1" x14ac:dyDescent="0.25">
      <c r="A481" s="56"/>
      <c r="B481" s="332" t="s">
        <v>525</v>
      </c>
      <c r="C481" s="345">
        <v>37595</v>
      </c>
      <c r="D481" s="274" t="s">
        <v>50</v>
      </c>
      <c r="E481" s="274" t="s">
        <v>1785</v>
      </c>
      <c r="F481" s="313" t="s">
        <v>1096</v>
      </c>
      <c r="G481" s="295"/>
      <c r="H481" s="275" t="s">
        <v>94</v>
      </c>
      <c r="I481" s="322">
        <v>0.63919999999999999</v>
      </c>
      <c r="J481" s="303">
        <f>VLOOKUP(C481,INSUMO!A:E,5,0)</f>
        <v>2.15</v>
      </c>
      <c r="K481" s="346">
        <f>SUM(I481*J481)</f>
        <v>1.3742799999999999</v>
      </c>
      <c r="N481" s="45"/>
      <c r="O481" s="45"/>
      <c r="P481" s="45"/>
      <c r="Q481" s="45"/>
      <c r="R481" s="45"/>
      <c r="S481" s="45"/>
      <c r="T481" s="45"/>
      <c r="U481" s="45"/>
      <c r="V481" s="45"/>
      <c r="W481" s="45"/>
      <c r="X481" s="45"/>
    </row>
    <row r="482" spans="1:24" ht="15.75" customHeight="1" thickTop="1" thickBot="1" x14ac:dyDescent="0.25">
      <c r="A482" s="45"/>
      <c r="B482" s="332" t="s">
        <v>525</v>
      </c>
      <c r="C482" s="345">
        <v>45190</v>
      </c>
      <c r="D482" s="274" t="s">
        <v>50</v>
      </c>
      <c r="E482" s="274" t="s">
        <v>2538</v>
      </c>
      <c r="F482" s="313" t="s">
        <v>1096</v>
      </c>
      <c r="G482" s="295"/>
      <c r="H482" s="275" t="s">
        <v>43</v>
      </c>
      <c r="I482" s="322">
        <v>0.23630000000000001</v>
      </c>
      <c r="J482" s="303">
        <f>VLOOKUP(C482,INSUMO!A:E,5,0)</f>
        <v>74.989999999999995</v>
      </c>
      <c r="K482" s="346">
        <f>SUM(I482*J482)</f>
        <v>17.720137000000001</v>
      </c>
      <c r="N482" s="45"/>
      <c r="O482" s="45"/>
      <c r="P482" s="45"/>
      <c r="Q482" s="45"/>
      <c r="R482" s="45"/>
      <c r="S482" s="45"/>
      <c r="T482" s="45"/>
      <c r="U482" s="45"/>
      <c r="V482" s="45"/>
      <c r="W482" s="45"/>
      <c r="X482" s="45"/>
    </row>
    <row r="483" spans="1:24" ht="15.75" customHeight="1" thickTop="1" thickBot="1" x14ac:dyDescent="0.25">
      <c r="A483" s="45"/>
      <c r="B483" s="332" t="s">
        <v>525</v>
      </c>
      <c r="C483" s="345">
        <v>34357</v>
      </c>
      <c r="D483" s="274" t="s">
        <v>50</v>
      </c>
      <c r="E483" s="274" t="s">
        <v>603</v>
      </c>
      <c r="F483" s="313" t="s">
        <v>1096</v>
      </c>
      <c r="G483" s="295"/>
      <c r="H483" s="275" t="s">
        <v>94</v>
      </c>
      <c r="I483" s="325">
        <v>8.7800000000000003E-2</v>
      </c>
      <c r="J483" s="303">
        <f>VLOOKUP(C483,INSUMO!A:E,5,0)</f>
        <v>4.1100000000000003</v>
      </c>
      <c r="K483" s="346">
        <f>SUM(I483*J483)</f>
        <v>0.36085800000000007</v>
      </c>
      <c r="N483" s="45"/>
      <c r="O483" s="45"/>
      <c r="P483" s="45"/>
      <c r="Q483" s="45"/>
      <c r="R483" s="45"/>
      <c r="S483" s="45"/>
      <c r="T483" s="45"/>
      <c r="U483" s="45"/>
      <c r="V483" s="45"/>
      <c r="W483" s="45"/>
      <c r="X483" s="45"/>
    </row>
    <row r="484" spans="1:24" ht="15.75" customHeight="1" thickTop="1" thickBot="1" x14ac:dyDescent="0.25">
      <c r="A484" s="45"/>
      <c r="B484" s="307"/>
      <c r="C484" s="307"/>
      <c r="D484" s="291"/>
      <c r="E484" s="291"/>
      <c r="F484" s="304" t="s">
        <v>527</v>
      </c>
      <c r="G484" s="300"/>
      <c r="H484" s="291" t="s">
        <v>528</v>
      </c>
      <c r="I484" s="323">
        <v>0</v>
      </c>
      <c r="J484" s="291" t="s">
        <v>529</v>
      </c>
      <c r="K484" s="292"/>
      <c r="N484" s="45"/>
      <c r="O484" s="45"/>
      <c r="P484" s="45"/>
      <c r="Q484" s="45"/>
      <c r="R484" s="45"/>
      <c r="S484" s="45"/>
      <c r="T484" s="45"/>
      <c r="U484" s="45"/>
      <c r="V484" s="45"/>
      <c r="W484" s="45"/>
      <c r="X484" s="45"/>
    </row>
    <row r="485" spans="1:24" ht="15.75" customHeight="1" thickTop="1" thickBot="1" x14ac:dyDescent="0.25">
      <c r="A485" s="45"/>
      <c r="B485" s="307"/>
      <c r="C485" s="307"/>
      <c r="D485" s="291"/>
      <c r="E485" s="291"/>
      <c r="F485" s="304" t="s">
        <v>530</v>
      </c>
      <c r="G485" s="300"/>
      <c r="H485" s="291"/>
      <c r="I485" s="304" t="s">
        <v>531</v>
      </c>
      <c r="J485" s="296"/>
      <c r="K485" s="292"/>
      <c r="N485" s="45"/>
      <c r="O485" s="45"/>
      <c r="P485" s="45"/>
      <c r="Q485" s="45"/>
      <c r="R485" s="45"/>
      <c r="S485" s="45"/>
      <c r="T485" s="45"/>
      <c r="U485" s="45"/>
      <c r="V485" s="45"/>
      <c r="W485" s="45"/>
      <c r="X485" s="45"/>
    </row>
    <row r="486" spans="1:24" ht="15.75" customHeight="1" x14ac:dyDescent="0.2">
      <c r="A486" s="45"/>
      <c r="B486" s="308" t="s">
        <v>1136</v>
      </c>
      <c r="C486" s="308"/>
      <c r="D486" s="297"/>
      <c r="E486" s="297"/>
      <c r="F486" s="308"/>
      <c r="G486" s="297"/>
      <c r="H486" s="297"/>
      <c r="I486" s="308"/>
      <c r="J486" s="297"/>
      <c r="K486" s="297"/>
      <c r="N486" s="45"/>
      <c r="O486" s="45"/>
      <c r="P486" s="45"/>
      <c r="Q486" s="45"/>
      <c r="R486" s="45"/>
      <c r="S486" s="45"/>
      <c r="T486" s="45"/>
      <c r="U486" s="45"/>
      <c r="V486" s="45"/>
      <c r="W486" s="45"/>
      <c r="X486" s="45"/>
    </row>
    <row r="487" spans="1:24" ht="15.75" customHeight="1" thickBot="1" x14ac:dyDescent="0.25">
      <c r="A487" s="45"/>
      <c r="B487" s="304" t="s">
        <v>2815</v>
      </c>
      <c r="C487" s="304"/>
      <c r="D487" s="304"/>
      <c r="E487" s="304"/>
      <c r="F487" s="304"/>
      <c r="G487" s="304"/>
      <c r="H487" s="304"/>
      <c r="I487" s="304"/>
      <c r="J487" s="304"/>
      <c r="K487" s="304"/>
      <c r="N487" s="45"/>
      <c r="O487" s="45"/>
      <c r="P487" s="45"/>
      <c r="Q487" s="45"/>
      <c r="R487" s="45"/>
      <c r="S487" s="45"/>
      <c r="T487" s="45"/>
      <c r="U487" s="45"/>
      <c r="V487" s="45"/>
      <c r="W487" s="45"/>
      <c r="X487" s="45"/>
    </row>
    <row r="488" spans="1:24" ht="15.75" customHeight="1" thickTop="1" x14ac:dyDescent="0.2">
      <c r="A488" s="45"/>
      <c r="B488" s="309"/>
      <c r="C488" s="309"/>
      <c r="D488" s="288"/>
      <c r="E488" s="288"/>
      <c r="F488" s="314"/>
      <c r="G488" s="301"/>
      <c r="H488" s="288"/>
      <c r="I488" s="314"/>
      <c r="J488" s="301"/>
      <c r="K488" s="288"/>
      <c r="N488" s="45"/>
      <c r="O488" s="45"/>
      <c r="P488" s="45"/>
      <c r="Q488" s="45"/>
      <c r="R488" s="45"/>
      <c r="S488" s="45"/>
      <c r="T488" s="45"/>
      <c r="U488" s="45"/>
      <c r="V488" s="45"/>
      <c r="W488" s="45"/>
      <c r="X488" s="45"/>
    </row>
    <row r="489" spans="1:24" ht="15.75" customHeight="1" thickTop="1" thickBot="1" x14ac:dyDescent="0.25">
      <c r="A489" s="45"/>
      <c r="B489" s="329" t="s">
        <v>1411</v>
      </c>
      <c r="C489" s="319" t="s">
        <v>27</v>
      </c>
      <c r="D489" s="282" t="s">
        <v>28</v>
      </c>
      <c r="E489" s="282" t="s">
        <v>29</v>
      </c>
      <c r="F489" s="310" t="s">
        <v>523</v>
      </c>
      <c r="G489" s="298"/>
      <c r="H489" s="283" t="s">
        <v>30</v>
      </c>
      <c r="I489" s="319" t="s">
        <v>31</v>
      </c>
      <c r="J489" s="284" t="s">
        <v>32</v>
      </c>
      <c r="K489" s="284" t="s">
        <v>34</v>
      </c>
      <c r="N489" s="45"/>
      <c r="O489" s="45"/>
      <c r="P489" s="45"/>
      <c r="Q489" s="45"/>
      <c r="R489" s="45"/>
      <c r="S489" s="45"/>
      <c r="T489" s="45"/>
      <c r="U489" s="45"/>
      <c r="V489" s="45"/>
      <c r="W489" s="45"/>
      <c r="X489" s="45"/>
    </row>
    <row r="490" spans="1:24" ht="15.75" customHeight="1" thickTop="1" thickBot="1" x14ac:dyDescent="0.25">
      <c r="A490" s="45"/>
      <c r="B490" s="330" t="s">
        <v>524</v>
      </c>
      <c r="C490" s="343" t="s">
        <v>1412</v>
      </c>
      <c r="D490" s="285" t="s">
        <v>73</v>
      </c>
      <c r="E490" s="285" t="s">
        <v>1413</v>
      </c>
      <c r="F490" s="311" t="s">
        <v>602</v>
      </c>
      <c r="G490" s="294"/>
      <c r="H490" s="286" t="s">
        <v>43</v>
      </c>
      <c r="I490" s="320">
        <v>1</v>
      </c>
      <c r="J490" s="287">
        <f>J491</f>
        <v>720</v>
      </c>
      <c r="K490" s="287">
        <f>J490*I490</f>
        <v>720</v>
      </c>
      <c r="N490" s="45"/>
      <c r="O490" s="45"/>
      <c r="P490" s="45"/>
      <c r="Q490" s="45"/>
      <c r="R490" s="45"/>
      <c r="S490" s="45"/>
      <c r="T490" s="45"/>
      <c r="U490" s="45"/>
      <c r="V490" s="45"/>
      <c r="W490" s="45"/>
      <c r="X490" s="45"/>
    </row>
    <row r="491" spans="1:24" ht="15.75" customHeight="1" thickTop="1" thickBot="1" x14ac:dyDescent="0.25">
      <c r="A491" s="45"/>
      <c r="B491" s="332" t="s">
        <v>525</v>
      </c>
      <c r="C491" s="345" t="s">
        <v>21428</v>
      </c>
      <c r="D491" s="274" t="s">
        <v>1792</v>
      </c>
      <c r="E491" s="274" t="s">
        <v>1793</v>
      </c>
      <c r="F491" s="313" t="s">
        <v>1096</v>
      </c>
      <c r="G491" s="295"/>
      <c r="H491" s="275" t="s">
        <v>43</v>
      </c>
      <c r="I491" s="322">
        <v>1</v>
      </c>
      <c r="J491" s="370">
        <f>VLOOKUP(C491,SCO!A:E,5,0)</f>
        <v>720</v>
      </c>
      <c r="K491" s="290"/>
      <c r="N491" s="45"/>
      <c r="O491" s="45"/>
      <c r="P491" s="45"/>
      <c r="Q491" s="45"/>
      <c r="R491" s="45"/>
      <c r="S491" s="45"/>
      <c r="T491" s="45"/>
      <c r="U491" s="45"/>
      <c r="V491" s="45"/>
      <c r="W491" s="45"/>
      <c r="X491" s="45"/>
    </row>
    <row r="492" spans="1:24" ht="15.75" customHeight="1" thickTop="1" thickBot="1" x14ac:dyDescent="0.25">
      <c r="A492" s="45"/>
      <c r="B492" s="307"/>
      <c r="C492" s="307"/>
      <c r="D492" s="291"/>
      <c r="E492" s="291"/>
      <c r="F492" s="304" t="s">
        <v>527</v>
      </c>
      <c r="G492" s="300"/>
      <c r="H492" s="291" t="s">
        <v>528</v>
      </c>
      <c r="I492" s="323">
        <v>0</v>
      </c>
      <c r="J492" s="291" t="s">
        <v>529</v>
      </c>
      <c r="K492" s="292"/>
      <c r="N492" s="45"/>
      <c r="O492" s="45"/>
      <c r="P492" s="45"/>
      <c r="Q492" s="45"/>
      <c r="R492" s="45"/>
      <c r="S492" s="45"/>
      <c r="T492" s="45"/>
      <c r="U492" s="45"/>
      <c r="V492" s="45"/>
      <c r="W492" s="45"/>
      <c r="X492" s="45"/>
    </row>
    <row r="493" spans="1:24" ht="15.75" customHeight="1" thickTop="1" thickBot="1" x14ac:dyDescent="0.25">
      <c r="A493" s="45"/>
      <c r="B493" s="307"/>
      <c r="C493" s="307"/>
      <c r="D493" s="291"/>
      <c r="E493" s="291"/>
      <c r="F493" s="304" t="s">
        <v>530</v>
      </c>
      <c r="G493" s="300"/>
      <c r="H493" s="291"/>
      <c r="I493" s="304" t="s">
        <v>531</v>
      </c>
      <c r="J493" s="296"/>
      <c r="K493" s="292"/>
      <c r="N493" s="45"/>
      <c r="O493" s="45"/>
      <c r="P493" s="45"/>
      <c r="Q493" s="45"/>
      <c r="R493" s="45"/>
      <c r="S493" s="45"/>
      <c r="T493" s="45"/>
      <c r="U493" s="45"/>
      <c r="V493" s="45"/>
      <c r="W493" s="45"/>
      <c r="X493" s="45"/>
    </row>
    <row r="494" spans="1:24" ht="15.75" customHeight="1" x14ac:dyDescent="0.2">
      <c r="A494" s="45"/>
      <c r="B494" s="308" t="s">
        <v>1136</v>
      </c>
      <c r="C494" s="308"/>
      <c r="D494" s="297"/>
      <c r="E494" s="297"/>
      <c r="F494" s="308"/>
      <c r="G494" s="297"/>
      <c r="H494" s="297"/>
      <c r="I494" s="308"/>
      <c r="J494" s="297"/>
      <c r="K494" s="297"/>
      <c r="N494" s="45"/>
      <c r="O494" s="45"/>
      <c r="P494" s="45"/>
      <c r="Q494" s="45"/>
      <c r="R494" s="45"/>
      <c r="S494" s="45"/>
      <c r="T494" s="45"/>
      <c r="U494" s="45"/>
      <c r="V494" s="45"/>
      <c r="W494" s="45"/>
      <c r="X494" s="45"/>
    </row>
    <row r="495" spans="1:24" ht="15.75" customHeight="1" thickBot="1" x14ac:dyDescent="0.25">
      <c r="A495" s="45"/>
      <c r="B495" s="304" t="s">
        <v>1794</v>
      </c>
      <c r="C495" s="304"/>
      <c r="D495" s="304"/>
      <c r="E495" s="304"/>
      <c r="F495" s="304"/>
      <c r="G495" s="304"/>
      <c r="H495" s="304"/>
      <c r="I495" s="304"/>
      <c r="J495" s="304"/>
      <c r="K495" s="304"/>
      <c r="N495" s="45"/>
      <c r="O495" s="45"/>
      <c r="P495" s="45"/>
      <c r="Q495" s="45"/>
      <c r="R495" s="45"/>
      <c r="S495" s="45"/>
      <c r="T495" s="45"/>
      <c r="U495" s="45"/>
      <c r="V495" s="45"/>
      <c r="W495" s="45"/>
      <c r="X495" s="45"/>
    </row>
    <row r="496" spans="1:24" ht="15.75" customHeight="1" thickTop="1" x14ac:dyDescent="0.2">
      <c r="A496" s="45"/>
      <c r="B496" s="309"/>
      <c r="C496" s="309"/>
      <c r="D496" s="288"/>
      <c r="E496" s="288"/>
      <c r="F496" s="314"/>
      <c r="G496" s="301"/>
      <c r="H496" s="288"/>
      <c r="I496" s="309"/>
      <c r="J496" s="288"/>
      <c r="K496" s="288"/>
      <c r="N496" s="45"/>
      <c r="O496" s="45"/>
      <c r="P496" s="45"/>
      <c r="Q496" s="45"/>
      <c r="R496" s="45"/>
      <c r="S496" s="45"/>
      <c r="T496" s="45"/>
      <c r="U496" s="45"/>
      <c r="V496" s="45"/>
      <c r="W496" s="45"/>
      <c r="X496" s="45"/>
    </row>
    <row r="497" spans="1:24" ht="15.75" customHeight="1" thickTop="1" thickBot="1" x14ac:dyDescent="0.25">
      <c r="A497" s="45"/>
      <c r="B497" s="329" t="s">
        <v>276</v>
      </c>
      <c r="C497" s="319" t="s">
        <v>27</v>
      </c>
      <c r="D497" s="282" t="s">
        <v>28</v>
      </c>
      <c r="E497" s="282" t="s">
        <v>29</v>
      </c>
      <c r="F497" s="310" t="s">
        <v>523</v>
      </c>
      <c r="G497" s="298"/>
      <c r="H497" s="283" t="s">
        <v>30</v>
      </c>
      <c r="I497" s="319" t="s">
        <v>31</v>
      </c>
      <c r="J497" s="284" t="s">
        <v>32</v>
      </c>
      <c r="K497" s="284" t="s">
        <v>34</v>
      </c>
      <c r="N497" s="45"/>
      <c r="O497" s="45"/>
      <c r="P497" s="45"/>
      <c r="Q497" s="45"/>
      <c r="R497" s="45"/>
      <c r="S497" s="45"/>
      <c r="T497" s="45"/>
      <c r="U497" s="45"/>
      <c r="V497" s="45"/>
      <c r="W497" s="45"/>
      <c r="X497" s="45"/>
    </row>
    <row r="498" spans="1:24" ht="15.75" customHeight="1" thickTop="1" thickBot="1" x14ac:dyDescent="0.25">
      <c r="A498" s="45"/>
      <c r="B498" s="330" t="s">
        <v>524</v>
      </c>
      <c r="C498" s="343" t="s">
        <v>1425</v>
      </c>
      <c r="D498" s="285" t="s">
        <v>73</v>
      </c>
      <c r="E498" s="285" t="s">
        <v>2328</v>
      </c>
      <c r="F498" s="311" t="s">
        <v>602</v>
      </c>
      <c r="G498" s="294"/>
      <c r="H498" s="286" t="s">
        <v>52</v>
      </c>
      <c r="I498" s="320">
        <v>1</v>
      </c>
      <c r="J498" s="287">
        <f>SUM(K499)</f>
        <v>620</v>
      </c>
      <c r="K498" s="287">
        <f>J498*I498</f>
        <v>620</v>
      </c>
      <c r="N498" s="45"/>
      <c r="O498" s="45"/>
      <c r="P498" s="45"/>
      <c r="Q498" s="45"/>
      <c r="R498" s="45"/>
      <c r="S498" s="45"/>
      <c r="T498" s="45"/>
      <c r="U498" s="45"/>
      <c r="V498" s="45"/>
      <c r="W498" s="45"/>
      <c r="X498" s="45"/>
    </row>
    <row r="499" spans="1:24" ht="15.75" customHeight="1" thickTop="1" thickBot="1" x14ac:dyDescent="0.25">
      <c r="A499" s="45"/>
      <c r="B499" s="332" t="s">
        <v>525</v>
      </c>
      <c r="C499" s="345">
        <v>13007</v>
      </c>
      <c r="D499" s="274" t="s">
        <v>42</v>
      </c>
      <c r="E499" s="274" t="s">
        <v>1795</v>
      </c>
      <c r="F499" s="313" t="s">
        <v>1096</v>
      </c>
      <c r="G499" s="295"/>
      <c r="H499" s="275" t="s">
        <v>43</v>
      </c>
      <c r="I499" s="325">
        <v>1</v>
      </c>
      <c r="J499" s="290">
        <v>620</v>
      </c>
      <c r="K499" s="290">
        <f>SUM(J499*I499)</f>
        <v>620</v>
      </c>
      <c r="N499" s="45"/>
      <c r="O499" s="45"/>
      <c r="P499" s="45"/>
      <c r="Q499" s="45"/>
      <c r="R499" s="45"/>
      <c r="S499" s="45"/>
      <c r="T499" s="45"/>
      <c r="U499" s="45"/>
      <c r="V499" s="45"/>
      <c r="W499" s="45"/>
      <c r="X499" s="45"/>
    </row>
    <row r="500" spans="1:24" ht="15.75" customHeight="1" thickTop="1" thickBot="1" x14ac:dyDescent="0.25">
      <c r="A500" s="45"/>
      <c r="B500" s="304"/>
      <c r="C500" s="304"/>
      <c r="D500" s="296"/>
      <c r="E500" s="296"/>
      <c r="F500" s="304" t="s">
        <v>527</v>
      </c>
      <c r="G500" s="300"/>
      <c r="H500" s="296" t="s">
        <v>528</v>
      </c>
      <c r="I500" s="327">
        <v>0</v>
      </c>
      <c r="J500" s="296" t="s">
        <v>529</v>
      </c>
      <c r="K500" s="300"/>
      <c r="N500" s="45"/>
      <c r="O500" s="45"/>
      <c r="P500" s="45"/>
      <c r="Q500" s="45"/>
      <c r="R500" s="45"/>
      <c r="S500" s="45"/>
      <c r="T500" s="45"/>
      <c r="U500" s="45"/>
      <c r="V500" s="45"/>
      <c r="W500" s="45"/>
      <c r="X500" s="45"/>
    </row>
    <row r="501" spans="1:24" ht="15.75" customHeight="1" thickTop="1" thickBot="1" x14ac:dyDescent="0.25">
      <c r="A501" s="45"/>
      <c r="B501" s="304"/>
      <c r="C501" s="304"/>
      <c r="D501" s="296"/>
      <c r="E501" s="296"/>
      <c r="F501" s="304" t="s">
        <v>530</v>
      </c>
      <c r="G501" s="300"/>
      <c r="H501" s="296"/>
      <c r="I501" s="304" t="s">
        <v>531</v>
      </c>
      <c r="J501" s="296"/>
      <c r="K501" s="300"/>
      <c r="N501" s="45"/>
      <c r="O501" s="45"/>
      <c r="P501" s="45"/>
      <c r="Q501" s="45"/>
      <c r="R501" s="45"/>
      <c r="S501" s="45"/>
      <c r="T501" s="45"/>
      <c r="U501" s="45"/>
      <c r="V501" s="45"/>
      <c r="W501" s="45"/>
      <c r="X501" s="45"/>
    </row>
    <row r="502" spans="1:24" ht="15.75" customHeight="1" x14ac:dyDescent="0.2">
      <c r="A502" s="45"/>
      <c r="B502" s="308" t="s">
        <v>1136</v>
      </c>
      <c r="C502" s="308"/>
      <c r="D502" s="297"/>
      <c r="E502" s="297"/>
      <c r="F502" s="308"/>
      <c r="G502" s="297"/>
      <c r="H502" s="297"/>
      <c r="I502" s="308"/>
      <c r="J502" s="297"/>
      <c r="K502" s="297"/>
      <c r="N502" s="45"/>
      <c r="O502" s="45"/>
      <c r="P502" s="45"/>
      <c r="Q502" s="45"/>
      <c r="R502" s="45"/>
      <c r="S502" s="45"/>
      <c r="T502" s="45"/>
      <c r="U502" s="45"/>
      <c r="V502" s="45"/>
      <c r="W502" s="45"/>
      <c r="X502" s="45"/>
    </row>
    <row r="503" spans="1:24" ht="15.75" customHeight="1" thickBot="1" x14ac:dyDescent="0.25">
      <c r="A503" s="45"/>
      <c r="B503" s="304" t="s">
        <v>1796</v>
      </c>
      <c r="C503" s="304"/>
      <c r="D503" s="304"/>
      <c r="E503" s="304"/>
      <c r="F503" s="304"/>
      <c r="G503" s="304"/>
      <c r="H503" s="304"/>
      <c r="I503" s="304"/>
      <c r="J503" s="304"/>
      <c r="K503" s="304"/>
      <c r="N503" s="45"/>
      <c r="O503" s="45"/>
      <c r="P503" s="45"/>
      <c r="Q503" s="45"/>
      <c r="R503" s="45"/>
      <c r="S503" s="45"/>
      <c r="T503" s="45"/>
      <c r="U503" s="45"/>
      <c r="V503" s="45"/>
      <c r="W503" s="45"/>
      <c r="X503" s="45"/>
    </row>
    <row r="504" spans="1:24" ht="15.75" customHeight="1" thickTop="1" x14ac:dyDescent="0.2">
      <c r="A504" s="45"/>
      <c r="B504" s="309"/>
      <c r="C504" s="309"/>
      <c r="D504" s="288"/>
      <c r="E504" s="288"/>
      <c r="F504" s="314"/>
      <c r="G504" s="301"/>
      <c r="H504" s="288"/>
      <c r="I504" s="309"/>
      <c r="J504" s="288"/>
      <c r="K504" s="288"/>
      <c r="N504" s="45"/>
      <c r="O504" s="45"/>
      <c r="P504" s="45"/>
      <c r="Q504" s="45"/>
      <c r="R504" s="45"/>
      <c r="S504" s="45"/>
      <c r="T504" s="45"/>
      <c r="U504" s="45"/>
      <c r="V504" s="45"/>
      <c r="W504" s="45"/>
      <c r="X504" s="45"/>
    </row>
    <row r="505" spans="1:24" ht="15.75" customHeight="1" thickTop="1" thickBot="1" x14ac:dyDescent="0.25">
      <c r="A505" s="45"/>
      <c r="B505" s="329" t="s">
        <v>288</v>
      </c>
      <c r="C505" s="319" t="s">
        <v>27</v>
      </c>
      <c r="D505" s="282" t="s">
        <v>28</v>
      </c>
      <c r="E505" s="282" t="s">
        <v>29</v>
      </c>
      <c r="F505" s="310" t="s">
        <v>523</v>
      </c>
      <c r="G505" s="298"/>
      <c r="H505" s="283" t="s">
        <v>30</v>
      </c>
      <c r="I505" s="319" t="s">
        <v>31</v>
      </c>
      <c r="J505" s="284" t="s">
        <v>32</v>
      </c>
      <c r="K505" s="284" t="s">
        <v>34</v>
      </c>
      <c r="N505" s="45"/>
      <c r="O505" s="45"/>
      <c r="P505" s="45"/>
      <c r="Q505" s="45"/>
      <c r="R505" s="45"/>
      <c r="S505" s="45"/>
      <c r="T505" s="45"/>
      <c r="U505" s="45"/>
      <c r="V505" s="45"/>
      <c r="W505" s="45"/>
      <c r="X505" s="45"/>
    </row>
    <row r="506" spans="1:24" ht="15.75" customHeight="1" thickTop="1" thickBot="1" x14ac:dyDescent="0.25">
      <c r="A506" s="45"/>
      <c r="B506" s="330" t="s">
        <v>524</v>
      </c>
      <c r="C506" s="343" t="s">
        <v>955</v>
      </c>
      <c r="D506" s="285" t="s">
        <v>73</v>
      </c>
      <c r="E506" s="285" t="s">
        <v>956</v>
      </c>
      <c r="F506" s="311" t="s">
        <v>537</v>
      </c>
      <c r="G506" s="294"/>
      <c r="H506" s="286" t="s">
        <v>43</v>
      </c>
      <c r="I506" s="320">
        <v>1</v>
      </c>
      <c r="J506" s="287">
        <f>SUM(K507:K510)</f>
        <v>85.033900000000003</v>
      </c>
      <c r="K506" s="287">
        <f>J506*I506</f>
        <v>85.033900000000003</v>
      </c>
      <c r="N506" s="45"/>
      <c r="O506" s="45"/>
      <c r="P506" s="45"/>
      <c r="Q506" s="45"/>
      <c r="R506" s="45"/>
      <c r="S506" s="45"/>
      <c r="T506" s="45"/>
      <c r="U506" s="45"/>
      <c r="V506" s="45"/>
      <c r="W506" s="45"/>
      <c r="X506" s="45"/>
    </row>
    <row r="507" spans="1:24" ht="15.75" customHeight="1" thickTop="1" thickBot="1" x14ac:dyDescent="0.25">
      <c r="A507" s="45"/>
      <c r="B507" s="331" t="s">
        <v>535</v>
      </c>
      <c r="C507" s="344">
        <v>88316</v>
      </c>
      <c r="D507" s="271" t="s">
        <v>50</v>
      </c>
      <c r="E507" s="271" t="s">
        <v>543</v>
      </c>
      <c r="F507" s="312" t="s">
        <v>2641</v>
      </c>
      <c r="G507" s="293"/>
      <c r="H507" s="272" t="s">
        <v>533</v>
      </c>
      <c r="I507" s="321">
        <v>1.1399999999999999</v>
      </c>
      <c r="J507" s="302">
        <f>VLOOKUP(C507,COMPOSICAO!A:D,4,0)</f>
        <v>30.51</v>
      </c>
      <c r="K507" s="289">
        <f>SUM(I507*J507)</f>
        <v>34.781399999999998</v>
      </c>
      <c r="N507" s="45"/>
      <c r="O507" s="45"/>
      <c r="P507" s="45"/>
      <c r="Q507" s="45"/>
      <c r="R507" s="45"/>
      <c r="S507" s="45"/>
      <c r="T507" s="45"/>
      <c r="U507" s="45"/>
      <c r="V507" s="45"/>
      <c r="W507" s="45"/>
      <c r="X507" s="45"/>
    </row>
    <row r="508" spans="1:24" ht="15.75" customHeight="1" thickTop="1" thickBot="1" x14ac:dyDescent="0.25">
      <c r="A508" s="45"/>
      <c r="B508" s="331" t="s">
        <v>535</v>
      </c>
      <c r="C508" s="344">
        <v>88309</v>
      </c>
      <c r="D508" s="271" t="s">
        <v>50</v>
      </c>
      <c r="E508" s="271" t="s">
        <v>558</v>
      </c>
      <c r="F508" s="312" t="s">
        <v>2641</v>
      </c>
      <c r="G508" s="293"/>
      <c r="H508" s="272" t="s">
        <v>533</v>
      </c>
      <c r="I508" s="321">
        <v>0.65</v>
      </c>
      <c r="J508" s="302">
        <f>VLOOKUP(C508,COMPOSICAO!A:D,4,0)</f>
        <v>38.89</v>
      </c>
      <c r="K508" s="289">
        <f>SUM(I508*J508)</f>
        <v>25.278500000000001</v>
      </c>
      <c r="N508" s="45"/>
      <c r="O508" s="45"/>
      <c r="P508" s="45"/>
      <c r="Q508" s="45"/>
      <c r="R508" s="45"/>
      <c r="S508" s="45"/>
      <c r="T508" s="45"/>
      <c r="U508" s="45"/>
      <c r="V508" s="45"/>
      <c r="W508" s="45"/>
      <c r="X508" s="45"/>
    </row>
    <row r="509" spans="1:24" ht="15.75" customHeight="1" thickTop="1" thickBot="1" x14ac:dyDescent="0.25">
      <c r="A509" s="45"/>
      <c r="B509" s="332" t="s">
        <v>525</v>
      </c>
      <c r="C509" s="345">
        <v>7119</v>
      </c>
      <c r="D509" s="274" t="s">
        <v>42</v>
      </c>
      <c r="E509" s="274" t="s">
        <v>607</v>
      </c>
      <c r="F509" s="313" t="s">
        <v>1096</v>
      </c>
      <c r="G509" s="295"/>
      <c r="H509" s="275" t="s">
        <v>43</v>
      </c>
      <c r="I509" s="322">
        <v>1</v>
      </c>
      <c r="J509" s="290">
        <f>VLOOKUP(C509,INSUMO!A:E,5,0)</f>
        <v>12.44</v>
      </c>
      <c r="K509" s="289">
        <f>SUM(I509*J509)</f>
        <v>12.44</v>
      </c>
      <c r="N509" s="45"/>
      <c r="O509" s="45"/>
      <c r="P509" s="45"/>
      <c r="Q509" s="45"/>
      <c r="R509" s="45"/>
      <c r="S509" s="45"/>
      <c r="T509" s="45"/>
      <c r="U509" s="45"/>
      <c r="V509" s="45"/>
      <c r="W509" s="45"/>
      <c r="X509" s="45"/>
    </row>
    <row r="510" spans="1:24" ht="15.75" customHeight="1" thickTop="1" thickBot="1" x14ac:dyDescent="0.25">
      <c r="A510" s="45"/>
      <c r="B510" s="332" t="s">
        <v>525</v>
      </c>
      <c r="C510" s="345">
        <v>9964</v>
      </c>
      <c r="D510" s="274" t="s">
        <v>42</v>
      </c>
      <c r="E510" s="274" t="s">
        <v>608</v>
      </c>
      <c r="F510" s="313" t="s">
        <v>1096</v>
      </c>
      <c r="G510" s="295"/>
      <c r="H510" s="275" t="s">
        <v>265</v>
      </c>
      <c r="I510" s="322">
        <v>0.6</v>
      </c>
      <c r="J510" s="290">
        <v>20.89</v>
      </c>
      <c r="K510" s="289">
        <f>SUM(I510*J510)</f>
        <v>12.534000000000001</v>
      </c>
      <c r="N510" s="45"/>
      <c r="O510" s="45"/>
      <c r="P510" s="45"/>
      <c r="Q510" s="45"/>
      <c r="R510" s="45"/>
      <c r="S510" s="45"/>
      <c r="T510" s="45"/>
      <c r="U510" s="45"/>
      <c r="V510" s="45"/>
      <c r="W510" s="45"/>
      <c r="X510" s="45"/>
    </row>
    <row r="511" spans="1:24" ht="15.75" customHeight="1" thickTop="1" thickBot="1" x14ac:dyDescent="0.25">
      <c r="A511" s="45"/>
      <c r="B511" s="307"/>
      <c r="C511" s="307"/>
      <c r="D511" s="291"/>
      <c r="E511" s="291"/>
      <c r="F511" s="304" t="s">
        <v>527</v>
      </c>
      <c r="G511" s="300"/>
      <c r="H511" s="291" t="s">
        <v>528</v>
      </c>
      <c r="I511" s="323">
        <v>0</v>
      </c>
      <c r="J511" s="291" t="s">
        <v>529</v>
      </c>
      <c r="K511" s="292"/>
      <c r="N511" s="45"/>
      <c r="O511" s="45"/>
      <c r="P511" s="45"/>
      <c r="Q511" s="45"/>
      <c r="R511" s="45"/>
      <c r="S511" s="45"/>
      <c r="T511" s="45"/>
      <c r="U511" s="45"/>
      <c r="V511" s="45"/>
      <c r="W511" s="45"/>
      <c r="X511" s="45"/>
    </row>
    <row r="512" spans="1:24" ht="15.75" customHeight="1" thickTop="1" thickBot="1" x14ac:dyDescent="0.25">
      <c r="A512" s="45"/>
      <c r="B512" s="307"/>
      <c r="C512" s="307"/>
      <c r="D512" s="291"/>
      <c r="E512" s="291"/>
      <c r="F512" s="307" t="s">
        <v>530</v>
      </c>
      <c r="G512" s="292"/>
      <c r="H512" s="291"/>
      <c r="I512" s="304" t="s">
        <v>531</v>
      </c>
      <c r="J512" s="296"/>
      <c r="K512" s="292"/>
      <c r="N512" s="45"/>
      <c r="O512" s="45"/>
      <c r="P512" s="45"/>
      <c r="Q512" s="45"/>
      <c r="R512" s="45"/>
      <c r="S512" s="45"/>
      <c r="T512" s="45"/>
      <c r="U512" s="45"/>
      <c r="V512" s="45"/>
      <c r="W512" s="45"/>
      <c r="X512" s="45"/>
    </row>
    <row r="513" spans="1:24" ht="15.75" customHeight="1" x14ac:dyDescent="0.2">
      <c r="A513" s="45"/>
      <c r="B513" s="308" t="s">
        <v>1136</v>
      </c>
      <c r="C513" s="308"/>
      <c r="D513" s="297"/>
      <c r="E513" s="297"/>
      <c r="F513" s="308"/>
      <c r="G513" s="297"/>
      <c r="H513" s="297"/>
      <c r="I513" s="308"/>
      <c r="J513" s="297"/>
      <c r="K513" s="297"/>
      <c r="N513" s="45"/>
      <c r="O513" s="45"/>
      <c r="P513" s="45"/>
      <c r="Q513" s="45"/>
      <c r="R513" s="45"/>
      <c r="S513" s="45"/>
      <c r="T513" s="45"/>
      <c r="U513" s="45"/>
      <c r="V513" s="45"/>
      <c r="W513" s="45"/>
      <c r="X513" s="45"/>
    </row>
    <row r="514" spans="1:24" ht="15.75" customHeight="1" thickBot="1" x14ac:dyDescent="0.25">
      <c r="A514" s="45"/>
      <c r="B514" s="304" t="s">
        <v>1157</v>
      </c>
      <c r="C514" s="304"/>
      <c r="D514" s="304"/>
      <c r="E514" s="304"/>
      <c r="F514" s="304"/>
      <c r="G514" s="304"/>
      <c r="H514" s="304"/>
      <c r="I514" s="304"/>
      <c r="J514" s="304"/>
      <c r="K514" s="304"/>
      <c r="N514" s="45"/>
      <c r="O514" s="45"/>
      <c r="P514" s="45"/>
      <c r="Q514" s="45"/>
      <c r="R514" s="45"/>
      <c r="S514" s="45"/>
      <c r="T514" s="45"/>
      <c r="U514" s="45"/>
      <c r="V514" s="45"/>
      <c r="W514" s="45"/>
      <c r="X514" s="45"/>
    </row>
    <row r="515" spans="1:24" ht="15.75" customHeight="1" thickTop="1" x14ac:dyDescent="0.2">
      <c r="A515" s="45"/>
      <c r="B515" s="309"/>
      <c r="C515" s="309"/>
      <c r="D515" s="288"/>
      <c r="E515" s="288"/>
      <c r="F515" s="314"/>
      <c r="G515" s="301"/>
      <c r="H515" s="288"/>
      <c r="I515" s="309"/>
      <c r="J515" s="288"/>
      <c r="K515" s="288"/>
      <c r="N515" s="45"/>
      <c r="O515" s="45"/>
      <c r="P515" s="45"/>
      <c r="Q515" s="45"/>
      <c r="R515" s="45"/>
      <c r="S515" s="45"/>
      <c r="T515" s="45"/>
      <c r="U515" s="45"/>
      <c r="V515" s="45"/>
      <c r="W515" s="45"/>
      <c r="X515" s="45"/>
    </row>
    <row r="516" spans="1:24" ht="15.75" customHeight="1" thickTop="1" thickBot="1" x14ac:dyDescent="0.25">
      <c r="A516" s="45"/>
      <c r="B516" s="329" t="s">
        <v>2020</v>
      </c>
      <c r="C516" s="319" t="s">
        <v>27</v>
      </c>
      <c r="D516" s="282" t="s">
        <v>28</v>
      </c>
      <c r="E516" s="282" t="s">
        <v>29</v>
      </c>
      <c r="F516" s="310" t="s">
        <v>523</v>
      </c>
      <c r="G516" s="298"/>
      <c r="H516" s="283" t="s">
        <v>30</v>
      </c>
      <c r="I516" s="319" t="s">
        <v>31</v>
      </c>
      <c r="J516" s="284" t="s">
        <v>32</v>
      </c>
      <c r="K516" s="284" t="s">
        <v>34</v>
      </c>
      <c r="N516" s="45"/>
      <c r="O516" s="45"/>
      <c r="P516" s="45"/>
      <c r="Q516" s="45"/>
      <c r="R516" s="45"/>
      <c r="S516" s="45"/>
      <c r="T516" s="45"/>
      <c r="U516" s="45"/>
      <c r="V516" s="45"/>
      <c r="W516" s="45"/>
      <c r="X516" s="45"/>
    </row>
    <row r="517" spans="1:24" ht="15.75" customHeight="1" thickTop="1" thickBot="1" x14ac:dyDescent="0.25">
      <c r="A517" s="45"/>
      <c r="B517" s="330" t="s">
        <v>524</v>
      </c>
      <c r="C517" s="343" t="s">
        <v>1743</v>
      </c>
      <c r="D517" s="285" t="s">
        <v>73</v>
      </c>
      <c r="E517" s="285" t="s">
        <v>1744</v>
      </c>
      <c r="F517" s="311" t="s">
        <v>637</v>
      </c>
      <c r="G517" s="294"/>
      <c r="H517" s="286" t="s">
        <v>52</v>
      </c>
      <c r="I517" s="320">
        <v>1</v>
      </c>
      <c r="J517" s="287">
        <f>SUM(K518:K526)</f>
        <v>232.10750000000002</v>
      </c>
      <c r="K517" s="287">
        <f>J517*I517</f>
        <v>232.10750000000002</v>
      </c>
      <c r="N517" s="45"/>
      <c r="O517" s="45"/>
      <c r="P517" s="45"/>
      <c r="Q517" s="45"/>
      <c r="R517" s="45"/>
      <c r="S517" s="45"/>
      <c r="T517" s="45"/>
      <c r="U517" s="45"/>
      <c r="V517" s="45"/>
      <c r="W517" s="45"/>
      <c r="X517" s="45"/>
    </row>
    <row r="518" spans="1:24" ht="15.75" customHeight="1" thickTop="1" thickBot="1" x14ac:dyDescent="0.25">
      <c r="A518" s="45"/>
      <c r="B518" s="331" t="s">
        <v>535</v>
      </c>
      <c r="C518" s="344">
        <v>88267</v>
      </c>
      <c r="D518" s="271" t="s">
        <v>50</v>
      </c>
      <c r="E518" s="271" t="s">
        <v>536</v>
      </c>
      <c r="F518" s="312" t="s">
        <v>2641</v>
      </c>
      <c r="G518" s="293"/>
      <c r="H518" s="272" t="s">
        <v>533</v>
      </c>
      <c r="I518" s="321">
        <v>1</v>
      </c>
      <c r="J518" s="302">
        <f>VLOOKUP(C518,COMPOSICAO!A:D,4,0)</f>
        <v>37.07</v>
      </c>
      <c r="K518" s="289">
        <f>SUM(I518*J518)</f>
        <v>37.07</v>
      </c>
      <c r="N518" s="45"/>
      <c r="O518" s="45"/>
      <c r="P518" s="45"/>
      <c r="Q518" s="45"/>
      <c r="R518" s="45"/>
      <c r="S518" s="45"/>
      <c r="T518" s="45"/>
      <c r="U518" s="45"/>
      <c r="V518" s="45"/>
      <c r="W518" s="45"/>
      <c r="X518" s="45"/>
    </row>
    <row r="519" spans="1:24" ht="15.75" customHeight="1" thickTop="1" thickBot="1" x14ac:dyDescent="0.25">
      <c r="A519" s="45"/>
      <c r="B519" s="331" t="s">
        <v>535</v>
      </c>
      <c r="C519" s="344">
        <v>88248</v>
      </c>
      <c r="D519" s="271" t="s">
        <v>50</v>
      </c>
      <c r="E519" s="271" t="s">
        <v>538</v>
      </c>
      <c r="F519" s="312" t="s">
        <v>2641</v>
      </c>
      <c r="G519" s="293"/>
      <c r="H519" s="272" t="s">
        <v>533</v>
      </c>
      <c r="I519" s="321">
        <v>2</v>
      </c>
      <c r="J519" s="302">
        <f>VLOOKUP(C519,COMPOSICAO!A:D,4,0)</f>
        <v>31.01</v>
      </c>
      <c r="K519" s="289">
        <f>SUM(I519*J519)</f>
        <v>62.02</v>
      </c>
      <c r="N519" s="45"/>
      <c r="O519" s="45"/>
      <c r="P519" s="45"/>
      <c r="Q519" s="45"/>
      <c r="R519" s="45"/>
      <c r="S519" s="45"/>
      <c r="T519" s="45"/>
      <c r="U519" s="45"/>
      <c r="V519" s="45"/>
      <c r="W519" s="45"/>
      <c r="X519" s="45"/>
    </row>
    <row r="520" spans="1:24" ht="15.75" customHeight="1" thickTop="1" thickBot="1" x14ac:dyDescent="0.25">
      <c r="A520" s="45"/>
      <c r="B520" s="332" t="s">
        <v>525</v>
      </c>
      <c r="C520" s="345" t="s">
        <v>1938</v>
      </c>
      <c r="D520" s="274" t="s">
        <v>40</v>
      </c>
      <c r="E520" s="274" t="s">
        <v>2712</v>
      </c>
      <c r="F520" s="313" t="s">
        <v>1096</v>
      </c>
      <c r="G520" s="295"/>
      <c r="H520" s="275" t="s">
        <v>52</v>
      </c>
      <c r="I520" s="322">
        <v>1</v>
      </c>
      <c r="J520" s="290"/>
      <c r="K520" s="290">
        <f>SUM(I520*J520)</f>
        <v>0</v>
      </c>
      <c r="N520" s="45"/>
      <c r="O520" s="45"/>
      <c r="P520" s="45"/>
      <c r="Q520" s="45"/>
      <c r="R520" s="45"/>
      <c r="S520" s="45"/>
      <c r="T520" s="45"/>
      <c r="U520" s="45"/>
      <c r="V520" s="45"/>
      <c r="W520" s="45"/>
      <c r="X520" s="45"/>
    </row>
    <row r="521" spans="1:24" ht="15.75" customHeight="1" thickTop="1" thickBot="1" x14ac:dyDescent="0.25">
      <c r="A521" s="45"/>
      <c r="B521" s="332" t="s">
        <v>525</v>
      </c>
      <c r="C521" s="345" t="s">
        <v>1936</v>
      </c>
      <c r="D521" s="274" t="s">
        <v>40</v>
      </c>
      <c r="E521" s="274" t="s">
        <v>2713</v>
      </c>
      <c r="F521" s="313" t="s">
        <v>1096</v>
      </c>
      <c r="G521" s="295"/>
      <c r="H521" s="275" t="s">
        <v>52</v>
      </c>
      <c r="I521" s="322">
        <v>1</v>
      </c>
      <c r="J521" s="290"/>
      <c r="K521" s="290">
        <f t="shared" ref="K521:K526" si="21">SUM(I521*J521)</f>
        <v>0</v>
      </c>
      <c r="N521" s="45"/>
      <c r="O521" s="45"/>
      <c r="P521" s="45"/>
      <c r="Q521" s="45"/>
      <c r="R521" s="45"/>
      <c r="S521" s="45"/>
      <c r="T521" s="45"/>
      <c r="U521" s="45"/>
      <c r="V521" s="45"/>
      <c r="W521" s="45"/>
      <c r="X521" s="45"/>
    </row>
    <row r="522" spans="1:24" ht="15.75" customHeight="1" thickTop="1" thickBot="1" x14ac:dyDescent="0.25">
      <c r="A522" s="45"/>
      <c r="B522" s="332" t="s">
        <v>525</v>
      </c>
      <c r="C522" s="345" t="s">
        <v>1934</v>
      </c>
      <c r="D522" s="274" t="s">
        <v>40</v>
      </c>
      <c r="E522" s="274" t="s">
        <v>2714</v>
      </c>
      <c r="F522" s="313" t="s">
        <v>1096</v>
      </c>
      <c r="G522" s="295"/>
      <c r="H522" s="275" t="s">
        <v>52</v>
      </c>
      <c r="I522" s="325">
        <v>1</v>
      </c>
      <c r="J522" s="303"/>
      <c r="K522" s="290">
        <f t="shared" si="21"/>
        <v>0</v>
      </c>
      <c r="N522" s="45"/>
      <c r="O522" s="45"/>
      <c r="P522" s="45"/>
      <c r="Q522" s="45"/>
      <c r="R522" s="45"/>
      <c r="S522" s="45"/>
      <c r="T522" s="45"/>
      <c r="U522" s="45"/>
      <c r="V522" s="45"/>
      <c r="W522" s="45"/>
      <c r="X522" s="45"/>
    </row>
    <row r="523" spans="1:24" ht="15.75" customHeight="1" thickTop="1" thickBot="1" x14ac:dyDescent="0.25">
      <c r="A523" s="45"/>
      <c r="B523" s="332" t="s">
        <v>525</v>
      </c>
      <c r="C523" s="345">
        <v>10498</v>
      </c>
      <c r="D523" s="274" t="s">
        <v>50</v>
      </c>
      <c r="E523" s="274" t="s">
        <v>1935</v>
      </c>
      <c r="F523" s="313" t="s">
        <v>1096</v>
      </c>
      <c r="G523" s="295"/>
      <c r="H523" s="275" t="s">
        <v>94</v>
      </c>
      <c r="I523" s="325">
        <v>0.25</v>
      </c>
      <c r="J523" s="290">
        <f>VLOOKUP(C523,INSUMO!A:E,5,0)</f>
        <v>9.5500000000000007</v>
      </c>
      <c r="K523" s="290">
        <f t="shared" si="21"/>
        <v>2.3875000000000002</v>
      </c>
      <c r="N523" s="45"/>
      <c r="O523" s="45"/>
      <c r="P523" s="45"/>
      <c r="Q523" s="45"/>
      <c r="R523" s="45"/>
      <c r="S523" s="45"/>
      <c r="T523" s="45"/>
      <c r="U523" s="45"/>
      <c r="V523" s="45"/>
      <c r="W523" s="45"/>
      <c r="X523" s="45"/>
    </row>
    <row r="524" spans="1:24" ht="15.75" customHeight="1" thickTop="1" thickBot="1" x14ac:dyDescent="0.25">
      <c r="A524" s="45"/>
      <c r="B524" s="332" t="s">
        <v>525</v>
      </c>
      <c r="C524" s="345" t="s">
        <v>1933</v>
      </c>
      <c r="D524" s="274" t="s">
        <v>40</v>
      </c>
      <c r="E524" s="274" t="s">
        <v>2715</v>
      </c>
      <c r="F524" s="313" t="s">
        <v>1096</v>
      </c>
      <c r="G524" s="295"/>
      <c r="H524" s="275" t="s">
        <v>52</v>
      </c>
      <c r="I524" s="322">
        <v>1</v>
      </c>
      <c r="J524" s="290"/>
      <c r="K524" s="290">
        <f t="shared" si="21"/>
        <v>0</v>
      </c>
      <c r="N524" s="45"/>
      <c r="O524" s="45"/>
      <c r="P524" s="45"/>
      <c r="Q524" s="45"/>
      <c r="R524" s="45"/>
      <c r="S524" s="45"/>
      <c r="T524" s="45"/>
      <c r="U524" s="45"/>
      <c r="V524" s="45"/>
      <c r="W524" s="45"/>
      <c r="X524" s="45"/>
    </row>
    <row r="525" spans="1:24" ht="15.75" customHeight="1" thickTop="1" thickBot="1" x14ac:dyDescent="0.25">
      <c r="A525" s="45"/>
      <c r="B525" s="332" t="s">
        <v>525</v>
      </c>
      <c r="C525" s="345">
        <v>11761</v>
      </c>
      <c r="D525" s="274" t="s">
        <v>50</v>
      </c>
      <c r="E525" s="274" t="s">
        <v>1937</v>
      </c>
      <c r="F525" s="313" t="s">
        <v>1096</v>
      </c>
      <c r="G525" s="295"/>
      <c r="H525" s="275" t="s">
        <v>52</v>
      </c>
      <c r="I525" s="322">
        <v>1</v>
      </c>
      <c r="J525" s="290">
        <f>VLOOKUP(C525,INSUMO!A:E,5,0)</f>
        <v>76.61</v>
      </c>
      <c r="K525" s="290">
        <f t="shared" si="21"/>
        <v>76.61</v>
      </c>
      <c r="N525" s="45"/>
      <c r="O525" s="45"/>
      <c r="P525" s="45"/>
      <c r="Q525" s="45"/>
      <c r="R525" s="45"/>
      <c r="S525" s="45"/>
      <c r="T525" s="45"/>
      <c r="U525" s="45"/>
      <c r="V525" s="45"/>
      <c r="W525" s="45"/>
      <c r="X525" s="45"/>
    </row>
    <row r="526" spans="1:24" ht="15.75" customHeight="1" thickTop="1" thickBot="1" x14ac:dyDescent="0.25">
      <c r="A526" s="45"/>
      <c r="B526" s="332" t="s">
        <v>525</v>
      </c>
      <c r="C526" s="345">
        <v>4384</v>
      </c>
      <c r="D526" s="274" t="s">
        <v>50</v>
      </c>
      <c r="E526" s="274" t="s">
        <v>673</v>
      </c>
      <c r="F526" s="313" t="s">
        <v>1096</v>
      </c>
      <c r="G526" s="295"/>
      <c r="H526" s="275" t="s">
        <v>52</v>
      </c>
      <c r="I526" s="322">
        <v>2</v>
      </c>
      <c r="J526" s="290">
        <f>VLOOKUP(C526,INSUMO!A:E,5,0)</f>
        <v>27.01</v>
      </c>
      <c r="K526" s="290">
        <f t="shared" si="21"/>
        <v>54.02</v>
      </c>
      <c r="N526" s="45"/>
      <c r="O526" s="45"/>
      <c r="P526" s="45"/>
      <c r="Q526" s="45"/>
      <c r="R526" s="45"/>
      <c r="S526" s="45"/>
      <c r="T526" s="45"/>
      <c r="U526" s="45"/>
      <c r="V526" s="45"/>
      <c r="W526" s="45"/>
      <c r="X526" s="45"/>
    </row>
    <row r="527" spans="1:24" ht="15.75" customHeight="1" thickTop="1" thickBot="1" x14ac:dyDescent="0.25">
      <c r="A527" s="45"/>
      <c r="B527" s="307"/>
      <c r="C527" s="307"/>
      <c r="D527" s="291"/>
      <c r="E527" s="291"/>
      <c r="F527" s="304" t="s">
        <v>527</v>
      </c>
      <c r="G527" s="300"/>
      <c r="H527" s="291" t="s">
        <v>528</v>
      </c>
      <c r="I527" s="323">
        <v>0</v>
      </c>
      <c r="J527" s="291" t="s">
        <v>529</v>
      </c>
      <c r="K527" s="292"/>
      <c r="N527" s="45"/>
      <c r="O527" s="45"/>
      <c r="P527" s="45"/>
      <c r="Q527" s="45"/>
      <c r="R527" s="45"/>
      <c r="S527" s="45"/>
      <c r="T527" s="45"/>
      <c r="U527" s="45"/>
      <c r="V527" s="45"/>
      <c r="W527" s="45"/>
      <c r="X527" s="45"/>
    </row>
    <row r="528" spans="1:24" ht="15.75" customHeight="1" thickTop="1" thickBot="1" x14ac:dyDescent="0.25">
      <c r="A528" s="45"/>
      <c r="B528" s="307"/>
      <c r="C528" s="307"/>
      <c r="D528" s="291"/>
      <c r="E528" s="291"/>
      <c r="F528" s="304" t="s">
        <v>530</v>
      </c>
      <c r="G528" s="300"/>
      <c r="H528" s="291"/>
      <c r="I528" s="304" t="s">
        <v>531</v>
      </c>
      <c r="J528" s="296"/>
      <c r="K528" s="292"/>
      <c r="N528" s="45"/>
      <c r="O528" s="45"/>
      <c r="P528" s="45"/>
      <c r="Q528" s="45"/>
      <c r="R528" s="45"/>
      <c r="S528" s="45"/>
      <c r="T528" s="45"/>
      <c r="U528" s="45"/>
      <c r="V528" s="45"/>
      <c r="W528" s="45"/>
      <c r="X528" s="45"/>
    </row>
    <row r="529" spans="1:24" ht="15.75" customHeight="1" x14ac:dyDescent="0.2">
      <c r="A529" s="45"/>
      <c r="B529" s="308" t="s">
        <v>1136</v>
      </c>
      <c r="C529" s="308"/>
      <c r="D529" s="297"/>
      <c r="E529" s="297"/>
      <c r="F529" s="308"/>
      <c r="G529" s="297"/>
      <c r="H529" s="297"/>
      <c r="I529" s="308"/>
      <c r="J529" s="297"/>
      <c r="K529" s="297"/>
      <c r="N529" s="45"/>
      <c r="O529" s="45"/>
      <c r="P529" s="45"/>
      <c r="Q529" s="45"/>
      <c r="R529" s="45"/>
      <c r="S529" s="45"/>
      <c r="T529" s="45"/>
      <c r="U529" s="45"/>
      <c r="V529" s="45"/>
      <c r="W529" s="45"/>
      <c r="X529" s="45"/>
    </row>
    <row r="530" spans="1:24" ht="15.75" customHeight="1" thickBot="1" x14ac:dyDescent="0.25">
      <c r="A530" s="45"/>
      <c r="B530" s="304" t="s">
        <v>1939</v>
      </c>
      <c r="C530" s="304"/>
      <c r="D530" s="304"/>
      <c r="E530" s="304"/>
      <c r="F530" s="304"/>
      <c r="G530" s="304"/>
      <c r="H530" s="304"/>
      <c r="I530" s="304"/>
      <c r="J530" s="304"/>
      <c r="K530" s="304"/>
      <c r="N530" s="45"/>
      <c r="O530" s="45"/>
      <c r="P530" s="45"/>
      <c r="Q530" s="45"/>
      <c r="R530" s="45"/>
      <c r="S530" s="45"/>
      <c r="T530" s="45"/>
      <c r="U530" s="45"/>
      <c r="V530" s="45"/>
      <c r="W530" s="45"/>
      <c r="X530" s="45"/>
    </row>
    <row r="531" spans="1:24" ht="15.75" customHeight="1" thickTop="1" x14ac:dyDescent="0.2">
      <c r="A531" s="45"/>
      <c r="B531" s="309"/>
      <c r="C531" s="309"/>
      <c r="D531" s="288"/>
      <c r="E531" s="288"/>
      <c r="F531" s="314"/>
      <c r="G531" s="301"/>
      <c r="H531" s="288"/>
      <c r="I531" s="309"/>
      <c r="J531" s="288"/>
      <c r="K531" s="288"/>
      <c r="N531" s="45"/>
      <c r="O531" s="45"/>
      <c r="P531" s="45"/>
      <c r="Q531" s="45"/>
      <c r="R531" s="45"/>
      <c r="S531" s="45"/>
      <c r="T531" s="45"/>
      <c r="U531" s="45"/>
      <c r="V531" s="45"/>
      <c r="W531" s="45"/>
      <c r="X531" s="45"/>
    </row>
    <row r="532" spans="1:24" ht="15.75" customHeight="1" thickTop="1" thickBot="1" x14ac:dyDescent="0.25">
      <c r="A532" s="45"/>
      <c r="B532" s="329" t="s">
        <v>2026</v>
      </c>
      <c r="C532" s="319" t="s">
        <v>27</v>
      </c>
      <c r="D532" s="282" t="s">
        <v>28</v>
      </c>
      <c r="E532" s="282" t="s">
        <v>29</v>
      </c>
      <c r="F532" s="310" t="s">
        <v>523</v>
      </c>
      <c r="G532" s="298"/>
      <c r="H532" s="283" t="s">
        <v>30</v>
      </c>
      <c r="I532" s="310" t="s">
        <v>31</v>
      </c>
      <c r="J532" s="298" t="s">
        <v>32</v>
      </c>
      <c r="K532" s="284" t="s">
        <v>34</v>
      </c>
      <c r="N532" s="45"/>
      <c r="O532" s="45"/>
      <c r="P532" s="45"/>
      <c r="Q532" s="45"/>
      <c r="R532" s="45"/>
      <c r="S532" s="45"/>
      <c r="T532" s="45"/>
      <c r="U532" s="45"/>
      <c r="V532" s="45"/>
      <c r="W532" s="45"/>
      <c r="X532" s="45"/>
    </row>
    <row r="533" spans="1:24" ht="15.75" customHeight="1" thickTop="1" thickBot="1" x14ac:dyDescent="0.25">
      <c r="A533" s="45"/>
      <c r="B533" s="330" t="s">
        <v>524</v>
      </c>
      <c r="C533" s="343" t="s">
        <v>1014</v>
      </c>
      <c r="D533" s="285" t="s">
        <v>73</v>
      </c>
      <c r="E533" s="285" t="s">
        <v>1015</v>
      </c>
      <c r="F533" s="311" t="s">
        <v>537</v>
      </c>
      <c r="G533" s="294"/>
      <c r="H533" s="286" t="s">
        <v>52</v>
      </c>
      <c r="I533" s="326">
        <v>1</v>
      </c>
      <c r="J533" s="287">
        <f>SUM(K534:K536)</f>
        <v>2431.2460000000001</v>
      </c>
      <c r="K533" s="287">
        <f>J533*I533</f>
        <v>2431.2460000000001</v>
      </c>
      <c r="N533" s="45"/>
      <c r="O533" s="45"/>
      <c r="P533" s="45"/>
      <c r="Q533" s="45"/>
      <c r="R533" s="45"/>
      <c r="S533" s="45"/>
      <c r="T533" s="45"/>
      <c r="U533" s="45"/>
      <c r="V533" s="45"/>
      <c r="W533" s="45"/>
      <c r="X533" s="45"/>
    </row>
    <row r="534" spans="1:24" ht="15.75" customHeight="1" thickTop="1" thickBot="1" x14ac:dyDescent="0.25">
      <c r="A534" s="45"/>
      <c r="B534" s="331" t="s">
        <v>535</v>
      </c>
      <c r="C534" s="344">
        <v>88267</v>
      </c>
      <c r="D534" s="271" t="s">
        <v>50</v>
      </c>
      <c r="E534" s="271" t="s">
        <v>536</v>
      </c>
      <c r="F534" s="312" t="s">
        <v>2641</v>
      </c>
      <c r="G534" s="293"/>
      <c r="H534" s="272" t="s">
        <v>533</v>
      </c>
      <c r="I534" s="321">
        <v>0.2</v>
      </c>
      <c r="J534" s="302">
        <f>VLOOKUP(C534,COMPOSICAO!A:D,4,0)</f>
        <v>37.07</v>
      </c>
      <c r="K534" s="289">
        <f>SUM(I534*J534)</f>
        <v>7.4140000000000006</v>
      </c>
      <c r="N534" s="45"/>
      <c r="O534" s="45"/>
      <c r="P534" s="45"/>
      <c r="Q534" s="45"/>
      <c r="R534" s="45"/>
      <c r="S534" s="45"/>
      <c r="T534" s="45"/>
      <c r="U534" s="45"/>
      <c r="V534" s="45"/>
      <c r="W534" s="45"/>
      <c r="X534" s="45"/>
    </row>
    <row r="535" spans="1:24" ht="15.75" customHeight="1" thickTop="1" thickBot="1" x14ac:dyDescent="0.25">
      <c r="A535" s="45"/>
      <c r="B535" s="331" t="s">
        <v>535</v>
      </c>
      <c r="C535" s="344">
        <v>88248</v>
      </c>
      <c r="D535" s="271" t="s">
        <v>50</v>
      </c>
      <c r="E535" s="271" t="s">
        <v>538</v>
      </c>
      <c r="F535" s="312" t="s">
        <v>2641</v>
      </c>
      <c r="G535" s="293"/>
      <c r="H535" s="272" t="s">
        <v>533</v>
      </c>
      <c r="I535" s="321">
        <v>0.2</v>
      </c>
      <c r="J535" s="302">
        <f>VLOOKUP(C535,COMPOSICAO!A:D,4,0)</f>
        <v>31.01</v>
      </c>
      <c r="K535" s="289">
        <f>SUM(I535*J535)</f>
        <v>6.2020000000000008</v>
      </c>
      <c r="N535" s="45"/>
      <c r="O535" s="45"/>
      <c r="P535" s="45"/>
      <c r="Q535" s="45"/>
      <c r="R535" s="45"/>
      <c r="S535" s="45"/>
      <c r="T535" s="45"/>
      <c r="U535" s="45"/>
      <c r="V535" s="45"/>
      <c r="W535" s="45"/>
      <c r="X535" s="45"/>
    </row>
    <row r="536" spans="1:24" ht="15.75" customHeight="1" thickTop="1" thickBot="1" x14ac:dyDescent="0.25">
      <c r="A536" s="45"/>
      <c r="B536" s="332" t="s">
        <v>525</v>
      </c>
      <c r="C536" s="345">
        <v>13989</v>
      </c>
      <c r="D536" s="274" t="s">
        <v>42</v>
      </c>
      <c r="E536" s="274" t="s">
        <v>303</v>
      </c>
      <c r="F536" s="313" t="s">
        <v>1096</v>
      </c>
      <c r="G536" s="295"/>
      <c r="H536" s="275" t="s">
        <v>231</v>
      </c>
      <c r="I536" s="322">
        <v>1</v>
      </c>
      <c r="J536" s="290">
        <v>2417.63</v>
      </c>
      <c r="K536" s="289">
        <f>SUM(I536*J536)</f>
        <v>2417.63</v>
      </c>
      <c r="N536" s="45"/>
      <c r="O536" s="45"/>
      <c r="P536" s="45"/>
      <c r="Q536" s="45"/>
      <c r="R536" s="45"/>
      <c r="S536" s="45"/>
      <c r="T536" s="45"/>
      <c r="U536" s="45"/>
      <c r="V536" s="45"/>
      <c r="W536" s="45"/>
      <c r="X536" s="45"/>
    </row>
    <row r="537" spans="1:24" ht="15.75" customHeight="1" thickTop="1" thickBot="1" x14ac:dyDescent="0.25">
      <c r="A537" s="45"/>
      <c r="B537" s="307"/>
      <c r="C537" s="307"/>
      <c r="D537" s="291"/>
      <c r="E537" s="291"/>
      <c r="F537" s="304" t="s">
        <v>527</v>
      </c>
      <c r="G537" s="300"/>
      <c r="H537" s="291" t="s">
        <v>528</v>
      </c>
      <c r="I537" s="323">
        <v>0</v>
      </c>
      <c r="J537" s="291" t="s">
        <v>529</v>
      </c>
      <c r="K537" s="292"/>
      <c r="N537" s="45"/>
      <c r="O537" s="45"/>
      <c r="P537" s="45"/>
      <c r="Q537" s="45"/>
      <c r="R537" s="45"/>
      <c r="S537" s="45"/>
      <c r="T537" s="45"/>
      <c r="U537" s="45"/>
      <c r="V537" s="45"/>
      <c r="W537" s="45"/>
      <c r="X537" s="45"/>
    </row>
    <row r="538" spans="1:24" ht="15.75" customHeight="1" thickTop="1" thickBot="1" x14ac:dyDescent="0.25">
      <c r="A538" s="45"/>
      <c r="B538" s="307"/>
      <c r="C538" s="307"/>
      <c r="D538" s="291"/>
      <c r="E538" s="291"/>
      <c r="F538" s="304" t="s">
        <v>530</v>
      </c>
      <c r="G538" s="300"/>
      <c r="H538" s="291"/>
      <c r="I538" s="304" t="s">
        <v>531</v>
      </c>
      <c r="J538" s="296"/>
      <c r="K538" s="292"/>
      <c r="N538" s="45"/>
      <c r="O538" s="45"/>
      <c r="P538" s="45"/>
      <c r="Q538" s="45"/>
      <c r="R538" s="45"/>
      <c r="S538" s="45"/>
      <c r="T538" s="45"/>
      <c r="U538" s="45"/>
      <c r="V538" s="45"/>
      <c r="W538" s="45"/>
      <c r="X538" s="45"/>
    </row>
    <row r="539" spans="1:24" ht="15.75" customHeight="1" x14ac:dyDescent="0.2">
      <c r="A539" s="45"/>
      <c r="B539" s="308" t="s">
        <v>1136</v>
      </c>
      <c r="C539" s="308"/>
      <c r="D539" s="297"/>
      <c r="E539" s="297"/>
      <c r="F539" s="308"/>
      <c r="G539" s="297"/>
      <c r="H539" s="297"/>
      <c r="I539" s="308"/>
      <c r="J539" s="297"/>
      <c r="K539" s="297"/>
      <c r="N539" s="45"/>
      <c r="O539" s="45"/>
      <c r="P539" s="45"/>
      <c r="Q539" s="45"/>
      <c r="R539" s="45"/>
      <c r="S539" s="45"/>
      <c r="T539" s="45"/>
      <c r="U539" s="45"/>
      <c r="V539" s="45"/>
      <c r="W539" s="45"/>
      <c r="X539" s="45"/>
    </row>
    <row r="540" spans="1:24" ht="15.75" customHeight="1" thickBot="1" x14ac:dyDescent="0.25">
      <c r="A540" s="45"/>
      <c r="B540" s="304" t="s">
        <v>1158</v>
      </c>
      <c r="C540" s="304"/>
      <c r="D540" s="304"/>
      <c r="E540" s="304"/>
      <c r="F540" s="304"/>
      <c r="G540" s="304"/>
      <c r="H540" s="304"/>
      <c r="I540" s="304"/>
      <c r="J540" s="304"/>
      <c r="K540" s="304"/>
      <c r="N540" s="45"/>
      <c r="O540" s="45"/>
      <c r="P540" s="45"/>
      <c r="Q540" s="45"/>
      <c r="R540" s="45"/>
      <c r="S540" s="45"/>
      <c r="T540" s="45"/>
      <c r="U540" s="45"/>
      <c r="V540" s="45"/>
      <c r="W540" s="45"/>
      <c r="X540" s="45"/>
    </row>
    <row r="541" spans="1:24" ht="15.75" customHeight="1" thickTop="1" x14ac:dyDescent="0.2">
      <c r="A541" s="45"/>
      <c r="B541" s="309"/>
      <c r="C541" s="309"/>
      <c r="D541" s="288"/>
      <c r="E541" s="288"/>
      <c r="F541" s="309"/>
      <c r="G541" s="288"/>
      <c r="H541" s="288"/>
      <c r="I541" s="309"/>
      <c r="J541" s="288"/>
      <c r="K541" s="288"/>
      <c r="N541" s="45"/>
      <c r="O541" s="45"/>
      <c r="P541" s="45"/>
      <c r="Q541" s="45"/>
      <c r="R541" s="45"/>
      <c r="S541" s="45"/>
      <c r="T541" s="45"/>
      <c r="U541" s="45"/>
      <c r="V541" s="45"/>
      <c r="W541" s="45"/>
      <c r="X541" s="45"/>
    </row>
    <row r="542" spans="1:24" ht="15.75" customHeight="1" thickTop="1" thickBot="1" x14ac:dyDescent="0.25">
      <c r="A542" s="45"/>
      <c r="B542" s="329" t="s">
        <v>2029</v>
      </c>
      <c r="C542" s="319" t="s">
        <v>27</v>
      </c>
      <c r="D542" s="282" t="s">
        <v>28</v>
      </c>
      <c r="E542" s="282" t="s">
        <v>29</v>
      </c>
      <c r="F542" s="310" t="s">
        <v>523</v>
      </c>
      <c r="G542" s="298"/>
      <c r="H542" s="283" t="s">
        <v>30</v>
      </c>
      <c r="I542" s="310" t="s">
        <v>31</v>
      </c>
      <c r="J542" s="298" t="s">
        <v>32</v>
      </c>
      <c r="K542" s="284" t="s">
        <v>34</v>
      </c>
      <c r="N542" s="45"/>
      <c r="O542" s="45"/>
      <c r="P542" s="45"/>
      <c r="Q542" s="45"/>
      <c r="R542" s="45"/>
      <c r="S542" s="45"/>
      <c r="T542" s="45"/>
      <c r="U542" s="45"/>
      <c r="V542" s="45"/>
      <c r="W542" s="45"/>
      <c r="X542" s="45"/>
    </row>
    <row r="543" spans="1:24" ht="15.75" customHeight="1" thickTop="1" thickBot="1" x14ac:dyDescent="0.25">
      <c r="A543" s="45"/>
      <c r="B543" s="330" t="s">
        <v>524</v>
      </c>
      <c r="C543" s="343" t="s">
        <v>1047</v>
      </c>
      <c r="D543" s="285" t="s">
        <v>73</v>
      </c>
      <c r="E543" s="285" t="s">
        <v>308</v>
      </c>
      <c r="F543" s="311" t="s">
        <v>534</v>
      </c>
      <c r="G543" s="294"/>
      <c r="H543" s="286" t="s">
        <v>52</v>
      </c>
      <c r="I543" s="320">
        <v>1</v>
      </c>
      <c r="J543" s="287">
        <f>SUM(K544:K547)</f>
        <v>26.626000000000001</v>
      </c>
      <c r="K543" s="287">
        <f>J543*I543</f>
        <v>26.626000000000001</v>
      </c>
      <c r="N543" s="45"/>
      <c r="O543" s="45"/>
      <c r="P543" s="45"/>
      <c r="Q543" s="45"/>
      <c r="R543" s="45"/>
      <c r="S543" s="45"/>
      <c r="T543" s="45"/>
      <c r="U543" s="45"/>
      <c r="V543" s="45"/>
      <c r="W543" s="45"/>
      <c r="X543" s="45"/>
    </row>
    <row r="544" spans="1:24" ht="15.75" customHeight="1" thickTop="1" thickBot="1" x14ac:dyDescent="0.25">
      <c r="A544" s="45"/>
      <c r="B544" s="331" t="s">
        <v>535</v>
      </c>
      <c r="C544" s="344">
        <v>88267</v>
      </c>
      <c r="D544" s="271" t="s">
        <v>50</v>
      </c>
      <c r="E544" s="271" t="s">
        <v>536</v>
      </c>
      <c r="F544" s="312" t="s">
        <v>2641</v>
      </c>
      <c r="G544" s="293"/>
      <c r="H544" s="272" t="s">
        <v>533</v>
      </c>
      <c r="I544" s="321">
        <v>0.3</v>
      </c>
      <c r="J544" s="302">
        <f>VLOOKUP(C544,COMPOSICAO!A:D,4,0)</f>
        <v>37.07</v>
      </c>
      <c r="K544" s="289">
        <f>SUM(I544*J544)</f>
        <v>11.121</v>
      </c>
      <c r="N544" s="45"/>
      <c r="O544" s="45"/>
      <c r="P544" s="45"/>
      <c r="Q544" s="45"/>
      <c r="R544" s="45"/>
      <c r="S544" s="45"/>
      <c r="T544" s="45"/>
      <c r="U544" s="45"/>
      <c r="V544" s="45"/>
      <c r="W544" s="45"/>
      <c r="X544" s="45"/>
    </row>
    <row r="545" spans="1:24" ht="15.75" customHeight="1" thickTop="1" thickBot="1" x14ac:dyDescent="0.25">
      <c r="A545" s="45"/>
      <c r="B545" s="331" t="s">
        <v>535</v>
      </c>
      <c r="C545" s="344">
        <v>88248</v>
      </c>
      <c r="D545" s="271" t="s">
        <v>50</v>
      </c>
      <c r="E545" s="271" t="s">
        <v>538</v>
      </c>
      <c r="F545" s="312" t="s">
        <v>2641</v>
      </c>
      <c r="G545" s="293"/>
      <c r="H545" s="272" t="s">
        <v>533</v>
      </c>
      <c r="I545" s="321">
        <v>0.5</v>
      </c>
      <c r="J545" s="302">
        <f>VLOOKUP(C545,COMPOSICAO!A:D,4,0)</f>
        <v>31.01</v>
      </c>
      <c r="K545" s="289">
        <f>SUM(I545*J545)</f>
        <v>15.505000000000001</v>
      </c>
      <c r="N545" s="45"/>
      <c r="O545" s="45"/>
      <c r="P545" s="45"/>
      <c r="Q545" s="45"/>
      <c r="R545" s="45"/>
      <c r="S545" s="45"/>
      <c r="T545" s="45"/>
      <c r="U545" s="45"/>
      <c r="V545" s="45"/>
      <c r="W545" s="45"/>
      <c r="X545" s="45"/>
    </row>
    <row r="546" spans="1:24" ht="15.75" customHeight="1" thickTop="1" thickBot="1" x14ac:dyDescent="0.25">
      <c r="A546" s="45"/>
      <c r="B546" s="332" t="s">
        <v>525</v>
      </c>
      <c r="C546" s="345" t="s">
        <v>612</v>
      </c>
      <c r="D546" s="274" t="s">
        <v>40</v>
      </c>
      <c r="E546" s="274" t="s">
        <v>2716</v>
      </c>
      <c r="F546" s="313" t="s">
        <v>1096</v>
      </c>
      <c r="G546" s="295"/>
      <c r="H546" s="275" t="s">
        <v>83</v>
      </c>
      <c r="I546" s="322">
        <v>0.28000000000000003</v>
      </c>
      <c r="J546" s="290"/>
      <c r="K546" s="290"/>
      <c r="N546" s="45"/>
      <c r="O546" s="45"/>
      <c r="P546" s="45"/>
      <c r="Q546" s="45"/>
      <c r="R546" s="45"/>
      <c r="S546" s="45"/>
      <c r="T546" s="45"/>
      <c r="U546" s="45"/>
      <c r="V546" s="45"/>
      <c r="W546" s="45"/>
      <c r="X546" s="45"/>
    </row>
    <row r="547" spans="1:24" ht="15.75" customHeight="1" thickTop="1" thickBot="1" x14ac:dyDescent="0.25">
      <c r="A547" s="45"/>
      <c r="B547" s="332" t="s">
        <v>525</v>
      </c>
      <c r="C547" s="345" t="s">
        <v>611</v>
      </c>
      <c r="D547" s="274" t="s">
        <v>40</v>
      </c>
      <c r="E547" s="274" t="s">
        <v>2717</v>
      </c>
      <c r="F547" s="313" t="s">
        <v>1096</v>
      </c>
      <c r="G547" s="295"/>
      <c r="H547" s="275" t="s">
        <v>52</v>
      </c>
      <c r="I547" s="322">
        <v>1</v>
      </c>
      <c r="J547" s="290"/>
      <c r="K547" s="290"/>
      <c r="N547" s="45"/>
      <c r="O547" s="45"/>
      <c r="P547" s="45"/>
      <c r="Q547" s="45"/>
      <c r="R547" s="45"/>
      <c r="S547" s="45"/>
      <c r="T547" s="45"/>
      <c r="U547" s="45"/>
      <c r="V547" s="45"/>
      <c r="W547" s="45"/>
      <c r="X547" s="45"/>
    </row>
    <row r="548" spans="1:24" ht="15.75" customHeight="1" thickTop="1" thickBot="1" x14ac:dyDescent="0.25">
      <c r="A548" s="45"/>
      <c r="B548" s="307"/>
      <c r="C548" s="307"/>
      <c r="D548" s="291"/>
      <c r="E548" s="291"/>
      <c r="F548" s="304" t="s">
        <v>527</v>
      </c>
      <c r="G548" s="300"/>
      <c r="H548" s="291" t="s">
        <v>528</v>
      </c>
      <c r="I548" s="323">
        <v>0</v>
      </c>
      <c r="J548" s="291" t="s">
        <v>529</v>
      </c>
      <c r="K548" s="292"/>
      <c r="N548" s="45"/>
      <c r="O548" s="45"/>
      <c r="P548" s="45"/>
      <c r="Q548" s="45"/>
      <c r="R548" s="45"/>
      <c r="S548" s="45"/>
      <c r="T548" s="45"/>
      <c r="U548" s="45"/>
      <c r="V548" s="45"/>
      <c r="W548" s="45"/>
      <c r="X548" s="45"/>
    </row>
    <row r="549" spans="1:24" ht="15.75" customHeight="1" thickTop="1" thickBot="1" x14ac:dyDescent="0.25">
      <c r="A549" s="45"/>
      <c r="B549" s="307"/>
      <c r="C549" s="307"/>
      <c r="D549" s="291"/>
      <c r="E549" s="291"/>
      <c r="F549" s="304" t="s">
        <v>530</v>
      </c>
      <c r="G549" s="300"/>
      <c r="H549" s="291"/>
      <c r="I549" s="304" t="s">
        <v>531</v>
      </c>
      <c r="J549" s="296"/>
      <c r="K549" s="292"/>
      <c r="N549" s="45"/>
      <c r="O549" s="45"/>
      <c r="P549" s="45"/>
      <c r="Q549" s="45"/>
      <c r="R549" s="45"/>
      <c r="S549" s="45"/>
      <c r="T549" s="45"/>
      <c r="U549" s="45"/>
      <c r="V549" s="45"/>
      <c r="W549" s="45"/>
      <c r="X549" s="45"/>
    </row>
    <row r="550" spans="1:24" ht="15.75" customHeight="1" x14ac:dyDescent="0.2">
      <c r="A550" s="45"/>
      <c r="B550" s="308" t="s">
        <v>1136</v>
      </c>
      <c r="C550" s="308"/>
      <c r="D550" s="297"/>
      <c r="E550" s="297"/>
      <c r="F550" s="308"/>
      <c r="G550" s="297"/>
      <c r="H550" s="297"/>
      <c r="I550" s="308"/>
      <c r="J550" s="297"/>
      <c r="K550" s="297"/>
      <c r="N550" s="45"/>
      <c r="O550" s="45"/>
      <c r="P550" s="45"/>
      <c r="Q550" s="45"/>
      <c r="R550" s="45"/>
      <c r="S550" s="45"/>
      <c r="T550" s="45"/>
      <c r="U550" s="45"/>
      <c r="V550" s="45"/>
      <c r="W550" s="45"/>
      <c r="X550" s="45"/>
    </row>
    <row r="551" spans="1:24" ht="15.75" customHeight="1" thickBot="1" x14ac:dyDescent="0.25">
      <c r="A551" s="45"/>
      <c r="B551" s="304" t="s">
        <v>1159</v>
      </c>
      <c r="C551" s="304"/>
      <c r="D551" s="304"/>
      <c r="E551" s="304"/>
      <c r="F551" s="304"/>
      <c r="G551" s="304"/>
      <c r="H551" s="304"/>
      <c r="I551" s="304"/>
      <c r="J551" s="304"/>
      <c r="K551" s="304"/>
      <c r="N551" s="45"/>
      <c r="O551" s="45"/>
      <c r="P551" s="45"/>
      <c r="Q551" s="45"/>
      <c r="R551" s="45"/>
      <c r="S551" s="45"/>
      <c r="T551" s="45"/>
      <c r="U551" s="45"/>
      <c r="V551" s="45"/>
      <c r="W551" s="45"/>
      <c r="X551" s="45"/>
    </row>
    <row r="552" spans="1:24" ht="15.75" customHeight="1" thickTop="1" x14ac:dyDescent="0.2">
      <c r="A552" s="45"/>
      <c r="B552" s="314"/>
      <c r="C552" s="314"/>
      <c r="D552" s="301"/>
      <c r="E552" s="301"/>
      <c r="F552" s="314"/>
      <c r="G552" s="301"/>
      <c r="H552" s="301"/>
      <c r="I552" s="314"/>
      <c r="J552" s="301"/>
      <c r="K552" s="301"/>
      <c r="N552" s="45"/>
      <c r="O552" s="45"/>
      <c r="P552" s="45"/>
      <c r="Q552" s="45"/>
      <c r="R552" s="45"/>
      <c r="S552" s="45"/>
      <c r="T552" s="45"/>
      <c r="U552" s="45"/>
      <c r="V552" s="45"/>
      <c r="W552" s="45"/>
      <c r="X552" s="45"/>
    </row>
    <row r="553" spans="1:24" ht="15.75" customHeight="1" thickTop="1" thickBot="1" x14ac:dyDescent="0.25">
      <c r="A553" s="45"/>
      <c r="B553" s="329" t="s">
        <v>2030</v>
      </c>
      <c r="C553" s="319" t="s">
        <v>27</v>
      </c>
      <c r="D553" s="282" t="s">
        <v>28</v>
      </c>
      <c r="E553" s="282" t="s">
        <v>29</v>
      </c>
      <c r="F553" s="310" t="s">
        <v>523</v>
      </c>
      <c r="G553" s="298"/>
      <c r="H553" s="283" t="s">
        <v>30</v>
      </c>
      <c r="I553" s="319" t="s">
        <v>31</v>
      </c>
      <c r="J553" s="284" t="s">
        <v>32</v>
      </c>
      <c r="K553" s="284" t="s">
        <v>34</v>
      </c>
      <c r="N553" s="45"/>
      <c r="O553" s="45"/>
      <c r="P553" s="45"/>
      <c r="Q553" s="45"/>
      <c r="R553" s="45"/>
      <c r="S553" s="45"/>
      <c r="T553" s="45"/>
      <c r="U553" s="45"/>
      <c r="V553" s="45"/>
      <c r="W553" s="45"/>
      <c r="X553" s="45"/>
    </row>
    <row r="554" spans="1:24" ht="15.75" customHeight="1" thickTop="1" thickBot="1" x14ac:dyDescent="0.25">
      <c r="A554" s="45"/>
      <c r="B554" s="330" t="s">
        <v>524</v>
      </c>
      <c r="C554" s="343" t="s">
        <v>1018</v>
      </c>
      <c r="D554" s="285" t="s">
        <v>73</v>
      </c>
      <c r="E554" s="285" t="s">
        <v>309</v>
      </c>
      <c r="F554" s="311" t="s">
        <v>534</v>
      </c>
      <c r="G554" s="294"/>
      <c r="H554" s="286" t="s">
        <v>52</v>
      </c>
      <c r="I554" s="320">
        <v>1</v>
      </c>
      <c r="J554" s="287">
        <f>SUM(K555:K558)</f>
        <v>95.311999999999998</v>
      </c>
      <c r="K554" s="287">
        <f>J554*I554</f>
        <v>95.311999999999998</v>
      </c>
      <c r="N554" s="45"/>
      <c r="O554" s="45"/>
      <c r="P554" s="45"/>
      <c r="Q554" s="45"/>
      <c r="R554" s="45"/>
      <c r="S554" s="45"/>
      <c r="T554" s="45"/>
      <c r="U554" s="45"/>
      <c r="V554" s="45"/>
      <c r="W554" s="45"/>
      <c r="X554" s="45"/>
    </row>
    <row r="555" spans="1:24" ht="15.75" customHeight="1" thickTop="1" thickBot="1" x14ac:dyDescent="0.25">
      <c r="A555" s="45"/>
      <c r="B555" s="331" t="s">
        <v>535</v>
      </c>
      <c r="C555" s="344">
        <v>88267</v>
      </c>
      <c r="D555" s="271" t="s">
        <v>50</v>
      </c>
      <c r="E555" s="271" t="s">
        <v>536</v>
      </c>
      <c r="F555" s="312" t="s">
        <v>2641</v>
      </c>
      <c r="G555" s="293"/>
      <c r="H555" s="272" t="s">
        <v>533</v>
      </c>
      <c r="I555" s="321">
        <v>1.4</v>
      </c>
      <c r="J555" s="302">
        <f>VLOOKUP(C555,COMPOSICAO!A:D,4,0)</f>
        <v>37.07</v>
      </c>
      <c r="K555" s="289">
        <f>SUM(I555*J555)</f>
        <v>51.897999999999996</v>
      </c>
      <c r="N555" s="45"/>
      <c r="O555" s="45"/>
      <c r="P555" s="45"/>
      <c r="Q555" s="45"/>
      <c r="R555" s="45"/>
      <c r="S555" s="45"/>
      <c r="T555" s="45"/>
      <c r="U555" s="45"/>
      <c r="V555" s="45"/>
      <c r="W555" s="45"/>
      <c r="X555" s="45"/>
    </row>
    <row r="556" spans="1:24" ht="15.75" customHeight="1" thickTop="1" thickBot="1" x14ac:dyDescent="0.25">
      <c r="A556" s="45"/>
      <c r="B556" s="331" t="s">
        <v>535</v>
      </c>
      <c r="C556" s="344">
        <v>88248</v>
      </c>
      <c r="D556" s="271" t="s">
        <v>50</v>
      </c>
      <c r="E556" s="271" t="s">
        <v>538</v>
      </c>
      <c r="F556" s="312" t="s">
        <v>2641</v>
      </c>
      <c r="G556" s="293"/>
      <c r="H556" s="272" t="s">
        <v>533</v>
      </c>
      <c r="I556" s="321">
        <v>1.4</v>
      </c>
      <c r="J556" s="302">
        <f>VLOOKUP(C556,COMPOSICAO!A:D,4,0)</f>
        <v>31.01</v>
      </c>
      <c r="K556" s="289">
        <f>SUM(I556*J556)</f>
        <v>43.414000000000001</v>
      </c>
      <c r="N556" s="45"/>
      <c r="O556" s="45"/>
      <c r="P556" s="45"/>
      <c r="Q556" s="45"/>
      <c r="R556" s="45"/>
      <c r="S556" s="45"/>
      <c r="T556" s="45"/>
      <c r="U556" s="45"/>
      <c r="V556" s="45"/>
      <c r="W556" s="45"/>
      <c r="X556" s="45"/>
    </row>
    <row r="557" spans="1:24" ht="15.75" customHeight="1" thickTop="1" thickBot="1" x14ac:dyDescent="0.25">
      <c r="A557" s="45"/>
      <c r="B557" s="332" t="s">
        <v>525</v>
      </c>
      <c r="C557" s="345" t="s">
        <v>612</v>
      </c>
      <c r="D557" s="274" t="s">
        <v>40</v>
      </c>
      <c r="E557" s="274" t="s">
        <v>2716</v>
      </c>
      <c r="F557" s="313" t="s">
        <v>1096</v>
      </c>
      <c r="G557" s="295"/>
      <c r="H557" s="275" t="s">
        <v>83</v>
      </c>
      <c r="I557" s="322">
        <v>0.94</v>
      </c>
      <c r="J557" s="290"/>
      <c r="K557" s="290">
        <f>SUM(I557*J557)</f>
        <v>0</v>
      </c>
      <c r="N557" s="45"/>
      <c r="O557" s="45"/>
      <c r="P557" s="45"/>
      <c r="Q557" s="45"/>
      <c r="R557" s="45"/>
      <c r="S557" s="45"/>
      <c r="T557" s="45"/>
      <c r="U557" s="45"/>
      <c r="V557" s="45"/>
      <c r="W557" s="45"/>
      <c r="X557" s="45"/>
    </row>
    <row r="558" spans="1:24" ht="15.75" customHeight="1" thickTop="1" thickBot="1" x14ac:dyDescent="0.25">
      <c r="A558" s="45"/>
      <c r="B558" s="332" t="s">
        <v>525</v>
      </c>
      <c r="C558" s="345" t="s">
        <v>613</v>
      </c>
      <c r="D558" s="274" t="s">
        <v>40</v>
      </c>
      <c r="E558" s="274" t="s">
        <v>2718</v>
      </c>
      <c r="F558" s="313" t="s">
        <v>1096</v>
      </c>
      <c r="G558" s="295"/>
      <c r="H558" s="275" t="s">
        <v>52</v>
      </c>
      <c r="I558" s="322">
        <v>1</v>
      </c>
      <c r="J558" s="290"/>
      <c r="K558" s="290">
        <f>SUM(I558*J558)</f>
        <v>0</v>
      </c>
      <c r="N558" s="45"/>
      <c r="O558" s="45"/>
      <c r="P558" s="45"/>
      <c r="Q558" s="45"/>
      <c r="R558" s="45"/>
      <c r="S558" s="45"/>
      <c r="T558" s="45"/>
      <c r="U558" s="45"/>
      <c r="V558" s="45"/>
      <c r="W558" s="45"/>
      <c r="X558" s="45"/>
    </row>
    <row r="559" spans="1:24" ht="15.75" customHeight="1" thickTop="1" thickBot="1" x14ac:dyDescent="0.25">
      <c r="A559" s="45"/>
      <c r="B559" s="307"/>
      <c r="C559" s="307"/>
      <c r="D559" s="291"/>
      <c r="E559" s="291"/>
      <c r="F559" s="304" t="s">
        <v>527</v>
      </c>
      <c r="G559" s="300"/>
      <c r="H559" s="291" t="s">
        <v>528</v>
      </c>
      <c r="I559" s="323">
        <v>0</v>
      </c>
      <c r="J559" s="291" t="s">
        <v>529</v>
      </c>
      <c r="K559" s="292"/>
      <c r="N559" s="45"/>
      <c r="O559" s="45"/>
      <c r="P559" s="45"/>
      <c r="Q559" s="45"/>
      <c r="R559" s="45"/>
      <c r="S559" s="45"/>
      <c r="T559" s="45"/>
      <c r="U559" s="45"/>
      <c r="V559" s="45"/>
      <c r="W559" s="45"/>
      <c r="X559" s="45"/>
    </row>
    <row r="560" spans="1:24" ht="15.75" customHeight="1" thickTop="1" thickBot="1" x14ac:dyDescent="0.25">
      <c r="A560" s="45"/>
      <c r="B560" s="307"/>
      <c r="C560" s="307"/>
      <c r="D560" s="291"/>
      <c r="E560" s="291"/>
      <c r="F560" s="307" t="s">
        <v>530</v>
      </c>
      <c r="G560" s="292"/>
      <c r="H560" s="291"/>
      <c r="I560" s="304" t="s">
        <v>531</v>
      </c>
      <c r="J560" s="296"/>
      <c r="K560" s="292"/>
      <c r="N560" s="45"/>
      <c r="O560" s="45"/>
      <c r="P560" s="45"/>
      <c r="Q560" s="45"/>
      <c r="R560" s="45"/>
      <c r="S560" s="45"/>
      <c r="T560" s="45"/>
      <c r="U560" s="45"/>
      <c r="V560" s="45"/>
      <c r="W560" s="45"/>
      <c r="X560" s="45"/>
    </row>
    <row r="561" spans="1:24" ht="15.75" customHeight="1" x14ac:dyDescent="0.2">
      <c r="A561" s="45"/>
      <c r="B561" s="308" t="s">
        <v>1136</v>
      </c>
      <c r="C561" s="308"/>
      <c r="D561" s="297"/>
      <c r="E561" s="297"/>
      <c r="F561" s="308"/>
      <c r="G561" s="297"/>
      <c r="H561" s="297"/>
      <c r="I561" s="308"/>
      <c r="J561" s="297"/>
      <c r="K561" s="297"/>
      <c r="N561" s="45"/>
      <c r="O561" s="45"/>
      <c r="P561" s="45"/>
      <c r="Q561" s="45"/>
      <c r="R561" s="45"/>
      <c r="S561" s="45"/>
      <c r="T561" s="45"/>
      <c r="U561" s="45"/>
      <c r="V561" s="45"/>
      <c r="W561" s="45"/>
      <c r="X561" s="45"/>
    </row>
    <row r="562" spans="1:24" ht="15.75" customHeight="1" thickBot="1" x14ac:dyDescent="0.25">
      <c r="A562" s="45"/>
      <c r="B562" s="304" t="s">
        <v>1160</v>
      </c>
      <c r="C562" s="304"/>
      <c r="D562" s="304"/>
      <c r="E562" s="304"/>
      <c r="F562" s="304"/>
      <c r="G562" s="304"/>
      <c r="H562" s="304"/>
      <c r="I562" s="304"/>
      <c r="J562" s="304"/>
      <c r="K562" s="304"/>
      <c r="N562" s="45"/>
      <c r="O562" s="45"/>
      <c r="P562" s="45"/>
      <c r="Q562" s="45"/>
      <c r="R562" s="45"/>
      <c r="S562" s="45"/>
      <c r="T562" s="45"/>
      <c r="U562" s="45"/>
      <c r="V562" s="45"/>
      <c r="W562" s="45"/>
      <c r="X562" s="45"/>
    </row>
    <row r="563" spans="1:24" ht="15.75" customHeight="1" thickTop="1" x14ac:dyDescent="0.2">
      <c r="A563" s="45"/>
      <c r="B563" s="309"/>
      <c r="C563" s="309"/>
      <c r="D563" s="288"/>
      <c r="E563" s="288"/>
      <c r="F563" s="314"/>
      <c r="G563" s="301"/>
      <c r="H563" s="288"/>
      <c r="I563" s="309"/>
      <c r="J563" s="288"/>
      <c r="K563" s="288"/>
      <c r="N563" s="45"/>
      <c r="O563" s="45"/>
      <c r="P563" s="45"/>
      <c r="Q563" s="45"/>
      <c r="R563" s="45"/>
      <c r="S563" s="45"/>
      <c r="T563" s="45"/>
      <c r="U563" s="45"/>
      <c r="V563" s="45"/>
      <c r="W563" s="45"/>
      <c r="X563" s="45"/>
    </row>
    <row r="564" spans="1:24" ht="15.75" customHeight="1" thickTop="1" thickBot="1" x14ac:dyDescent="0.25">
      <c r="A564" s="45"/>
      <c r="B564" s="329" t="s">
        <v>2031</v>
      </c>
      <c r="C564" s="319" t="s">
        <v>27</v>
      </c>
      <c r="D564" s="282" t="s">
        <v>28</v>
      </c>
      <c r="E564" s="282" t="s">
        <v>29</v>
      </c>
      <c r="F564" s="310" t="s">
        <v>523</v>
      </c>
      <c r="G564" s="298"/>
      <c r="H564" s="283" t="s">
        <v>30</v>
      </c>
      <c r="I564" s="319" t="s">
        <v>31</v>
      </c>
      <c r="J564" s="284" t="s">
        <v>32</v>
      </c>
      <c r="K564" s="284" t="s">
        <v>34</v>
      </c>
      <c r="N564" s="45"/>
      <c r="O564" s="45"/>
      <c r="P564" s="45"/>
      <c r="Q564" s="45"/>
      <c r="R564" s="45"/>
      <c r="S564" s="45"/>
      <c r="T564" s="45"/>
      <c r="U564" s="45"/>
      <c r="V564" s="45"/>
      <c r="W564" s="45"/>
      <c r="X564" s="45"/>
    </row>
    <row r="565" spans="1:24" ht="15.75" customHeight="1" thickTop="1" thickBot="1" x14ac:dyDescent="0.25">
      <c r="A565" s="45"/>
      <c r="B565" s="330" t="s">
        <v>524</v>
      </c>
      <c r="C565" s="343" t="s">
        <v>976</v>
      </c>
      <c r="D565" s="285" t="s">
        <v>73</v>
      </c>
      <c r="E565" s="285" t="s">
        <v>977</v>
      </c>
      <c r="F565" s="311" t="s">
        <v>534</v>
      </c>
      <c r="G565" s="294"/>
      <c r="H565" s="286" t="s">
        <v>52</v>
      </c>
      <c r="I565" s="320">
        <v>1</v>
      </c>
      <c r="J565" s="287">
        <f>SUM(K566:K569)</f>
        <v>288.61500000000001</v>
      </c>
      <c r="K565" s="287">
        <f>J565*I565</f>
        <v>288.61500000000001</v>
      </c>
      <c r="N565" s="45"/>
      <c r="O565" s="45"/>
      <c r="P565" s="45"/>
      <c r="Q565" s="45"/>
      <c r="R565" s="45"/>
      <c r="S565" s="45"/>
      <c r="T565" s="45"/>
      <c r="U565" s="45"/>
      <c r="V565" s="45"/>
      <c r="W565" s="45"/>
      <c r="X565" s="45"/>
    </row>
    <row r="566" spans="1:24" ht="15.75" customHeight="1" thickTop="1" thickBot="1" x14ac:dyDescent="0.25">
      <c r="A566" s="45"/>
      <c r="B566" s="331" t="s">
        <v>535</v>
      </c>
      <c r="C566" s="344">
        <v>88267</v>
      </c>
      <c r="D566" s="271" t="s">
        <v>50</v>
      </c>
      <c r="E566" s="271" t="s">
        <v>536</v>
      </c>
      <c r="F566" s="312" t="s">
        <v>2641</v>
      </c>
      <c r="G566" s="293"/>
      <c r="H566" s="272" t="s">
        <v>533</v>
      </c>
      <c r="I566" s="321">
        <v>0.5</v>
      </c>
      <c r="J566" s="302">
        <f>VLOOKUP(C566,COMPOSICAO!A:D,4,0)</f>
        <v>37.07</v>
      </c>
      <c r="K566" s="289">
        <f>SUM(J566*I566)</f>
        <v>18.535</v>
      </c>
      <c r="N566" s="45"/>
      <c r="O566" s="45"/>
      <c r="P566" s="45"/>
      <c r="Q566" s="45"/>
      <c r="R566" s="45"/>
      <c r="S566" s="45"/>
      <c r="T566" s="45"/>
      <c r="U566" s="45"/>
      <c r="V566" s="45"/>
      <c r="W566" s="45"/>
      <c r="X566" s="45"/>
    </row>
    <row r="567" spans="1:24" ht="49.15" customHeight="1" thickTop="1" thickBot="1" x14ac:dyDescent="0.25">
      <c r="A567" s="45"/>
      <c r="B567" s="331" t="s">
        <v>535</v>
      </c>
      <c r="C567" s="344">
        <v>88316</v>
      </c>
      <c r="D567" s="271" t="s">
        <v>50</v>
      </c>
      <c r="E567" s="271" t="s">
        <v>543</v>
      </c>
      <c r="F567" s="312" t="s">
        <v>2641</v>
      </c>
      <c r="G567" s="293"/>
      <c r="H567" s="272" t="s">
        <v>533</v>
      </c>
      <c r="I567" s="321">
        <v>0.5</v>
      </c>
      <c r="J567" s="302">
        <f>VLOOKUP(C567,COMPOSICAO!A:D,4,0)</f>
        <v>30.51</v>
      </c>
      <c r="K567" s="289">
        <f>SUM(J567*I567)</f>
        <v>15.255000000000001</v>
      </c>
      <c r="N567" s="45"/>
      <c r="O567" s="45"/>
      <c r="P567" s="45"/>
      <c r="Q567" s="45"/>
      <c r="R567" s="45"/>
      <c r="S567" s="45"/>
      <c r="T567" s="45"/>
      <c r="U567" s="45"/>
      <c r="V567" s="45"/>
      <c r="W567" s="45"/>
      <c r="X567" s="45"/>
    </row>
    <row r="568" spans="1:24" ht="15.75" customHeight="1" thickTop="1" thickBot="1" x14ac:dyDescent="0.25">
      <c r="A568" s="45"/>
      <c r="B568" s="332" t="s">
        <v>525</v>
      </c>
      <c r="C568" s="345">
        <v>981</v>
      </c>
      <c r="D568" s="274" t="s">
        <v>42</v>
      </c>
      <c r="E568" s="274" t="s">
        <v>614</v>
      </c>
      <c r="F568" s="313" t="s">
        <v>1096</v>
      </c>
      <c r="G568" s="295"/>
      <c r="H568" s="275" t="s">
        <v>265</v>
      </c>
      <c r="I568" s="322">
        <v>0.5</v>
      </c>
      <c r="J568" s="290">
        <f>VLOOKUP(C568,INSUMO!A:E,5,0)</f>
        <v>3.85</v>
      </c>
      <c r="K568" s="290">
        <f>SUM(J568*I568)</f>
        <v>1.925</v>
      </c>
      <c r="N568" s="45"/>
      <c r="O568" s="45"/>
      <c r="P568" s="45"/>
      <c r="Q568" s="45"/>
      <c r="R568" s="45"/>
      <c r="S568" s="45"/>
      <c r="T568" s="45"/>
      <c r="U568" s="45"/>
      <c r="V568" s="45"/>
      <c r="W568" s="45"/>
      <c r="X568" s="45"/>
    </row>
    <row r="569" spans="1:24" ht="15.75" customHeight="1" thickTop="1" thickBot="1" x14ac:dyDescent="0.25">
      <c r="A569" s="45"/>
      <c r="B569" s="332" t="s">
        <v>525</v>
      </c>
      <c r="C569" s="345">
        <v>10053</v>
      </c>
      <c r="D569" s="274" t="s">
        <v>42</v>
      </c>
      <c r="E569" s="274" t="s">
        <v>615</v>
      </c>
      <c r="F569" s="313" t="s">
        <v>1096</v>
      </c>
      <c r="G569" s="295"/>
      <c r="H569" s="275" t="s">
        <v>231</v>
      </c>
      <c r="I569" s="325">
        <v>1</v>
      </c>
      <c r="J569" s="290">
        <v>252.9</v>
      </c>
      <c r="K569" s="290">
        <f>SUM(J569*I569)</f>
        <v>252.9</v>
      </c>
      <c r="N569" s="45"/>
      <c r="O569" s="45"/>
      <c r="P569" s="45"/>
      <c r="Q569" s="45"/>
      <c r="R569" s="45"/>
      <c r="S569" s="45"/>
      <c r="T569" s="45"/>
      <c r="U569" s="45"/>
      <c r="V569" s="45"/>
      <c r="W569" s="45"/>
      <c r="X569" s="45"/>
    </row>
    <row r="570" spans="1:24" ht="15.75" customHeight="1" thickTop="1" thickBot="1" x14ac:dyDescent="0.25">
      <c r="A570" s="45"/>
      <c r="B570" s="304"/>
      <c r="C570" s="304"/>
      <c r="D570" s="296"/>
      <c r="E570" s="296"/>
      <c r="F570" s="304" t="s">
        <v>527</v>
      </c>
      <c r="G570" s="300"/>
      <c r="H570" s="296" t="s">
        <v>528</v>
      </c>
      <c r="I570" s="327">
        <v>0</v>
      </c>
      <c r="J570" s="296" t="s">
        <v>529</v>
      </c>
      <c r="K570" s="300"/>
      <c r="N570" s="45"/>
      <c r="O570" s="45"/>
      <c r="P570" s="45"/>
      <c r="Q570" s="45"/>
      <c r="R570" s="45"/>
      <c r="S570" s="45"/>
      <c r="T570" s="45"/>
      <c r="U570" s="45"/>
      <c r="V570" s="45"/>
      <c r="W570" s="45"/>
      <c r="X570" s="45"/>
    </row>
    <row r="571" spans="1:24" ht="15.75" customHeight="1" thickTop="1" thickBot="1" x14ac:dyDescent="0.25">
      <c r="A571" s="45"/>
      <c r="B571" s="304"/>
      <c r="C571" s="304"/>
      <c r="D571" s="296"/>
      <c r="E571" s="296"/>
      <c r="F571" s="304" t="s">
        <v>530</v>
      </c>
      <c r="G571" s="300"/>
      <c r="H571" s="296"/>
      <c r="I571" s="304" t="s">
        <v>531</v>
      </c>
      <c r="J571" s="296"/>
      <c r="K571" s="300"/>
      <c r="N571" s="45"/>
      <c r="O571" s="45"/>
      <c r="P571" s="45"/>
      <c r="Q571" s="45"/>
      <c r="R571" s="45"/>
      <c r="S571" s="45"/>
      <c r="T571" s="45"/>
      <c r="U571" s="45"/>
      <c r="V571" s="45"/>
      <c r="W571" s="45"/>
      <c r="X571" s="45"/>
    </row>
    <row r="572" spans="1:24" ht="15.75" customHeight="1" x14ac:dyDescent="0.2">
      <c r="A572" s="45"/>
      <c r="B572" s="308" t="s">
        <v>1136</v>
      </c>
      <c r="C572" s="308"/>
      <c r="D572" s="297"/>
      <c r="E572" s="297"/>
      <c r="F572" s="308"/>
      <c r="G572" s="297"/>
      <c r="H572" s="297"/>
      <c r="I572" s="308"/>
      <c r="J572" s="297"/>
      <c r="K572" s="297"/>
      <c r="N572" s="45"/>
      <c r="O572" s="45"/>
      <c r="P572" s="45"/>
      <c r="Q572" s="45"/>
      <c r="R572" s="45"/>
      <c r="S572" s="45"/>
      <c r="T572" s="45"/>
      <c r="U572" s="45"/>
      <c r="V572" s="45"/>
      <c r="W572" s="45"/>
      <c r="X572" s="45"/>
    </row>
    <row r="573" spans="1:24" ht="15.75" customHeight="1" thickBot="1" x14ac:dyDescent="0.25">
      <c r="A573" s="45"/>
      <c r="B573" s="304" t="s">
        <v>1161</v>
      </c>
      <c r="C573" s="304"/>
      <c r="D573" s="304"/>
      <c r="E573" s="304"/>
      <c r="F573" s="304"/>
      <c r="G573" s="304"/>
      <c r="H573" s="304"/>
      <c r="I573" s="304"/>
      <c r="J573" s="304"/>
      <c r="K573" s="304"/>
      <c r="N573" s="45"/>
      <c r="O573" s="45"/>
      <c r="P573" s="45"/>
      <c r="Q573" s="45"/>
      <c r="R573" s="45"/>
      <c r="S573" s="45"/>
      <c r="T573" s="45"/>
      <c r="U573" s="45"/>
      <c r="V573" s="45"/>
      <c r="W573" s="45"/>
      <c r="X573" s="45"/>
    </row>
    <row r="574" spans="1:24" ht="15.75" customHeight="1" thickTop="1" x14ac:dyDescent="0.2">
      <c r="A574" s="45"/>
      <c r="B574" s="309"/>
      <c r="C574" s="309"/>
      <c r="D574" s="288"/>
      <c r="E574" s="288"/>
      <c r="F574" s="314"/>
      <c r="G574" s="301"/>
      <c r="H574" s="288"/>
      <c r="I574" s="309"/>
      <c r="J574" s="288"/>
      <c r="K574" s="288"/>
      <c r="N574" s="45"/>
      <c r="O574" s="45"/>
      <c r="P574" s="45"/>
      <c r="Q574" s="45"/>
      <c r="R574" s="45"/>
      <c r="S574" s="45"/>
      <c r="T574" s="45"/>
      <c r="U574" s="45"/>
      <c r="V574" s="45"/>
      <c r="W574" s="45"/>
      <c r="X574" s="45"/>
    </row>
    <row r="575" spans="1:24" ht="15.75" customHeight="1" thickTop="1" thickBot="1" x14ac:dyDescent="0.25">
      <c r="A575" s="45"/>
      <c r="B575" s="329" t="s">
        <v>2032</v>
      </c>
      <c r="C575" s="319" t="s">
        <v>27</v>
      </c>
      <c r="D575" s="282" t="s">
        <v>28</v>
      </c>
      <c r="E575" s="282" t="s">
        <v>29</v>
      </c>
      <c r="F575" s="310" t="s">
        <v>523</v>
      </c>
      <c r="G575" s="298"/>
      <c r="H575" s="283" t="s">
        <v>30</v>
      </c>
      <c r="I575" s="319" t="s">
        <v>31</v>
      </c>
      <c r="J575" s="284" t="s">
        <v>32</v>
      </c>
      <c r="K575" s="284" t="s">
        <v>34</v>
      </c>
      <c r="N575" s="45"/>
      <c r="O575" s="45"/>
      <c r="P575" s="45"/>
      <c r="Q575" s="45"/>
      <c r="R575" s="45"/>
      <c r="S575" s="45"/>
      <c r="T575" s="45"/>
      <c r="U575" s="45"/>
      <c r="V575" s="45"/>
      <c r="W575" s="45"/>
      <c r="X575" s="45"/>
    </row>
    <row r="576" spans="1:24" ht="15.75" customHeight="1" thickTop="1" thickBot="1" x14ac:dyDescent="0.25">
      <c r="A576" s="45"/>
      <c r="B576" s="330" t="s">
        <v>524</v>
      </c>
      <c r="C576" s="343" t="s">
        <v>990</v>
      </c>
      <c r="D576" s="285" t="s">
        <v>73</v>
      </c>
      <c r="E576" s="285" t="s">
        <v>991</v>
      </c>
      <c r="F576" s="311" t="s">
        <v>534</v>
      </c>
      <c r="G576" s="294"/>
      <c r="H576" s="286" t="s">
        <v>52</v>
      </c>
      <c r="I576" s="320">
        <v>1</v>
      </c>
      <c r="J576" s="287">
        <f>SUM(K577:K579)</f>
        <v>821.58199999999988</v>
      </c>
      <c r="K576" s="287">
        <f>J576*I576</f>
        <v>821.58199999999988</v>
      </c>
      <c r="N576" s="45"/>
      <c r="O576" s="45"/>
      <c r="P576" s="45"/>
      <c r="Q576" s="45"/>
      <c r="R576" s="45"/>
      <c r="S576" s="45"/>
      <c r="T576" s="45"/>
      <c r="U576" s="45"/>
      <c r="V576" s="45"/>
      <c r="W576" s="45"/>
      <c r="X576" s="45"/>
    </row>
    <row r="577" spans="1:24" ht="49.15" customHeight="1" thickTop="1" thickBot="1" x14ac:dyDescent="0.25">
      <c r="A577" s="45"/>
      <c r="B577" s="331" t="s">
        <v>535</v>
      </c>
      <c r="C577" s="344">
        <v>88267</v>
      </c>
      <c r="D577" s="271" t="s">
        <v>50</v>
      </c>
      <c r="E577" s="271" t="s">
        <v>536</v>
      </c>
      <c r="F577" s="312" t="s">
        <v>2641</v>
      </c>
      <c r="G577" s="293"/>
      <c r="H577" s="272" t="s">
        <v>533</v>
      </c>
      <c r="I577" s="321">
        <v>0.5</v>
      </c>
      <c r="J577" s="302">
        <f>VLOOKUP(C577,COMPOSICAO!A:D,4,0)</f>
        <v>37.07</v>
      </c>
      <c r="K577" s="289">
        <f>SUM(J577*I577)</f>
        <v>18.535</v>
      </c>
      <c r="N577" s="45"/>
      <c r="O577" s="45"/>
      <c r="P577" s="45"/>
      <c r="Q577" s="45"/>
      <c r="R577" s="45"/>
      <c r="S577" s="45"/>
      <c r="T577" s="45"/>
      <c r="U577" s="45"/>
      <c r="V577" s="45"/>
      <c r="W577" s="45"/>
      <c r="X577" s="45"/>
    </row>
    <row r="578" spans="1:24" ht="15.75" customHeight="1" thickTop="1" thickBot="1" x14ac:dyDescent="0.25">
      <c r="A578" s="45"/>
      <c r="B578" s="332" t="s">
        <v>525</v>
      </c>
      <c r="C578" s="345">
        <v>9833</v>
      </c>
      <c r="D578" s="274" t="s">
        <v>42</v>
      </c>
      <c r="E578" s="274" t="s">
        <v>310</v>
      </c>
      <c r="F578" s="313" t="s">
        <v>1096</v>
      </c>
      <c r="G578" s="295"/>
      <c r="H578" s="275" t="s">
        <v>231</v>
      </c>
      <c r="I578" s="322">
        <v>1</v>
      </c>
      <c r="J578" s="290">
        <v>801.43</v>
      </c>
      <c r="K578" s="290">
        <f>SUM(J578*I578)</f>
        <v>801.43</v>
      </c>
      <c r="N578" s="45"/>
      <c r="O578" s="45"/>
      <c r="P578" s="45"/>
      <c r="Q578" s="45"/>
      <c r="R578" s="45"/>
      <c r="S578" s="45"/>
      <c r="T578" s="45"/>
      <c r="U578" s="45"/>
      <c r="V578" s="45"/>
      <c r="W578" s="45"/>
      <c r="X578" s="45"/>
    </row>
    <row r="579" spans="1:24" ht="15.75" customHeight="1" thickTop="1" thickBot="1" x14ac:dyDescent="0.25">
      <c r="A579" s="45"/>
      <c r="B579" s="332" t="s">
        <v>525</v>
      </c>
      <c r="C579" s="345">
        <v>981</v>
      </c>
      <c r="D579" s="274" t="s">
        <v>42</v>
      </c>
      <c r="E579" s="274" t="s">
        <v>614</v>
      </c>
      <c r="F579" s="313" t="s">
        <v>1096</v>
      </c>
      <c r="G579" s="295"/>
      <c r="H579" s="275" t="s">
        <v>265</v>
      </c>
      <c r="I579" s="325">
        <v>0.42</v>
      </c>
      <c r="J579" s="290">
        <f>VLOOKUP(C579,INSUMO!A:E,5,0)</f>
        <v>3.85</v>
      </c>
      <c r="K579" s="290">
        <f>SUM(J579*I579)</f>
        <v>1.617</v>
      </c>
      <c r="N579" s="45"/>
      <c r="O579" s="45"/>
      <c r="P579" s="45"/>
      <c r="Q579" s="45"/>
      <c r="R579" s="45"/>
      <c r="S579" s="45"/>
      <c r="T579" s="45"/>
      <c r="U579" s="45"/>
      <c r="V579" s="45"/>
      <c r="W579" s="45"/>
      <c r="X579" s="45"/>
    </row>
    <row r="580" spans="1:24" ht="15.75" customHeight="1" thickTop="1" thickBot="1" x14ac:dyDescent="0.25">
      <c r="A580" s="45"/>
      <c r="B580" s="304"/>
      <c r="C580" s="304"/>
      <c r="D580" s="296"/>
      <c r="E580" s="296"/>
      <c r="F580" s="304" t="s">
        <v>527</v>
      </c>
      <c r="G580" s="300"/>
      <c r="H580" s="296" t="s">
        <v>528</v>
      </c>
      <c r="I580" s="327">
        <v>0</v>
      </c>
      <c r="J580" s="296" t="s">
        <v>529</v>
      </c>
      <c r="K580" s="300"/>
      <c r="N580" s="45"/>
      <c r="O580" s="45"/>
      <c r="P580" s="45"/>
      <c r="Q580" s="45"/>
      <c r="R580" s="45"/>
      <c r="S580" s="45"/>
      <c r="T580" s="45"/>
      <c r="U580" s="45"/>
      <c r="V580" s="45"/>
      <c r="W580" s="45"/>
      <c r="X580" s="45"/>
    </row>
    <row r="581" spans="1:24" ht="15.75" customHeight="1" thickTop="1" thickBot="1" x14ac:dyDescent="0.25">
      <c r="A581" s="45"/>
      <c r="B581" s="304"/>
      <c r="C581" s="304"/>
      <c r="D581" s="296"/>
      <c r="E581" s="296"/>
      <c r="F581" s="304" t="s">
        <v>530</v>
      </c>
      <c r="G581" s="300"/>
      <c r="H581" s="296"/>
      <c r="I581" s="304" t="s">
        <v>531</v>
      </c>
      <c r="J581" s="296"/>
      <c r="K581" s="300"/>
      <c r="N581" s="45"/>
      <c r="O581" s="45"/>
      <c r="P581" s="45"/>
      <c r="Q581" s="45"/>
      <c r="R581" s="45"/>
      <c r="S581" s="45"/>
      <c r="T581" s="45"/>
      <c r="U581" s="45"/>
      <c r="V581" s="45"/>
      <c r="W581" s="45"/>
      <c r="X581" s="45"/>
    </row>
    <row r="582" spans="1:24" ht="15.75" customHeight="1" x14ac:dyDescent="0.2">
      <c r="A582" s="45"/>
      <c r="B582" s="308" t="s">
        <v>1136</v>
      </c>
      <c r="C582" s="308"/>
      <c r="D582" s="297"/>
      <c r="E582" s="297"/>
      <c r="F582" s="308"/>
      <c r="G582" s="297"/>
      <c r="H582" s="297"/>
      <c r="I582" s="308"/>
      <c r="J582" s="297"/>
      <c r="K582" s="297"/>
      <c r="N582" s="45"/>
      <c r="O582" s="45"/>
      <c r="P582" s="45"/>
      <c r="Q582" s="45"/>
      <c r="R582" s="45"/>
      <c r="S582" s="45"/>
      <c r="T582" s="45"/>
      <c r="U582" s="45"/>
      <c r="V582" s="45"/>
      <c r="W582" s="45"/>
      <c r="X582" s="45"/>
    </row>
    <row r="583" spans="1:24" ht="15.75" customHeight="1" thickBot="1" x14ac:dyDescent="0.25">
      <c r="A583" s="45"/>
      <c r="B583" s="304" t="s">
        <v>1162</v>
      </c>
      <c r="C583" s="304"/>
      <c r="D583" s="304"/>
      <c r="E583" s="304"/>
      <c r="F583" s="304"/>
      <c r="G583" s="304"/>
      <c r="H583" s="304"/>
      <c r="I583" s="304"/>
      <c r="J583" s="304"/>
      <c r="K583" s="304"/>
      <c r="N583" s="45"/>
      <c r="O583" s="45"/>
      <c r="P583" s="45"/>
      <c r="Q583" s="45"/>
      <c r="R583" s="45"/>
      <c r="S583" s="45"/>
      <c r="T583" s="45"/>
      <c r="U583" s="45"/>
      <c r="V583" s="45"/>
      <c r="W583" s="45"/>
      <c r="X583" s="45"/>
    </row>
    <row r="584" spans="1:24" ht="15.75" customHeight="1" thickTop="1" x14ac:dyDescent="0.2">
      <c r="A584" s="45"/>
      <c r="B584" s="309"/>
      <c r="C584" s="309"/>
      <c r="D584" s="288"/>
      <c r="E584" s="288"/>
      <c r="F584" s="314"/>
      <c r="G584" s="301"/>
      <c r="H584" s="288"/>
      <c r="I584" s="309"/>
      <c r="J584" s="288"/>
      <c r="K584" s="288"/>
      <c r="N584" s="45"/>
      <c r="O584" s="45"/>
      <c r="P584" s="45"/>
      <c r="Q584" s="45"/>
      <c r="R584" s="45"/>
      <c r="S584" s="45"/>
      <c r="T584" s="45"/>
      <c r="U584" s="45"/>
      <c r="V584" s="45"/>
      <c r="W584" s="45"/>
      <c r="X584" s="45"/>
    </row>
    <row r="585" spans="1:24" ht="15.75" customHeight="1" thickTop="1" thickBot="1" x14ac:dyDescent="0.25">
      <c r="A585" s="45"/>
      <c r="B585" s="329" t="s">
        <v>2038</v>
      </c>
      <c r="C585" s="319" t="s">
        <v>27</v>
      </c>
      <c r="D585" s="282" t="s">
        <v>28</v>
      </c>
      <c r="E585" s="282" t="s">
        <v>29</v>
      </c>
      <c r="F585" s="310" t="s">
        <v>523</v>
      </c>
      <c r="G585" s="298"/>
      <c r="H585" s="283" t="s">
        <v>30</v>
      </c>
      <c r="I585" s="319" t="s">
        <v>31</v>
      </c>
      <c r="J585" s="284" t="s">
        <v>32</v>
      </c>
      <c r="K585" s="284" t="s">
        <v>34</v>
      </c>
      <c r="N585" s="45"/>
      <c r="O585" s="45"/>
      <c r="P585" s="45"/>
      <c r="Q585" s="45"/>
      <c r="R585" s="45"/>
      <c r="S585" s="45"/>
      <c r="T585" s="45"/>
      <c r="U585" s="45"/>
      <c r="V585" s="45"/>
      <c r="W585" s="45"/>
      <c r="X585" s="45"/>
    </row>
    <row r="586" spans="1:24" ht="49.15" customHeight="1" thickTop="1" thickBot="1" x14ac:dyDescent="0.25">
      <c r="A586" s="45"/>
      <c r="B586" s="330" t="s">
        <v>524</v>
      </c>
      <c r="C586" s="343" t="s">
        <v>312</v>
      </c>
      <c r="D586" s="285" t="s">
        <v>73</v>
      </c>
      <c r="E586" s="285" t="s">
        <v>313</v>
      </c>
      <c r="F586" s="311">
        <v>53</v>
      </c>
      <c r="G586" s="294"/>
      <c r="H586" s="286" t="s">
        <v>52</v>
      </c>
      <c r="I586" s="320">
        <v>1</v>
      </c>
      <c r="J586" s="287">
        <f>SUM(K587:K592)</f>
        <v>118.78912</v>
      </c>
      <c r="K586" s="287">
        <f>J586*I586</f>
        <v>118.78912</v>
      </c>
      <c r="N586" s="45"/>
      <c r="O586" s="45"/>
      <c r="P586" s="45"/>
      <c r="Q586" s="45"/>
      <c r="R586" s="45"/>
      <c r="S586" s="45"/>
      <c r="T586" s="45"/>
      <c r="U586" s="45"/>
      <c r="V586" s="45"/>
      <c r="W586" s="45"/>
      <c r="X586" s="45"/>
    </row>
    <row r="587" spans="1:24" ht="15.75" customHeight="1" thickTop="1" thickBot="1" x14ac:dyDescent="0.25">
      <c r="A587" s="45"/>
      <c r="B587" s="331" t="s">
        <v>535</v>
      </c>
      <c r="C587" s="344">
        <v>88248</v>
      </c>
      <c r="D587" s="271" t="s">
        <v>50</v>
      </c>
      <c r="E587" s="271" t="s">
        <v>538</v>
      </c>
      <c r="F587" s="312" t="s">
        <v>2641</v>
      </c>
      <c r="G587" s="293"/>
      <c r="H587" s="272" t="s">
        <v>533</v>
      </c>
      <c r="I587" s="321">
        <v>0.86399999999999999</v>
      </c>
      <c r="J587" s="302">
        <f>VLOOKUP(C587,COMPOSICAO!A:D,4,0)</f>
        <v>31.01</v>
      </c>
      <c r="K587" s="289">
        <f>SUM(I587*J587)</f>
        <v>26.792640000000002</v>
      </c>
      <c r="N587" s="45"/>
      <c r="O587" s="45"/>
      <c r="P587" s="45"/>
      <c r="Q587" s="45"/>
      <c r="R587" s="45"/>
      <c r="S587" s="45"/>
      <c r="T587" s="45"/>
      <c r="U587" s="45"/>
      <c r="V587" s="45"/>
      <c r="W587" s="45"/>
      <c r="X587" s="45"/>
    </row>
    <row r="588" spans="1:24" ht="15.75" customHeight="1" thickTop="1" thickBot="1" x14ac:dyDescent="0.25">
      <c r="A588" s="45"/>
      <c r="B588" s="331" t="s">
        <v>535</v>
      </c>
      <c r="C588" s="344">
        <v>88267</v>
      </c>
      <c r="D588" s="271" t="s">
        <v>50</v>
      </c>
      <c r="E588" s="271" t="s">
        <v>536</v>
      </c>
      <c r="F588" s="312" t="s">
        <v>2641</v>
      </c>
      <c r="G588" s="293"/>
      <c r="H588" s="272" t="s">
        <v>533</v>
      </c>
      <c r="I588" s="324">
        <v>0.86399999999999999</v>
      </c>
      <c r="J588" s="302">
        <f>VLOOKUP(C588,COMPOSICAO!A:D,4,0)</f>
        <v>37.07</v>
      </c>
      <c r="K588" s="289">
        <f>SUM(I588*J588)</f>
        <v>32.028480000000002</v>
      </c>
      <c r="N588" s="45"/>
      <c r="O588" s="45"/>
      <c r="P588" s="45"/>
      <c r="Q588" s="45"/>
      <c r="R588" s="45"/>
      <c r="S588" s="45"/>
      <c r="T588" s="45"/>
      <c r="U588" s="45"/>
      <c r="V588" s="45"/>
      <c r="W588" s="45"/>
      <c r="X588" s="45"/>
    </row>
    <row r="589" spans="1:24" ht="15.75" customHeight="1" thickTop="1" thickBot="1" x14ac:dyDescent="0.25">
      <c r="A589" s="45"/>
      <c r="B589" s="313" t="s">
        <v>525</v>
      </c>
      <c r="C589" s="313">
        <v>21059</v>
      </c>
      <c r="D589" s="295" t="s">
        <v>50</v>
      </c>
      <c r="E589" s="295" t="s">
        <v>617</v>
      </c>
      <c r="F589" s="313" t="s">
        <v>1096</v>
      </c>
      <c r="G589" s="295"/>
      <c r="H589" s="295" t="s">
        <v>52</v>
      </c>
      <c r="I589" s="325">
        <v>1</v>
      </c>
      <c r="J589" s="303">
        <v>39.58</v>
      </c>
      <c r="K589" s="303">
        <f>SUM(J589*I589)</f>
        <v>39.58</v>
      </c>
      <c r="N589" s="45"/>
      <c r="O589" s="45"/>
      <c r="P589" s="45"/>
      <c r="Q589" s="45"/>
      <c r="R589" s="45"/>
      <c r="S589" s="45"/>
      <c r="T589" s="45"/>
      <c r="U589" s="45"/>
      <c r="V589" s="45"/>
      <c r="W589" s="45"/>
      <c r="X589" s="45"/>
    </row>
    <row r="590" spans="1:24" ht="15.75" customHeight="1" thickTop="1" thickBot="1" x14ac:dyDescent="0.25">
      <c r="A590" s="45"/>
      <c r="B590" s="313" t="s">
        <v>525</v>
      </c>
      <c r="C590" s="313">
        <v>386</v>
      </c>
      <c r="D590" s="295" t="s">
        <v>46</v>
      </c>
      <c r="E590" s="295" t="s">
        <v>616</v>
      </c>
      <c r="F590" s="313" t="s">
        <v>1096</v>
      </c>
      <c r="G590" s="295"/>
      <c r="H590" s="295" t="s">
        <v>52</v>
      </c>
      <c r="I590" s="325">
        <v>0.2</v>
      </c>
      <c r="J590" s="303">
        <v>26.59</v>
      </c>
      <c r="K590" s="303">
        <f t="shared" ref="K590:K592" si="22">SUM(J590*I590)</f>
        <v>5.3180000000000005</v>
      </c>
      <c r="N590" s="45"/>
      <c r="O590" s="45"/>
      <c r="P590" s="45"/>
      <c r="Q590" s="45"/>
      <c r="R590" s="45"/>
      <c r="S590" s="45"/>
      <c r="T590" s="45"/>
      <c r="U590" s="45"/>
      <c r="V590" s="45"/>
      <c r="W590" s="45"/>
      <c r="X590" s="45"/>
    </row>
    <row r="591" spans="1:24" ht="15.75" customHeight="1" thickTop="1" thickBot="1" x14ac:dyDescent="0.25">
      <c r="A591" s="45"/>
      <c r="B591" s="332" t="s">
        <v>525</v>
      </c>
      <c r="C591" s="345">
        <v>3389</v>
      </c>
      <c r="D591" s="274" t="s">
        <v>46</v>
      </c>
      <c r="E591" s="274" t="s">
        <v>619</v>
      </c>
      <c r="F591" s="313" t="s">
        <v>1096</v>
      </c>
      <c r="G591" s="295"/>
      <c r="H591" s="275" t="s">
        <v>52</v>
      </c>
      <c r="I591" s="322">
        <v>0.1</v>
      </c>
      <c r="J591" s="303">
        <v>11.9</v>
      </c>
      <c r="K591" s="303">
        <f t="shared" si="22"/>
        <v>1.1900000000000002</v>
      </c>
      <c r="N591" s="45"/>
      <c r="O591" s="45"/>
      <c r="P591" s="45"/>
      <c r="Q591" s="45"/>
      <c r="R591" s="45"/>
      <c r="S591" s="45"/>
      <c r="T591" s="45"/>
      <c r="U591" s="45"/>
      <c r="V591" s="45"/>
      <c r="W591" s="45"/>
      <c r="X591" s="45"/>
    </row>
    <row r="592" spans="1:24" ht="15.75" customHeight="1" thickTop="1" thickBot="1" x14ac:dyDescent="0.25">
      <c r="A592" s="45"/>
      <c r="B592" s="332" t="s">
        <v>525</v>
      </c>
      <c r="C592" s="345">
        <v>11731</v>
      </c>
      <c r="D592" s="274" t="s">
        <v>50</v>
      </c>
      <c r="E592" s="274" t="s">
        <v>618</v>
      </c>
      <c r="F592" s="313" t="s">
        <v>1096</v>
      </c>
      <c r="G592" s="295"/>
      <c r="H592" s="275" t="s">
        <v>52</v>
      </c>
      <c r="I592" s="322">
        <v>1</v>
      </c>
      <c r="J592" s="303">
        <f>VLOOKUP(C592,INSUMO!A:E,5,0)</f>
        <v>13.88</v>
      </c>
      <c r="K592" s="303">
        <f t="shared" si="22"/>
        <v>13.88</v>
      </c>
      <c r="N592" s="45"/>
      <c r="O592" s="45"/>
      <c r="P592" s="45"/>
      <c r="Q592" s="45"/>
      <c r="R592" s="45"/>
      <c r="S592" s="45"/>
      <c r="T592" s="45"/>
      <c r="U592" s="45"/>
      <c r="V592" s="45"/>
      <c r="W592" s="45"/>
      <c r="X592" s="45"/>
    </row>
    <row r="593" spans="1:24" ht="15.75" customHeight="1" thickTop="1" thickBot="1" x14ac:dyDescent="0.25">
      <c r="A593" s="45"/>
      <c r="B593" s="307"/>
      <c r="C593" s="307"/>
      <c r="D593" s="291"/>
      <c r="E593" s="291"/>
      <c r="F593" s="304" t="s">
        <v>527</v>
      </c>
      <c r="G593" s="300"/>
      <c r="H593" s="291" t="s">
        <v>528</v>
      </c>
      <c r="I593" s="323">
        <v>0</v>
      </c>
      <c r="J593" s="291" t="s">
        <v>529</v>
      </c>
      <c r="K593" s="292"/>
      <c r="N593" s="45"/>
      <c r="O593" s="45"/>
      <c r="P593" s="45"/>
      <c r="Q593" s="45"/>
      <c r="R593" s="45"/>
      <c r="S593" s="45"/>
      <c r="T593" s="45"/>
      <c r="U593" s="45"/>
      <c r="V593" s="45"/>
      <c r="W593" s="45"/>
      <c r="X593" s="45"/>
    </row>
    <row r="594" spans="1:24" ht="15.75" customHeight="1" thickTop="1" thickBot="1" x14ac:dyDescent="0.25">
      <c r="A594" s="45"/>
      <c r="B594" s="307"/>
      <c r="C594" s="307"/>
      <c r="D594" s="291"/>
      <c r="E594" s="291"/>
      <c r="F594" s="304" t="s">
        <v>530</v>
      </c>
      <c r="G594" s="300"/>
      <c r="H594" s="291"/>
      <c r="I594" s="304" t="s">
        <v>531</v>
      </c>
      <c r="J594" s="296"/>
      <c r="K594" s="292"/>
      <c r="N594" s="45"/>
      <c r="O594" s="45"/>
      <c r="P594" s="45"/>
      <c r="Q594" s="45"/>
      <c r="R594" s="45"/>
      <c r="S594" s="45"/>
      <c r="T594" s="45"/>
      <c r="U594" s="45"/>
      <c r="V594" s="45"/>
      <c r="W594" s="45"/>
      <c r="X594" s="45"/>
    </row>
    <row r="595" spans="1:24" ht="15.75" customHeight="1" x14ac:dyDescent="0.2">
      <c r="A595" s="45"/>
      <c r="B595" s="308" t="s">
        <v>1136</v>
      </c>
      <c r="C595" s="308"/>
      <c r="D595" s="297"/>
      <c r="E595" s="297"/>
      <c r="F595" s="308"/>
      <c r="G595" s="297"/>
      <c r="H595" s="297"/>
      <c r="I595" s="308"/>
      <c r="J595" s="297"/>
      <c r="K595" s="297"/>
      <c r="N595" s="45"/>
      <c r="O595" s="45"/>
      <c r="P595" s="45"/>
      <c r="Q595" s="45"/>
      <c r="R595" s="45"/>
      <c r="S595" s="45"/>
      <c r="T595" s="45"/>
      <c r="U595" s="45"/>
      <c r="V595" s="45"/>
      <c r="W595" s="45"/>
      <c r="X595" s="45"/>
    </row>
    <row r="596" spans="1:24" ht="15.75" customHeight="1" thickBot="1" x14ac:dyDescent="0.25">
      <c r="A596" s="45"/>
      <c r="B596" s="304" t="s">
        <v>1164</v>
      </c>
      <c r="C596" s="304"/>
      <c r="D596" s="304"/>
      <c r="E596" s="304"/>
      <c r="F596" s="304"/>
      <c r="G596" s="304"/>
      <c r="H596" s="304"/>
      <c r="I596" s="304"/>
      <c r="J596" s="304"/>
      <c r="K596" s="304"/>
      <c r="N596" s="45"/>
      <c r="O596" s="45"/>
      <c r="P596" s="45"/>
      <c r="Q596" s="45"/>
      <c r="R596" s="45"/>
      <c r="S596" s="45"/>
      <c r="T596" s="45"/>
      <c r="U596" s="45"/>
      <c r="V596" s="45"/>
      <c r="W596" s="45"/>
      <c r="X596" s="45"/>
    </row>
    <row r="597" spans="1:24" ht="15.75" customHeight="1" thickTop="1" x14ac:dyDescent="0.2">
      <c r="A597" s="45"/>
      <c r="B597" s="314"/>
      <c r="C597" s="314"/>
      <c r="D597" s="301"/>
      <c r="E597" s="301"/>
      <c r="F597" s="314"/>
      <c r="G597" s="301"/>
      <c r="H597" s="301"/>
      <c r="I597" s="314"/>
      <c r="J597" s="301"/>
      <c r="K597" s="301"/>
      <c r="N597" s="45"/>
      <c r="O597" s="45"/>
      <c r="P597" s="45"/>
      <c r="Q597" s="45"/>
      <c r="R597" s="45"/>
      <c r="S597" s="45"/>
      <c r="T597" s="45"/>
      <c r="U597" s="45"/>
      <c r="V597" s="45"/>
      <c r="W597" s="45"/>
      <c r="X597" s="45"/>
    </row>
    <row r="598" spans="1:24" ht="15.75" customHeight="1" thickTop="1" thickBot="1" x14ac:dyDescent="0.25">
      <c r="A598" s="45"/>
      <c r="B598" s="310" t="s">
        <v>2039</v>
      </c>
      <c r="C598" s="310" t="s">
        <v>27</v>
      </c>
      <c r="D598" s="298" t="s">
        <v>28</v>
      </c>
      <c r="E598" s="298" t="s">
        <v>29</v>
      </c>
      <c r="F598" s="310" t="s">
        <v>523</v>
      </c>
      <c r="G598" s="298"/>
      <c r="H598" s="298" t="s">
        <v>30</v>
      </c>
      <c r="I598" s="310" t="s">
        <v>31</v>
      </c>
      <c r="J598" s="298" t="s">
        <v>32</v>
      </c>
      <c r="K598" s="298" t="s">
        <v>34</v>
      </c>
      <c r="N598" s="45"/>
      <c r="O598" s="45"/>
      <c r="P598" s="45"/>
      <c r="Q598" s="45"/>
      <c r="R598" s="45"/>
      <c r="S598" s="45"/>
      <c r="T598" s="45"/>
      <c r="U598" s="45"/>
      <c r="V598" s="45"/>
      <c r="W598" s="45"/>
      <c r="X598" s="45"/>
    </row>
    <row r="599" spans="1:24" ht="15.75" customHeight="1" thickTop="1" thickBot="1" x14ac:dyDescent="0.25">
      <c r="A599" s="45"/>
      <c r="B599" s="330" t="s">
        <v>524</v>
      </c>
      <c r="C599" s="343" t="s">
        <v>1024</v>
      </c>
      <c r="D599" s="285" t="s">
        <v>73</v>
      </c>
      <c r="E599" s="285" t="s">
        <v>797</v>
      </c>
      <c r="F599" s="311" t="s">
        <v>537</v>
      </c>
      <c r="G599" s="294"/>
      <c r="H599" s="286" t="s">
        <v>52</v>
      </c>
      <c r="I599" s="320">
        <v>1</v>
      </c>
      <c r="J599" s="287">
        <f>SUM(K600:K602)</f>
        <v>34.605000000000004</v>
      </c>
      <c r="K599" s="287">
        <f>J599*I599</f>
        <v>34.605000000000004</v>
      </c>
      <c r="N599" s="45"/>
      <c r="O599" s="45"/>
      <c r="P599" s="45"/>
      <c r="Q599" s="45"/>
      <c r="R599" s="45"/>
      <c r="S599" s="45"/>
      <c r="T599" s="45"/>
      <c r="U599" s="45"/>
      <c r="V599" s="45"/>
      <c r="W599" s="45"/>
      <c r="X599" s="45"/>
    </row>
    <row r="600" spans="1:24" ht="15.75" customHeight="1" thickTop="1" thickBot="1" x14ac:dyDescent="0.25">
      <c r="A600" s="45"/>
      <c r="B600" s="331" t="s">
        <v>535</v>
      </c>
      <c r="C600" s="344">
        <v>88316</v>
      </c>
      <c r="D600" s="271" t="s">
        <v>50</v>
      </c>
      <c r="E600" s="271" t="s">
        <v>543</v>
      </c>
      <c r="F600" s="312" t="s">
        <v>2641</v>
      </c>
      <c r="G600" s="293"/>
      <c r="H600" s="272" t="s">
        <v>533</v>
      </c>
      <c r="I600" s="324">
        <v>0.5</v>
      </c>
      <c r="J600" s="302">
        <f>VLOOKUP(C600,COMPOSICAO!A:D,4,0)</f>
        <v>30.51</v>
      </c>
      <c r="K600" s="289">
        <f>SUM(J600*I600)</f>
        <v>15.255000000000001</v>
      </c>
      <c r="N600" s="45"/>
      <c r="O600" s="45"/>
      <c r="P600" s="45"/>
      <c r="Q600" s="45"/>
      <c r="R600" s="45"/>
      <c r="S600" s="45"/>
      <c r="T600" s="45"/>
      <c r="U600" s="45"/>
      <c r="V600" s="45"/>
      <c r="W600" s="45"/>
      <c r="X600" s="45"/>
    </row>
    <row r="601" spans="1:24" ht="15.75" customHeight="1" thickTop="1" thickBot="1" x14ac:dyDescent="0.25">
      <c r="A601" s="45"/>
      <c r="B601" s="331" t="s">
        <v>535</v>
      </c>
      <c r="C601" s="344">
        <v>88264</v>
      </c>
      <c r="D601" s="271" t="s">
        <v>50</v>
      </c>
      <c r="E601" s="271" t="s">
        <v>541</v>
      </c>
      <c r="F601" s="312" t="s">
        <v>2641</v>
      </c>
      <c r="G601" s="293"/>
      <c r="H601" s="272" t="s">
        <v>533</v>
      </c>
      <c r="I601" s="321">
        <v>0.5</v>
      </c>
      <c r="J601" s="302">
        <f>VLOOKUP(C601,COMPOSICAO!A:D,4,0)</f>
        <v>38.700000000000003</v>
      </c>
      <c r="K601" s="289">
        <f>SUM(J601*I601)</f>
        <v>19.350000000000001</v>
      </c>
      <c r="N601" s="45"/>
      <c r="O601" s="45"/>
      <c r="P601" s="45"/>
      <c r="Q601" s="45"/>
      <c r="R601" s="45"/>
      <c r="S601" s="45"/>
      <c r="T601" s="45"/>
      <c r="U601" s="45"/>
      <c r="V601" s="45"/>
      <c r="W601" s="45"/>
      <c r="X601" s="45"/>
    </row>
    <row r="602" spans="1:24" ht="15.75" customHeight="1" thickTop="1" thickBot="1" x14ac:dyDescent="0.25">
      <c r="A602" s="45"/>
      <c r="B602" s="332" t="s">
        <v>525</v>
      </c>
      <c r="C602" s="345">
        <v>13301</v>
      </c>
      <c r="D602" s="274" t="s">
        <v>215</v>
      </c>
      <c r="E602" s="274" t="s">
        <v>844</v>
      </c>
      <c r="F602" s="313" t="s">
        <v>1096</v>
      </c>
      <c r="G602" s="295"/>
      <c r="H602" s="275" t="s">
        <v>52</v>
      </c>
      <c r="I602" s="322">
        <v>1</v>
      </c>
      <c r="J602" s="290">
        <v>0</v>
      </c>
      <c r="K602" s="290">
        <f>SUM(J602*I602)</f>
        <v>0</v>
      </c>
      <c r="N602" s="45"/>
      <c r="O602" s="45"/>
      <c r="P602" s="45"/>
      <c r="Q602" s="45"/>
      <c r="R602" s="45"/>
      <c r="S602" s="45"/>
      <c r="T602" s="45"/>
      <c r="U602" s="45"/>
      <c r="V602" s="45"/>
      <c r="W602" s="45"/>
      <c r="X602" s="45"/>
    </row>
    <row r="603" spans="1:24" ht="15.75" customHeight="1" thickTop="1" thickBot="1" x14ac:dyDescent="0.25">
      <c r="A603" s="45"/>
      <c r="B603" s="307"/>
      <c r="C603" s="307"/>
      <c r="D603" s="291"/>
      <c r="E603" s="291"/>
      <c r="F603" s="304" t="s">
        <v>527</v>
      </c>
      <c r="G603" s="300"/>
      <c r="H603" s="291" t="s">
        <v>528</v>
      </c>
      <c r="I603" s="323">
        <v>0</v>
      </c>
      <c r="J603" s="291" t="s">
        <v>529</v>
      </c>
      <c r="K603" s="292"/>
      <c r="N603" s="45"/>
      <c r="O603" s="45"/>
      <c r="P603" s="45"/>
      <c r="Q603" s="45"/>
      <c r="R603" s="45"/>
      <c r="S603" s="45"/>
      <c r="T603" s="45"/>
      <c r="U603" s="45"/>
      <c r="V603" s="45"/>
      <c r="W603" s="45"/>
      <c r="X603" s="45"/>
    </row>
    <row r="604" spans="1:24" ht="15.75" customHeight="1" thickTop="1" thickBot="1" x14ac:dyDescent="0.25">
      <c r="A604" s="45"/>
      <c r="B604" s="307"/>
      <c r="C604" s="307"/>
      <c r="D604" s="291"/>
      <c r="E604" s="291"/>
      <c r="F604" s="304" t="s">
        <v>530</v>
      </c>
      <c r="G604" s="300"/>
      <c r="H604" s="291"/>
      <c r="I604" s="304" t="s">
        <v>531</v>
      </c>
      <c r="J604" s="296"/>
      <c r="K604" s="292"/>
      <c r="N604" s="45"/>
      <c r="O604" s="45"/>
      <c r="P604" s="45"/>
      <c r="Q604" s="45"/>
      <c r="R604" s="45"/>
      <c r="S604" s="45"/>
      <c r="T604" s="45"/>
      <c r="U604" s="45"/>
      <c r="V604" s="45"/>
      <c r="W604" s="45"/>
      <c r="X604" s="45"/>
    </row>
    <row r="605" spans="1:24" ht="15.75" customHeight="1" x14ac:dyDescent="0.2">
      <c r="A605" s="45"/>
      <c r="B605" s="308" t="s">
        <v>1136</v>
      </c>
      <c r="C605" s="308"/>
      <c r="D605" s="297"/>
      <c r="E605" s="297"/>
      <c r="F605" s="308"/>
      <c r="G605" s="297"/>
      <c r="H605" s="297"/>
      <c r="I605" s="308"/>
      <c r="J605" s="297"/>
      <c r="K605" s="297"/>
      <c r="N605" s="45"/>
      <c r="O605" s="45"/>
      <c r="P605" s="45"/>
      <c r="Q605" s="45"/>
      <c r="R605" s="45"/>
      <c r="S605" s="45"/>
      <c r="T605" s="45"/>
      <c r="U605" s="45"/>
      <c r="V605" s="45"/>
      <c r="W605" s="45"/>
      <c r="X605" s="45"/>
    </row>
    <row r="606" spans="1:24" ht="15.75" customHeight="1" thickBot="1" x14ac:dyDescent="0.25">
      <c r="A606" s="45"/>
      <c r="B606" s="304" t="s">
        <v>1165</v>
      </c>
      <c r="C606" s="304"/>
      <c r="D606" s="304"/>
      <c r="E606" s="304"/>
      <c r="F606" s="304"/>
      <c r="G606" s="304"/>
      <c r="H606" s="304"/>
      <c r="I606" s="304"/>
      <c r="J606" s="304"/>
      <c r="K606" s="304"/>
      <c r="N606" s="45"/>
      <c r="O606" s="45"/>
      <c r="P606" s="45"/>
      <c r="Q606" s="45"/>
      <c r="R606" s="45"/>
      <c r="S606" s="45"/>
      <c r="T606" s="45"/>
      <c r="U606" s="45"/>
      <c r="V606" s="45"/>
      <c r="W606" s="45"/>
      <c r="X606" s="45"/>
    </row>
    <row r="607" spans="1:24" ht="15.75" customHeight="1" thickTop="1" x14ac:dyDescent="0.2">
      <c r="A607" s="45"/>
      <c r="B607" s="309"/>
      <c r="C607" s="309"/>
      <c r="D607" s="288"/>
      <c r="E607" s="288"/>
      <c r="F607" s="314"/>
      <c r="G607" s="301"/>
      <c r="H607" s="288"/>
      <c r="I607" s="309"/>
      <c r="J607" s="288"/>
      <c r="K607" s="288"/>
      <c r="N607" s="45"/>
      <c r="O607" s="45"/>
      <c r="P607" s="45"/>
      <c r="Q607" s="45"/>
      <c r="R607" s="45"/>
      <c r="S607" s="45"/>
      <c r="T607" s="45"/>
      <c r="U607" s="45"/>
      <c r="V607" s="45"/>
      <c r="W607" s="45"/>
      <c r="X607" s="45"/>
    </row>
    <row r="608" spans="1:24" ht="15.75" customHeight="1" thickTop="1" thickBot="1" x14ac:dyDescent="0.25">
      <c r="A608" s="45"/>
      <c r="B608" s="329" t="s">
        <v>1576</v>
      </c>
      <c r="C608" s="319" t="s">
        <v>27</v>
      </c>
      <c r="D608" s="282" t="s">
        <v>28</v>
      </c>
      <c r="E608" s="282" t="s">
        <v>29</v>
      </c>
      <c r="F608" s="310" t="s">
        <v>523</v>
      </c>
      <c r="G608" s="298"/>
      <c r="H608" s="283" t="s">
        <v>30</v>
      </c>
      <c r="I608" s="319" t="s">
        <v>31</v>
      </c>
      <c r="J608" s="284" t="s">
        <v>32</v>
      </c>
      <c r="K608" s="284" t="s">
        <v>34</v>
      </c>
      <c r="N608" s="45"/>
      <c r="O608" s="45"/>
      <c r="P608" s="45"/>
      <c r="Q608" s="45"/>
      <c r="R608" s="45"/>
      <c r="S608" s="45"/>
      <c r="T608" s="45"/>
      <c r="U608" s="45"/>
      <c r="V608" s="45"/>
      <c r="W608" s="45"/>
      <c r="X608" s="45"/>
    </row>
    <row r="609" spans="1:24" ht="15.75" customHeight="1" thickTop="1" thickBot="1" x14ac:dyDescent="0.25">
      <c r="A609" s="45"/>
      <c r="B609" s="330" t="s">
        <v>524</v>
      </c>
      <c r="C609" s="343" t="s">
        <v>2329</v>
      </c>
      <c r="D609" s="285" t="s">
        <v>73</v>
      </c>
      <c r="E609" s="285" t="s">
        <v>2330</v>
      </c>
      <c r="F609" s="311" t="s">
        <v>534</v>
      </c>
      <c r="G609" s="294"/>
      <c r="H609" s="286" t="s">
        <v>52</v>
      </c>
      <c r="I609" s="320">
        <v>1</v>
      </c>
      <c r="J609" s="287">
        <f>SUM(K610:K613)</f>
        <v>102.19072</v>
      </c>
      <c r="K609" s="287">
        <f>J609*I609</f>
        <v>102.19072</v>
      </c>
      <c r="N609" s="45"/>
      <c r="O609" s="45"/>
      <c r="P609" s="45"/>
      <c r="Q609" s="45"/>
      <c r="R609" s="45"/>
      <c r="S609" s="45"/>
      <c r="T609" s="45"/>
      <c r="U609" s="45"/>
      <c r="V609" s="45"/>
      <c r="W609" s="45"/>
      <c r="X609" s="45"/>
    </row>
    <row r="610" spans="1:24" ht="15.75" customHeight="1" thickTop="1" thickBot="1" x14ac:dyDescent="0.25">
      <c r="A610" s="45"/>
      <c r="B610" s="331" t="s">
        <v>535</v>
      </c>
      <c r="C610" s="344">
        <v>88248</v>
      </c>
      <c r="D610" s="271" t="s">
        <v>50</v>
      </c>
      <c r="E610" s="271" t="s">
        <v>538</v>
      </c>
      <c r="F610" s="312" t="s">
        <v>2641</v>
      </c>
      <c r="G610" s="293"/>
      <c r="H610" s="272" t="s">
        <v>533</v>
      </c>
      <c r="I610" s="324">
        <v>0.109</v>
      </c>
      <c r="J610" s="302">
        <f>VLOOKUP(C610,COMPOSICAO!A:D,4,0)</f>
        <v>31.01</v>
      </c>
      <c r="K610" s="289">
        <f>SUM(J610*I610)</f>
        <v>3.38009</v>
      </c>
      <c r="N610" s="45"/>
      <c r="O610" s="45"/>
      <c r="P610" s="45"/>
      <c r="Q610" s="45"/>
      <c r="R610" s="45"/>
      <c r="S610" s="45"/>
      <c r="T610" s="45"/>
      <c r="U610" s="45"/>
      <c r="V610" s="45"/>
      <c r="W610" s="45"/>
      <c r="X610" s="45"/>
    </row>
    <row r="611" spans="1:24" ht="15.75" customHeight="1" thickTop="1" thickBot="1" x14ac:dyDescent="0.25">
      <c r="A611" s="45"/>
      <c r="B611" s="331" t="s">
        <v>535</v>
      </c>
      <c r="C611" s="344">
        <v>88267</v>
      </c>
      <c r="D611" s="271" t="s">
        <v>50</v>
      </c>
      <c r="E611" s="271" t="s">
        <v>536</v>
      </c>
      <c r="F611" s="312" t="s">
        <v>2641</v>
      </c>
      <c r="G611" s="293"/>
      <c r="H611" s="272" t="s">
        <v>533</v>
      </c>
      <c r="I611" s="321">
        <v>0.109</v>
      </c>
      <c r="J611" s="302">
        <f>VLOOKUP(C611,COMPOSICAO!A:D,4,0)</f>
        <v>37.07</v>
      </c>
      <c r="K611" s="289">
        <f>SUM(J611*I611)</f>
        <v>4.0406300000000002</v>
      </c>
      <c r="N611" s="45"/>
      <c r="O611" s="45"/>
      <c r="P611" s="45"/>
      <c r="Q611" s="45"/>
      <c r="R611" s="45"/>
      <c r="S611" s="45"/>
      <c r="T611" s="45"/>
      <c r="U611" s="45"/>
      <c r="V611" s="45"/>
      <c r="W611" s="45"/>
      <c r="X611" s="45"/>
    </row>
    <row r="612" spans="1:24" ht="15.75" customHeight="1" thickTop="1" thickBot="1" x14ac:dyDescent="0.25">
      <c r="A612" s="45"/>
      <c r="B612" s="332" t="s">
        <v>525</v>
      </c>
      <c r="C612" s="345">
        <v>62090</v>
      </c>
      <c r="D612" s="274" t="s">
        <v>46</v>
      </c>
      <c r="E612" s="274" t="s">
        <v>2410</v>
      </c>
      <c r="F612" s="313" t="s">
        <v>1096</v>
      </c>
      <c r="G612" s="295"/>
      <c r="H612" s="275" t="s">
        <v>52</v>
      </c>
      <c r="I612" s="322">
        <v>1</v>
      </c>
      <c r="J612" s="290">
        <v>74.28</v>
      </c>
      <c r="K612" s="290">
        <f>SUM(J612*I612)</f>
        <v>74.28</v>
      </c>
      <c r="N612" s="45"/>
      <c r="O612" s="45"/>
      <c r="P612" s="45"/>
      <c r="Q612" s="45"/>
      <c r="R612" s="45"/>
      <c r="S612" s="45"/>
      <c r="T612" s="45"/>
      <c r="U612" s="45"/>
      <c r="V612" s="45"/>
      <c r="W612" s="45"/>
      <c r="X612" s="45"/>
    </row>
    <row r="613" spans="1:24" ht="15.75" customHeight="1" thickTop="1" thickBot="1" x14ac:dyDescent="0.25">
      <c r="A613" s="45"/>
      <c r="B613" s="332" t="s">
        <v>525</v>
      </c>
      <c r="C613" s="345">
        <v>62248</v>
      </c>
      <c r="D613" s="274" t="s">
        <v>46</v>
      </c>
      <c r="E613" s="274" t="s">
        <v>2409</v>
      </c>
      <c r="F613" s="313" t="s">
        <v>1096</v>
      </c>
      <c r="G613" s="295"/>
      <c r="H613" s="275" t="s">
        <v>52</v>
      </c>
      <c r="I613" s="322">
        <v>1</v>
      </c>
      <c r="J613" s="290">
        <v>20.49</v>
      </c>
      <c r="K613" s="290">
        <f>SUM(J613*I613)</f>
        <v>20.49</v>
      </c>
      <c r="N613" s="45"/>
      <c r="O613" s="45"/>
      <c r="P613" s="45"/>
      <c r="Q613" s="45"/>
      <c r="R613" s="45"/>
      <c r="S613" s="45"/>
      <c r="T613" s="45"/>
      <c r="U613" s="45"/>
      <c r="V613" s="45"/>
      <c r="W613" s="45"/>
      <c r="X613" s="45"/>
    </row>
    <row r="614" spans="1:24" ht="15.75" customHeight="1" thickTop="1" thickBot="1" x14ac:dyDescent="0.25">
      <c r="A614" s="45"/>
      <c r="B614" s="307"/>
      <c r="C614" s="307"/>
      <c r="D614" s="291"/>
      <c r="E614" s="291"/>
      <c r="F614" s="304" t="s">
        <v>527</v>
      </c>
      <c r="G614" s="300"/>
      <c r="H614" s="291" t="s">
        <v>528</v>
      </c>
      <c r="I614" s="323">
        <v>0</v>
      </c>
      <c r="J614" s="291" t="s">
        <v>529</v>
      </c>
      <c r="K614" s="292"/>
      <c r="N614" s="45"/>
      <c r="O614" s="45"/>
      <c r="P614" s="45"/>
      <c r="Q614" s="45"/>
      <c r="R614" s="45"/>
      <c r="S614" s="45"/>
      <c r="T614" s="45"/>
      <c r="U614" s="45"/>
      <c r="V614" s="45"/>
      <c r="W614" s="45"/>
      <c r="X614" s="45"/>
    </row>
    <row r="615" spans="1:24" ht="15.75" customHeight="1" thickTop="1" thickBot="1" x14ac:dyDescent="0.25">
      <c r="A615" s="45"/>
      <c r="B615" s="307"/>
      <c r="C615" s="307"/>
      <c r="D615" s="291"/>
      <c r="E615" s="291"/>
      <c r="F615" s="304" t="s">
        <v>530</v>
      </c>
      <c r="G615" s="300"/>
      <c r="H615" s="291"/>
      <c r="I615" s="304" t="s">
        <v>531</v>
      </c>
      <c r="J615" s="296"/>
      <c r="K615" s="292"/>
      <c r="N615" s="45"/>
      <c r="O615" s="45"/>
      <c r="P615" s="45"/>
      <c r="Q615" s="45"/>
      <c r="R615" s="45"/>
      <c r="S615" s="45"/>
      <c r="T615" s="45"/>
      <c r="U615" s="45"/>
      <c r="V615" s="45"/>
      <c r="W615" s="45"/>
      <c r="X615" s="45"/>
    </row>
    <row r="616" spans="1:24" ht="15.75" customHeight="1" x14ac:dyDescent="0.2">
      <c r="A616" s="45"/>
      <c r="B616" s="308" t="s">
        <v>1136</v>
      </c>
      <c r="C616" s="308"/>
      <c r="D616" s="297"/>
      <c r="E616" s="297"/>
      <c r="F616" s="308"/>
      <c r="G616" s="297"/>
      <c r="H616" s="297"/>
      <c r="I616" s="308"/>
      <c r="J616" s="297"/>
      <c r="K616" s="297"/>
      <c r="N616" s="45"/>
      <c r="O616" s="45"/>
      <c r="P616" s="45"/>
      <c r="Q616" s="45"/>
      <c r="R616" s="45"/>
      <c r="S616" s="45"/>
      <c r="T616" s="45"/>
      <c r="U616" s="45"/>
      <c r="V616" s="45"/>
      <c r="W616" s="45"/>
      <c r="X616" s="45"/>
    </row>
    <row r="617" spans="1:24" ht="15.75" customHeight="1" thickBot="1" x14ac:dyDescent="0.25">
      <c r="A617" s="45"/>
      <c r="B617" s="304" t="s">
        <v>2411</v>
      </c>
      <c r="C617" s="304"/>
      <c r="D617" s="304"/>
      <c r="E617" s="304"/>
      <c r="F617" s="304"/>
      <c r="G617" s="304"/>
      <c r="H617" s="304"/>
      <c r="I617" s="304"/>
      <c r="J617" s="304"/>
      <c r="K617" s="304"/>
      <c r="N617" s="45"/>
      <c r="O617" s="45"/>
      <c r="P617" s="45"/>
      <c r="Q617" s="45"/>
      <c r="R617" s="45"/>
      <c r="S617" s="45"/>
      <c r="T617" s="45"/>
      <c r="U617" s="45"/>
      <c r="V617" s="45"/>
      <c r="W617" s="45"/>
      <c r="X617" s="45"/>
    </row>
    <row r="618" spans="1:24" ht="15.75" customHeight="1" thickTop="1" x14ac:dyDescent="0.2">
      <c r="A618" s="45"/>
      <c r="B618" s="309"/>
      <c r="C618" s="309"/>
      <c r="D618" s="288"/>
      <c r="E618" s="288"/>
      <c r="F618" s="314"/>
      <c r="G618" s="301"/>
      <c r="H618" s="288"/>
      <c r="I618" s="309"/>
      <c r="J618" s="288"/>
      <c r="K618" s="288"/>
      <c r="N618" s="45"/>
      <c r="O618" s="45"/>
      <c r="P618" s="45"/>
      <c r="Q618" s="45"/>
      <c r="R618" s="45"/>
      <c r="S618" s="45"/>
      <c r="T618" s="45"/>
      <c r="U618" s="45"/>
      <c r="V618" s="45"/>
      <c r="W618" s="45"/>
      <c r="X618" s="45"/>
    </row>
    <row r="619" spans="1:24" ht="15.75" customHeight="1" thickTop="1" thickBot="1" x14ac:dyDescent="0.25">
      <c r="A619" s="45"/>
      <c r="B619" s="329" t="s">
        <v>1578</v>
      </c>
      <c r="C619" s="319" t="s">
        <v>27</v>
      </c>
      <c r="D619" s="282" t="s">
        <v>28</v>
      </c>
      <c r="E619" s="282" t="s">
        <v>29</v>
      </c>
      <c r="F619" s="310" t="s">
        <v>523</v>
      </c>
      <c r="G619" s="298"/>
      <c r="H619" s="283" t="s">
        <v>30</v>
      </c>
      <c r="I619" s="319" t="s">
        <v>31</v>
      </c>
      <c r="J619" s="284" t="s">
        <v>32</v>
      </c>
      <c r="K619" s="284" t="s">
        <v>34</v>
      </c>
      <c r="N619" s="45"/>
      <c r="O619" s="45"/>
      <c r="P619" s="45"/>
      <c r="Q619" s="45"/>
      <c r="R619" s="45"/>
      <c r="S619" s="45"/>
      <c r="T619" s="45"/>
      <c r="U619" s="45"/>
      <c r="V619" s="45"/>
      <c r="W619" s="45"/>
      <c r="X619" s="45"/>
    </row>
    <row r="620" spans="1:24" ht="15.75" customHeight="1" thickTop="1" thickBot="1" x14ac:dyDescent="0.25">
      <c r="A620" s="45"/>
      <c r="B620" s="330" t="s">
        <v>524</v>
      </c>
      <c r="C620" s="343" t="s">
        <v>2331</v>
      </c>
      <c r="D620" s="285" t="s">
        <v>73</v>
      </c>
      <c r="E620" s="285" t="s">
        <v>2332</v>
      </c>
      <c r="F620" s="311" t="s">
        <v>534</v>
      </c>
      <c r="G620" s="294"/>
      <c r="H620" s="286" t="s">
        <v>52</v>
      </c>
      <c r="I620" s="326">
        <v>1</v>
      </c>
      <c r="J620" s="287">
        <f>SUM(K621:K623)</f>
        <v>81.695999999999998</v>
      </c>
      <c r="K620" s="287">
        <f>J620*I620</f>
        <v>81.695999999999998</v>
      </c>
      <c r="N620" s="45"/>
      <c r="O620" s="45"/>
      <c r="P620" s="45"/>
      <c r="Q620" s="45"/>
      <c r="R620" s="45"/>
      <c r="S620" s="45"/>
      <c r="T620" s="45"/>
      <c r="U620" s="45"/>
      <c r="V620" s="45"/>
      <c r="W620" s="45"/>
      <c r="X620" s="45"/>
    </row>
    <row r="621" spans="1:24" ht="15.75" customHeight="1" thickTop="1" thickBot="1" x14ac:dyDescent="0.25">
      <c r="A621" s="45"/>
      <c r="B621" s="331" t="s">
        <v>535</v>
      </c>
      <c r="C621" s="344">
        <v>88248</v>
      </c>
      <c r="D621" s="271" t="s">
        <v>50</v>
      </c>
      <c r="E621" s="271" t="s">
        <v>538</v>
      </c>
      <c r="F621" s="312" t="s">
        <v>2641</v>
      </c>
      <c r="G621" s="293"/>
      <c r="H621" s="272" t="s">
        <v>533</v>
      </c>
      <c r="I621" s="321">
        <v>1.2</v>
      </c>
      <c r="J621" s="302">
        <f>VLOOKUP(C621,COMPOSICAO!A:D,4,0)</f>
        <v>31.01</v>
      </c>
      <c r="K621" s="289">
        <f>SUM(J621*I621)</f>
        <v>37.212000000000003</v>
      </c>
      <c r="N621" s="45"/>
      <c r="O621" s="45"/>
      <c r="P621" s="45"/>
      <c r="Q621" s="45"/>
      <c r="R621" s="45"/>
      <c r="S621" s="45"/>
      <c r="T621" s="45"/>
      <c r="U621" s="45"/>
      <c r="V621" s="45"/>
      <c r="W621" s="45"/>
      <c r="X621" s="45"/>
    </row>
    <row r="622" spans="1:24" ht="15.75" customHeight="1" thickTop="1" thickBot="1" x14ac:dyDescent="0.25">
      <c r="A622" s="45"/>
      <c r="B622" s="331" t="s">
        <v>535</v>
      </c>
      <c r="C622" s="344">
        <v>88267</v>
      </c>
      <c r="D622" s="271" t="s">
        <v>50</v>
      </c>
      <c r="E622" s="271" t="s">
        <v>536</v>
      </c>
      <c r="F622" s="312" t="s">
        <v>2641</v>
      </c>
      <c r="G622" s="293"/>
      <c r="H622" s="272" t="s">
        <v>533</v>
      </c>
      <c r="I622" s="321">
        <v>1.2</v>
      </c>
      <c r="J622" s="302">
        <f>VLOOKUP(C622,COMPOSICAO!A:D,4,0)</f>
        <v>37.07</v>
      </c>
      <c r="K622" s="289">
        <f>SUM(J622*I622)</f>
        <v>44.484000000000002</v>
      </c>
      <c r="N622" s="45"/>
      <c r="O622" s="45"/>
      <c r="P622" s="45"/>
      <c r="Q622" s="45"/>
      <c r="R622" s="45"/>
      <c r="S622" s="45"/>
      <c r="T622" s="45"/>
      <c r="U622" s="45"/>
      <c r="V622" s="45"/>
      <c r="W622" s="45"/>
      <c r="X622" s="45"/>
    </row>
    <row r="623" spans="1:24" ht="15.75" customHeight="1" thickTop="1" thickBot="1" x14ac:dyDescent="0.25">
      <c r="A623" s="45"/>
      <c r="B623" s="332" t="s">
        <v>525</v>
      </c>
      <c r="C623" s="345" t="s">
        <v>2412</v>
      </c>
      <c r="D623" s="274" t="s">
        <v>40</v>
      </c>
      <c r="E623" s="274" t="s">
        <v>2413</v>
      </c>
      <c r="F623" s="313" t="s">
        <v>1096</v>
      </c>
      <c r="G623" s="295"/>
      <c r="H623" s="275" t="s">
        <v>231</v>
      </c>
      <c r="I623" s="322">
        <v>1</v>
      </c>
      <c r="J623" s="290"/>
      <c r="K623" s="290">
        <f>SUM(J623*I623)</f>
        <v>0</v>
      </c>
      <c r="N623" s="45"/>
      <c r="O623" s="45"/>
      <c r="P623" s="45"/>
      <c r="Q623" s="45"/>
      <c r="R623" s="45"/>
      <c r="S623" s="45"/>
      <c r="T623" s="45"/>
      <c r="U623" s="45"/>
      <c r="V623" s="45"/>
      <c r="W623" s="45"/>
      <c r="X623" s="45"/>
    </row>
    <row r="624" spans="1:24" ht="15.75" customHeight="1" thickTop="1" thickBot="1" x14ac:dyDescent="0.25">
      <c r="A624" s="45"/>
      <c r="B624" s="307"/>
      <c r="C624" s="307"/>
      <c r="D624" s="291"/>
      <c r="E624" s="291"/>
      <c r="F624" s="304" t="s">
        <v>527</v>
      </c>
      <c r="G624" s="300"/>
      <c r="H624" s="291" t="s">
        <v>528</v>
      </c>
      <c r="I624" s="323">
        <v>0</v>
      </c>
      <c r="J624" s="291" t="s">
        <v>529</v>
      </c>
      <c r="K624" s="292"/>
      <c r="N624" s="45"/>
      <c r="O624" s="45"/>
      <c r="P624" s="45"/>
      <c r="Q624" s="45"/>
      <c r="R624" s="45"/>
      <c r="S624" s="45"/>
      <c r="T624" s="45"/>
      <c r="U624" s="45"/>
      <c r="V624" s="45"/>
      <c r="W624" s="45"/>
      <c r="X624" s="45"/>
    </row>
    <row r="625" spans="1:24" ht="15.75" customHeight="1" thickTop="1" thickBot="1" x14ac:dyDescent="0.25">
      <c r="A625" s="45"/>
      <c r="B625" s="307"/>
      <c r="C625" s="307"/>
      <c r="D625" s="291"/>
      <c r="E625" s="291"/>
      <c r="F625" s="304" t="s">
        <v>530</v>
      </c>
      <c r="G625" s="300"/>
      <c r="H625" s="291"/>
      <c r="I625" s="304" t="s">
        <v>531</v>
      </c>
      <c r="J625" s="296"/>
      <c r="K625" s="292"/>
      <c r="N625" s="45"/>
      <c r="O625" s="45"/>
      <c r="P625" s="45"/>
      <c r="Q625" s="45"/>
      <c r="R625" s="45"/>
      <c r="S625" s="45"/>
      <c r="T625" s="45"/>
      <c r="U625" s="45"/>
      <c r="V625" s="45"/>
      <c r="W625" s="45"/>
      <c r="X625" s="45"/>
    </row>
    <row r="626" spans="1:24" ht="15.75" customHeight="1" x14ac:dyDescent="0.2">
      <c r="A626" s="45"/>
      <c r="B626" s="308" t="s">
        <v>1136</v>
      </c>
      <c r="C626" s="308"/>
      <c r="D626" s="297"/>
      <c r="E626" s="297"/>
      <c r="F626" s="308"/>
      <c r="G626" s="297"/>
      <c r="H626" s="297"/>
      <c r="I626" s="308"/>
      <c r="J626" s="297"/>
      <c r="K626" s="297"/>
      <c r="N626" s="45"/>
      <c r="O626" s="45"/>
      <c r="P626" s="45"/>
      <c r="Q626" s="45"/>
      <c r="R626" s="45"/>
      <c r="S626" s="45"/>
      <c r="T626" s="45"/>
      <c r="U626" s="45"/>
      <c r="V626" s="45"/>
      <c r="W626" s="45"/>
      <c r="X626" s="45"/>
    </row>
    <row r="627" spans="1:24" ht="15.75" customHeight="1" thickBot="1" x14ac:dyDescent="0.25">
      <c r="A627" s="45"/>
      <c r="B627" s="304" t="s">
        <v>2414</v>
      </c>
      <c r="C627" s="304"/>
      <c r="D627" s="304"/>
      <c r="E627" s="304"/>
      <c r="F627" s="304"/>
      <c r="G627" s="304"/>
      <c r="H627" s="304"/>
      <c r="I627" s="304"/>
      <c r="J627" s="304"/>
      <c r="K627" s="304"/>
      <c r="N627" s="45"/>
      <c r="O627" s="45"/>
      <c r="P627" s="45"/>
      <c r="Q627" s="45"/>
      <c r="R627" s="45"/>
      <c r="S627" s="45"/>
      <c r="T627" s="45"/>
      <c r="U627" s="45"/>
      <c r="V627" s="45"/>
      <c r="W627" s="45"/>
      <c r="X627" s="45"/>
    </row>
    <row r="628" spans="1:24" ht="15.75" customHeight="1" thickTop="1" x14ac:dyDescent="0.2">
      <c r="A628" s="45"/>
      <c r="B628" s="309"/>
      <c r="C628" s="309"/>
      <c r="D628" s="288"/>
      <c r="E628" s="288"/>
      <c r="F628" s="309"/>
      <c r="G628" s="288"/>
      <c r="H628" s="288"/>
      <c r="I628" s="309"/>
      <c r="J628" s="288"/>
      <c r="K628" s="288"/>
      <c r="N628" s="45"/>
      <c r="O628" s="45"/>
      <c r="P628" s="45"/>
      <c r="Q628" s="45"/>
      <c r="R628" s="45"/>
      <c r="S628" s="45"/>
      <c r="T628" s="45"/>
      <c r="U628" s="45"/>
      <c r="V628" s="45"/>
      <c r="W628" s="45"/>
      <c r="X628" s="45"/>
    </row>
    <row r="629" spans="1:24" ht="15.75" customHeight="1" thickTop="1" thickBot="1" x14ac:dyDescent="0.25">
      <c r="A629" s="45"/>
      <c r="B629" s="329" t="s">
        <v>1626</v>
      </c>
      <c r="C629" s="319" t="s">
        <v>27</v>
      </c>
      <c r="D629" s="282" t="s">
        <v>28</v>
      </c>
      <c r="E629" s="282" t="s">
        <v>29</v>
      </c>
      <c r="F629" s="310" t="s">
        <v>523</v>
      </c>
      <c r="G629" s="298"/>
      <c r="H629" s="283" t="s">
        <v>30</v>
      </c>
      <c r="I629" s="310" t="s">
        <v>31</v>
      </c>
      <c r="J629" s="298" t="s">
        <v>32</v>
      </c>
      <c r="K629" s="284" t="s">
        <v>34</v>
      </c>
      <c r="N629" s="45"/>
      <c r="O629" s="45"/>
      <c r="P629" s="45"/>
      <c r="Q629" s="45"/>
      <c r="R629" s="45"/>
      <c r="S629" s="45"/>
      <c r="T629" s="45"/>
      <c r="U629" s="45"/>
      <c r="V629" s="45"/>
      <c r="W629" s="45"/>
      <c r="X629" s="45"/>
    </row>
    <row r="630" spans="1:24" ht="15.75" customHeight="1" thickTop="1" thickBot="1" x14ac:dyDescent="0.25">
      <c r="A630" s="45"/>
      <c r="B630" s="330" t="s">
        <v>524</v>
      </c>
      <c r="C630" s="343" t="s">
        <v>17566</v>
      </c>
      <c r="D630" s="285" t="s">
        <v>73</v>
      </c>
      <c r="E630" s="285" t="s">
        <v>1466</v>
      </c>
      <c r="F630" s="311" t="s">
        <v>552</v>
      </c>
      <c r="G630" s="294"/>
      <c r="H630" s="286" t="s">
        <v>52</v>
      </c>
      <c r="I630" s="320">
        <v>1</v>
      </c>
      <c r="J630" s="287">
        <f>SUM(K631:K633)</f>
        <v>293.08001999999999</v>
      </c>
      <c r="K630" s="287">
        <f>J630*I630</f>
        <v>293.08001999999999</v>
      </c>
      <c r="N630" s="45"/>
      <c r="O630" s="45"/>
      <c r="P630" s="45"/>
      <c r="Q630" s="45"/>
      <c r="R630" s="45"/>
      <c r="S630" s="45"/>
      <c r="T630" s="45"/>
      <c r="U630" s="45"/>
      <c r="V630" s="45"/>
      <c r="W630" s="45"/>
      <c r="X630" s="45"/>
    </row>
    <row r="631" spans="1:24" ht="15.75" customHeight="1" thickTop="1" thickBot="1" x14ac:dyDescent="0.25">
      <c r="A631" s="45"/>
      <c r="B631" s="331" t="s">
        <v>535</v>
      </c>
      <c r="C631" s="344">
        <v>88267</v>
      </c>
      <c r="D631" s="271" t="s">
        <v>50</v>
      </c>
      <c r="E631" s="271" t="s">
        <v>536</v>
      </c>
      <c r="F631" s="312" t="s">
        <v>2641</v>
      </c>
      <c r="G631" s="293"/>
      <c r="H631" s="272" t="s">
        <v>533</v>
      </c>
      <c r="I631" s="321">
        <v>3.5059999999999998</v>
      </c>
      <c r="J631" s="302">
        <f>VLOOKUP(C631,COMPOSICAO!A:D,4,0)</f>
        <v>37.07</v>
      </c>
      <c r="K631" s="289">
        <f>SUM(J631*I631)</f>
        <v>129.96742</v>
      </c>
      <c r="N631" s="45"/>
      <c r="O631" s="45"/>
      <c r="P631" s="45"/>
      <c r="Q631" s="45"/>
      <c r="R631" s="45"/>
      <c r="S631" s="45"/>
      <c r="T631" s="45"/>
      <c r="U631" s="45"/>
      <c r="V631" s="45"/>
      <c r="W631" s="45"/>
      <c r="X631" s="45"/>
    </row>
    <row r="632" spans="1:24" ht="15.75" customHeight="1" thickTop="1" thickBot="1" x14ac:dyDescent="0.25">
      <c r="A632" s="45"/>
      <c r="B632" s="331" t="s">
        <v>535</v>
      </c>
      <c r="C632" s="344">
        <v>88248</v>
      </c>
      <c r="D632" s="271" t="s">
        <v>50</v>
      </c>
      <c r="E632" s="271" t="s">
        <v>538</v>
      </c>
      <c r="F632" s="312" t="s">
        <v>2641</v>
      </c>
      <c r="G632" s="293"/>
      <c r="H632" s="272" t="s">
        <v>533</v>
      </c>
      <c r="I632" s="321">
        <v>5.26</v>
      </c>
      <c r="J632" s="302">
        <f>VLOOKUP(C632,COMPOSICAO!A:D,4,0)</f>
        <v>31.01</v>
      </c>
      <c r="K632" s="289">
        <f>SUM(J632*I632)</f>
        <v>163.11260000000001</v>
      </c>
      <c r="N632" s="45"/>
      <c r="O632" s="45"/>
      <c r="P632" s="45"/>
      <c r="Q632" s="45"/>
      <c r="R632" s="45"/>
      <c r="S632" s="45"/>
      <c r="T632" s="45"/>
      <c r="U632" s="45"/>
      <c r="V632" s="45"/>
      <c r="W632" s="45"/>
      <c r="X632" s="45"/>
    </row>
    <row r="633" spans="1:24" ht="15.75" customHeight="1" thickTop="1" thickBot="1" x14ac:dyDescent="0.25">
      <c r="A633" s="45"/>
      <c r="B633" s="332" t="s">
        <v>525</v>
      </c>
      <c r="C633" s="345">
        <v>6708001</v>
      </c>
      <c r="D633" s="274" t="s">
        <v>73</v>
      </c>
      <c r="E633" s="274" t="s">
        <v>1466</v>
      </c>
      <c r="F633" s="313" t="s">
        <v>1096</v>
      </c>
      <c r="G633" s="295"/>
      <c r="H633" s="275" t="s">
        <v>52</v>
      </c>
      <c r="I633" s="322">
        <v>1</v>
      </c>
      <c r="J633" s="290">
        <v>0</v>
      </c>
      <c r="K633" s="290">
        <f>SUM(J633*I633)</f>
        <v>0</v>
      </c>
      <c r="N633" s="45"/>
      <c r="O633" s="45"/>
      <c r="P633" s="45"/>
      <c r="Q633" s="45"/>
      <c r="R633" s="45"/>
      <c r="S633" s="45"/>
      <c r="T633" s="45"/>
      <c r="U633" s="45"/>
      <c r="V633" s="45"/>
      <c r="W633" s="45"/>
      <c r="X633" s="45"/>
    </row>
    <row r="634" spans="1:24" ht="15.75" customHeight="1" thickTop="1" thickBot="1" x14ac:dyDescent="0.25">
      <c r="A634" s="45"/>
      <c r="B634" s="307"/>
      <c r="C634" s="307"/>
      <c r="D634" s="291"/>
      <c r="E634" s="291"/>
      <c r="F634" s="304" t="s">
        <v>527</v>
      </c>
      <c r="G634" s="300"/>
      <c r="H634" s="291" t="s">
        <v>528</v>
      </c>
      <c r="I634" s="323">
        <v>0</v>
      </c>
      <c r="J634" s="291" t="s">
        <v>529</v>
      </c>
      <c r="K634" s="292"/>
      <c r="N634" s="45"/>
      <c r="O634" s="45"/>
      <c r="P634" s="45"/>
      <c r="Q634" s="45"/>
      <c r="R634" s="45"/>
      <c r="S634" s="45"/>
      <c r="T634" s="45"/>
      <c r="U634" s="45"/>
      <c r="V634" s="45"/>
      <c r="W634" s="45"/>
      <c r="X634" s="45"/>
    </row>
    <row r="635" spans="1:24" ht="15.75" customHeight="1" thickTop="1" thickBot="1" x14ac:dyDescent="0.25">
      <c r="A635" s="45"/>
      <c r="B635" s="307"/>
      <c r="C635" s="307"/>
      <c r="D635" s="291"/>
      <c r="E635" s="291"/>
      <c r="F635" s="304" t="s">
        <v>530</v>
      </c>
      <c r="G635" s="300"/>
      <c r="H635" s="291"/>
      <c r="I635" s="304" t="s">
        <v>531</v>
      </c>
      <c r="J635" s="296"/>
      <c r="K635" s="292"/>
      <c r="N635" s="45"/>
      <c r="O635" s="45"/>
      <c r="P635" s="45"/>
      <c r="Q635" s="45"/>
      <c r="R635" s="45"/>
      <c r="S635" s="45"/>
      <c r="T635" s="45"/>
      <c r="U635" s="45"/>
      <c r="V635" s="45"/>
      <c r="W635" s="45"/>
      <c r="X635" s="45"/>
    </row>
    <row r="636" spans="1:24" ht="15.75" customHeight="1" x14ac:dyDescent="0.2">
      <c r="A636" s="45"/>
      <c r="B636" s="308" t="s">
        <v>1136</v>
      </c>
      <c r="C636" s="308"/>
      <c r="D636" s="297"/>
      <c r="E636" s="297"/>
      <c r="F636" s="308"/>
      <c r="G636" s="297"/>
      <c r="H636" s="297"/>
      <c r="I636" s="308"/>
      <c r="J636" s="297"/>
      <c r="K636" s="297"/>
      <c r="N636" s="45"/>
      <c r="O636" s="45"/>
      <c r="P636" s="45"/>
      <c r="Q636" s="45"/>
      <c r="R636" s="45"/>
      <c r="S636" s="45"/>
      <c r="T636" s="45"/>
      <c r="U636" s="45"/>
      <c r="V636" s="45"/>
      <c r="W636" s="45"/>
      <c r="X636" s="45"/>
    </row>
    <row r="637" spans="1:24" ht="15.75" customHeight="1" thickBot="1" x14ac:dyDescent="0.25">
      <c r="A637" s="45"/>
      <c r="B637" s="304" t="s">
        <v>1166</v>
      </c>
      <c r="C637" s="304"/>
      <c r="D637" s="304"/>
      <c r="E637" s="304"/>
      <c r="F637" s="304"/>
      <c r="G637" s="304"/>
      <c r="H637" s="304"/>
      <c r="I637" s="304"/>
      <c r="J637" s="304"/>
      <c r="K637" s="304"/>
      <c r="N637" s="45"/>
      <c r="O637" s="45"/>
      <c r="P637" s="45"/>
      <c r="Q637" s="45"/>
      <c r="R637" s="45"/>
      <c r="S637" s="45"/>
      <c r="T637" s="45"/>
      <c r="U637" s="45"/>
      <c r="V637" s="45"/>
      <c r="W637" s="45"/>
      <c r="X637" s="45"/>
    </row>
    <row r="638" spans="1:24" ht="15.75" customHeight="1" thickTop="1" x14ac:dyDescent="0.2">
      <c r="A638" s="45"/>
      <c r="B638" s="309"/>
      <c r="C638" s="309"/>
      <c r="D638" s="288"/>
      <c r="E638" s="288"/>
      <c r="F638" s="314"/>
      <c r="G638" s="301"/>
      <c r="H638" s="288"/>
      <c r="I638" s="309"/>
      <c r="J638" s="288"/>
      <c r="K638" s="288"/>
      <c r="N638" s="45"/>
      <c r="O638" s="45"/>
      <c r="P638" s="45"/>
      <c r="Q638" s="45"/>
      <c r="R638" s="45"/>
      <c r="S638" s="45"/>
      <c r="T638" s="45"/>
      <c r="U638" s="45"/>
      <c r="V638" s="45"/>
      <c r="W638" s="45"/>
      <c r="X638" s="45"/>
    </row>
    <row r="639" spans="1:24" ht="15.75" customHeight="1" thickTop="1" thickBot="1" x14ac:dyDescent="0.25">
      <c r="A639" s="45"/>
      <c r="B639" s="329" t="s">
        <v>1629</v>
      </c>
      <c r="C639" s="319" t="s">
        <v>27</v>
      </c>
      <c r="D639" s="282" t="s">
        <v>28</v>
      </c>
      <c r="E639" s="282" t="s">
        <v>29</v>
      </c>
      <c r="F639" s="310" t="s">
        <v>523</v>
      </c>
      <c r="G639" s="298"/>
      <c r="H639" s="283" t="s">
        <v>30</v>
      </c>
      <c r="I639" s="310" t="s">
        <v>31</v>
      </c>
      <c r="J639" s="298" t="s">
        <v>32</v>
      </c>
      <c r="K639" s="284" t="s">
        <v>34</v>
      </c>
      <c r="N639" s="45"/>
      <c r="O639" s="45"/>
      <c r="P639" s="45"/>
      <c r="Q639" s="45"/>
      <c r="R639" s="45"/>
      <c r="S639" s="45"/>
      <c r="T639" s="45"/>
      <c r="U639" s="45"/>
      <c r="V639" s="45"/>
      <c r="W639" s="45"/>
      <c r="X639" s="45"/>
    </row>
    <row r="640" spans="1:24" ht="15.75" customHeight="1" thickTop="1" thickBot="1" x14ac:dyDescent="0.25">
      <c r="A640" s="45"/>
      <c r="B640" s="330" t="s">
        <v>524</v>
      </c>
      <c r="C640" s="343" t="s">
        <v>17567</v>
      </c>
      <c r="D640" s="285" t="s">
        <v>73</v>
      </c>
      <c r="E640" s="285" t="s">
        <v>2340</v>
      </c>
      <c r="F640" s="311" t="s">
        <v>534</v>
      </c>
      <c r="G640" s="294"/>
      <c r="H640" s="286" t="s">
        <v>52</v>
      </c>
      <c r="I640" s="320">
        <v>1</v>
      </c>
      <c r="J640" s="287">
        <f>SUM(K641:K662)</f>
        <v>28974.077999999998</v>
      </c>
      <c r="K640" s="287">
        <f>J640*I640</f>
        <v>28974.077999999998</v>
      </c>
      <c r="N640" s="45"/>
      <c r="O640" s="45"/>
      <c r="P640" s="45"/>
      <c r="Q640" s="45"/>
      <c r="R640" s="45"/>
      <c r="S640" s="45"/>
      <c r="T640" s="45"/>
      <c r="U640" s="45"/>
      <c r="V640" s="45"/>
      <c r="W640" s="45"/>
      <c r="X640" s="45"/>
    </row>
    <row r="641" spans="1:24" ht="15.75" customHeight="1" thickTop="1" thickBot="1" x14ac:dyDescent="0.25">
      <c r="A641" s="45"/>
      <c r="B641" s="331" t="s">
        <v>535</v>
      </c>
      <c r="C641" s="344">
        <v>88262</v>
      </c>
      <c r="D641" s="271" t="s">
        <v>50</v>
      </c>
      <c r="E641" s="271" t="s">
        <v>542</v>
      </c>
      <c r="F641" s="312" t="s">
        <v>2641</v>
      </c>
      <c r="G641" s="293"/>
      <c r="H641" s="272" t="s">
        <v>533</v>
      </c>
      <c r="I641" s="321">
        <v>6.1</v>
      </c>
      <c r="J641" s="302">
        <f>VLOOKUP(C641,COMPOSICAO!A:D,4,0)</f>
        <v>38.409999999999997</v>
      </c>
      <c r="K641" s="289">
        <f t="shared" ref="K641:K662" si="23">SUM(J641*I641)</f>
        <v>234.30099999999996</v>
      </c>
      <c r="N641" s="45"/>
      <c r="O641" s="45"/>
      <c r="P641" s="45"/>
      <c r="Q641" s="45"/>
      <c r="R641" s="45"/>
      <c r="S641" s="45"/>
      <c r="T641" s="45"/>
      <c r="U641" s="45"/>
      <c r="V641" s="45"/>
      <c r="W641" s="45"/>
      <c r="X641" s="45"/>
    </row>
    <row r="642" spans="1:24" ht="15.75" customHeight="1" thickTop="1" thickBot="1" x14ac:dyDescent="0.25">
      <c r="A642" s="45"/>
      <c r="B642" s="331" t="s">
        <v>535</v>
      </c>
      <c r="C642" s="344">
        <v>88309</v>
      </c>
      <c r="D642" s="271" t="s">
        <v>50</v>
      </c>
      <c r="E642" s="271" t="s">
        <v>558</v>
      </c>
      <c r="F642" s="312" t="s">
        <v>2641</v>
      </c>
      <c r="G642" s="293"/>
      <c r="H642" s="272" t="s">
        <v>533</v>
      </c>
      <c r="I642" s="321">
        <v>11.92</v>
      </c>
      <c r="J642" s="302">
        <f>VLOOKUP(C642,COMPOSICAO!A:D,4,0)</f>
        <v>38.89</v>
      </c>
      <c r="K642" s="289">
        <f t="shared" si="23"/>
        <v>463.56880000000001</v>
      </c>
      <c r="N642" s="45"/>
      <c r="O642" s="45"/>
      <c r="P642" s="45"/>
      <c r="Q642" s="45"/>
      <c r="R642" s="45"/>
      <c r="S642" s="45"/>
      <c r="T642" s="45"/>
      <c r="U642" s="45"/>
      <c r="V642" s="45"/>
      <c r="W642" s="45"/>
      <c r="X642" s="45"/>
    </row>
    <row r="643" spans="1:24" ht="49.15" customHeight="1" thickTop="1" thickBot="1" x14ac:dyDescent="0.25">
      <c r="A643" s="45"/>
      <c r="B643" s="331" t="s">
        <v>535</v>
      </c>
      <c r="C643" s="344">
        <v>88291</v>
      </c>
      <c r="D643" s="271" t="s">
        <v>50</v>
      </c>
      <c r="E643" s="271" t="s">
        <v>2415</v>
      </c>
      <c r="F643" s="312" t="s">
        <v>537</v>
      </c>
      <c r="G643" s="293"/>
      <c r="H643" s="272" t="s">
        <v>533</v>
      </c>
      <c r="I643" s="324">
        <v>5.17</v>
      </c>
      <c r="J643" s="302">
        <f>VLOOKUP(C643,COMPOSICAO!A:D,4,0)</f>
        <v>37.92</v>
      </c>
      <c r="K643" s="289">
        <f t="shared" si="23"/>
        <v>196.04640000000001</v>
      </c>
      <c r="N643" s="45"/>
      <c r="O643" s="45"/>
      <c r="P643" s="45"/>
      <c r="Q643" s="45"/>
      <c r="R643" s="45"/>
      <c r="S643" s="45"/>
      <c r="T643" s="45"/>
      <c r="U643" s="45"/>
      <c r="V643" s="45"/>
      <c r="W643" s="45"/>
      <c r="X643" s="45"/>
    </row>
    <row r="644" spans="1:24" ht="15.75" customHeight="1" thickTop="1" thickBot="1" x14ac:dyDescent="0.25">
      <c r="A644" s="45"/>
      <c r="B644" s="312" t="s">
        <v>535</v>
      </c>
      <c r="C644" s="312">
        <v>88316</v>
      </c>
      <c r="D644" s="293" t="s">
        <v>50</v>
      </c>
      <c r="E644" s="293" t="s">
        <v>543</v>
      </c>
      <c r="F644" s="312" t="s">
        <v>2641</v>
      </c>
      <c r="G644" s="293"/>
      <c r="H644" s="293" t="s">
        <v>533</v>
      </c>
      <c r="I644" s="324">
        <v>62.86</v>
      </c>
      <c r="J644" s="302">
        <f>VLOOKUP(C644,COMPOSICAO!A:D,4,0)</f>
        <v>30.51</v>
      </c>
      <c r="K644" s="289">
        <f t="shared" si="23"/>
        <v>1917.8586</v>
      </c>
      <c r="N644" s="45"/>
      <c r="O644" s="45"/>
      <c r="P644" s="45"/>
      <c r="Q644" s="45"/>
      <c r="R644" s="45"/>
      <c r="S644" s="45"/>
      <c r="T644" s="45"/>
      <c r="U644" s="45"/>
      <c r="V644" s="45"/>
      <c r="W644" s="45"/>
      <c r="X644" s="45"/>
    </row>
    <row r="645" spans="1:24" ht="15.75" customHeight="1" thickTop="1" thickBot="1" x14ac:dyDescent="0.25">
      <c r="A645" s="45"/>
      <c r="B645" s="312" t="s">
        <v>535</v>
      </c>
      <c r="C645" s="312">
        <v>88243</v>
      </c>
      <c r="D645" s="293" t="s">
        <v>50</v>
      </c>
      <c r="E645" s="293" t="s">
        <v>565</v>
      </c>
      <c r="F645" s="312" t="s">
        <v>2641</v>
      </c>
      <c r="G645" s="293"/>
      <c r="H645" s="293" t="s">
        <v>533</v>
      </c>
      <c r="I645" s="324">
        <v>11.49</v>
      </c>
      <c r="J645" s="302">
        <f>VLOOKUP(C645,COMPOSICAO!A:D,4,0)</f>
        <v>31.73</v>
      </c>
      <c r="K645" s="289">
        <f t="shared" si="23"/>
        <v>364.57769999999999</v>
      </c>
      <c r="N645" s="45"/>
      <c r="O645" s="45"/>
      <c r="P645" s="45"/>
      <c r="Q645" s="45"/>
      <c r="R645" s="45"/>
      <c r="S645" s="45"/>
      <c r="T645" s="45"/>
      <c r="U645" s="45"/>
      <c r="V645" s="45"/>
      <c r="W645" s="45"/>
      <c r="X645" s="45"/>
    </row>
    <row r="646" spans="1:24" ht="15.75" customHeight="1" thickTop="1" thickBot="1" x14ac:dyDescent="0.25">
      <c r="A646" s="45"/>
      <c r="B646" s="331" t="s">
        <v>535</v>
      </c>
      <c r="C646" s="344">
        <v>88245</v>
      </c>
      <c r="D646" s="271" t="s">
        <v>50</v>
      </c>
      <c r="E646" s="271" t="s">
        <v>562</v>
      </c>
      <c r="F646" s="312" t="s">
        <v>2641</v>
      </c>
      <c r="G646" s="293"/>
      <c r="H646" s="272" t="s">
        <v>533</v>
      </c>
      <c r="I646" s="324">
        <v>5.64</v>
      </c>
      <c r="J646" s="302">
        <f>VLOOKUP(C646,COMPOSICAO!A:D,4,0)</f>
        <v>37.82</v>
      </c>
      <c r="K646" s="289">
        <f t="shared" si="23"/>
        <v>213.3048</v>
      </c>
      <c r="N646" s="45"/>
      <c r="O646" s="45"/>
      <c r="P646" s="45"/>
      <c r="Q646" s="45"/>
      <c r="R646" s="45"/>
      <c r="S646" s="45"/>
      <c r="T646" s="45"/>
      <c r="U646" s="45"/>
      <c r="V646" s="45"/>
      <c r="W646" s="45"/>
      <c r="X646" s="45"/>
    </row>
    <row r="647" spans="1:24" ht="15.75" customHeight="1" thickTop="1" thickBot="1" x14ac:dyDescent="0.25">
      <c r="A647" s="45"/>
      <c r="B647" s="332" t="s">
        <v>525</v>
      </c>
      <c r="C647" s="345">
        <v>34</v>
      </c>
      <c r="D647" s="274" t="s">
        <v>50</v>
      </c>
      <c r="E647" s="274" t="s">
        <v>668</v>
      </c>
      <c r="F647" s="313" t="s">
        <v>1096</v>
      </c>
      <c r="G647" s="295"/>
      <c r="H647" s="275" t="s">
        <v>94</v>
      </c>
      <c r="I647" s="322">
        <v>60.7</v>
      </c>
      <c r="J647" s="290">
        <f>VLOOKUP(C647,INSUMO!A:E,5,0)</f>
        <v>7.46</v>
      </c>
      <c r="K647" s="290">
        <f t="shared" si="23"/>
        <v>452.822</v>
      </c>
      <c r="N647" s="45"/>
      <c r="O647" s="45"/>
      <c r="P647" s="45"/>
      <c r="Q647" s="45"/>
      <c r="R647" s="45"/>
      <c r="S647" s="45"/>
      <c r="T647" s="45"/>
      <c r="U647" s="45"/>
      <c r="V647" s="45"/>
      <c r="W647" s="45"/>
      <c r="X647" s="45"/>
    </row>
    <row r="648" spans="1:24" ht="15.75" customHeight="1" thickTop="1" thickBot="1" x14ac:dyDescent="0.25">
      <c r="A648" s="45"/>
      <c r="B648" s="332" t="s">
        <v>525</v>
      </c>
      <c r="C648" s="345">
        <v>6212</v>
      </c>
      <c r="D648" s="274" t="s">
        <v>50</v>
      </c>
      <c r="E648" s="274" t="s">
        <v>561</v>
      </c>
      <c r="F648" s="313" t="s">
        <v>1096</v>
      </c>
      <c r="G648" s="295"/>
      <c r="H648" s="275" t="s">
        <v>83</v>
      </c>
      <c r="I648" s="322">
        <v>6.83</v>
      </c>
      <c r="J648" s="290">
        <f>VLOOKUP(C648,INSUMO!A:E,5,0)</f>
        <v>14.1</v>
      </c>
      <c r="K648" s="290">
        <f t="shared" si="23"/>
        <v>96.302999999999997</v>
      </c>
      <c r="N648" s="45"/>
      <c r="O648" s="45"/>
      <c r="P648" s="45"/>
      <c r="Q648" s="45"/>
      <c r="R648" s="45"/>
      <c r="S648" s="45"/>
      <c r="T648" s="45"/>
      <c r="U648" s="45"/>
      <c r="V648" s="45"/>
      <c r="W648" s="45"/>
      <c r="X648" s="45"/>
    </row>
    <row r="649" spans="1:24" ht="15.75" customHeight="1" thickTop="1" thickBot="1" x14ac:dyDescent="0.25">
      <c r="A649" s="45"/>
      <c r="B649" s="332" t="s">
        <v>525</v>
      </c>
      <c r="C649" s="345">
        <v>32</v>
      </c>
      <c r="D649" s="274" t="s">
        <v>50</v>
      </c>
      <c r="E649" s="274" t="s">
        <v>670</v>
      </c>
      <c r="F649" s="313" t="s">
        <v>1096</v>
      </c>
      <c r="G649" s="295"/>
      <c r="H649" s="275" t="s">
        <v>94</v>
      </c>
      <c r="I649" s="322">
        <v>8.18</v>
      </c>
      <c r="J649" s="290">
        <f>VLOOKUP(C649,INSUMO!A:E,5,0)</f>
        <v>7.87</v>
      </c>
      <c r="K649" s="290">
        <f t="shared" si="23"/>
        <v>64.376599999999996</v>
      </c>
      <c r="N649" s="45"/>
      <c r="O649" s="45"/>
      <c r="P649" s="45"/>
      <c r="Q649" s="45"/>
      <c r="R649" s="45"/>
      <c r="S649" s="45"/>
      <c r="T649" s="45"/>
      <c r="U649" s="45"/>
      <c r="V649" s="45"/>
      <c r="W649" s="45"/>
      <c r="X649" s="45"/>
    </row>
    <row r="650" spans="1:24" ht="15.75" customHeight="1" thickTop="1" thickBot="1" x14ac:dyDescent="0.25">
      <c r="A650" s="45"/>
      <c r="B650" s="332" t="s">
        <v>525</v>
      </c>
      <c r="C650" s="345">
        <v>5075</v>
      </c>
      <c r="D650" s="274" t="s">
        <v>50</v>
      </c>
      <c r="E650" s="274" t="s">
        <v>587</v>
      </c>
      <c r="F650" s="313" t="s">
        <v>1096</v>
      </c>
      <c r="G650" s="295"/>
      <c r="H650" s="275" t="s">
        <v>94</v>
      </c>
      <c r="I650" s="322">
        <v>0.68</v>
      </c>
      <c r="J650" s="290">
        <f>VLOOKUP(C650,INSUMO!A:E,5,0)</f>
        <v>19.53</v>
      </c>
      <c r="K650" s="290">
        <f t="shared" si="23"/>
        <v>13.280400000000002</v>
      </c>
      <c r="N650" s="45"/>
      <c r="O650" s="45"/>
      <c r="P650" s="45"/>
      <c r="Q650" s="45"/>
      <c r="R650" s="45"/>
      <c r="S650" s="45"/>
      <c r="T650" s="45"/>
      <c r="U650" s="45"/>
      <c r="V650" s="45"/>
      <c r="W650" s="45"/>
      <c r="X650" s="45"/>
    </row>
    <row r="651" spans="1:24" ht="15.75" customHeight="1" thickTop="1" thickBot="1" x14ac:dyDescent="0.25">
      <c r="A651" s="45"/>
      <c r="B651" s="332" t="s">
        <v>525</v>
      </c>
      <c r="C651" s="345">
        <v>4718</v>
      </c>
      <c r="D651" s="274" t="s">
        <v>50</v>
      </c>
      <c r="E651" s="274" t="s">
        <v>559</v>
      </c>
      <c r="F651" s="313" t="s">
        <v>1096</v>
      </c>
      <c r="G651" s="295"/>
      <c r="H651" s="275" t="s">
        <v>61</v>
      </c>
      <c r="I651" s="322">
        <v>1.2450000000000001</v>
      </c>
      <c r="J651" s="290">
        <f>VLOOKUP(C651,INSUMO!A:E,5,0)</f>
        <v>113.55</v>
      </c>
      <c r="K651" s="290">
        <f t="shared" si="23"/>
        <v>141.36975000000001</v>
      </c>
      <c r="N651" s="45"/>
      <c r="O651" s="45"/>
      <c r="P651" s="45"/>
      <c r="Q651" s="45"/>
      <c r="R651" s="45"/>
      <c r="S651" s="45"/>
      <c r="T651" s="45"/>
      <c r="U651" s="45"/>
      <c r="V651" s="45"/>
      <c r="W651" s="45"/>
      <c r="X651" s="45"/>
    </row>
    <row r="652" spans="1:24" ht="15.75" customHeight="1" thickTop="1" thickBot="1" x14ac:dyDescent="0.25">
      <c r="A652" s="45"/>
      <c r="B652" s="332" t="s">
        <v>525</v>
      </c>
      <c r="C652" s="345">
        <v>1858</v>
      </c>
      <c r="D652" s="274" t="s">
        <v>813</v>
      </c>
      <c r="E652" s="274" t="s">
        <v>2539</v>
      </c>
      <c r="F652" s="313" t="s">
        <v>1096</v>
      </c>
      <c r="G652" s="295"/>
      <c r="H652" s="275" t="s">
        <v>265</v>
      </c>
      <c r="I652" s="322">
        <v>0.09</v>
      </c>
      <c r="J652" s="290">
        <f>VLOOKUP(C652,INSUMO!A:E,5,0)</f>
        <v>60.8</v>
      </c>
      <c r="K652" s="290">
        <f t="shared" si="23"/>
        <v>5.4719999999999995</v>
      </c>
      <c r="N652" s="45"/>
      <c r="O652" s="45"/>
      <c r="P652" s="45"/>
      <c r="Q652" s="45"/>
      <c r="R652" s="45"/>
      <c r="S652" s="45"/>
      <c r="T652" s="45"/>
      <c r="U652" s="45"/>
      <c r="V652" s="45"/>
      <c r="W652" s="45"/>
      <c r="X652" s="45"/>
    </row>
    <row r="653" spans="1:24" ht="15.75" customHeight="1" thickTop="1" thickBot="1" x14ac:dyDescent="0.25">
      <c r="A653" s="45"/>
      <c r="B653" s="332" t="s">
        <v>525</v>
      </c>
      <c r="C653" s="345">
        <v>4509</v>
      </c>
      <c r="D653" s="274" t="s">
        <v>50</v>
      </c>
      <c r="E653" s="274" t="s">
        <v>544</v>
      </c>
      <c r="F653" s="313" t="s">
        <v>1096</v>
      </c>
      <c r="G653" s="295"/>
      <c r="H653" s="275" t="s">
        <v>83</v>
      </c>
      <c r="I653" s="325">
        <v>2.25</v>
      </c>
      <c r="J653" s="290">
        <f>VLOOKUP(C653,INSUMO!A:E,5,0)</f>
        <v>4.3099999999999996</v>
      </c>
      <c r="K653" s="290">
        <f t="shared" si="23"/>
        <v>9.6974999999999998</v>
      </c>
      <c r="N653" s="45"/>
      <c r="O653" s="45"/>
      <c r="P653" s="45"/>
      <c r="Q653" s="45"/>
      <c r="R653" s="45"/>
      <c r="S653" s="45"/>
      <c r="T653" s="45"/>
      <c r="U653" s="45"/>
      <c r="V653" s="45"/>
      <c r="W653" s="45"/>
      <c r="X653" s="45"/>
    </row>
    <row r="654" spans="1:24" ht="15.75" customHeight="1" thickTop="1" thickBot="1" x14ac:dyDescent="0.25">
      <c r="A654" s="45"/>
      <c r="B654" s="332" t="s">
        <v>525</v>
      </c>
      <c r="C654" s="345" t="s">
        <v>2420</v>
      </c>
      <c r="D654" s="274" t="s">
        <v>813</v>
      </c>
      <c r="E654" s="274" t="s">
        <v>2421</v>
      </c>
      <c r="F654" s="313" t="s">
        <v>1096</v>
      </c>
      <c r="G654" s="295"/>
      <c r="H654" s="275" t="s">
        <v>231</v>
      </c>
      <c r="I654" s="322">
        <v>1</v>
      </c>
      <c r="J654" s="290">
        <v>23642.799999999999</v>
      </c>
      <c r="K654" s="290">
        <f t="shared" si="23"/>
        <v>23642.799999999999</v>
      </c>
      <c r="N654" s="45"/>
      <c r="O654" s="45"/>
      <c r="P654" s="45"/>
      <c r="Q654" s="45"/>
      <c r="R654" s="45"/>
      <c r="S654" s="45"/>
      <c r="T654" s="45"/>
      <c r="U654" s="45"/>
      <c r="V654" s="45"/>
      <c r="W654" s="45"/>
      <c r="X654" s="45"/>
    </row>
    <row r="655" spans="1:24" ht="15.75" customHeight="1" thickTop="1" thickBot="1" x14ac:dyDescent="0.25">
      <c r="A655" s="45"/>
      <c r="B655" s="332" t="s">
        <v>525</v>
      </c>
      <c r="C655" s="345">
        <v>5071</v>
      </c>
      <c r="D655" s="274" t="s">
        <v>50</v>
      </c>
      <c r="E655" s="274" t="s">
        <v>2416</v>
      </c>
      <c r="F655" s="313" t="s">
        <v>1096</v>
      </c>
      <c r="G655" s="295"/>
      <c r="H655" s="275" t="s">
        <v>94</v>
      </c>
      <c r="I655" s="325">
        <v>0.03</v>
      </c>
      <c r="J655" s="290">
        <f>VLOOKUP(C655,INSUMO!A:E,5,0)</f>
        <v>19.53</v>
      </c>
      <c r="K655" s="290">
        <f t="shared" si="23"/>
        <v>0.58589999999999998</v>
      </c>
      <c r="N655" s="45"/>
      <c r="O655" s="45"/>
      <c r="P655" s="45"/>
      <c r="Q655" s="45"/>
      <c r="R655" s="45"/>
      <c r="S655" s="45"/>
      <c r="T655" s="45"/>
      <c r="U655" s="45"/>
      <c r="V655" s="45"/>
      <c r="W655" s="45"/>
      <c r="X655" s="45"/>
    </row>
    <row r="656" spans="1:24" ht="15.75" customHeight="1" thickTop="1" thickBot="1" x14ac:dyDescent="0.25">
      <c r="A656" s="45"/>
      <c r="B656" s="332" t="s">
        <v>525</v>
      </c>
      <c r="C656" s="345">
        <v>1379</v>
      </c>
      <c r="D656" s="274" t="s">
        <v>50</v>
      </c>
      <c r="E656" s="274" t="s">
        <v>634</v>
      </c>
      <c r="F656" s="313" t="s">
        <v>1096</v>
      </c>
      <c r="G656" s="295"/>
      <c r="H656" s="275" t="s">
        <v>94</v>
      </c>
      <c r="I656" s="322">
        <v>906.95</v>
      </c>
      <c r="J656" s="290">
        <f>VLOOKUP(C656,INSUMO!A:E,5,0)</f>
        <v>0.66</v>
      </c>
      <c r="K656" s="290">
        <f t="shared" si="23"/>
        <v>598.5870000000001</v>
      </c>
      <c r="N656" s="45"/>
      <c r="O656" s="45"/>
      <c r="P656" s="45"/>
      <c r="Q656" s="45"/>
      <c r="R656" s="45"/>
      <c r="S656" s="45"/>
      <c r="T656" s="45"/>
      <c r="U656" s="45"/>
      <c r="V656" s="45"/>
      <c r="W656" s="45"/>
      <c r="X656" s="45"/>
    </row>
    <row r="657" spans="1:24" ht="15.75" customHeight="1" thickTop="1" thickBot="1" x14ac:dyDescent="0.25">
      <c r="A657" s="45"/>
      <c r="B657" s="332" t="s">
        <v>525</v>
      </c>
      <c r="C657" s="345">
        <v>345</v>
      </c>
      <c r="D657" s="274" t="s">
        <v>50</v>
      </c>
      <c r="E657" s="274" t="s">
        <v>2417</v>
      </c>
      <c r="F657" s="313" t="s">
        <v>1096</v>
      </c>
      <c r="G657" s="295"/>
      <c r="H657" s="275" t="s">
        <v>94</v>
      </c>
      <c r="I657" s="322">
        <v>1.43</v>
      </c>
      <c r="J657" s="290">
        <f>VLOOKUP(C657,INSUMO!A:E,5,0)</f>
        <v>31.38</v>
      </c>
      <c r="K657" s="290">
        <f t="shared" si="23"/>
        <v>44.873399999999997</v>
      </c>
      <c r="N657" s="45"/>
      <c r="O657" s="45"/>
      <c r="P657" s="45"/>
      <c r="Q657" s="45"/>
      <c r="R657" s="45"/>
      <c r="S657" s="45"/>
      <c r="T657" s="45"/>
      <c r="U657" s="45"/>
      <c r="V657" s="45"/>
      <c r="W657" s="45"/>
      <c r="X657" s="45"/>
    </row>
    <row r="658" spans="1:24" ht="15.75" customHeight="1" thickTop="1" thickBot="1" x14ac:dyDescent="0.25">
      <c r="A658" s="45"/>
      <c r="B658" s="332" t="s">
        <v>525</v>
      </c>
      <c r="C658" s="345">
        <v>367</v>
      </c>
      <c r="D658" s="274" t="s">
        <v>50</v>
      </c>
      <c r="E658" s="274" t="s">
        <v>667</v>
      </c>
      <c r="F658" s="313" t="s">
        <v>1096</v>
      </c>
      <c r="G658" s="295"/>
      <c r="H658" s="275" t="s">
        <v>61</v>
      </c>
      <c r="I658" s="322">
        <v>2.66</v>
      </c>
      <c r="J658" s="290">
        <f>VLOOKUP(C658,INSUMO!A:E,5,0)</f>
        <v>106.37</v>
      </c>
      <c r="K658" s="290">
        <f t="shared" si="23"/>
        <v>282.94420000000002</v>
      </c>
      <c r="N658" s="45"/>
      <c r="O658" s="45"/>
      <c r="P658" s="45"/>
      <c r="Q658" s="45"/>
      <c r="R658" s="45"/>
      <c r="S658" s="45"/>
      <c r="T658" s="45"/>
      <c r="U658" s="45"/>
      <c r="V658" s="45"/>
      <c r="W658" s="45"/>
      <c r="X658" s="45"/>
    </row>
    <row r="659" spans="1:24" ht="15.75" customHeight="1" thickTop="1" thickBot="1" x14ac:dyDescent="0.25">
      <c r="A659" s="45"/>
      <c r="B659" s="332" t="s">
        <v>525</v>
      </c>
      <c r="C659" s="345">
        <v>4721</v>
      </c>
      <c r="D659" s="274" t="s">
        <v>50</v>
      </c>
      <c r="E659" s="274" t="s">
        <v>560</v>
      </c>
      <c r="F659" s="313" t="s">
        <v>1096</v>
      </c>
      <c r="G659" s="295"/>
      <c r="H659" s="275" t="s">
        <v>61</v>
      </c>
      <c r="I659" s="322">
        <v>1.2450000000000001</v>
      </c>
      <c r="J659" s="290">
        <f>VLOOKUP(C659,INSUMO!A:E,5,0)</f>
        <v>112.95</v>
      </c>
      <c r="K659" s="290">
        <f t="shared" si="23"/>
        <v>140.62275000000002</v>
      </c>
      <c r="N659" s="45"/>
      <c r="O659" s="45"/>
      <c r="P659" s="45"/>
      <c r="Q659" s="45"/>
      <c r="R659" s="45"/>
      <c r="S659" s="45"/>
      <c r="T659" s="45"/>
      <c r="U659" s="45"/>
      <c r="V659" s="45"/>
      <c r="W659" s="45"/>
      <c r="X659" s="45"/>
    </row>
    <row r="660" spans="1:24" ht="15.75" customHeight="1" thickTop="1" thickBot="1" x14ac:dyDescent="0.25">
      <c r="A660" s="45"/>
      <c r="B660" s="332" t="s">
        <v>525</v>
      </c>
      <c r="C660" s="345">
        <v>1263</v>
      </c>
      <c r="D660" s="274" t="s">
        <v>813</v>
      </c>
      <c r="E660" s="274" t="s">
        <v>2419</v>
      </c>
      <c r="F660" s="313" t="s">
        <v>1096</v>
      </c>
      <c r="G660" s="295"/>
      <c r="H660" s="275" t="s">
        <v>610</v>
      </c>
      <c r="I660" s="322">
        <v>1.8</v>
      </c>
      <c r="J660" s="290">
        <v>11.18</v>
      </c>
      <c r="K660" s="290">
        <f t="shared" si="23"/>
        <v>20.123999999999999</v>
      </c>
      <c r="N660" s="45"/>
      <c r="O660" s="45"/>
      <c r="P660" s="45"/>
      <c r="Q660" s="45"/>
      <c r="R660" s="45"/>
      <c r="S660" s="45"/>
      <c r="T660" s="45"/>
      <c r="U660" s="45"/>
      <c r="V660" s="45"/>
      <c r="W660" s="45"/>
      <c r="X660" s="45"/>
    </row>
    <row r="661" spans="1:24" ht="15.75" customHeight="1" thickTop="1" thickBot="1" x14ac:dyDescent="0.25">
      <c r="A661" s="45"/>
      <c r="B661" s="332" t="s">
        <v>525</v>
      </c>
      <c r="C661" s="345">
        <v>43059</v>
      </c>
      <c r="D661" s="274" t="s">
        <v>50</v>
      </c>
      <c r="E661" s="274" t="s">
        <v>671</v>
      </c>
      <c r="F661" s="313" t="s">
        <v>1096</v>
      </c>
      <c r="G661" s="295"/>
      <c r="H661" s="275" t="s">
        <v>94</v>
      </c>
      <c r="I661" s="322">
        <v>9.8699999999999992</v>
      </c>
      <c r="J661" s="290">
        <f>VLOOKUP(C661,INSUMO!A:E,5,0)</f>
        <v>7.06</v>
      </c>
      <c r="K661" s="290">
        <f t="shared" si="23"/>
        <v>69.682199999999995</v>
      </c>
      <c r="N661" s="45"/>
      <c r="O661" s="45"/>
      <c r="P661" s="45"/>
      <c r="Q661" s="45"/>
      <c r="R661" s="45"/>
      <c r="S661" s="45"/>
      <c r="T661" s="45"/>
      <c r="U661" s="45"/>
      <c r="V661" s="45"/>
      <c r="W661" s="45"/>
      <c r="X661" s="45"/>
    </row>
    <row r="662" spans="1:24" ht="15.75" customHeight="1" thickTop="1" thickBot="1" x14ac:dyDescent="0.25">
      <c r="A662" s="45"/>
      <c r="B662" s="332" t="s">
        <v>525</v>
      </c>
      <c r="C662" s="345">
        <v>43130</v>
      </c>
      <c r="D662" s="274" t="s">
        <v>50</v>
      </c>
      <c r="E662" s="274" t="s">
        <v>2418</v>
      </c>
      <c r="F662" s="313" t="s">
        <v>1096</v>
      </c>
      <c r="G662" s="295"/>
      <c r="H662" s="275" t="s">
        <v>94</v>
      </c>
      <c r="I662" s="325">
        <v>0.04</v>
      </c>
      <c r="J662" s="290">
        <f>VLOOKUP(C662,INSUMO!A:E,5,0)</f>
        <v>22</v>
      </c>
      <c r="K662" s="290">
        <f t="shared" si="23"/>
        <v>0.88</v>
      </c>
      <c r="N662" s="45"/>
      <c r="O662" s="45"/>
      <c r="P662" s="45"/>
      <c r="Q662" s="45"/>
      <c r="R662" s="45"/>
      <c r="S662" s="45"/>
      <c r="T662" s="45"/>
      <c r="U662" s="45"/>
      <c r="V662" s="45"/>
      <c r="W662" s="45"/>
      <c r="X662" s="45"/>
    </row>
    <row r="663" spans="1:24" ht="15.75" customHeight="1" thickTop="1" thickBot="1" x14ac:dyDescent="0.25">
      <c r="A663" s="45"/>
      <c r="B663" s="304"/>
      <c r="C663" s="304"/>
      <c r="D663" s="296"/>
      <c r="E663" s="296"/>
      <c r="F663" s="304" t="s">
        <v>527</v>
      </c>
      <c r="G663" s="300"/>
      <c r="H663" s="296" t="s">
        <v>528</v>
      </c>
      <c r="I663" s="327">
        <v>0</v>
      </c>
      <c r="J663" s="296" t="s">
        <v>529</v>
      </c>
      <c r="K663" s="300"/>
      <c r="N663" s="45"/>
      <c r="O663" s="45"/>
      <c r="P663" s="45"/>
      <c r="Q663" s="45"/>
      <c r="R663" s="45"/>
      <c r="S663" s="45"/>
      <c r="T663" s="45"/>
      <c r="U663" s="45"/>
      <c r="V663" s="45"/>
      <c r="W663" s="45"/>
      <c r="X663" s="45"/>
    </row>
    <row r="664" spans="1:24" ht="15.75" customHeight="1" thickTop="1" thickBot="1" x14ac:dyDescent="0.25">
      <c r="A664" s="45"/>
      <c r="B664" s="304"/>
      <c r="C664" s="304"/>
      <c r="D664" s="296"/>
      <c r="E664" s="296"/>
      <c r="F664" s="304" t="s">
        <v>530</v>
      </c>
      <c r="G664" s="300"/>
      <c r="H664" s="296"/>
      <c r="I664" s="304" t="s">
        <v>531</v>
      </c>
      <c r="J664" s="296"/>
      <c r="K664" s="300"/>
      <c r="N664" s="45"/>
      <c r="O664" s="45"/>
      <c r="P664" s="45"/>
      <c r="Q664" s="45"/>
      <c r="R664" s="45"/>
      <c r="S664" s="45"/>
      <c r="T664" s="45"/>
      <c r="U664" s="45"/>
      <c r="V664" s="45"/>
      <c r="W664" s="45"/>
      <c r="X664" s="45"/>
    </row>
    <row r="665" spans="1:24" ht="15.75" customHeight="1" x14ac:dyDescent="0.2">
      <c r="A665" s="45"/>
      <c r="B665" s="308" t="s">
        <v>1136</v>
      </c>
      <c r="C665" s="308"/>
      <c r="D665" s="297"/>
      <c r="E665" s="297"/>
      <c r="F665" s="308"/>
      <c r="G665" s="297"/>
      <c r="H665" s="297"/>
      <c r="I665" s="308"/>
      <c r="J665" s="297"/>
      <c r="K665" s="297"/>
      <c r="N665" s="45"/>
      <c r="O665" s="45"/>
      <c r="P665" s="45"/>
      <c r="Q665" s="45"/>
      <c r="R665" s="45"/>
      <c r="S665" s="45"/>
      <c r="T665" s="45"/>
      <c r="U665" s="45"/>
      <c r="V665" s="45"/>
      <c r="W665" s="45"/>
      <c r="X665" s="45"/>
    </row>
    <row r="666" spans="1:24" ht="15.75" customHeight="1" thickBot="1" x14ac:dyDescent="0.25">
      <c r="A666" s="45"/>
      <c r="B666" s="304" t="s">
        <v>2422</v>
      </c>
      <c r="C666" s="304"/>
      <c r="D666" s="304"/>
      <c r="E666" s="304"/>
      <c r="F666" s="304"/>
      <c r="G666" s="304"/>
      <c r="H666" s="304"/>
      <c r="I666" s="304"/>
      <c r="J666" s="304"/>
      <c r="K666" s="304"/>
      <c r="N666" s="45"/>
      <c r="O666" s="45"/>
      <c r="P666" s="45"/>
      <c r="Q666" s="45"/>
      <c r="R666" s="45"/>
      <c r="S666" s="45"/>
      <c r="T666" s="45"/>
      <c r="U666" s="45"/>
      <c r="V666" s="45"/>
      <c r="W666" s="45"/>
      <c r="X666" s="45"/>
    </row>
    <row r="667" spans="1:24" ht="15.75" customHeight="1" thickTop="1" x14ac:dyDescent="0.2">
      <c r="A667" s="45"/>
      <c r="B667" s="309"/>
      <c r="C667" s="309"/>
      <c r="D667" s="288"/>
      <c r="E667" s="288"/>
      <c r="F667" s="314"/>
      <c r="G667" s="301"/>
      <c r="H667" s="288"/>
      <c r="I667" s="309"/>
      <c r="J667" s="288"/>
      <c r="K667" s="288"/>
      <c r="N667" s="45"/>
      <c r="O667" s="45"/>
      <c r="P667" s="45"/>
      <c r="Q667" s="45"/>
      <c r="R667" s="45"/>
      <c r="S667" s="45"/>
      <c r="T667" s="45"/>
      <c r="U667" s="45"/>
      <c r="V667" s="45"/>
      <c r="W667" s="45"/>
      <c r="X667" s="45"/>
    </row>
    <row r="668" spans="1:24" ht="49.15" customHeight="1" thickTop="1" thickBot="1" x14ac:dyDescent="0.25">
      <c r="A668" s="45"/>
      <c r="B668" s="329" t="s">
        <v>1632</v>
      </c>
      <c r="C668" s="319" t="s">
        <v>27</v>
      </c>
      <c r="D668" s="282" t="s">
        <v>28</v>
      </c>
      <c r="E668" s="282" t="s">
        <v>29</v>
      </c>
      <c r="F668" s="310" t="s">
        <v>523</v>
      </c>
      <c r="G668" s="298"/>
      <c r="H668" s="283" t="s">
        <v>30</v>
      </c>
      <c r="I668" s="319" t="s">
        <v>31</v>
      </c>
      <c r="J668" s="284" t="s">
        <v>32</v>
      </c>
      <c r="K668" s="284" t="s">
        <v>34</v>
      </c>
      <c r="N668" s="45"/>
      <c r="O668" s="45"/>
      <c r="P668" s="45"/>
      <c r="Q668" s="45"/>
      <c r="R668" s="45"/>
      <c r="S668" s="45"/>
      <c r="T668" s="45"/>
      <c r="U668" s="45"/>
      <c r="V668" s="45"/>
      <c r="W668" s="45"/>
      <c r="X668" s="45"/>
    </row>
    <row r="669" spans="1:24" ht="15.75" customHeight="1" thickTop="1" thickBot="1" x14ac:dyDescent="0.25">
      <c r="A669" s="45"/>
      <c r="B669" s="330" t="s">
        <v>524</v>
      </c>
      <c r="C669" s="343" t="s">
        <v>17568</v>
      </c>
      <c r="D669" s="285" t="s">
        <v>73</v>
      </c>
      <c r="E669" s="285" t="s">
        <v>1468</v>
      </c>
      <c r="F669" s="311" t="s">
        <v>534</v>
      </c>
      <c r="G669" s="294"/>
      <c r="H669" s="286" t="s">
        <v>52</v>
      </c>
      <c r="I669" s="320">
        <v>1</v>
      </c>
      <c r="J669" s="287">
        <f>SUM(K670:K673)</f>
        <v>85.1</v>
      </c>
      <c r="K669" s="287">
        <f>J669*I669</f>
        <v>85.1</v>
      </c>
      <c r="N669" s="45"/>
      <c r="O669" s="45"/>
      <c r="P669" s="45"/>
      <c r="Q669" s="45"/>
      <c r="R669" s="45"/>
      <c r="S669" s="45"/>
      <c r="T669" s="45"/>
      <c r="U669" s="45"/>
      <c r="V669" s="45"/>
      <c r="W669" s="45"/>
      <c r="X669" s="45"/>
    </row>
    <row r="670" spans="1:24" ht="15.75" customHeight="1" thickTop="1" thickBot="1" x14ac:dyDescent="0.25">
      <c r="A670" s="45"/>
      <c r="B670" s="331" t="s">
        <v>535</v>
      </c>
      <c r="C670" s="344">
        <v>88267</v>
      </c>
      <c r="D670" s="271" t="s">
        <v>50</v>
      </c>
      <c r="E670" s="271" t="s">
        <v>536</v>
      </c>
      <c r="F670" s="312" t="s">
        <v>2641</v>
      </c>
      <c r="G670" s="293"/>
      <c r="H670" s="272" t="s">
        <v>533</v>
      </c>
      <c r="I670" s="321">
        <v>1.25</v>
      </c>
      <c r="J670" s="302">
        <f>VLOOKUP(C670,COMPOSICAO!A:D,4,0)</f>
        <v>37.07</v>
      </c>
      <c r="K670" s="289">
        <f>SUM(J670*I670)</f>
        <v>46.337499999999999</v>
      </c>
      <c r="N670" s="45"/>
      <c r="O670" s="45"/>
      <c r="P670" s="45"/>
      <c r="Q670" s="45"/>
      <c r="R670" s="45"/>
      <c r="S670" s="45"/>
      <c r="T670" s="45"/>
      <c r="U670" s="45"/>
      <c r="V670" s="45"/>
      <c r="W670" s="45"/>
      <c r="X670" s="45"/>
    </row>
    <row r="671" spans="1:24" ht="15.75" customHeight="1" thickTop="1" thickBot="1" x14ac:dyDescent="0.25">
      <c r="A671" s="45"/>
      <c r="B671" s="331" t="s">
        <v>535</v>
      </c>
      <c r="C671" s="344">
        <v>88248</v>
      </c>
      <c r="D671" s="271" t="s">
        <v>50</v>
      </c>
      <c r="E671" s="271" t="s">
        <v>538</v>
      </c>
      <c r="F671" s="312" t="s">
        <v>2641</v>
      </c>
      <c r="G671" s="293"/>
      <c r="H671" s="272" t="s">
        <v>533</v>
      </c>
      <c r="I671" s="321">
        <v>1.25</v>
      </c>
      <c r="J671" s="302">
        <f>VLOOKUP(C671,COMPOSICAO!A:D,4,0)</f>
        <v>31.01</v>
      </c>
      <c r="K671" s="289">
        <f>SUM(J671*I671)</f>
        <v>38.762500000000003</v>
      </c>
      <c r="N671" s="45"/>
      <c r="O671" s="45"/>
      <c r="P671" s="45"/>
      <c r="Q671" s="45"/>
      <c r="R671" s="45"/>
      <c r="S671" s="45"/>
      <c r="T671" s="45"/>
      <c r="U671" s="45"/>
      <c r="V671" s="45"/>
      <c r="W671" s="45"/>
      <c r="X671" s="45"/>
    </row>
    <row r="672" spans="1:24" ht="15.75" customHeight="1" thickTop="1" thickBot="1" x14ac:dyDescent="0.25">
      <c r="A672" s="45"/>
      <c r="B672" s="332" t="s">
        <v>525</v>
      </c>
      <c r="C672" s="345" t="s">
        <v>1798</v>
      </c>
      <c r="D672" s="274" t="s">
        <v>40</v>
      </c>
      <c r="E672" s="274" t="s">
        <v>1468</v>
      </c>
      <c r="F672" s="313" t="s">
        <v>1096</v>
      </c>
      <c r="G672" s="295"/>
      <c r="H672" s="275" t="s">
        <v>231</v>
      </c>
      <c r="I672" s="325">
        <v>1</v>
      </c>
      <c r="J672" s="303"/>
      <c r="K672" s="290">
        <f>SUM(J672*I672)</f>
        <v>0</v>
      </c>
      <c r="N672" s="45"/>
      <c r="O672" s="45"/>
      <c r="P672" s="45"/>
      <c r="Q672" s="45"/>
      <c r="R672" s="45"/>
      <c r="S672" s="45"/>
      <c r="T672" s="45"/>
      <c r="U672" s="45"/>
      <c r="V672" s="45"/>
      <c r="W672" s="45"/>
      <c r="X672" s="45"/>
    </row>
    <row r="673" spans="1:24" ht="15.75" customHeight="1" thickTop="1" thickBot="1" x14ac:dyDescent="0.25">
      <c r="A673" s="45"/>
      <c r="B673" s="332" t="s">
        <v>525</v>
      </c>
      <c r="C673" s="345" t="s">
        <v>612</v>
      </c>
      <c r="D673" s="274" t="s">
        <v>40</v>
      </c>
      <c r="E673" s="274" t="s">
        <v>2716</v>
      </c>
      <c r="F673" s="313" t="s">
        <v>1096</v>
      </c>
      <c r="G673" s="295"/>
      <c r="H673" s="275" t="s">
        <v>83</v>
      </c>
      <c r="I673" s="322">
        <v>0.96</v>
      </c>
      <c r="J673" s="290"/>
      <c r="K673" s="290">
        <f>SUM(J673*I673)</f>
        <v>0</v>
      </c>
      <c r="N673" s="45"/>
      <c r="O673" s="45"/>
      <c r="P673" s="45"/>
      <c r="Q673" s="45"/>
      <c r="R673" s="45"/>
      <c r="S673" s="45"/>
      <c r="T673" s="45"/>
      <c r="U673" s="45"/>
      <c r="V673" s="45"/>
      <c r="W673" s="45"/>
      <c r="X673" s="45"/>
    </row>
    <row r="674" spans="1:24" ht="15.75" customHeight="1" thickTop="1" thickBot="1" x14ac:dyDescent="0.25">
      <c r="A674" s="45"/>
      <c r="B674" s="307"/>
      <c r="C674" s="307"/>
      <c r="D674" s="291"/>
      <c r="E674" s="291"/>
      <c r="F674" s="304" t="s">
        <v>527</v>
      </c>
      <c r="G674" s="300"/>
      <c r="H674" s="291" t="s">
        <v>528</v>
      </c>
      <c r="I674" s="323">
        <v>0</v>
      </c>
      <c r="J674" s="291" t="s">
        <v>529</v>
      </c>
      <c r="K674" s="292"/>
      <c r="N674" s="45"/>
      <c r="O674" s="45"/>
      <c r="P674" s="45"/>
      <c r="Q674" s="45"/>
      <c r="R674" s="45"/>
      <c r="S674" s="45"/>
      <c r="T674" s="45"/>
      <c r="U674" s="45"/>
      <c r="V674" s="45"/>
      <c r="W674" s="45"/>
      <c r="X674" s="45"/>
    </row>
    <row r="675" spans="1:24" ht="15.75" customHeight="1" thickTop="1" thickBot="1" x14ac:dyDescent="0.25">
      <c r="A675" s="45"/>
      <c r="B675" s="307"/>
      <c r="C675" s="307"/>
      <c r="D675" s="291"/>
      <c r="E675" s="291"/>
      <c r="F675" s="304" t="s">
        <v>530</v>
      </c>
      <c r="G675" s="300"/>
      <c r="H675" s="291"/>
      <c r="I675" s="304" t="s">
        <v>531</v>
      </c>
      <c r="J675" s="296"/>
      <c r="K675" s="292"/>
      <c r="N675" s="45"/>
      <c r="O675" s="45"/>
      <c r="P675" s="45"/>
      <c r="Q675" s="45"/>
      <c r="R675" s="45"/>
      <c r="S675" s="45"/>
      <c r="T675" s="45"/>
      <c r="U675" s="45"/>
      <c r="V675" s="45"/>
      <c r="W675" s="45"/>
      <c r="X675" s="45"/>
    </row>
    <row r="676" spans="1:24" ht="15.75" customHeight="1" x14ac:dyDescent="0.2">
      <c r="A676" s="45"/>
      <c r="B676" s="308" t="s">
        <v>1136</v>
      </c>
      <c r="C676" s="308"/>
      <c r="D676" s="297"/>
      <c r="E676" s="297"/>
      <c r="F676" s="308"/>
      <c r="G676" s="297"/>
      <c r="H676" s="297"/>
      <c r="I676" s="308"/>
      <c r="J676" s="297"/>
      <c r="K676" s="297"/>
      <c r="N676" s="45"/>
      <c r="O676" s="45"/>
      <c r="P676" s="45"/>
      <c r="Q676" s="45"/>
      <c r="R676" s="45"/>
      <c r="S676" s="45"/>
      <c r="T676" s="45"/>
      <c r="U676" s="45"/>
      <c r="V676" s="45"/>
      <c r="W676" s="45"/>
      <c r="X676" s="45"/>
    </row>
    <row r="677" spans="1:24" ht="15.75" customHeight="1" thickBot="1" x14ac:dyDescent="0.25">
      <c r="A677" s="45"/>
      <c r="B677" s="304" t="s">
        <v>1799</v>
      </c>
      <c r="C677" s="304"/>
      <c r="D677" s="304"/>
      <c r="E677" s="304"/>
      <c r="F677" s="304"/>
      <c r="G677" s="304"/>
      <c r="H677" s="304"/>
      <c r="I677" s="304"/>
      <c r="J677" s="304"/>
      <c r="K677" s="304"/>
      <c r="N677" s="45"/>
      <c r="O677" s="45"/>
      <c r="P677" s="45"/>
      <c r="Q677" s="45"/>
      <c r="R677" s="45"/>
      <c r="S677" s="45"/>
      <c r="T677" s="45"/>
      <c r="U677" s="45"/>
      <c r="V677" s="45"/>
      <c r="W677" s="45"/>
      <c r="X677" s="45"/>
    </row>
    <row r="678" spans="1:24" ht="15.75" customHeight="1" thickTop="1" x14ac:dyDescent="0.2">
      <c r="A678" s="45"/>
      <c r="B678" s="309"/>
      <c r="C678" s="309"/>
      <c r="D678" s="288"/>
      <c r="E678" s="288"/>
      <c r="F678" s="314"/>
      <c r="G678" s="301"/>
      <c r="H678" s="288"/>
      <c r="I678" s="309"/>
      <c r="J678" s="288"/>
      <c r="K678" s="288"/>
      <c r="N678" s="45"/>
      <c r="O678" s="45"/>
      <c r="P678" s="45"/>
      <c r="Q678" s="45"/>
      <c r="R678" s="45"/>
      <c r="S678" s="45"/>
      <c r="T678" s="45"/>
      <c r="U678" s="45"/>
      <c r="V678" s="45"/>
      <c r="W678" s="45"/>
      <c r="X678" s="45"/>
    </row>
    <row r="679" spans="1:24" ht="15.75" customHeight="1" thickTop="1" thickBot="1" x14ac:dyDescent="0.25">
      <c r="A679" s="45"/>
      <c r="B679" s="329" t="s">
        <v>2346</v>
      </c>
      <c r="C679" s="319" t="s">
        <v>27</v>
      </c>
      <c r="D679" s="282" t="s">
        <v>28</v>
      </c>
      <c r="E679" s="282" t="s">
        <v>29</v>
      </c>
      <c r="F679" s="310" t="s">
        <v>523</v>
      </c>
      <c r="G679" s="298"/>
      <c r="H679" s="283" t="s">
        <v>30</v>
      </c>
      <c r="I679" s="319" t="s">
        <v>31</v>
      </c>
      <c r="J679" s="284" t="s">
        <v>32</v>
      </c>
      <c r="K679" s="284" t="s">
        <v>34</v>
      </c>
      <c r="N679" s="45"/>
      <c r="O679" s="45"/>
      <c r="P679" s="45"/>
      <c r="Q679" s="45"/>
      <c r="R679" s="45"/>
      <c r="S679" s="45"/>
      <c r="T679" s="45"/>
      <c r="U679" s="45"/>
      <c r="V679" s="45"/>
      <c r="W679" s="45"/>
      <c r="X679" s="45"/>
    </row>
    <row r="680" spans="1:24" ht="15.75" customHeight="1" thickTop="1" thickBot="1" x14ac:dyDescent="0.25">
      <c r="A680" s="45"/>
      <c r="B680" s="330" t="s">
        <v>524</v>
      </c>
      <c r="C680" s="343" t="s">
        <v>17577</v>
      </c>
      <c r="D680" s="285" t="s">
        <v>73</v>
      </c>
      <c r="E680" s="285" t="s">
        <v>800</v>
      </c>
      <c r="F680" s="311" t="s">
        <v>534</v>
      </c>
      <c r="G680" s="294"/>
      <c r="H680" s="286" t="s">
        <v>52</v>
      </c>
      <c r="I680" s="320">
        <v>1</v>
      </c>
      <c r="J680" s="287">
        <f>SUM(K681:K683)</f>
        <v>4393.0800200000003</v>
      </c>
      <c r="K680" s="287">
        <f>J680*I680</f>
        <v>4393.0800200000003</v>
      </c>
      <c r="N680" s="45"/>
      <c r="O680" s="45"/>
      <c r="P680" s="45"/>
      <c r="Q680" s="45"/>
      <c r="R680" s="45"/>
      <c r="S680" s="45"/>
      <c r="T680" s="45"/>
      <c r="U680" s="45"/>
      <c r="V680" s="45"/>
      <c r="W680" s="45"/>
      <c r="X680" s="45"/>
    </row>
    <row r="681" spans="1:24" ht="15.75" customHeight="1" thickTop="1" thickBot="1" x14ac:dyDescent="0.25">
      <c r="A681" s="45"/>
      <c r="B681" s="331" t="s">
        <v>535</v>
      </c>
      <c r="C681" s="344">
        <v>88267</v>
      </c>
      <c r="D681" s="271" t="s">
        <v>50</v>
      </c>
      <c r="E681" s="271" t="s">
        <v>536</v>
      </c>
      <c r="F681" s="312" t="s">
        <v>2641</v>
      </c>
      <c r="G681" s="293"/>
      <c r="H681" s="272" t="s">
        <v>533</v>
      </c>
      <c r="I681" s="321">
        <v>3.5059999999999998</v>
      </c>
      <c r="J681" s="302">
        <f>VLOOKUP(C681,COMPOSICAO!A:D,4,0)</f>
        <v>37.07</v>
      </c>
      <c r="K681" s="289">
        <f>SUM(J681*I681)</f>
        <v>129.96742</v>
      </c>
      <c r="N681" s="45"/>
      <c r="O681" s="45"/>
      <c r="P681" s="45"/>
      <c r="Q681" s="45"/>
      <c r="R681" s="45"/>
      <c r="S681" s="45"/>
      <c r="T681" s="45"/>
      <c r="U681" s="45"/>
      <c r="V681" s="45"/>
      <c r="W681" s="45"/>
      <c r="X681" s="45"/>
    </row>
    <row r="682" spans="1:24" ht="15.75" customHeight="1" thickTop="1" thickBot="1" x14ac:dyDescent="0.25">
      <c r="A682" s="45"/>
      <c r="B682" s="331" t="s">
        <v>535</v>
      </c>
      <c r="C682" s="344">
        <v>88248</v>
      </c>
      <c r="D682" s="271" t="s">
        <v>50</v>
      </c>
      <c r="E682" s="271" t="s">
        <v>538</v>
      </c>
      <c r="F682" s="312" t="s">
        <v>2641</v>
      </c>
      <c r="G682" s="293"/>
      <c r="H682" s="272" t="s">
        <v>533</v>
      </c>
      <c r="I682" s="321">
        <v>5.26</v>
      </c>
      <c r="J682" s="302">
        <f>VLOOKUP(C682,COMPOSICAO!A:D,4,0)</f>
        <v>31.01</v>
      </c>
      <c r="K682" s="289">
        <f>SUM(J682*I682)</f>
        <v>163.11260000000001</v>
      </c>
      <c r="N682" s="45"/>
      <c r="O682" s="45"/>
      <c r="P682" s="45"/>
      <c r="Q682" s="45"/>
      <c r="R682" s="45"/>
      <c r="S682" s="45"/>
      <c r="T682" s="45"/>
      <c r="U682" s="45"/>
      <c r="V682" s="45"/>
      <c r="W682" s="45"/>
      <c r="X682" s="45"/>
    </row>
    <row r="683" spans="1:24" ht="15.75" customHeight="1" thickTop="1" thickBot="1" x14ac:dyDescent="0.25">
      <c r="A683" s="45"/>
      <c r="B683" s="332" t="s">
        <v>525</v>
      </c>
      <c r="C683" s="345">
        <v>6708003</v>
      </c>
      <c r="D683" s="274" t="s">
        <v>73</v>
      </c>
      <c r="E683" s="274" t="s">
        <v>800</v>
      </c>
      <c r="F683" s="313" t="s">
        <v>1096</v>
      </c>
      <c r="G683" s="295"/>
      <c r="H683" s="275" t="s">
        <v>52</v>
      </c>
      <c r="I683" s="325">
        <v>1</v>
      </c>
      <c r="J683" s="290">
        <v>4100</v>
      </c>
      <c r="K683" s="290">
        <f>SUM(J683*I683)</f>
        <v>4100</v>
      </c>
      <c r="N683" s="45"/>
      <c r="O683" s="45"/>
      <c r="P683" s="45"/>
      <c r="Q683" s="45"/>
      <c r="R683" s="45"/>
      <c r="S683" s="45"/>
      <c r="T683" s="45"/>
      <c r="U683" s="45"/>
      <c r="V683" s="45"/>
      <c r="W683" s="45"/>
      <c r="X683" s="45"/>
    </row>
    <row r="684" spans="1:24" ht="15.75" customHeight="1" thickTop="1" thickBot="1" x14ac:dyDescent="0.25">
      <c r="A684" s="45"/>
      <c r="B684" s="307"/>
      <c r="C684" s="307"/>
      <c r="D684" s="291"/>
      <c r="E684" s="291"/>
      <c r="F684" s="304" t="s">
        <v>527</v>
      </c>
      <c r="G684" s="300"/>
      <c r="H684" s="291" t="s">
        <v>528</v>
      </c>
      <c r="I684" s="323">
        <v>0</v>
      </c>
      <c r="J684" s="291" t="s">
        <v>529</v>
      </c>
      <c r="K684" s="292"/>
      <c r="N684" s="45"/>
      <c r="O684" s="45"/>
      <c r="P684" s="45"/>
      <c r="Q684" s="45"/>
      <c r="R684" s="45"/>
      <c r="S684" s="45"/>
      <c r="T684" s="45"/>
      <c r="U684" s="45"/>
      <c r="V684" s="45"/>
      <c r="W684" s="45"/>
      <c r="X684" s="45"/>
    </row>
    <row r="685" spans="1:24" ht="15.75" customHeight="1" thickTop="1" thickBot="1" x14ac:dyDescent="0.25">
      <c r="A685" s="45"/>
      <c r="B685" s="307"/>
      <c r="C685" s="307"/>
      <c r="D685" s="291"/>
      <c r="E685" s="291"/>
      <c r="F685" s="304" t="s">
        <v>530</v>
      </c>
      <c r="G685" s="300"/>
      <c r="H685" s="291"/>
      <c r="I685" s="304" t="s">
        <v>531</v>
      </c>
      <c r="J685" s="296"/>
      <c r="K685" s="292"/>
      <c r="N685" s="45"/>
      <c r="O685" s="45"/>
      <c r="P685" s="45"/>
      <c r="Q685" s="45"/>
      <c r="R685" s="45"/>
      <c r="S685" s="45"/>
      <c r="T685" s="45"/>
      <c r="U685" s="45"/>
      <c r="V685" s="45"/>
      <c r="W685" s="45"/>
      <c r="X685" s="45"/>
    </row>
    <row r="686" spans="1:24" ht="15.75" customHeight="1" x14ac:dyDescent="0.2">
      <c r="A686" s="45"/>
      <c r="B686" s="308" t="s">
        <v>1136</v>
      </c>
      <c r="C686" s="308"/>
      <c r="D686" s="297"/>
      <c r="E686" s="297"/>
      <c r="F686" s="308"/>
      <c r="G686" s="297"/>
      <c r="H686" s="297"/>
      <c r="I686" s="308"/>
      <c r="J686" s="297"/>
      <c r="K686" s="297"/>
      <c r="N686" s="45"/>
      <c r="O686" s="45"/>
      <c r="P686" s="45"/>
      <c r="Q686" s="45"/>
      <c r="R686" s="45"/>
      <c r="S686" s="45"/>
      <c r="T686" s="45"/>
      <c r="U686" s="45"/>
      <c r="V686" s="45"/>
      <c r="W686" s="45"/>
      <c r="X686" s="45"/>
    </row>
    <row r="687" spans="1:24" ht="15.75" customHeight="1" thickBot="1" x14ac:dyDescent="0.25">
      <c r="A687" s="45"/>
      <c r="B687" s="304" t="s">
        <v>1167</v>
      </c>
      <c r="C687" s="304"/>
      <c r="D687" s="304"/>
      <c r="E687" s="304"/>
      <c r="F687" s="304"/>
      <c r="G687" s="304"/>
      <c r="H687" s="304"/>
      <c r="I687" s="304"/>
      <c r="J687" s="304"/>
      <c r="K687" s="304"/>
      <c r="N687" s="45"/>
      <c r="O687" s="45"/>
      <c r="P687" s="45"/>
      <c r="Q687" s="45"/>
      <c r="R687" s="45"/>
      <c r="S687" s="45"/>
      <c r="T687" s="45"/>
      <c r="U687" s="45"/>
      <c r="V687" s="45"/>
      <c r="W687" s="45"/>
      <c r="X687" s="45"/>
    </row>
    <row r="688" spans="1:24" ht="15.75" customHeight="1" thickTop="1" x14ac:dyDescent="0.2">
      <c r="A688" s="45"/>
      <c r="B688" s="309"/>
      <c r="C688" s="309"/>
      <c r="D688" s="288"/>
      <c r="E688" s="288"/>
      <c r="F688" s="314"/>
      <c r="G688" s="301"/>
      <c r="H688" s="288"/>
      <c r="I688" s="309"/>
      <c r="J688" s="288"/>
      <c r="K688" s="288"/>
      <c r="N688" s="45"/>
      <c r="O688" s="45"/>
      <c r="P688" s="45"/>
      <c r="Q688" s="45"/>
      <c r="R688" s="45"/>
      <c r="S688" s="45"/>
      <c r="T688" s="45"/>
      <c r="U688" s="45"/>
      <c r="V688" s="45"/>
      <c r="W688" s="45"/>
      <c r="X688" s="45"/>
    </row>
    <row r="689" spans="1:24" ht="15.75" customHeight="1" thickTop="1" thickBot="1" x14ac:dyDescent="0.25">
      <c r="A689" s="45"/>
      <c r="B689" s="329" t="s">
        <v>2347</v>
      </c>
      <c r="C689" s="319" t="s">
        <v>27</v>
      </c>
      <c r="D689" s="282" t="s">
        <v>28</v>
      </c>
      <c r="E689" s="282" t="s">
        <v>29</v>
      </c>
      <c r="F689" s="310" t="s">
        <v>523</v>
      </c>
      <c r="G689" s="298"/>
      <c r="H689" s="283" t="s">
        <v>30</v>
      </c>
      <c r="I689" s="319" t="s">
        <v>31</v>
      </c>
      <c r="J689" s="284" t="s">
        <v>32</v>
      </c>
      <c r="K689" s="284" t="s">
        <v>34</v>
      </c>
      <c r="N689" s="45"/>
      <c r="O689" s="45"/>
      <c r="P689" s="45"/>
      <c r="Q689" s="45"/>
      <c r="R689" s="45"/>
      <c r="S689" s="45"/>
      <c r="T689" s="45"/>
      <c r="U689" s="45"/>
      <c r="V689" s="45"/>
      <c r="W689" s="45"/>
      <c r="X689" s="45"/>
    </row>
    <row r="690" spans="1:24" ht="15.75" customHeight="1" thickTop="1" thickBot="1" x14ac:dyDescent="0.25">
      <c r="A690" s="45"/>
      <c r="B690" s="330" t="s">
        <v>524</v>
      </c>
      <c r="C690" s="343" t="s">
        <v>17578</v>
      </c>
      <c r="D690" s="285" t="s">
        <v>73</v>
      </c>
      <c r="E690" s="285" t="s">
        <v>868</v>
      </c>
      <c r="F690" s="311" t="s">
        <v>534</v>
      </c>
      <c r="G690" s="294"/>
      <c r="H690" s="286" t="s">
        <v>419</v>
      </c>
      <c r="I690" s="320">
        <v>1</v>
      </c>
      <c r="J690" s="287">
        <f>SUM(K691:K693)</f>
        <v>114.595</v>
      </c>
      <c r="K690" s="287">
        <f>J690*I690</f>
        <v>114.595</v>
      </c>
      <c r="N690" s="45"/>
      <c r="O690" s="45"/>
      <c r="P690" s="45"/>
      <c r="Q690" s="45"/>
      <c r="R690" s="45"/>
      <c r="S690" s="45"/>
      <c r="T690" s="45"/>
      <c r="U690" s="45"/>
      <c r="V690" s="45"/>
      <c r="W690" s="45"/>
      <c r="X690" s="45"/>
    </row>
    <row r="691" spans="1:24" ht="15.75" customHeight="1" thickTop="1" thickBot="1" x14ac:dyDescent="0.25">
      <c r="A691" s="45"/>
      <c r="B691" s="331" t="s">
        <v>535</v>
      </c>
      <c r="C691" s="344">
        <v>88248</v>
      </c>
      <c r="D691" s="271" t="s">
        <v>50</v>
      </c>
      <c r="E691" s="271" t="s">
        <v>538</v>
      </c>
      <c r="F691" s="312" t="s">
        <v>2641</v>
      </c>
      <c r="G691" s="293"/>
      <c r="H691" s="272" t="s">
        <v>533</v>
      </c>
      <c r="I691" s="321">
        <v>2.5</v>
      </c>
      <c r="J691" s="302">
        <f>VLOOKUP(C691,COMPOSICAO!A:D,4,0)</f>
        <v>31.01</v>
      </c>
      <c r="K691" s="289">
        <f>SUM(J691*I691)</f>
        <v>77.525000000000006</v>
      </c>
      <c r="N691" s="45"/>
      <c r="O691" s="45"/>
      <c r="P691" s="45"/>
      <c r="Q691" s="45"/>
      <c r="R691" s="45"/>
      <c r="S691" s="45"/>
      <c r="T691" s="45"/>
      <c r="U691" s="45"/>
      <c r="V691" s="45"/>
      <c r="W691" s="45"/>
      <c r="X691" s="45"/>
    </row>
    <row r="692" spans="1:24" ht="15.75" customHeight="1" thickTop="1" thickBot="1" x14ac:dyDescent="0.25">
      <c r="A692" s="45"/>
      <c r="B692" s="331" t="s">
        <v>535</v>
      </c>
      <c r="C692" s="344">
        <v>88267</v>
      </c>
      <c r="D692" s="271" t="s">
        <v>50</v>
      </c>
      <c r="E692" s="271" t="s">
        <v>536</v>
      </c>
      <c r="F692" s="312" t="s">
        <v>2641</v>
      </c>
      <c r="G692" s="293"/>
      <c r="H692" s="272" t="s">
        <v>533</v>
      </c>
      <c r="I692" s="321">
        <v>1</v>
      </c>
      <c r="J692" s="302">
        <f>VLOOKUP(C692,COMPOSICAO!A:D,4,0)</f>
        <v>37.07</v>
      </c>
      <c r="K692" s="289">
        <f>SUM(J692*I692)</f>
        <v>37.07</v>
      </c>
      <c r="N692" s="45"/>
      <c r="O692" s="45"/>
      <c r="P692" s="45"/>
      <c r="Q692" s="45"/>
      <c r="R692" s="45"/>
      <c r="S692" s="45"/>
      <c r="T692" s="45"/>
      <c r="U692" s="45"/>
      <c r="V692" s="45"/>
      <c r="W692" s="45"/>
      <c r="X692" s="45"/>
    </row>
    <row r="693" spans="1:24" ht="15.75" customHeight="1" thickTop="1" thickBot="1" x14ac:dyDescent="0.25">
      <c r="A693" s="45"/>
      <c r="B693" s="332" t="s">
        <v>525</v>
      </c>
      <c r="C693" s="345" t="s">
        <v>620</v>
      </c>
      <c r="D693" s="274" t="s">
        <v>40</v>
      </c>
      <c r="E693" s="274" t="s">
        <v>874</v>
      </c>
      <c r="F693" s="313" t="s">
        <v>1096</v>
      </c>
      <c r="G693" s="295"/>
      <c r="H693" s="275" t="s">
        <v>231</v>
      </c>
      <c r="I693" s="322">
        <v>1</v>
      </c>
      <c r="J693" s="290"/>
      <c r="K693" s="290">
        <f>SUM(J693*I693)</f>
        <v>0</v>
      </c>
      <c r="N693" s="45"/>
      <c r="O693" s="45"/>
      <c r="P693" s="45"/>
      <c r="Q693" s="45"/>
      <c r="R693" s="45"/>
      <c r="S693" s="45"/>
      <c r="T693" s="45"/>
      <c r="U693" s="45"/>
      <c r="V693" s="45"/>
      <c r="W693" s="45"/>
      <c r="X693" s="45"/>
    </row>
    <row r="694" spans="1:24" ht="15.75" customHeight="1" thickTop="1" thickBot="1" x14ac:dyDescent="0.25">
      <c r="A694" s="45"/>
      <c r="B694" s="307"/>
      <c r="C694" s="307"/>
      <c r="D694" s="291"/>
      <c r="E694" s="291"/>
      <c r="F694" s="304" t="s">
        <v>527</v>
      </c>
      <c r="G694" s="300"/>
      <c r="H694" s="291" t="s">
        <v>528</v>
      </c>
      <c r="I694" s="327">
        <v>0</v>
      </c>
      <c r="J694" s="296" t="s">
        <v>529</v>
      </c>
      <c r="K694" s="292"/>
      <c r="N694" s="45"/>
      <c r="O694" s="45"/>
      <c r="P694" s="45"/>
      <c r="Q694" s="45"/>
      <c r="R694" s="45"/>
      <c r="S694" s="45"/>
      <c r="T694" s="45"/>
      <c r="U694" s="45"/>
      <c r="V694" s="45"/>
      <c r="W694" s="45"/>
      <c r="X694" s="45"/>
    </row>
    <row r="695" spans="1:24" ht="15.75" customHeight="1" thickTop="1" thickBot="1" x14ac:dyDescent="0.25">
      <c r="A695" s="45"/>
      <c r="B695" s="307"/>
      <c r="C695" s="307"/>
      <c r="D695" s="291"/>
      <c r="E695" s="291"/>
      <c r="F695" s="304" t="s">
        <v>530</v>
      </c>
      <c r="G695" s="300"/>
      <c r="H695" s="291"/>
      <c r="I695" s="304" t="s">
        <v>531</v>
      </c>
      <c r="J695" s="296"/>
      <c r="K695" s="292"/>
      <c r="N695" s="45"/>
      <c r="O695" s="45"/>
      <c r="P695" s="45"/>
      <c r="Q695" s="45"/>
      <c r="R695" s="45"/>
      <c r="S695" s="45"/>
      <c r="T695" s="45"/>
      <c r="U695" s="45"/>
      <c r="V695" s="45"/>
      <c r="W695" s="45"/>
      <c r="X695" s="45"/>
    </row>
    <row r="696" spans="1:24" ht="15.75" customHeight="1" x14ac:dyDescent="0.2">
      <c r="A696" s="45"/>
      <c r="B696" s="308" t="s">
        <v>1136</v>
      </c>
      <c r="C696" s="308"/>
      <c r="D696" s="297"/>
      <c r="E696" s="297"/>
      <c r="F696" s="308"/>
      <c r="G696" s="297"/>
      <c r="H696" s="297"/>
      <c r="I696" s="308"/>
      <c r="J696" s="297"/>
      <c r="K696" s="297"/>
      <c r="N696" s="45"/>
      <c r="O696" s="45"/>
      <c r="P696" s="45"/>
      <c r="Q696" s="45"/>
      <c r="R696" s="45"/>
      <c r="S696" s="45"/>
      <c r="T696" s="45"/>
      <c r="U696" s="45"/>
      <c r="V696" s="45"/>
      <c r="W696" s="45"/>
      <c r="X696" s="45"/>
    </row>
    <row r="697" spans="1:24" ht="15.75" customHeight="1" thickBot="1" x14ac:dyDescent="0.25">
      <c r="A697" s="45"/>
      <c r="B697" s="304" t="s">
        <v>1168</v>
      </c>
      <c r="C697" s="304"/>
      <c r="D697" s="304"/>
      <c r="E697" s="304"/>
      <c r="F697" s="304"/>
      <c r="G697" s="304"/>
      <c r="H697" s="304"/>
      <c r="I697" s="304"/>
      <c r="J697" s="304"/>
      <c r="K697" s="304"/>
      <c r="N697" s="45"/>
      <c r="O697" s="45"/>
      <c r="P697" s="45"/>
      <c r="Q697" s="45"/>
      <c r="R697" s="45"/>
      <c r="S697" s="45"/>
      <c r="T697" s="45"/>
      <c r="U697" s="45"/>
      <c r="V697" s="45"/>
      <c r="W697" s="45"/>
      <c r="X697" s="45"/>
    </row>
    <row r="698" spans="1:24" ht="15.75" customHeight="1" thickTop="1" x14ac:dyDescent="0.2">
      <c r="A698" s="45"/>
      <c r="B698" s="314"/>
      <c r="C698" s="314"/>
      <c r="D698" s="301"/>
      <c r="E698" s="301"/>
      <c r="F698" s="314"/>
      <c r="G698" s="301"/>
      <c r="H698" s="301"/>
      <c r="I698" s="314"/>
      <c r="J698" s="301"/>
      <c r="K698" s="301"/>
      <c r="N698" s="45"/>
      <c r="O698" s="45"/>
      <c r="P698" s="45"/>
      <c r="Q698" s="45"/>
      <c r="R698" s="45"/>
      <c r="S698" s="45"/>
      <c r="T698" s="45"/>
      <c r="U698" s="45"/>
      <c r="V698" s="45"/>
      <c r="W698" s="45"/>
      <c r="X698" s="45"/>
    </row>
    <row r="699" spans="1:24" ht="15.75" customHeight="1" thickTop="1" thickBot="1" x14ac:dyDescent="0.25">
      <c r="A699" s="45"/>
      <c r="B699" s="310" t="s">
        <v>2042</v>
      </c>
      <c r="C699" s="310" t="s">
        <v>27</v>
      </c>
      <c r="D699" s="298" t="s">
        <v>28</v>
      </c>
      <c r="E699" s="298" t="s">
        <v>29</v>
      </c>
      <c r="F699" s="310" t="s">
        <v>523</v>
      </c>
      <c r="G699" s="298"/>
      <c r="H699" s="298" t="s">
        <v>30</v>
      </c>
      <c r="I699" s="310" t="s">
        <v>31</v>
      </c>
      <c r="J699" s="298" t="s">
        <v>32</v>
      </c>
      <c r="K699" s="298" t="s">
        <v>34</v>
      </c>
      <c r="N699" s="45"/>
      <c r="O699" s="45"/>
      <c r="P699" s="45"/>
      <c r="Q699" s="45"/>
      <c r="R699" s="45"/>
      <c r="S699" s="45"/>
      <c r="T699" s="45"/>
      <c r="U699" s="45"/>
      <c r="V699" s="45"/>
      <c r="W699" s="45"/>
      <c r="X699" s="45"/>
    </row>
    <row r="700" spans="1:24" ht="15.75" customHeight="1" thickTop="1" thickBot="1" x14ac:dyDescent="0.25">
      <c r="A700" s="45"/>
      <c r="B700" s="330" t="s">
        <v>524</v>
      </c>
      <c r="C700" s="343" t="s">
        <v>17579</v>
      </c>
      <c r="D700" s="285" t="s">
        <v>73</v>
      </c>
      <c r="E700" s="285" t="s">
        <v>804</v>
      </c>
      <c r="F700" s="311" t="s">
        <v>534</v>
      </c>
      <c r="G700" s="294"/>
      <c r="H700" s="286" t="s">
        <v>52</v>
      </c>
      <c r="I700" s="320">
        <v>1</v>
      </c>
      <c r="J700" s="287">
        <f>SUM(K701:K704)</f>
        <v>229.50630000000001</v>
      </c>
      <c r="K700" s="287">
        <f>J700*I700</f>
        <v>229.50630000000001</v>
      </c>
      <c r="N700" s="45"/>
      <c r="O700" s="45"/>
      <c r="P700" s="45"/>
      <c r="Q700" s="45"/>
      <c r="R700" s="45"/>
      <c r="S700" s="45"/>
      <c r="T700" s="45"/>
      <c r="U700" s="45"/>
      <c r="V700" s="45"/>
      <c r="W700" s="45"/>
      <c r="X700" s="45"/>
    </row>
    <row r="701" spans="1:24" ht="15.75" customHeight="1" thickTop="1" thickBot="1" x14ac:dyDescent="0.25">
      <c r="A701" s="45"/>
      <c r="B701" s="331" t="s">
        <v>535</v>
      </c>
      <c r="C701" s="344">
        <v>88267</v>
      </c>
      <c r="D701" s="271" t="s">
        <v>50</v>
      </c>
      <c r="E701" s="271" t="s">
        <v>536</v>
      </c>
      <c r="F701" s="312" t="s">
        <v>2641</v>
      </c>
      <c r="G701" s="293"/>
      <c r="H701" s="272" t="s">
        <v>533</v>
      </c>
      <c r="I701" s="321">
        <v>0.65</v>
      </c>
      <c r="J701" s="302">
        <f>VLOOKUP(C701,COMPOSICAO!A:D,4,0)</f>
        <v>37.07</v>
      </c>
      <c r="K701" s="289">
        <f>SUM(J701*I701)</f>
        <v>24.095500000000001</v>
      </c>
      <c r="N701" s="45"/>
      <c r="O701" s="45"/>
      <c r="P701" s="45"/>
      <c r="Q701" s="45"/>
      <c r="R701" s="45"/>
      <c r="S701" s="45"/>
      <c r="T701" s="45"/>
      <c r="U701" s="45"/>
      <c r="V701" s="45"/>
      <c r="W701" s="45"/>
      <c r="X701" s="45"/>
    </row>
    <row r="702" spans="1:24" ht="15.75" customHeight="1" thickTop="1" thickBot="1" x14ac:dyDescent="0.25">
      <c r="A702" s="45"/>
      <c r="B702" s="331" t="s">
        <v>535</v>
      </c>
      <c r="C702" s="344">
        <v>88248</v>
      </c>
      <c r="D702" s="271" t="s">
        <v>50</v>
      </c>
      <c r="E702" s="271" t="s">
        <v>538</v>
      </c>
      <c r="F702" s="312" t="s">
        <v>2641</v>
      </c>
      <c r="G702" s="293"/>
      <c r="H702" s="272" t="s">
        <v>533</v>
      </c>
      <c r="I702" s="321">
        <v>1</v>
      </c>
      <c r="J702" s="302">
        <f>VLOOKUP(C702,COMPOSICAO!A:D,4,0)</f>
        <v>31.01</v>
      </c>
      <c r="K702" s="289">
        <f>SUM(J702*I702)</f>
        <v>31.01</v>
      </c>
      <c r="N702" s="45"/>
      <c r="O702" s="45"/>
      <c r="P702" s="45"/>
      <c r="Q702" s="45"/>
      <c r="R702" s="45"/>
      <c r="S702" s="45"/>
      <c r="T702" s="45"/>
      <c r="U702" s="45"/>
      <c r="V702" s="45"/>
      <c r="W702" s="45"/>
      <c r="X702" s="45"/>
    </row>
    <row r="703" spans="1:24" ht="15.75" customHeight="1" thickTop="1" thickBot="1" x14ac:dyDescent="0.25">
      <c r="A703" s="45"/>
      <c r="B703" s="332" t="s">
        <v>525</v>
      </c>
      <c r="C703" s="345" t="s">
        <v>845</v>
      </c>
      <c r="D703" s="274" t="s">
        <v>803</v>
      </c>
      <c r="E703" s="274" t="s">
        <v>846</v>
      </c>
      <c r="F703" s="313" t="s">
        <v>1096</v>
      </c>
      <c r="G703" s="295"/>
      <c r="H703" s="275" t="s">
        <v>52</v>
      </c>
      <c r="I703" s="322">
        <v>1</v>
      </c>
      <c r="J703" s="290">
        <v>174.3</v>
      </c>
      <c r="K703" s="290">
        <f>SUM(J703*I703)</f>
        <v>174.3</v>
      </c>
      <c r="N703" s="45"/>
      <c r="O703" s="45"/>
      <c r="P703" s="45"/>
      <c r="Q703" s="45"/>
      <c r="R703" s="45"/>
      <c r="S703" s="45"/>
      <c r="T703" s="45"/>
      <c r="U703" s="45"/>
      <c r="V703" s="45"/>
      <c r="W703" s="45"/>
      <c r="X703" s="45"/>
    </row>
    <row r="704" spans="1:24" ht="15.75" customHeight="1" thickTop="1" thickBot="1" x14ac:dyDescent="0.25">
      <c r="A704" s="45"/>
      <c r="B704" s="332" t="s">
        <v>525</v>
      </c>
      <c r="C704" s="345" t="s">
        <v>847</v>
      </c>
      <c r="D704" s="274" t="s">
        <v>803</v>
      </c>
      <c r="E704" s="274" t="s">
        <v>848</v>
      </c>
      <c r="F704" s="313" t="s">
        <v>1096</v>
      </c>
      <c r="G704" s="295"/>
      <c r="H704" s="275" t="s">
        <v>83</v>
      </c>
      <c r="I704" s="322">
        <v>0.28000000000000003</v>
      </c>
      <c r="J704" s="290">
        <v>0.36</v>
      </c>
      <c r="K704" s="290">
        <f>SUM(J704*I704)</f>
        <v>0.1008</v>
      </c>
      <c r="N704" s="45"/>
      <c r="O704" s="45"/>
      <c r="P704" s="45"/>
      <c r="Q704" s="45"/>
      <c r="R704" s="45"/>
      <c r="S704" s="45"/>
      <c r="T704" s="45"/>
      <c r="U704" s="45"/>
      <c r="V704" s="45"/>
      <c r="W704" s="45"/>
      <c r="X704" s="45"/>
    </row>
    <row r="705" spans="1:24" ht="15.75" customHeight="1" thickTop="1" thickBot="1" x14ac:dyDescent="0.25">
      <c r="A705" s="45"/>
      <c r="B705" s="307"/>
      <c r="C705" s="307"/>
      <c r="D705" s="291"/>
      <c r="E705" s="291"/>
      <c r="F705" s="304" t="s">
        <v>527</v>
      </c>
      <c r="G705" s="300"/>
      <c r="H705" s="291" t="s">
        <v>528</v>
      </c>
      <c r="I705" s="327">
        <v>0</v>
      </c>
      <c r="J705" s="296" t="s">
        <v>529</v>
      </c>
      <c r="K705" s="292"/>
      <c r="N705" s="45"/>
      <c r="O705" s="45"/>
      <c r="P705" s="45"/>
      <c r="Q705" s="45"/>
      <c r="R705" s="45"/>
      <c r="S705" s="45"/>
      <c r="T705" s="45"/>
      <c r="U705" s="45"/>
      <c r="V705" s="45"/>
      <c r="W705" s="45"/>
      <c r="X705" s="45"/>
    </row>
    <row r="706" spans="1:24" ht="15.75" customHeight="1" thickTop="1" thickBot="1" x14ac:dyDescent="0.25">
      <c r="A706" s="45"/>
      <c r="B706" s="307"/>
      <c r="C706" s="307"/>
      <c r="D706" s="291"/>
      <c r="E706" s="291"/>
      <c r="F706" s="304" t="s">
        <v>530</v>
      </c>
      <c r="G706" s="300"/>
      <c r="H706" s="291"/>
      <c r="I706" s="304" t="s">
        <v>531</v>
      </c>
      <c r="J706" s="296"/>
      <c r="K706" s="292"/>
      <c r="N706" s="45"/>
      <c r="O706" s="45"/>
      <c r="P706" s="45"/>
      <c r="Q706" s="45"/>
      <c r="R706" s="45"/>
      <c r="S706" s="45"/>
      <c r="T706" s="45"/>
      <c r="U706" s="45"/>
      <c r="V706" s="45"/>
      <c r="W706" s="45"/>
      <c r="X706" s="45"/>
    </row>
    <row r="707" spans="1:24" ht="15.75" customHeight="1" x14ac:dyDescent="0.2">
      <c r="A707" s="45"/>
      <c r="B707" s="308" t="s">
        <v>1136</v>
      </c>
      <c r="C707" s="308"/>
      <c r="D707" s="297"/>
      <c r="E707" s="297"/>
      <c r="F707" s="308"/>
      <c r="G707" s="297"/>
      <c r="H707" s="297"/>
      <c r="I707" s="308"/>
      <c r="J707" s="297"/>
      <c r="K707" s="297"/>
      <c r="N707" s="45"/>
      <c r="O707" s="45"/>
      <c r="P707" s="45"/>
      <c r="Q707" s="45"/>
      <c r="R707" s="45"/>
      <c r="S707" s="45"/>
      <c r="T707" s="45"/>
      <c r="U707" s="45"/>
      <c r="V707" s="45"/>
      <c r="W707" s="45"/>
      <c r="X707" s="45"/>
    </row>
    <row r="708" spans="1:24" ht="15.75" customHeight="1" thickBot="1" x14ac:dyDescent="0.25">
      <c r="A708" s="45"/>
      <c r="B708" s="304" t="s">
        <v>1169</v>
      </c>
      <c r="C708" s="304"/>
      <c r="D708" s="304"/>
      <c r="E708" s="304"/>
      <c r="F708" s="304"/>
      <c r="G708" s="304"/>
      <c r="H708" s="304"/>
      <c r="I708" s="304"/>
      <c r="J708" s="304"/>
      <c r="K708" s="304"/>
      <c r="N708" s="45"/>
      <c r="O708" s="45"/>
      <c r="P708" s="45"/>
      <c r="Q708" s="45"/>
      <c r="R708" s="45"/>
      <c r="S708" s="45"/>
      <c r="T708" s="45"/>
      <c r="U708" s="45"/>
      <c r="V708" s="45"/>
      <c r="W708" s="45"/>
      <c r="X708" s="45"/>
    </row>
    <row r="709" spans="1:24" ht="15.75" customHeight="1" thickTop="1" x14ac:dyDescent="0.2">
      <c r="A709" s="45"/>
      <c r="B709" s="309"/>
      <c r="C709" s="309"/>
      <c r="D709" s="288"/>
      <c r="E709" s="288"/>
      <c r="F709" s="314"/>
      <c r="G709" s="301"/>
      <c r="H709" s="288"/>
      <c r="I709" s="314"/>
      <c r="J709" s="301"/>
      <c r="K709" s="288"/>
      <c r="N709" s="45"/>
      <c r="O709" s="45"/>
      <c r="P709" s="45"/>
      <c r="Q709" s="45"/>
      <c r="R709" s="45"/>
      <c r="S709" s="45"/>
      <c r="T709" s="45"/>
      <c r="U709" s="45"/>
      <c r="V709" s="45"/>
      <c r="W709" s="45"/>
      <c r="X709" s="45"/>
    </row>
    <row r="710" spans="1:24" ht="15.75" customHeight="1" thickTop="1" thickBot="1" x14ac:dyDescent="0.25">
      <c r="A710" s="45"/>
      <c r="B710" s="310" t="s">
        <v>2059</v>
      </c>
      <c r="C710" s="310" t="s">
        <v>27</v>
      </c>
      <c r="D710" s="298" t="s">
        <v>28</v>
      </c>
      <c r="E710" s="298" t="s">
        <v>29</v>
      </c>
      <c r="F710" s="310" t="s">
        <v>523</v>
      </c>
      <c r="G710" s="298"/>
      <c r="H710" s="298" t="s">
        <v>30</v>
      </c>
      <c r="I710" s="310" t="s">
        <v>31</v>
      </c>
      <c r="J710" s="298" t="s">
        <v>32</v>
      </c>
      <c r="K710" s="298" t="s">
        <v>34</v>
      </c>
      <c r="N710" s="45"/>
      <c r="O710" s="45"/>
      <c r="P710" s="45"/>
      <c r="Q710" s="45"/>
      <c r="R710" s="45"/>
      <c r="S710" s="45"/>
      <c r="T710" s="45"/>
      <c r="U710" s="45"/>
      <c r="V710" s="45"/>
      <c r="W710" s="45"/>
      <c r="X710" s="45"/>
    </row>
    <row r="711" spans="1:24" ht="15.75" customHeight="1" thickTop="1" thickBot="1" x14ac:dyDescent="0.25">
      <c r="A711" s="45"/>
      <c r="B711" s="311" t="s">
        <v>524</v>
      </c>
      <c r="C711" s="311" t="s">
        <v>17580</v>
      </c>
      <c r="D711" s="294" t="s">
        <v>73</v>
      </c>
      <c r="E711" s="294" t="s">
        <v>2350</v>
      </c>
      <c r="F711" s="311" t="s">
        <v>534</v>
      </c>
      <c r="G711" s="294"/>
      <c r="H711" s="294" t="s">
        <v>52</v>
      </c>
      <c r="I711" s="326">
        <v>1</v>
      </c>
      <c r="J711" s="287">
        <f>SUM(K712:K716)</f>
        <v>82.322880000000012</v>
      </c>
      <c r="K711" s="287">
        <f>J711*I711</f>
        <v>82.322880000000012</v>
      </c>
      <c r="N711" s="45"/>
      <c r="O711" s="45"/>
      <c r="P711" s="45"/>
      <c r="Q711" s="45"/>
      <c r="R711" s="45"/>
      <c r="S711" s="45"/>
      <c r="T711" s="45"/>
      <c r="U711" s="45"/>
      <c r="V711" s="45"/>
      <c r="W711" s="45"/>
      <c r="X711" s="45"/>
    </row>
    <row r="712" spans="1:24" ht="15.75" customHeight="1" thickTop="1" thickBot="1" x14ac:dyDescent="0.25">
      <c r="A712" s="45"/>
      <c r="B712" s="331" t="s">
        <v>535</v>
      </c>
      <c r="C712" s="344">
        <v>88248</v>
      </c>
      <c r="D712" s="271" t="s">
        <v>50</v>
      </c>
      <c r="E712" s="271" t="s">
        <v>538</v>
      </c>
      <c r="F712" s="312" t="s">
        <v>2641</v>
      </c>
      <c r="G712" s="293"/>
      <c r="H712" s="272" t="s">
        <v>533</v>
      </c>
      <c r="I712" s="321">
        <v>1.0209999999999999</v>
      </c>
      <c r="J712" s="302">
        <f>VLOOKUP(C712,COMPOSICAO!A:D,4,0)</f>
        <v>31.01</v>
      </c>
      <c r="K712" s="289">
        <f>SUM(J712*I712)</f>
        <v>31.661209999999997</v>
      </c>
      <c r="N712" s="45"/>
      <c r="O712" s="45"/>
      <c r="P712" s="45"/>
      <c r="Q712" s="45"/>
      <c r="R712" s="45"/>
      <c r="S712" s="45"/>
      <c r="T712" s="45"/>
      <c r="U712" s="45"/>
      <c r="V712" s="45"/>
      <c r="W712" s="45"/>
      <c r="X712" s="45"/>
    </row>
    <row r="713" spans="1:24" ht="49.15" customHeight="1" thickTop="1" thickBot="1" x14ac:dyDescent="0.25">
      <c r="A713" s="45"/>
      <c r="B713" s="331" t="s">
        <v>535</v>
      </c>
      <c r="C713" s="344">
        <v>88267</v>
      </c>
      <c r="D713" s="271" t="s">
        <v>50</v>
      </c>
      <c r="E713" s="271" t="s">
        <v>536</v>
      </c>
      <c r="F713" s="312" t="s">
        <v>2641</v>
      </c>
      <c r="G713" s="293"/>
      <c r="H713" s="272" t="s">
        <v>533</v>
      </c>
      <c r="I713" s="321">
        <v>1.0209999999999999</v>
      </c>
      <c r="J713" s="302">
        <f>VLOOKUP(C713,COMPOSICAO!A:D,4,0)</f>
        <v>37.07</v>
      </c>
      <c r="K713" s="289">
        <f>SUM(J713*I713)</f>
        <v>37.848469999999999</v>
      </c>
      <c r="N713" s="45"/>
      <c r="O713" s="45"/>
      <c r="P713" s="45"/>
      <c r="Q713" s="45"/>
      <c r="R713" s="45"/>
      <c r="S713" s="45"/>
      <c r="T713" s="45"/>
      <c r="U713" s="45"/>
      <c r="V713" s="45"/>
      <c r="W713" s="45"/>
      <c r="X713" s="45"/>
    </row>
    <row r="714" spans="1:24" ht="15.75" customHeight="1" thickTop="1" thickBot="1" x14ac:dyDescent="0.25">
      <c r="A714" s="45"/>
      <c r="B714" s="332" t="s">
        <v>525</v>
      </c>
      <c r="C714" s="345">
        <v>386</v>
      </c>
      <c r="D714" s="274" t="s">
        <v>46</v>
      </c>
      <c r="E714" s="274" t="s">
        <v>616</v>
      </c>
      <c r="F714" s="313" t="s">
        <v>1096</v>
      </c>
      <c r="G714" s="295"/>
      <c r="H714" s="275" t="s">
        <v>52</v>
      </c>
      <c r="I714" s="322">
        <v>0.08</v>
      </c>
      <c r="J714" s="290">
        <v>26.59</v>
      </c>
      <c r="K714" s="290">
        <f>SUM(J714*I714)</f>
        <v>2.1272000000000002</v>
      </c>
      <c r="N714" s="45"/>
      <c r="O714" s="45"/>
      <c r="P714" s="45"/>
      <c r="Q714" s="45"/>
      <c r="R714" s="45"/>
      <c r="S714" s="45"/>
      <c r="T714" s="45"/>
      <c r="U714" s="45"/>
      <c r="V714" s="45"/>
      <c r="W714" s="45"/>
      <c r="X714" s="45"/>
    </row>
    <row r="715" spans="1:24" ht="15.75" customHeight="1" thickTop="1" thickBot="1" x14ac:dyDescent="0.25">
      <c r="A715" s="45"/>
      <c r="B715" s="332" t="s">
        <v>525</v>
      </c>
      <c r="C715" s="345">
        <v>2644</v>
      </c>
      <c r="D715" s="274" t="s">
        <v>46</v>
      </c>
      <c r="E715" s="274" t="s">
        <v>2722</v>
      </c>
      <c r="F715" s="313" t="s">
        <v>1096</v>
      </c>
      <c r="G715" s="295"/>
      <c r="H715" s="275" t="s">
        <v>52</v>
      </c>
      <c r="I715" s="322">
        <v>1</v>
      </c>
      <c r="J715" s="290">
        <f>VLOOKUP(C715,INSUMO!A:E,5,0)</f>
        <v>5.03</v>
      </c>
      <c r="K715" s="290">
        <f>SUM(J715*I715)</f>
        <v>5.03</v>
      </c>
      <c r="N715" s="45"/>
      <c r="O715" s="45"/>
      <c r="P715" s="45"/>
      <c r="Q715" s="45"/>
      <c r="R715" s="45"/>
      <c r="S715" s="45"/>
      <c r="T715" s="45"/>
      <c r="U715" s="45"/>
      <c r="V715" s="45"/>
      <c r="W715" s="45"/>
      <c r="X715" s="45"/>
    </row>
    <row r="716" spans="1:24" ht="15.75" customHeight="1" thickTop="1" thickBot="1" x14ac:dyDescent="0.25">
      <c r="A716" s="45"/>
      <c r="B716" s="332" t="s">
        <v>525</v>
      </c>
      <c r="C716" s="345">
        <v>119</v>
      </c>
      <c r="D716" s="274" t="s">
        <v>50</v>
      </c>
      <c r="E716" s="274" t="s">
        <v>2723</v>
      </c>
      <c r="F716" s="313" t="s">
        <v>1096</v>
      </c>
      <c r="G716" s="295"/>
      <c r="H716" s="275" t="s">
        <v>52</v>
      </c>
      <c r="I716" s="325">
        <v>0.56000000000000005</v>
      </c>
      <c r="J716" s="290">
        <f>VLOOKUP(C716,INSUMO!A:E,5,0)</f>
        <v>10.1</v>
      </c>
      <c r="K716" s="290">
        <f>SUM(J716*I716)</f>
        <v>5.6560000000000006</v>
      </c>
      <c r="N716" s="45"/>
      <c r="O716" s="45"/>
      <c r="P716" s="45"/>
      <c r="Q716" s="45"/>
      <c r="R716" s="45"/>
      <c r="S716" s="45"/>
      <c r="T716" s="45"/>
      <c r="U716" s="45"/>
      <c r="V716" s="45"/>
      <c r="W716" s="45"/>
      <c r="X716" s="45"/>
    </row>
    <row r="717" spans="1:24" ht="15.75" customHeight="1" thickTop="1" thickBot="1" x14ac:dyDescent="0.25">
      <c r="A717" s="45"/>
      <c r="B717" s="304"/>
      <c r="C717" s="304"/>
      <c r="D717" s="296"/>
      <c r="E717" s="296"/>
      <c r="F717" s="304" t="s">
        <v>527</v>
      </c>
      <c r="G717" s="300"/>
      <c r="H717" s="296" t="s">
        <v>528</v>
      </c>
      <c r="I717" s="327">
        <v>0</v>
      </c>
      <c r="J717" s="296" t="s">
        <v>529</v>
      </c>
      <c r="K717" s="300"/>
      <c r="N717" s="45"/>
      <c r="O717" s="45"/>
      <c r="P717" s="45"/>
      <c r="Q717" s="45"/>
      <c r="R717" s="45"/>
      <c r="S717" s="45"/>
      <c r="T717" s="45"/>
      <c r="U717" s="45"/>
      <c r="V717" s="45"/>
      <c r="W717" s="45"/>
      <c r="X717" s="45"/>
    </row>
    <row r="718" spans="1:24" ht="15.75" customHeight="1" thickTop="1" thickBot="1" x14ac:dyDescent="0.25">
      <c r="A718" s="45"/>
      <c r="B718" s="304"/>
      <c r="C718" s="304"/>
      <c r="D718" s="296"/>
      <c r="E718" s="296"/>
      <c r="F718" s="304" t="s">
        <v>530</v>
      </c>
      <c r="G718" s="300"/>
      <c r="H718" s="296"/>
      <c r="I718" s="304" t="s">
        <v>531</v>
      </c>
      <c r="J718" s="296"/>
      <c r="K718" s="300"/>
      <c r="N718" s="45"/>
      <c r="O718" s="45"/>
      <c r="P718" s="45"/>
      <c r="Q718" s="45"/>
      <c r="R718" s="45"/>
      <c r="S718" s="45"/>
      <c r="T718" s="45"/>
      <c r="U718" s="45"/>
      <c r="V718" s="45"/>
      <c r="W718" s="45"/>
      <c r="X718" s="45"/>
    </row>
    <row r="719" spans="1:24" ht="15.75" customHeight="1" x14ac:dyDescent="0.2">
      <c r="A719" s="45"/>
      <c r="B719" s="308" t="s">
        <v>1136</v>
      </c>
      <c r="C719" s="308"/>
      <c r="D719" s="297"/>
      <c r="E719" s="297"/>
      <c r="F719" s="308"/>
      <c r="G719" s="297"/>
      <c r="H719" s="297"/>
      <c r="I719" s="308"/>
      <c r="J719" s="297"/>
      <c r="K719" s="297"/>
      <c r="N719" s="45"/>
      <c r="O719" s="45"/>
      <c r="P719" s="45"/>
      <c r="Q719" s="45"/>
      <c r="R719" s="45"/>
      <c r="S719" s="45"/>
      <c r="T719" s="45"/>
      <c r="U719" s="45"/>
      <c r="V719" s="45"/>
      <c r="W719" s="45"/>
      <c r="X719" s="45"/>
    </row>
    <row r="720" spans="1:24" ht="15.75" customHeight="1" thickBot="1" x14ac:dyDescent="0.25">
      <c r="A720" s="45"/>
      <c r="B720" s="304" t="s">
        <v>2816</v>
      </c>
      <c r="C720" s="304"/>
      <c r="D720" s="304"/>
      <c r="E720" s="304"/>
      <c r="F720" s="304"/>
      <c r="G720" s="304"/>
      <c r="H720" s="304"/>
      <c r="I720" s="304"/>
      <c r="J720" s="304"/>
      <c r="K720" s="304"/>
      <c r="N720" s="45"/>
      <c r="O720" s="45"/>
      <c r="P720" s="45"/>
      <c r="Q720" s="45"/>
      <c r="R720" s="45"/>
      <c r="S720" s="45"/>
      <c r="T720" s="45"/>
      <c r="U720" s="45"/>
      <c r="V720" s="45"/>
      <c r="W720" s="45"/>
      <c r="X720" s="45"/>
    </row>
    <row r="721" spans="1:24" ht="15.75" customHeight="1" thickTop="1" x14ac:dyDescent="0.2">
      <c r="A721" s="45"/>
      <c r="B721" s="309"/>
      <c r="C721" s="309"/>
      <c r="D721" s="288"/>
      <c r="E721" s="288"/>
      <c r="F721" s="314"/>
      <c r="G721" s="301"/>
      <c r="H721" s="288"/>
      <c r="I721" s="309"/>
      <c r="J721" s="288"/>
      <c r="K721" s="288"/>
      <c r="N721" s="45"/>
      <c r="O721" s="45"/>
      <c r="P721" s="45"/>
      <c r="Q721" s="45"/>
      <c r="R721" s="45"/>
      <c r="S721" s="45"/>
      <c r="T721" s="45"/>
      <c r="U721" s="45"/>
      <c r="V721" s="45"/>
      <c r="W721" s="45"/>
      <c r="X721" s="45"/>
    </row>
    <row r="722" spans="1:24" ht="15.75" customHeight="1" thickTop="1" thickBot="1" x14ac:dyDescent="0.25">
      <c r="A722" s="45"/>
      <c r="B722" s="329" t="s">
        <v>2061</v>
      </c>
      <c r="C722" s="319" t="s">
        <v>27</v>
      </c>
      <c r="D722" s="282" t="s">
        <v>28</v>
      </c>
      <c r="E722" s="282" t="s">
        <v>29</v>
      </c>
      <c r="F722" s="310" t="s">
        <v>523</v>
      </c>
      <c r="G722" s="298"/>
      <c r="H722" s="283" t="s">
        <v>30</v>
      </c>
      <c r="I722" s="319" t="s">
        <v>31</v>
      </c>
      <c r="J722" s="284" t="s">
        <v>32</v>
      </c>
      <c r="K722" s="284" t="s">
        <v>34</v>
      </c>
      <c r="N722" s="45"/>
      <c r="O722" s="45"/>
      <c r="P722" s="45"/>
      <c r="Q722" s="45"/>
      <c r="R722" s="45"/>
      <c r="S722" s="45"/>
      <c r="T722" s="45"/>
      <c r="U722" s="45"/>
      <c r="V722" s="45"/>
      <c r="W722" s="45"/>
      <c r="X722" s="45"/>
    </row>
    <row r="723" spans="1:24" ht="15.75" customHeight="1" thickTop="1" thickBot="1" x14ac:dyDescent="0.25">
      <c r="A723" s="45"/>
      <c r="B723" s="330" t="s">
        <v>524</v>
      </c>
      <c r="C723" s="343" t="s">
        <v>17581</v>
      </c>
      <c r="D723" s="285" t="s">
        <v>73</v>
      </c>
      <c r="E723" s="285" t="s">
        <v>884</v>
      </c>
      <c r="F723" s="311" t="s">
        <v>534</v>
      </c>
      <c r="G723" s="294"/>
      <c r="H723" s="286" t="s">
        <v>83</v>
      </c>
      <c r="I723" s="320">
        <v>1</v>
      </c>
      <c r="J723" s="287">
        <f>SUM(K724:K729)</f>
        <v>129.33976000000001</v>
      </c>
      <c r="K723" s="287">
        <f>J723*I723</f>
        <v>129.33976000000001</v>
      </c>
      <c r="N723" s="45"/>
      <c r="O723" s="45"/>
      <c r="P723" s="45"/>
      <c r="Q723" s="45"/>
      <c r="R723" s="45"/>
      <c r="S723" s="45"/>
      <c r="T723" s="45"/>
      <c r="U723" s="45"/>
      <c r="V723" s="45"/>
      <c r="W723" s="45"/>
      <c r="X723" s="45"/>
    </row>
    <row r="724" spans="1:24" ht="15.75" customHeight="1" thickTop="1" thickBot="1" x14ac:dyDescent="0.25">
      <c r="A724" s="45"/>
      <c r="B724" s="331" t="s">
        <v>535</v>
      </c>
      <c r="C724" s="344">
        <v>88248</v>
      </c>
      <c r="D724" s="271" t="s">
        <v>50</v>
      </c>
      <c r="E724" s="271" t="s">
        <v>538</v>
      </c>
      <c r="F724" s="312" t="s">
        <v>2641</v>
      </c>
      <c r="G724" s="293"/>
      <c r="H724" s="272" t="s">
        <v>533</v>
      </c>
      <c r="I724" s="324">
        <v>1.1000000000000001</v>
      </c>
      <c r="J724" s="302">
        <f>VLOOKUP(C724,COMPOSICAO!A:D,4,0)</f>
        <v>31.01</v>
      </c>
      <c r="K724" s="289">
        <f t="shared" ref="K724:K729" si="24">SUM(J724*I724)</f>
        <v>34.111000000000004</v>
      </c>
      <c r="N724" s="45"/>
      <c r="O724" s="45"/>
      <c r="P724" s="45"/>
      <c r="Q724" s="45"/>
      <c r="R724" s="45"/>
      <c r="S724" s="45"/>
      <c r="T724" s="45"/>
      <c r="U724" s="45"/>
      <c r="V724" s="45"/>
      <c r="W724" s="45"/>
      <c r="X724" s="45"/>
    </row>
    <row r="725" spans="1:24" ht="15.75" customHeight="1" thickTop="1" thickBot="1" x14ac:dyDescent="0.25">
      <c r="A725" s="45"/>
      <c r="B725" s="331" t="s">
        <v>535</v>
      </c>
      <c r="C725" s="344">
        <v>88267</v>
      </c>
      <c r="D725" s="271" t="s">
        <v>50</v>
      </c>
      <c r="E725" s="271" t="s">
        <v>536</v>
      </c>
      <c r="F725" s="312" t="s">
        <v>2641</v>
      </c>
      <c r="G725" s="293"/>
      <c r="H725" s="272" t="s">
        <v>533</v>
      </c>
      <c r="I725" s="321">
        <v>1.1000000000000001</v>
      </c>
      <c r="J725" s="302">
        <f>VLOOKUP(C725,COMPOSICAO!A:D,4,0)</f>
        <v>37.07</v>
      </c>
      <c r="K725" s="289">
        <f t="shared" si="24"/>
        <v>40.777000000000001</v>
      </c>
      <c r="N725" s="45"/>
      <c r="O725" s="45"/>
      <c r="P725" s="45"/>
      <c r="Q725" s="45"/>
      <c r="R725" s="45"/>
      <c r="S725" s="45"/>
      <c r="T725" s="45"/>
      <c r="U725" s="45"/>
      <c r="V725" s="45"/>
      <c r="W725" s="45"/>
      <c r="X725" s="45"/>
    </row>
    <row r="726" spans="1:24" ht="15.75" customHeight="1" thickTop="1" thickBot="1" x14ac:dyDescent="0.25">
      <c r="A726" s="45"/>
      <c r="B726" s="332" t="s">
        <v>525</v>
      </c>
      <c r="C726" s="345" t="s">
        <v>626</v>
      </c>
      <c r="D726" s="274" t="s">
        <v>40</v>
      </c>
      <c r="E726" s="274" t="s">
        <v>2724</v>
      </c>
      <c r="F726" s="313" t="s">
        <v>1096</v>
      </c>
      <c r="G726" s="295"/>
      <c r="H726" s="275" t="s">
        <v>556</v>
      </c>
      <c r="I726" s="322">
        <v>4.5999999999999999E-2</v>
      </c>
      <c r="J726" s="290">
        <v>26.59</v>
      </c>
      <c r="K726" s="290">
        <f t="shared" si="24"/>
        <v>1.2231399999999999</v>
      </c>
      <c r="N726" s="45"/>
      <c r="O726" s="45"/>
      <c r="P726" s="45"/>
      <c r="Q726" s="45"/>
      <c r="R726" s="45"/>
      <c r="S726" s="45"/>
      <c r="T726" s="45"/>
      <c r="U726" s="45"/>
      <c r="V726" s="45"/>
      <c r="W726" s="45"/>
      <c r="X726" s="45"/>
    </row>
    <row r="727" spans="1:24" ht="15.75" customHeight="1" thickTop="1" thickBot="1" x14ac:dyDescent="0.25">
      <c r="A727" s="45"/>
      <c r="B727" s="332" t="s">
        <v>525</v>
      </c>
      <c r="C727" s="345" t="s">
        <v>628</v>
      </c>
      <c r="D727" s="274" t="s">
        <v>40</v>
      </c>
      <c r="E727" s="274" t="s">
        <v>2725</v>
      </c>
      <c r="F727" s="313" t="s">
        <v>1096</v>
      </c>
      <c r="G727" s="295"/>
      <c r="H727" s="275" t="s">
        <v>83</v>
      </c>
      <c r="I727" s="322">
        <v>1.3</v>
      </c>
      <c r="J727" s="290">
        <v>37.92</v>
      </c>
      <c r="K727" s="290">
        <f t="shared" si="24"/>
        <v>49.296000000000006</v>
      </c>
      <c r="N727" s="45"/>
      <c r="O727" s="45"/>
      <c r="P727" s="45"/>
      <c r="Q727" s="45"/>
      <c r="R727" s="45"/>
      <c r="S727" s="45"/>
      <c r="T727" s="45"/>
      <c r="U727" s="45"/>
      <c r="V727" s="45"/>
      <c r="W727" s="45"/>
      <c r="X727" s="45"/>
    </row>
    <row r="728" spans="1:24" ht="15.75" customHeight="1" thickTop="1" thickBot="1" x14ac:dyDescent="0.25">
      <c r="A728" s="45"/>
      <c r="B728" s="332" t="s">
        <v>525</v>
      </c>
      <c r="C728" s="345" t="s">
        <v>627</v>
      </c>
      <c r="D728" s="274" t="s">
        <v>40</v>
      </c>
      <c r="E728" s="274" t="s">
        <v>2726</v>
      </c>
      <c r="F728" s="313" t="s">
        <v>1096</v>
      </c>
      <c r="G728" s="295"/>
      <c r="H728" s="275" t="s">
        <v>94</v>
      </c>
      <c r="I728" s="325">
        <v>2.3E-2</v>
      </c>
      <c r="J728" s="303">
        <v>17.940000000000001</v>
      </c>
      <c r="K728" s="290">
        <f t="shared" si="24"/>
        <v>0.41262000000000004</v>
      </c>
      <c r="N728" s="45"/>
      <c r="O728" s="45"/>
      <c r="P728" s="45"/>
      <c r="Q728" s="45"/>
      <c r="R728" s="45"/>
      <c r="S728" s="45"/>
      <c r="T728" s="45"/>
      <c r="U728" s="45"/>
      <c r="V728" s="45"/>
      <c r="W728" s="45"/>
      <c r="X728" s="45"/>
    </row>
    <row r="729" spans="1:24" ht="15.75" customHeight="1" thickTop="1" thickBot="1" x14ac:dyDescent="0.25">
      <c r="A729" s="45"/>
      <c r="B729" s="313" t="s">
        <v>525</v>
      </c>
      <c r="C729" s="313">
        <v>299</v>
      </c>
      <c r="D729" s="295" t="s">
        <v>50</v>
      </c>
      <c r="E729" s="295" t="s">
        <v>875</v>
      </c>
      <c r="F729" s="313" t="s">
        <v>1096</v>
      </c>
      <c r="G729" s="295"/>
      <c r="H729" s="295" t="s">
        <v>52</v>
      </c>
      <c r="I729" s="325">
        <v>1</v>
      </c>
      <c r="J729" s="290">
        <f>VLOOKUP(C729,INSUMO!A:E,5,0)</f>
        <v>3.52</v>
      </c>
      <c r="K729" s="290">
        <f t="shared" si="24"/>
        <v>3.52</v>
      </c>
      <c r="N729" s="45"/>
      <c r="O729" s="45"/>
      <c r="P729" s="45"/>
      <c r="Q729" s="45"/>
      <c r="R729" s="45"/>
      <c r="S729" s="45"/>
      <c r="T729" s="45"/>
      <c r="U729" s="45"/>
      <c r="V729" s="45"/>
      <c r="W729" s="45"/>
      <c r="X729" s="45"/>
    </row>
    <row r="730" spans="1:24" ht="15.75" customHeight="1" thickTop="1" thickBot="1" x14ac:dyDescent="0.25">
      <c r="A730" s="45"/>
      <c r="B730" s="304"/>
      <c r="C730" s="304"/>
      <c r="D730" s="296"/>
      <c r="E730" s="296"/>
      <c r="F730" s="304" t="s">
        <v>527</v>
      </c>
      <c r="G730" s="300"/>
      <c r="H730" s="296" t="s">
        <v>528</v>
      </c>
      <c r="I730" s="327">
        <v>0</v>
      </c>
      <c r="J730" s="296" t="s">
        <v>529</v>
      </c>
      <c r="K730" s="300"/>
      <c r="N730" s="45"/>
      <c r="O730" s="45"/>
      <c r="P730" s="45"/>
      <c r="Q730" s="45"/>
      <c r="R730" s="45"/>
      <c r="S730" s="45"/>
      <c r="T730" s="45"/>
      <c r="U730" s="45"/>
      <c r="V730" s="45"/>
      <c r="W730" s="45"/>
      <c r="X730" s="45"/>
    </row>
    <row r="731" spans="1:24" ht="15.75" customHeight="1" thickTop="1" thickBot="1" x14ac:dyDescent="0.25">
      <c r="A731" s="45"/>
      <c r="B731" s="307"/>
      <c r="C731" s="307"/>
      <c r="D731" s="291"/>
      <c r="E731" s="291"/>
      <c r="F731" s="304" t="s">
        <v>530</v>
      </c>
      <c r="G731" s="300"/>
      <c r="H731" s="291"/>
      <c r="I731" s="304" t="s">
        <v>531</v>
      </c>
      <c r="J731" s="296"/>
      <c r="K731" s="292"/>
      <c r="N731" s="45"/>
      <c r="O731" s="45"/>
      <c r="P731" s="45"/>
      <c r="Q731" s="45"/>
      <c r="R731" s="45"/>
      <c r="S731" s="45"/>
      <c r="T731" s="45"/>
      <c r="U731" s="45"/>
      <c r="V731" s="45"/>
      <c r="W731" s="45"/>
      <c r="X731" s="45"/>
    </row>
    <row r="732" spans="1:24" ht="15.75" customHeight="1" x14ac:dyDescent="0.2">
      <c r="A732" s="45"/>
      <c r="B732" s="308" t="s">
        <v>1136</v>
      </c>
      <c r="C732" s="308"/>
      <c r="D732" s="297"/>
      <c r="E732" s="297"/>
      <c r="F732" s="308"/>
      <c r="G732" s="297"/>
      <c r="H732" s="297"/>
      <c r="I732" s="308"/>
      <c r="J732" s="297"/>
      <c r="K732" s="297"/>
      <c r="N732" s="45"/>
      <c r="O732" s="45"/>
      <c r="P732" s="45"/>
      <c r="Q732" s="45"/>
      <c r="R732" s="45"/>
      <c r="S732" s="45"/>
      <c r="T732" s="45"/>
      <c r="U732" s="45"/>
      <c r="V732" s="45"/>
      <c r="W732" s="45"/>
      <c r="X732" s="45"/>
    </row>
    <row r="733" spans="1:24" ht="15.75" customHeight="1" thickBot="1" x14ac:dyDescent="0.25">
      <c r="A733" s="45"/>
      <c r="B733" s="304" t="s">
        <v>1170</v>
      </c>
      <c r="C733" s="304"/>
      <c r="D733" s="304"/>
      <c r="E733" s="304"/>
      <c r="F733" s="304"/>
      <c r="G733" s="304"/>
      <c r="H733" s="304"/>
      <c r="I733" s="304"/>
      <c r="J733" s="304"/>
      <c r="K733" s="304"/>
      <c r="N733" s="45"/>
      <c r="O733" s="45"/>
      <c r="P733" s="45"/>
      <c r="Q733" s="45"/>
      <c r="R733" s="45"/>
      <c r="S733" s="45"/>
      <c r="T733" s="45"/>
      <c r="U733" s="45"/>
      <c r="V733" s="45"/>
      <c r="W733" s="45"/>
      <c r="X733" s="45"/>
    </row>
    <row r="734" spans="1:24" ht="15.75" customHeight="1" thickTop="1" x14ac:dyDescent="0.2">
      <c r="A734" s="45"/>
      <c r="B734" s="309"/>
      <c r="C734" s="309"/>
      <c r="D734" s="288"/>
      <c r="E734" s="288"/>
      <c r="F734" s="314"/>
      <c r="G734" s="301"/>
      <c r="H734" s="288"/>
      <c r="I734" s="309"/>
      <c r="J734" s="288"/>
      <c r="K734" s="288"/>
      <c r="N734" s="45"/>
      <c r="O734" s="45"/>
      <c r="P734" s="45"/>
      <c r="Q734" s="45"/>
      <c r="R734" s="45"/>
      <c r="S734" s="45"/>
      <c r="T734" s="45"/>
      <c r="U734" s="45"/>
      <c r="V734" s="45"/>
      <c r="W734" s="45"/>
      <c r="X734" s="45"/>
    </row>
    <row r="735" spans="1:24" ht="15.75" customHeight="1" thickTop="1" thickBot="1" x14ac:dyDescent="0.25">
      <c r="A735" s="45"/>
      <c r="B735" s="329" t="s">
        <v>2062</v>
      </c>
      <c r="C735" s="319" t="s">
        <v>27</v>
      </c>
      <c r="D735" s="282" t="s">
        <v>28</v>
      </c>
      <c r="E735" s="282" t="s">
        <v>29</v>
      </c>
      <c r="F735" s="310" t="s">
        <v>523</v>
      </c>
      <c r="G735" s="298"/>
      <c r="H735" s="283" t="s">
        <v>30</v>
      </c>
      <c r="I735" s="310" t="s">
        <v>31</v>
      </c>
      <c r="J735" s="298" t="s">
        <v>32</v>
      </c>
      <c r="K735" s="284" t="s">
        <v>34</v>
      </c>
      <c r="N735" s="45"/>
      <c r="O735" s="45"/>
      <c r="P735" s="45"/>
      <c r="Q735" s="45"/>
      <c r="R735" s="45"/>
      <c r="S735" s="45"/>
      <c r="T735" s="45"/>
      <c r="U735" s="45"/>
      <c r="V735" s="45"/>
      <c r="W735" s="45"/>
      <c r="X735" s="45"/>
    </row>
    <row r="736" spans="1:24" ht="15.75" customHeight="1" thickTop="1" thickBot="1" x14ac:dyDescent="0.25">
      <c r="A736" s="45"/>
      <c r="B736" s="330" t="s">
        <v>524</v>
      </c>
      <c r="C736" s="343" t="s">
        <v>17582</v>
      </c>
      <c r="D736" s="285" t="s">
        <v>73</v>
      </c>
      <c r="E736" s="285" t="s">
        <v>885</v>
      </c>
      <c r="F736" s="311" t="s">
        <v>534</v>
      </c>
      <c r="G736" s="294"/>
      <c r="H736" s="286" t="s">
        <v>83</v>
      </c>
      <c r="I736" s="320">
        <v>1</v>
      </c>
      <c r="J736" s="287">
        <f>SUM(K737:K742)</f>
        <v>64.85454</v>
      </c>
      <c r="K736" s="287">
        <f>J736*I736</f>
        <v>64.85454</v>
      </c>
      <c r="N736" s="45"/>
      <c r="O736" s="45"/>
      <c r="P736" s="45"/>
      <c r="Q736" s="45"/>
      <c r="R736" s="45"/>
      <c r="S736" s="45"/>
      <c r="T736" s="45"/>
      <c r="U736" s="45"/>
      <c r="V736" s="45"/>
      <c r="W736" s="45"/>
      <c r="X736" s="45"/>
    </row>
    <row r="737" spans="1:24" ht="15.75" customHeight="1" thickTop="1" thickBot="1" x14ac:dyDescent="0.25">
      <c r="A737" s="45"/>
      <c r="B737" s="331" t="s">
        <v>535</v>
      </c>
      <c r="C737" s="344">
        <v>88267</v>
      </c>
      <c r="D737" s="271" t="s">
        <v>50</v>
      </c>
      <c r="E737" s="271" t="s">
        <v>536</v>
      </c>
      <c r="F737" s="312" t="s">
        <v>2641</v>
      </c>
      <c r="G737" s="293"/>
      <c r="H737" s="272" t="s">
        <v>533</v>
      </c>
      <c r="I737" s="321">
        <v>0.6</v>
      </c>
      <c r="J737" s="302">
        <f>VLOOKUP(C737,COMPOSICAO!A:D,4,0)</f>
        <v>37.07</v>
      </c>
      <c r="K737" s="289">
        <f t="shared" ref="K737:K742" si="25">SUM(J737*I737)</f>
        <v>22.242000000000001</v>
      </c>
      <c r="N737" s="45"/>
      <c r="O737" s="45"/>
      <c r="P737" s="45"/>
      <c r="Q737" s="45"/>
      <c r="R737" s="45"/>
      <c r="S737" s="45"/>
      <c r="T737" s="45"/>
      <c r="U737" s="45"/>
      <c r="V737" s="45"/>
      <c r="W737" s="45"/>
      <c r="X737" s="45"/>
    </row>
    <row r="738" spans="1:24" ht="15.75" customHeight="1" thickTop="1" thickBot="1" x14ac:dyDescent="0.25">
      <c r="A738" s="45"/>
      <c r="B738" s="331" t="s">
        <v>535</v>
      </c>
      <c r="C738" s="344">
        <v>88248</v>
      </c>
      <c r="D738" s="271" t="s">
        <v>50</v>
      </c>
      <c r="E738" s="271" t="s">
        <v>538</v>
      </c>
      <c r="F738" s="312" t="s">
        <v>2641</v>
      </c>
      <c r="G738" s="293"/>
      <c r="H738" s="272" t="s">
        <v>533</v>
      </c>
      <c r="I738" s="321">
        <v>0.6</v>
      </c>
      <c r="J738" s="302">
        <f>VLOOKUP(C738,COMPOSICAO!A:D,4,0)</f>
        <v>31.01</v>
      </c>
      <c r="K738" s="289">
        <f t="shared" si="25"/>
        <v>18.606000000000002</v>
      </c>
      <c r="N738" s="45"/>
      <c r="O738" s="45"/>
      <c r="P738" s="45"/>
      <c r="Q738" s="45"/>
      <c r="R738" s="45"/>
      <c r="S738" s="45"/>
      <c r="T738" s="45"/>
      <c r="U738" s="45"/>
      <c r="V738" s="45"/>
      <c r="W738" s="45"/>
      <c r="X738" s="45"/>
    </row>
    <row r="739" spans="1:24" ht="15.75" customHeight="1" thickTop="1" thickBot="1" x14ac:dyDescent="0.25">
      <c r="A739" s="45"/>
      <c r="B739" s="332" t="s">
        <v>525</v>
      </c>
      <c r="C739" s="345" t="s">
        <v>626</v>
      </c>
      <c r="D739" s="274" t="s">
        <v>40</v>
      </c>
      <c r="E739" s="274" t="s">
        <v>2724</v>
      </c>
      <c r="F739" s="313" t="s">
        <v>1096</v>
      </c>
      <c r="G739" s="295"/>
      <c r="H739" s="275" t="s">
        <v>556</v>
      </c>
      <c r="I739" s="322">
        <v>4.5999999999999999E-2</v>
      </c>
      <c r="J739" s="290">
        <v>26.59</v>
      </c>
      <c r="K739" s="290">
        <f t="shared" si="25"/>
        <v>1.2231399999999999</v>
      </c>
      <c r="N739" s="45"/>
      <c r="O739" s="45"/>
      <c r="P739" s="45"/>
      <c r="Q739" s="45"/>
      <c r="R739" s="45"/>
      <c r="S739" s="45"/>
      <c r="T739" s="45"/>
      <c r="U739" s="45"/>
      <c r="V739" s="45"/>
      <c r="W739" s="45"/>
      <c r="X739" s="45"/>
    </row>
    <row r="740" spans="1:24" ht="15.75" customHeight="1" thickTop="1" thickBot="1" x14ac:dyDescent="0.25">
      <c r="A740" s="45"/>
      <c r="B740" s="332" t="s">
        <v>525</v>
      </c>
      <c r="C740" s="345">
        <v>20085</v>
      </c>
      <c r="D740" s="274" t="s">
        <v>50</v>
      </c>
      <c r="E740" s="274" t="s">
        <v>624</v>
      </c>
      <c r="F740" s="313" t="s">
        <v>1096</v>
      </c>
      <c r="G740" s="295"/>
      <c r="H740" s="275" t="s">
        <v>52</v>
      </c>
      <c r="I740" s="322">
        <v>1</v>
      </c>
      <c r="J740" s="290">
        <f>VLOOKUP(C740,INSUMO!A:E,5,0)</f>
        <v>2.2200000000000002</v>
      </c>
      <c r="K740" s="290">
        <f t="shared" si="25"/>
        <v>2.2200000000000002</v>
      </c>
      <c r="N740" s="45"/>
      <c r="O740" s="45"/>
      <c r="P740" s="45"/>
      <c r="Q740" s="45"/>
      <c r="R740" s="45"/>
      <c r="S740" s="45"/>
      <c r="T740" s="45"/>
      <c r="U740" s="45"/>
      <c r="V740" s="45"/>
      <c r="W740" s="45"/>
      <c r="X740" s="45"/>
    </row>
    <row r="741" spans="1:24" ht="15.75" customHeight="1" thickTop="1" thickBot="1" x14ac:dyDescent="0.25">
      <c r="A741" s="45"/>
      <c r="B741" s="332" t="s">
        <v>525</v>
      </c>
      <c r="C741" s="345" t="s">
        <v>627</v>
      </c>
      <c r="D741" s="274" t="s">
        <v>40</v>
      </c>
      <c r="E741" s="274" t="s">
        <v>2726</v>
      </c>
      <c r="F741" s="313" t="s">
        <v>1096</v>
      </c>
      <c r="G741" s="295"/>
      <c r="H741" s="275" t="s">
        <v>94</v>
      </c>
      <c r="I741" s="322">
        <v>0.01</v>
      </c>
      <c r="J741" s="290">
        <v>17.940000000000001</v>
      </c>
      <c r="K741" s="290">
        <f t="shared" si="25"/>
        <v>0.1794</v>
      </c>
      <c r="N741" s="45"/>
      <c r="O741" s="45"/>
      <c r="P741" s="45"/>
      <c r="Q741" s="45"/>
      <c r="R741" s="45"/>
      <c r="S741" s="45"/>
      <c r="T741" s="45"/>
      <c r="U741" s="45"/>
      <c r="V741" s="45"/>
      <c r="W741" s="45"/>
      <c r="X741" s="45"/>
    </row>
    <row r="742" spans="1:24" ht="15.75" customHeight="1" thickTop="1" thickBot="1" x14ac:dyDescent="0.25">
      <c r="A742" s="45"/>
      <c r="B742" s="332" t="s">
        <v>525</v>
      </c>
      <c r="C742" s="345" t="s">
        <v>629</v>
      </c>
      <c r="D742" s="274" t="s">
        <v>40</v>
      </c>
      <c r="E742" s="274" t="s">
        <v>902</v>
      </c>
      <c r="F742" s="313" t="s">
        <v>1096</v>
      </c>
      <c r="G742" s="295"/>
      <c r="H742" s="275" t="s">
        <v>265</v>
      </c>
      <c r="I742" s="322">
        <v>1.4</v>
      </c>
      <c r="J742" s="290">
        <v>14.56</v>
      </c>
      <c r="K742" s="290">
        <f t="shared" si="25"/>
        <v>20.384</v>
      </c>
      <c r="N742" s="45"/>
      <c r="O742" s="45"/>
      <c r="P742" s="45"/>
      <c r="Q742" s="45"/>
      <c r="R742" s="45"/>
      <c r="S742" s="45"/>
      <c r="T742" s="45"/>
      <c r="U742" s="45"/>
      <c r="V742" s="45"/>
      <c r="W742" s="45"/>
      <c r="X742" s="45"/>
    </row>
    <row r="743" spans="1:24" ht="15.75" customHeight="1" thickTop="1" thickBot="1" x14ac:dyDescent="0.25">
      <c r="A743" s="45"/>
      <c r="B743" s="307"/>
      <c r="C743" s="307"/>
      <c r="D743" s="291"/>
      <c r="E743" s="291"/>
      <c r="F743" s="307" t="s">
        <v>527</v>
      </c>
      <c r="G743" s="292"/>
      <c r="H743" s="291" t="s">
        <v>528</v>
      </c>
      <c r="I743" s="327">
        <v>0</v>
      </c>
      <c r="J743" s="296" t="s">
        <v>529</v>
      </c>
      <c r="K743" s="292"/>
      <c r="N743" s="45"/>
      <c r="O743" s="45"/>
      <c r="P743" s="45"/>
      <c r="Q743" s="45"/>
      <c r="R743" s="45"/>
      <c r="S743" s="45"/>
      <c r="T743" s="45"/>
      <c r="U743" s="45"/>
      <c r="V743" s="45"/>
      <c r="W743" s="45"/>
      <c r="X743" s="45"/>
    </row>
    <row r="744" spans="1:24" ht="15.75" customHeight="1" thickTop="1" thickBot="1" x14ac:dyDescent="0.25">
      <c r="A744" s="45"/>
      <c r="B744" s="307"/>
      <c r="C744" s="307"/>
      <c r="D744" s="291"/>
      <c r="E744" s="291"/>
      <c r="F744" s="307" t="s">
        <v>530</v>
      </c>
      <c r="G744" s="292"/>
      <c r="H744" s="291"/>
      <c r="I744" s="304" t="s">
        <v>531</v>
      </c>
      <c r="J744" s="296"/>
      <c r="K744" s="292"/>
      <c r="N744" s="45"/>
      <c r="O744" s="45"/>
      <c r="P744" s="45"/>
      <c r="Q744" s="45"/>
      <c r="R744" s="45"/>
      <c r="S744" s="45"/>
      <c r="T744" s="45"/>
      <c r="U744" s="45"/>
      <c r="V744" s="45"/>
      <c r="W744" s="45"/>
      <c r="X744" s="45"/>
    </row>
    <row r="745" spans="1:24" ht="15.75" customHeight="1" x14ac:dyDescent="0.2">
      <c r="A745" s="45"/>
      <c r="B745" s="308" t="s">
        <v>1136</v>
      </c>
      <c r="C745" s="308"/>
      <c r="D745" s="297"/>
      <c r="E745" s="297"/>
      <c r="F745" s="308"/>
      <c r="G745" s="297"/>
      <c r="H745" s="297"/>
      <c r="I745" s="308"/>
      <c r="J745" s="297"/>
      <c r="K745" s="297"/>
      <c r="N745" s="45"/>
      <c r="O745" s="45"/>
      <c r="P745" s="45"/>
      <c r="Q745" s="45"/>
      <c r="R745" s="45"/>
      <c r="S745" s="45"/>
      <c r="T745" s="45"/>
      <c r="U745" s="45"/>
      <c r="V745" s="45"/>
      <c r="W745" s="45"/>
      <c r="X745" s="45"/>
    </row>
    <row r="746" spans="1:24" ht="15.75" customHeight="1" thickBot="1" x14ac:dyDescent="0.25">
      <c r="A746" s="45"/>
      <c r="B746" s="304" t="s">
        <v>1171</v>
      </c>
      <c r="C746" s="304"/>
      <c r="D746" s="304"/>
      <c r="E746" s="304"/>
      <c r="F746" s="304"/>
      <c r="G746" s="304"/>
      <c r="H746" s="304"/>
      <c r="I746" s="304"/>
      <c r="J746" s="304"/>
      <c r="K746" s="304"/>
      <c r="N746" s="45"/>
      <c r="O746" s="45"/>
      <c r="P746" s="45"/>
      <c r="Q746" s="45"/>
      <c r="R746" s="45"/>
      <c r="S746" s="45"/>
      <c r="T746" s="45"/>
      <c r="U746" s="45"/>
      <c r="V746" s="45"/>
      <c r="W746" s="45"/>
      <c r="X746" s="45"/>
    </row>
    <row r="747" spans="1:24" ht="15.75" customHeight="1" thickTop="1" x14ac:dyDescent="0.2">
      <c r="A747" s="45"/>
      <c r="B747" s="309"/>
      <c r="C747" s="309"/>
      <c r="D747" s="288"/>
      <c r="E747" s="288"/>
      <c r="F747" s="314"/>
      <c r="G747" s="301"/>
      <c r="H747" s="288"/>
      <c r="I747" s="309"/>
      <c r="J747" s="288"/>
      <c r="K747" s="288"/>
      <c r="N747" s="45"/>
      <c r="O747" s="45"/>
      <c r="P747" s="45"/>
      <c r="Q747" s="45"/>
      <c r="R747" s="45"/>
      <c r="S747" s="45"/>
      <c r="T747" s="45"/>
      <c r="U747" s="45"/>
      <c r="V747" s="45"/>
      <c r="W747" s="45"/>
      <c r="X747" s="45"/>
    </row>
    <row r="748" spans="1:24" ht="15.75" customHeight="1" thickTop="1" thickBot="1" x14ac:dyDescent="0.25">
      <c r="A748" s="45"/>
      <c r="B748" s="329" t="s">
        <v>2063</v>
      </c>
      <c r="C748" s="319" t="s">
        <v>27</v>
      </c>
      <c r="D748" s="282" t="s">
        <v>28</v>
      </c>
      <c r="E748" s="282" t="s">
        <v>29</v>
      </c>
      <c r="F748" s="310" t="s">
        <v>523</v>
      </c>
      <c r="G748" s="298"/>
      <c r="H748" s="283" t="s">
        <v>30</v>
      </c>
      <c r="I748" s="319" t="s">
        <v>31</v>
      </c>
      <c r="J748" s="284" t="s">
        <v>32</v>
      </c>
      <c r="K748" s="284" t="s">
        <v>34</v>
      </c>
      <c r="N748" s="45"/>
      <c r="O748" s="45"/>
      <c r="P748" s="45"/>
      <c r="Q748" s="45"/>
      <c r="R748" s="45"/>
      <c r="S748" s="45"/>
      <c r="T748" s="45"/>
      <c r="U748" s="45"/>
      <c r="V748" s="45"/>
      <c r="W748" s="45"/>
      <c r="X748" s="45"/>
    </row>
    <row r="749" spans="1:24" ht="15.75" customHeight="1" thickTop="1" thickBot="1" x14ac:dyDescent="0.25">
      <c r="A749" s="45"/>
      <c r="B749" s="330" t="s">
        <v>524</v>
      </c>
      <c r="C749" s="343" t="s">
        <v>17592</v>
      </c>
      <c r="D749" s="285" t="s">
        <v>73</v>
      </c>
      <c r="E749" s="285" t="s">
        <v>886</v>
      </c>
      <c r="F749" s="311" t="s">
        <v>534</v>
      </c>
      <c r="G749" s="294"/>
      <c r="H749" s="286" t="s">
        <v>83</v>
      </c>
      <c r="I749" s="320">
        <v>1</v>
      </c>
      <c r="J749" s="287">
        <f>SUM(K750:K755)</f>
        <v>119.32169999999999</v>
      </c>
      <c r="K749" s="287">
        <f>J749*I749</f>
        <v>119.32169999999999</v>
      </c>
      <c r="N749" s="45"/>
      <c r="O749" s="45"/>
      <c r="P749" s="45"/>
      <c r="Q749" s="45"/>
      <c r="R749" s="45"/>
      <c r="S749" s="45"/>
      <c r="T749" s="45"/>
      <c r="U749" s="45"/>
      <c r="V749" s="45"/>
      <c r="W749" s="45"/>
      <c r="X749" s="45"/>
    </row>
    <row r="750" spans="1:24" ht="15.75" customHeight="1" thickTop="1" thickBot="1" x14ac:dyDescent="0.25">
      <c r="A750" s="45"/>
      <c r="B750" s="331" t="s">
        <v>535</v>
      </c>
      <c r="C750" s="344">
        <v>88267</v>
      </c>
      <c r="D750" s="271" t="s">
        <v>50</v>
      </c>
      <c r="E750" s="271" t="s">
        <v>536</v>
      </c>
      <c r="F750" s="312" t="s">
        <v>2641</v>
      </c>
      <c r="G750" s="293"/>
      <c r="H750" s="272" t="s">
        <v>533</v>
      </c>
      <c r="I750" s="321">
        <v>1.1000000000000001</v>
      </c>
      <c r="J750" s="302">
        <f>VLOOKUP(C750,COMPOSICAO!A:D,4,0)</f>
        <v>37.07</v>
      </c>
      <c r="K750" s="289">
        <f t="shared" ref="K750:K755" si="26">SUM(J750*I750)</f>
        <v>40.777000000000001</v>
      </c>
      <c r="N750" s="45"/>
      <c r="O750" s="45"/>
      <c r="P750" s="45"/>
      <c r="Q750" s="45"/>
      <c r="R750" s="45"/>
      <c r="S750" s="45"/>
      <c r="T750" s="45"/>
      <c r="U750" s="45"/>
      <c r="V750" s="45"/>
      <c r="W750" s="45"/>
      <c r="X750" s="45"/>
    </row>
    <row r="751" spans="1:24" ht="15.75" customHeight="1" thickTop="1" thickBot="1" x14ac:dyDescent="0.25">
      <c r="A751" s="45"/>
      <c r="B751" s="331" t="s">
        <v>535</v>
      </c>
      <c r="C751" s="344">
        <v>88248</v>
      </c>
      <c r="D751" s="271" t="s">
        <v>50</v>
      </c>
      <c r="E751" s="271" t="s">
        <v>538</v>
      </c>
      <c r="F751" s="312" t="s">
        <v>2641</v>
      </c>
      <c r="G751" s="293"/>
      <c r="H751" s="272" t="s">
        <v>533</v>
      </c>
      <c r="I751" s="321">
        <v>1.1000000000000001</v>
      </c>
      <c r="J751" s="302">
        <f>VLOOKUP(C751,COMPOSICAO!A:D,4,0)</f>
        <v>31.01</v>
      </c>
      <c r="K751" s="289">
        <f t="shared" si="26"/>
        <v>34.111000000000004</v>
      </c>
      <c r="N751" s="45"/>
      <c r="O751" s="45"/>
      <c r="P751" s="45"/>
      <c r="Q751" s="45"/>
      <c r="R751" s="45"/>
      <c r="S751" s="45"/>
      <c r="T751" s="45"/>
      <c r="U751" s="45"/>
      <c r="V751" s="45"/>
      <c r="W751" s="45"/>
      <c r="X751" s="45"/>
    </row>
    <row r="752" spans="1:24" ht="15.75" customHeight="1" thickTop="1" thickBot="1" x14ac:dyDescent="0.25">
      <c r="A752" s="45"/>
      <c r="B752" s="332" t="s">
        <v>525</v>
      </c>
      <c r="C752" s="345">
        <v>298</v>
      </c>
      <c r="D752" s="274" t="s">
        <v>50</v>
      </c>
      <c r="E752" s="274" t="s">
        <v>625</v>
      </c>
      <c r="F752" s="313" t="s">
        <v>1096</v>
      </c>
      <c r="G752" s="295"/>
      <c r="H752" s="275" t="s">
        <v>52</v>
      </c>
      <c r="I752" s="322">
        <v>2.33</v>
      </c>
      <c r="J752" s="290">
        <f>VLOOKUP(C752,INSUMO!A:E,5,0)</f>
        <v>2.7</v>
      </c>
      <c r="K752" s="290">
        <f t="shared" si="26"/>
        <v>6.2910000000000004</v>
      </c>
      <c r="N752" s="45"/>
      <c r="O752" s="45"/>
      <c r="P752" s="45"/>
      <c r="Q752" s="45"/>
      <c r="R752" s="45"/>
      <c r="S752" s="45"/>
      <c r="T752" s="45"/>
      <c r="U752" s="45"/>
      <c r="V752" s="45"/>
      <c r="W752" s="45"/>
      <c r="X752" s="45"/>
    </row>
    <row r="753" spans="1:24" ht="15.75" customHeight="1" thickTop="1" thickBot="1" x14ac:dyDescent="0.25">
      <c r="A753" s="45"/>
      <c r="B753" s="332" t="s">
        <v>525</v>
      </c>
      <c r="C753" s="345" t="s">
        <v>903</v>
      </c>
      <c r="D753" s="274" t="s">
        <v>40</v>
      </c>
      <c r="E753" s="274" t="s">
        <v>904</v>
      </c>
      <c r="F753" s="313" t="s">
        <v>1096</v>
      </c>
      <c r="G753" s="295"/>
      <c r="H753" s="275" t="s">
        <v>265</v>
      </c>
      <c r="I753" s="322">
        <v>1.4</v>
      </c>
      <c r="J753" s="290">
        <v>25.39</v>
      </c>
      <c r="K753" s="290">
        <f t="shared" si="26"/>
        <v>35.545999999999999</v>
      </c>
      <c r="N753" s="45"/>
      <c r="O753" s="45"/>
      <c r="P753" s="45"/>
      <c r="Q753" s="45"/>
      <c r="R753" s="45"/>
      <c r="S753" s="45"/>
      <c r="T753" s="45"/>
      <c r="U753" s="45"/>
      <c r="V753" s="45"/>
      <c r="W753" s="45"/>
      <c r="X753" s="45"/>
    </row>
    <row r="754" spans="1:24" ht="15.75" customHeight="1" thickTop="1" thickBot="1" x14ac:dyDescent="0.25">
      <c r="A754" s="45"/>
      <c r="B754" s="332" t="s">
        <v>525</v>
      </c>
      <c r="C754" s="345" t="s">
        <v>626</v>
      </c>
      <c r="D754" s="274" t="s">
        <v>40</v>
      </c>
      <c r="E754" s="274" t="s">
        <v>2724</v>
      </c>
      <c r="F754" s="313" t="s">
        <v>1096</v>
      </c>
      <c r="G754" s="295"/>
      <c r="H754" s="275" t="s">
        <v>556</v>
      </c>
      <c r="I754" s="325">
        <v>4.5999999999999999E-2</v>
      </c>
      <c r="J754" s="303">
        <v>47.48</v>
      </c>
      <c r="K754" s="290">
        <f t="shared" si="26"/>
        <v>2.1840799999999998</v>
      </c>
      <c r="N754" s="45"/>
      <c r="O754" s="45"/>
      <c r="P754" s="45"/>
      <c r="Q754" s="45"/>
      <c r="R754" s="45"/>
      <c r="S754" s="45"/>
      <c r="T754" s="45"/>
      <c r="U754" s="45"/>
      <c r="V754" s="45"/>
      <c r="W754" s="45"/>
      <c r="X754" s="45"/>
    </row>
    <row r="755" spans="1:24" ht="15.75" customHeight="1" thickTop="1" thickBot="1" x14ac:dyDescent="0.25">
      <c r="A755" s="45"/>
      <c r="B755" s="332" t="s">
        <v>525</v>
      </c>
      <c r="C755" s="345" t="s">
        <v>627</v>
      </c>
      <c r="D755" s="274" t="s">
        <v>40</v>
      </c>
      <c r="E755" s="274" t="s">
        <v>2726</v>
      </c>
      <c r="F755" s="313" t="s">
        <v>1096</v>
      </c>
      <c r="G755" s="295"/>
      <c r="H755" s="275" t="s">
        <v>94</v>
      </c>
      <c r="I755" s="322">
        <v>2.3E-2</v>
      </c>
      <c r="J755" s="290">
        <v>17.940000000000001</v>
      </c>
      <c r="K755" s="290">
        <f t="shared" si="26"/>
        <v>0.41262000000000004</v>
      </c>
      <c r="N755" s="45"/>
      <c r="O755" s="45"/>
      <c r="P755" s="45"/>
      <c r="Q755" s="45"/>
      <c r="R755" s="45"/>
      <c r="S755" s="45"/>
      <c r="T755" s="45"/>
      <c r="U755" s="45"/>
      <c r="V755" s="45"/>
      <c r="W755" s="45"/>
      <c r="X755" s="45"/>
    </row>
    <row r="756" spans="1:24" ht="15.75" customHeight="1" thickTop="1" thickBot="1" x14ac:dyDescent="0.25">
      <c r="A756" s="45"/>
      <c r="B756" s="307"/>
      <c r="C756" s="307"/>
      <c r="D756" s="291"/>
      <c r="E756" s="291"/>
      <c r="F756" s="304" t="s">
        <v>527</v>
      </c>
      <c r="G756" s="300"/>
      <c r="H756" s="291" t="s">
        <v>528</v>
      </c>
      <c r="I756" s="323">
        <v>0</v>
      </c>
      <c r="J756" s="291" t="s">
        <v>529</v>
      </c>
      <c r="K756" s="292"/>
      <c r="N756" s="45"/>
      <c r="O756" s="45"/>
      <c r="P756" s="45"/>
      <c r="Q756" s="45"/>
      <c r="R756" s="45"/>
      <c r="S756" s="45"/>
      <c r="T756" s="45"/>
      <c r="U756" s="45"/>
      <c r="V756" s="45"/>
      <c r="W756" s="45"/>
      <c r="X756" s="45"/>
    </row>
    <row r="757" spans="1:24" ht="15.75" customHeight="1" thickTop="1" thickBot="1" x14ac:dyDescent="0.25">
      <c r="A757" s="45"/>
      <c r="B757" s="307"/>
      <c r="C757" s="307"/>
      <c r="D757" s="291"/>
      <c r="E757" s="291"/>
      <c r="F757" s="304" t="s">
        <v>530</v>
      </c>
      <c r="G757" s="300"/>
      <c r="H757" s="291"/>
      <c r="I757" s="304" t="s">
        <v>531</v>
      </c>
      <c r="J757" s="296"/>
      <c r="K757" s="292"/>
      <c r="N757" s="45"/>
      <c r="O757" s="45"/>
      <c r="P757" s="45"/>
      <c r="Q757" s="45"/>
      <c r="R757" s="45"/>
      <c r="S757" s="45"/>
      <c r="T757" s="45"/>
      <c r="U757" s="45"/>
      <c r="V757" s="45"/>
      <c r="W757" s="45"/>
      <c r="X757" s="45"/>
    </row>
    <row r="758" spans="1:24" ht="15.75" customHeight="1" x14ac:dyDescent="0.2">
      <c r="A758" s="45"/>
      <c r="B758" s="308" t="s">
        <v>1136</v>
      </c>
      <c r="C758" s="308"/>
      <c r="D758" s="297"/>
      <c r="E758" s="297"/>
      <c r="F758" s="308"/>
      <c r="G758" s="297"/>
      <c r="H758" s="297"/>
      <c r="I758" s="308"/>
      <c r="J758" s="297"/>
      <c r="K758" s="297"/>
      <c r="N758" s="45"/>
      <c r="O758" s="45"/>
      <c r="P758" s="45"/>
      <c r="Q758" s="45"/>
      <c r="R758" s="45"/>
      <c r="S758" s="45"/>
      <c r="T758" s="45"/>
      <c r="U758" s="45"/>
      <c r="V758" s="45"/>
      <c r="W758" s="45"/>
      <c r="X758" s="45"/>
    </row>
    <row r="759" spans="1:24" ht="15.75" customHeight="1" thickBot="1" x14ac:dyDescent="0.25">
      <c r="A759" s="45"/>
      <c r="B759" s="304" t="s">
        <v>1172</v>
      </c>
      <c r="C759" s="304"/>
      <c r="D759" s="304"/>
      <c r="E759" s="304"/>
      <c r="F759" s="304"/>
      <c r="G759" s="304"/>
      <c r="H759" s="304"/>
      <c r="I759" s="304"/>
      <c r="J759" s="304"/>
      <c r="K759" s="304"/>
      <c r="N759" s="45"/>
      <c r="O759" s="45"/>
      <c r="P759" s="45"/>
      <c r="Q759" s="45"/>
      <c r="R759" s="45"/>
      <c r="S759" s="45"/>
      <c r="T759" s="45"/>
      <c r="U759" s="45"/>
      <c r="V759" s="45"/>
      <c r="W759" s="45"/>
      <c r="X759" s="45"/>
    </row>
    <row r="760" spans="1:24" ht="15.75" customHeight="1" thickTop="1" x14ac:dyDescent="0.2">
      <c r="A760" s="45"/>
      <c r="B760" s="309"/>
      <c r="C760" s="309"/>
      <c r="D760" s="288"/>
      <c r="E760" s="288"/>
      <c r="F760" s="314"/>
      <c r="G760" s="301"/>
      <c r="H760" s="288"/>
      <c r="I760" s="309"/>
      <c r="J760" s="288"/>
      <c r="K760" s="288"/>
      <c r="N760" s="45"/>
      <c r="O760" s="45"/>
      <c r="P760" s="45"/>
      <c r="Q760" s="45"/>
      <c r="R760" s="45"/>
      <c r="S760" s="45"/>
      <c r="T760" s="45"/>
      <c r="U760" s="45"/>
      <c r="V760" s="45"/>
      <c r="W760" s="45"/>
      <c r="X760" s="45"/>
    </row>
    <row r="761" spans="1:24" ht="15.75" customHeight="1" thickTop="1" thickBot="1" x14ac:dyDescent="0.25">
      <c r="A761" s="45"/>
      <c r="B761" s="329" t="s">
        <v>2064</v>
      </c>
      <c r="C761" s="319" t="s">
        <v>27</v>
      </c>
      <c r="D761" s="282" t="s">
        <v>28</v>
      </c>
      <c r="E761" s="282" t="s">
        <v>29</v>
      </c>
      <c r="F761" s="310" t="s">
        <v>523</v>
      </c>
      <c r="G761" s="298"/>
      <c r="H761" s="283" t="s">
        <v>30</v>
      </c>
      <c r="I761" s="319" t="s">
        <v>31</v>
      </c>
      <c r="J761" s="284" t="s">
        <v>32</v>
      </c>
      <c r="K761" s="284" t="s">
        <v>34</v>
      </c>
      <c r="N761" s="45"/>
      <c r="O761" s="45"/>
      <c r="P761" s="45"/>
      <c r="Q761" s="45"/>
      <c r="R761" s="45"/>
      <c r="S761" s="45"/>
      <c r="T761" s="45"/>
      <c r="U761" s="45"/>
      <c r="V761" s="45"/>
      <c r="W761" s="45"/>
      <c r="X761" s="45"/>
    </row>
    <row r="762" spans="1:24" ht="15.75" customHeight="1" thickTop="1" thickBot="1" x14ac:dyDescent="0.25">
      <c r="A762" s="45"/>
      <c r="B762" s="330" t="s">
        <v>524</v>
      </c>
      <c r="C762" s="343" t="s">
        <v>17583</v>
      </c>
      <c r="D762" s="285" t="s">
        <v>73</v>
      </c>
      <c r="E762" s="285" t="s">
        <v>887</v>
      </c>
      <c r="F762" s="311" t="s">
        <v>534</v>
      </c>
      <c r="G762" s="294"/>
      <c r="H762" s="286" t="s">
        <v>83</v>
      </c>
      <c r="I762" s="326">
        <v>1</v>
      </c>
      <c r="J762" s="287">
        <f>SUM(K763:K768)</f>
        <v>56.887910000000005</v>
      </c>
      <c r="K762" s="287">
        <f>J762*I762</f>
        <v>56.887910000000005</v>
      </c>
      <c r="N762" s="45"/>
      <c r="O762" s="45"/>
      <c r="P762" s="45"/>
      <c r="Q762" s="45"/>
      <c r="R762" s="45"/>
      <c r="S762" s="45"/>
      <c r="T762" s="45"/>
      <c r="U762" s="45"/>
      <c r="V762" s="45"/>
      <c r="W762" s="45"/>
      <c r="X762" s="45"/>
    </row>
    <row r="763" spans="1:24" ht="15.75" customHeight="1" thickTop="1" thickBot="1" x14ac:dyDescent="0.25">
      <c r="A763" s="45"/>
      <c r="B763" s="331" t="s">
        <v>535</v>
      </c>
      <c r="C763" s="344">
        <v>88248</v>
      </c>
      <c r="D763" s="271" t="s">
        <v>50</v>
      </c>
      <c r="E763" s="271" t="s">
        <v>538</v>
      </c>
      <c r="F763" s="312" t="s">
        <v>2641</v>
      </c>
      <c r="G763" s="293"/>
      <c r="H763" s="272" t="s">
        <v>533</v>
      </c>
      <c r="I763" s="321">
        <v>0.5</v>
      </c>
      <c r="J763" s="302">
        <f>VLOOKUP(C763,COMPOSICAO!A:D,4,0)</f>
        <v>31.01</v>
      </c>
      <c r="K763" s="289">
        <f t="shared" ref="K763:K768" si="27">SUM(J763*I763)</f>
        <v>15.505000000000001</v>
      </c>
      <c r="N763" s="45"/>
      <c r="O763" s="45"/>
      <c r="P763" s="45"/>
      <c r="Q763" s="45"/>
      <c r="R763" s="45"/>
      <c r="S763" s="45"/>
      <c r="T763" s="45"/>
      <c r="U763" s="45"/>
      <c r="V763" s="45"/>
      <c r="W763" s="45"/>
      <c r="X763" s="45"/>
    </row>
    <row r="764" spans="1:24" ht="15.75" customHeight="1" thickTop="1" thickBot="1" x14ac:dyDescent="0.25">
      <c r="A764" s="45"/>
      <c r="B764" s="331" t="s">
        <v>535</v>
      </c>
      <c r="C764" s="344">
        <v>88267</v>
      </c>
      <c r="D764" s="271" t="s">
        <v>50</v>
      </c>
      <c r="E764" s="271" t="s">
        <v>536</v>
      </c>
      <c r="F764" s="312" t="s">
        <v>2641</v>
      </c>
      <c r="G764" s="293"/>
      <c r="H764" s="272" t="s">
        <v>533</v>
      </c>
      <c r="I764" s="321">
        <v>0.5</v>
      </c>
      <c r="J764" s="302">
        <f>VLOOKUP(C764,COMPOSICAO!A:D,4,0)</f>
        <v>37.07</v>
      </c>
      <c r="K764" s="289">
        <f t="shared" si="27"/>
        <v>18.535</v>
      </c>
      <c r="N764" s="45"/>
      <c r="O764" s="45"/>
      <c r="P764" s="45"/>
      <c r="Q764" s="45"/>
      <c r="R764" s="45"/>
      <c r="S764" s="45"/>
      <c r="T764" s="45"/>
      <c r="U764" s="45"/>
      <c r="V764" s="45"/>
      <c r="W764" s="45"/>
      <c r="X764" s="45"/>
    </row>
    <row r="765" spans="1:24" ht="15.75" customHeight="1" thickTop="1" thickBot="1" x14ac:dyDescent="0.25">
      <c r="A765" s="45"/>
      <c r="B765" s="332" t="s">
        <v>525</v>
      </c>
      <c r="C765" s="345">
        <v>38383</v>
      </c>
      <c r="D765" s="274" t="s">
        <v>50</v>
      </c>
      <c r="E765" s="274" t="s">
        <v>1797</v>
      </c>
      <c r="F765" s="313" t="s">
        <v>1096</v>
      </c>
      <c r="G765" s="295"/>
      <c r="H765" s="275" t="s">
        <v>52</v>
      </c>
      <c r="I765" s="322">
        <v>7.0000000000000007E-2</v>
      </c>
      <c r="J765" s="290">
        <f>VLOOKUP(C765,INSUMO!A:E,5,0)</f>
        <v>1.97</v>
      </c>
      <c r="K765" s="290">
        <f t="shared" si="27"/>
        <v>0.13790000000000002</v>
      </c>
      <c r="N765" s="45"/>
      <c r="O765" s="45"/>
      <c r="P765" s="45"/>
      <c r="Q765" s="45"/>
      <c r="R765" s="45"/>
      <c r="S765" s="45"/>
      <c r="T765" s="45"/>
      <c r="U765" s="45"/>
      <c r="V765" s="45"/>
      <c r="W765" s="45"/>
      <c r="X765" s="45"/>
    </row>
    <row r="766" spans="1:24" ht="15.75" customHeight="1" thickTop="1" thickBot="1" x14ac:dyDescent="0.25">
      <c r="A766" s="45"/>
      <c r="B766" s="332" t="s">
        <v>525</v>
      </c>
      <c r="C766" s="345" t="s">
        <v>626</v>
      </c>
      <c r="D766" s="274" t="s">
        <v>40</v>
      </c>
      <c r="E766" s="274" t="s">
        <v>2724</v>
      </c>
      <c r="F766" s="313" t="s">
        <v>1096</v>
      </c>
      <c r="G766" s="295"/>
      <c r="H766" s="275" t="s">
        <v>556</v>
      </c>
      <c r="I766" s="322">
        <v>7.0000000000000001E-3</v>
      </c>
      <c r="J766" s="290">
        <v>47.48</v>
      </c>
      <c r="K766" s="290">
        <f t="shared" si="27"/>
        <v>0.33235999999999999</v>
      </c>
      <c r="N766" s="45"/>
      <c r="O766" s="45"/>
      <c r="P766" s="45"/>
      <c r="Q766" s="45"/>
      <c r="R766" s="45"/>
      <c r="S766" s="45"/>
      <c r="T766" s="45"/>
      <c r="U766" s="45"/>
      <c r="V766" s="45"/>
      <c r="W766" s="45"/>
      <c r="X766" s="45"/>
    </row>
    <row r="767" spans="1:24" ht="15.75" customHeight="1" thickTop="1" thickBot="1" x14ac:dyDescent="0.25">
      <c r="A767" s="45"/>
      <c r="B767" s="332" t="s">
        <v>525</v>
      </c>
      <c r="C767" s="345" t="s">
        <v>630</v>
      </c>
      <c r="D767" s="274" t="s">
        <v>40</v>
      </c>
      <c r="E767" s="274" t="s">
        <v>906</v>
      </c>
      <c r="F767" s="313" t="s">
        <v>1096</v>
      </c>
      <c r="G767" s="295"/>
      <c r="H767" s="275" t="s">
        <v>574</v>
      </c>
      <c r="I767" s="322">
        <v>5.0000000000000001E-3</v>
      </c>
      <c r="J767" s="290">
        <v>77.53</v>
      </c>
      <c r="K767" s="290">
        <f t="shared" si="27"/>
        <v>0.38764999999999999</v>
      </c>
      <c r="N767" s="45"/>
      <c r="O767" s="45"/>
      <c r="P767" s="45"/>
      <c r="Q767" s="45"/>
      <c r="R767" s="45"/>
      <c r="S767" s="45"/>
      <c r="T767" s="45"/>
      <c r="U767" s="45"/>
      <c r="V767" s="45"/>
      <c r="W767" s="45"/>
      <c r="X767" s="45"/>
    </row>
    <row r="768" spans="1:24" ht="15.75" customHeight="1" thickTop="1" thickBot="1" x14ac:dyDescent="0.25">
      <c r="A768" s="45"/>
      <c r="B768" s="332" t="s">
        <v>525</v>
      </c>
      <c r="C768" s="345" t="s">
        <v>631</v>
      </c>
      <c r="D768" s="274" t="s">
        <v>40</v>
      </c>
      <c r="E768" s="274" t="s">
        <v>905</v>
      </c>
      <c r="F768" s="313" t="s">
        <v>1096</v>
      </c>
      <c r="G768" s="295"/>
      <c r="H768" s="275" t="s">
        <v>265</v>
      </c>
      <c r="I768" s="322">
        <v>1.5</v>
      </c>
      <c r="J768" s="290">
        <v>14.66</v>
      </c>
      <c r="K768" s="290">
        <f t="shared" si="27"/>
        <v>21.990000000000002</v>
      </c>
      <c r="N768" s="45"/>
      <c r="O768" s="45"/>
      <c r="P768" s="45"/>
      <c r="Q768" s="45"/>
      <c r="R768" s="45"/>
      <c r="S768" s="45"/>
      <c r="T768" s="45"/>
      <c r="U768" s="45"/>
      <c r="V768" s="45"/>
      <c r="W768" s="45"/>
      <c r="X768" s="45"/>
    </row>
    <row r="769" spans="1:24" ht="15.75" customHeight="1" thickTop="1" thickBot="1" x14ac:dyDescent="0.25">
      <c r="A769" s="45"/>
      <c r="B769" s="307"/>
      <c r="C769" s="307"/>
      <c r="D769" s="291"/>
      <c r="E769" s="291"/>
      <c r="F769" s="304" t="s">
        <v>527</v>
      </c>
      <c r="G769" s="300"/>
      <c r="H769" s="291" t="s">
        <v>528</v>
      </c>
      <c r="I769" s="323">
        <v>0</v>
      </c>
      <c r="J769" s="291" t="s">
        <v>529</v>
      </c>
      <c r="K769" s="292"/>
      <c r="N769" s="45"/>
      <c r="O769" s="45"/>
      <c r="P769" s="45"/>
      <c r="Q769" s="45"/>
      <c r="R769" s="45"/>
      <c r="S769" s="45"/>
      <c r="T769" s="45"/>
      <c r="U769" s="45"/>
      <c r="V769" s="45"/>
      <c r="W769" s="45"/>
      <c r="X769" s="45"/>
    </row>
    <row r="770" spans="1:24" ht="15.75" customHeight="1" thickTop="1" thickBot="1" x14ac:dyDescent="0.25">
      <c r="A770" s="45"/>
      <c r="B770" s="307"/>
      <c r="C770" s="307"/>
      <c r="D770" s="291"/>
      <c r="E770" s="291"/>
      <c r="F770" s="304" t="s">
        <v>530</v>
      </c>
      <c r="G770" s="300"/>
      <c r="H770" s="291"/>
      <c r="I770" s="304" t="s">
        <v>531</v>
      </c>
      <c r="J770" s="296"/>
      <c r="K770" s="292"/>
      <c r="N770" s="45"/>
      <c r="O770" s="45"/>
      <c r="P770" s="45"/>
      <c r="Q770" s="45"/>
      <c r="R770" s="45"/>
      <c r="S770" s="45"/>
      <c r="T770" s="45"/>
      <c r="U770" s="45"/>
      <c r="V770" s="45"/>
      <c r="W770" s="45"/>
      <c r="X770" s="45"/>
    </row>
    <row r="771" spans="1:24" ht="15.75" customHeight="1" x14ac:dyDescent="0.2">
      <c r="A771" s="45"/>
      <c r="B771" s="308" t="s">
        <v>1136</v>
      </c>
      <c r="C771" s="308"/>
      <c r="D771" s="297"/>
      <c r="E771" s="297"/>
      <c r="F771" s="308"/>
      <c r="G771" s="297"/>
      <c r="H771" s="297"/>
      <c r="I771" s="308"/>
      <c r="J771" s="297"/>
      <c r="K771" s="297"/>
      <c r="N771" s="45"/>
      <c r="O771" s="45"/>
      <c r="P771" s="45"/>
      <c r="Q771" s="45"/>
      <c r="R771" s="45"/>
      <c r="S771" s="45"/>
      <c r="T771" s="45"/>
      <c r="U771" s="45"/>
      <c r="V771" s="45"/>
      <c r="W771" s="45"/>
      <c r="X771" s="45"/>
    </row>
    <row r="772" spans="1:24" ht="15.75" customHeight="1" thickBot="1" x14ac:dyDescent="0.25">
      <c r="A772" s="45"/>
      <c r="B772" s="304" t="s">
        <v>1173</v>
      </c>
      <c r="C772" s="304"/>
      <c r="D772" s="304"/>
      <c r="E772" s="304"/>
      <c r="F772" s="304"/>
      <c r="G772" s="304"/>
      <c r="H772" s="304"/>
      <c r="I772" s="304"/>
      <c r="J772" s="304"/>
      <c r="K772" s="304"/>
      <c r="N772" s="45"/>
      <c r="O772" s="45"/>
      <c r="P772" s="45"/>
      <c r="Q772" s="45"/>
      <c r="R772" s="45"/>
      <c r="S772" s="45"/>
      <c r="T772" s="45"/>
      <c r="U772" s="45"/>
      <c r="V772" s="45"/>
      <c r="W772" s="45"/>
      <c r="X772" s="45"/>
    </row>
    <row r="773" spans="1:24" ht="15.75" customHeight="1" thickTop="1" x14ac:dyDescent="0.2">
      <c r="A773" s="45"/>
      <c r="B773" s="309"/>
      <c r="C773" s="309"/>
      <c r="D773" s="288"/>
      <c r="E773" s="288"/>
      <c r="F773" s="314"/>
      <c r="G773" s="301"/>
      <c r="H773" s="288"/>
      <c r="I773" s="309"/>
      <c r="J773" s="288"/>
      <c r="K773" s="288"/>
      <c r="N773" s="45"/>
      <c r="O773" s="45"/>
      <c r="P773" s="45"/>
      <c r="Q773" s="45"/>
      <c r="R773" s="45"/>
      <c r="S773" s="45"/>
      <c r="T773" s="45"/>
      <c r="U773" s="45"/>
      <c r="V773" s="45"/>
      <c r="W773" s="45"/>
      <c r="X773" s="45"/>
    </row>
    <row r="774" spans="1:24" ht="15.75" customHeight="1" thickTop="1" thickBot="1" x14ac:dyDescent="0.25">
      <c r="A774" s="45"/>
      <c r="B774" s="329" t="s">
        <v>2065</v>
      </c>
      <c r="C774" s="319" t="s">
        <v>27</v>
      </c>
      <c r="D774" s="282" t="s">
        <v>28</v>
      </c>
      <c r="E774" s="282" t="s">
        <v>29</v>
      </c>
      <c r="F774" s="310" t="s">
        <v>523</v>
      </c>
      <c r="G774" s="298"/>
      <c r="H774" s="283" t="s">
        <v>30</v>
      </c>
      <c r="I774" s="319" t="s">
        <v>31</v>
      </c>
      <c r="J774" s="284" t="s">
        <v>32</v>
      </c>
      <c r="K774" s="284" t="s">
        <v>34</v>
      </c>
      <c r="N774" s="45"/>
      <c r="O774" s="45"/>
      <c r="P774" s="45"/>
      <c r="Q774" s="45"/>
      <c r="R774" s="45"/>
      <c r="S774" s="45"/>
      <c r="T774" s="45"/>
      <c r="U774" s="45"/>
      <c r="V774" s="45"/>
      <c r="W774" s="45"/>
      <c r="X774" s="45"/>
    </row>
    <row r="775" spans="1:24" ht="15.75" customHeight="1" thickTop="1" thickBot="1" x14ac:dyDescent="0.25">
      <c r="A775" s="45"/>
      <c r="B775" s="330" t="s">
        <v>524</v>
      </c>
      <c r="C775" s="343" t="s">
        <v>17584</v>
      </c>
      <c r="D775" s="285" t="s">
        <v>73</v>
      </c>
      <c r="E775" s="285" t="s">
        <v>889</v>
      </c>
      <c r="F775" s="311" t="s">
        <v>552</v>
      </c>
      <c r="G775" s="294"/>
      <c r="H775" s="286" t="s">
        <v>83</v>
      </c>
      <c r="I775" s="326">
        <v>1</v>
      </c>
      <c r="J775" s="287">
        <f>SUM(K776:K782)</f>
        <v>54.212910000000001</v>
      </c>
      <c r="K775" s="287">
        <f>J775*I775</f>
        <v>54.212910000000001</v>
      </c>
      <c r="N775" s="45"/>
      <c r="O775" s="45"/>
      <c r="P775" s="45"/>
      <c r="Q775" s="45"/>
      <c r="R775" s="45"/>
      <c r="S775" s="45"/>
      <c r="T775" s="45"/>
      <c r="U775" s="45"/>
      <c r="V775" s="45"/>
      <c r="W775" s="45"/>
      <c r="X775" s="45"/>
    </row>
    <row r="776" spans="1:24" ht="15.75" customHeight="1" thickTop="1" thickBot="1" x14ac:dyDescent="0.25">
      <c r="A776" s="45"/>
      <c r="B776" s="312" t="s">
        <v>535</v>
      </c>
      <c r="C776" s="312">
        <v>88248</v>
      </c>
      <c r="D776" s="293" t="s">
        <v>50</v>
      </c>
      <c r="E776" s="293" t="s">
        <v>538</v>
      </c>
      <c r="F776" s="312" t="s">
        <v>2641</v>
      </c>
      <c r="G776" s="293"/>
      <c r="H776" s="293" t="s">
        <v>533</v>
      </c>
      <c r="I776" s="324">
        <v>0.5</v>
      </c>
      <c r="J776" s="302">
        <f>VLOOKUP(C776,COMPOSICAO!A:D,4,0)</f>
        <v>31.01</v>
      </c>
      <c r="K776" s="289">
        <f t="shared" ref="K776:K782" si="28">SUM(J776*I776)</f>
        <v>15.505000000000001</v>
      </c>
      <c r="N776" s="45"/>
      <c r="O776" s="45"/>
      <c r="P776" s="45"/>
      <c r="Q776" s="45"/>
      <c r="R776" s="45"/>
      <c r="S776" s="45"/>
      <c r="T776" s="45"/>
      <c r="U776" s="45"/>
      <c r="V776" s="45"/>
      <c r="W776" s="45"/>
      <c r="X776" s="45"/>
    </row>
    <row r="777" spans="1:24" ht="15.75" customHeight="1" thickTop="1" thickBot="1" x14ac:dyDescent="0.25">
      <c r="A777" s="45"/>
      <c r="B777" s="312" t="s">
        <v>535</v>
      </c>
      <c r="C777" s="312">
        <v>88267</v>
      </c>
      <c r="D777" s="293" t="s">
        <v>50</v>
      </c>
      <c r="E777" s="293" t="s">
        <v>536</v>
      </c>
      <c r="F777" s="312" t="s">
        <v>2641</v>
      </c>
      <c r="G777" s="293"/>
      <c r="H777" s="293" t="s">
        <v>533</v>
      </c>
      <c r="I777" s="324">
        <v>0.5</v>
      </c>
      <c r="J777" s="302">
        <f>VLOOKUP(C777,COMPOSICAO!A:D,4,0)</f>
        <v>37.07</v>
      </c>
      <c r="K777" s="289">
        <f t="shared" si="28"/>
        <v>18.535</v>
      </c>
      <c r="N777" s="45"/>
      <c r="O777" s="45"/>
      <c r="P777" s="45"/>
      <c r="Q777" s="45"/>
      <c r="R777" s="45"/>
      <c r="S777" s="45"/>
      <c r="T777" s="45"/>
      <c r="U777" s="45"/>
      <c r="V777" s="45"/>
      <c r="W777" s="45"/>
      <c r="X777" s="45"/>
    </row>
    <row r="778" spans="1:24" ht="15.75" customHeight="1" thickTop="1" thickBot="1" x14ac:dyDescent="0.25">
      <c r="A778" s="45"/>
      <c r="B778" s="332" t="s">
        <v>525</v>
      </c>
      <c r="C778" s="345" t="s">
        <v>630</v>
      </c>
      <c r="D778" s="274" t="s">
        <v>40</v>
      </c>
      <c r="E778" s="274" t="s">
        <v>906</v>
      </c>
      <c r="F778" s="313" t="s">
        <v>1096</v>
      </c>
      <c r="G778" s="295"/>
      <c r="H778" s="275" t="s">
        <v>574</v>
      </c>
      <c r="I778" s="325">
        <v>5.0000000000000001E-3</v>
      </c>
      <c r="J778" s="303">
        <v>77.53</v>
      </c>
      <c r="K778" s="290">
        <f t="shared" si="28"/>
        <v>0.38764999999999999</v>
      </c>
      <c r="N778" s="45"/>
      <c r="O778" s="45"/>
      <c r="P778" s="45"/>
      <c r="Q778" s="45"/>
      <c r="R778" s="45"/>
      <c r="S778" s="45"/>
      <c r="T778" s="45"/>
      <c r="U778" s="45"/>
      <c r="V778" s="45"/>
      <c r="W778" s="45"/>
      <c r="X778" s="45"/>
    </row>
    <row r="779" spans="1:24" ht="49.15" customHeight="1" thickTop="1" thickBot="1" x14ac:dyDescent="0.25">
      <c r="A779" s="45"/>
      <c r="B779" s="332" t="s">
        <v>525</v>
      </c>
      <c r="C779" s="345" t="s">
        <v>633</v>
      </c>
      <c r="D779" s="274" t="s">
        <v>40</v>
      </c>
      <c r="E779" s="274" t="s">
        <v>908</v>
      </c>
      <c r="F779" s="313" t="s">
        <v>1096</v>
      </c>
      <c r="G779" s="295"/>
      <c r="H779" s="275" t="s">
        <v>265</v>
      </c>
      <c r="I779" s="322">
        <v>1.5</v>
      </c>
      <c r="J779" s="290">
        <v>11.61</v>
      </c>
      <c r="K779" s="290">
        <f t="shared" si="28"/>
        <v>17.414999999999999</v>
      </c>
      <c r="N779" s="45"/>
      <c r="O779" s="45"/>
      <c r="P779" s="45"/>
      <c r="Q779" s="45"/>
      <c r="R779" s="45"/>
      <c r="S779" s="45"/>
      <c r="T779" s="45"/>
      <c r="U779" s="45"/>
      <c r="V779" s="45"/>
      <c r="W779" s="45"/>
      <c r="X779" s="45"/>
    </row>
    <row r="780" spans="1:24" ht="15.75" customHeight="1" thickTop="1" thickBot="1" x14ac:dyDescent="0.25">
      <c r="A780" s="45"/>
      <c r="B780" s="332" t="s">
        <v>525</v>
      </c>
      <c r="C780" s="345" t="s">
        <v>626</v>
      </c>
      <c r="D780" s="274" t="s">
        <v>40</v>
      </c>
      <c r="E780" s="274" t="s">
        <v>2724</v>
      </c>
      <c r="F780" s="313" t="s">
        <v>1096</v>
      </c>
      <c r="G780" s="295"/>
      <c r="H780" s="275" t="s">
        <v>556</v>
      </c>
      <c r="I780" s="322">
        <v>7.0000000000000001E-3</v>
      </c>
      <c r="J780" s="290">
        <v>47.48</v>
      </c>
      <c r="K780" s="290">
        <f t="shared" si="28"/>
        <v>0.33235999999999999</v>
      </c>
      <c r="N780" s="45"/>
      <c r="O780" s="45"/>
      <c r="P780" s="45"/>
      <c r="Q780" s="45"/>
      <c r="R780" s="45"/>
      <c r="S780" s="45"/>
      <c r="T780" s="45"/>
      <c r="U780" s="45"/>
      <c r="V780" s="45"/>
      <c r="W780" s="45"/>
      <c r="X780" s="45"/>
    </row>
    <row r="781" spans="1:24" ht="15.75" customHeight="1" thickTop="1" thickBot="1" x14ac:dyDescent="0.25">
      <c r="A781" s="45"/>
      <c r="B781" s="332" t="s">
        <v>525</v>
      </c>
      <c r="C781" s="345">
        <v>20084</v>
      </c>
      <c r="D781" s="274" t="s">
        <v>50</v>
      </c>
      <c r="E781" s="274" t="s">
        <v>1114</v>
      </c>
      <c r="F781" s="313" t="s">
        <v>1096</v>
      </c>
      <c r="G781" s="295"/>
      <c r="H781" s="275" t="s">
        <v>52</v>
      </c>
      <c r="I781" s="322">
        <v>1</v>
      </c>
      <c r="J781" s="290">
        <v>1.9</v>
      </c>
      <c r="K781" s="290">
        <f t="shared" si="28"/>
        <v>1.9</v>
      </c>
      <c r="N781" s="45"/>
      <c r="O781" s="45"/>
      <c r="P781" s="45"/>
      <c r="Q781" s="45"/>
      <c r="R781" s="45"/>
      <c r="S781" s="45"/>
      <c r="T781" s="45"/>
      <c r="U781" s="45"/>
      <c r="V781" s="45"/>
      <c r="W781" s="45"/>
      <c r="X781" s="45"/>
    </row>
    <row r="782" spans="1:24" ht="15.75" customHeight="1" thickTop="1" thickBot="1" x14ac:dyDescent="0.25">
      <c r="A782" s="45"/>
      <c r="B782" s="332" t="s">
        <v>525</v>
      </c>
      <c r="C782" s="345">
        <v>38383</v>
      </c>
      <c r="D782" s="274" t="s">
        <v>50</v>
      </c>
      <c r="E782" s="274" t="s">
        <v>1797</v>
      </c>
      <c r="F782" s="313" t="s">
        <v>1096</v>
      </c>
      <c r="G782" s="295"/>
      <c r="H782" s="275" t="s">
        <v>52</v>
      </c>
      <c r="I782" s="322">
        <v>7.0000000000000007E-2</v>
      </c>
      <c r="J782" s="290">
        <f>VLOOKUP(C782,INSUMO!A:E,5,0)</f>
        <v>1.97</v>
      </c>
      <c r="K782" s="290">
        <f t="shared" si="28"/>
        <v>0.13790000000000002</v>
      </c>
      <c r="N782" s="45"/>
      <c r="O782" s="45"/>
      <c r="P782" s="45"/>
      <c r="Q782" s="45"/>
      <c r="R782" s="45"/>
      <c r="S782" s="45"/>
      <c r="T782" s="45"/>
      <c r="U782" s="45"/>
      <c r="V782" s="45"/>
      <c r="W782" s="45"/>
      <c r="X782" s="45"/>
    </row>
    <row r="783" spans="1:24" ht="15.75" customHeight="1" thickTop="1" thickBot="1" x14ac:dyDescent="0.25">
      <c r="A783" s="45"/>
      <c r="B783" s="307"/>
      <c r="C783" s="307"/>
      <c r="D783" s="291"/>
      <c r="E783" s="291"/>
      <c r="F783" s="304" t="s">
        <v>527</v>
      </c>
      <c r="G783" s="300"/>
      <c r="H783" s="291" t="s">
        <v>528</v>
      </c>
      <c r="I783" s="323">
        <v>0</v>
      </c>
      <c r="J783" s="291" t="s">
        <v>529</v>
      </c>
      <c r="K783" s="292"/>
      <c r="N783" s="45"/>
      <c r="O783" s="45"/>
      <c r="P783" s="45"/>
      <c r="Q783" s="45"/>
      <c r="R783" s="45"/>
      <c r="S783" s="45"/>
      <c r="T783" s="45"/>
      <c r="U783" s="45"/>
      <c r="V783" s="45"/>
      <c r="W783" s="45"/>
      <c r="X783" s="45"/>
    </row>
    <row r="784" spans="1:24" ht="15.75" customHeight="1" thickTop="1" thickBot="1" x14ac:dyDescent="0.25">
      <c r="A784" s="45"/>
      <c r="B784" s="307"/>
      <c r="C784" s="307"/>
      <c r="D784" s="291"/>
      <c r="E784" s="291"/>
      <c r="F784" s="304" t="s">
        <v>530</v>
      </c>
      <c r="G784" s="300"/>
      <c r="H784" s="291"/>
      <c r="I784" s="304" t="s">
        <v>531</v>
      </c>
      <c r="J784" s="296"/>
      <c r="K784" s="292"/>
      <c r="N784" s="45"/>
      <c r="O784" s="45"/>
      <c r="P784" s="45"/>
      <c r="Q784" s="45"/>
      <c r="R784" s="45"/>
      <c r="S784" s="45"/>
      <c r="T784" s="45"/>
      <c r="U784" s="45"/>
      <c r="V784" s="45"/>
      <c r="W784" s="45"/>
      <c r="X784" s="45"/>
    </row>
    <row r="785" spans="1:24" ht="15.75" customHeight="1" x14ac:dyDescent="0.2">
      <c r="A785" s="45"/>
      <c r="B785" s="308" t="s">
        <v>1136</v>
      </c>
      <c r="C785" s="308"/>
      <c r="D785" s="297"/>
      <c r="E785" s="297"/>
      <c r="F785" s="308"/>
      <c r="G785" s="297"/>
      <c r="H785" s="297"/>
      <c r="I785" s="308"/>
      <c r="J785" s="297"/>
      <c r="K785" s="297"/>
      <c r="N785" s="45"/>
      <c r="O785" s="45"/>
      <c r="P785" s="45"/>
      <c r="Q785" s="45"/>
      <c r="R785" s="45"/>
      <c r="S785" s="45"/>
      <c r="T785" s="45"/>
      <c r="U785" s="45"/>
      <c r="V785" s="45"/>
      <c r="W785" s="45"/>
      <c r="X785" s="45"/>
    </row>
    <row r="786" spans="1:24" ht="15.75" customHeight="1" thickBot="1" x14ac:dyDescent="0.25">
      <c r="A786" s="45"/>
      <c r="B786" s="304" t="s">
        <v>1175</v>
      </c>
      <c r="C786" s="304"/>
      <c r="D786" s="304"/>
      <c r="E786" s="304"/>
      <c r="F786" s="304"/>
      <c r="G786" s="304"/>
      <c r="H786" s="304"/>
      <c r="I786" s="304"/>
      <c r="J786" s="304"/>
      <c r="K786" s="304"/>
      <c r="N786" s="45"/>
      <c r="O786" s="45"/>
      <c r="P786" s="45"/>
      <c r="Q786" s="45"/>
      <c r="R786" s="45"/>
      <c r="S786" s="45"/>
      <c r="T786" s="45"/>
      <c r="U786" s="45"/>
      <c r="V786" s="45"/>
      <c r="W786" s="45"/>
      <c r="X786" s="45"/>
    </row>
    <row r="787" spans="1:24" ht="15.75" customHeight="1" thickTop="1" x14ac:dyDescent="0.2">
      <c r="A787" s="45"/>
      <c r="B787" s="309"/>
      <c r="C787" s="309"/>
      <c r="D787" s="288"/>
      <c r="E787" s="288"/>
      <c r="F787" s="314"/>
      <c r="G787" s="301"/>
      <c r="H787" s="288"/>
      <c r="I787" s="309"/>
      <c r="J787" s="288"/>
      <c r="K787" s="288"/>
      <c r="N787" s="45"/>
      <c r="O787" s="45"/>
      <c r="P787" s="45"/>
      <c r="Q787" s="45"/>
      <c r="R787" s="45"/>
      <c r="S787" s="45"/>
      <c r="T787" s="45"/>
      <c r="U787" s="45"/>
      <c r="V787" s="45"/>
      <c r="W787" s="45"/>
      <c r="X787" s="45"/>
    </row>
    <row r="788" spans="1:24" ht="15.75" customHeight="1" thickTop="1" thickBot="1" x14ac:dyDescent="0.25">
      <c r="A788" s="45"/>
      <c r="B788" s="329" t="s">
        <v>2066</v>
      </c>
      <c r="C788" s="319" t="s">
        <v>27</v>
      </c>
      <c r="D788" s="282" t="s">
        <v>28</v>
      </c>
      <c r="E788" s="282" t="s">
        <v>29</v>
      </c>
      <c r="F788" s="310" t="s">
        <v>523</v>
      </c>
      <c r="G788" s="298"/>
      <c r="H788" s="283" t="s">
        <v>30</v>
      </c>
      <c r="I788" s="319" t="s">
        <v>31</v>
      </c>
      <c r="J788" s="284" t="s">
        <v>32</v>
      </c>
      <c r="K788" s="284" t="s">
        <v>34</v>
      </c>
      <c r="N788" s="45"/>
      <c r="O788" s="45"/>
      <c r="P788" s="45"/>
      <c r="Q788" s="45"/>
      <c r="R788" s="45"/>
      <c r="S788" s="45"/>
      <c r="T788" s="45"/>
      <c r="U788" s="45"/>
      <c r="V788" s="45"/>
      <c r="W788" s="45"/>
      <c r="X788" s="45"/>
    </row>
    <row r="789" spans="1:24" ht="15.75" customHeight="1" thickTop="1" thickBot="1" x14ac:dyDescent="0.25">
      <c r="A789" s="45"/>
      <c r="B789" s="330" t="s">
        <v>524</v>
      </c>
      <c r="C789" s="343" t="s">
        <v>17585</v>
      </c>
      <c r="D789" s="285" t="s">
        <v>73</v>
      </c>
      <c r="E789" s="285" t="s">
        <v>888</v>
      </c>
      <c r="F789" s="311" t="s">
        <v>534</v>
      </c>
      <c r="G789" s="294"/>
      <c r="H789" s="286" t="s">
        <v>83</v>
      </c>
      <c r="I789" s="320">
        <v>1</v>
      </c>
      <c r="J789" s="287">
        <f>SUM(K790:K796)</f>
        <v>46.30791</v>
      </c>
      <c r="K789" s="287">
        <f>J789*I789</f>
        <v>46.30791</v>
      </c>
      <c r="N789" s="45"/>
      <c r="O789" s="45"/>
      <c r="P789" s="45"/>
      <c r="Q789" s="45"/>
      <c r="R789" s="45"/>
      <c r="S789" s="45"/>
      <c r="T789" s="45"/>
      <c r="U789" s="45"/>
      <c r="V789" s="45"/>
      <c r="W789" s="45"/>
      <c r="X789" s="45"/>
    </row>
    <row r="790" spans="1:24" ht="15.75" customHeight="1" thickTop="1" thickBot="1" x14ac:dyDescent="0.25">
      <c r="A790" s="45"/>
      <c r="B790" s="331" t="s">
        <v>535</v>
      </c>
      <c r="C790" s="344">
        <v>88248</v>
      </c>
      <c r="D790" s="271" t="s">
        <v>50</v>
      </c>
      <c r="E790" s="271" t="s">
        <v>538</v>
      </c>
      <c r="F790" s="312" t="s">
        <v>2641</v>
      </c>
      <c r="G790" s="293"/>
      <c r="H790" s="272" t="s">
        <v>533</v>
      </c>
      <c r="I790" s="321">
        <v>0.5</v>
      </c>
      <c r="J790" s="302">
        <f>VLOOKUP(C790,COMPOSICAO!A:D,4,0)</f>
        <v>31.01</v>
      </c>
      <c r="K790" s="289">
        <f t="shared" ref="K790:K796" si="29">SUM(J790*I790)</f>
        <v>15.505000000000001</v>
      </c>
      <c r="N790" s="45"/>
      <c r="O790" s="45"/>
      <c r="P790" s="45"/>
      <c r="Q790" s="45"/>
      <c r="R790" s="45"/>
      <c r="S790" s="45"/>
      <c r="T790" s="45"/>
      <c r="U790" s="45"/>
      <c r="V790" s="45"/>
      <c r="W790" s="45"/>
      <c r="X790" s="45"/>
    </row>
    <row r="791" spans="1:24" ht="15.75" customHeight="1" thickTop="1" thickBot="1" x14ac:dyDescent="0.25">
      <c r="A791" s="45"/>
      <c r="B791" s="331" t="s">
        <v>535</v>
      </c>
      <c r="C791" s="344">
        <v>88267</v>
      </c>
      <c r="D791" s="271" t="s">
        <v>50</v>
      </c>
      <c r="E791" s="271" t="s">
        <v>536</v>
      </c>
      <c r="F791" s="312" t="s">
        <v>2641</v>
      </c>
      <c r="G791" s="293"/>
      <c r="H791" s="272" t="s">
        <v>533</v>
      </c>
      <c r="I791" s="321">
        <v>0.5</v>
      </c>
      <c r="J791" s="302">
        <f>VLOOKUP(C791,COMPOSICAO!A:D,4,0)</f>
        <v>37.07</v>
      </c>
      <c r="K791" s="289">
        <f t="shared" si="29"/>
        <v>18.535</v>
      </c>
      <c r="N791" s="45"/>
      <c r="O791" s="45"/>
      <c r="P791" s="45"/>
      <c r="Q791" s="45"/>
      <c r="R791" s="45"/>
      <c r="S791" s="45"/>
      <c r="T791" s="45"/>
      <c r="U791" s="45"/>
      <c r="V791" s="45"/>
      <c r="W791" s="45"/>
      <c r="X791" s="45"/>
    </row>
    <row r="792" spans="1:24" ht="15.75" customHeight="1" thickTop="1" thickBot="1" x14ac:dyDescent="0.25">
      <c r="A792" s="45"/>
      <c r="B792" s="332" t="s">
        <v>525</v>
      </c>
      <c r="C792" s="345">
        <v>38383</v>
      </c>
      <c r="D792" s="274" t="s">
        <v>50</v>
      </c>
      <c r="E792" s="274" t="s">
        <v>1797</v>
      </c>
      <c r="F792" s="313" t="s">
        <v>1096</v>
      </c>
      <c r="G792" s="295"/>
      <c r="H792" s="275" t="s">
        <v>52</v>
      </c>
      <c r="I792" s="322">
        <v>7.0000000000000007E-2</v>
      </c>
      <c r="J792" s="290">
        <f>VLOOKUP(C792,INSUMO!A:E,5,0)</f>
        <v>1.97</v>
      </c>
      <c r="K792" s="290">
        <f t="shared" si="29"/>
        <v>0.13790000000000002</v>
      </c>
      <c r="N792" s="45"/>
      <c r="O792" s="45"/>
      <c r="P792" s="45"/>
      <c r="Q792" s="45"/>
      <c r="R792" s="45"/>
      <c r="S792" s="45"/>
      <c r="T792" s="45"/>
      <c r="U792" s="45"/>
      <c r="V792" s="45"/>
      <c r="W792" s="45"/>
      <c r="X792" s="45"/>
    </row>
    <row r="793" spans="1:24" ht="15.75" customHeight="1" thickTop="1" thickBot="1" x14ac:dyDescent="0.25">
      <c r="A793" s="45"/>
      <c r="B793" s="332" t="s">
        <v>525</v>
      </c>
      <c r="C793" s="345" t="s">
        <v>626</v>
      </c>
      <c r="D793" s="274" t="s">
        <v>40</v>
      </c>
      <c r="E793" s="274" t="s">
        <v>2724</v>
      </c>
      <c r="F793" s="313" t="s">
        <v>1096</v>
      </c>
      <c r="G793" s="295"/>
      <c r="H793" s="275" t="s">
        <v>556</v>
      </c>
      <c r="I793" s="322">
        <v>7.0000000000000001E-3</v>
      </c>
      <c r="J793" s="290">
        <v>47.48</v>
      </c>
      <c r="K793" s="290">
        <f t="shared" si="29"/>
        <v>0.33235999999999999</v>
      </c>
      <c r="N793" s="45"/>
      <c r="O793" s="45"/>
      <c r="P793" s="45"/>
      <c r="Q793" s="45"/>
      <c r="R793" s="45"/>
      <c r="S793" s="45"/>
      <c r="T793" s="45"/>
      <c r="U793" s="45"/>
      <c r="V793" s="45"/>
      <c r="W793" s="45"/>
      <c r="X793" s="45"/>
    </row>
    <row r="794" spans="1:24" ht="15.75" customHeight="1" thickTop="1" thickBot="1" x14ac:dyDescent="0.25">
      <c r="A794" s="45"/>
      <c r="B794" s="332" t="s">
        <v>525</v>
      </c>
      <c r="C794" s="345" t="s">
        <v>632</v>
      </c>
      <c r="D794" s="274" t="s">
        <v>40</v>
      </c>
      <c r="E794" s="274" t="s">
        <v>907</v>
      </c>
      <c r="F794" s="313" t="s">
        <v>1096</v>
      </c>
      <c r="G794" s="295"/>
      <c r="H794" s="275" t="s">
        <v>265</v>
      </c>
      <c r="I794" s="325">
        <v>1.5</v>
      </c>
      <c r="J794" s="303">
        <v>6.34</v>
      </c>
      <c r="K794" s="290">
        <f t="shared" si="29"/>
        <v>9.51</v>
      </c>
      <c r="N794" s="45"/>
      <c r="O794" s="45"/>
      <c r="P794" s="45"/>
      <c r="Q794" s="45"/>
      <c r="R794" s="45"/>
      <c r="S794" s="45"/>
      <c r="T794" s="45"/>
      <c r="U794" s="45"/>
      <c r="V794" s="45"/>
      <c r="W794" s="45"/>
      <c r="X794" s="45"/>
    </row>
    <row r="795" spans="1:24" ht="15.75" customHeight="1" thickTop="1" thickBot="1" x14ac:dyDescent="0.25">
      <c r="A795" s="45"/>
      <c r="B795" s="313" t="s">
        <v>525</v>
      </c>
      <c r="C795" s="313" t="s">
        <v>630</v>
      </c>
      <c r="D795" s="295" t="s">
        <v>40</v>
      </c>
      <c r="E795" s="295" t="s">
        <v>906</v>
      </c>
      <c r="F795" s="313" t="s">
        <v>1096</v>
      </c>
      <c r="G795" s="295"/>
      <c r="H795" s="295" t="s">
        <v>574</v>
      </c>
      <c r="I795" s="325">
        <v>5.0000000000000001E-3</v>
      </c>
      <c r="J795" s="303">
        <v>77.53</v>
      </c>
      <c r="K795" s="290">
        <f t="shared" si="29"/>
        <v>0.38764999999999999</v>
      </c>
      <c r="N795" s="45"/>
      <c r="O795" s="45"/>
      <c r="P795" s="45"/>
      <c r="Q795" s="45"/>
      <c r="R795" s="45"/>
      <c r="S795" s="45"/>
      <c r="T795" s="45"/>
      <c r="U795" s="45"/>
      <c r="V795" s="45"/>
      <c r="W795" s="45"/>
      <c r="X795" s="45"/>
    </row>
    <row r="796" spans="1:24" ht="15.75" customHeight="1" thickTop="1" thickBot="1" x14ac:dyDescent="0.25">
      <c r="A796" s="45"/>
      <c r="B796" s="313" t="s">
        <v>525</v>
      </c>
      <c r="C796" s="313">
        <v>20084</v>
      </c>
      <c r="D796" s="295" t="s">
        <v>50</v>
      </c>
      <c r="E796" s="295" t="s">
        <v>1114</v>
      </c>
      <c r="F796" s="313" t="s">
        <v>1096</v>
      </c>
      <c r="G796" s="295"/>
      <c r="H796" s="295" t="s">
        <v>52</v>
      </c>
      <c r="I796" s="325">
        <v>1</v>
      </c>
      <c r="J796" s="290">
        <v>1.9</v>
      </c>
      <c r="K796" s="290">
        <f t="shared" si="29"/>
        <v>1.9</v>
      </c>
      <c r="N796" s="45"/>
      <c r="O796" s="45"/>
      <c r="P796" s="45"/>
      <c r="Q796" s="45"/>
      <c r="R796" s="45"/>
      <c r="S796" s="45"/>
      <c r="T796" s="45"/>
      <c r="U796" s="45"/>
      <c r="V796" s="45"/>
      <c r="W796" s="45"/>
      <c r="X796" s="45"/>
    </row>
    <row r="797" spans="1:24" ht="15.75" customHeight="1" thickTop="1" thickBot="1" x14ac:dyDescent="0.25">
      <c r="A797" s="45"/>
      <c r="B797" s="307"/>
      <c r="C797" s="307"/>
      <c r="D797" s="291"/>
      <c r="E797" s="291"/>
      <c r="F797" s="307" t="s">
        <v>527</v>
      </c>
      <c r="G797" s="292"/>
      <c r="H797" s="291" t="s">
        <v>528</v>
      </c>
      <c r="I797" s="323">
        <v>0</v>
      </c>
      <c r="J797" s="291" t="s">
        <v>529</v>
      </c>
      <c r="K797" s="292"/>
      <c r="N797" s="45"/>
      <c r="O797" s="45"/>
      <c r="P797" s="45"/>
      <c r="Q797" s="45"/>
      <c r="R797" s="45"/>
      <c r="S797" s="45"/>
      <c r="T797" s="45"/>
      <c r="U797" s="45"/>
      <c r="V797" s="45"/>
      <c r="W797" s="45"/>
      <c r="X797" s="45"/>
    </row>
    <row r="798" spans="1:24" ht="15.75" customHeight="1" thickTop="1" thickBot="1" x14ac:dyDescent="0.25">
      <c r="A798" s="45"/>
      <c r="B798" s="307"/>
      <c r="C798" s="307"/>
      <c r="D798" s="291"/>
      <c r="E798" s="291"/>
      <c r="F798" s="304" t="s">
        <v>530</v>
      </c>
      <c r="G798" s="300"/>
      <c r="H798" s="291"/>
      <c r="I798" s="304" t="s">
        <v>531</v>
      </c>
      <c r="J798" s="296"/>
      <c r="K798" s="292"/>
      <c r="N798" s="45"/>
      <c r="O798" s="45"/>
      <c r="P798" s="45"/>
      <c r="Q798" s="45"/>
      <c r="R798" s="45"/>
      <c r="S798" s="45"/>
      <c r="T798" s="45"/>
      <c r="U798" s="45"/>
      <c r="V798" s="45"/>
      <c r="W798" s="45"/>
      <c r="X798" s="45"/>
    </row>
    <row r="799" spans="1:24" ht="15.75" customHeight="1" x14ac:dyDescent="0.2">
      <c r="A799" s="45"/>
      <c r="B799" s="308" t="s">
        <v>1136</v>
      </c>
      <c r="C799" s="308"/>
      <c r="D799" s="297"/>
      <c r="E799" s="297"/>
      <c r="F799" s="308"/>
      <c r="G799" s="297"/>
      <c r="H799" s="297"/>
      <c r="I799" s="308"/>
      <c r="J799" s="297"/>
      <c r="K799" s="297"/>
      <c r="N799" s="45"/>
      <c r="O799" s="45"/>
      <c r="P799" s="45"/>
      <c r="Q799" s="45"/>
      <c r="R799" s="45"/>
      <c r="S799" s="45"/>
      <c r="T799" s="45"/>
      <c r="U799" s="45"/>
      <c r="V799" s="45"/>
      <c r="W799" s="45"/>
      <c r="X799" s="45"/>
    </row>
    <row r="800" spans="1:24" ht="15.75" customHeight="1" thickBot="1" x14ac:dyDescent="0.25">
      <c r="A800" s="45"/>
      <c r="B800" s="304" t="s">
        <v>1174</v>
      </c>
      <c r="C800" s="304"/>
      <c r="D800" s="304"/>
      <c r="E800" s="304"/>
      <c r="F800" s="304"/>
      <c r="G800" s="304"/>
      <c r="H800" s="304"/>
      <c r="I800" s="304"/>
      <c r="J800" s="304"/>
      <c r="K800" s="304"/>
      <c r="N800" s="45"/>
      <c r="O800" s="45"/>
      <c r="P800" s="45"/>
      <c r="Q800" s="45"/>
      <c r="R800" s="45"/>
      <c r="S800" s="45"/>
      <c r="T800" s="45"/>
      <c r="U800" s="45"/>
      <c r="V800" s="45"/>
      <c r="W800" s="45"/>
      <c r="X800" s="45"/>
    </row>
    <row r="801" spans="1:24" ht="15.75" customHeight="1" thickTop="1" x14ac:dyDescent="0.2">
      <c r="A801" s="45"/>
      <c r="B801" s="309"/>
      <c r="C801" s="309"/>
      <c r="D801" s="288"/>
      <c r="E801" s="288"/>
      <c r="F801" s="314"/>
      <c r="G801" s="301"/>
      <c r="H801" s="288"/>
      <c r="I801" s="309"/>
      <c r="J801" s="288"/>
      <c r="K801" s="288"/>
      <c r="N801" s="45"/>
      <c r="O801" s="45"/>
      <c r="P801" s="45"/>
      <c r="Q801" s="45"/>
      <c r="R801" s="45"/>
      <c r="S801" s="45"/>
      <c r="T801" s="45"/>
      <c r="U801" s="45"/>
      <c r="V801" s="45"/>
      <c r="W801" s="45"/>
      <c r="X801" s="45"/>
    </row>
    <row r="802" spans="1:24" ht="15.75" customHeight="1" thickTop="1" thickBot="1" x14ac:dyDescent="0.25">
      <c r="A802" s="45"/>
      <c r="B802" s="329" t="s">
        <v>2073</v>
      </c>
      <c r="C802" s="319" t="s">
        <v>27</v>
      </c>
      <c r="D802" s="282" t="s">
        <v>28</v>
      </c>
      <c r="E802" s="282" t="s">
        <v>29</v>
      </c>
      <c r="F802" s="310" t="s">
        <v>523</v>
      </c>
      <c r="G802" s="298"/>
      <c r="H802" s="283" t="s">
        <v>30</v>
      </c>
      <c r="I802" s="319" t="s">
        <v>31</v>
      </c>
      <c r="J802" s="284" t="s">
        <v>32</v>
      </c>
      <c r="K802" s="284" t="s">
        <v>34</v>
      </c>
      <c r="N802" s="45"/>
      <c r="O802" s="45"/>
      <c r="P802" s="45"/>
      <c r="Q802" s="45"/>
      <c r="R802" s="45"/>
      <c r="S802" s="45"/>
      <c r="T802" s="45"/>
      <c r="U802" s="45"/>
      <c r="V802" s="45"/>
      <c r="W802" s="45"/>
      <c r="X802" s="45"/>
    </row>
    <row r="803" spans="1:24" ht="15.75" customHeight="1" thickTop="1" thickBot="1" x14ac:dyDescent="0.25">
      <c r="A803" s="45"/>
      <c r="B803" s="330" t="s">
        <v>524</v>
      </c>
      <c r="C803" s="343" t="s">
        <v>17586</v>
      </c>
      <c r="D803" s="285" t="s">
        <v>73</v>
      </c>
      <c r="E803" s="285" t="s">
        <v>1082</v>
      </c>
      <c r="F803" s="311" t="s">
        <v>534</v>
      </c>
      <c r="G803" s="294"/>
      <c r="H803" s="286" t="s">
        <v>52</v>
      </c>
      <c r="I803" s="320">
        <v>1</v>
      </c>
      <c r="J803" s="287">
        <f>SUM(K804:K805)</f>
        <v>5.3970000000000002</v>
      </c>
      <c r="K803" s="287">
        <f>J803*I803</f>
        <v>5.3970000000000002</v>
      </c>
      <c r="N803" s="45"/>
      <c r="O803" s="45"/>
      <c r="P803" s="45"/>
      <c r="Q803" s="45"/>
      <c r="R803" s="45"/>
      <c r="S803" s="45"/>
      <c r="T803" s="45"/>
      <c r="U803" s="45"/>
      <c r="V803" s="45"/>
      <c r="W803" s="45"/>
      <c r="X803" s="45"/>
    </row>
    <row r="804" spans="1:24" ht="15.75" customHeight="1" thickTop="1" thickBot="1" x14ac:dyDescent="0.25">
      <c r="A804" s="45"/>
      <c r="B804" s="331" t="s">
        <v>535</v>
      </c>
      <c r="C804" s="344">
        <v>88267</v>
      </c>
      <c r="D804" s="271" t="s">
        <v>50</v>
      </c>
      <c r="E804" s="271" t="s">
        <v>536</v>
      </c>
      <c r="F804" s="312" t="s">
        <v>2641</v>
      </c>
      <c r="G804" s="293"/>
      <c r="H804" s="272" t="s">
        <v>533</v>
      </c>
      <c r="I804" s="321">
        <v>0.1</v>
      </c>
      <c r="J804" s="302">
        <f>VLOOKUP(C804,COMPOSICAO!A:D,4,0)</f>
        <v>37.07</v>
      </c>
      <c r="K804" s="289">
        <f>SUM(J804*I804)</f>
        <v>3.7070000000000003</v>
      </c>
      <c r="N804" s="45"/>
      <c r="O804" s="45"/>
      <c r="P804" s="45"/>
      <c r="Q804" s="45"/>
      <c r="R804" s="45"/>
      <c r="S804" s="45"/>
      <c r="T804" s="45"/>
      <c r="U804" s="45"/>
      <c r="V804" s="45"/>
      <c r="W804" s="45"/>
      <c r="X804" s="45"/>
    </row>
    <row r="805" spans="1:24" ht="15.75" customHeight="1" thickTop="1" thickBot="1" x14ac:dyDescent="0.25">
      <c r="A805" s="45"/>
      <c r="B805" s="332" t="s">
        <v>525</v>
      </c>
      <c r="C805" s="345">
        <v>296</v>
      </c>
      <c r="D805" s="274" t="s">
        <v>50</v>
      </c>
      <c r="E805" s="274" t="s">
        <v>623</v>
      </c>
      <c r="F805" s="313" t="s">
        <v>1096</v>
      </c>
      <c r="G805" s="295"/>
      <c r="H805" s="275" t="s">
        <v>52</v>
      </c>
      <c r="I805" s="325">
        <v>1</v>
      </c>
      <c r="J805" s="290">
        <f>VLOOKUP(C805,INSUMO!A:E,5,0)</f>
        <v>1.69</v>
      </c>
      <c r="K805" s="290">
        <f>SUM(J805*I805)</f>
        <v>1.69</v>
      </c>
      <c r="N805" s="45"/>
      <c r="O805" s="45"/>
      <c r="P805" s="45"/>
      <c r="Q805" s="45"/>
      <c r="R805" s="45"/>
      <c r="S805" s="45"/>
      <c r="T805" s="45"/>
      <c r="U805" s="45"/>
      <c r="V805" s="45"/>
      <c r="W805" s="45"/>
      <c r="X805" s="45"/>
    </row>
    <row r="806" spans="1:24" ht="15.75" customHeight="1" thickTop="1" thickBot="1" x14ac:dyDescent="0.25">
      <c r="A806" s="45"/>
      <c r="B806" s="307"/>
      <c r="C806" s="307"/>
      <c r="D806" s="291"/>
      <c r="E806" s="291"/>
      <c r="F806" s="304" t="s">
        <v>527</v>
      </c>
      <c r="G806" s="300"/>
      <c r="H806" s="291" t="s">
        <v>528</v>
      </c>
      <c r="I806" s="323">
        <v>0</v>
      </c>
      <c r="J806" s="291" t="s">
        <v>529</v>
      </c>
      <c r="K806" s="292"/>
      <c r="N806" s="45"/>
      <c r="O806" s="45"/>
      <c r="P806" s="45"/>
      <c r="Q806" s="45"/>
      <c r="R806" s="45"/>
      <c r="S806" s="45"/>
      <c r="T806" s="45"/>
      <c r="U806" s="45"/>
      <c r="V806" s="45"/>
      <c r="W806" s="45"/>
      <c r="X806" s="45"/>
    </row>
    <row r="807" spans="1:24" ht="15.75" customHeight="1" thickTop="1" thickBot="1" x14ac:dyDescent="0.25">
      <c r="A807" s="45"/>
      <c r="B807" s="307"/>
      <c r="C807" s="307"/>
      <c r="D807" s="291"/>
      <c r="E807" s="291"/>
      <c r="F807" s="304" t="s">
        <v>530</v>
      </c>
      <c r="G807" s="300"/>
      <c r="H807" s="291"/>
      <c r="I807" s="304" t="s">
        <v>531</v>
      </c>
      <c r="J807" s="296"/>
      <c r="K807" s="292"/>
      <c r="N807" s="45"/>
      <c r="O807" s="45"/>
      <c r="P807" s="45"/>
      <c r="Q807" s="45"/>
      <c r="R807" s="45"/>
      <c r="S807" s="45"/>
      <c r="T807" s="45"/>
      <c r="U807" s="45"/>
      <c r="V807" s="45"/>
      <c r="W807" s="45"/>
      <c r="X807" s="45"/>
    </row>
    <row r="808" spans="1:24" ht="15.75" customHeight="1" x14ac:dyDescent="0.2">
      <c r="A808" s="45"/>
      <c r="B808" s="308" t="s">
        <v>1136</v>
      </c>
      <c r="C808" s="308"/>
      <c r="D808" s="297"/>
      <c r="E808" s="297"/>
      <c r="F808" s="308"/>
      <c r="G808" s="297"/>
      <c r="H808" s="297"/>
      <c r="I808" s="308"/>
      <c r="J808" s="297"/>
      <c r="K808" s="297"/>
      <c r="N808" s="45"/>
      <c r="O808" s="45"/>
      <c r="P808" s="45"/>
      <c r="Q808" s="45"/>
      <c r="R808" s="45"/>
      <c r="S808" s="45"/>
      <c r="T808" s="45"/>
      <c r="U808" s="45"/>
      <c r="V808" s="45"/>
      <c r="W808" s="45"/>
      <c r="X808" s="45"/>
    </row>
    <row r="809" spans="1:24" ht="15.75" customHeight="1" thickBot="1" x14ac:dyDescent="0.25">
      <c r="A809" s="45"/>
      <c r="B809" s="304" t="s">
        <v>1176</v>
      </c>
      <c r="C809" s="304"/>
      <c r="D809" s="304"/>
      <c r="E809" s="304"/>
      <c r="F809" s="304"/>
      <c r="G809" s="304"/>
      <c r="H809" s="304"/>
      <c r="I809" s="304"/>
      <c r="J809" s="304"/>
      <c r="K809" s="304"/>
      <c r="N809" s="45"/>
      <c r="O809" s="45"/>
      <c r="P809" s="45"/>
      <c r="Q809" s="45"/>
      <c r="R809" s="45"/>
      <c r="S809" s="45"/>
      <c r="T809" s="45"/>
      <c r="U809" s="45"/>
      <c r="V809" s="45"/>
      <c r="W809" s="45"/>
      <c r="X809" s="45"/>
    </row>
    <row r="810" spans="1:24" ht="15.75" customHeight="1" thickTop="1" x14ac:dyDescent="0.2">
      <c r="A810" s="45"/>
      <c r="B810" s="309"/>
      <c r="C810" s="309"/>
      <c r="D810" s="288"/>
      <c r="E810" s="288"/>
      <c r="F810" s="314"/>
      <c r="G810" s="301"/>
      <c r="H810" s="288"/>
      <c r="I810" s="309"/>
      <c r="J810" s="288"/>
      <c r="K810" s="288"/>
      <c r="N810" s="45"/>
      <c r="O810" s="45"/>
      <c r="P810" s="45"/>
      <c r="Q810" s="45"/>
      <c r="R810" s="45"/>
      <c r="S810" s="45"/>
      <c r="T810" s="45"/>
      <c r="U810" s="45"/>
      <c r="V810" s="45"/>
      <c r="W810" s="45"/>
      <c r="X810" s="45"/>
    </row>
    <row r="811" spans="1:24" ht="15.75" customHeight="1" thickTop="1" thickBot="1" x14ac:dyDescent="0.25">
      <c r="A811" s="45"/>
      <c r="B811" s="329" t="s">
        <v>2079</v>
      </c>
      <c r="C811" s="319" t="s">
        <v>27</v>
      </c>
      <c r="D811" s="282" t="s">
        <v>28</v>
      </c>
      <c r="E811" s="282" t="s">
        <v>29</v>
      </c>
      <c r="F811" s="310" t="s">
        <v>523</v>
      </c>
      <c r="G811" s="298"/>
      <c r="H811" s="283" t="s">
        <v>30</v>
      </c>
      <c r="I811" s="310" t="s">
        <v>31</v>
      </c>
      <c r="J811" s="298" t="s">
        <v>32</v>
      </c>
      <c r="K811" s="284" t="s">
        <v>34</v>
      </c>
      <c r="N811" s="45"/>
      <c r="O811" s="45"/>
      <c r="P811" s="45"/>
      <c r="Q811" s="45"/>
      <c r="R811" s="45"/>
      <c r="S811" s="45"/>
      <c r="T811" s="45"/>
      <c r="U811" s="45"/>
      <c r="V811" s="45"/>
      <c r="W811" s="45"/>
      <c r="X811" s="45"/>
    </row>
    <row r="812" spans="1:24" ht="15.75" customHeight="1" thickTop="1" thickBot="1" x14ac:dyDescent="0.25">
      <c r="A812" s="45"/>
      <c r="B812" s="330" t="s">
        <v>524</v>
      </c>
      <c r="C812" s="343" t="s">
        <v>17587</v>
      </c>
      <c r="D812" s="285" t="s">
        <v>73</v>
      </c>
      <c r="E812" s="285" t="s">
        <v>1000</v>
      </c>
      <c r="F812" s="311" t="s">
        <v>552</v>
      </c>
      <c r="G812" s="294"/>
      <c r="H812" s="286" t="s">
        <v>52</v>
      </c>
      <c r="I812" s="320">
        <v>1</v>
      </c>
      <c r="J812" s="287">
        <f>SUM(K813:K816)</f>
        <v>5061.9254000000001</v>
      </c>
      <c r="K812" s="287">
        <f>J812*I812</f>
        <v>5061.9254000000001</v>
      </c>
      <c r="N812" s="45"/>
      <c r="O812" s="45"/>
      <c r="P812" s="45"/>
      <c r="Q812" s="45"/>
      <c r="R812" s="45"/>
      <c r="S812" s="45"/>
      <c r="T812" s="45"/>
      <c r="U812" s="45"/>
      <c r="V812" s="45"/>
      <c r="W812" s="45"/>
      <c r="X812" s="45"/>
    </row>
    <row r="813" spans="1:24" ht="15.75" customHeight="1" thickTop="1" thickBot="1" x14ac:dyDescent="0.25">
      <c r="A813" s="45"/>
      <c r="B813" s="331" t="s">
        <v>535</v>
      </c>
      <c r="C813" s="344">
        <v>96536</v>
      </c>
      <c r="D813" s="271" t="s">
        <v>50</v>
      </c>
      <c r="E813" s="271" t="s">
        <v>1116</v>
      </c>
      <c r="F813" s="312" t="s">
        <v>548</v>
      </c>
      <c r="G813" s="293"/>
      <c r="H813" s="272" t="s">
        <v>43</v>
      </c>
      <c r="I813" s="321">
        <v>20.3</v>
      </c>
      <c r="J813" s="302">
        <f>VLOOKUP(C813,COMPOSICAO!A:D,4,0)</f>
        <v>83.99</v>
      </c>
      <c r="K813" s="289">
        <f>SUM(J813*I813)</f>
        <v>1704.9969999999998</v>
      </c>
      <c r="N813" s="45"/>
      <c r="O813" s="45"/>
      <c r="P813" s="45"/>
      <c r="Q813" s="45"/>
      <c r="R813" s="45"/>
      <c r="S813" s="45"/>
      <c r="T813" s="45"/>
      <c r="U813" s="45"/>
      <c r="V813" s="45"/>
      <c r="W813" s="45"/>
      <c r="X813" s="45"/>
    </row>
    <row r="814" spans="1:24" ht="15.75" customHeight="1" thickTop="1" thickBot="1" x14ac:dyDescent="0.25">
      <c r="A814" s="45"/>
      <c r="B814" s="331" t="s">
        <v>535</v>
      </c>
      <c r="C814" s="344">
        <v>101617</v>
      </c>
      <c r="D814" s="271" t="s">
        <v>50</v>
      </c>
      <c r="E814" s="271" t="s">
        <v>1117</v>
      </c>
      <c r="F814" s="312" t="s">
        <v>557</v>
      </c>
      <c r="G814" s="293"/>
      <c r="H814" s="272" t="s">
        <v>43</v>
      </c>
      <c r="I814" s="321">
        <v>5</v>
      </c>
      <c r="J814" s="302">
        <f>VLOOKUP(C814,COMPOSICAO!A:D,4,0)</f>
        <v>4.76</v>
      </c>
      <c r="K814" s="289">
        <f t="shared" ref="K814:K816" si="30">SUM(J814*I814)</f>
        <v>23.799999999999997</v>
      </c>
      <c r="N814" s="45"/>
      <c r="O814" s="45"/>
      <c r="P814" s="45"/>
      <c r="Q814" s="45"/>
      <c r="R814" s="45"/>
      <c r="S814" s="45"/>
      <c r="T814" s="45"/>
      <c r="U814" s="45"/>
      <c r="V814" s="45"/>
      <c r="W814" s="45"/>
      <c r="X814" s="45"/>
    </row>
    <row r="815" spans="1:24" ht="15.75" customHeight="1" thickTop="1" thickBot="1" x14ac:dyDescent="0.25">
      <c r="A815" s="45"/>
      <c r="B815" s="331" t="s">
        <v>535</v>
      </c>
      <c r="C815" s="344">
        <v>93358</v>
      </c>
      <c r="D815" s="271" t="s">
        <v>50</v>
      </c>
      <c r="E815" s="271" t="s">
        <v>1244</v>
      </c>
      <c r="F815" s="312" t="s">
        <v>2664</v>
      </c>
      <c r="G815" s="293"/>
      <c r="H815" s="272" t="s">
        <v>61</v>
      </c>
      <c r="I815" s="321">
        <v>15</v>
      </c>
      <c r="J815" s="302">
        <f>VLOOKUP(C815,COMPOSICAO!A:D,4,0)</f>
        <v>120.69</v>
      </c>
      <c r="K815" s="289">
        <f t="shared" si="30"/>
        <v>1810.35</v>
      </c>
      <c r="N815" s="45"/>
      <c r="O815" s="45"/>
      <c r="P815" s="45"/>
      <c r="Q815" s="45"/>
      <c r="R815" s="45"/>
      <c r="S815" s="45"/>
      <c r="T815" s="45"/>
      <c r="U815" s="45"/>
      <c r="V815" s="45"/>
      <c r="W815" s="45"/>
      <c r="X815" s="45"/>
    </row>
    <row r="816" spans="1:24" ht="15.75" customHeight="1" thickTop="1" thickBot="1" x14ac:dyDescent="0.25">
      <c r="A816" s="45"/>
      <c r="B816" s="331" t="s">
        <v>535</v>
      </c>
      <c r="C816" s="344">
        <v>103801</v>
      </c>
      <c r="D816" s="271" t="s">
        <v>50</v>
      </c>
      <c r="E816" s="271" t="s">
        <v>1115</v>
      </c>
      <c r="F816" s="312" t="s">
        <v>548</v>
      </c>
      <c r="G816" s="293"/>
      <c r="H816" s="272" t="s">
        <v>61</v>
      </c>
      <c r="I816" s="321">
        <v>2.16</v>
      </c>
      <c r="J816" s="302">
        <f>VLOOKUP(C816,COMPOSICAO!A:D,4,0)</f>
        <v>704.99</v>
      </c>
      <c r="K816" s="289">
        <f t="shared" si="30"/>
        <v>1522.7784000000001</v>
      </c>
      <c r="N816" s="45"/>
      <c r="O816" s="45"/>
      <c r="P816" s="45"/>
      <c r="Q816" s="45"/>
      <c r="R816" s="45"/>
      <c r="S816" s="45"/>
      <c r="T816" s="45"/>
      <c r="U816" s="45"/>
      <c r="V816" s="45"/>
      <c r="W816" s="45"/>
      <c r="X816" s="45"/>
    </row>
    <row r="817" spans="1:24" ht="15.75" customHeight="1" thickTop="1" thickBot="1" x14ac:dyDescent="0.25">
      <c r="A817" s="45"/>
      <c r="B817" s="307"/>
      <c r="C817" s="307"/>
      <c r="D817" s="291"/>
      <c r="E817" s="291"/>
      <c r="F817" s="304" t="s">
        <v>527</v>
      </c>
      <c r="G817" s="300"/>
      <c r="H817" s="291" t="s">
        <v>528</v>
      </c>
      <c r="I817" s="327">
        <v>0</v>
      </c>
      <c r="J817" s="296" t="s">
        <v>529</v>
      </c>
      <c r="K817" s="292"/>
      <c r="N817" s="45"/>
      <c r="O817" s="45"/>
      <c r="P817" s="45"/>
      <c r="Q817" s="45"/>
      <c r="R817" s="45"/>
      <c r="S817" s="45"/>
      <c r="T817" s="45"/>
      <c r="U817" s="45"/>
      <c r="V817" s="45"/>
      <c r="W817" s="45"/>
      <c r="X817" s="45"/>
    </row>
    <row r="818" spans="1:24" ht="15.75" customHeight="1" thickTop="1" thickBot="1" x14ac:dyDescent="0.25">
      <c r="A818" s="45"/>
      <c r="B818" s="307"/>
      <c r="C818" s="307"/>
      <c r="D818" s="291"/>
      <c r="E818" s="291"/>
      <c r="F818" s="304" t="s">
        <v>530</v>
      </c>
      <c r="G818" s="300"/>
      <c r="H818" s="291"/>
      <c r="I818" s="304" t="s">
        <v>531</v>
      </c>
      <c r="J818" s="296"/>
      <c r="K818" s="292"/>
      <c r="N818" s="45"/>
      <c r="O818" s="45"/>
      <c r="P818" s="45"/>
      <c r="Q818" s="45"/>
      <c r="R818" s="45"/>
      <c r="S818" s="45"/>
      <c r="T818" s="45"/>
      <c r="U818" s="45"/>
      <c r="V818" s="45"/>
      <c r="W818" s="45"/>
      <c r="X818" s="45"/>
    </row>
    <row r="819" spans="1:24" ht="15.75" customHeight="1" x14ac:dyDescent="0.2">
      <c r="A819" s="45"/>
      <c r="B819" s="308" t="s">
        <v>1136</v>
      </c>
      <c r="C819" s="308"/>
      <c r="D819" s="297"/>
      <c r="E819" s="297"/>
      <c r="F819" s="308"/>
      <c r="G819" s="297"/>
      <c r="H819" s="297"/>
      <c r="I819" s="308"/>
      <c r="J819" s="297"/>
      <c r="K819" s="297"/>
      <c r="N819" s="45"/>
      <c r="O819" s="45"/>
      <c r="P819" s="45"/>
      <c r="Q819" s="45"/>
      <c r="R819" s="45"/>
      <c r="S819" s="45"/>
      <c r="T819" s="45"/>
      <c r="U819" s="45"/>
      <c r="V819" s="45"/>
      <c r="W819" s="45"/>
      <c r="X819" s="45"/>
    </row>
    <row r="820" spans="1:24" ht="15.75" customHeight="1" thickBot="1" x14ac:dyDescent="0.25">
      <c r="A820" s="45"/>
      <c r="B820" s="304" t="s">
        <v>1177</v>
      </c>
      <c r="C820" s="304"/>
      <c r="D820" s="304"/>
      <c r="E820" s="304"/>
      <c r="F820" s="304"/>
      <c r="G820" s="304"/>
      <c r="H820" s="304"/>
      <c r="I820" s="304"/>
      <c r="J820" s="304"/>
      <c r="K820" s="304"/>
      <c r="N820" s="45"/>
      <c r="O820" s="45"/>
      <c r="P820" s="45"/>
      <c r="Q820" s="45"/>
      <c r="R820" s="45"/>
      <c r="S820" s="45"/>
      <c r="T820" s="45"/>
      <c r="U820" s="45"/>
      <c r="V820" s="45"/>
      <c r="W820" s="45"/>
      <c r="X820" s="45"/>
    </row>
    <row r="821" spans="1:24" ht="15.75" customHeight="1" thickTop="1" x14ac:dyDescent="0.2">
      <c r="A821" s="45"/>
      <c r="B821" s="309"/>
      <c r="C821" s="309"/>
      <c r="D821" s="288"/>
      <c r="E821" s="288"/>
      <c r="F821" s="314"/>
      <c r="G821" s="301"/>
      <c r="H821" s="288"/>
      <c r="I821" s="309"/>
      <c r="J821" s="288"/>
      <c r="K821" s="288"/>
      <c r="N821" s="45"/>
      <c r="O821" s="45"/>
      <c r="P821" s="45"/>
      <c r="Q821" s="45"/>
      <c r="R821" s="45"/>
      <c r="S821" s="45"/>
      <c r="T821" s="45"/>
      <c r="U821" s="45"/>
      <c r="V821" s="45"/>
      <c r="W821" s="45"/>
      <c r="X821" s="45"/>
    </row>
    <row r="822" spans="1:24" ht="15.75" customHeight="1" thickTop="1" thickBot="1" x14ac:dyDescent="0.25">
      <c r="A822" s="45"/>
      <c r="B822" s="329" t="s">
        <v>2353</v>
      </c>
      <c r="C822" s="319" t="s">
        <v>27</v>
      </c>
      <c r="D822" s="282" t="s">
        <v>28</v>
      </c>
      <c r="E822" s="282" t="s">
        <v>29</v>
      </c>
      <c r="F822" s="310" t="s">
        <v>523</v>
      </c>
      <c r="G822" s="298"/>
      <c r="H822" s="283" t="s">
        <v>30</v>
      </c>
      <c r="I822" s="310" t="s">
        <v>31</v>
      </c>
      <c r="J822" s="298" t="s">
        <v>32</v>
      </c>
      <c r="K822" s="284" t="s">
        <v>34</v>
      </c>
      <c r="N822" s="45"/>
      <c r="O822" s="45"/>
      <c r="P822" s="45"/>
      <c r="Q822" s="45"/>
      <c r="R822" s="45"/>
      <c r="S822" s="45"/>
      <c r="T822" s="45"/>
      <c r="U822" s="45"/>
      <c r="V822" s="45"/>
      <c r="W822" s="45"/>
      <c r="X822" s="45"/>
    </row>
    <row r="823" spans="1:24" ht="15.75" customHeight="1" thickTop="1" thickBot="1" x14ac:dyDescent="0.25">
      <c r="A823" s="45"/>
      <c r="B823" s="330" t="s">
        <v>524</v>
      </c>
      <c r="C823" s="343" t="s">
        <v>17588</v>
      </c>
      <c r="D823" s="285" t="s">
        <v>73</v>
      </c>
      <c r="E823" s="285" t="s">
        <v>1495</v>
      </c>
      <c r="F823" s="311" t="s">
        <v>534</v>
      </c>
      <c r="G823" s="294"/>
      <c r="H823" s="286" t="s">
        <v>83</v>
      </c>
      <c r="I823" s="320">
        <v>1</v>
      </c>
      <c r="J823" s="287">
        <f>SUM(K824:K829)</f>
        <v>122.91949000000001</v>
      </c>
      <c r="K823" s="287">
        <f>J823*I823</f>
        <v>122.91949000000001</v>
      </c>
      <c r="N823" s="45"/>
      <c r="O823" s="45"/>
      <c r="P823" s="45"/>
      <c r="Q823" s="45"/>
      <c r="R823" s="45"/>
      <c r="S823" s="45"/>
      <c r="T823" s="45"/>
      <c r="U823" s="45"/>
      <c r="V823" s="45"/>
      <c r="W823" s="45"/>
      <c r="X823" s="45"/>
    </row>
    <row r="824" spans="1:24" ht="15.75" customHeight="1" thickTop="1" thickBot="1" x14ac:dyDescent="0.25">
      <c r="A824" s="45"/>
      <c r="B824" s="331" t="s">
        <v>535</v>
      </c>
      <c r="C824" s="344">
        <v>88248</v>
      </c>
      <c r="D824" s="271" t="s">
        <v>50</v>
      </c>
      <c r="E824" s="271" t="s">
        <v>538</v>
      </c>
      <c r="F824" s="312" t="s">
        <v>2641</v>
      </c>
      <c r="G824" s="293"/>
      <c r="H824" s="272" t="s">
        <v>533</v>
      </c>
      <c r="I824" s="321">
        <v>0.9</v>
      </c>
      <c r="J824" s="302">
        <f>VLOOKUP(C824,COMPOSICAO!A:D,4,0)</f>
        <v>31.01</v>
      </c>
      <c r="K824" s="289">
        <f>SUM(J824*I824)</f>
        <v>27.909000000000002</v>
      </c>
      <c r="N824" s="45"/>
      <c r="O824" s="45"/>
      <c r="P824" s="45"/>
      <c r="Q824" s="45"/>
      <c r="R824" s="45"/>
      <c r="S824" s="45"/>
      <c r="T824" s="45"/>
      <c r="U824" s="45"/>
      <c r="V824" s="45"/>
      <c r="W824" s="45"/>
      <c r="X824" s="45"/>
    </row>
    <row r="825" spans="1:24" ht="15.75" customHeight="1" thickTop="1" thickBot="1" x14ac:dyDescent="0.25">
      <c r="A825" s="45"/>
      <c r="B825" s="331" t="s">
        <v>535</v>
      </c>
      <c r="C825" s="344">
        <v>88267</v>
      </c>
      <c r="D825" s="271" t="s">
        <v>50</v>
      </c>
      <c r="E825" s="271" t="s">
        <v>536</v>
      </c>
      <c r="F825" s="312" t="s">
        <v>2641</v>
      </c>
      <c r="G825" s="293"/>
      <c r="H825" s="272" t="s">
        <v>533</v>
      </c>
      <c r="I825" s="321">
        <v>0.9</v>
      </c>
      <c r="J825" s="302">
        <f>VLOOKUP(C825,COMPOSICAO!A:D,4,0)</f>
        <v>37.07</v>
      </c>
      <c r="K825" s="289">
        <f>SUM(J825*I825)</f>
        <v>33.363</v>
      </c>
      <c r="N825" s="45"/>
      <c r="O825" s="45"/>
      <c r="P825" s="45"/>
      <c r="Q825" s="45"/>
      <c r="R825" s="45"/>
      <c r="S825" s="45"/>
      <c r="T825" s="45"/>
      <c r="U825" s="45"/>
      <c r="V825" s="45"/>
      <c r="W825" s="45"/>
      <c r="X825" s="45"/>
    </row>
    <row r="826" spans="1:24" ht="15.75" customHeight="1" thickTop="1" thickBot="1" x14ac:dyDescent="0.25">
      <c r="A826" s="45"/>
      <c r="B826" s="332" t="s">
        <v>525</v>
      </c>
      <c r="C826" s="345">
        <v>38383</v>
      </c>
      <c r="D826" s="274" t="s">
        <v>50</v>
      </c>
      <c r="E826" s="274" t="s">
        <v>1797</v>
      </c>
      <c r="F826" s="313" t="s">
        <v>1096</v>
      </c>
      <c r="G826" s="295"/>
      <c r="H826" s="275" t="s">
        <v>52</v>
      </c>
      <c r="I826" s="322">
        <v>0.1</v>
      </c>
      <c r="J826" s="290">
        <f>VLOOKUP(C826,INSUMO!A:E,5,0)</f>
        <v>1.97</v>
      </c>
      <c r="K826" s="290">
        <f>SUM(J826*I826)</f>
        <v>0.19700000000000001</v>
      </c>
      <c r="N826" s="45"/>
      <c r="O826" s="45"/>
      <c r="P826" s="45"/>
      <c r="Q826" s="45"/>
      <c r="R826" s="45"/>
      <c r="S826" s="45"/>
      <c r="T826" s="45"/>
      <c r="U826" s="45"/>
      <c r="V826" s="45"/>
      <c r="W826" s="45"/>
      <c r="X826" s="45"/>
    </row>
    <row r="827" spans="1:24" ht="15.75" customHeight="1" thickTop="1" thickBot="1" x14ac:dyDescent="0.25">
      <c r="A827" s="45"/>
      <c r="B827" s="332" t="s">
        <v>525</v>
      </c>
      <c r="C827" s="345" t="s">
        <v>1800</v>
      </c>
      <c r="D827" s="274" t="s">
        <v>40</v>
      </c>
      <c r="E827" s="274" t="s">
        <v>1801</v>
      </c>
      <c r="F827" s="313" t="s">
        <v>1096</v>
      </c>
      <c r="G827" s="295"/>
      <c r="H827" s="275" t="s">
        <v>265</v>
      </c>
      <c r="I827" s="322">
        <v>1.4</v>
      </c>
      <c r="J827" s="290">
        <v>42.07</v>
      </c>
      <c r="K827" s="290">
        <f t="shared" ref="K827:K829" si="31">SUM(J827*I827)</f>
        <v>58.897999999999996</v>
      </c>
      <c r="N827" s="45"/>
      <c r="O827" s="45"/>
      <c r="P827" s="45"/>
      <c r="Q827" s="45"/>
      <c r="R827" s="45"/>
      <c r="S827" s="45"/>
      <c r="T827" s="45"/>
      <c r="U827" s="45"/>
      <c r="V827" s="45"/>
      <c r="W827" s="45"/>
      <c r="X827" s="45"/>
    </row>
    <row r="828" spans="1:24" ht="15.75" customHeight="1" thickTop="1" thickBot="1" x14ac:dyDescent="0.25">
      <c r="A828" s="45"/>
      <c r="B828" s="332" t="s">
        <v>525</v>
      </c>
      <c r="C828" s="345" t="s">
        <v>630</v>
      </c>
      <c r="D828" s="274" t="s">
        <v>40</v>
      </c>
      <c r="E828" s="274" t="s">
        <v>906</v>
      </c>
      <c r="F828" s="313" t="s">
        <v>1096</v>
      </c>
      <c r="G828" s="295"/>
      <c r="H828" s="275" t="s">
        <v>574</v>
      </c>
      <c r="I828" s="322">
        <v>1.7000000000000001E-2</v>
      </c>
      <c r="J828" s="290">
        <v>77.53</v>
      </c>
      <c r="K828" s="290">
        <f t="shared" si="31"/>
        <v>1.3180100000000001</v>
      </c>
      <c r="N828" s="45"/>
      <c r="O828" s="45"/>
      <c r="P828" s="45"/>
      <c r="Q828" s="45"/>
      <c r="R828" s="45"/>
      <c r="S828" s="45"/>
      <c r="T828" s="45"/>
      <c r="U828" s="45"/>
      <c r="V828" s="45"/>
      <c r="W828" s="45"/>
      <c r="X828" s="45"/>
    </row>
    <row r="829" spans="1:24" ht="15.75" customHeight="1" thickTop="1" thickBot="1" x14ac:dyDescent="0.25">
      <c r="A829" s="45"/>
      <c r="B829" s="332" t="s">
        <v>525</v>
      </c>
      <c r="C829" s="345" t="s">
        <v>626</v>
      </c>
      <c r="D829" s="274" t="s">
        <v>40</v>
      </c>
      <c r="E829" s="274" t="s">
        <v>2724</v>
      </c>
      <c r="F829" s="313" t="s">
        <v>1096</v>
      </c>
      <c r="G829" s="295"/>
      <c r="H829" s="275" t="s">
        <v>556</v>
      </c>
      <c r="I829" s="322">
        <v>2.5999999999999999E-2</v>
      </c>
      <c r="J829" s="290">
        <v>47.48</v>
      </c>
      <c r="K829" s="290">
        <f t="shared" si="31"/>
        <v>1.2344799999999998</v>
      </c>
      <c r="N829" s="45"/>
      <c r="O829" s="45"/>
      <c r="P829" s="45"/>
      <c r="Q829" s="45"/>
      <c r="R829" s="45"/>
      <c r="S829" s="45"/>
      <c r="T829" s="45"/>
      <c r="U829" s="45"/>
      <c r="V829" s="45"/>
      <c r="W829" s="45"/>
      <c r="X829" s="45"/>
    </row>
    <row r="830" spans="1:24" ht="15.75" customHeight="1" thickTop="1" thickBot="1" x14ac:dyDescent="0.25">
      <c r="A830" s="45"/>
      <c r="B830" s="307"/>
      <c r="C830" s="307"/>
      <c r="D830" s="291"/>
      <c r="E830" s="291"/>
      <c r="F830" s="304" t="s">
        <v>527</v>
      </c>
      <c r="G830" s="300"/>
      <c r="H830" s="291" t="s">
        <v>528</v>
      </c>
      <c r="I830" s="327">
        <v>0</v>
      </c>
      <c r="J830" s="296" t="s">
        <v>529</v>
      </c>
      <c r="K830" s="292"/>
      <c r="N830" s="45"/>
      <c r="O830" s="45"/>
      <c r="P830" s="45"/>
      <c r="Q830" s="45"/>
      <c r="R830" s="45"/>
      <c r="S830" s="45"/>
      <c r="T830" s="45"/>
      <c r="U830" s="45"/>
      <c r="V830" s="45"/>
      <c r="W830" s="45"/>
      <c r="X830" s="45"/>
    </row>
    <row r="831" spans="1:24" ht="15.75" customHeight="1" thickTop="1" thickBot="1" x14ac:dyDescent="0.25">
      <c r="A831" s="45"/>
      <c r="B831" s="307"/>
      <c r="C831" s="307"/>
      <c r="D831" s="291"/>
      <c r="E831" s="291"/>
      <c r="F831" s="304" t="s">
        <v>530</v>
      </c>
      <c r="G831" s="300"/>
      <c r="H831" s="291"/>
      <c r="I831" s="304" t="s">
        <v>531</v>
      </c>
      <c r="J831" s="296"/>
      <c r="K831" s="292"/>
      <c r="N831" s="45"/>
      <c r="O831" s="45"/>
      <c r="P831" s="45"/>
      <c r="Q831" s="45"/>
      <c r="R831" s="45"/>
      <c r="S831" s="45"/>
      <c r="T831" s="45"/>
      <c r="U831" s="45"/>
      <c r="V831" s="45"/>
      <c r="W831" s="45"/>
      <c r="X831" s="45"/>
    </row>
    <row r="832" spans="1:24" ht="15.75" customHeight="1" x14ac:dyDescent="0.2">
      <c r="A832" s="45"/>
      <c r="B832" s="308" t="s">
        <v>1136</v>
      </c>
      <c r="C832" s="308"/>
      <c r="D832" s="297"/>
      <c r="E832" s="297"/>
      <c r="F832" s="308"/>
      <c r="G832" s="297"/>
      <c r="H832" s="297"/>
      <c r="I832" s="308"/>
      <c r="J832" s="297"/>
      <c r="K832" s="297"/>
      <c r="N832" s="45"/>
      <c r="O832" s="45"/>
      <c r="P832" s="45"/>
      <c r="Q832" s="45"/>
      <c r="R832" s="45"/>
      <c r="S832" s="45"/>
      <c r="T832" s="45"/>
      <c r="U832" s="45"/>
      <c r="V832" s="45"/>
      <c r="W832" s="45"/>
      <c r="X832" s="45"/>
    </row>
    <row r="833" spans="1:24" ht="15.75" customHeight="1" thickBot="1" x14ac:dyDescent="0.25">
      <c r="A833" s="45"/>
      <c r="B833" s="304" t="s">
        <v>1802</v>
      </c>
      <c r="C833" s="304"/>
      <c r="D833" s="304"/>
      <c r="E833" s="304"/>
      <c r="F833" s="304"/>
      <c r="G833" s="304"/>
      <c r="H833" s="304"/>
      <c r="I833" s="304"/>
      <c r="J833" s="304"/>
      <c r="K833" s="304"/>
      <c r="N833" s="45"/>
      <c r="O833" s="45"/>
      <c r="P833" s="45"/>
      <c r="Q833" s="45"/>
      <c r="R833" s="45"/>
      <c r="S833" s="45"/>
      <c r="T833" s="45"/>
      <c r="U833" s="45"/>
      <c r="V833" s="45"/>
      <c r="W833" s="45"/>
      <c r="X833" s="45"/>
    </row>
    <row r="834" spans="1:24" ht="15.75" customHeight="1" thickTop="1" x14ac:dyDescent="0.2">
      <c r="A834" s="45"/>
      <c r="B834" s="309"/>
      <c r="C834" s="309"/>
      <c r="D834" s="288"/>
      <c r="E834" s="288"/>
      <c r="F834" s="314"/>
      <c r="G834" s="301"/>
      <c r="H834" s="288"/>
      <c r="I834" s="314"/>
      <c r="J834" s="301"/>
      <c r="K834" s="288"/>
      <c r="N834" s="45"/>
      <c r="O834" s="45"/>
      <c r="P834" s="45"/>
      <c r="Q834" s="45"/>
      <c r="R834" s="45"/>
      <c r="S834" s="45"/>
      <c r="T834" s="45"/>
      <c r="U834" s="45"/>
      <c r="V834" s="45"/>
      <c r="W834" s="45"/>
      <c r="X834" s="45"/>
    </row>
    <row r="835" spans="1:24" ht="15.75" customHeight="1" thickTop="1" thickBot="1" x14ac:dyDescent="0.25">
      <c r="A835" s="45"/>
      <c r="B835" s="329" t="s">
        <v>1692</v>
      </c>
      <c r="C835" s="319" t="s">
        <v>27</v>
      </c>
      <c r="D835" s="282" t="s">
        <v>28</v>
      </c>
      <c r="E835" s="282" t="s">
        <v>29</v>
      </c>
      <c r="F835" s="310" t="s">
        <v>523</v>
      </c>
      <c r="G835" s="298"/>
      <c r="H835" s="283" t="s">
        <v>30</v>
      </c>
      <c r="I835" s="319" t="s">
        <v>31</v>
      </c>
      <c r="J835" s="284" t="s">
        <v>32</v>
      </c>
      <c r="K835" s="284" t="s">
        <v>34</v>
      </c>
      <c r="N835" s="45"/>
      <c r="O835" s="45"/>
      <c r="P835" s="45"/>
      <c r="Q835" s="45"/>
      <c r="R835" s="45"/>
      <c r="S835" s="45"/>
      <c r="T835" s="45"/>
      <c r="U835" s="45"/>
      <c r="V835" s="45"/>
      <c r="W835" s="45"/>
      <c r="X835" s="45"/>
    </row>
    <row r="836" spans="1:24" ht="15.75" customHeight="1" thickTop="1" thickBot="1" x14ac:dyDescent="0.25">
      <c r="A836" s="45"/>
      <c r="B836" s="330" t="s">
        <v>524</v>
      </c>
      <c r="C836" s="343" t="s">
        <v>17589</v>
      </c>
      <c r="D836" s="285" t="s">
        <v>73</v>
      </c>
      <c r="E836" s="285" t="s">
        <v>1020</v>
      </c>
      <c r="F836" s="311" t="s">
        <v>534</v>
      </c>
      <c r="G836" s="294"/>
      <c r="H836" s="286" t="s">
        <v>231</v>
      </c>
      <c r="I836" s="320">
        <v>1</v>
      </c>
      <c r="J836" s="287">
        <f>SUM(K837:K838)</f>
        <v>843.6</v>
      </c>
      <c r="K836" s="287">
        <f>J836*I836</f>
        <v>843.6</v>
      </c>
      <c r="N836" s="45"/>
      <c r="O836" s="45"/>
      <c r="P836" s="45"/>
      <c r="Q836" s="45"/>
      <c r="R836" s="45"/>
      <c r="S836" s="45"/>
      <c r="T836" s="45"/>
      <c r="U836" s="45"/>
      <c r="V836" s="45"/>
      <c r="W836" s="45"/>
      <c r="X836" s="45"/>
    </row>
    <row r="837" spans="1:24" ht="15.75" customHeight="1" thickTop="1" thickBot="1" x14ac:dyDescent="0.25">
      <c r="A837" s="45"/>
      <c r="B837" s="331" t="s">
        <v>535</v>
      </c>
      <c r="C837" s="344">
        <v>99253</v>
      </c>
      <c r="D837" s="271" t="s">
        <v>50</v>
      </c>
      <c r="E837" s="271" t="s">
        <v>989</v>
      </c>
      <c r="F837" s="312" t="s">
        <v>2719</v>
      </c>
      <c r="G837" s="293"/>
      <c r="H837" s="272" t="s">
        <v>52</v>
      </c>
      <c r="I837" s="321">
        <v>1</v>
      </c>
      <c r="J837" s="302">
        <f>VLOOKUP(C837,COMPOSICAO!A:D,4,0)</f>
        <v>662.21</v>
      </c>
      <c r="K837" s="289">
        <f>SUM(J837*I837)</f>
        <v>662.21</v>
      </c>
      <c r="N837" s="45"/>
      <c r="O837" s="45"/>
      <c r="P837" s="45"/>
      <c r="Q837" s="45"/>
      <c r="R837" s="45"/>
      <c r="S837" s="45"/>
      <c r="T837" s="45"/>
      <c r="U837" s="45"/>
      <c r="V837" s="45"/>
      <c r="W837" s="45"/>
      <c r="X837" s="45"/>
    </row>
    <row r="838" spans="1:24" ht="15.75" customHeight="1" thickTop="1" thickBot="1" x14ac:dyDescent="0.25">
      <c r="A838" s="45"/>
      <c r="B838" s="332" t="s">
        <v>525</v>
      </c>
      <c r="C838" s="345">
        <v>2602</v>
      </c>
      <c r="D838" s="274" t="s">
        <v>42</v>
      </c>
      <c r="E838" s="274" t="s">
        <v>636</v>
      </c>
      <c r="F838" s="313" t="s">
        <v>1096</v>
      </c>
      <c r="G838" s="295"/>
      <c r="H838" s="275" t="s">
        <v>231</v>
      </c>
      <c r="I838" s="322">
        <v>1</v>
      </c>
      <c r="J838" s="290">
        <v>181.39</v>
      </c>
      <c r="K838" s="290">
        <f>SUM(J838*I838)</f>
        <v>181.39</v>
      </c>
      <c r="N838" s="45"/>
      <c r="O838" s="45"/>
      <c r="P838" s="45"/>
      <c r="Q838" s="45"/>
      <c r="R838" s="45"/>
      <c r="S838" s="45"/>
      <c r="T838" s="45"/>
      <c r="U838" s="45"/>
      <c r="V838" s="45"/>
      <c r="W838" s="45"/>
      <c r="X838" s="45"/>
    </row>
    <row r="839" spans="1:24" ht="15.75" customHeight="1" thickTop="1" thickBot="1" x14ac:dyDescent="0.25">
      <c r="A839" s="45"/>
      <c r="B839" s="307"/>
      <c r="C839" s="307"/>
      <c r="D839" s="291"/>
      <c r="E839" s="291"/>
      <c r="F839" s="304" t="s">
        <v>527</v>
      </c>
      <c r="G839" s="300"/>
      <c r="H839" s="291" t="s">
        <v>528</v>
      </c>
      <c r="I839" s="323">
        <v>0</v>
      </c>
      <c r="J839" s="291" t="s">
        <v>529</v>
      </c>
      <c r="K839" s="292"/>
      <c r="N839" s="45"/>
      <c r="O839" s="45"/>
      <c r="P839" s="45"/>
      <c r="Q839" s="45"/>
      <c r="R839" s="45"/>
      <c r="S839" s="45"/>
      <c r="T839" s="45"/>
      <c r="U839" s="45"/>
      <c r="V839" s="45"/>
      <c r="W839" s="45"/>
      <c r="X839" s="45"/>
    </row>
    <row r="840" spans="1:24" ht="15.75" customHeight="1" thickTop="1" thickBot="1" x14ac:dyDescent="0.25">
      <c r="A840" s="45"/>
      <c r="B840" s="307"/>
      <c r="C840" s="307"/>
      <c r="D840" s="291"/>
      <c r="E840" s="291"/>
      <c r="F840" s="304" t="s">
        <v>530</v>
      </c>
      <c r="G840" s="300"/>
      <c r="H840" s="291"/>
      <c r="I840" s="304" t="s">
        <v>531</v>
      </c>
      <c r="J840" s="296"/>
      <c r="K840" s="292"/>
      <c r="N840" s="45"/>
      <c r="O840" s="45"/>
      <c r="P840" s="45"/>
      <c r="Q840" s="45"/>
      <c r="R840" s="45"/>
      <c r="S840" s="45"/>
      <c r="T840" s="45"/>
      <c r="U840" s="45"/>
      <c r="V840" s="45"/>
      <c r="W840" s="45"/>
      <c r="X840" s="45"/>
    </row>
    <row r="841" spans="1:24" ht="15.75" customHeight="1" x14ac:dyDescent="0.2">
      <c r="A841" s="45"/>
      <c r="B841" s="308" t="s">
        <v>1136</v>
      </c>
      <c r="C841" s="308"/>
      <c r="D841" s="297"/>
      <c r="E841" s="297"/>
      <c r="F841" s="308"/>
      <c r="G841" s="297"/>
      <c r="H841" s="297"/>
      <c r="I841" s="308"/>
      <c r="J841" s="297"/>
      <c r="K841" s="297"/>
      <c r="N841" s="45"/>
      <c r="O841" s="45"/>
      <c r="P841" s="45"/>
      <c r="Q841" s="45"/>
      <c r="R841" s="45"/>
      <c r="S841" s="45"/>
      <c r="T841" s="45"/>
      <c r="U841" s="45"/>
      <c r="V841" s="45"/>
      <c r="W841" s="45"/>
      <c r="X841" s="45"/>
    </row>
    <row r="842" spans="1:24" ht="15.75" customHeight="1" thickBot="1" x14ac:dyDescent="0.25">
      <c r="A842" s="45"/>
      <c r="B842" s="304" t="s">
        <v>1178</v>
      </c>
      <c r="C842" s="304"/>
      <c r="D842" s="304"/>
      <c r="E842" s="304"/>
      <c r="F842" s="304"/>
      <c r="G842" s="304"/>
      <c r="H842" s="304"/>
      <c r="I842" s="304"/>
      <c r="J842" s="304"/>
      <c r="K842" s="304"/>
      <c r="N842" s="45"/>
      <c r="O842" s="45"/>
      <c r="P842" s="45"/>
      <c r="Q842" s="45"/>
      <c r="R842" s="45"/>
      <c r="S842" s="45"/>
      <c r="T842" s="45"/>
      <c r="U842" s="45"/>
      <c r="V842" s="45"/>
      <c r="W842" s="45"/>
      <c r="X842" s="45"/>
    </row>
    <row r="843" spans="1:24" ht="15.75" customHeight="1" thickTop="1" x14ac:dyDescent="0.2">
      <c r="A843" s="45"/>
      <c r="B843" s="309"/>
      <c r="C843" s="309"/>
      <c r="D843" s="288"/>
      <c r="E843" s="288"/>
      <c r="F843" s="314"/>
      <c r="G843" s="301"/>
      <c r="H843" s="288"/>
      <c r="I843" s="309"/>
      <c r="J843" s="288"/>
      <c r="K843" s="288"/>
      <c r="N843" s="45"/>
      <c r="O843" s="45"/>
      <c r="P843" s="45"/>
      <c r="Q843" s="45"/>
      <c r="R843" s="45"/>
      <c r="S843" s="45"/>
      <c r="T843" s="45"/>
      <c r="U843" s="45"/>
      <c r="V843" s="45"/>
      <c r="W843" s="45"/>
      <c r="X843" s="45"/>
    </row>
    <row r="844" spans="1:24" ht="15.75" customHeight="1" thickTop="1" thickBot="1" x14ac:dyDescent="0.25">
      <c r="A844" s="45"/>
      <c r="B844" s="329" t="s">
        <v>1696</v>
      </c>
      <c r="C844" s="319" t="s">
        <v>27</v>
      </c>
      <c r="D844" s="282" t="s">
        <v>28</v>
      </c>
      <c r="E844" s="282" t="s">
        <v>29</v>
      </c>
      <c r="F844" s="310" t="s">
        <v>523</v>
      </c>
      <c r="G844" s="298"/>
      <c r="H844" s="283" t="s">
        <v>30</v>
      </c>
      <c r="I844" s="319" t="s">
        <v>31</v>
      </c>
      <c r="J844" s="284" t="s">
        <v>32</v>
      </c>
      <c r="K844" s="284" t="s">
        <v>34</v>
      </c>
      <c r="N844" s="45"/>
      <c r="O844" s="45"/>
      <c r="P844" s="45"/>
      <c r="Q844" s="45"/>
      <c r="R844" s="45"/>
      <c r="S844" s="45"/>
      <c r="T844" s="45"/>
      <c r="U844" s="45"/>
      <c r="V844" s="45"/>
      <c r="W844" s="45"/>
      <c r="X844" s="45"/>
    </row>
    <row r="845" spans="1:24" ht="15.75" customHeight="1" thickTop="1" thickBot="1" x14ac:dyDescent="0.25">
      <c r="A845" s="45"/>
      <c r="B845" s="330" t="s">
        <v>524</v>
      </c>
      <c r="C845" s="343" t="s">
        <v>17590</v>
      </c>
      <c r="D845" s="285" t="s">
        <v>73</v>
      </c>
      <c r="E845" s="285" t="s">
        <v>2459</v>
      </c>
      <c r="F845" s="311" t="s">
        <v>534</v>
      </c>
      <c r="G845" s="294"/>
      <c r="H845" s="286" t="s">
        <v>83</v>
      </c>
      <c r="I845" s="326">
        <v>1</v>
      </c>
      <c r="J845" s="287">
        <f>SUM(K846:K848)</f>
        <v>269.97149999999999</v>
      </c>
      <c r="K845" s="287">
        <f>J845*I845</f>
        <v>269.97149999999999</v>
      </c>
      <c r="N845" s="45"/>
      <c r="O845" s="45"/>
      <c r="P845" s="45"/>
      <c r="Q845" s="45"/>
      <c r="R845" s="45"/>
      <c r="S845" s="45"/>
      <c r="T845" s="45"/>
      <c r="U845" s="45"/>
      <c r="V845" s="45"/>
      <c r="W845" s="45"/>
      <c r="X845" s="45"/>
    </row>
    <row r="846" spans="1:24" ht="15.75" customHeight="1" thickTop="1" thickBot="1" x14ac:dyDescent="0.25">
      <c r="A846" s="45"/>
      <c r="B846" s="331" t="s">
        <v>535</v>
      </c>
      <c r="C846" s="344">
        <v>88248</v>
      </c>
      <c r="D846" s="271" t="s">
        <v>50</v>
      </c>
      <c r="E846" s="271" t="s">
        <v>538</v>
      </c>
      <c r="F846" s="312" t="s">
        <v>2641</v>
      </c>
      <c r="G846" s="293"/>
      <c r="H846" s="272" t="s">
        <v>533</v>
      </c>
      <c r="I846" s="321">
        <v>1</v>
      </c>
      <c r="J846" s="302">
        <f>VLOOKUP(C846,COMPOSICAO!A:D,4,0)</f>
        <v>31.01</v>
      </c>
      <c r="K846" s="289">
        <f>SUM(J846*I846)</f>
        <v>31.01</v>
      </c>
      <c r="N846" s="45"/>
      <c r="O846" s="45"/>
      <c r="P846" s="45"/>
      <c r="Q846" s="45"/>
      <c r="R846" s="45"/>
      <c r="S846" s="45"/>
      <c r="T846" s="45"/>
      <c r="U846" s="45"/>
      <c r="V846" s="45"/>
      <c r="W846" s="45"/>
      <c r="X846" s="45"/>
    </row>
    <row r="847" spans="1:24" ht="15.75" customHeight="1" thickTop="1" thickBot="1" x14ac:dyDescent="0.25">
      <c r="A847" s="45"/>
      <c r="B847" s="331" t="s">
        <v>535</v>
      </c>
      <c r="C847" s="344">
        <v>88267</v>
      </c>
      <c r="D847" s="271" t="s">
        <v>50</v>
      </c>
      <c r="E847" s="271" t="s">
        <v>536</v>
      </c>
      <c r="F847" s="312" t="s">
        <v>2641</v>
      </c>
      <c r="G847" s="293"/>
      <c r="H847" s="272" t="s">
        <v>533</v>
      </c>
      <c r="I847" s="321">
        <v>0.5</v>
      </c>
      <c r="J847" s="302">
        <f>VLOOKUP(C847,COMPOSICAO!A:D,4,0)</f>
        <v>37.07</v>
      </c>
      <c r="K847" s="289">
        <f>SUM(J847*I847)</f>
        <v>18.535</v>
      </c>
      <c r="N847" s="45"/>
      <c r="O847" s="45"/>
      <c r="P847" s="45"/>
      <c r="Q847" s="45"/>
      <c r="R847" s="45"/>
      <c r="S847" s="45"/>
      <c r="T847" s="45"/>
      <c r="U847" s="45"/>
      <c r="V847" s="45"/>
      <c r="W847" s="45"/>
      <c r="X847" s="45"/>
    </row>
    <row r="848" spans="1:24" ht="15.75" customHeight="1" thickTop="1" thickBot="1" x14ac:dyDescent="0.25">
      <c r="A848" s="45"/>
      <c r="B848" s="332" t="s">
        <v>525</v>
      </c>
      <c r="C848" s="345" t="s">
        <v>2540</v>
      </c>
      <c r="D848" s="274" t="s">
        <v>40</v>
      </c>
      <c r="E848" s="274" t="s">
        <v>2541</v>
      </c>
      <c r="F848" s="313" t="s">
        <v>1096</v>
      </c>
      <c r="G848" s="295"/>
      <c r="H848" s="275" t="s">
        <v>265</v>
      </c>
      <c r="I848" s="322">
        <v>1.05</v>
      </c>
      <c r="J848" s="290">
        <v>209.93</v>
      </c>
      <c r="K848" s="290">
        <f>SUM(J848*I848)</f>
        <v>220.4265</v>
      </c>
      <c r="N848" s="45"/>
      <c r="O848" s="45"/>
      <c r="P848" s="45"/>
      <c r="Q848" s="45"/>
      <c r="R848" s="45"/>
      <c r="S848" s="45"/>
      <c r="T848" s="45"/>
      <c r="U848" s="45"/>
      <c r="V848" s="45"/>
      <c r="W848" s="45"/>
      <c r="X848" s="45"/>
    </row>
    <row r="849" spans="1:24" ht="15.75" customHeight="1" thickTop="1" thickBot="1" x14ac:dyDescent="0.25">
      <c r="A849" s="45"/>
      <c r="B849" s="307"/>
      <c r="C849" s="307"/>
      <c r="D849" s="291"/>
      <c r="E849" s="291"/>
      <c r="F849" s="304" t="s">
        <v>527</v>
      </c>
      <c r="G849" s="300"/>
      <c r="H849" s="291" t="s">
        <v>528</v>
      </c>
      <c r="I849" s="323">
        <v>0</v>
      </c>
      <c r="J849" s="291" t="s">
        <v>529</v>
      </c>
      <c r="K849" s="292"/>
      <c r="N849" s="45"/>
      <c r="O849" s="45"/>
      <c r="P849" s="45"/>
      <c r="Q849" s="45"/>
      <c r="R849" s="45"/>
      <c r="S849" s="45"/>
      <c r="T849" s="45"/>
      <c r="U849" s="45"/>
      <c r="V849" s="45"/>
      <c r="W849" s="45"/>
      <c r="X849" s="45"/>
    </row>
    <row r="850" spans="1:24" ht="15.75" customHeight="1" thickTop="1" thickBot="1" x14ac:dyDescent="0.25">
      <c r="A850" s="45"/>
      <c r="B850" s="307"/>
      <c r="C850" s="307"/>
      <c r="D850" s="291"/>
      <c r="E850" s="291"/>
      <c r="F850" s="304" t="s">
        <v>530</v>
      </c>
      <c r="G850" s="300"/>
      <c r="H850" s="291"/>
      <c r="I850" s="304" t="s">
        <v>531</v>
      </c>
      <c r="J850" s="296"/>
      <c r="K850" s="292"/>
      <c r="N850" s="45"/>
      <c r="O850" s="45"/>
      <c r="P850" s="45"/>
      <c r="Q850" s="45"/>
      <c r="R850" s="45"/>
      <c r="S850" s="45"/>
      <c r="T850" s="45"/>
      <c r="U850" s="45"/>
      <c r="V850" s="45"/>
      <c r="W850" s="45"/>
      <c r="X850" s="45"/>
    </row>
    <row r="851" spans="1:24" ht="15.75" customHeight="1" x14ac:dyDescent="0.2">
      <c r="A851" s="45"/>
      <c r="B851" s="308" t="s">
        <v>1136</v>
      </c>
      <c r="C851" s="308"/>
      <c r="D851" s="297"/>
      <c r="E851" s="297"/>
      <c r="F851" s="308"/>
      <c r="G851" s="297"/>
      <c r="H851" s="297"/>
      <c r="I851" s="308"/>
      <c r="J851" s="297"/>
      <c r="K851" s="297"/>
      <c r="N851" s="45"/>
      <c r="O851" s="45"/>
      <c r="P851" s="45"/>
      <c r="Q851" s="45"/>
      <c r="R851" s="45"/>
      <c r="S851" s="45"/>
      <c r="T851" s="45"/>
      <c r="U851" s="45"/>
      <c r="V851" s="45"/>
      <c r="W851" s="45"/>
      <c r="X851" s="45"/>
    </row>
    <row r="852" spans="1:24" ht="15.75" customHeight="1" thickBot="1" x14ac:dyDescent="0.25">
      <c r="A852" s="45"/>
      <c r="B852" s="304" t="s">
        <v>2542</v>
      </c>
      <c r="C852" s="304"/>
      <c r="D852" s="304"/>
      <c r="E852" s="304"/>
      <c r="F852" s="304"/>
      <c r="G852" s="304"/>
      <c r="H852" s="304"/>
      <c r="I852" s="304"/>
      <c r="J852" s="304"/>
      <c r="K852" s="304"/>
      <c r="N852" s="45"/>
      <c r="O852" s="45"/>
      <c r="P852" s="45"/>
      <c r="Q852" s="45"/>
      <c r="R852" s="45"/>
      <c r="S852" s="45"/>
      <c r="T852" s="45"/>
      <c r="U852" s="45"/>
      <c r="V852" s="45"/>
      <c r="W852" s="45"/>
      <c r="X852" s="45"/>
    </row>
    <row r="853" spans="1:24" ht="15.75" customHeight="1" thickTop="1" x14ac:dyDescent="0.2">
      <c r="A853" s="45"/>
      <c r="B853" s="309"/>
      <c r="C853" s="309"/>
      <c r="D853" s="288"/>
      <c r="E853" s="288"/>
      <c r="F853" s="314"/>
      <c r="G853" s="301"/>
      <c r="H853" s="288"/>
      <c r="I853" s="314"/>
      <c r="J853" s="301"/>
      <c r="K853" s="288"/>
      <c r="N853" s="45"/>
      <c r="O853" s="45"/>
      <c r="P853" s="45"/>
      <c r="Q853" s="45"/>
      <c r="R853" s="45"/>
      <c r="S853" s="45"/>
      <c r="T853" s="45"/>
      <c r="U853" s="45"/>
      <c r="V853" s="45"/>
      <c r="W853" s="45"/>
      <c r="X853" s="45"/>
    </row>
    <row r="854" spans="1:24" ht="15.75" customHeight="1" thickTop="1" thickBot="1" x14ac:dyDescent="0.25">
      <c r="A854" s="45"/>
      <c r="B854" s="329" t="s">
        <v>1698</v>
      </c>
      <c r="C854" s="319" t="s">
        <v>27</v>
      </c>
      <c r="D854" s="282" t="s">
        <v>28</v>
      </c>
      <c r="E854" s="282" t="s">
        <v>29</v>
      </c>
      <c r="F854" s="310" t="s">
        <v>523</v>
      </c>
      <c r="G854" s="298"/>
      <c r="H854" s="283" t="s">
        <v>30</v>
      </c>
      <c r="I854" s="319" t="s">
        <v>31</v>
      </c>
      <c r="J854" s="284" t="s">
        <v>32</v>
      </c>
      <c r="K854" s="284" t="s">
        <v>34</v>
      </c>
      <c r="N854" s="45"/>
      <c r="O854" s="45"/>
      <c r="P854" s="45"/>
      <c r="Q854" s="45"/>
      <c r="R854" s="45"/>
      <c r="S854" s="45"/>
      <c r="T854" s="45"/>
      <c r="U854" s="45"/>
      <c r="V854" s="45"/>
      <c r="W854" s="45"/>
      <c r="X854" s="45"/>
    </row>
    <row r="855" spans="1:24" ht="15.75" customHeight="1" thickTop="1" thickBot="1" x14ac:dyDescent="0.25">
      <c r="A855" s="45"/>
      <c r="B855" s="330" t="s">
        <v>524</v>
      </c>
      <c r="C855" s="343" t="s">
        <v>2460</v>
      </c>
      <c r="D855" s="285" t="s">
        <v>73</v>
      </c>
      <c r="E855" s="285" t="s">
        <v>2461</v>
      </c>
      <c r="F855" s="311" t="s">
        <v>534</v>
      </c>
      <c r="G855" s="294"/>
      <c r="H855" s="286" t="s">
        <v>83</v>
      </c>
      <c r="I855" s="320">
        <v>1</v>
      </c>
      <c r="J855" s="287">
        <f>SUM(K856:K858)</f>
        <v>49.545000000000002</v>
      </c>
      <c r="K855" s="287">
        <f>J855*I855</f>
        <v>49.545000000000002</v>
      </c>
      <c r="N855" s="45"/>
      <c r="O855" s="45"/>
      <c r="P855" s="45"/>
      <c r="Q855" s="45"/>
      <c r="R855" s="45"/>
      <c r="S855" s="45"/>
      <c r="T855" s="45"/>
      <c r="U855" s="45"/>
      <c r="V855" s="45"/>
      <c r="W855" s="45"/>
      <c r="X855" s="45"/>
    </row>
    <row r="856" spans="1:24" ht="15.75" customHeight="1" thickTop="1" thickBot="1" x14ac:dyDescent="0.25">
      <c r="A856" s="45"/>
      <c r="B856" s="331" t="s">
        <v>535</v>
      </c>
      <c r="C856" s="344">
        <v>88267</v>
      </c>
      <c r="D856" s="271" t="s">
        <v>50</v>
      </c>
      <c r="E856" s="271" t="s">
        <v>536</v>
      </c>
      <c r="F856" s="312" t="s">
        <v>2641</v>
      </c>
      <c r="G856" s="293"/>
      <c r="H856" s="272" t="s">
        <v>533</v>
      </c>
      <c r="I856" s="321">
        <v>0.5</v>
      </c>
      <c r="J856" s="302">
        <f>VLOOKUP(C856,COMPOSICAO!A:D,4,0)</f>
        <v>37.07</v>
      </c>
      <c r="K856" s="289">
        <f>SUM(J856*I856)</f>
        <v>18.535</v>
      </c>
      <c r="N856" s="45"/>
      <c r="O856" s="45"/>
      <c r="P856" s="45"/>
      <c r="Q856" s="45"/>
      <c r="R856" s="45"/>
      <c r="S856" s="45"/>
      <c r="T856" s="45"/>
      <c r="U856" s="45"/>
      <c r="V856" s="45"/>
      <c r="W856" s="45"/>
      <c r="X856" s="45"/>
    </row>
    <row r="857" spans="1:24" ht="15.75" customHeight="1" thickTop="1" thickBot="1" x14ac:dyDescent="0.25">
      <c r="A857" s="45"/>
      <c r="B857" s="331" t="s">
        <v>535</v>
      </c>
      <c r="C857" s="344">
        <v>88248</v>
      </c>
      <c r="D857" s="271" t="s">
        <v>50</v>
      </c>
      <c r="E857" s="271" t="s">
        <v>538</v>
      </c>
      <c r="F857" s="312" t="s">
        <v>2641</v>
      </c>
      <c r="G857" s="293"/>
      <c r="H857" s="272" t="s">
        <v>533</v>
      </c>
      <c r="I857" s="321">
        <v>1</v>
      </c>
      <c r="J857" s="302">
        <f>VLOOKUP(C857,COMPOSICAO!A:D,4,0)</f>
        <v>31.01</v>
      </c>
      <c r="K857" s="289">
        <f>SUM(J857*I857)</f>
        <v>31.01</v>
      </c>
      <c r="N857" s="45"/>
      <c r="O857" s="45"/>
      <c r="P857" s="45"/>
      <c r="Q857" s="45"/>
      <c r="R857" s="45"/>
      <c r="S857" s="45"/>
      <c r="T857" s="45"/>
      <c r="U857" s="45"/>
      <c r="V857" s="45"/>
      <c r="W857" s="45"/>
      <c r="X857" s="45"/>
    </row>
    <row r="858" spans="1:24" ht="15.75" customHeight="1" thickTop="1" thickBot="1" x14ac:dyDescent="0.25">
      <c r="A858" s="45"/>
      <c r="B858" s="332" t="s">
        <v>525</v>
      </c>
      <c r="C858" s="345" t="s">
        <v>2543</v>
      </c>
      <c r="D858" s="274" t="s">
        <v>40</v>
      </c>
      <c r="E858" s="274" t="s">
        <v>2544</v>
      </c>
      <c r="F858" s="313" t="s">
        <v>1096</v>
      </c>
      <c r="G858" s="295"/>
      <c r="H858" s="275" t="s">
        <v>265</v>
      </c>
      <c r="I858" s="322">
        <v>1.05</v>
      </c>
      <c r="J858" s="290"/>
      <c r="K858" s="290">
        <f>SUM(J858*I858)</f>
        <v>0</v>
      </c>
      <c r="N858" s="45"/>
      <c r="O858" s="45"/>
      <c r="P858" s="45"/>
      <c r="Q858" s="45"/>
      <c r="R858" s="45"/>
      <c r="S858" s="45"/>
      <c r="T858" s="45"/>
      <c r="U858" s="45"/>
      <c r="V858" s="45"/>
      <c r="W858" s="45"/>
      <c r="X858" s="45"/>
    </row>
    <row r="859" spans="1:24" ht="15.75" customHeight="1" thickTop="1" thickBot="1" x14ac:dyDescent="0.25">
      <c r="A859" s="45"/>
      <c r="B859" s="307"/>
      <c r="C859" s="307"/>
      <c r="D859" s="291"/>
      <c r="E859" s="291"/>
      <c r="F859" s="304" t="s">
        <v>527</v>
      </c>
      <c r="G859" s="300"/>
      <c r="H859" s="291" t="s">
        <v>528</v>
      </c>
      <c r="I859" s="327">
        <v>0</v>
      </c>
      <c r="J859" s="296" t="s">
        <v>529</v>
      </c>
      <c r="K859" s="292"/>
      <c r="N859" s="45"/>
      <c r="O859" s="45"/>
      <c r="P859" s="45"/>
      <c r="Q859" s="45"/>
      <c r="R859" s="45"/>
      <c r="S859" s="45"/>
      <c r="T859" s="45"/>
      <c r="U859" s="45"/>
      <c r="V859" s="45"/>
      <c r="W859" s="45"/>
      <c r="X859" s="45"/>
    </row>
    <row r="860" spans="1:24" ht="15.75" customHeight="1" thickTop="1" thickBot="1" x14ac:dyDescent="0.25">
      <c r="A860" s="45"/>
      <c r="B860" s="307"/>
      <c r="C860" s="307"/>
      <c r="D860" s="291"/>
      <c r="E860" s="291"/>
      <c r="F860" s="304" t="s">
        <v>530</v>
      </c>
      <c r="G860" s="300"/>
      <c r="H860" s="291"/>
      <c r="I860" s="304" t="s">
        <v>531</v>
      </c>
      <c r="J860" s="296"/>
      <c r="K860" s="292"/>
      <c r="N860" s="45"/>
      <c r="O860" s="45"/>
      <c r="P860" s="45"/>
      <c r="Q860" s="45"/>
      <c r="R860" s="45"/>
      <c r="S860" s="45"/>
      <c r="T860" s="45"/>
      <c r="U860" s="45"/>
      <c r="V860" s="45"/>
      <c r="W860" s="45"/>
      <c r="X860" s="45"/>
    </row>
    <row r="861" spans="1:24" ht="15.75" customHeight="1" x14ac:dyDescent="0.2">
      <c r="A861" s="45"/>
      <c r="B861" s="308" t="s">
        <v>1136</v>
      </c>
      <c r="C861" s="308"/>
      <c r="D861" s="297"/>
      <c r="E861" s="297"/>
      <c r="F861" s="308"/>
      <c r="G861" s="297"/>
      <c r="H861" s="297"/>
      <c r="I861" s="308"/>
      <c r="J861" s="297"/>
      <c r="K861" s="297"/>
      <c r="N861" s="45"/>
      <c r="O861" s="45"/>
      <c r="P861" s="45"/>
      <c r="Q861" s="45"/>
      <c r="R861" s="45"/>
      <c r="S861" s="45"/>
      <c r="T861" s="45"/>
      <c r="U861" s="45"/>
      <c r="V861" s="45"/>
      <c r="W861" s="45"/>
      <c r="X861" s="45"/>
    </row>
    <row r="862" spans="1:24" ht="15.75" customHeight="1" thickBot="1" x14ac:dyDescent="0.25">
      <c r="A862" s="45"/>
      <c r="B862" s="304" t="s">
        <v>2545</v>
      </c>
      <c r="C862" s="304"/>
      <c r="D862" s="304"/>
      <c r="E862" s="304"/>
      <c r="F862" s="304"/>
      <c r="G862" s="304"/>
      <c r="H862" s="304"/>
      <c r="I862" s="304"/>
      <c r="J862" s="304"/>
      <c r="K862" s="304"/>
      <c r="N862" s="45"/>
      <c r="O862" s="45"/>
      <c r="P862" s="45"/>
      <c r="Q862" s="45"/>
      <c r="R862" s="45"/>
      <c r="S862" s="45"/>
      <c r="T862" s="45"/>
      <c r="U862" s="45"/>
      <c r="V862" s="45"/>
      <c r="W862" s="45"/>
      <c r="X862" s="45"/>
    </row>
    <row r="863" spans="1:24" ht="15.75" customHeight="1" thickTop="1" x14ac:dyDescent="0.2">
      <c r="A863" s="45"/>
      <c r="B863" s="309"/>
      <c r="C863" s="309"/>
      <c r="D863" s="288"/>
      <c r="E863" s="288"/>
      <c r="F863" s="314"/>
      <c r="G863" s="301"/>
      <c r="H863" s="288"/>
      <c r="I863" s="309"/>
      <c r="J863" s="288"/>
      <c r="K863" s="288"/>
      <c r="N863" s="45"/>
      <c r="O863" s="45"/>
      <c r="P863" s="45"/>
      <c r="Q863" s="45"/>
      <c r="R863" s="45"/>
      <c r="S863" s="45"/>
      <c r="T863" s="45"/>
      <c r="U863" s="45"/>
      <c r="V863" s="45"/>
      <c r="W863" s="45"/>
      <c r="X863" s="45"/>
    </row>
    <row r="864" spans="1:24" ht="15.75" customHeight="1" thickTop="1" thickBot="1" x14ac:dyDescent="0.25">
      <c r="A864" s="45"/>
      <c r="B864" s="329" t="s">
        <v>2090</v>
      </c>
      <c r="C864" s="319" t="s">
        <v>27</v>
      </c>
      <c r="D864" s="282" t="s">
        <v>28</v>
      </c>
      <c r="E864" s="282" t="s">
        <v>29</v>
      </c>
      <c r="F864" s="310" t="s">
        <v>523</v>
      </c>
      <c r="G864" s="298"/>
      <c r="H864" s="283" t="s">
        <v>30</v>
      </c>
      <c r="I864" s="310" t="s">
        <v>31</v>
      </c>
      <c r="J864" s="298" t="s">
        <v>32</v>
      </c>
      <c r="K864" s="284" t="s">
        <v>34</v>
      </c>
      <c r="N864" s="45"/>
      <c r="O864" s="45"/>
      <c r="P864" s="45"/>
      <c r="Q864" s="45"/>
      <c r="R864" s="45"/>
      <c r="S864" s="45"/>
      <c r="T864" s="45"/>
      <c r="U864" s="45"/>
      <c r="V864" s="45"/>
      <c r="W864" s="45"/>
      <c r="X864" s="45"/>
    </row>
    <row r="865" spans="1:24" ht="15.75" customHeight="1" thickTop="1" thickBot="1" x14ac:dyDescent="0.25">
      <c r="A865" s="45"/>
      <c r="B865" s="330" t="s">
        <v>524</v>
      </c>
      <c r="C865" s="343" t="s">
        <v>1037</v>
      </c>
      <c r="D865" s="285" t="s">
        <v>73</v>
      </c>
      <c r="E865" s="285" t="s">
        <v>892</v>
      </c>
      <c r="F865" s="311" t="s">
        <v>534</v>
      </c>
      <c r="G865" s="294"/>
      <c r="H865" s="286" t="s">
        <v>83</v>
      </c>
      <c r="I865" s="320">
        <v>1</v>
      </c>
      <c r="J865" s="287">
        <f>SUM(K866:K871)</f>
        <v>89.664700000000011</v>
      </c>
      <c r="K865" s="287">
        <f>J865*I865</f>
        <v>89.664700000000011</v>
      </c>
      <c r="N865" s="45"/>
      <c r="O865" s="45"/>
      <c r="P865" s="45"/>
      <c r="Q865" s="45"/>
      <c r="R865" s="45"/>
      <c r="S865" s="45"/>
      <c r="T865" s="45"/>
      <c r="U865" s="45"/>
      <c r="V865" s="45"/>
      <c r="W865" s="45"/>
      <c r="X865" s="45"/>
    </row>
    <row r="866" spans="1:24" ht="15.75" customHeight="1" thickTop="1" thickBot="1" x14ac:dyDescent="0.25">
      <c r="A866" s="45"/>
      <c r="B866" s="331" t="s">
        <v>535</v>
      </c>
      <c r="C866" s="344">
        <v>88267</v>
      </c>
      <c r="D866" s="271" t="s">
        <v>50</v>
      </c>
      <c r="E866" s="271" t="s">
        <v>536</v>
      </c>
      <c r="F866" s="312" t="s">
        <v>2641</v>
      </c>
      <c r="G866" s="293"/>
      <c r="H866" s="272" t="s">
        <v>533</v>
      </c>
      <c r="I866" s="321">
        <v>1.1000000000000001</v>
      </c>
      <c r="J866" s="302">
        <f>VLOOKUP(C866,COMPOSICAO!A:D,4,0)</f>
        <v>37.07</v>
      </c>
      <c r="K866" s="289">
        <f>SUM(J866*I866)</f>
        <v>40.777000000000001</v>
      </c>
      <c r="N866" s="45"/>
      <c r="O866" s="45"/>
      <c r="P866" s="45"/>
      <c r="Q866" s="45"/>
      <c r="R866" s="45"/>
      <c r="S866" s="45"/>
      <c r="T866" s="45"/>
      <c r="U866" s="45"/>
      <c r="V866" s="45"/>
      <c r="W866" s="45"/>
      <c r="X866" s="45"/>
    </row>
    <row r="867" spans="1:24" ht="15.75" customHeight="1" thickTop="1" thickBot="1" x14ac:dyDescent="0.25">
      <c r="A867" s="45"/>
      <c r="B867" s="331" t="s">
        <v>535</v>
      </c>
      <c r="C867" s="344">
        <v>88248</v>
      </c>
      <c r="D867" s="271" t="s">
        <v>50</v>
      </c>
      <c r="E867" s="271" t="s">
        <v>538</v>
      </c>
      <c r="F867" s="312" t="s">
        <v>2641</v>
      </c>
      <c r="G867" s="293"/>
      <c r="H867" s="272" t="s">
        <v>533</v>
      </c>
      <c r="I867" s="321">
        <v>1.1000000000000001</v>
      </c>
      <c r="J867" s="302">
        <f>VLOOKUP(C867,COMPOSICAO!A:D,4,0)</f>
        <v>31.01</v>
      </c>
      <c r="K867" s="289">
        <f>SUM(J867*I867)</f>
        <v>34.111000000000004</v>
      </c>
      <c r="N867" s="45"/>
      <c r="O867" s="45"/>
      <c r="P867" s="45"/>
      <c r="Q867" s="45"/>
      <c r="R867" s="45"/>
      <c r="S867" s="45"/>
      <c r="T867" s="45"/>
      <c r="U867" s="45"/>
      <c r="V867" s="45"/>
      <c r="W867" s="45"/>
      <c r="X867" s="45"/>
    </row>
    <row r="868" spans="1:24" ht="15.75" customHeight="1" thickTop="1" thickBot="1" x14ac:dyDescent="0.25">
      <c r="A868" s="45"/>
      <c r="B868" s="332" t="s">
        <v>525</v>
      </c>
      <c r="C868" s="345" t="s">
        <v>626</v>
      </c>
      <c r="D868" s="274" t="s">
        <v>40</v>
      </c>
      <c r="E868" s="274" t="s">
        <v>2724</v>
      </c>
      <c r="F868" s="313" t="s">
        <v>1096</v>
      </c>
      <c r="G868" s="295"/>
      <c r="H868" s="275" t="s">
        <v>556</v>
      </c>
      <c r="I868" s="322">
        <v>4.5999999999999999E-2</v>
      </c>
      <c r="J868" s="290">
        <v>47.48</v>
      </c>
      <c r="K868" s="290">
        <f>SUM(J868*I868)</f>
        <v>2.1840799999999998</v>
      </c>
      <c r="N868" s="45"/>
      <c r="O868" s="45"/>
      <c r="P868" s="45"/>
      <c r="Q868" s="45"/>
      <c r="R868" s="45"/>
      <c r="S868" s="45"/>
      <c r="T868" s="45"/>
      <c r="U868" s="45"/>
      <c r="V868" s="45"/>
      <c r="W868" s="45"/>
      <c r="X868" s="45"/>
    </row>
    <row r="869" spans="1:24" ht="15.75" customHeight="1" thickTop="1" thickBot="1" x14ac:dyDescent="0.25">
      <c r="A869" s="45"/>
      <c r="B869" s="332" t="s">
        <v>525</v>
      </c>
      <c r="C869" s="345" t="s">
        <v>627</v>
      </c>
      <c r="D869" s="274" t="s">
        <v>40</v>
      </c>
      <c r="E869" s="274" t="s">
        <v>2726</v>
      </c>
      <c r="F869" s="313" t="s">
        <v>1096</v>
      </c>
      <c r="G869" s="295"/>
      <c r="H869" s="275" t="s">
        <v>94</v>
      </c>
      <c r="I869" s="322">
        <v>2.3E-2</v>
      </c>
      <c r="J869" s="290">
        <v>17.940000000000001</v>
      </c>
      <c r="K869" s="290">
        <f t="shared" ref="K869:K871" si="32">SUM(J869*I869)</f>
        <v>0.41262000000000004</v>
      </c>
      <c r="N869" s="45"/>
      <c r="O869" s="45"/>
      <c r="P869" s="45"/>
      <c r="Q869" s="45"/>
      <c r="R869" s="45"/>
      <c r="S869" s="45"/>
      <c r="T869" s="45"/>
      <c r="U869" s="45"/>
      <c r="V869" s="45"/>
      <c r="W869" s="45"/>
      <c r="X869" s="45"/>
    </row>
    <row r="870" spans="1:24" ht="15.75" customHeight="1" thickTop="1" thickBot="1" x14ac:dyDescent="0.25">
      <c r="A870" s="45"/>
      <c r="B870" s="332" t="s">
        <v>525</v>
      </c>
      <c r="C870" s="345" t="s">
        <v>849</v>
      </c>
      <c r="D870" s="274" t="s">
        <v>40</v>
      </c>
      <c r="E870" s="274" t="s">
        <v>2728</v>
      </c>
      <c r="F870" s="313" t="s">
        <v>1096</v>
      </c>
      <c r="G870" s="295"/>
      <c r="H870" s="275" t="s">
        <v>83</v>
      </c>
      <c r="I870" s="322">
        <v>1.3</v>
      </c>
      <c r="J870" s="290"/>
      <c r="K870" s="290">
        <f t="shared" si="32"/>
        <v>0</v>
      </c>
      <c r="N870" s="45"/>
      <c r="O870" s="45"/>
      <c r="P870" s="45"/>
      <c r="Q870" s="45"/>
      <c r="R870" s="45"/>
      <c r="S870" s="45"/>
      <c r="T870" s="45"/>
      <c r="U870" s="45"/>
      <c r="V870" s="45"/>
      <c r="W870" s="45"/>
      <c r="X870" s="45"/>
    </row>
    <row r="871" spans="1:24" ht="15.75" customHeight="1" thickTop="1" thickBot="1" x14ac:dyDescent="0.25">
      <c r="A871" s="45"/>
      <c r="B871" s="332" t="s">
        <v>525</v>
      </c>
      <c r="C871" s="345">
        <v>300</v>
      </c>
      <c r="D871" s="274" t="s">
        <v>50</v>
      </c>
      <c r="E871" s="274" t="s">
        <v>1119</v>
      </c>
      <c r="F871" s="313" t="s">
        <v>1096</v>
      </c>
      <c r="G871" s="295"/>
      <c r="H871" s="275" t="s">
        <v>52</v>
      </c>
      <c r="I871" s="325">
        <v>1</v>
      </c>
      <c r="J871" s="290">
        <f>VLOOKUP(C871,INSUMO!A:E,5,0)</f>
        <v>12.18</v>
      </c>
      <c r="K871" s="290">
        <f t="shared" si="32"/>
        <v>12.18</v>
      </c>
      <c r="N871" s="45"/>
      <c r="O871" s="45"/>
      <c r="P871" s="45"/>
      <c r="Q871" s="45"/>
      <c r="R871" s="45"/>
      <c r="S871" s="45"/>
      <c r="T871" s="45"/>
      <c r="U871" s="45"/>
      <c r="V871" s="45"/>
      <c r="W871" s="45"/>
      <c r="X871" s="45"/>
    </row>
    <row r="872" spans="1:24" ht="15.75" customHeight="1" thickTop="1" thickBot="1" x14ac:dyDescent="0.25">
      <c r="A872" s="45"/>
      <c r="B872" s="307"/>
      <c r="C872" s="307"/>
      <c r="D872" s="291"/>
      <c r="E872" s="291"/>
      <c r="F872" s="304" t="s">
        <v>527</v>
      </c>
      <c r="G872" s="300"/>
      <c r="H872" s="291" t="s">
        <v>528</v>
      </c>
      <c r="I872" s="323">
        <v>0</v>
      </c>
      <c r="J872" s="291" t="s">
        <v>529</v>
      </c>
      <c r="K872" s="292"/>
      <c r="N872" s="45"/>
      <c r="O872" s="45"/>
      <c r="P872" s="45"/>
      <c r="Q872" s="45"/>
      <c r="R872" s="45"/>
      <c r="S872" s="45"/>
      <c r="T872" s="45"/>
      <c r="U872" s="45"/>
      <c r="V872" s="45"/>
      <c r="W872" s="45"/>
      <c r="X872" s="45"/>
    </row>
    <row r="873" spans="1:24" ht="15.75" customHeight="1" thickTop="1" thickBot="1" x14ac:dyDescent="0.25">
      <c r="A873" s="45"/>
      <c r="B873" s="307"/>
      <c r="C873" s="307"/>
      <c r="D873" s="291"/>
      <c r="E873" s="291"/>
      <c r="F873" s="304" t="s">
        <v>530</v>
      </c>
      <c r="G873" s="300"/>
      <c r="H873" s="291"/>
      <c r="I873" s="304" t="s">
        <v>531</v>
      </c>
      <c r="J873" s="296"/>
      <c r="K873" s="292"/>
      <c r="N873" s="45"/>
      <c r="O873" s="45"/>
      <c r="P873" s="45"/>
      <c r="Q873" s="45"/>
      <c r="R873" s="45"/>
      <c r="S873" s="45"/>
      <c r="T873" s="45"/>
      <c r="U873" s="45"/>
      <c r="V873" s="45"/>
      <c r="W873" s="45"/>
      <c r="X873" s="45"/>
    </row>
    <row r="874" spans="1:24" ht="15.75" customHeight="1" x14ac:dyDescent="0.2">
      <c r="A874" s="45"/>
      <c r="B874" s="308" t="s">
        <v>1136</v>
      </c>
      <c r="C874" s="308"/>
      <c r="D874" s="297"/>
      <c r="E874" s="297"/>
      <c r="F874" s="308"/>
      <c r="G874" s="297"/>
      <c r="H874" s="297"/>
      <c r="I874" s="308"/>
      <c r="J874" s="297"/>
      <c r="K874" s="297"/>
      <c r="N874" s="45"/>
      <c r="O874" s="45"/>
      <c r="P874" s="45"/>
      <c r="Q874" s="45"/>
      <c r="R874" s="45"/>
      <c r="S874" s="45"/>
      <c r="T874" s="45"/>
      <c r="U874" s="45"/>
      <c r="V874" s="45"/>
      <c r="W874" s="45"/>
      <c r="X874" s="45"/>
    </row>
    <row r="875" spans="1:24" ht="15.75" customHeight="1" thickBot="1" x14ac:dyDescent="0.25">
      <c r="A875" s="45"/>
      <c r="B875" s="304" t="s">
        <v>1181</v>
      </c>
      <c r="C875" s="304"/>
      <c r="D875" s="304"/>
      <c r="E875" s="304"/>
      <c r="F875" s="304"/>
      <c r="G875" s="304"/>
      <c r="H875" s="304"/>
      <c r="I875" s="304"/>
      <c r="J875" s="304"/>
      <c r="K875" s="304"/>
      <c r="N875" s="45"/>
      <c r="O875" s="45"/>
      <c r="P875" s="45"/>
      <c r="Q875" s="45"/>
      <c r="R875" s="45"/>
      <c r="S875" s="45"/>
      <c r="T875" s="45"/>
      <c r="U875" s="45"/>
      <c r="V875" s="45"/>
      <c r="W875" s="45"/>
      <c r="X875" s="45"/>
    </row>
    <row r="876" spans="1:24" ht="15.75" customHeight="1" thickTop="1" x14ac:dyDescent="0.2">
      <c r="A876" s="45"/>
      <c r="B876" s="309"/>
      <c r="C876" s="309"/>
      <c r="D876" s="288"/>
      <c r="E876" s="288"/>
      <c r="F876" s="314"/>
      <c r="G876" s="301"/>
      <c r="H876" s="288"/>
      <c r="I876" s="309"/>
      <c r="J876" s="288"/>
      <c r="K876" s="288"/>
      <c r="N876" s="45"/>
      <c r="O876" s="45"/>
      <c r="P876" s="45"/>
      <c r="Q876" s="45"/>
      <c r="R876" s="45"/>
      <c r="S876" s="45"/>
      <c r="T876" s="45"/>
      <c r="U876" s="45"/>
      <c r="V876" s="45"/>
      <c r="W876" s="45"/>
      <c r="X876" s="45"/>
    </row>
    <row r="877" spans="1:24" ht="15.75" customHeight="1" thickTop="1" thickBot="1" x14ac:dyDescent="0.25">
      <c r="A877" s="45"/>
      <c r="B877" s="329" t="s">
        <v>2092</v>
      </c>
      <c r="C877" s="319" t="s">
        <v>27</v>
      </c>
      <c r="D877" s="282" t="s">
        <v>28</v>
      </c>
      <c r="E877" s="282" t="s">
        <v>29</v>
      </c>
      <c r="F877" s="310" t="s">
        <v>523</v>
      </c>
      <c r="G877" s="298"/>
      <c r="H877" s="283" t="s">
        <v>30</v>
      </c>
      <c r="I877" s="319" t="s">
        <v>31</v>
      </c>
      <c r="J877" s="284" t="s">
        <v>32</v>
      </c>
      <c r="K877" s="284" t="s">
        <v>34</v>
      </c>
      <c r="N877" s="45"/>
      <c r="O877" s="45"/>
      <c r="P877" s="45"/>
      <c r="Q877" s="45"/>
      <c r="R877" s="45"/>
      <c r="S877" s="45"/>
      <c r="T877" s="45"/>
      <c r="U877" s="45"/>
      <c r="V877" s="45"/>
      <c r="W877" s="45"/>
      <c r="X877" s="45"/>
    </row>
    <row r="878" spans="1:24" ht="15.75" customHeight="1" thickTop="1" thickBot="1" x14ac:dyDescent="0.25">
      <c r="A878" s="45"/>
      <c r="B878" s="330" t="s">
        <v>524</v>
      </c>
      <c r="C878" s="343" t="s">
        <v>1510</v>
      </c>
      <c r="D878" s="285" t="s">
        <v>73</v>
      </c>
      <c r="E878" s="285" t="s">
        <v>1511</v>
      </c>
      <c r="F878" s="311" t="s">
        <v>534</v>
      </c>
      <c r="G878" s="294"/>
      <c r="H878" s="286" t="s">
        <v>52</v>
      </c>
      <c r="I878" s="326">
        <v>1</v>
      </c>
      <c r="J878" s="287">
        <f>SUM(K879:K883)</f>
        <v>233.65710000000001</v>
      </c>
      <c r="K878" s="287">
        <f>J878*I878</f>
        <v>233.65710000000001</v>
      </c>
      <c r="N878" s="45"/>
      <c r="O878" s="45"/>
      <c r="P878" s="45"/>
      <c r="Q878" s="45"/>
      <c r="R878" s="45"/>
      <c r="S878" s="45"/>
      <c r="T878" s="45"/>
      <c r="U878" s="45"/>
      <c r="V878" s="45"/>
      <c r="W878" s="45"/>
      <c r="X878" s="45"/>
    </row>
    <row r="879" spans="1:24" ht="15.75" customHeight="1" thickTop="1" thickBot="1" x14ac:dyDescent="0.25">
      <c r="A879" s="45"/>
      <c r="B879" s="331" t="s">
        <v>535</v>
      </c>
      <c r="C879" s="344">
        <v>88246</v>
      </c>
      <c r="D879" s="271" t="s">
        <v>50</v>
      </c>
      <c r="E879" s="271" t="s">
        <v>622</v>
      </c>
      <c r="F879" s="312" t="s">
        <v>2641</v>
      </c>
      <c r="G879" s="293"/>
      <c r="H879" s="272" t="s">
        <v>533</v>
      </c>
      <c r="I879" s="321">
        <v>0.32</v>
      </c>
      <c r="J879" s="302">
        <f>VLOOKUP(C879,COMPOSICAO!A:D,4,0)</f>
        <v>36.770000000000003</v>
      </c>
      <c r="K879" s="289">
        <f>SUM(J879*I879)</f>
        <v>11.766400000000001</v>
      </c>
      <c r="N879" s="45"/>
      <c r="O879" s="45"/>
      <c r="P879" s="45"/>
      <c r="Q879" s="45"/>
      <c r="R879" s="45"/>
      <c r="S879" s="45"/>
      <c r="T879" s="45"/>
      <c r="U879" s="45"/>
      <c r="V879" s="45"/>
      <c r="W879" s="45"/>
      <c r="X879" s="45"/>
    </row>
    <row r="880" spans="1:24" ht="15.75" customHeight="1" thickTop="1" thickBot="1" x14ac:dyDescent="0.25">
      <c r="A880" s="45"/>
      <c r="B880" s="331" t="s">
        <v>535</v>
      </c>
      <c r="C880" s="344">
        <v>88316</v>
      </c>
      <c r="D880" s="271" t="s">
        <v>50</v>
      </c>
      <c r="E880" s="271" t="s">
        <v>543</v>
      </c>
      <c r="F880" s="312" t="s">
        <v>2641</v>
      </c>
      <c r="G880" s="293"/>
      <c r="H880" s="272" t="s">
        <v>533</v>
      </c>
      <c r="I880" s="321">
        <v>0.32</v>
      </c>
      <c r="J880" s="302">
        <f>VLOOKUP(C880,COMPOSICAO!A:D,4,0)</f>
        <v>30.51</v>
      </c>
      <c r="K880" s="289">
        <f>SUM(J880*I880)</f>
        <v>9.7632000000000012</v>
      </c>
      <c r="N880" s="45"/>
      <c r="O880" s="45"/>
      <c r="P880" s="45"/>
      <c r="Q880" s="45"/>
      <c r="R880" s="45"/>
      <c r="S880" s="45"/>
      <c r="T880" s="45"/>
      <c r="U880" s="45"/>
      <c r="V880" s="45"/>
      <c r="W880" s="45"/>
      <c r="X880" s="45"/>
    </row>
    <row r="881" spans="1:24" ht="15.75" customHeight="1" thickTop="1" thickBot="1" x14ac:dyDescent="0.25">
      <c r="A881" s="45"/>
      <c r="B881" s="332" t="s">
        <v>525</v>
      </c>
      <c r="C881" s="345" t="s">
        <v>21306</v>
      </c>
      <c r="D881" s="274" t="s">
        <v>1792</v>
      </c>
      <c r="E881" s="274" t="s">
        <v>1804</v>
      </c>
      <c r="F881" s="313" t="s">
        <v>1096</v>
      </c>
      <c r="G881" s="295"/>
      <c r="H881" s="275" t="s">
        <v>231</v>
      </c>
      <c r="I881" s="322">
        <v>4.1000000000000003E-3</v>
      </c>
      <c r="J881" s="370">
        <f>VLOOKUP(C881,SCO!A:E,5,0)</f>
        <v>75</v>
      </c>
      <c r="K881" s="290">
        <f>SUM(J881*I881)</f>
        <v>0.30750000000000005</v>
      </c>
      <c r="N881" s="45"/>
      <c r="O881" s="45"/>
      <c r="P881" s="45"/>
      <c r="Q881" s="45"/>
      <c r="R881" s="45"/>
      <c r="S881" s="45"/>
      <c r="T881" s="45"/>
      <c r="U881" s="45"/>
      <c r="V881" s="45"/>
      <c r="W881" s="45"/>
      <c r="X881" s="45"/>
    </row>
    <row r="882" spans="1:24" ht="15.75" customHeight="1" thickTop="1" thickBot="1" x14ac:dyDescent="0.25">
      <c r="A882" s="45"/>
      <c r="B882" s="332" t="s">
        <v>525</v>
      </c>
      <c r="C882" s="345" t="s">
        <v>19408</v>
      </c>
      <c r="D882" s="274" t="s">
        <v>1792</v>
      </c>
      <c r="E882" s="274" t="s">
        <v>1805</v>
      </c>
      <c r="F882" s="313" t="s">
        <v>1096</v>
      </c>
      <c r="G882" s="295"/>
      <c r="H882" s="275" t="s">
        <v>231</v>
      </c>
      <c r="I882" s="322">
        <v>1</v>
      </c>
      <c r="J882" s="370">
        <f>VLOOKUP(C882,SCO!A:E,5,0)</f>
        <v>192.27</v>
      </c>
      <c r="K882" s="290">
        <f t="shared" ref="K882:K883" si="33">SUM(J882*I882)</f>
        <v>192.27</v>
      </c>
      <c r="N882" s="45"/>
      <c r="O882" s="45"/>
      <c r="P882" s="45"/>
      <c r="Q882" s="45"/>
      <c r="R882" s="45"/>
      <c r="S882" s="45"/>
      <c r="T882" s="45"/>
      <c r="U882" s="45"/>
      <c r="V882" s="45"/>
      <c r="W882" s="45"/>
      <c r="X882" s="45"/>
    </row>
    <row r="883" spans="1:24" ht="15.75" customHeight="1" thickTop="1" thickBot="1" x14ac:dyDescent="0.25">
      <c r="A883" s="45"/>
      <c r="B883" s="332" t="s">
        <v>525</v>
      </c>
      <c r="C883" s="345" t="s">
        <v>17767</v>
      </c>
      <c r="D883" s="274" t="s">
        <v>1792</v>
      </c>
      <c r="E883" s="274" t="s">
        <v>1803</v>
      </c>
      <c r="F883" s="313" t="s">
        <v>1096</v>
      </c>
      <c r="G883" s="295"/>
      <c r="H883" s="275" t="s">
        <v>231</v>
      </c>
      <c r="I883" s="322">
        <v>1</v>
      </c>
      <c r="J883" s="370">
        <f>VLOOKUP(C883,SCO!A:E,5,0)</f>
        <v>19.55</v>
      </c>
      <c r="K883" s="290">
        <f t="shared" si="33"/>
        <v>19.55</v>
      </c>
      <c r="N883" s="45"/>
      <c r="O883" s="45"/>
      <c r="P883" s="45"/>
      <c r="Q883" s="45"/>
      <c r="R883" s="45"/>
      <c r="S883" s="45"/>
      <c r="T883" s="45"/>
      <c r="U883" s="45"/>
      <c r="V883" s="45"/>
      <c r="W883" s="45"/>
      <c r="X883" s="45"/>
    </row>
    <row r="884" spans="1:24" ht="15.75" customHeight="1" thickTop="1" thickBot="1" x14ac:dyDescent="0.25">
      <c r="A884" s="45"/>
      <c r="B884" s="307"/>
      <c r="C884" s="307"/>
      <c r="D884" s="291"/>
      <c r="E884" s="291"/>
      <c r="F884" s="304" t="s">
        <v>527</v>
      </c>
      <c r="G884" s="300"/>
      <c r="H884" s="291" t="s">
        <v>528</v>
      </c>
      <c r="I884" s="323">
        <v>0</v>
      </c>
      <c r="J884" s="291" t="s">
        <v>529</v>
      </c>
      <c r="K884" s="292"/>
      <c r="N884" s="45"/>
      <c r="O884" s="45"/>
      <c r="P884" s="45"/>
      <c r="Q884" s="45"/>
      <c r="R884" s="45"/>
      <c r="S884" s="45"/>
      <c r="T884" s="45"/>
      <c r="U884" s="45"/>
      <c r="V884" s="45"/>
      <c r="W884" s="45"/>
      <c r="X884" s="45"/>
    </row>
    <row r="885" spans="1:24" ht="15.75" customHeight="1" thickTop="1" thickBot="1" x14ac:dyDescent="0.25">
      <c r="A885" s="45"/>
      <c r="B885" s="307"/>
      <c r="C885" s="307"/>
      <c r="D885" s="291"/>
      <c r="E885" s="291"/>
      <c r="F885" s="304" t="s">
        <v>530</v>
      </c>
      <c r="G885" s="300"/>
      <c r="H885" s="291"/>
      <c r="I885" s="304" t="s">
        <v>531</v>
      </c>
      <c r="J885" s="296"/>
      <c r="K885" s="292"/>
      <c r="N885" s="45"/>
      <c r="O885" s="45"/>
      <c r="P885" s="45"/>
      <c r="Q885" s="45"/>
      <c r="R885" s="45"/>
      <c r="S885" s="45"/>
      <c r="T885" s="45"/>
      <c r="U885" s="45"/>
      <c r="V885" s="45"/>
      <c r="W885" s="45"/>
      <c r="X885" s="45"/>
    </row>
    <row r="886" spans="1:24" ht="15.75" customHeight="1" x14ac:dyDescent="0.2">
      <c r="A886" s="45"/>
      <c r="B886" s="308" t="s">
        <v>1136</v>
      </c>
      <c r="C886" s="308"/>
      <c r="D886" s="297"/>
      <c r="E886" s="297"/>
      <c r="F886" s="308"/>
      <c r="G886" s="297"/>
      <c r="H886" s="297"/>
      <c r="I886" s="308"/>
      <c r="J886" s="297"/>
      <c r="K886" s="297"/>
      <c r="N886" s="45"/>
      <c r="O886" s="45"/>
      <c r="P886" s="45"/>
      <c r="Q886" s="45"/>
      <c r="R886" s="45"/>
      <c r="S886" s="45"/>
      <c r="T886" s="45"/>
      <c r="U886" s="45"/>
      <c r="V886" s="45"/>
      <c r="W886" s="45"/>
      <c r="X886" s="45"/>
    </row>
    <row r="887" spans="1:24" ht="15.75" customHeight="1" thickBot="1" x14ac:dyDescent="0.25">
      <c r="A887" s="45"/>
      <c r="B887" s="304" t="s">
        <v>1806</v>
      </c>
      <c r="C887" s="304"/>
      <c r="D887" s="304"/>
      <c r="E887" s="304"/>
      <c r="F887" s="304"/>
      <c r="G887" s="304"/>
      <c r="H887" s="304"/>
      <c r="I887" s="304"/>
      <c r="J887" s="304"/>
      <c r="K887" s="304"/>
      <c r="N887" s="45"/>
      <c r="O887" s="45"/>
      <c r="P887" s="45"/>
      <c r="Q887" s="45"/>
      <c r="R887" s="45"/>
      <c r="S887" s="45"/>
      <c r="T887" s="45"/>
      <c r="U887" s="45"/>
      <c r="V887" s="45"/>
      <c r="W887" s="45"/>
      <c r="X887" s="45"/>
    </row>
    <row r="888" spans="1:24" ht="15.75" customHeight="1" thickTop="1" x14ac:dyDescent="0.2">
      <c r="A888" s="45"/>
      <c r="B888" s="309"/>
      <c r="C888" s="309"/>
      <c r="D888" s="288"/>
      <c r="E888" s="288"/>
      <c r="F888" s="314"/>
      <c r="G888" s="301"/>
      <c r="H888" s="288"/>
      <c r="I888" s="309"/>
      <c r="J888" s="288"/>
      <c r="K888" s="288"/>
      <c r="N888" s="45"/>
      <c r="O888" s="45"/>
      <c r="P888" s="45"/>
      <c r="Q888" s="45"/>
      <c r="R888" s="45"/>
      <c r="S888" s="45"/>
      <c r="T888" s="45"/>
      <c r="U888" s="45"/>
      <c r="V888" s="45"/>
      <c r="W888" s="45"/>
      <c r="X888" s="45"/>
    </row>
    <row r="889" spans="1:24" ht="15.75" customHeight="1" thickTop="1" thickBot="1" x14ac:dyDescent="0.25">
      <c r="A889" s="45"/>
      <c r="B889" s="329" t="s">
        <v>2093</v>
      </c>
      <c r="C889" s="319" t="s">
        <v>27</v>
      </c>
      <c r="D889" s="282" t="s">
        <v>28</v>
      </c>
      <c r="E889" s="282" t="s">
        <v>29</v>
      </c>
      <c r="F889" s="310" t="s">
        <v>523</v>
      </c>
      <c r="G889" s="298"/>
      <c r="H889" s="283" t="s">
        <v>30</v>
      </c>
      <c r="I889" s="319" t="s">
        <v>31</v>
      </c>
      <c r="J889" s="284" t="s">
        <v>32</v>
      </c>
      <c r="K889" s="284" t="s">
        <v>34</v>
      </c>
      <c r="N889" s="45"/>
      <c r="O889" s="45"/>
      <c r="P889" s="45"/>
      <c r="Q889" s="45"/>
      <c r="R889" s="45"/>
      <c r="S889" s="45"/>
      <c r="T889" s="45"/>
      <c r="U889" s="45"/>
      <c r="V889" s="45"/>
      <c r="W889" s="45"/>
      <c r="X889" s="45"/>
    </row>
    <row r="890" spans="1:24" ht="15.75" customHeight="1" thickTop="1" thickBot="1" x14ac:dyDescent="0.25">
      <c r="A890" s="45"/>
      <c r="B890" s="330" t="s">
        <v>524</v>
      </c>
      <c r="C890" s="343" t="s">
        <v>1512</v>
      </c>
      <c r="D890" s="285" t="s">
        <v>73</v>
      </c>
      <c r="E890" s="285" t="s">
        <v>1513</v>
      </c>
      <c r="F890" s="311" t="s">
        <v>534</v>
      </c>
      <c r="G890" s="294"/>
      <c r="H890" s="286" t="s">
        <v>52</v>
      </c>
      <c r="I890" s="326">
        <v>1</v>
      </c>
      <c r="J890" s="287">
        <f>SUM(K891:K895)</f>
        <v>250.05709999999999</v>
      </c>
      <c r="K890" s="287">
        <f>J890*I890</f>
        <v>250.05709999999999</v>
      </c>
      <c r="N890" s="45"/>
      <c r="O890" s="45"/>
      <c r="P890" s="45"/>
      <c r="Q890" s="45"/>
      <c r="R890" s="45"/>
      <c r="S890" s="45"/>
      <c r="T890" s="45"/>
      <c r="U890" s="45"/>
      <c r="V890" s="45"/>
      <c r="W890" s="45"/>
      <c r="X890" s="45"/>
    </row>
    <row r="891" spans="1:24" ht="15.75" customHeight="1" thickTop="1" thickBot="1" x14ac:dyDescent="0.25">
      <c r="A891" s="45"/>
      <c r="B891" s="331" t="s">
        <v>535</v>
      </c>
      <c r="C891" s="344">
        <v>88246</v>
      </c>
      <c r="D891" s="271" t="s">
        <v>50</v>
      </c>
      <c r="E891" s="271" t="s">
        <v>622</v>
      </c>
      <c r="F891" s="312" t="s">
        <v>2641</v>
      </c>
      <c r="G891" s="293"/>
      <c r="H891" s="272" t="s">
        <v>533</v>
      </c>
      <c r="I891" s="321">
        <v>0.32</v>
      </c>
      <c r="J891" s="302">
        <f>VLOOKUP(C891,COMPOSICAO!A:D,4,0)</f>
        <v>36.770000000000003</v>
      </c>
      <c r="K891" s="289">
        <f>SUM(J891*I891)</f>
        <v>11.766400000000001</v>
      </c>
      <c r="N891" s="45"/>
      <c r="O891" s="45"/>
      <c r="P891" s="45"/>
      <c r="Q891" s="45"/>
      <c r="R891" s="45"/>
      <c r="S891" s="45"/>
      <c r="T891" s="45"/>
      <c r="U891" s="45"/>
      <c r="V891" s="45"/>
      <c r="W891" s="45"/>
      <c r="X891" s="45"/>
    </row>
    <row r="892" spans="1:24" ht="15.75" customHeight="1" thickTop="1" thickBot="1" x14ac:dyDescent="0.25">
      <c r="A892" s="45"/>
      <c r="B892" s="331" t="s">
        <v>535</v>
      </c>
      <c r="C892" s="344">
        <v>88316</v>
      </c>
      <c r="D892" s="271" t="s">
        <v>50</v>
      </c>
      <c r="E892" s="271" t="s">
        <v>543</v>
      </c>
      <c r="F892" s="312" t="s">
        <v>2641</v>
      </c>
      <c r="G892" s="293"/>
      <c r="H892" s="272" t="s">
        <v>533</v>
      </c>
      <c r="I892" s="321">
        <v>0.32</v>
      </c>
      <c r="J892" s="302">
        <f>VLOOKUP(C892,COMPOSICAO!A:D,4,0)</f>
        <v>30.51</v>
      </c>
      <c r="K892" s="289">
        <f>SUM(J892*I892)</f>
        <v>9.7632000000000012</v>
      </c>
      <c r="N892" s="45"/>
      <c r="O892" s="45"/>
      <c r="P892" s="45"/>
      <c r="Q892" s="45"/>
      <c r="R892" s="45"/>
      <c r="S892" s="45"/>
      <c r="T892" s="45"/>
      <c r="U892" s="45"/>
      <c r="V892" s="45"/>
      <c r="W892" s="45"/>
      <c r="X892" s="45"/>
    </row>
    <row r="893" spans="1:24" ht="15.75" customHeight="1" thickTop="1" thickBot="1" x14ac:dyDescent="0.25">
      <c r="A893" s="45"/>
      <c r="B893" s="332" t="s">
        <v>525</v>
      </c>
      <c r="C893" s="345" t="s">
        <v>21306</v>
      </c>
      <c r="D893" s="274" t="s">
        <v>1792</v>
      </c>
      <c r="E893" s="274" t="s">
        <v>1804</v>
      </c>
      <c r="F893" s="313" t="s">
        <v>1096</v>
      </c>
      <c r="G893" s="295"/>
      <c r="H893" s="275" t="s">
        <v>231</v>
      </c>
      <c r="I893" s="322">
        <v>4.1000000000000003E-3</v>
      </c>
      <c r="J893" s="370">
        <f>VLOOKUP(C893,SCO!A:E,5,0)</f>
        <v>75</v>
      </c>
      <c r="K893" s="290">
        <f>SUM(J893*I893)</f>
        <v>0.30750000000000005</v>
      </c>
      <c r="N893" s="45"/>
      <c r="O893" s="45"/>
      <c r="P893" s="45"/>
      <c r="Q893" s="45"/>
      <c r="R893" s="45"/>
      <c r="S893" s="45"/>
      <c r="T893" s="45"/>
      <c r="U893" s="45"/>
      <c r="V893" s="45"/>
      <c r="W893" s="45"/>
      <c r="X893" s="45"/>
    </row>
    <row r="894" spans="1:24" ht="15.75" customHeight="1" thickTop="1" thickBot="1" x14ac:dyDescent="0.25">
      <c r="A894" s="45"/>
      <c r="B894" s="332" t="s">
        <v>525</v>
      </c>
      <c r="C894" s="345" t="s">
        <v>17769</v>
      </c>
      <c r="D894" s="274" t="s">
        <v>1792</v>
      </c>
      <c r="E894" s="274" t="s">
        <v>1807</v>
      </c>
      <c r="F894" s="313" t="s">
        <v>1096</v>
      </c>
      <c r="G894" s="295"/>
      <c r="H894" s="275" t="s">
        <v>231</v>
      </c>
      <c r="I894" s="325">
        <v>1</v>
      </c>
      <c r="J894" s="370">
        <f>VLOOKUP(C894,SCO!A:E,5,0)</f>
        <v>19.190000000000001</v>
      </c>
      <c r="K894" s="290">
        <f t="shared" ref="K894:K895" si="34">SUM(J894*I894)</f>
        <v>19.190000000000001</v>
      </c>
      <c r="N894" s="45"/>
      <c r="O894" s="45"/>
      <c r="P894" s="45"/>
      <c r="Q894" s="45"/>
      <c r="R894" s="45"/>
      <c r="S894" s="45"/>
      <c r="T894" s="45"/>
      <c r="U894" s="45"/>
      <c r="V894" s="45"/>
      <c r="W894" s="45"/>
      <c r="X894" s="45"/>
    </row>
    <row r="895" spans="1:24" ht="15.75" customHeight="1" thickTop="1" thickBot="1" x14ac:dyDescent="0.25">
      <c r="A895" s="45"/>
      <c r="B895" s="313" t="s">
        <v>525</v>
      </c>
      <c r="C895" s="313" t="s">
        <v>17593</v>
      </c>
      <c r="D895" s="295" t="s">
        <v>1792</v>
      </c>
      <c r="E895" s="295" t="s">
        <v>1808</v>
      </c>
      <c r="F895" s="313" t="s">
        <v>1096</v>
      </c>
      <c r="G895" s="295"/>
      <c r="H895" s="295" t="s">
        <v>231</v>
      </c>
      <c r="I895" s="325">
        <v>1</v>
      </c>
      <c r="J895" s="370">
        <f>VLOOKUP(C895,SCO!A:E,5,0)</f>
        <v>209.03</v>
      </c>
      <c r="K895" s="290">
        <f t="shared" si="34"/>
        <v>209.03</v>
      </c>
      <c r="N895" s="45"/>
      <c r="O895" s="45"/>
      <c r="P895" s="45"/>
      <c r="Q895" s="45"/>
      <c r="R895" s="45"/>
      <c r="S895" s="45"/>
      <c r="T895" s="45"/>
      <c r="U895" s="45"/>
      <c r="V895" s="45"/>
      <c r="W895" s="45"/>
      <c r="X895" s="45"/>
    </row>
    <row r="896" spans="1:24" ht="15.75" customHeight="1" thickTop="1" thickBot="1" x14ac:dyDescent="0.25">
      <c r="A896" s="45"/>
      <c r="B896" s="304"/>
      <c r="C896" s="304"/>
      <c r="D896" s="296"/>
      <c r="E896" s="296"/>
      <c r="F896" s="304" t="s">
        <v>527</v>
      </c>
      <c r="G896" s="300"/>
      <c r="H896" s="296" t="s">
        <v>528</v>
      </c>
      <c r="I896" s="327">
        <v>0</v>
      </c>
      <c r="J896" s="296" t="s">
        <v>529</v>
      </c>
      <c r="K896" s="300"/>
      <c r="N896" s="45"/>
      <c r="O896" s="45"/>
      <c r="P896" s="45"/>
      <c r="Q896" s="45"/>
      <c r="R896" s="45"/>
      <c r="S896" s="45"/>
      <c r="T896" s="45"/>
      <c r="U896" s="45"/>
      <c r="V896" s="45"/>
      <c r="W896" s="45"/>
      <c r="X896" s="45"/>
    </row>
    <row r="897" spans="1:24" ht="15.75" customHeight="1" thickTop="1" thickBot="1" x14ac:dyDescent="0.25">
      <c r="A897" s="45"/>
      <c r="B897" s="307"/>
      <c r="C897" s="307"/>
      <c r="D897" s="291"/>
      <c r="E897" s="291"/>
      <c r="F897" s="304" t="s">
        <v>530</v>
      </c>
      <c r="G897" s="300"/>
      <c r="H897" s="291"/>
      <c r="I897" s="304" t="s">
        <v>531</v>
      </c>
      <c r="J897" s="296"/>
      <c r="K897" s="292"/>
      <c r="N897" s="45"/>
      <c r="O897" s="45"/>
      <c r="P897" s="45"/>
      <c r="Q897" s="45"/>
      <c r="R897" s="45"/>
      <c r="S897" s="45"/>
      <c r="T897" s="45"/>
      <c r="U897" s="45"/>
      <c r="V897" s="45"/>
      <c r="W897" s="45"/>
      <c r="X897" s="45"/>
    </row>
    <row r="898" spans="1:24" ht="15.75" customHeight="1" x14ac:dyDescent="0.2">
      <c r="A898" s="45"/>
      <c r="B898" s="308" t="s">
        <v>1136</v>
      </c>
      <c r="C898" s="308"/>
      <c r="D898" s="297"/>
      <c r="E898" s="297"/>
      <c r="F898" s="308"/>
      <c r="G898" s="297"/>
      <c r="H898" s="297"/>
      <c r="I898" s="308"/>
      <c r="J898" s="297"/>
      <c r="K898" s="297"/>
      <c r="N898" s="45"/>
      <c r="O898" s="45"/>
      <c r="P898" s="45"/>
      <c r="Q898" s="45"/>
      <c r="R898" s="45"/>
      <c r="S898" s="45"/>
      <c r="T898" s="45"/>
      <c r="U898" s="45"/>
      <c r="V898" s="45"/>
      <c r="W898" s="45"/>
      <c r="X898" s="45"/>
    </row>
    <row r="899" spans="1:24" ht="15.75" customHeight="1" thickBot="1" x14ac:dyDescent="0.25">
      <c r="A899" s="45"/>
      <c r="B899" s="304" t="s">
        <v>1809</v>
      </c>
      <c r="C899" s="304"/>
      <c r="D899" s="304"/>
      <c r="E899" s="304"/>
      <c r="F899" s="304"/>
      <c r="G899" s="304"/>
      <c r="H899" s="304"/>
      <c r="I899" s="304"/>
      <c r="J899" s="304"/>
      <c r="K899" s="304"/>
      <c r="N899" s="45"/>
      <c r="O899" s="45"/>
      <c r="P899" s="45"/>
      <c r="Q899" s="45"/>
      <c r="R899" s="45"/>
      <c r="S899" s="45"/>
      <c r="T899" s="45"/>
      <c r="U899" s="45"/>
      <c r="V899" s="45"/>
      <c r="W899" s="45"/>
      <c r="X899" s="45"/>
    </row>
    <row r="900" spans="1:24" ht="15.75" customHeight="1" thickTop="1" x14ac:dyDescent="0.2">
      <c r="A900" s="45"/>
      <c r="B900" s="309"/>
      <c r="C900" s="309"/>
      <c r="D900" s="288"/>
      <c r="E900" s="288"/>
      <c r="F900" s="314"/>
      <c r="G900" s="301"/>
      <c r="H900" s="288"/>
      <c r="I900" s="309"/>
      <c r="J900" s="288"/>
      <c r="K900" s="288"/>
      <c r="N900" s="45"/>
      <c r="O900" s="45"/>
      <c r="P900" s="45"/>
      <c r="Q900" s="45"/>
      <c r="R900" s="45"/>
      <c r="S900" s="45"/>
      <c r="T900" s="45"/>
      <c r="U900" s="45"/>
      <c r="V900" s="45"/>
      <c r="W900" s="45"/>
      <c r="X900" s="45"/>
    </row>
    <row r="901" spans="1:24" ht="15.75" customHeight="1" thickTop="1" thickBot="1" x14ac:dyDescent="0.25">
      <c r="A901" s="45"/>
      <c r="B901" s="329" t="s">
        <v>2102</v>
      </c>
      <c r="C901" s="319" t="s">
        <v>27</v>
      </c>
      <c r="D901" s="282" t="s">
        <v>28</v>
      </c>
      <c r="E901" s="282" t="s">
        <v>29</v>
      </c>
      <c r="F901" s="310" t="s">
        <v>523</v>
      </c>
      <c r="G901" s="298"/>
      <c r="H901" s="283" t="s">
        <v>30</v>
      </c>
      <c r="I901" s="319" t="s">
        <v>31</v>
      </c>
      <c r="J901" s="284" t="s">
        <v>32</v>
      </c>
      <c r="K901" s="284" t="s">
        <v>34</v>
      </c>
      <c r="N901" s="45"/>
      <c r="O901" s="45"/>
      <c r="P901" s="45"/>
      <c r="Q901" s="45"/>
      <c r="R901" s="45"/>
      <c r="S901" s="45"/>
      <c r="T901" s="45"/>
      <c r="U901" s="45"/>
      <c r="V901" s="45"/>
      <c r="W901" s="45"/>
      <c r="X901" s="45"/>
    </row>
    <row r="902" spans="1:24" ht="15.75" customHeight="1" thickTop="1" thickBot="1" x14ac:dyDescent="0.25">
      <c r="A902" s="45"/>
      <c r="B902" s="330" t="s">
        <v>524</v>
      </c>
      <c r="C902" s="343" t="s">
        <v>1070</v>
      </c>
      <c r="D902" s="285" t="s">
        <v>73</v>
      </c>
      <c r="E902" s="285" t="s">
        <v>1071</v>
      </c>
      <c r="F902" s="311" t="s">
        <v>534</v>
      </c>
      <c r="G902" s="294"/>
      <c r="H902" s="286" t="s">
        <v>52</v>
      </c>
      <c r="I902" s="320">
        <v>1</v>
      </c>
      <c r="J902" s="287">
        <f>SUM(K903:K904)</f>
        <v>20.512</v>
      </c>
      <c r="K902" s="287">
        <f>J902*I902</f>
        <v>20.512</v>
      </c>
      <c r="N902" s="45"/>
      <c r="O902" s="45"/>
      <c r="P902" s="45"/>
      <c r="Q902" s="45"/>
      <c r="R902" s="45"/>
      <c r="S902" s="45"/>
      <c r="T902" s="45"/>
      <c r="U902" s="45"/>
      <c r="V902" s="45"/>
      <c r="W902" s="45"/>
      <c r="X902" s="45"/>
    </row>
    <row r="903" spans="1:24" ht="15.75" customHeight="1" thickTop="1" thickBot="1" x14ac:dyDescent="0.25">
      <c r="A903" s="45"/>
      <c r="B903" s="331" t="s">
        <v>535</v>
      </c>
      <c r="C903" s="344">
        <v>88316</v>
      </c>
      <c r="D903" s="271" t="s">
        <v>50</v>
      </c>
      <c r="E903" s="271" t="s">
        <v>543</v>
      </c>
      <c r="F903" s="312" t="s">
        <v>2641</v>
      </c>
      <c r="G903" s="293"/>
      <c r="H903" s="272" t="s">
        <v>533</v>
      </c>
      <c r="I903" s="321">
        <v>0.2</v>
      </c>
      <c r="J903" s="302">
        <f>VLOOKUP(C903,COMPOSICAO!A:D,4,0)</f>
        <v>30.51</v>
      </c>
      <c r="K903" s="289">
        <f>SUM(J903*I903)</f>
        <v>6.1020000000000003</v>
      </c>
      <c r="N903" s="45"/>
      <c r="O903" s="45"/>
      <c r="P903" s="45"/>
      <c r="Q903" s="45"/>
      <c r="R903" s="45"/>
      <c r="S903" s="45"/>
      <c r="T903" s="45"/>
      <c r="U903" s="45"/>
      <c r="V903" s="45"/>
      <c r="W903" s="45"/>
      <c r="X903" s="45"/>
    </row>
    <row r="904" spans="1:24" ht="15.75" customHeight="1" thickTop="1" thickBot="1" x14ac:dyDescent="0.25">
      <c r="A904" s="45"/>
      <c r="B904" s="332" t="s">
        <v>525</v>
      </c>
      <c r="C904" s="345">
        <v>13656</v>
      </c>
      <c r="D904" s="274" t="s">
        <v>42</v>
      </c>
      <c r="E904" s="274" t="s">
        <v>402</v>
      </c>
      <c r="F904" s="313" t="s">
        <v>1096</v>
      </c>
      <c r="G904" s="295"/>
      <c r="H904" s="275" t="s">
        <v>231</v>
      </c>
      <c r="I904" s="325">
        <v>1</v>
      </c>
      <c r="J904" s="290">
        <v>14.41</v>
      </c>
      <c r="K904" s="290">
        <f>SUM(J904*I904)</f>
        <v>14.41</v>
      </c>
      <c r="N904" s="45"/>
      <c r="O904" s="45"/>
      <c r="P904" s="45"/>
      <c r="Q904" s="45"/>
      <c r="R904" s="45"/>
      <c r="S904" s="45"/>
      <c r="T904" s="45"/>
      <c r="U904" s="45"/>
      <c r="V904" s="45"/>
      <c r="W904" s="45"/>
      <c r="X904" s="45"/>
    </row>
    <row r="905" spans="1:24" ht="15.75" customHeight="1" thickTop="1" thickBot="1" x14ac:dyDescent="0.25">
      <c r="A905" s="45"/>
      <c r="B905" s="307"/>
      <c r="C905" s="307"/>
      <c r="D905" s="291"/>
      <c r="E905" s="291"/>
      <c r="F905" s="307" t="s">
        <v>527</v>
      </c>
      <c r="G905" s="292"/>
      <c r="H905" s="291" t="s">
        <v>528</v>
      </c>
      <c r="I905" s="327">
        <v>0</v>
      </c>
      <c r="J905" s="296" t="s">
        <v>529</v>
      </c>
      <c r="K905" s="292"/>
      <c r="N905" s="45"/>
      <c r="O905" s="45"/>
      <c r="P905" s="45"/>
      <c r="Q905" s="45"/>
      <c r="R905" s="45"/>
      <c r="S905" s="45"/>
      <c r="T905" s="45"/>
      <c r="U905" s="45"/>
      <c r="V905" s="45"/>
      <c r="W905" s="45"/>
      <c r="X905" s="45"/>
    </row>
    <row r="906" spans="1:24" ht="15.75" customHeight="1" thickTop="1" thickBot="1" x14ac:dyDescent="0.25">
      <c r="A906" s="45"/>
      <c r="B906" s="307"/>
      <c r="C906" s="307"/>
      <c r="D906" s="291"/>
      <c r="E906" s="291"/>
      <c r="F906" s="304" t="s">
        <v>530</v>
      </c>
      <c r="G906" s="300"/>
      <c r="H906" s="291"/>
      <c r="I906" s="304" t="s">
        <v>531</v>
      </c>
      <c r="J906" s="296"/>
      <c r="K906" s="292"/>
      <c r="N906" s="45"/>
      <c r="O906" s="45"/>
      <c r="P906" s="45"/>
      <c r="Q906" s="45"/>
      <c r="R906" s="45"/>
      <c r="S906" s="45"/>
      <c r="T906" s="45"/>
      <c r="U906" s="45"/>
      <c r="V906" s="45"/>
      <c r="W906" s="45"/>
      <c r="X906" s="45"/>
    </row>
    <row r="907" spans="1:24" ht="15.75" customHeight="1" x14ac:dyDescent="0.2">
      <c r="A907" s="45"/>
      <c r="B907" s="308" t="s">
        <v>1136</v>
      </c>
      <c r="C907" s="308"/>
      <c r="D907" s="297"/>
      <c r="E907" s="297"/>
      <c r="F907" s="308"/>
      <c r="G907" s="297"/>
      <c r="H907" s="297"/>
      <c r="I907" s="308"/>
      <c r="J907" s="297"/>
      <c r="K907" s="297"/>
      <c r="N907" s="45"/>
      <c r="O907" s="45"/>
      <c r="P907" s="45"/>
      <c r="Q907" s="45"/>
      <c r="R907" s="45"/>
      <c r="S907" s="45"/>
      <c r="T907" s="45"/>
      <c r="U907" s="45"/>
      <c r="V907" s="45"/>
      <c r="W907" s="45"/>
      <c r="X907" s="45"/>
    </row>
    <row r="908" spans="1:24" ht="15.75" customHeight="1" thickBot="1" x14ac:dyDescent="0.25">
      <c r="A908" s="45"/>
      <c r="B908" s="304" t="s">
        <v>1182</v>
      </c>
      <c r="C908" s="304"/>
      <c r="D908" s="304"/>
      <c r="E908" s="304"/>
      <c r="F908" s="304"/>
      <c r="G908" s="304"/>
      <c r="H908" s="304"/>
      <c r="I908" s="304"/>
      <c r="J908" s="304"/>
      <c r="K908" s="304"/>
      <c r="N908" s="45"/>
      <c r="O908" s="45"/>
      <c r="P908" s="45"/>
      <c r="Q908" s="45"/>
      <c r="R908" s="45"/>
      <c r="S908" s="45"/>
      <c r="T908" s="45"/>
      <c r="U908" s="45"/>
      <c r="V908" s="45"/>
      <c r="W908" s="45"/>
      <c r="X908" s="45"/>
    </row>
    <row r="909" spans="1:24" ht="15.75" customHeight="1" thickTop="1" x14ac:dyDescent="0.2">
      <c r="A909" s="45"/>
      <c r="B909" s="309"/>
      <c r="C909" s="309"/>
      <c r="D909" s="288"/>
      <c r="E909" s="288"/>
      <c r="F909" s="314"/>
      <c r="G909" s="301"/>
      <c r="H909" s="288"/>
      <c r="I909" s="309"/>
      <c r="J909" s="288"/>
      <c r="K909" s="288"/>
      <c r="N909" s="45"/>
      <c r="O909" s="45"/>
      <c r="P909" s="45"/>
      <c r="Q909" s="45"/>
      <c r="R909" s="45"/>
      <c r="S909" s="45"/>
      <c r="T909" s="45"/>
      <c r="U909" s="45"/>
      <c r="V909" s="45"/>
      <c r="W909" s="45"/>
      <c r="X909" s="45"/>
    </row>
    <row r="910" spans="1:24" ht="15.75" customHeight="1" thickTop="1" thickBot="1" x14ac:dyDescent="0.25">
      <c r="A910" s="45"/>
      <c r="B910" s="329" t="s">
        <v>2103</v>
      </c>
      <c r="C910" s="319" t="s">
        <v>27</v>
      </c>
      <c r="D910" s="282" t="s">
        <v>28</v>
      </c>
      <c r="E910" s="282" t="s">
        <v>29</v>
      </c>
      <c r="F910" s="310" t="s">
        <v>523</v>
      </c>
      <c r="G910" s="298"/>
      <c r="H910" s="283" t="s">
        <v>30</v>
      </c>
      <c r="I910" s="319" t="s">
        <v>31</v>
      </c>
      <c r="J910" s="284" t="s">
        <v>32</v>
      </c>
      <c r="K910" s="284" t="s">
        <v>34</v>
      </c>
      <c r="N910" s="45"/>
      <c r="O910" s="45"/>
      <c r="P910" s="45"/>
      <c r="Q910" s="45"/>
      <c r="R910" s="45"/>
      <c r="S910" s="45"/>
      <c r="T910" s="45"/>
      <c r="U910" s="45"/>
      <c r="V910" s="45"/>
      <c r="W910" s="45"/>
      <c r="X910" s="45"/>
    </row>
    <row r="911" spans="1:24" ht="15.75" customHeight="1" thickTop="1" thickBot="1" x14ac:dyDescent="0.25">
      <c r="A911" s="45"/>
      <c r="B911" s="330" t="s">
        <v>524</v>
      </c>
      <c r="C911" s="343" t="s">
        <v>2575</v>
      </c>
      <c r="D911" s="285" t="s">
        <v>73</v>
      </c>
      <c r="E911" s="285" t="s">
        <v>2576</v>
      </c>
      <c r="F911" s="311" t="s">
        <v>2730</v>
      </c>
      <c r="G911" s="294"/>
      <c r="H911" s="286" t="s">
        <v>52</v>
      </c>
      <c r="I911" s="320">
        <v>1</v>
      </c>
      <c r="J911" s="287">
        <f>SUM(K912:K915)</f>
        <v>317.65979199999998</v>
      </c>
      <c r="K911" s="287">
        <f>J911*I911</f>
        <v>317.65979199999998</v>
      </c>
      <c r="N911" s="45"/>
      <c r="O911" s="45"/>
      <c r="P911" s="45"/>
      <c r="Q911" s="45"/>
      <c r="R911" s="45"/>
      <c r="S911" s="45"/>
      <c r="T911" s="45"/>
      <c r="U911" s="45"/>
      <c r="V911" s="45"/>
      <c r="W911" s="45"/>
      <c r="X911" s="45"/>
    </row>
    <row r="912" spans="1:24" ht="15.75" customHeight="1" thickTop="1" thickBot="1" x14ac:dyDescent="0.25">
      <c r="A912" s="45"/>
      <c r="B912" s="331" t="s">
        <v>535</v>
      </c>
      <c r="C912" s="344">
        <v>88267</v>
      </c>
      <c r="D912" s="271" t="s">
        <v>50</v>
      </c>
      <c r="E912" s="271" t="s">
        <v>536</v>
      </c>
      <c r="F912" s="312" t="s">
        <v>2641</v>
      </c>
      <c r="G912" s="293"/>
      <c r="H912" s="272" t="s">
        <v>533</v>
      </c>
      <c r="I912" s="321">
        <v>0.45739999999999997</v>
      </c>
      <c r="J912" s="302">
        <f>VLOOKUP(C912,COMPOSICAO!A:D,4,0)</f>
        <v>37.07</v>
      </c>
      <c r="K912" s="289">
        <f>SUM(J912*I912)</f>
        <v>16.955818000000001</v>
      </c>
      <c r="N912" s="45"/>
      <c r="O912" s="45"/>
      <c r="P912" s="45"/>
      <c r="Q912" s="45"/>
      <c r="R912" s="45"/>
      <c r="S912" s="45"/>
      <c r="T912" s="45"/>
      <c r="U912" s="45"/>
      <c r="V912" s="45"/>
      <c r="W912" s="45"/>
      <c r="X912" s="45"/>
    </row>
    <row r="913" spans="1:24" ht="15.75" customHeight="1" thickTop="1" thickBot="1" x14ac:dyDescent="0.25">
      <c r="A913" s="45"/>
      <c r="B913" s="331" t="s">
        <v>535</v>
      </c>
      <c r="C913" s="344">
        <v>88248</v>
      </c>
      <c r="D913" s="271" t="s">
        <v>50</v>
      </c>
      <c r="E913" s="271" t="s">
        <v>538</v>
      </c>
      <c r="F913" s="312" t="s">
        <v>2641</v>
      </c>
      <c r="G913" s="293"/>
      <c r="H913" s="272" t="s">
        <v>533</v>
      </c>
      <c r="I913" s="324">
        <v>0.45739999999999997</v>
      </c>
      <c r="J913" s="302">
        <f>VLOOKUP(C913,COMPOSICAO!A:D,4,0)</f>
        <v>31.01</v>
      </c>
      <c r="K913" s="289">
        <f>SUM(J913*I913)</f>
        <v>14.183973999999999</v>
      </c>
      <c r="N913" s="45"/>
      <c r="O913" s="45"/>
      <c r="P913" s="45"/>
      <c r="Q913" s="45"/>
      <c r="R913" s="45"/>
      <c r="S913" s="45"/>
      <c r="T913" s="45"/>
      <c r="U913" s="45"/>
      <c r="V913" s="45"/>
      <c r="W913" s="45"/>
      <c r="X913" s="45"/>
    </row>
    <row r="914" spans="1:24" ht="15.75" customHeight="1" thickTop="1" thickBot="1" x14ac:dyDescent="0.25">
      <c r="A914" s="45"/>
      <c r="B914" s="313" t="s">
        <v>525</v>
      </c>
      <c r="C914" s="313">
        <v>10892</v>
      </c>
      <c r="D914" s="295" t="s">
        <v>2731</v>
      </c>
      <c r="E914" s="295" t="s">
        <v>2732</v>
      </c>
      <c r="F914" s="313" t="s">
        <v>1096</v>
      </c>
      <c r="G914" s="295"/>
      <c r="H914" s="295" t="s">
        <v>52</v>
      </c>
      <c r="I914" s="325">
        <v>1</v>
      </c>
      <c r="J914" s="290">
        <f>VLOOKUP(C914,INSUMO!A:E,5,0)</f>
        <v>285</v>
      </c>
      <c r="K914" s="290">
        <f>SUM(J914*I914)</f>
        <v>285</v>
      </c>
      <c r="N914" s="45"/>
      <c r="O914" s="45"/>
      <c r="P914" s="45"/>
      <c r="Q914" s="45"/>
      <c r="R914" s="45"/>
      <c r="S914" s="45"/>
      <c r="T914" s="45"/>
      <c r="U914" s="45"/>
      <c r="V914" s="45"/>
      <c r="W914" s="45"/>
      <c r="X914" s="45"/>
    </row>
    <row r="915" spans="1:24" ht="15.75" customHeight="1" thickTop="1" thickBot="1" x14ac:dyDescent="0.25">
      <c r="A915" s="45"/>
      <c r="B915" s="313" t="s">
        <v>525</v>
      </c>
      <c r="C915" s="313">
        <v>4350</v>
      </c>
      <c r="D915" s="295" t="s">
        <v>2731</v>
      </c>
      <c r="E915" s="295" t="s">
        <v>2733</v>
      </c>
      <c r="F915" s="313" t="s">
        <v>1096</v>
      </c>
      <c r="G915" s="295"/>
      <c r="H915" s="295" t="s">
        <v>52</v>
      </c>
      <c r="I915" s="325">
        <v>2</v>
      </c>
      <c r="J915" s="290">
        <f>VLOOKUP(C915,INSUMO!A:E,5,0)</f>
        <v>0.76</v>
      </c>
      <c r="K915" s="290">
        <f>SUM(J915*I915)</f>
        <v>1.52</v>
      </c>
      <c r="N915" s="45"/>
      <c r="O915" s="45"/>
      <c r="P915" s="45"/>
      <c r="Q915" s="45"/>
      <c r="R915" s="45"/>
      <c r="S915" s="45"/>
      <c r="T915" s="45"/>
      <c r="U915" s="45"/>
      <c r="V915" s="45"/>
      <c r="W915" s="45"/>
      <c r="X915" s="45"/>
    </row>
    <row r="916" spans="1:24" ht="15.75" customHeight="1" thickTop="1" thickBot="1" x14ac:dyDescent="0.25">
      <c r="A916" s="45"/>
      <c r="B916" s="307"/>
      <c r="C916" s="307"/>
      <c r="D916" s="291"/>
      <c r="E916" s="291"/>
      <c r="F916" s="304" t="s">
        <v>527</v>
      </c>
      <c r="G916" s="300"/>
      <c r="H916" s="291" t="s">
        <v>528</v>
      </c>
      <c r="I916" s="323">
        <v>0</v>
      </c>
      <c r="J916" s="291" t="s">
        <v>529</v>
      </c>
      <c r="K916" s="292"/>
      <c r="N916" s="45"/>
      <c r="O916" s="45"/>
      <c r="P916" s="45"/>
      <c r="Q916" s="45"/>
      <c r="R916" s="45"/>
      <c r="S916" s="45"/>
      <c r="T916" s="45"/>
      <c r="U916" s="45"/>
      <c r="V916" s="45"/>
      <c r="W916" s="45"/>
      <c r="X916" s="45"/>
    </row>
    <row r="917" spans="1:24" ht="15.75" customHeight="1" thickTop="1" thickBot="1" x14ac:dyDescent="0.25">
      <c r="A917" s="45"/>
      <c r="B917" s="307"/>
      <c r="C917" s="307"/>
      <c r="D917" s="291"/>
      <c r="E917" s="291"/>
      <c r="F917" s="304" t="s">
        <v>530</v>
      </c>
      <c r="G917" s="300"/>
      <c r="H917" s="291"/>
      <c r="I917" s="304" t="s">
        <v>531</v>
      </c>
      <c r="J917" s="296"/>
      <c r="K917" s="292"/>
      <c r="N917" s="45"/>
      <c r="O917" s="45"/>
      <c r="P917" s="45"/>
      <c r="Q917" s="45"/>
      <c r="R917" s="45"/>
      <c r="S917" s="45"/>
      <c r="T917" s="45"/>
      <c r="U917" s="45"/>
      <c r="V917" s="45"/>
      <c r="W917" s="45"/>
      <c r="X917" s="45"/>
    </row>
    <row r="918" spans="1:24" ht="15.75" customHeight="1" x14ac:dyDescent="0.2">
      <c r="A918" s="45"/>
      <c r="B918" s="308" t="s">
        <v>1136</v>
      </c>
      <c r="C918" s="308"/>
      <c r="D918" s="297"/>
      <c r="E918" s="297"/>
      <c r="F918" s="308"/>
      <c r="G918" s="297"/>
      <c r="H918" s="297"/>
      <c r="I918" s="308"/>
      <c r="J918" s="297"/>
      <c r="K918" s="297"/>
      <c r="N918" s="45"/>
      <c r="O918" s="45"/>
      <c r="P918" s="45"/>
      <c r="Q918" s="45"/>
      <c r="R918" s="45"/>
      <c r="S918" s="45"/>
      <c r="T918" s="45"/>
      <c r="U918" s="45"/>
      <c r="V918" s="45"/>
      <c r="W918" s="45"/>
      <c r="X918" s="45"/>
    </row>
    <row r="919" spans="1:24" ht="15.75" customHeight="1" thickBot="1" x14ac:dyDescent="0.25">
      <c r="A919" s="45"/>
      <c r="B919" s="304" t="s">
        <v>2817</v>
      </c>
      <c r="C919" s="304"/>
      <c r="D919" s="304"/>
      <c r="E919" s="304"/>
      <c r="F919" s="304"/>
      <c r="G919" s="304"/>
      <c r="H919" s="304"/>
      <c r="I919" s="304"/>
      <c r="J919" s="304"/>
      <c r="K919" s="304"/>
      <c r="N919" s="45"/>
      <c r="O919" s="45"/>
      <c r="P919" s="45"/>
      <c r="Q919" s="45"/>
      <c r="R919" s="45"/>
      <c r="S919" s="45"/>
      <c r="T919" s="45"/>
      <c r="U919" s="45"/>
      <c r="V919" s="45"/>
      <c r="W919" s="45"/>
      <c r="X919" s="45"/>
    </row>
    <row r="920" spans="1:24" ht="15.75" customHeight="1" thickTop="1" x14ac:dyDescent="0.2">
      <c r="A920" s="45"/>
      <c r="B920" s="309"/>
      <c r="C920" s="309"/>
      <c r="D920" s="288"/>
      <c r="E920" s="288"/>
      <c r="F920" s="314"/>
      <c r="G920" s="301"/>
      <c r="H920" s="288"/>
      <c r="I920" s="309"/>
      <c r="J920" s="288"/>
      <c r="K920" s="288"/>
      <c r="N920" s="45"/>
      <c r="O920" s="45"/>
      <c r="P920" s="45"/>
      <c r="Q920" s="45"/>
      <c r="R920" s="45"/>
      <c r="S920" s="45"/>
      <c r="T920" s="45"/>
      <c r="U920" s="45"/>
      <c r="V920" s="45"/>
      <c r="W920" s="45"/>
      <c r="X920" s="45"/>
    </row>
    <row r="921" spans="1:24" ht="15.75" customHeight="1" thickTop="1" thickBot="1" x14ac:dyDescent="0.25">
      <c r="A921" s="45"/>
      <c r="B921" s="329" t="s">
        <v>2105</v>
      </c>
      <c r="C921" s="319" t="s">
        <v>27</v>
      </c>
      <c r="D921" s="282" t="s">
        <v>28</v>
      </c>
      <c r="E921" s="282" t="s">
        <v>29</v>
      </c>
      <c r="F921" s="310" t="s">
        <v>523</v>
      </c>
      <c r="G921" s="298"/>
      <c r="H921" s="283" t="s">
        <v>30</v>
      </c>
      <c r="I921" s="319" t="s">
        <v>31</v>
      </c>
      <c r="J921" s="284" t="s">
        <v>32</v>
      </c>
      <c r="K921" s="284" t="s">
        <v>34</v>
      </c>
      <c r="N921" s="45"/>
      <c r="O921" s="45"/>
      <c r="P921" s="45"/>
      <c r="Q921" s="45"/>
      <c r="R921" s="45"/>
      <c r="S921" s="45"/>
      <c r="T921" s="45"/>
      <c r="U921" s="45"/>
      <c r="V921" s="45"/>
      <c r="W921" s="45"/>
      <c r="X921" s="45"/>
    </row>
    <row r="922" spans="1:24" ht="15.75" customHeight="1" thickTop="1" thickBot="1" x14ac:dyDescent="0.25">
      <c r="A922" s="45"/>
      <c r="B922" s="330" t="s">
        <v>524</v>
      </c>
      <c r="C922" s="343" t="s">
        <v>1519</v>
      </c>
      <c r="D922" s="285" t="s">
        <v>73</v>
      </c>
      <c r="E922" s="285" t="s">
        <v>1520</v>
      </c>
      <c r="F922" s="311" t="s">
        <v>534</v>
      </c>
      <c r="G922" s="294"/>
      <c r="H922" s="286" t="s">
        <v>52</v>
      </c>
      <c r="I922" s="326">
        <v>1</v>
      </c>
      <c r="J922" s="287">
        <f>SUM(K923:K924)</f>
        <v>23.852</v>
      </c>
      <c r="K922" s="287">
        <f>J922*I922</f>
        <v>23.852</v>
      </c>
      <c r="N922" s="45"/>
      <c r="O922" s="45"/>
      <c r="P922" s="45"/>
      <c r="Q922" s="45"/>
      <c r="R922" s="45"/>
      <c r="S922" s="45"/>
      <c r="T922" s="45"/>
      <c r="U922" s="45"/>
      <c r="V922" s="45"/>
      <c r="W922" s="45"/>
      <c r="X922" s="45"/>
    </row>
    <row r="923" spans="1:24" ht="15.75" customHeight="1" thickTop="1" thickBot="1" x14ac:dyDescent="0.25">
      <c r="A923" s="45"/>
      <c r="B923" s="331" t="s">
        <v>535</v>
      </c>
      <c r="C923" s="344">
        <v>88316</v>
      </c>
      <c r="D923" s="271" t="s">
        <v>50</v>
      </c>
      <c r="E923" s="271" t="s">
        <v>543</v>
      </c>
      <c r="F923" s="312" t="s">
        <v>2641</v>
      </c>
      <c r="G923" s="293"/>
      <c r="H923" s="272" t="s">
        <v>533</v>
      </c>
      <c r="I923" s="321">
        <v>0.2</v>
      </c>
      <c r="J923" s="302">
        <f>VLOOKUP(C923,COMPOSICAO!A:D,4,0)</f>
        <v>30.51</v>
      </c>
      <c r="K923" s="289">
        <f>SUM(J923*I923)</f>
        <v>6.1020000000000003</v>
      </c>
      <c r="N923" s="45"/>
      <c r="O923" s="45"/>
      <c r="P923" s="45"/>
      <c r="Q923" s="45"/>
      <c r="R923" s="45"/>
      <c r="S923" s="45"/>
      <c r="T923" s="45"/>
      <c r="U923" s="45"/>
      <c r="V923" s="45"/>
      <c r="W923" s="45"/>
      <c r="X923" s="45"/>
    </row>
    <row r="924" spans="1:24" ht="15.75" customHeight="1" thickTop="1" thickBot="1" x14ac:dyDescent="0.25">
      <c r="A924" s="45"/>
      <c r="B924" s="332" t="s">
        <v>525</v>
      </c>
      <c r="C924" s="345">
        <v>13653</v>
      </c>
      <c r="D924" s="274" t="s">
        <v>42</v>
      </c>
      <c r="E924" s="274" t="s">
        <v>1810</v>
      </c>
      <c r="F924" s="313" t="s">
        <v>1096</v>
      </c>
      <c r="G924" s="295"/>
      <c r="H924" s="275" t="s">
        <v>231</v>
      </c>
      <c r="I924" s="325">
        <v>1</v>
      </c>
      <c r="J924" s="302">
        <v>17.75</v>
      </c>
      <c r="K924" s="290">
        <f>SUM(J924*I924)</f>
        <v>17.75</v>
      </c>
      <c r="N924" s="45"/>
      <c r="O924" s="45"/>
      <c r="P924" s="45"/>
      <c r="Q924" s="45"/>
      <c r="R924" s="45"/>
      <c r="S924" s="45"/>
      <c r="T924" s="45"/>
      <c r="U924" s="45"/>
      <c r="V924" s="45"/>
      <c r="W924" s="45"/>
      <c r="X924" s="45"/>
    </row>
    <row r="925" spans="1:24" ht="15.75" customHeight="1" thickTop="1" thickBot="1" x14ac:dyDescent="0.25">
      <c r="A925" s="45"/>
      <c r="B925" s="307"/>
      <c r="C925" s="307"/>
      <c r="D925" s="291"/>
      <c r="E925" s="291"/>
      <c r="F925" s="304" t="s">
        <v>527</v>
      </c>
      <c r="G925" s="300"/>
      <c r="H925" s="291" t="s">
        <v>528</v>
      </c>
      <c r="I925" s="323">
        <v>0</v>
      </c>
      <c r="J925" s="291" t="s">
        <v>529</v>
      </c>
      <c r="K925" s="292"/>
      <c r="N925" s="45"/>
      <c r="O925" s="45"/>
      <c r="P925" s="45"/>
      <c r="Q925" s="45"/>
      <c r="R925" s="45"/>
      <c r="S925" s="45"/>
      <c r="T925" s="45"/>
      <c r="U925" s="45"/>
      <c r="V925" s="45"/>
      <c r="W925" s="45"/>
      <c r="X925" s="45"/>
    </row>
    <row r="926" spans="1:24" ht="15.75" customHeight="1" thickTop="1" thickBot="1" x14ac:dyDescent="0.25">
      <c r="A926" s="45"/>
      <c r="B926" s="307"/>
      <c r="C926" s="307"/>
      <c r="D926" s="291"/>
      <c r="E926" s="291"/>
      <c r="F926" s="304" t="s">
        <v>530</v>
      </c>
      <c r="G926" s="300"/>
      <c r="H926" s="291"/>
      <c r="I926" s="304" t="s">
        <v>531</v>
      </c>
      <c r="J926" s="296"/>
      <c r="K926" s="292"/>
      <c r="N926" s="45"/>
      <c r="O926" s="45"/>
      <c r="P926" s="45"/>
      <c r="Q926" s="45"/>
      <c r="R926" s="45"/>
      <c r="S926" s="45"/>
      <c r="T926" s="45"/>
      <c r="U926" s="45"/>
      <c r="V926" s="45"/>
      <c r="W926" s="45"/>
      <c r="X926" s="45"/>
    </row>
    <row r="927" spans="1:24" ht="15.75" customHeight="1" x14ac:dyDescent="0.2">
      <c r="A927" s="45"/>
      <c r="B927" s="308" t="s">
        <v>1136</v>
      </c>
      <c r="C927" s="308"/>
      <c r="D927" s="297"/>
      <c r="E927" s="297"/>
      <c r="F927" s="308"/>
      <c r="G927" s="297"/>
      <c r="H927" s="297"/>
      <c r="I927" s="308"/>
      <c r="J927" s="297"/>
      <c r="K927" s="297"/>
      <c r="N927" s="45"/>
      <c r="O927" s="45"/>
      <c r="P927" s="45"/>
      <c r="Q927" s="45"/>
      <c r="R927" s="45"/>
      <c r="S927" s="45"/>
      <c r="T927" s="45"/>
      <c r="U927" s="45"/>
      <c r="V927" s="45"/>
      <c r="W927" s="45"/>
      <c r="X927" s="45"/>
    </row>
    <row r="928" spans="1:24" ht="15.75" customHeight="1" thickBot="1" x14ac:dyDescent="0.25">
      <c r="A928" s="45"/>
      <c r="B928" s="304" t="s">
        <v>1811</v>
      </c>
      <c r="C928" s="304"/>
      <c r="D928" s="304"/>
      <c r="E928" s="304"/>
      <c r="F928" s="304"/>
      <c r="G928" s="304"/>
      <c r="H928" s="304"/>
      <c r="I928" s="304"/>
      <c r="J928" s="304"/>
      <c r="K928" s="304"/>
      <c r="N928" s="45"/>
      <c r="O928" s="45"/>
      <c r="P928" s="45"/>
      <c r="Q928" s="45"/>
      <c r="R928" s="45"/>
      <c r="S928" s="45"/>
      <c r="T928" s="45"/>
      <c r="U928" s="45"/>
      <c r="V928" s="45"/>
      <c r="W928" s="45"/>
      <c r="X928" s="45"/>
    </row>
    <row r="929" spans="1:24" ht="15.75" customHeight="1" thickTop="1" x14ac:dyDescent="0.2">
      <c r="A929" s="45"/>
      <c r="B929" s="309"/>
      <c r="C929" s="309"/>
      <c r="D929" s="288"/>
      <c r="E929" s="288"/>
      <c r="F929" s="314"/>
      <c r="G929" s="301"/>
      <c r="H929" s="288"/>
      <c r="I929" s="309"/>
      <c r="J929" s="288"/>
      <c r="K929" s="288"/>
      <c r="N929" s="45"/>
      <c r="O929" s="45"/>
      <c r="P929" s="45"/>
      <c r="Q929" s="45"/>
      <c r="R929" s="45"/>
      <c r="S929" s="45"/>
      <c r="T929" s="45"/>
      <c r="U929" s="45"/>
      <c r="V929" s="45"/>
      <c r="W929" s="45"/>
      <c r="X929" s="45"/>
    </row>
    <row r="930" spans="1:24" ht="15.75" customHeight="1" thickTop="1" thickBot="1" x14ac:dyDescent="0.25">
      <c r="A930" s="45"/>
      <c r="B930" s="329" t="s">
        <v>2106</v>
      </c>
      <c r="C930" s="319" t="s">
        <v>27</v>
      </c>
      <c r="D930" s="282" t="s">
        <v>28</v>
      </c>
      <c r="E930" s="282" t="s">
        <v>29</v>
      </c>
      <c r="F930" s="310" t="s">
        <v>523</v>
      </c>
      <c r="G930" s="298"/>
      <c r="H930" s="283" t="s">
        <v>30</v>
      </c>
      <c r="I930" s="319" t="s">
        <v>31</v>
      </c>
      <c r="J930" s="284" t="s">
        <v>32</v>
      </c>
      <c r="K930" s="284" t="s">
        <v>34</v>
      </c>
      <c r="N930" s="45"/>
      <c r="O930" s="45"/>
      <c r="P930" s="45"/>
      <c r="Q930" s="45"/>
      <c r="R930" s="45"/>
      <c r="S930" s="45"/>
      <c r="T930" s="45"/>
      <c r="U930" s="45"/>
      <c r="V930" s="45"/>
      <c r="W930" s="45"/>
      <c r="X930" s="45"/>
    </row>
    <row r="931" spans="1:24" ht="15.75" customHeight="1" thickTop="1" thickBot="1" x14ac:dyDescent="0.25">
      <c r="A931" s="45"/>
      <c r="B931" s="330" t="s">
        <v>524</v>
      </c>
      <c r="C931" s="343" t="s">
        <v>1521</v>
      </c>
      <c r="D931" s="285" t="s">
        <v>73</v>
      </c>
      <c r="E931" s="285" t="s">
        <v>1522</v>
      </c>
      <c r="F931" s="311" t="s">
        <v>534</v>
      </c>
      <c r="G931" s="294"/>
      <c r="H931" s="286" t="s">
        <v>52</v>
      </c>
      <c r="I931" s="320">
        <v>1</v>
      </c>
      <c r="J931" s="287">
        <f>SUM(K932:K933)</f>
        <v>26.292000000000002</v>
      </c>
      <c r="K931" s="287">
        <f>J931*I931</f>
        <v>26.292000000000002</v>
      </c>
      <c r="N931" s="45"/>
      <c r="O931" s="45"/>
      <c r="P931" s="45"/>
      <c r="Q931" s="45"/>
      <c r="R931" s="45"/>
      <c r="S931" s="45"/>
      <c r="T931" s="45"/>
      <c r="U931" s="45"/>
      <c r="V931" s="45"/>
      <c r="W931" s="45"/>
      <c r="X931" s="45"/>
    </row>
    <row r="932" spans="1:24" ht="15.75" customHeight="1" thickTop="1" thickBot="1" x14ac:dyDescent="0.25">
      <c r="A932" s="45"/>
      <c r="B932" s="331" t="s">
        <v>535</v>
      </c>
      <c r="C932" s="344">
        <v>88316</v>
      </c>
      <c r="D932" s="271" t="s">
        <v>50</v>
      </c>
      <c r="E932" s="271" t="s">
        <v>543</v>
      </c>
      <c r="F932" s="312" t="s">
        <v>2641</v>
      </c>
      <c r="G932" s="293"/>
      <c r="H932" s="272" t="s">
        <v>533</v>
      </c>
      <c r="I932" s="324">
        <v>0.2</v>
      </c>
      <c r="J932" s="302">
        <f>VLOOKUP(C932,COMPOSICAO!A:D,4,0)</f>
        <v>30.51</v>
      </c>
      <c r="K932" s="289">
        <v>6.1020000000000003</v>
      </c>
      <c r="N932" s="45"/>
      <c r="O932" s="45"/>
      <c r="P932" s="45"/>
      <c r="Q932" s="45"/>
      <c r="R932" s="45"/>
      <c r="S932" s="45"/>
      <c r="T932" s="45"/>
      <c r="U932" s="45"/>
      <c r="V932" s="45"/>
      <c r="W932" s="45"/>
      <c r="X932" s="45"/>
    </row>
    <row r="933" spans="1:24" ht="15.75" customHeight="1" thickTop="1" thickBot="1" x14ac:dyDescent="0.25">
      <c r="A933" s="45"/>
      <c r="B933" s="332" t="s">
        <v>525</v>
      </c>
      <c r="C933" s="345">
        <v>13654</v>
      </c>
      <c r="D933" s="274" t="s">
        <v>42</v>
      </c>
      <c r="E933" s="274" t="s">
        <v>1812</v>
      </c>
      <c r="F933" s="313" t="s">
        <v>1096</v>
      </c>
      <c r="G933" s="295"/>
      <c r="H933" s="275" t="s">
        <v>231</v>
      </c>
      <c r="I933" s="325">
        <v>1</v>
      </c>
      <c r="J933" s="290">
        <v>20.190000000000001</v>
      </c>
      <c r="K933" s="290">
        <f>SUM(J933*I933)</f>
        <v>20.190000000000001</v>
      </c>
      <c r="N933" s="45"/>
      <c r="O933" s="45"/>
      <c r="P933" s="45"/>
      <c r="Q933" s="45"/>
      <c r="R933" s="45"/>
      <c r="S933" s="45"/>
      <c r="T933" s="45"/>
      <c r="U933" s="45"/>
      <c r="V933" s="45"/>
      <c r="W933" s="45"/>
      <c r="X933" s="45"/>
    </row>
    <row r="934" spans="1:24" ht="15.75" customHeight="1" thickTop="1" thickBot="1" x14ac:dyDescent="0.25">
      <c r="A934" s="45"/>
      <c r="B934" s="307"/>
      <c r="C934" s="307"/>
      <c r="D934" s="291"/>
      <c r="E934" s="291"/>
      <c r="F934" s="304" t="s">
        <v>527</v>
      </c>
      <c r="G934" s="300"/>
      <c r="H934" s="291" t="s">
        <v>528</v>
      </c>
      <c r="I934" s="323">
        <v>0</v>
      </c>
      <c r="J934" s="291" t="s">
        <v>529</v>
      </c>
      <c r="K934" s="292"/>
      <c r="N934" s="45"/>
      <c r="O934" s="45"/>
      <c r="P934" s="45"/>
      <c r="Q934" s="45"/>
      <c r="R934" s="45"/>
      <c r="S934" s="45"/>
      <c r="T934" s="45"/>
      <c r="U934" s="45"/>
      <c r="V934" s="45"/>
      <c r="W934" s="45"/>
      <c r="X934" s="45"/>
    </row>
    <row r="935" spans="1:24" ht="15.75" customHeight="1" thickTop="1" thickBot="1" x14ac:dyDescent="0.25">
      <c r="A935" s="45"/>
      <c r="B935" s="307"/>
      <c r="C935" s="307"/>
      <c r="D935" s="291"/>
      <c r="E935" s="291"/>
      <c r="F935" s="304" t="s">
        <v>530</v>
      </c>
      <c r="G935" s="300"/>
      <c r="H935" s="291"/>
      <c r="I935" s="304" t="s">
        <v>531</v>
      </c>
      <c r="J935" s="296"/>
      <c r="K935" s="292"/>
      <c r="N935" s="45"/>
      <c r="O935" s="45"/>
      <c r="P935" s="45"/>
      <c r="Q935" s="45"/>
      <c r="R935" s="45"/>
      <c r="S935" s="45"/>
      <c r="T935" s="45"/>
      <c r="U935" s="45"/>
      <c r="V935" s="45"/>
      <c r="W935" s="45"/>
      <c r="X935" s="45"/>
    </row>
    <row r="936" spans="1:24" ht="15.75" customHeight="1" x14ac:dyDescent="0.2">
      <c r="A936" s="45"/>
      <c r="B936" s="308" t="s">
        <v>1136</v>
      </c>
      <c r="C936" s="308"/>
      <c r="D936" s="297"/>
      <c r="E936" s="297"/>
      <c r="F936" s="308"/>
      <c r="G936" s="297"/>
      <c r="H936" s="297"/>
      <c r="I936" s="308"/>
      <c r="J936" s="297"/>
      <c r="K936" s="297"/>
      <c r="N936" s="45"/>
      <c r="O936" s="45"/>
      <c r="P936" s="45"/>
      <c r="Q936" s="45"/>
      <c r="R936" s="45"/>
      <c r="S936" s="45"/>
      <c r="T936" s="45"/>
      <c r="U936" s="45"/>
      <c r="V936" s="45"/>
      <c r="W936" s="45"/>
      <c r="X936" s="45"/>
    </row>
    <row r="937" spans="1:24" ht="15.75" customHeight="1" thickBot="1" x14ac:dyDescent="0.25">
      <c r="A937" s="45"/>
      <c r="B937" s="304" t="s">
        <v>1813</v>
      </c>
      <c r="C937" s="304"/>
      <c r="D937" s="304"/>
      <c r="E937" s="304"/>
      <c r="F937" s="304"/>
      <c r="G937" s="304"/>
      <c r="H937" s="304"/>
      <c r="I937" s="304"/>
      <c r="J937" s="304"/>
      <c r="K937" s="304"/>
      <c r="N937" s="45"/>
      <c r="O937" s="45"/>
      <c r="P937" s="45"/>
      <c r="Q937" s="45"/>
      <c r="R937" s="45"/>
      <c r="S937" s="45"/>
      <c r="T937" s="45"/>
      <c r="U937" s="45"/>
      <c r="V937" s="45"/>
      <c r="W937" s="45"/>
      <c r="X937" s="45"/>
    </row>
    <row r="938" spans="1:24" ht="15.75" customHeight="1" thickTop="1" x14ac:dyDescent="0.2">
      <c r="A938" s="45"/>
      <c r="B938" s="309"/>
      <c r="C938" s="309"/>
      <c r="D938" s="288"/>
      <c r="E938" s="288"/>
      <c r="F938" s="314"/>
      <c r="G938" s="301"/>
      <c r="H938" s="288"/>
      <c r="I938" s="309"/>
      <c r="J938" s="288"/>
      <c r="K938" s="288"/>
      <c r="N938" s="45"/>
      <c r="O938" s="45"/>
      <c r="P938" s="45"/>
      <c r="Q938" s="45"/>
      <c r="R938" s="45"/>
      <c r="S938" s="45"/>
      <c r="T938" s="45"/>
      <c r="U938" s="45"/>
      <c r="V938" s="45"/>
      <c r="W938" s="45"/>
      <c r="X938" s="45"/>
    </row>
    <row r="939" spans="1:24" ht="15.75" customHeight="1" thickTop="1" thickBot="1" x14ac:dyDescent="0.25">
      <c r="A939" s="45"/>
      <c r="B939" s="329" t="s">
        <v>2107</v>
      </c>
      <c r="C939" s="319" t="s">
        <v>27</v>
      </c>
      <c r="D939" s="282" t="s">
        <v>28</v>
      </c>
      <c r="E939" s="282" t="s">
        <v>29</v>
      </c>
      <c r="F939" s="310" t="s">
        <v>523</v>
      </c>
      <c r="G939" s="298"/>
      <c r="H939" s="283" t="s">
        <v>30</v>
      </c>
      <c r="I939" s="319" t="s">
        <v>31</v>
      </c>
      <c r="J939" s="284" t="s">
        <v>32</v>
      </c>
      <c r="K939" s="284" t="s">
        <v>34</v>
      </c>
      <c r="N939" s="45"/>
      <c r="O939" s="45"/>
      <c r="P939" s="45"/>
      <c r="Q939" s="45"/>
      <c r="R939" s="45"/>
      <c r="S939" s="45"/>
      <c r="T939" s="45"/>
      <c r="U939" s="45"/>
      <c r="V939" s="45"/>
      <c r="W939" s="45"/>
      <c r="X939" s="45"/>
    </row>
    <row r="940" spans="1:24" ht="15.75" customHeight="1" thickTop="1" thickBot="1" x14ac:dyDescent="0.25">
      <c r="A940" s="45"/>
      <c r="B940" s="330" t="s">
        <v>524</v>
      </c>
      <c r="C940" s="343" t="s">
        <v>1523</v>
      </c>
      <c r="D940" s="285" t="s">
        <v>73</v>
      </c>
      <c r="E940" s="285" t="s">
        <v>1524</v>
      </c>
      <c r="F940" s="311" t="s">
        <v>621</v>
      </c>
      <c r="G940" s="294"/>
      <c r="H940" s="286" t="s">
        <v>52</v>
      </c>
      <c r="I940" s="320">
        <v>1</v>
      </c>
      <c r="J940" s="287">
        <f>SUM(K941:K942)</f>
        <v>26.292000000000002</v>
      </c>
      <c r="K940" s="287">
        <f>J940*I940</f>
        <v>26.292000000000002</v>
      </c>
      <c r="N940" s="45"/>
      <c r="O940" s="45"/>
      <c r="P940" s="45"/>
      <c r="Q940" s="45"/>
      <c r="R940" s="45"/>
      <c r="S940" s="45"/>
      <c r="T940" s="45"/>
      <c r="U940" s="45"/>
      <c r="V940" s="45"/>
      <c r="W940" s="45"/>
      <c r="X940" s="45"/>
    </row>
    <row r="941" spans="1:24" ht="15.75" customHeight="1" thickTop="1" thickBot="1" x14ac:dyDescent="0.25">
      <c r="A941" s="45"/>
      <c r="B941" s="331" t="s">
        <v>535</v>
      </c>
      <c r="C941" s="344">
        <v>88316</v>
      </c>
      <c r="D941" s="271" t="s">
        <v>50</v>
      </c>
      <c r="E941" s="271" t="s">
        <v>543</v>
      </c>
      <c r="F941" s="312" t="s">
        <v>2641</v>
      </c>
      <c r="G941" s="293"/>
      <c r="H941" s="272" t="s">
        <v>533</v>
      </c>
      <c r="I941" s="324">
        <v>0.2</v>
      </c>
      <c r="J941" s="302">
        <f>VLOOKUP(C941,COMPOSICAO!A:D,4,0)</f>
        <v>30.51</v>
      </c>
      <c r="K941" s="289">
        <v>6.1020000000000003</v>
      </c>
      <c r="N941" s="45"/>
      <c r="O941" s="45"/>
      <c r="P941" s="45"/>
      <c r="Q941" s="45"/>
      <c r="R941" s="45"/>
      <c r="S941" s="45"/>
      <c r="T941" s="45"/>
      <c r="U941" s="45"/>
      <c r="V941" s="45"/>
      <c r="W941" s="45"/>
      <c r="X941" s="45"/>
    </row>
    <row r="942" spans="1:24" ht="15.75" customHeight="1" thickTop="1" thickBot="1" x14ac:dyDescent="0.25">
      <c r="A942" s="45"/>
      <c r="B942" s="332" t="s">
        <v>525</v>
      </c>
      <c r="C942" s="345">
        <v>13658</v>
      </c>
      <c r="D942" s="274" t="s">
        <v>42</v>
      </c>
      <c r="E942" s="274" t="s">
        <v>1814</v>
      </c>
      <c r="F942" s="313" t="s">
        <v>1096</v>
      </c>
      <c r="G942" s="295"/>
      <c r="H942" s="275" t="s">
        <v>231</v>
      </c>
      <c r="I942" s="322">
        <v>1</v>
      </c>
      <c r="J942" s="290">
        <v>20.190000000000001</v>
      </c>
      <c r="K942" s="290">
        <f>SUM(J942*I942)</f>
        <v>20.190000000000001</v>
      </c>
      <c r="N942" s="45"/>
      <c r="O942" s="45"/>
      <c r="P942" s="45"/>
      <c r="Q942" s="45"/>
      <c r="R942" s="45"/>
      <c r="S942" s="45"/>
      <c r="T942" s="45"/>
      <c r="U942" s="45"/>
      <c r="V942" s="45"/>
      <c r="W942" s="45"/>
      <c r="X942" s="45"/>
    </row>
    <row r="943" spans="1:24" ht="15.75" customHeight="1" thickTop="1" thickBot="1" x14ac:dyDescent="0.25">
      <c r="A943" s="45"/>
      <c r="B943" s="307"/>
      <c r="C943" s="307"/>
      <c r="D943" s="291"/>
      <c r="E943" s="291"/>
      <c r="F943" s="304" t="s">
        <v>527</v>
      </c>
      <c r="G943" s="300"/>
      <c r="H943" s="291" t="s">
        <v>528</v>
      </c>
      <c r="I943" s="323">
        <v>0</v>
      </c>
      <c r="J943" s="291" t="s">
        <v>529</v>
      </c>
      <c r="K943" s="292"/>
      <c r="N943" s="45"/>
      <c r="O943" s="45"/>
      <c r="P943" s="45"/>
      <c r="Q943" s="45"/>
      <c r="R943" s="45"/>
      <c r="S943" s="45"/>
      <c r="T943" s="45"/>
      <c r="U943" s="45"/>
      <c r="V943" s="45"/>
      <c r="W943" s="45"/>
      <c r="X943" s="45"/>
    </row>
    <row r="944" spans="1:24" ht="15.75" customHeight="1" thickTop="1" thickBot="1" x14ac:dyDescent="0.25">
      <c r="A944" s="45"/>
      <c r="B944" s="307"/>
      <c r="C944" s="307"/>
      <c r="D944" s="291"/>
      <c r="E944" s="291"/>
      <c r="F944" s="304" t="s">
        <v>530</v>
      </c>
      <c r="G944" s="300"/>
      <c r="H944" s="291"/>
      <c r="I944" s="304" t="s">
        <v>531</v>
      </c>
      <c r="J944" s="296"/>
      <c r="K944" s="292"/>
      <c r="N944" s="45"/>
      <c r="O944" s="45"/>
      <c r="P944" s="45"/>
      <c r="Q944" s="45"/>
      <c r="R944" s="45"/>
      <c r="S944" s="45"/>
      <c r="T944" s="45"/>
      <c r="U944" s="45"/>
      <c r="V944" s="45"/>
      <c r="W944" s="45"/>
      <c r="X944" s="45"/>
    </row>
    <row r="945" spans="1:24" ht="15.75" customHeight="1" x14ac:dyDescent="0.2">
      <c r="A945" s="45"/>
      <c r="B945" s="308" t="s">
        <v>1136</v>
      </c>
      <c r="C945" s="308"/>
      <c r="D945" s="297"/>
      <c r="E945" s="297"/>
      <c r="F945" s="308"/>
      <c r="G945" s="297"/>
      <c r="H945" s="297"/>
      <c r="I945" s="308"/>
      <c r="J945" s="297"/>
      <c r="K945" s="297"/>
      <c r="N945" s="45"/>
      <c r="O945" s="45"/>
      <c r="P945" s="45"/>
      <c r="Q945" s="45"/>
      <c r="R945" s="45"/>
      <c r="S945" s="45"/>
      <c r="T945" s="45"/>
      <c r="U945" s="45"/>
      <c r="V945" s="45"/>
      <c r="W945" s="45"/>
      <c r="X945" s="45"/>
    </row>
    <row r="946" spans="1:24" ht="15.75" customHeight="1" thickBot="1" x14ac:dyDescent="0.25">
      <c r="A946" s="45"/>
      <c r="B946" s="304" t="s">
        <v>1815</v>
      </c>
      <c r="C946" s="304"/>
      <c r="D946" s="304"/>
      <c r="E946" s="304"/>
      <c r="F946" s="304"/>
      <c r="G946" s="304"/>
      <c r="H946" s="304"/>
      <c r="I946" s="304"/>
      <c r="J946" s="304"/>
      <c r="K946" s="304"/>
      <c r="N946" s="45"/>
      <c r="O946" s="45"/>
      <c r="P946" s="45"/>
      <c r="Q946" s="45"/>
      <c r="R946" s="45"/>
      <c r="S946" s="45"/>
      <c r="T946" s="45"/>
      <c r="U946" s="45"/>
      <c r="V946" s="45"/>
      <c r="W946" s="45"/>
      <c r="X946" s="45"/>
    </row>
    <row r="947" spans="1:24" ht="15.75" customHeight="1" thickTop="1" x14ac:dyDescent="0.2">
      <c r="A947" s="45"/>
      <c r="B947" s="309"/>
      <c r="C947" s="309"/>
      <c r="D947" s="288"/>
      <c r="E947" s="288"/>
      <c r="F947" s="314"/>
      <c r="G947" s="301"/>
      <c r="H947" s="288"/>
      <c r="I947" s="309"/>
      <c r="J947" s="288"/>
      <c r="K947" s="288"/>
      <c r="N947" s="45"/>
      <c r="O947" s="45"/>
      <c r="P947" s="45"/>
      <c r="Q947" s="45"/>
      <c r="R947" s="45"/>
      <c r="S947" s="45"/>
      <c r="T947" s="45"/>
      <c r="U947" s="45"/>
      <c r="V947" s="45"/>
      <c r="W947" s="45"/>
      <c r="X947" s="45"/>
    </row>
    <row r="948" spans="1:24" ht="15.75" customHeight="1" thickTop="1" thickBot="1" x14ac:dyDescent="0.25">
      <c r="A948" s="45"/>
      <c r="B948" s="329" t="s">
        <v>2108</v>
      </c>
      <c r="C948" s="319" t="s">
        <v>27</v>
      </c>
      <c r="D948" s="282" t="s">
        <v>28</v>
      </c>
      <c r="E948" s="282" t="s">
        <v>29</v>
      </c>
      <c r="F948" s="310" t="s">
        <v>523</v>
      </c>
      <c r="G948" s="298"/>
      <c r="H948" s="283" t="s">
        <v>30</v>
      </c>
      <c r="I948" s="319" t="s">
        <v>31</v>
      </c>
      <c r="J948" s="284" t="s">
        <v>32</v>
      </c>
      <c r="K948" s="284" t="s">
        <v>34</v>
      </c>
      <c r="N948" s="45"/>
      <c r="O948" s="45"/>
      <c r="P948" s="45"/>
      <c r="Q948" s="45"/>
      <c r="R948" s="45"/>
      <c r="S948" s="45"/>
      <c r="T948" s="45"/>
      <c r="U948" s="45"/>
      <c r="V948" s="45"/>
      <c r="W948" s="45"/>
      <c r="X948" s="45"/>
    </row>
    <row r="949" spans="1:24" ht="15.75" customHeight="1" thickTop="1" thickBot="1" x14ac:dyDescent="0.25">
      <c r="A949" s="45"/>
      <c r="B949" s="330" t="s">
        <v>524</v>
      </c>
      <c r="C949" s="343" t="s">
        <v>1067</v>
      </c>
      <c r="D949" s="285" t="s">
        <v>73</v>
      </c>
      <c r="E949" s="285" t="s">
        <v>1068</v>
      </c>
      <c r="F949" s="311" t="s">
        <v>552</v>
      </c>
      <c r="G949" s="294"/>
      <c r="H949" s="286" t="s">
        <v>52</v>
      </c>
      <c r="I949" s="320">
        <v>1</v>
      </c>
      <c r="J949" s="287">
        <f>SUM(K950:K951)</f>
        <v>19.152000000000001</v>
      </c>
      <c r="K949" s="287">
        <f>J949*I949</f>
        <v>19.152000000000001</v>
      </c>
      <c r="N949" s="45"/>
      <c r="O949" s="45"/>
      <c r="P949" s="45"/>
      <c r="Q949" s="45"/>
      <c r="R949" s="45"/>
      <c r="S949" s="45"/>
      <c r="T949" s="45"/>
      <c r="U949" s="45"/>
      <c r="V949" s="45"/>
      <c r="W949" s="45"/>
      <c r="X949" s="45"/>
    </row>
    <row r="950" spans="1:24" ht="15.75" customHeight="1" thickTop="1" thickBot="1" x14ac:dyDescent="0.25">
      <c r="A950" s="45"/>
      <c r="B950" s="331" t="s">
        <v>535</v>
      </c>
      <c r="C950" s="344">
        <v>88316</v>
      </c>
      <c r="D950" s="271" t="s">
        <v>50</v>
      </c>
      <c r="E950" s="271" t="s">
        <v>543</v>
      </c>
      <c r="F950" s="312" t="s">
        <v>2641</v>
      </c>
      <c r="G950" s="293"/>
      <c r="H950" s="272" t="s">
        <v>533</v>
      </c>
      <c r="I950" s="324">
        <v>0.2</v>
      </c>
      <c r="J950" s="302">
        <f>VLOOKUP(C950,COMPOSICAO!A:D,4,0)</f>
        <v>30.51</v>
      </c>
      <c r="K950" s="289">
        <v>6.1020000000000003</v>
      </c>
      <c r="N950" s="45"/>
      <c r="O950" s="45"/>
      <c r="P950" s="45"/>
      <c r="Q950" s="45"/>
      <c r="R950" s="45"/>
      <c r="S950" s="45"/>
      <c r="T950" s="45"/>
      <c r="U950" s="45"/>
      <c r="V950" s="45"/>
      <c r="W950" s="45"/>
      <c r="X950" s="45"/>
    </row>
    <row r="951" spans="1:24" ht="15.75" customHeight="1" thickTop="1" thickBot="1" x14ac:dyDescent="0.25">
      <c r="A951" s="45"/>
      <c r="B951" s="332" t="s">
        <v>525</v>
      </c>
      <c r="C951" s="345">
        <v>13655</v>
      </c>
      <c r="D951" s="274" t="s">
        <v>42</v>
      </c>
      <c r="E951" s="274" t="s">
        <v>403</v>
      </c>
      <c r="F951" s="313" t="s">
        <v>1096</v>
      </c>
      <c r="G951" s="295"/>
      <c r="H951" s="275" t="s">
        <v>231</v>
      </c>
      <c r="I951" s="325">
        <v>1</v>
      </c>
      <c r="J951" s="303">
        <v>13.05</v>
      </c>
      <c r="K951" s="290">
        <f>SUM(J951*I951)</f>
        <v>13.05</v>
      </c>
      <c r="N951" s="45"/>
      <c r="O951" s="45"/>
      <c r="P951" s="45"/>
      <c r="Q951" s="45"/>
      <c r="R951" s="45"/>
      <c r="S951" s="45"/>
      <c r="T951" s="45"/>
      <c r="U951" s="45"/>
      <c r="V951" s="45"/>
      <c r="W951" s="45"/>
      <c r="X951" s="45"/>
    </row>
    <row r="952" spans="1:24" ht="15.75" customHeight="1" thickTop="1" thickBot="1" x14ac:dyDescent="0.25">
      <c r="A952" s="45"/>
      <c r="B952" s="307"/>
      <c r="C952" s="307"/>
      <c r="D952" s="291"/>
      <c r="E952" s="291"/>
      <c r="F952" s="304" t="s">
        <v>527</v>
      </c>
      <c r="G952" s="300"/>
      <c r="H952" s="291" t="s">
        <v>528</v>
      </c>
      <c r="I952" s="323">
        <v>0</v>
      </c>
      <c r="J952" s="291" t="s">
        <v>529</v>
      </c>
      <c r="K952" s="292"/>
      <c r="N952" s="45"/>
      <c r="O952" s="45"/>
      <c r="P952" s="45"/>
      <c r="Q952" s="45"/>
      <c r="R952" s="45"/>
      <c r="S952" s="45"/>
      <c r="T952" s="45"/>
      <c r="U952" s="45"/>
      <c r="V952" s="45"/>
      <c r="W952" s="45"/>
      <c r="X952" s="45"/>
    </row>
    <row r="953" spans="1:24" ht="15.75" customHeight="1" thickTop="1" thickBot="1" x14ac:dyDescent="0.25">
      <c r="A953" s="45"/>
      <c r="B953" s="307"/>
      <c r="C953" s="307"/>
      <c r="D953" s="291"/>
      <c r="E953" s="291"/>
      <c r="F953" s="304" t="s">
        <v>530</v>
      </c>
      <c r="G953" s="300"/>
      <c r="H953" s="291"/>
      <c r="I953" s="304" t="s">
        <v>531</v>
      </c>
      <c r="J953" s="296"/>
      <c r="K953" s="292"/>
      <c r="N953" s="45"/>
      <c r="O953" s="45"/>
      <c r="P953" s="45"/>
      <c r="Q953" s="45"/>
      <c r="R953" s="45"/>
      <c r="S953" s="45"/>
      <c r="T953" s="45"/>
      <c r="U953" s="45"/>
      <c r="V953" s="45"/>
      <c r="W953" s="45"/>
      <c r="X953" s="45"/>
    </row>
    <row r="954" spans="1:24" ht="15.75" customHeight="1" x14ac:dyDescent="0.2">
      <c r="A954" s="45"/>
      <c r="B954" s="308" t="s">
        <v>1136</v>
      </c>
      <c r="C954" s="308"/>
      <c r="D954" s="297"/>
      <c r="E954" s="297"/>
      <c r="F954" s="308"/>
      <c r="G954" s="297"/>
      <c r="H954" s="297"/>
      <c r="I954" s="308"/>
      <c r="J954" s="297"/>
      <c r="K954" s="297"/>
      <c r="N954" s="45"/>
      <c r="O954" s="45"/>
      <c r="P954" s="45"/>
      <c r="Q954" s="45"/>
      <c r="R954" s="45"/>
      <c r="S954" s="45"/>
      <c r="T954" s="45"/>
      <c r="U954" s="45"/>
      <c r="V954" s="45"/>
      <c r="W954" s="45"/>
      <c r="X954" s="45"/>
    </row>
    <row r="955" spans="1:24" ht="15.75" customHeight="1" thickBot="1" x14ac:dyDescent="0.25">
      <c r="A955" s="45"/>
      <c r="B955" s="304" t="s">
        <v>1183</v>
      </c>
      <c r="C955" s="304"/>
      <c r="D955" s="304"/>
      <c r="E955" s="304"/>
      <c r="F955" s="304"/>
      <c r="G955" s="304"/>
      <c r="H955" s="304"/>
      <c r="I955" s="304"/>
      <c r="J955" s="304"/>
      <c r="K955" s="304"/>
      <c r="N955" s="45"/>
      <c r="O955" s="45"/>
      <c r="P955" s="45"/>
      <c r="Q955" s="45"/>
      <c r="R955" s="45"/>
      <c r="S955" s="45"/>
      <c r="T955" s="45"/>
      <c r="U955" s="45"/>
      <c r="V955" s="45"/>
      <c r="W955" s="45"/>
      <c r="X955" s="45"/>
    </row>
    <row r="956" spans="1:24" ht="15.75" customHeight="1" thickTop="1" x14ac:dyDescent="0.2">
      <c r="A956" s="45"/>
      <c r="B956" s="309"/>
      <c r="C956" s="309"/>
      <c r="D956" s="288"/>
      <c r="E956" s="288"/>
      <c r="F956" s="314"/>
      <c r="G956" s="301"/>
      <c r="H956" s="288"/>
      <c r="I956" s="309"/>
      <c r="J956" s="288"/>
      <c r="K956" s="288"/>
      <c r="N956" s="45"/>
      <c r="O956" s="45"/>
      <c r="P956" s="45"/>
      <c r="Q956" s="45"/>
      <c r="R956" s="45"/>
      <c r="S956" s="45"/>
      <c r="T956" s="45"/>
      <c r="U956" s="45"/>
      <c r="V956" s="45"/>
      <c r="W956" s="45"/>
      <c r="X956" s="45"/>
    </row>
    <row r="957" spans="1:24" ht="15.75" customHeight="1" thickTop="1" thickBot="1" x14ac:dyDescent="0.25">
      <c r="A957" s="45"/>
      <c r="B957" s="329" t="s">
        <v>2109</v>
      </c>
      <c r="C957" s="319" t="s">
        <v>27</v>
      </c>
      <c r="D957" s="282" t="s">
        <v>28</v>
      </c>
      <c r="E957" s="282" t="s">
        <v>29</v>
      </c>
      <c r="F957" s="310" t="s">
        <v>523</v>
      </c>
      <c r="G957" s="298"/>
      <c r="H957" s="283" t="s">
        <v>30</v>
      </c>
      <c r="I957" s="319" t="s">
        <v>31</v>
      </c>
      <c r="J957" s="284" t="s">
        <v>32</v>
      </c>
      <c r="K957" s="284" t="s">
        <v>34</v>
      </c>
      <c r="N957" s="45"/>
      <c r="O957" s="45"/>
      <c r="P957" s="45"/>
      <c r="Q957" s="45"/>
      <c r="R957" s="45"/>
      <c r="S957" s="45"/>
      <c r="T957" s="45"/>
      <c r="U957" s="45"/>
      <c r="V957" s="45"/>
      <c r="W957" s="45"/>
      <c r="X957" s="45"/>
    </row>
    <row r="958" spans="1:24" ht="15.75" customHeight="1" thickTop="1" thickBot="1" x14ac:dyDescent="0.25">
      <c r="A958" s="45"/>
      <c r="B958" s="330" t="s">
        <v>524</v>
      </c>
      <c r="C958" s="343" t="s">
        <v>1525</v>
      </c>
      <c r="D958" s="285" t="s">
        <v>73</v>
      </c>
      <c r="E958" s="285" t="s">
        <v>1526</v>
      </c>
      <c r="F958" s="311" t="s">
        <v>534</v>
      </c>
      <c r="G958" s="294"/>
      <c r="H958" s="286" t="s">
        <v>52</v>
      </c>
      <c r="I958" s="320">
        <v>1</v>
      </c>
      <c r="J958" s="287">
        <f>SUM(K959:K960)</f>
        <v>23.852</v>
      </c>
      <c r="K958" s="287">
        <f>J958*I958</f>
        <v>23.852</v>
      </c>
      <c r="N958" s="45"/>
      <c r="O958" s="45"/>
      <c r="P958" s="45"/>
      <c r="Q958" s="45"/>
      <c r="R958" s="45"/>
      <c r="S958" s="45"/>
      <c r="T958" s="45"/>
      <c r="U958" s="45"/>
      <c r="V958" s="45"/>
      <c r="W958" s="45"/>
      <c r="X958" s="45"/>
    </row>
    <row r="959" spans="1:24" ht="15.75" customHeight="1" thickTop="1" thickBot="1" x14ac:dyDescent="0.25">
      <c r="A959" s="45"/>
      <c r="B959" s="331" t="s">
        <v>535</v>
      </c>
      <c r="C959" s="344">
        <v>88316</v>
      </c>
      <c r="D959" s="271" t="s">
        <v>50</v>
      </c>
      <c r="E959" s="271" t="s">
        <v>543</v>
      </c>
      <c r="F959" s="312" t="s">
        <v>2641</v>
      </c>
      <c r="G959" s="293"/>
      <c r="H959" s="272" t="s">
        <v>533</v>
      </c>
      <c r="I959" s="321">
        <v>0.2</v>
      </c>
      <c r="J959" s="302">
        <f>VLOOKUP(C959,COMPOSICAO!A:D,4,0)</f>
        <v>30.51</v>
      </c>
      <c r="K959" s="289">
        <v>6.1020000000000003</v>
      </c>
      <c r="N959" s="45"/>
      <c r="O959" s="45"/>
      <c r="P959" s="45"/>
      <c r="Q959" s="45"/>
      <c r="R959" s="45"/>
      <c r="S959" s="45"/>
      <c r="T959" s="45"/>
      <c r="U959" s="45"/>
      <c r="V959" s="45"/>
      <c r="W959" s="45"/>
      <c r="X959" s="45"/>
    </row>
    <row r="960" spans="1:24" ht="15.75" customHeight="1" thickTop="1" thickBot="1" x14ac:dyDescent="0.25">
      <c r="A960" s="45"/>
      <c r="B960" s="332" t="s">
        <v>525</v>
      </c>
      <c r="C960" s="345">
        <v>13652</v>
      </c>
      <c r="D960" s="274" t="s">
        <v>42</v>
      </c>
      <c r="E960" s="274" t="s">
        <v>1816</v>
      </c>
      <c r="F960" s="313" t="s">
        <v>1096</v>
      </c>
      <c r="G960" s="295"/>
      <c r="H960" s="275" t="s">
        <v>231</v>
      </c>
      <c r="I960" s="325">
        <v>1</v>
      </c>
      <c r="J960" s="303">
        <v>17.75</v>
      </c>
      <c r="K960" s="290">
        <f>SUM(J960*I960)</f>
        <v>17.75</v>
      </c>
      <c r="N960" s="45"/>
      <c r="O960" s="45"/>
      <c r="P960" s="45"/>
      <c r="Q960" s="45"/>
      <c r="R960" s="45"/>
      <c r="S960" s="45"/>
      <c r="T960" s="45"/>
      <c r="U960" s="45"/>
      <c r="V960" s="45"/>
      <c r="W960" s="45"/>
      <c r="X960" s="45"/>
    </row>
    <row r="961" spans="1:24" ht="15.75" customHeight="1" thickTop="1" thickBot="1" x14ac:dyDescent="0.25">
      <c r="A961" s="45"/>
      <c r="B961" s="307"/>
      <c r="C961" s="307"/>
      <c r="D961" s="291"/>
      <c r="E961" s="291"/>
      <c r="F961" s="304" t="s">
        <v>527</v>
      </c>
      <c r="G961" s="300"/>
      <c r="H961" s="291" t="s">
        <v>528</v>
      </c>
      <c r="I961" s="323">
        <v>0</v>
      </c>
      <c r="J961" s="291" t="s">
        <v>529</v>
      </c>
      <c r="K961" s="292"/>
      <c r="N961" s="45"/>
      <c r="O961" s="45"/>
      <c r="P961" s="45"/>
      <c r="Q961" s="45"/>
      <c r="R961" s="45"/>
      <c r="S961" s="45"/>
      <c r="T961" s="45"/>
      <c r="U961" s="45"/>
      <c r="V961" s="45"/>
      <c r="W961" s="45"/>
      <c r="X961" s="45"/>
    </row>
    <row r="962" spans="1:24" ht="15.75" customHeight="1" thickTop="1" thickBot="1" x14ac:dyDescent="0.25">
      <c r="A962" s="45"/>
      <c r="B962" s="307"/>
      <c r="C962" s="307"/>
      <c r="D962" s="291"/>
      <c r="E962" s="291"/>
      <c r="F962" s="304" t="s">
        <v>530</v>
      </c>
      <c r="G962" s="300"/>
      <c r="H962" s="291"/>
      <c r="I962" s="304" t="s">
        <v>531</v>
      </c>
      <c r="J962" s="296"/>
      <c r="K962" s="292"/>
      <c r="N962" s="45"/>
      <c r="O962" s="45"/>
      <c r="P962" s="45"/>
      <c r="Q962" s="45"/>
      <c r="R962" s="45"/>
      <c r="S962" s="45"/>
      <c r="T962" s="45"/>
      <c r="U962" s="45"/>
      <c r="V962" s="45"/>
      <c r="W962" s="45"/>
      <c r="X962" s="45"/>
    </row>
    <row r="963" spans="1:24" ht="15.75" customHeight="1" x14ac:dyDescent="0.2">
      <c r="A963" s="45"/>
      <c r="B963" s="308" t="s">
        <v>1136</v>
      </c>
      <c r="C963" s="308"/>
      <c r="D963" s="297"/>
      <c r="E963" s="297"/>
      <c r="F963" s="308"/>
      <c r="G963" s="297"/>
      <c r="H963" s="297"/>
      <c r="I963" s="308"/>
      <c r="J963" s="297"/>
      <c r="K963" s="297"/>
      <c r="N963" s="45"/>
      <c r="O963" s="45"/>
      <c r="P963" s="45"/>
      <c r="Q963" s="45"/>
      <c r="R963" s="45"/>
      <c r="S963" s="45"/>
      <c r="T963" s="45"/>
      <c r="U963" s="45"/>
      <c r="V963" s="45"/>
      <c r="W963" s="45"/>
      <c r="X963" s="45"/>
    </row>
    <row r="964" spans="1:24" ht="15.75" customHeight="1" thickBot="1" x14ac:dyDescent="0.25">
      <c r="A964" s="45"/>
      <c r="B964" s="304" t="s">
        <v>1817</v>
      </c>
      <c r="C964" s="304"/>
      <c r="D964" s="304"/>
      <c r="E964" s="304"/>
      <c r="F964" s="304"/>
      <c r="G964" s="304"/>
      <c r="H964" s="304"/>
      <c r="I964" s="304"/>
      <c r="J964" s="304"/>
      <c r="K964" s="304"/>
      <c r="N964" s="45"/>
      <c r="O964" s="45"/>
      <c r="P964" s="45"/>
      <c r="Q964" s="45"/>
      <c r="R964" s="45"/>
      <c r="S964" s="45"/>
      <c r="T964" s="45"/>
      <c r="U964" s="45"/>
      <c r="V964" s="45"/>
      <c r="W964" s="45"/>
      <c r="X964" s="45"/>
    </row>
    <row r="965" spans="1:24" ht="15.75" customHeight="1" thickTop="1" x14ac:dyDescent="0.2">
      <c r="A965" s="45"/>
      <c r="B965" s="309"/>
      <c r="C965" s="309"/>
      <c r="D965" s="288"/>
      <c r="E965" s="288"/>
      <c r="F965" s="314"/>
      <c r="G965" s="301"/>
      <c r="H965" s="288"/>
      <c r="I965" s="309"/>
      <c r="J965" s="288"/>
      <c r="K965" s="288"/>
      <c r="N965" s="45"/>
      <c r="O965" s="45"/>
      <c r="P965" s="45"/>
      <c r="Q965" s="45"/>
      <c r="R965" s="45"/>
      <c r="S965" s="45"/>
      <c r="T965" s="45"/>
      <c r="U965" s="45"/>
      <c r="V965" s="45"/>
      <c r="W965" s="45"/>
      <c r="X965" s="45"/>
    </row>
    <row r="966" spans="1:24" ht="15.75" customHeight="1" thickTop="1" thickBot="1" x14ac:dyDescent="0.25">
      <c r="A966" s="45"/>
      <c r="B966" s="329" t="s">
        <v>2111</v>
      </c>
      <c r="C966" s="319" t="s">
        <v>27</v>
      </c>
      <c r="D966" s="282" t="s">
        <v>28</v>
      </c>
      <c r="E966" s="282" t="s">
        <v>29</v>
      </c>
      <c r="F966" s="310" t="s">
        <v>523</v>
      </c>
      <c r="G966" s="298"/>
      <c r="H966" s="283" t="s">
        <v>30</v>
      </c>
      <c r="I966" s="310" t="s">
        <v>31</v>
      </c>
      <c r="J966" s="298" t="s">
        <v>32</v>
      </c>
      <c r="K966" s="284" t="s">
        <v>34</v>
      </c>
      <c r="N966" s="45"/>
      <c r="O966" s="45"/>
      <c r="P966" s="45"/>
      <c r="Q966" s="45"/>
      <c r="R966" s="45"/>
      <c r="S966" s="45"/>
      <c r="T966" s="45"/>
      <c r="U966" s="45"/>
      <c r="V966" s="45"/>
      <c r="W966" s="45"/>
      <c r="X966" s="45"/>
    </row>
    <row r="967" spans="1:24" ht="15.75" customHeight="1" thickTop="1" thickBot="1" x14ac:dyDescent="0.25">
      <c r="A967" s="45"/>
      <c r="B967" s="330" t="s">
        <v>524</v>
      </c>
      <c r="C967" s="343" t="s">
        <v>1065</v>
      </c>
      <c r="D967" s="285" t="s">
        <v>73</v>
      </c>
      <c r="E967" s="285" t="s">
        <v>895</v>
      </c>
      <c r="F967" s="311" t="s">
        <v>552</v>
      </c>
      <c r="G967" s="294"/>
      <c r="H967" s="286" t="s">
        <v>52</v>
      </c>
      <c r="I967" s="320">
        <v>1</v>
      </c>
      <c r="J967" s="287">
        <f>SUM(K968:K970)</f>
        <v>215.90199999999999</v>
      </c>
      <c r="K967" s="287">
        <f>J967*I967</f>
        <v>215.90199999999999</v>
      </c>
      <c r="N967" s="45"/>
      <c r="O967" s="45"/>
      <c r="P967" s="45"/>
      <c r="Q967" s="45"/>
      <c r="R967" s="45"/>
      <c r="S967" s="45"/>
      <c r="T967" s="45"/>
      <c r="U967" s="45"/>
      <c r="V967" s="45"/>
      <c r="W967" s="45"/>
      <c r="X967" s="45"/>
    </row>
    <row r="968" spans="1:24" ht="15.75" customHeight="1" thickTop="1" thickBot="1" x14ac:dyDescent="0.25">
      <c r="A968" s="45"/>
      <c r="B968" s="331" t="s">
        <v>535</v>
      </c>
      <c r="C968" s="344">
        <v>88309</v>
      </c>
      <c r="D968" s="271" t="s">
        <v>50</v>
      </c>
      <c r="E968" s="271" t="s">
        <v>558</v>
      </c>
      <c r="F968" s="312" t="s">
        <v>2641</v>
      </c>
      <c r="G968" s="293"/>
      <c r="H968" s="272" t="s">
        <v>533</v>
      </c>
      <c r="I968" s="321">
        <v>0.15</v>
      </c>
      <c r="J968" s="302">
        <f>VLOOKUP(C968,COMPOSICAO!A:D,4,0)</f>
        <v>38.89</v>
      </c>
      <c r="K968" s="289">
        <v>6.1020000000000003</v>
      </c>
      <c r="N968" s="45"/>
      <c r="O968" s="45"/>
      <c r="P968" s="45"/>
      <c r="Q968" s="45"/>
      <c r="R968" s="45"/>
      <c r="S968" s="45"/>
      <c r="T968" s="45"/>
      <c r="U968" s="45"/>
      <c r="V968" s="45"/>
      <c r="W968" s="45"/>
      <c r="X968" s="45"/>
    </row>
    <row r="969" spans="1:24" ht="15.75" customHeight="1" thickTop="1" thickBot="1" x14ac:dyDescent="0.25">
      <c r="A969" s="45"/>
      <c r="B969" s="332" t="s">
        <v>525</v>
      </c>
      <c r="C969" s="345" t="s">
        <v>638</v>
      </c>
      <c r="D969" s="274" t="s">
        <v>40</v>
      </c>
      <c r="E969" s="274" t="s">
        <v>909</v>
      </c>
      <c r="F969" s="313" t="s">
        <v>1096</v>
      </c>
      <c r="G969" s="295"/>
      <c r="H969" s="275" t="s">
        <v>231</v>
      </c>
      <c r="I969" s="325">
        <v>6</v>
      </c>
      <c r="J969" s="303">
        <v>0.05</v>
      </c>
      <c r="K969" s="290">
        <f>SUM(J969*I969)</f>
        <v>0.30000000000000004</v>
      </c>
      <c r="N969" s="45"/>
      <c r="O969" s="45"/>
      <c r="P969" s="45"/>
      <c r="Q969" s="45"/>
      <c r="R969" s="45"/>
      <c r="S969" s="45"/>
      <c r="T969" s="45"/>
      <c r="U969" s="45"/>
      <c r="V969" s="45"/>
      <c r="W969" s="45"/>
      <c r="X969" s="45"/>
    </row>
    <row r="970" spans="1:24" ht="15.75" customHeight="1" thickTop="1" thickBot="1" x14ac:dyDescent="0.25">
      <c r="A970" s="45"/>
      <c r="B970" s="332" t="s">
        <v>525</v>
      </c>
      <c r="C970" s="345" t="s">
        <v>639</v>
      </c>
      <c r="D970" s="274" t="s">
        <v>40</v>
      </c>
      <c r="E970" s="274" t="s">
        <v>910</v>
      </c>
      <c r="F970" s="313" t="s">
        <v>1096</v>
      </c>
      <c r="G970" s="295"/>
      <c r="H970" s="275" t="s">
        <v>231</v>
      </c>
      <c r="I970" s="322">
        <v>1</v>
      </c>
      <c r="J970" s="290">
        <v>209.5</v>
      </c>
      <c r="K970" s="290">
        <f>SUM(J970*I970)</f>
        <v>209.5</v>
      </c>
      <c r="N970" s="45"/>
      <c r="O970" s="45"/>
      <c r="P970" s="45"/>
      <c r="Q970" s="45"/>
      <c r="R970" s="45"/>
      <c r="S970" s="45"/>
      <c r="T970" s="45"/>
      <c r="U970" s="45"/>
      <c r="V970" s="45"/>
      <c r="W970" s="45"/>
      <c r="X970" s="45"/>
    </row>
    <row r="971" spans="1:24" ht="15.75" customHeight="1" thickTop="1" thickBot="1" x14ac:dyDescent="0.25">
      <c r="A971" s="45"/>
      <c r="B971" s="307"/>
      <c r="C971" s="307"/>
      <c r="D971" s="291"/>
      <c r="E971" s="291"/>
      <c r="F971" s="304" t="s">
        <v>527</v>
      </c>
      <c r="G971" s="300"/>
      <c r="H971" s="291" t="s">
        <v>528</v>
      </c>
      <c r="I971" s="323">
        <v>0</v>
      </c>
      <c r="J971" s="291" t="s">
        <v>529</v>
      </c>
      <c r="K971" s="292"/>
      <c r="N971" s="45"/>
      <c r="O971" s="45"/>
      <c r="P971" s="45"/>
      <c r="Q971" s="45"/>
      <c r="R971" s="45"/>
      <c r="S971" s="45"/>
      <c r="T971" s="45"/>
      <c r="U971" s="45"/>
      <c r="V971" s="45"/>
      <c r="W971" s="45"/>
      <c r="X971" s="45"/>
    </row>
    <row r="972" spans="1:24" ht="15.75" customHeight="1" thickTop="1" thickBot="1" x14ac:dyDescent="0.25">
      <c r="A972" s="45"/>
      <c r="B972" s="307"/>
      <c r="C972" s="307"/>
      <c r="D972" s="291"/>
      <c r="E972" s="291"/>
      <c r="F972" s="304" t="s">
        <v>530</v>
      </c>
      <c r="G972" s="300"/>
      <c r="H972" s="291"/>
      <c r="I972" s="304" t="s">
        <v>531</v>
      </c>
      <c r="J972" s="296"/>
      <c r="K972" s="292"/>
      <c r="N972" s="45"/>
      <c r="O972" s="45"/>
      <c r="P972" s="45"/>
      <c r="Q972" s="45"/>
      <c r="R972" s="45"/>
      <c r="S972" s="45"/>
      <c r="T972" s="45"/>
      <c r="U972" s="45"/>
      <c r="V972" s="45"/>
      <c r="W972" s="45"/>
      <c r="X972" s="45"/>
    </row>
    <row r="973" spans="1:24" ht="15.75" customHeight="1" x14ac:dyDescent="0.2">
      <c r="A973" s="45"/>
      <c r="B973" s="308" t="s">
        <v>1136</v>
      </c>
      <c r="C973" s="308"/>
      <c r="D973" s="297"/>
      <c r="E973" s="297"/>
      <c r="F973" s="308"/>
      <c r="G973" s="297"/>
      <c r="H973" s="297"/>
      <c r="I973" s="308"/>
      <c r="J973" s="297"/>
      <c r="K973" s="297"/>
      <c r="N973" s="45"/>
      <c r="O973" s="45"/>
      <c r="P973" s="45"/>
      <c r="Q973" s="45"/>
      <c r="R973" s="45"/>
      <c r="S973" s="45"/>
      <c r="T973" s="45"/>
      <c r="U973" s="45"/>
      <c r="V973" s="45"/>
      <c r="W973" s="45"/>
      <c r="X973" s="45"/>
    </row>
    <row r="974" spans="1:24" ht="15.75" customHeight="1" thickBot="1" x14ac:dyDescent="0.25">
      <c r="A974" s="45"/>
      <c r="B974" s="304" t="s">
        <v>1184</v>
      </c>
      <c r="C974" s="304"/>
      <c r="D974" s="304"/>
      <c r="E974" s="304"/>
      <c r="F974" s="304"/>
      <c r="G974" s="304"/>
      <c r="H974" s="304"/>
      <c r="I974" s="304"/>
      <c r="J974" s="304"/>
      <c r="K974" s="304"/>
      <c r="N974" s="45"/>
      <c r="O974" s="45"/>
      <c r="P974" s="45"/>
      <c r="Q974" s="45"/>
      <c r="R974" s="45"/>
      <c r="S974" s="45"/>
      <c r="T974" s="45"/>
      <c r="U974" s="45"/>
      <c r="V974" s="45"/>
      <c r="W974" s="45"/>
      <c r="X974" s="45"/>
    </row>
    <row r="975" spans="1:24" ht="49.15" customHeight="1" thickTop="1" x14ac:dyDescent="0.2">
      <c r="A975" s="45"/>
      <c r="B975" s="309"/>
      <c r="C975" s="309"/>
      <c r="D975" s="288"/>
      <c r="E975" s="288"/>
      <c r="F975" s="314"/>
      <c r="G975" s="301"/>
      <c r="H975" s="288"/>
      <c r="I975" s="309"/>
      <c r="J975" s="288"/>
      <c r="K975" s="288"/>
      <c r="N975" s="45"/>
      <c r="O975" s="45"/>
      <c r="P975" s="45"/>
      <c r="Q975" s="45"/>
      <c r="R975" s="45"/>
      <c r="S975" s="45"/>
      <c r="T975" s="45"/>
      <c r="U975" s="45"/>
      <c r="V975" s="45"/>
      <c r="W975" s="45"/>
      <c r="X975" s="45"/>
    </row>
    <row r="976" spans="1:24" ht="15.75" customHeight="1" thickTop="1" thickBot="1" x14ac:dyDescent="0.25">
      <c r="A976" s="45"/>
      <c r="B976" s="329" t="s">
        <v>2112</v>
      </c>
      <c r="C976" s="319" t="s">
        <v>27</v>
      </c>
      <c r="D976" s="282" t="s">
        <v>28</v>
      </c>
      <c r="E976" s="282" t="s">
        <v>29</v>
      </c>
      <c r="F976" s="310" t="s">
        <v>523</v>
      </c>
      <c r="G976" s="298"/>
      <c r="H976" s="283" t="s">
        <v>30</v>
      </c>
      <c r="I976" s="319" t="s">
        <v>31</v>
      </c>
      <c r="J976" s="284" t="s">
        <v>32</v>
      </c>
      <c r="K976" s="284" t="s">
        <v>34</v>
      </c>
      <c r="N976" s="45"/>
      <c r="O976" s="45"/>
      <c r="P976" s="45"/>
      <c r="Q976" s="45"/>
      <c r="R976" s="45"/>
      <c r="S976" s="45"/>
      <c r="T976" s="45"/>
      <c r="U976" s="45"/>
      <c r="V976" s="45"/>
      <c r="W976" s="45"/>
      <c r="X976" s="45"/>
    </row>
    <row r="977" spans="1:24" ht="15.75" customHeight="1" thickTop="1" thickBot="1" x14ac:dyDescent="0.25">
      <c r="A977" s="45"/>
      <c r="B977" s="330" t="s">
        <v>524</v>
      </c>
      <c r="C977" s="343" t="s">
        <v>1059</v>
      </c>
      <c r="D977" s="285" t="s">
        <v>73</v>
      </c>
      <c r="E977" s="285" t="s">
        <v>1060</v>
      </c>
      <c r="F977" s="311" t="s">
        <v>537</v>
      </c>
      <c r="G977" s="294"/>
      <c r="H977" s="286" t="s">
        <v>52</v>
      </c>
      <c r="I977" s="320">
        <v>1</v>
      </c>
      <c r="J977" s="287">
        <f>SUM(K978)</f>
        <v>32.159999999999997</v>
      </c>
      <c r="K977" s="287">
        <f>J977*I977</f>
        <v>32.159999999999997</v>
      </c>
      <c r="N977" s="45"/>
      <c r="O977" s="45"/>
      <c r="P977" s="45"/>
      <c r="Q977" s="45"/>
      <c r="R977" s="45"/>
      <c r="S977" s="45"/>
      <c r="T977" s="45"/>
      <c r="U977" s="45"/>
      <c r="V977" s="45"/>
      <c r="W977" s="45"/>
      <c r="X977" s="45"/>
    </row>
    <row r="978" spans="1:24" ht="15.75" customHeight="1" thickTop="1" thickBot="1" x14ac:dyDescent="0.25">
      <c r="A978" s="45"/>
      <c r="B978" s="332" t="s">
        <v>525</v>
      </c>
      <c r="C978" s="345">
        <v>37558</v>
      </c>
      <c r="D978" s="274" t="s">
        <v>50</v>
      </c>
      <c r="E978" s="274" t="s">
        <v>1120</v>
      </c>
      <c r="F978" s="313" t="s">
        <v>1096</v>
      </c>
      <c r="G978" s="295"/>
      <c r="H978" s="275" t="s">
        <v>52</v>
      </c>
      <c r="I978" s="322">
        <v>1</v>
      </c>
      <c r="J978" s="290">
        <v>32.159999999999997</v>
      </c>
      <c r="K978" s="290">
        <f>SUM(J978*I978)</f>
        <v>32.159999999999997</v>
      </c>
      <c r="N978" s="45"/>
      <c r="O978" s="45"/>
      <c r="P978" s="45"/>
      <c r="Q978" s="45"/>
      <c r="R978" s="45"/>
      <c r="S978" s="45"/>
      <c r="T978" s="45"/>
      <c r="U978" s="45"/>
      <c r="V978" s="45"/>
      <c r="W978" s="45"/>
      <c r="X978" s="45"/>
    </row>
    <row r="979" spans="1:24" ht="15.75" customHeight="1" thickTop="1" thickBot="1" x14ac:dyDescent="0.25">
      <c r="A979" s="45"/>
      <c r="B979" s="307"/>
      <c r="C979" s="307"/>
      <c r="D979" s="291"/>
      <c r="E979" s="291"/>
      <c r="F979" s="304" t="s">
        <v>527</v>
      </c>
      <c r="G979" s="300"/>
      <c r="H979" s="291" t="s">
        <v>528</v>
      </c>
      <c r="I979" s="323">
        <v>0</v>
      </c>
      <c r="J979" s="291" t="s">
        <v>529</v>
      </c>
      <c r="K979" s="292"/>
      <c r="N979" s="45"/>
      <c r="O979" s="45"/>
      <c r="P979" s="45"/>
      <c r="Q979" s="45"/>
      <c r="R979" s="45"/>
      <c r="S979" s="45"/>
      <c r="T979" s="45"/>
      <c r="U979" s="45"/>
      <c r="V979" s="45"/>
      <c r="W979" s="45"/>
      <c r="X979" s="45"/>
    </row>
    <row r="980" spans="1:24" ht="15.75" customHeight="1" thickTop="1" thickBot="1" x14ac:dyDescent="0.25">
      <c r="A980" s="45"/>
      <c r="B980" s="307"/>
      <c r="C980" s="307"/>
      <c r="D980" s="291"/>
      <c r="E980" s="291"/>
      <c r="F980" s="304" t="s">
        <v>530</v>
      </c>
      <c r="G980" s="300"/>
      <c r="H980" s="291"/>
      <c r="I980" s="304" t="s">
        <v>531</v>
      </c>
      <c r="J980" s="296"/>
      <c r="K980" s="292"/>
      <c r="N980" s="45"/>
      <c r="O980" s="45"/>
      <c r="P980" s="45"/>
      <c r="Q980" s="45"/>
      <c r="R980" s="45"/>
      <c r="S980" s="45"/>
      <c r="T980" s="45"/>
      <c r="U980" s="45"/>
      <c r="V980" s="45"/>
      <c r="W980" s="45"/>
      <c r="X980" s="45"/>
    </row>
    <row r="981" spans="1:24" ht="15.75" customHeight="1" x14ac:dyDescent="0.2">
      <c r="A981" s="45"/>
      <c r="B981" s="308" t="s">
        <v>1136</v>
      </c>
      <c r="C981" s="308"/>
      <c r="D981" s="297"/>
      <c r="E981" s="297"/>
      <c r="F981" s="308"/>
      <c r="G981" s="297"/>
      <c r="H981" s="297"/>
      <c r="I981" s="308"/>
      <c r="J981" s="297"/>
      <c r="K981" s="297"/>
      <c r="N981" s="45"/>
      <c r="O981" s="45"/>
      <c r="P981" s="45"/>
      <c r="Q981" s="45"/>
      <c r="R981" s="45"/>
      <c r="S981" s="45"/>
      <c r="T981" s="45"/>
      <c r="U981" s="45"/>
      <c r="V981" s="45"/>
      <c r="W981" s="45"/>
      <c r="X981" s="45"/>
    </row>
    <row r="982" spans="1:24" ht="15.75" customHeight="1" thickBot="1" x14ac:dyDescent="0.25">
      <c r="A982" s="45"/>
      <c r="B982" s="304" t="s">
        <v>1185</v>
      </c>
      <c r="C982" s="304"/>
      <c r="D982" s="304"/>
      <c r="E982" s="304"/>
      <c r="F982" s="304"/>
      <c r="G982" s="304"/>
      <c r="H982" s="304"/>
      <c r="I982" s="304"/>
      <c r="J982" s="304"/>
      <c r="K982" s="304"/>
      <c r="N982" s="45"/>
      <c r="O982" s="45"/>
      <c r="P982" s="45"/>
      <c r="Q982" s="45"/>
      <c r="R982" s="45"/>
      <c r="S982" s="45"/>
      <c r="T982" s="45"/>
      <c r="U982" s="45"/>
      <c r="V982" s="45"/>
      <c r="W982" s="45"/>
      <c r="X982" s="45"/>
    </row>
    <row r="983" spans="1:24" ht="15.75" customHeight="1" thickTop="1" x14ac:dyDescent="0.2">
      <c r="A983" s="45"/>
      <c r="B983" s="314"/>
      <c r="C983" s="314"/>
      <c r="D983" s="301"/>
      <c r="E983" s="301"/>
      <c r="F983" s="314"/>
      <c r="G983" s="301"/>
      <c r="H983" s="301"/>
      <c r="I983" s="314"/>
      <c r="J983" s="301"/>
      <c r="K983" s="301"/>
      <c r="N983" s="45"/>
      <c r="O983" s="45"/>
      <c r="P983" s="45"/>
      <c r="Q983" s="45"/>
      <c r="R983" s="45"/>
      <c r="S983" s="45"/>
      <c r="T983" s="45"/>
      <c r="U983" s="45"/>
      <c r="V983" s="45"/>
      <c r="W983" s="45"/>
      <c r="X983" s="45"/>
    </row>
    <row r="984" spans="1:24" ht="15.75" customHeight="1" thickTop="1" thickBot="1" x14ac:dyDescent="0.25">
      <c r="A984" s="45"/>
      <c r="B984" s="310" t="s">
        <v>2113</v>
      </c>
      <c r="C984" s="310" t="s">
        <v>27</v>
      </c>
      <c r="D984" s="298" t="s">
        <v>28</v>
      </c>
      <c r="E984" s="298" t="s">
        <v>29</v>
      </c>
      <c r="F984" s="310" t="s">
        <v>523</v>
      </c>
      <c r="G984" s="298"/>
      <c r="H984" s="298" t="s">
        <v>30</v>
      </c>
      <c r="I984" s="310" t="s">
        <v>31</v>
      </c>
      <c r="J984" s="298" t="s">
        <v>32</v>
      </c>
      <c r="K984" s="298" t="s">
        <v>34</v>
      </c>
      <c r="N984" s="45"/>
      <c r="O984" s="45"/>
      <c r="P984" s="45"/>
      <c r="Q984" s="45"/>
      <c r="R984" s="45"/>
      <c r="S984" s="45"/>
      <c r="T984" s="45"/>
      <c r="U984" s="45"/>
      <c r="V984" s="45"/>
      <c r="W984" s="45"/>
      <c r="X984" s="45"/>
    </row>
    <row r="985" spans="1:24" ht="15.75" customHeight="1" thickTop="1" thickBot="1" x14ac:dyDescent="0.25">
      <c r="A985" s="45"/>
      <c r="B985" s="330" t="s">
        <v>524</v>
      </c>
      <c r="C985" s="343" t="s">
        <v>2579</v>
      </c>
      <c r="D985" s="285" t="s">
        <v>73</v>
      </c>
      <c r="E985" s="285" t="s">
        <v>2580</v>
      </c>
      <c r="F985" s="311">
        <v>1.04</v>
      </c>
      <c r="G985" s="294"/>
      <c r="H985" s="286" t="s">
        <v>83</v>
      </c>
      <c r="I985" s="326">
        <v>1</v>
      </c>
      <c r="J985" s="287">
        <f>SUM(K986:K988)</f>
        <v>12.204000000000001</v>
      </c>
      <c r="K985" s="287">
        <f>J985*I985</f>
        <v>12.204000000000001</v>
      </c>
      <c r="N985" s="45"/>
      <c r="O985" s="45"/>
      <c r="P985" s="45"/>
      <c r="Q985" s="45"/>
      <c r="R985" s="45"/>
      <c r="S985" s="45"/>
      <c r="T985" s="45"/>
      <c r="U985" s="45"/>
      <c r="V985" s="45"/>
      <c r="W985" s="45"/>
      <c r="X985" s="45"/>
    </row>
    <row r="986" spans="1:24" ht="15.75" customHeight="1" thickTop="1" thickBot="1" x14ac:dyDescent="0.25">
      <c r="A986" s="45"/>
      <c r="B986" s="331" t="s">
        <v>535</v>
      </c>
      <c r="C986" s="344">
        <v>88309</v>
      </c>
      <c r="D986" s="271" t="s">
        <v>50</v>
      </c>
      <c r="E986" s="271" t="s">
        <v>558</v>
      </c>
      <c r="F986" s="312" t="s">
        <v>2641</v>
      </c>
      <c r="G986" s="293"/>
      <c r="H986" s="272" t="s">
        <v>533</v>
      </c>
      <c r="I986" s="321">
        <v>0.08</v>
      </c>
      <c r="J986" s="302">
        <f>VLOOKUP(C986,COMPOSICAO!A:D,4,0)</f>
        <v>38.89</v>
      </c>
      <c r="K986" s="289">
        <v>6.1020000000000003</v>
      </c>
      <c r="N986" s="45"/>
      <c r="O986" s="45"/>
      <c r="P986" s="45"/>
      <c r="Q986" s="45"/>
      <c r="R986" s="45"/>
      <c r="S986" s="45"/>
      <c r="T986" s="45"/>
      <c r="U986" s="45"/>
      <c r="V986" s="45"/>
      <c r="W986" s="45"/>
      <c r="X986" s="45"/>
    </row>
    <row r="987" spans="1:24" ht="15.75" customHeight="1" thickTop="1" thickBot="1" x14ac:dyDescent="0.25">
      <c r="A987" s="45"/>
      <c r="B987" s="331" t="s">
        <v>535</v>
      </c>
      <c r="C987" s="344">
        <v>88316</v>
      </c>
      <c r="D987" s="271" t="s">
        <v>50</v>
      </c>
      <c r="E987" s="271" t="s">
        <v>543</v>
      </c>
      <c r="F987" s="312" t="s">
        <v>2641</v>
      </c>
      <c r="G987" s="293"/>
      <c r="H987" s="272" t="s">
        <v>533</v>
      </c>
      <c r="I987" s="321">
        <v>0.08</v>
      </c>
      <c r="J987" s="302">
        <f>VLOOKUP(C987,COMPOSICAO!A:D,4,0)</f>
        <v>30.51</v>
      </c>
      <c r="K987" s="289">
        <v>6.1020000000000003</v>
      </c>
      <c r="N987" s="45"/>
      <c r="O987" s="45"/>
      <c r="P987" s="45"/>
      <c r="Q987" s="45"/>
      <c r="R987" s="45"/>
      <c r="S987" s="45"/>
      <c r="T987" s="45"/>
      <c r="U987" s="45"/>
      <c r="V987" s="45"/>
      <c r="W987" s="45"/>
      <c r="X987" s="45"/>
    </row>
    <row r="988" spans="1:24" ht="15.75" customHeight="1" thickTop="1" thickBot="1" x14ac:dyDescent="0.25">
      <c r="A988" s="45"/>
      <c r="B988" s="332" t="s">
        <v>525</v>
      </c>
      <c r="C988" s="345" t="s">
        <v>2734</v>
      </c>
      <c r="D988" s="274" t="s">
        <v>2735</v>
      </c>
      <c r="E988" s="274" t="s">
        <v>2736</v>
      </c>
      <c r="F988" s="313" t="s">
        <v>1096</v>
      </c>
      <c r="G988" s="295"/>
      <c r="H988" s="275" t="s">
        <v>83</v>
      </c>
      <c r="I988" s="322">
        <v>1.05</v>
      </c>
      <c r="J988" s="290"/>
      <c r="K988" s="290">
        <f>SUM(J988*I988)</f>
        <v>0</v>
      </c>
      <c r="N988" s="45"/>
      <c r="O988" s="45"/>
      <c r="P988" s="45"/>
      <c r="Q988" s="45"/>
      <c r="R988" s="45"/>
      <c r="S988" s="45"/>
      <c r="T988" s="45"/>
      <c r="U988" s="45"/>
      <c r="V988" s="45"/>
      <c r="W988" s="45"/>
      <c r="X988" s="45"/>
    </row>
    <row r="989" spans="1:24" ht="15.75" customHeight="1" thickTop="1" thickBot="1" x14ac:dyDescent="0.25">
      <c r="A989" s="45"/>
      <c r="B989" s="307"/>
      <c r="C989" s="307"/>
      <c r="D989" s="291"/>
      <c r="E989" s="291"/>
      <c r="F989" s="304" t="s">
        <v>527</v>
      </c>
      <c r="G989" s="300"/>
      <c r="H989" s="291" t="s">
        <v>528</v>
      </c>
      <c r="I989" s="323">
        <v>0</v>
      </c>
      <c r="J989" s="291" t="s">
        <v>529</v>
      </c>
      <c r="K989" s="292"/>
      <c r="N989" s="45"/>
      <c r="O989" s="45"/>
      <c r="P989" s="45"/>
      <c r="Q989" s="45"/>
      <c r="R989" s="45"/>
      <c r="S989" s="45"/>
      <c r="T989" s="45"/>
      <c r="U989" s="45"/>
      <c r="V989" s="45"/>
      <c r="W989" s="45"/>
      <c r="X989" s="45"/>
    </row>
    <row r="990" spans="1:24" ht="15.75" customHeight="1" thickTop="1" thickBot="1" x14ac:dyDescent="0.25">
      <c r="A990" s="45"/>
      <c r="B990" s="307"/>
      <c r="C990" s="307"/>
      <c r="D990" s="291"/>
      <c r="E990" s="291"/>
      <c r="F990" s="304" t="s">
        <v>530</v>
      </c>
      <c r="G990" s="300"/>
      <c r="H990" s="291"/>
      <c r="I990" s="304" t="s">
        <v>531</v>
      </c>
      <c r="J990" s="296"/>
      <c r="K990" s="292"/>
      <c r="N990" s="45"/>
      <c r="O990" s="45"/>
      <c r="P990" s="45"/>
      <c r="Q990" s="45"/>
      <c r="R990" s="45"/>
      <c r="S990" s="45"/>
      <c r="T990" s="45"/>
      <c r="U990" s="45"/>
      <c r="V990" s="45"/>
      <c r="W990" s="45"/>
      <c r="X990" s="45"/>
    </row>
    <row r="991" spans="1:24" ht="15.75" customHeight="1" x14ac:dyDescent="0.2">
      <c r="A991" s="45"/>
      <c r="B991" s="308" t="s">
        <v>1136</v>
      </c>
      <c r="C991" s="308"/>
      <c r="D991" s="297"/>
      <c r="E991" s="297"/>
      <c r="F991" s="308"/>
      <c r="G991" s="297"/>
      <c r="H991" s="297"/>
      <c r="I991" s="308"/>
      <c r="J991" s="297"/>
      <c r="K991" s="297"/>
      <c r="N991" s="45"/>
      <c r="O991" s="45"/>
      <c r="P991" s="45"/>
      <c r="Q991" s="45"/>
      <c r="R991" s="45"/>
      <c r="S991" s="45"/>
      <c r="T991" s="45"/>
      <c r="U991" s="45"/>
      <c r="V991" s="45"/>
      <c r="W991" s="45"/>
      <c r="X991" s="45"/>
    </row>
    <row r="992" spans="1:24" ht="15.75" customHeight="1" thickBot="1" x14ac:dyDescent="0.25">
      <c r="A992" s="45"/>
      <c r="B992" s="304" t="s">
        <v>2818</v>
      </c>
      <c r="C992" s="304"/>
      <c r="D992" s="304"/>
      <c r="E992" s="304"/>
      <c r="F992" s="304"/>
      <c r="G992" s="304"/>
      <c r="H992" s="304"/>
      <c r="I992" s="304"/>
      <c r="J992" s="304"/>
      <c r="K992" s="304"/>
      <c r="N992" s="45"/>
      <c r="O992" s="45"/>
      <c r="P992" s="45"/>
      <c r="Q992" s="45"/>
      <c r="R992" s="45"/>
      <c r="S992" s="45"/>
      <c r="T992" s="45"/>
      <c r="U992" s="45"/>
      <c r="V992" s="45"/>
      <c r="W992" s="45"/>
      <c r="X992" s="45"/>
    </row>
    <row r="993" spans="1:24" ht="49.15" customHeight="1" thickTop="1" x14ac:dyDescent="0.2">
      <c r="A993" s="45"/>
      <c r="B993" s="309"/>
      <c r="C993" s="309"/>
      <c r="D993" s="288"/>
      <c r="E993" s="288"/>
      <c r="F993" s="314"/>
      <c r="G993" s="301"/>
      <c r="H993" s="288"/>
      <c r="I993" s="309"/>
      <c r="J993" s="288"/>
      <c r="K993" s="288"/>
      <c r="N993" s="45"/>
      <c r="O993" s="45"/>
      <c r="P993" s="45"/>
      <c r="Q993" s="45"/>
      <c r="R993" s="45"/>
      <c r="S993" s="45"/>
      <c r="T993" s="45"/>
      <c r="U993" s="45"/>
      <c r="V993" s="45"/>
      <c r="W993" s="45"/>
      <c r="X993" s="45"/>
    </row>
    <row r="994" spans="1:24" ht="15.75" customHeight="1" thickTop="1" thickBot="1" x14ac:dyDescent="0.25">
      <c r="A994" s="45"/>
      <c r="B994" s="329" t="s">
        <v>2114</v>
      </c>
      <c r="C994" s="319" t="s">
        <v>27</v>
      </c>
      <c r="D994" s="282" t="s">
        <v>28</v>
      </c>
      <c r="E994" s="282" t="s">
        <v>29</v>
      </c>
      <c r="F994" s="310" t="s">
        <v>523</v>
      </c>
      <c r="G994" s="298"/>
      <c r="H994" s="283" t="s">
        <v>30</v>
      </c>
      <c r="I994" s="319" t="s">
        <v>31</v>
      </c>
      <c r="J994" s="284" t="s">
        <v>32</v>
      </c>
      <c r="K994" s="284" t="s">
        <v>34</v>
      </c>
      <c r="N994" s="45"/>
      <c r="O994" s="45"/>
      <c r="P994" s="45"/>
      <c r="Q994" s="45"/>
      <c r="R994" s="45"/>
      <c r="S994" s="45"/>
      <c r="T994" s="45"/>
      <c r="U994" s="45"/>
      <c r="V994" s="45"/>
      <c r="W994" s="45"/>
      <c r="X994" s="45"/>
    </row>
    <row r="995" spans="1:24" ht="15.75" customHeight="1" thickTop="1" thickBot="1" x14ac:dyDescent="0.25">
      <c r="A995" s="45"/>
      <c r="B995" s="330" t="s">
        <v>524</v>
      </c>
      <c r="C995" s="343" t="s">
        <v>1040</v>
      </c>
      <c r="D995" s="285" t="s">
        <v>73</v>
      </c>
      <c r="E995" s="285" t="s">
        <v>1041</v>
      </c>
      <c r="F995" s="311" t="s">
        <v>537</v>
      </c>
      <c r="G995" s="294"/>
      <c r="H995" s="286" t="s">
        <v>52</v>
      </c>
      <c r="I995" s="320">
        <v>1</v>
      </c>
      <c r="J995" s="287">
        <f>SUM(K996:K997)</f>
        <v>26.292000000000002</v>
      </c>
      <c r="K995" s="287">
        <f>J995*I995</f>
        <v>26.292000000000002</v>
      </c>
      <c r="N995" s="45"/>
      <c r="O995" s="45"/>
      <c r="P995" s="45"/>
      <c r="Q995" s="45"/>
      <c r="R995" s="45"/>
      <c r="S995" s="45"/>
      <c r="T995" s="45"/>
      <c r="U995" s="45"/>
      <c r="V995" s="45"/>
      <c r="W995" s="45"/>
      <c r="X995" s="45"/>
    </row>
    <row r="996" spans="1:24" ht="15.75" customHeight="1" thickTop="1" thickBot="1" x14ac:dyDescent="0.25">
      <c r="A996" s="45"/>
      <c r="B996" s="331" t="s">
        <v>535</v>
      </c>
      <c r="C996" s="344">
        <v>88316</v>
      </c>
      <c r="D996" s="271" t="s">
        <v>50</v>
      </c>
      <c r="E996" s="271" t="s">
        <v>543</v>
      </c>
      <c r="F996" s="312" t="s">
        <v>2641</v>
      </c>
      <c r="G996" s="293"/>
      <c r="H996" s="272" t="s">
        <v>533</v>
      </c>
      <c r="I996" s="321">
        <v>0.2</v>
      </c>
      <c r="J996" s="302">
        <f>VLOOKUP(C996,COMPOSICAO!A:D,4,0)</f>
        <v>30.51</v>
      </c>
      <c r="K996" s="289">
        <f>SUM(I996*J996)</f>
        <v>6.1020000000000003</v>
      </c>
      <c r="N996" s="45"/>
      <c r="O996" s="45"/>
      <c r="P996" s="45"/>
      <c r="Q996" s="45"/>
      <c r="R996" s="45"/>
      <c r="S996" s="45"/>
      <c r="T996" s="45"/>
      <c r="U996" s="45"/>
      <c r="V996" s="45"/>
      <c r="W996" s="45"/>
      <c r="X996" s="45"/>
    </row>
    <row r="997" spans="1:24" ht="15.75" customHeight="1" thickTop="1" thickBot="1" x14ac:dyDescent="0.25">
      <c r="A997" s="45"/>
      <c r="B997" s="332" t="s">
        <v>525</v>
      </c>
      <c r="C997" s="345">
        <v>13651</v>
      </c>
      <c r="D997" s="274" t="s">
        <v>42</v>
      </c>
      <c r="E997" s="274" t="s">
        <v>404</v>
      </c>
      <c r="F997" s="313" t="s">
        <v>1096</v>
      </c>
      <c r="G997" s="295"/>
      <c r="H997" s="275" t="s">
        <v>231</v>
      </c>
      <c r="I997" s="322">
        <v>1</v>
      </c>
      <c r="J997" s="290">
        <v>20.190000000000001</v>
      </c>
      <c r="K997" s="290">
        <f>SUM(J997*I997)</f>
        <v>20.190000000000001</v>
      </c>
      <c r="N997" s="45"/>
      <c r="O997" s="45"/>
      <c r="P997" s="45"/>
      <c r="Q997" s="45"/>
      <c r="R997" s="45"/>
      <c r="S997" s="45"/>
      <c r="T997" s="45"/>
      <c r="U997" s="45"/>
      <c r="V997" s="45"/>
      <c r="W997" s="45"/>
      <c r="X997" s="45"/>
    </row>
    <row r="998" spans="1:24" ht="15" customHeight="1" thickTop="1" thickBot="1" x14ac:dyDescent="0.25">
      <c r="A998" s="45"/>
      <c r="B998" s="307"/>
      <c r="C998" s="307"/>
      <c r="D998" s="291"/>
      <c r="E998" s="291"/>
      <c r="F998" s="304" t="s">
        <v>527</v>
      </c>
      <c r="G998" s="300"/>
      <c r="H998" s="291" t="s">
        <v>528</v>
      </c>
      <c r="I998" s="323">
        <v>0</v>
      </c>
      <c r="J998" s="291" t="s">
        <v>529</v>
      </c>
      <c r="K998" s="292"/>
      <c r="N998" s="45"/>
      <c r="O998" s="45"/>
      <c r="P998" s="45"/>
      <c r="Q998" s="45"/>
      <c r="R998" s="45"/>
      <c r="S998" s="45"/>
      <c r="T998" s="45"/>
      <c r="U998" s="45"/>
      <c r="V998" s="45"/>
      <c r="W998" s="45"/>
      <c r="X998" s="45"/>
    </row>
    <row r="999" spans="1:24" ht="15" customHeight="1" thickTop="1" thickBot="1" x14ac:dyDescent="0.25">
      <c r="A999" s="45"/>
      <c r="B999" s="307"/>
      <c r="C999" s="307"/>
      <c r="D999" s="291"/>
      <c r="E999" s="291"/>
      <c r="F999" s="304" t="s">
        <v>530</v>
      </c>
      <c r="G999" s="300"/>
      <c r="H999" s="291"/>
      <c r="I999" s="304" t="s">
        <v>531</v>
      </c>
      <c r="J999" s="296"/>
      <c r="K999" s="292"/>
      <c r="N999" s="45"/>
      <c r="O999" s="45"/>
      <c r="P999" s="45"/>
      <c r="Q999" s="45"/>
      <c r="R999" s="45"/>
      <c r="S999" s="45"/>
      <c r="T999" s="45"/>
      <c r="U999" s="45"/>
      <c r="V999" s="45"/>
      <c r="W999" s="45"/>
      <c r="X999" s="45"/>
    </row>
    <row r="1000" spans="1:24" ht="15" customHeight="1" x14ac:dyDescent="0.2">
      <c r="A1000" s="45"/>
      <c r="B1000" s="308" t="s">
        <v>1136</v>
      </c>
      <c r="C1000" s="308"/>
      <c r="D1000" s="297"/>
      <c r="E1000" s="297"/>
      <c r="F1000" s="308"/>
      <c r="G1000" s="297"/>
      <c r="H1000" s="297"/>
      <c r="I1000" s="308"/>
      <c r="J1000" s="297"/>
      <c r="K1000" s="297"/>
      <c r="N1000" s="45"/>
      <c r="O1000" s="45"/>
      <c r="P1000" s="45"/>
      <c r="Q1000" s="45"/>
      <c r="R1000" s="45"/>
      <c r="S1000" s="45"/>
      <c r="T1000" s="45"/>
      <c r="U1000" s="45"/>
      <c r="V1000" s="45"/>
      <c r="W1000" s="45"/>
      <c r="X1000" s="45"/>
    </row>
    <row r="1001" spans="1:24" ht="15" customHeight="1" thickBot="1" x14ac:dyDescent="0.25">
      <c r="A1001" s="45"/>
      <c r="B1001" s="304" t="s">
        <v>1186</v>
      </c>
      <c r="C1001" s="304"/>
      <c r="D1001" s="304"/>
      <c r="E1001" s="304"/>
      <c r="F1001" s="304"/>
      <c r="G1001" s="304"/>
      <c r="H1001" s="304"/>
      <c r="I1001" s="304"/>
      <c r="J1001" s="304"/>
      <c r="K1001" s="304"/>
      <c r="N1001" s="45"/>
      <c r="O1001" s="45"/>
      <c r="P1001" s="45"/>
      <c r="Q1001" s="45"/>
      <c r="R1001" s="45"/>
      <c r="S1001" s="45"/>
      <c r="T1001" s="45"/>
      <c r="U1001" s="45"/>
      <c r="V1001" s="45"/>
      <c r="W1001" s="45"/>
      <c r="X1001" s="45"/>
    </row>
    <row r="1002" spans="1:24" ht="15" customHeight="1" thickTop="1" x14ac:dyDescent="0.2">
      <c r="A1002" s="45"/>
      <c r="B1002" s="314"/>
      <c r="C1002" s="314"/>
      <c r="D1002" s="301"/>
      <c r="E1002" s="301"/>
      <c r="F1002" s="314"/>
      <c r="G1002" s="301"/>
      <c r="H1002" s="301"/>
      <c r="I1002" s="314"/>
      <c r="J1002" s="301"/>
      <c r="K1002" s="301"/>
      <c r="N1002" s="45"/>
      <c r="O1002" s="45"/>
      <c r="P1002" s="45"/>
      <c r="Q1002" s="45"/>
      <c r="R1002" s="45"/>
      <c r="S1002" s="45"/>
      <c r="T1002" s="45"/>
      <c r="U1002" s="45"/>
      <c r="V1002" s="45"/>
      <c r="W1002" s="45"/>
      <c r="X1002" s="45"/>
    </row>
    <row r="1003" spans="1:24" ht="15" customHeight="1" thickTop="1" thickBot="1" x14ac:dyDescent="0.25">
      <c r="A1003" s="45"/>
      <c r="B1003" s="310" t="s">
        <v>2115</v>
      </c>
      <c r="C1003" s="310" t="s">
        <v>27</v>
      </c>
      <c r="D1003" s="298" t="s">
        <v>28</v>
      </c>
      <c r="E1003" s="298" t="s">
        <v>29</v>
      </c>
      <c r="F1003" s="310" t="s">
        <v>523</v>
      </c>
      <c r="G1003" s="298"/>
      <c r="H1003" s="298" t="s">
        <v>30</v>
      </c>
      <c r="I1003" s="310" t="s">
        <v>31</v>
      </c>
      <c r="J1003" s="298" t="s">
        <v>32</v>
      </c>
      <c r="K1003" s="298" t="s">
        <v>34</v>
      </c>
      <c r="N1003" s="45"/>
      <c r="O1003" s="45"/>
      <c r="P1003" s="45"/>
      <c r="Q1003" s="45"/>
      <c r="R1003" s="45"/>
      <c r="S1003" s="45"/>
      <c r="T1003" s="45"/>
      <c r="U1003" s="45"/>
      <c r="V1003" s="45"/>
      <c r="W1003" s="45"/>
      <c r="X1003" s="45"/>
    </row>
    <row r="1004" spans="1:24" ht="15" customHeight="1" thickTop="1" thickBot="1" x14ac:dyDescent="0.25">
      <c r="A1004" s="45"/>
      <c r="B1004" s="330" t="s">
        <v>524</v>
      </c>
      <c r="C1004" s="343" t="s">
        <v>1077</v>
      </c>
      <c r="D1004" s="285" t="s">
        <v>73</v>
      </c>
      <c r="E1004" s="285" t="s">
        <v>1078</v>
      </c>
      <c r="F1004" s="311" t="s">
        <v>537</v>
      </c>
      <c r="G1004" s="294"/>
      <c r="H1004" s="286" t="s">
        <v>52</v>
      </c>
      <c r="I1004" s="320">
        <v>1</v>
      </c>
      <c r="J1004" s="287">
        <f>SUM(K1005:K1008)</f>
        <v>35.56</v>
      </c>
      <c r="K1004" s="287">
        <f>J1004*I1004</f>
        <v>35.56</v>
      </c>
      <c r="N1004" s="45"/>
      <c r="O1004" s="45"/>
      <c r="P1004" s="45"/>
      <c r="Q1004" s="45"/>
      <c r="R1004" s="45"/>
      <c r="S1004" s="45"/>
      <c r="T1004" s="45"/>
      <c r="U1004" s="45"/>
      <c r="V1004" s="45"/>
      <c r="W1004" s="45"/>
      <c r="X1004" s="45"/>
    </row>
    <row r="1005" spans="1:24" ht="49.15" customHeight="1" thickTop="1" thickBot="1" x14ac:dyDescent="0.25">
      <c r="A1005" s="45"/>
      <c r="B1005" s="331" t="s">
        <v>535</v>
      </c>
      <c r="C1005" s="344">
        <v>88309</v>
      </c>
      <c r="D1005" s="271" t="s">
        <v>50</v>
      </c>
      <c r="E1005" s="271" t="s">
        <v>558</v>
      </c>
      <c r="F1005" s="312" t="s">
        <v>2641</v>
      </c>
      <c r="G1005" s="293"/>
      <c r="H1005" s="272" t="s">
        <v>533</v>
      </c>
      <c r="I1005" s="321">
        <v>0.3</v>
      </c>
      <c r="J1005" s="302">
        <f>VLOOKUP(C1005,COMPOSICAO!A:D,4,0)</f>
        <v>38.89</v>
      </c>
      <c r="K1005" s="289">
        <f>SUM(I1005*J1005)</f>
        <v>11.667</v>
      </c>
      <c r="N1005" s="45"/>
      <c r="O1005" s="45"/>
      <c r="P1005" s="45"/>
      <c r="Q1005" s="45"/>
      <c r="R1005" s="45"/>
      <c r="S1005" s="45"/>
      <c r="T1005" s="45"/>
      <c r="U1005" s="45"/>
      <c r="V1005" s="45"/>
      <c r="W1005" s="45"/>
      <c r="X1005" s="45"/>
    </row>
    <row r="1006" spans="1:24" ht="15" customHeight="1" thickTop="1" thickBot="1" x14ac:dyDescent="0.25">
      <c r="A1006" s="45"/>
      <c r="B1006" s="331" t="s">
        <v>535</v>
      </c>
      <c r="C1006" s="344">
        <v>88316</v>
      </c>
      <c r="D1006" s="271" t="s">
        <v>50</v>
      </c>
      <c r="E1006" s="271" t="s">
        <v>543</v>
      </c>
      <c r="F1006" s="312" t="s">
        <v>2641</v>
      </c>
      <c r="G1006" s="293"/>
      <c r="H1006" s="272" t="s">
        <v>533</v>
      </c>
      <c r="I1006" s="321">
        <v>0.3</v>
      </c>
      <c r="J1006" s="302">
        <f>VLOOKUP(C1006,COMPOSICAO!A:D,4,0)</f>
        <v>30.51</v>
      </c>
      <c r="K1006" s="289">
        <f>SUM(I1006*J1006)</f>
        <v>9.1530000000000005</v>
      </c>
      <c r="N1006" s="45"/>
      <c r="O1006" s="45"/>
      <c r="P1006" s="45"/>
      <c r="Q1006" s="45"/>
      <c r="R1006" s="45"/>
      <c r="S1006" s="45"/>
      <c r="T1006" s="45"/>
      <c r="U1006" s="45"/>
      <c r="V1006" s="45"/>
      <c r="W1006" s="45"/>
      <c r="X1006" s="45"/>
    </row>
    <row r="1007" spans="1:24" ht="15" customHeight="1" thickTop="1" thickBot="1" x14ac:dyDescent="0.25">
      <c r="A1007" s="45"/>
      <c r="B1007" s="332" t="s">
        <v>525</v>
      </c>
      <c r="C1007" s="345">
        <v>26664</v>
      </c>
      <c r="D1007" s="274" t="s">
        <v>299</v>
      </c>
      <c r="E1007" s="274" t="s">
        <v>642</v>
      </c>
      <c r="F1007" s="313" t="s">
        <v>1096</v>
      </c>
      <c r="G1007" s="295"/>
      <c r="H1007" s="275" t="s">
        <v>52</v>
      </c>
      <c r="I1007" s="322">
        <v>2</v>
      </c>
      <c r="J1007" s="290">
        <v>0.26</v>
      </c>
      <c r="K1007" s="290">
        <f>SUM(J1007*I1007)</f>
        <v>0.52</v>
      </c>
      <c r="N1007" s="45"/>
      <c r="O1007" s="45"/>
      <c r="P1007" s="45"/>
      <c r="Q1007" s="45"/>
      <c r="R1007" s="45"/>
      <c r="S1007" s="45"/>
      <c r="T1007" s="45"/>
      <c r="U1007" s="45"/>
      <c r="V1007" s="45"/>
      <c r="W1007" s="45"/>
      <c r="X1007" s="45"/>
    </row>
    <row r="1008" spans="1:24" ht="15" customHeight="1" thickTop="1" thickBot="1" x14ac:dyDescent="0.25">
      <c r="A1008" s="45"/>
      <c r="B1008" s="332" t="s">
        <v>525</v>
      </c>
      <c r="C1008" s="345">
        <v>67090</v>
      </c>
      <c r="D1008" s="274" t="s">
        <v>299</v>
      </c>
      <c r="E1008" s="274" t="s">
        <v>641</v>
      </c>
      <c r="F1008" s="313" t="s">
        <v>1096</v>
      </c>
      <c r="G1008" s="295"/>
      <c r="H1008" s="275" t="s">
        <v>52</v>
      </c>
      <c r="I1008" s="322">
        <v>1</v>
      </c>
      <c r="J1008" s="290">
        <v>14.22</v>
      </c>
      <c r="K1008" s="290">
        <f>SUM(J1008*I1008)</f>
        <v>14.22</v>
      </c>
      <c r="N1008" s="45"/>
      <c r="O1008" s="45"/>
      <c r="P1008" s="45"/>
      <c r="Q1008" s="45"/>
      <c r="R1008" s="45"/>
      <c r="S1008" s="45"/>
      <c r="T1008" s="45"/>
      <c r="U1008" s="45"/>
      <c r="V1008" s="45"/>
      <c r="W1008" s="45"/>
      <c r="X1008" s="45"/>
    </row>
    <row r="1009" spans="1:24" ht="15" customHeight="1" thickTop="1" thickBot="1" x14ac:dyDescent="0.25">
      <c r="A1009" s="45"/>
      <c r="B1009" s="307"/>
      <c r="C1009" s="307"/>
      <c r="D1009" s="291"/>
      <c r="E1009" s="291"/>
      <c r="F1009" s="304" t="s">
        <v>527</v>
      </c>
      <c r="G1009" s="300"/>
      <c r="H1009" s="291" t="s">
        <v>528</v>
      </c>
      <c r="I1009" s="323">
        <v>0</v>
      </c>
      <c r="J1009" s="291" t="s">
        <v>529</v>
      </c>
      <c r="K1009" s="292"/>
      <c r="N1009" s="45"/>
      <c r="O1009" s="45"/>
      <c r="P1009" s="45"/>
      <c r="Q1009" s="45"/>
      <c r="R1009" s="45"/>
      <c r="S1009" s="45"/>
      <c r="T1009" s="45"/>
      <c r="U1009" s="45"/>
      <c r="V1009" s="45"/>
      <c r="W1009" s="45"/>
      <c r="X1009" s="45"/>
    </row>
    <row r="1010" spans="1:24" ht="15" customHeight="1" thickTop="1" thickBot="1" x14ac:dyDescent="0.25">
      <c r="A1010" s="45"/>
      <c r="B1010" s="307"/>
      <c r="C1010" s="307"/>
      <c r="D1010" s="291"/>
      <c r="E1010" s="291"/>
      <c r="F1010" s="304" t="s">
        <v>530</v>
      </c>
      <c r="G1010" s="300"/>
      <c r="H1010" s="291"/>
      <c r="I1010" s="304" t="s">
        <v>531</v>
      </c>
      <c r="J1010" s="296"/>
      <c r="K1010" s="292"/>
      <c r="N1010" s="45"/>
      <c r="O1010" s="45"/>
      <c r="P1010" s="45"/>
      <c r="Q1010" s="45"/>
      <c r="R1010" s="45"/>
      <c r="S1010" s="45"/>
      <c r="T1010" s="45"/>
      <c r="U1010" s="45"/>
      <c r="V1010" s="45"/>
      <c r="W1010" s="45"/>
      <c r="X1010" s="45"/>
    </row>
    <row r="1011" spans="1:24" ht="15" customHeight="1" x14ac:dyDescent="0.2">
      <c r="A1011" s="45"/>
      <c r="B1011" s="308" t="s">
        <v>1136</v>
      </c>
      <c r="C1011" s="308"/>
      <c r="D1011" s="297"/>
      <c r="E1011" s="297"/>
      <c r="F1011" s="308"/>
      <c r="G1011" s="297"/>
      <c r="H1011" s="297"/>
      <c r="I1011" s="308"/>
      <c r="J1011" s="297"/>
      <c r="K1011" s="297"/>
      <c r="N1011" s="45"/>
      <c r="O1011" s="45"/>
      <c r="P1011" s="45"/>
      <c r="Q1011" s="45"/>
      <c r="R1011" s="45"/>
      <c r="S1011" s="45"/>
      <c r="T1011" s="45"/>
      <c r="U1011" s="45"/>
      <c r="V1011" s="45"/>
      <c r="W1011" s="45"/>
      <c r="X1011" s="45"/>
    </row>
    <row r="1012" spans="1:24" ht="15" customHeight="1" thickBot="1" x14ac:dyDescent="0.25">
      <c r="A1012" s="45"/>
      <c r="B1012" s="304" t="s">
        <v>1188</v>
      </c>
      <c r="C1012" s="304"/>
      <c r="D1012" s="304"/>
      <c r="E1012" s="304"/>
      <c r="F1012" s="304"/>
      <c r="G1012" s="304"/>
      <c r="H1012" s="304"/>
      <c r="I1012" s="304"/>
      <c r="J1012" s="304"/>
      <c r="K1012" s="304"/>
      <c r="N1012" s="45"/>
      <c r="O1012" s="45"/>
      <c r="P1012" s="45"/>
      <c r="Q1012" s="45"/>
      <c r="R1012" s="45"/>
      <c r="S1012" s="45"/>
      <c r="T1012" s="45"/>
      <c r="U1012" s="45"/>
      <c r="V1012" s="45"/>
      <c r="W1012" s="45"/>
      <c r="X1012" s="45"/>
    </row>
    <row r="1013" spans="1:24" ht="49.15" customHeight="1" thickTop="1" x14ac:dyDescent="0.2">
      <c r="A1013" s="45"/>
      <c r="B1013" s="314"/>
      <c r="C1013" s="314"/>
      <c r="D1013" s="301"/>
      <c r="E1013" s="301"/>
      <c r="F1013" s="314"/>
      <c r="G1013" s="301"/>
      <c r="H1013" s="301"/>
      <c r="I1013" s="314"/>
      <c r="J1013" s="301"/>
      <c r="K1013" s="301"/>
      <c r="N1013" s="45"/>
      <c r="O1013" s="45"/>
      <c r="P1013" s="45"/>
      <c r="Q1013" s="45"/>
      <c r="R1013" s="45"/>
      <c r="S1013" s="45"/>
      <c r="T1013" s="45"/>
      <c r="U1013" s="45"/>
      <c r="V1013" s="45"/>
      <c r="W1013" s="45"/>
      <c r="X1013" s="45"/>
    </row>
    <row r="1014" spans="1:24" ht="15" customHeight="1" thickTop="1" thickBot="1" x14ac:dyDescent="0.25">
      <c r="A1014" s="45"/>
      <c r="B1014" s="310" t="s">
        <v>2116</v>
      </c>
      <c r="C1014" s="310" t="s">
        <v>27</v>
      </c>
      <c r="D1014" s="298" t="s">
        <v>28</v>
      </c>
      <c r="E1014" s="298" t="s">
        <v>29</v>
      </c>
      <c r="F1014" s="310" t="s">
        <v>523</v>
      </c>
      <c r="G1014" s="298"/>
      <c r="H1014" s="298" t="s">
        <v>30</v>
      </c>
      <c r="I1014" s="310" t="s">
        <v>31</v>
      </c>
      <c r="J1014" s="298" t="s">
        <v>32</v>
      </c>
      <c r="K1014" s="298" t="s">
        <v>34</v>
      </c>
      <c r="N1014" s="45"/>
      <c r="O1014" s="45"/>
      <c r="P1014" s="45"/>
      <c r="Q1014" s="45"/>
      <c r="R1014" s="45"/>
      <c r="S1014" s="45"/>
      <c r="T1014" s="45"/>
      <c r="U1014" s="45"/>
      <c r="V1014" s="45"/>
      <c r="W1014" s="45"/>
      <c r="X1014" s="45"/>
    </row>
    <row r="1015" spans="1:24" ht="15" customHeight="1" thickTop="1" thickBot="1" x14ac:dyDescent="0.25">
      <c r="A1015" s="45"/>
      <c r="B1015" s="330" t="s">
        <v>524</v>
      </c>
      <c r="C1015" s="343" t="s">
        <v>1690</v>
      </c>
      <c r="D1015" s="285" t="s">
        <v>73</v>
      </c>
      <c r="E1015" s="285" t="s">
        <v>1691</v>
      </c>
      <c r="F1015" s="311" t="s">
        <v>534</v>
      </c>
      <c r="G1015" s="294"/>
      <c r="H1015" s="286" t="s">
        <v>52</v>
      </c>
      <c r="I1015" s="320">
        <v>1</v>
      </c>
      <c r="J1015" s="287">
        <f>SUM(K1016:K1017)</f>
        <v>38.81418</v>
      </c>
      <c r="K1015" s="287">
        <f>J1015*I1015</f>
        <v>38.81418</v>
      </c>
      <c r="N1015" s="45"/>
      <c r="O1015" s="45"/>
      <c r="P1015" s="45"/>
      <c r="Q1015" s="45"/>
      <c r="R1015" s="45"/>
      <c r="S1015" s="45"/>
      <c r="T1015" s="45"/>
      <c r="U1015" s="45"/>
      <c r="V1015" s="45"/>
      <c r="W1015" s="45"/>
      <c r="X1015" s="45"/>
    </row>
    <row r="1016" spans="1:24" ht="15" customHeight="1" thickTop="1" thickBot="1" x14ac:dyDescent="0.25">
      <c r="A1016" s="45"/>
      <c r="B1016" s="331" t="s">
        <v>535</v>
      </c>
      <c r="C1016" s="344">
        <v>88247</v>
      </c>
      <c r="D1016" s="271" t="s">
        <v>50</v>
      </c>
      <c r="E1016" s="271" t="s">
        <v>540</v>
      </c>
      <c r="F1016" s="312" t="s">
        <v>2641</v>
      </c>
      <c r="G1016" s="293"/>
      <c r="H1016" s="272" t="s">
        <v>533</v>
      </c>
      <c r="I1016" s="321">
        <v>0.309</v>
      </c>
      <c r="J1016" s="302">
        <f>VLOOKUP(C1016,COMPOSICAO!A:D,4,0)</f>
        <v>32.020000000000003</v>
      </c>
      <c r="K1016" s="289">
        <f>SUM(I1016*J1016)</f>
        <v>9.8941800000000004</v>
      </c>
      <c r="N1016" s="45"/>
      <c r="O1016" s="45"/>
      <c r="P1016" s="45"/>
      <c r="Q1016" s="45"/>
      <c r="R1016" s="45"/>
      <c r="S1016" s="45"/>
      <c r="T1016" s="45"/>
      <c r="U1016" s="45"/>
      <c r="V1016" s="45"/>
      <c r="W1016" s="45"/>
      <c r="X1016" s="45"/>
    </row>
    <row r="1017" spans="1:24" ht="15" customHeight="1" thickTop="1" thickBot="1" x14ac:dyDescent="0.25">
      <c r="A1017" s="45"/>
      <c r="B1017" s="332" t="s">
        <v>525</v>
      </c>
      <c r="C1017" s="345">
        <v>4606</v>
      </c>
      <c r="D1017" s="274" t="s">
        <v>46</v>
      </c>
      <c r="E1017" s="274" t="s">
        <v>1691</v>
      </c>
      <c r="F1017" s="313" t="s">
        <v>1096</v>
      </c>
      <c r="G1017" s="295"/>
      <c r="H1017" s="275" t="s">
        <v>52</v>
      </c>
      <c r="I1017" s="322">
        <v>1</v>
      </c>
      <c r="J1017" s="290">
        <v>28.92</v>
      </c>
      <c r="K1017" s="290">
        <f>SUM(J1017*I1017)</f>
        <v>28.92</v>
      </c>
      <c r="N1017" s="45"/>
      <c r="O1017" s="45"/>
      <c r="P1017" s="45"/>
      <c r="Q1017" s="45"/>
      <c r="R1017" s="45"/>
      <c r="S1017" s="45"/>
      <c r="T1017" s="45"/>
      <c r="U1017" s="45"/>
      <c r="V1017" s="45"/>
      <c r="W1017" s="45"/>
      <c r="X1017" s="45"/>
    </row>
    <row r="1018" spans="1:24" ht="15" customHeight="1" thickTop="1" thickBot="1" x14ac:dyDescent="0.25">
      <c r="A1018" s="45"/>
      <c r="B1018" s="307"/>
      <c r="C1018" s="307"/>
      <c r="D1018" s="291"/>
      <c r="E1018" s="291"/>
      <c r="F1018" s="304" t="s">
        <v>527</v>
      </c>
      <c r="G1018" s="300"/>
      <c r="H1018" s="291" t="s">
        <v>528</v>
      </c>
      <c r="I1018" s="323">
        <v>0</v>
      </c>
      <c r="J1018" s="291" t="s">
        <v>529</v>
      </c>
      <c r="K1018" s="292"/>
      <c r="N1018" s="45"/>
      <c r="O1018" s="45"/>
      <c r="P1018" s="45"/>
      <c r="Q1018" s="45"/>
      <c r="R1018" s="45"/>
      <c r="S1018" s="45"/>
      <c r="T1018" s="45"/>
      <c r="U1018" s="45"/>
      <c r="V1018" s="45"/>
      <c r="W1018" s="45"/>
      <c r="X1018" s="45"/>
    </row>
    <row r="1019" spans="1:24" ht="15" customHeight="1" thickTop="1" thickBot="1" x14ac:dyDescent="0.25">
      <c r="A1019" s="45"/>
      <c r="B1019" s="307"/>
      <c r="C1019" s="307"/>
      <c r="D1019" s="291"/>
      <c r="E1019" s="291"/>
      <c r="F1019" s="307" t="s">
        <v>530</v>
      </c>
      <c r="G1019" s="292"/>
      <c r="H1019" s="291"/>
      <c r="I1019" s="304" t="s">
        <v>531</v>
      </c>
      <c r="J1019" s="296"/>
      <c r="K1019" s="292"/>
      <c r="N1019" s="45"/>
      <c r="O1019" s="45"/>
      <c r="P1019" s="45"/>
      <c r="Q1019" s="45"/>
      <c r="R1019" s="45"/>
      <c r="S1019" s="45"/>
      <c r="T1019" s="45"/>
      <c r="U1019" s="45"/>
      <c r="V1019" s="45"/>
      <c r="W1019" s="45"/>
      <c r="X1019" s="45"/>
    </row>
    <row r="1020" spans="1:24" ht="15" customHeight="1" x14ac:dyDescent="0.2">
      <c r="A1020" s="45"/>
      <c r="B1020" s="308" t="s">
        <v>1136</v>
      </c>
      <c r="C1020" s="308"/>
      <c r="D1020" s="297"/>
      <c r="E1020" s="297"/>
      <c r="F1020" s="308"/>
      <c r="G1020" s="297"/>
      <c r="H1020" s="297"/>
      <c r="I1020" s="308"/>
      <c r="J1020" s="297"/>
      <c r="K1020" s="297"/>
      <c r="N1020" s="45"/>
      <c r="O1020" s="45"/>
      <c r="P1020" s="45"/>
      <c r="Q1020" s="45"/>
      <c r="R1020" s="45"/>
      <c r="S1020" s="45"/>
      <c r="T1020" s="45"/>
      <c r="U1020" s="45"/>
      <c r="V1020" s="45"/>
      <c r="W1020" s="45"/>
      <c r="X1020" s="45"/>
    </row>
    <row r="1021" spans="1:24" ht="15" customHeight="1" thickBot="1" x14ac:dyDescent="0.25">
      <c r="A1021" s="45"/>
      <c r="B1021" s="304" t="s">
        <v>1904</v>
      </c>
      <c r="C1021" s="304"/>
      <c r="D1021" s="304"/>
      <c r="E1021" s="304"/>
      <c r="F1021" s="304"/>
      <c r="G1021" s="304"/>
      <c r="H1021" s="304"/>
      <c r="I1021" s="304"/>
      <c r="J1021" s="304"/>
      <c r="K1021" s="304"/>
      <c r="N1021" s="45"/>
      <c r="O1021" s="45"/>
      <c r="P1021" s="45"/>
      <c r="Q1021" s="45"/>
      <c r="R1021" s="45"/>
      <c r="S1021" s="45"/>
      <c r="T1021" s="45"/>
      <c r="U1021" s="45"/>
      <c r="V1021" s="45"/>
      <c r="W1021" s="45"/>
      <c r="X1021" s="45"/>
    </row>
    <row r="1022" spans="1:24" ht="15" customHeight="1" thickTop="1" x14ac:dyDescent="0.2">
      <c r="A1022" s="45"/>
      <c r="B1022" s="314"/>
      <c r="C1022" s="314"/>
      <c r="D1022" s="301"/>
      <c r="E1022" s="301"/>
      <c r="F1022" s="314"/>
      <c r="G1022" s="301"/>
      <c r="H1022" s="301"/>
      <c r="I1022" s="314"/>
      <c r="J1022" s="301"/>
      <c r="K1022" s="301"/>
      <c r="N1022" s="45"/>
      <c r="O1022" s="45"/>
      <c r="P1022" s="45"/>
      <c r="Q1022" s="45"/>
      <c r="R1022" s="45"/>
      <c r="S1022" s="45"/>
      <c r="T1022" s="45"/>
      <c r="U1022" s="45"/>
      <c r="V1022" s="45"/>
      <c r="W1022" s="45"/>
      <c r="X1022" s="45"/>
    </row>
    <row r="1023" spans="1:24" ht="49.15" customHeight="1" thickTop="1" thickBot="1" x14ac:dyDescent="0.25">
      <c r="A1023" s="45"/>
      <c r="B1023" s="329" t="s">
        <v>2117</v>
      </c>
      <c r="C1023" s="319" t="s">
        <v>27</v>
      </c>
      <c r="D1023" s="282" t="s">
        <v>28</v>
      </c>
      <c r="E1023" s="282" t="s">
        <v>29</v>
      </c>
      <c r="F1023" s="310" t="s">
        <v>523</v>
      </c>
      <c r="G1023" s="298"/>
      <c r="H1023" s="283" t="s">
        <v>30</v>
      </c>
      <c r="I1023" s="319" t="s">
        <v>31</v>
      </c>
      <c r="J1023" s="284" t="s">
        <v>32</v>
      </c>
      <c r="K1023" s="284" t="s">
        <v>34</v>
      </c>
      <c r="N1023" s="45"/>
      <c r="O1023" s="45"/>
      <c r="P1023" s="45"/>
      <c r="Q1023" s="45"/>
      <c r="R1023" s="45"/>
      <c r="S1023" s="45"/>
      <c r="T1023" s="45"/>
      <c r="U1023" s="45"/>
      <c r="V1023" s="45"/>
      <c r="W1023" s="45"/>
      <c r="X1023" s="45"/>
    </row>
    <row r="1024" spans="1:24" ht="15" customHeight="1" thickTop="1" thickBot="1" x14ac:dyDescent="0.25">
      <c r="A1024" s="45"/>
      <c r="B1024" s="330" t="s">
        <v>524</v>
      </c>
      <c r="C1024" s="343" t="s">
        <v>2375</v>
      </c>
      <c r="D1024" s="285" t="s">
        <v>73</v>
      </c>
      <c r="E1024" s="285" t="s">
        <v>2376</v>
      </c>
      <c r="F1024" s="311" t="s">
        <v>539</v>
      </c>
      <c r="G1024" s="294"/>
      <c r="H1024" s="286" t="s">
        <v>52</v>
      </c>
      <c r="I1024" s="320">
        <v>1</v>
      </c>
      <c r="J1024" s="287">
        <f>SUM(K1025:K1027)</f>
        <v>233.99400000000003</v>
      </c>
      <c r="K1024" s="287">
        <f>J1024*I1024</f>
        <v>233.99400000000003</v>
      </c>
      <c r="N1024" s="45"/>
      <c r="O1024" s="45"/>
      <c r="P1024" s="45"/>
      <c r="Q1024" s="45"/>
      <c r="R1024" s="45"/>
      <c r="S1024" s="45"/>
      <c r="T1024" s="45"/>
      <c r="U1024" s="45"/>
      <c r="V1024" s="45"/>
      <c r="W1024" s="45"/>
      <c r="X1024" s="45"/>
    </row>
    <row r="1025" spans="1:24" ht="15" customHeight="1" thickTop="1" thickBot="1" x14ac:dyDescent="0.25">
      <c r="A1025" s="45"/>
      <c r="B1025" s="331" t="s">
        <v>535</v>
      </c>
      <c r="C1025" s="344">
        <v>88264</v>
      </c>
      <c r="D1025" s="271" t="s">
        <v>50</v>
      </c>
      <c r="E1025" s="271" t="s">
        <v>541</v>
      </c>
      <c r="F1025" s="312" t="s">
        <v>2641</v>
      </c>
      <c r="G1025" s="293"/>
      <c r="H1025" s="272" t="s">
        <v>533</v>
      </c>
      <c r="I1025" s="321">
        <v>0.4</v>
      </c>
      <c r="J1025" s="302">
        <f>VLOOKUP(C1025,COMPOSICAO!A:D,4,0)</f>
        <v>38.700000000000003</v>
      </c>
      <c r="K1025" s="289">
        <f>SUM(I1025*J1025)</f>
        <v>15.480000000000002</v>
      </c>
      <c r="N1025" s="45"/>
      <c r="O1025" s="45"/>
      <c r="P1025" s="45"/>
      <c r="Q1025" s="45"/>
      <c r="R1025" s="45"/>
      <c r="S1025" s="45"/>
      <c r="T1025" s="45"/>
      <c r="U1025" s="45"/>
      <c r="V1025" s="45"/>
      <c r="W1025" s="45"/>
      <c r="X1025" s="45"/>
    </row>
    <row r="1026" spans="1:24" ht="15" customHeight="1" thickTop="1" thickBot="1" x14ac:dyDescent="0.25">
      <c r="A1026" s="45"/>
      <c r="B1026" s="331" t="s">
        <v>535</v>
      </c>
      <c r="C1026" s="344">
        <v>88247</v>
      </c>
      <c r="D1026" s="271" t="s">
        <v>50</v>
      </c>
      <c r="E1026" s="271" t="s">
        <v>540</v>
      </c>
      <c r="F1026" s="312" t="s">
        <v>2641</v>
      </c>
      <c r="G1026" s="293"/>
      <c r="H1026" s="272" t="s">
        <v>533</v>
      </c>
      <c r="I1026" s="321">
        <v>0.2</v>
      </c>
      <c r="J1026" s="302">
        <f>VLOOKUP(C1026,COMPOSICAO!A:D,4,0)</f>
        <v>32.020000000000003</v>
      </c>
      <c r="K1026" s="289">
        <f>SUM(I1026*J1026)</f>
        <v>6.4040000000000008</v>
      </c>
      <c r="N1026" s="45"/>
      <c r="O1026" s="45"/>
      <c r="P1026" s="45"/>
      <c r="Q1026" s="45"/>
      <c r="R1026" s="45"/>
      <c r="S1026" s="45"/>
      <c r="T1026" s="45"/>
      <c r="U1026" s="45"/>
      <c r="V1026" s="45"/>
      <c r="W1026" s="45"/>
      <c r="X1026" s="45"/>
    </row>
    <row r="1027" spans="1:24" ht="15" customHeight="1" thickTop="1" thickBot="1" x14ac:dyDescent="0.25">
      <c r="A1027" s="45"/>
      <c r="B1027" s="332" t="s">
        <v>525</v>
      </c>
      <c r="C1027" s="345" t="s">
        <v>640</v>
      </c>
      <c r="D1027" s="274" t="s">
        <v>40</v>
      </c>
      <c r="E1027" s="274" t="s">
        <v>915</v>
      </c>
      <c r="F1027" s="313" t="s">
        <v>1096</v>
      </c>
      <c r="G1027" s="295"/>
      <c r="H1027" s="275" t="s">
        <v>231</v>
      </c>
      <c r="I1027" s="322">
        <v>1</v>
      </c>
      <c r="J1027" s="290">
        <v>212.11</v>
      </c>
      <c r="K1027" s="290">
        <f>SUM(J1027*I1027)</f>
        <v>212.11</v>
      </c>
      <c r="N1027" s="45"/>
      <c r="O1027" s="45"/>
      <c r="P1027" s="45"/>
      <c r="Q1027" s="45"/>
      <c r="R1027" s="45"/>
      <c r="S1027" s="45"/>
      <c r="T1027" s="45"/>
      <c r="U1027" s="45"/>
      <c r="V1027" s="45"/>
      <c r="W1027" s="45"/>
      <c r="X1027" s="45"/>
    </row>
    <row r="1028" spans="1:24" ht="15" customHeight="1" thickTop="1" thickBot="1" x14ac:dyDescent="0.25">
      <c r="A1028" s="45"/>
      <c r="B1028" s="307"/>
      <c r="C1028" s="307"/>
      <c r="D1028" s="291"/>
      <c r="E1028" s="291"/>
      <c r="F1028" s="304" t="s">
        <v>527</v>
      </c>
      <c r="G1028" s="300"/>
      <c r="H1028" s="291" t="s">
        <v>528</v>
      </c>
      <c r="I1028" s="323">
        <v>0</v>
      </c>
      <c r="J1028" s="291" t="s">
        <v>529</v>
      </c>
      <c r="K1028" s="292"/>
      <c r="N1028" s="45"/>
      <c r="O1028" s="45"/>
      <c r="P1028" s="45"/>
      <c r="Q1028" s="45"/>
      <c r="R1028" s="45"/>
      <c r="S1028" s="45"/>
      <c r="T1028" s="45"/>
      <c r="U1028" s="45"/>
      <c r="V1028" s="45"/>
      <c r="W1028" s="45"/>
      <c r="X1028" s="45"/>
    </row>
    <row r="1029" spans="1:24" ht="15" customHeight="1" thickTop="1" thickBot="1" x14ac:dyDescent="0.25">
      <c r="A1029" s="45"/>
      <c r="B1029" s="307"/>
      <c r="C1029" s="307"/>
      <c r="D1029" s="291"/>
      <c r="E1029" s="291"/>
      <c r="F1029" s="304" t="s">
        <v>530</v>
      </c>
      <c r="G1029" s="300"/>
      <c r="H1029" s="291"/>
      <c r="I1029" s="304" t="s">
        <v>531</v>
      </c>
      <c r="J1029" s="296"/>
      <c r="K1029" s="292"/>
      <c r="N1029" s="45"/>
      <c r="O1029" s="45"/>
      <c r="P1029" s="45"/>
      <c r="Q1029" s="45"/>
      <c r="R1029" s="45"/>
      <c r="S1029" s="45"/>
      <c r="T1029" s="45"/>
      <c r="U1029" s="45"/>
      <c r="V1029" s="45"/>
      <c r="W1029" s="45"/>
      <c r="X1029" s="45"/>
    </row>
    <row r="1030" spans="1:24" ht="15" customHeight="1" x14ac:dyDescent="0.2">
      <c r="A1030" s="45"/>
      <c r="B1030" s="308" t="s">
        <v>1136</v>
      </c>
      <c r="C1030" s="308"/>
      <c r="D1030" s="297"/>
      <c r="E1030" s="297"/>
      <c r="F1030" s="308"/>
      <c r="G1030" s="297"/>
      <c r="H1030" s="297"/>
      <c r="I1030" s="308"/>
      <c r="J1030" s="297"/>
      <c r="K1030" s="297"/>
      <c r="N1030" s="45"/>
      <c r="O1030" s="45"/>
      <c r="P1030" s="45"/>
      <c r="Q1030" s="45"/>
      <c r="R1030" s="45"/>
      <c r="S1030" s="45"/>
      <c r="T1030" s="45"/>
      <c r="U1030" s="45"/>
      <c r="V1030" s="45"/>
      <c r="W1030" s="45"/>
      <c r="X1030" s="45"/>
    </row>
    <row r="1031" spans="1:24" ht="15" customHeight="1" thickBot="1" x14ac:dyDescent="0.25">
      <c r="A1031" s="45"/>
      <c r="B1031" s="304" t="s">
        <v>1215</v>
      </c>
      <c r="C1031" s="304"/>
      <c r="D1031" s="304"/>
      <c r="E1031" s="304"/>
      <c r="F1031" s="304"/>
      <c r="G1031" s="304"/>
      <c r="H1031" s="304"/>
      <c r="I1031" s="304"/>
      <c r="J1031" s="304"/>
      <c r="K1031" s="304"/>
      <c r="N1031" s="45"/>
      <c r="O1031" s="45"/>
      <c r="P1031" s="45"/>
      <c r="Q1031" s="45"/>
      <c r="R1031" s="45"/>
      <c r="S1031" s="45"/>
      <c r="T1031" s="45"/>
      <c r="U1031" s="45"/>
      <c r="V1031" s="45"/>
      <c r="W1031" s="45"/>
      <c r="X1031" s="45"/>
    </row>
    <row r="1032" spans="1:24" ht="15" customHeight="1" thickTop="1" x14ac:dyDescent="0.2">
      <c r="A1032" s="45"/>
      <c r="B1032" s="314"/>
      <c r="C1032" s="314"/>
      <c r="D1032" s="301"/>
      <c r="E1032" s="301"/>
      <c r="F1032" s="314"/>
      <c r="G1032" s="301"/>
      <c r="H1032" s="301"/>
      <c r="I1032" s="314"/>
      <c r="J1032" s="301"/>
      <c r="K1032" s="301"/>
      <c r="N1032" s="45"/>
      <c r="O1032" s="45"/>
      <c r="P1032" s="45"/>
      <c r="Q1032" s="45"/>
      <c r="R1032" s="45"/>
      <c r="S1032" s="45"/>
      <c r="T1032" s="45"/>
      <c r="U1032" s="45"/>
      <c r="V1032" s="45"/>
      <c r="W1032" s="45"/>
      <c r="X1032" s="45"/>
    </row>
    <row r="1033" spans="1:24" ht="15" customHeight="1" thickTop="1" thickBot="1" x14ac:dyDescent="0.25">
      <c r="A1033" s="45"/>
      <c r="B1033" s="310" t="s">
        <v>2118</v>
      </c>
      <c r="C1033" s="310" t="s">
        <v>27</v>
      </c>
      <c r="D1033" s="298" t="s">
        <v>28</v>
      </c>
      <c r="E1033" s="298" t="s">
        <v>29</v>
      </c>
      <c r="F1033" s="310" t="s">
        <v>523</v>
      </c>
      <c r="G1033" s="298"/>
      <c r="H1033" s="298" t="s">
        <v>30</v>
      </c>
      <c r="I1033" s="310" t="s">
        <v>31</v>
      </c>
      <c r="J1033" s="298" t="s">
        <v>32</v>
      </c>
      <c r="K1033" s="298" t="s">
        <v>34</v>
      </c>
      <c r="N1033" s="45"/>
      <c r="O1033" s="45"/>
      <c r="P1033" s="45"/>
      <c r="Q1033" s="45"/>
      <c r="R1033" s="45"/>
      <c r="S1033" s="45"/>
      <c r="T1033" s="45"/>
      <c r="U1033" s="45"/>
      <c r="V1033" s="45"/>
      <c r="W1033" s="45"/>
      <c r="X1033" s="45"/>
    </row>
    <row r="1034" spans="1:24" ht="15" customHeight="1" thickTop="1" thickBot="1" x14ac:dyDescent="0.25">
      <c r="A1034" s="45"/>
      <c r="B1034" s="330" t="s">
        <v>524</v>
      </c>
      <c r="C1034" s="343" t="s">
        <v>1042</v>
      </c>
      <c r="D1034" s="285" t="s">
        <v>73</v>
      </c>
      <c r="E1034" s="285" t="s">
        <v>1043</v>
      </c>
      <c r="F1034" s="311" t="s">
        <v>537</v>
      </c>
      <c r="G1034" s="294"/>
      <c r="H1034" s="286" t="s">
        <v>52</v>
      </c>
      <c r="I1034" s="320">
        <v>1</v>
      </c>
      <c r="J1034" s="287">
        <f>SUM(K1035:K1037)</f>
        <v>491.86</v>
      </c>
      <c r="K1034" s="287">
        <f>J1034*I1034</f>
        <v>491.86</v>
      </c>
      <c r="N1034" s="45"/>
      <c r="O1034" s="45"/>
      <c r="P1034" s="45"/>
      <c r="Q1034" s="45"/>
      <c r="R1034" s="45"/>
      <c r="S1034" s="45"/>
      <c r="T1034" s="45"/>
      <c r="U1034" s="45"/>
      <c r="V1034" s="45"/>
      <c r="W1034" s="45"/>
      <c r="X1034" s="45"/>
    </row>
    <row r="1035" spans="1:24" ht="15" customHeight="1" thickTop="1" thickBot="1" x14ac:dyDescent="0.25">
      <c r="A1035" s="45"/>
      <c r="B1035" s="331" t="s">
        <v>535</v>
      </c>
      <c r="C1035" s="344">
        <v>88309</v>
      </c>
      <c r="D1035" s="271" t="s">
        <v>50</v>
      </c>
      <c r="E1035" s="271" t="s">
        <v>558</v>
      </c>
      <c r="F1035" s="312" t="s">
        <v>2641</v>
      </c>
      <c r="G1035" s="293"/>
      <c r="H1035" s="272" t="s">
        <v>533</v>
      </c>
      <c r="I1035" s="321">
        <v>1</v>
      </c>
      <c r="J1035" s="302">
        <f>VLOOKUP(C1035,COMPOSICAO!A:D,4,0)</f>
        <v>38.89</v>
      </c>
      <c r="K1035" s="289">
        <f>SUM(I1035*J1035)</f>
        <v>38.89</v>
      </c>
      <c r="N1035" s="45"/>
      <c r="O1035" s="45"/>
      <c r="P1035" s="45"/>
      <c r="Q1035" s="45"/>
      <c r="R1035" s="45"/>
      <c r="S1035" s="45"/>
      <c r="T1035" s="45"/>
      <c r="U1035" s="45"/>
      <c r="V1035" s="45"/>
      <c r="W1035" s="45"/>
      <c r="X1035" s="45"/>
    </row>
    <row r="1036" spans="1:24" ht="49.15" customHeight="1" thickTop="1" thickBot="1" x14ac:dyDescent="0.25">
      <c r="A1036" s="45"/>
      <c r="B1036" s="331" t="s">
        <v>535</v>
      </c>
      <c r="C1036" s="344">
        <v>88316</v>
      </c>
      <c r="D1036" s="271" t="s">
        <v>50</v>
      </c>
      <c r="E1036" s="271" t="s">
        <v>543</v>
      </c>
      <c r="F1036" s="312" t="s">
        <v>2641</v>
      </c>
      <c r="G1036" s="293"/>
      <c r="H1036" s="272" t="s">
        <v>533</v>
      </c>
      <c r="I1036" s="321">
        <v>1</v>
      </c>
      <c r="J1036" s="302">
        <f>VLOOKUP(C1036,COMPOSICAO!A:D,4,0)</f>
        <v>30.51</v>
      </c>
      <c r="K1036" s="289">
        <f>SUM(I1036*J1036)</f>
        <v>30.51</v>
      </c>
      <c r="N1036" s="45"/>
      <c r="O1036" s="45"/>
      <c r="P1036" s="45"/>
      <c r="Q1036" s="45"/>
      <c r="R1036" s="45"/>
      <c r="S1036" s="45"/>
      <c r="T1036" s="45"/>
      <c r="U1036" s="45"/>
      <c r="V1036" s="45"/>
      <c r="W1036" s="45"/>
      <c r="X1036" s="45"/>
    </row>
    <row r="1037" spans="1:24" ht="15" customHeight="1" thickTop="1" thickBot="1" x14ac:dyDescent="0.25">
      <c r="A1037" s="45"/>
      <c r="B1037" s="332" t="s">
        <v>525</v>
      </c>
      <c r="C1037" s="345">
        <v>11641</v>
      </c>
      <c r="D1037" s="274" t="s">
        <v>42</v>
      </c>
      <c r="E1037" s="274" t="s">
        <v>405</v>
      </c>
      <c r="F1037" s="313" t="s">
        <v>1096</v>
      </c>
      <c r="G1037" s="295"/>
      <c r="H1037" s="275" t="s">
        <v>231</v>
      </c>
      <c r="I1037" s="322">
        <v>1</v>
      </c>
      <c r="J1037" s="290">
        <v>422.46</v>
      </c>
      <c r="K1037" s="290">
        <f>SUM(J1037*I1037)</f>
        <v>422.46</v>
      </c>
      <c r="N1037" s="45"/>
      <c r="O1037" s="45"/>
      <c r="P1037" s="45"/>
      <c r="Q1037" s="45"/>
      <c r="R1037" s="45"/>
      <c r="S1037" s="45"/>
      <c r="T1037" s="45"/>
      <c r="U1037" s="45"/>
      <c r="V1037" s="45"/>
      <c r="W1037" s="45"/>
      <c r="X1037" s="45"/>
    </row>
    <row r="1038" spans="1:24" ht="15" customHeight="1" thickTop="1" thickBot="1" x14ac:dyDescent="0.25">
      <c r="A1038" s="45"/>
      <c r="B1038" s="307"/>
      <c r="C1038" s="307"/>
      <c r="D1038" s="291"/>
      <c r="E1038" s="291"/>
      <c r="F1038" s="304" t="s">
        <v>527</v>
      </c>
      <c r="G1038" s="300"/>
      <c r="H1038" s="291" t="s">
        <v>528</v>
      </c>
      <c r="I1038" s="323">
        <v>0</v>
      </c>
      <c r="J1038" s="291" t="s">
        <v>529</v>
      </c>
      <c r="K1038" s="292"/>
      <c r="N1038" s="45"/>
      <c r="O1038" s="45"/>
      <c r="P1038" s="45"/>
      <c r="Q1038" s="45"/>
      <c r="R1038" s="45"/>
      <c r="S1038" s="45"/>
      <c r="T1038" s="45"/>
      <c r="U1038" s="45"/>
      <c r="V1038" s="45"/>
      <c r="W1038" s="45"/>
      <c r="X1038" s="45"/>
    </row>
    <row r="1039" spans="1:24" ht="15" customHeight="1" thickTop="1" thickBot="1" x14ac:dyDescent="0.25">
      <c r="A1039" s="45"/>
      <c r="B1039" s="307"/>
      <c r="C1039" s="307"/>
      <c r="D1039" s="291"/>
      <c r="E1039" s="291"/>
      <c r="F1039" s="304" t="s">
        <v>530</v>
      </c>
      <c r="G1039" s="300"/>
      <c r="H1039" s="291"/>
      <c r="I1039" s="304" t="s">
        <v>531</v>
      </c>
      <c r="J1039" s="296"/>
      <c r="K1039" s="292"/>
      <c r="N1039" s="45"/>
      <c r="O1039" s="45"/>
      <c r="P1039" s="45"/>
      <c r="Q1039" s="45"/>
      <c r="R1039" s="45"/>
      <c r="S1039" s="45"/>
      <c r="T1039" s="45"/>
      <c r="U1039" s="45"/>
      <c r="V1039" s="45"/>
      <c r="W1039" s="45"/>
      <c r="X1039" s="45"/>
    </row>
    <row r="1040" spans="1:24" ht="15" customHeight="1" x14ac:dyDescent="0.2">
      <c r="A1040" s="45"/>
      <c r="B1040" s="308" t="s">
        <v>1136</v>
      </c>
      <c r="C1040" s="308"/>
      <c r="D1040" s="297"/>
      <c r="E1040" s="297"/>
      <c r="F1040" s="308"/>
      <c r="G1040" s="297"/>
      <c r="H1040" s="297"/>
      <c r="I1040" s="308"/>
      <c r="J1040" s="297"/>
      <c r="K1040" s="297"/>
      <c r="N1040" s="45"/>
      <c r="O1040" s="45"/>
      <c r="P1040" s="45"/>
      <c r="Q1040" s="45"/>
      <c r="R1040" s="45"/>
      <c r="S1040" s="45"/>
      <c r="T1040" s="45"/>
      <c r="U1040" s="45"/>
      <c r="V1040" s="45"/>
      <c r="W1040" s="45"/>
      <c r="X1040" s="45"/>
    </row>
    <row r="1041" spans="1:24" ht="15" customHeight="1" thickBot="1" x14ac:dyDescent="0.25">
      <c r="A1041" s="45"/>
      <c r="B1041" s="304" t="s">
        <v>1187</v>
      </c>
      <c r="C1041" s="304"/>
      <c r="D1041" s="304"/>
      <c r="E1041" s="304"/>
      <c r="F1041" s="304"/>
      <c r="G1041" s="304"/>
      <c r="H1041" s="304"/>
      <c r="I1041" s="304"/>
      <c r="J1041" s="304"/>
      <c r="K1041" s="304"/>
      <c r="N1041" s="45"/>
      <c r="O1041" s="45"/>
      <c r="P1041" s="45"/>
      <c r="Q1041" s="45"/>
      <c r="R1041" s="45"/>
      <c r="S1041" s="45"/>
      <c r="T1041" s="45"/>
      <c r="U1041" s="45"/>
      <c r="V1041" s="45"/>
      <c r="W1041" s="45"/>
      <c r="X1041" s="45"/>
    </row>
    <row r="1042" spans="1:24" ht="15" customHeight="1" thickTop="1" x14ac:dyDescent="0.2">
      <c r="A1042" s="45"/>
      <c r="B1042" s="309"/>
      <c r="C1042" s="309"/>
      <c r="D1042" s="288"/>
      <c r="E1042" s="288"/>
      <c r="F1042" s="309"/>
      <c r="G1042" s="288"/>
      <c r="H1042" s="288"/>
      <c r="I1042" s="314"/>
      <c r="J1042" s="301"/>
      <c r="K1042" s="288"/>
      <c r="N1042" s="45"/>
      <c r="O1042" s="45"/>
      <c r="P1042" s="45"/>
      <c r="Q1042" s="45"/>
      <c r="R1042" s="45"/>
      <c r="S1042" s="45"/>
      <c r="T1042" s="45"/>
      <c r="U1042" s="45"/>
      <c r="V1042" s="45"/>
      <c r="W1042" s="45"/>
      <c r="X1042" s="45"/>
    </row>
    <row r="1043" spans="1:24" ht="15" customHeight="1" thickTop="1" thickBot="1" x14ac:dyDescent="0.25">
      <c r="A1043" s="45"/>
      <c r="B1043" s="310" t="s">
        <v>2119</v>
      </c>
      <c r="C1043" s="310" t="s">
        <v>27</v>
      </c>
      <c r="D1043" s="298" t="s">
        <v>28</v>
      </c>
      <c r="E1043" s="298" t="s">
        <v>29</v>
      </c>
      <c r="F1043" s="310" t="s">
        <v>523</v>
      </c>
      <c r="G1043" s="298"/>
      <c r="H1043" s="298" t="s">
        <v>30</v>
      </c>
      <c r="I1043" s="310" t="s">
        <v>31</v>
      </c>
      <c r="J1043" s="298" t="s">
        <v>32</v>
      </c>
      <c r="K1043" s="298" t="s">
        <v>34</v>
      </c>
      <c r="N1043" s="45"/>
      <c r="O1043" s="45"/>
      <c r="P1043" s="45"/>
      <c r="Q1043" s="45"/>
      <c r="R1043" s="45"/>
      <c r="S1043" s="45"/>
      <c r="T1043" s="45"/>
      <c r="U1043" s="45"/>
      <c r="V1043" s="45"/>
      <c r="W1043" s="45"/>
      <c r="X1043" s="45"/>
    </row>
    <row r="1044" spans="1:24" ht="15" customHeight="1" thickTop="1" thickBot="1" x14ac:dyDescent="0.25">
      <c r="A1044" s="45"/>
      <c r="B1044" s="311" t="s">
        <v>524</v>
      </c>
      <c r="C1044" s="311" t="s">
        <v>1527</v>
      </c>
      <c r="D1044" s="294" t="s">
        <v>73</v>
      </c>
      <c r="E1044" s="294" t="s">
        <v>1528</v>
      </c>
      <c r="F1044" s="311" t="s">
        <v>534</v>
      </c>
      <c r="G1044" s="294"/>
      <c r="H1044" s="294" t="s">
        <v>52</v>
      </c>
      <c r="I1044" s="326">
        <v>1</v>
      </c>
      <c r="J1044" s="287">
        <f>SUM(K1045:K1047)</f>
        <v>258.60000000000002</v>
      </c>
      <c r="K1044" s="287">
        <f>J1044*I1044</f>
        <v>258.60000000000002</v>
      </c>
      <c r="N1044" s="45"/>
      <c r="O1044" s="45"/>
      <c r="P1044" s="45"/>
      <c r="Q1044" s="45"/>
      <c r="R1044" s="45"/>
      <c r="S1044" s="45"/>
      <c r="T1044" s="45"/>
      <c r="U1044" s="45"/>
      <c r="V1044" s="45"/>
      <c r="W1044" s="45"/>
      <c r="X1044" s="45"/>
    </row>
    <row r="1045" spans="1:24" ht="15" customHeight="1" thickTop="1" thickBot="1" x14ac:dyDescent="0.25">
      <c r="A1045" s="45"/>
      <c r="B1045" s="331" t="s">
        <v>535</v>
      </c>
      <c r="C1045" s="344">
        <v>88264</v>
      </c>
      <c r="D1045" s="271" t="s">
        <v>50</v>
      </c>
      <c r="E1045" s="271" t="s">
        <v>541</v>
      </c>
      <c r="F1045" s="312" t="s">
        <v>2641</v>
      </c>
      <c r="G1045" s="293"/>
      <c r="H1045" s="272" t="s">
        <v>533</v>
      </c>
      <c r="I1045" s="321">
        <v>1</v>
      </c>
      <c r="J1045" s="302">
        <f>VLOOKUP(C1045,COMPOSICAO!A:D,4,0)</f>
        <v>38.700000000000003</v>
      </c>
      <c r="K1045" s="289">
        <f>SUM(I1045*J1045)</f>
        <v>38.700000000000003</v>
      </c>
      <c r="N1045" s="45"/>
      <c r="O1045" s="45"/>
      <c r="P1045" s="45"/>
      <c r="Q1045" s="45"/>
      <c r="R1045" s="45"/>
      <c r="S1045" s="45"/>
      <c r="T1045" s="45"/>
      <c r="U1045" s="45"/>
      <c r="V1045" s="45"/>
      <c r="W1045" s="45"/>
      <c r="X1045" s="45"/>
    </row>
    <row r="1046" spans="1:24" ht="15" customHeight="1" thickTop="1" thickBot="1" x14ac:dyDescent="0.25">
      <c r="A1046" s="45"/>
      <c r="B1046" s="331" t="s">
        <v>535</v>
      </c>
      <c r="C1046" s="344">
        <v>88247</v>
      </c>
      <c r="D1046" s="271" t="s">
        <v>50</v>
      </c>
      <c r="E1046" s="271" t="s">
        <v>540</v>
      </c>
      <c r="F1046" s="312" t="s">
        <v>2641</v>
      </c>
      <c r="G1046" s="293"/>
      <c r="H1046" s="272" t="s">
        <v>533</v>
      </c>
      <c r="I1046" s="321">
        <v>1</v>
      </c>
      <c r="J1046" s="302">
        <f>VLOOKUP(C1046,COMPOSICAO!A:D,4,0)</f>
        <v>32.020000000000003</v>
      </c>
      <c r="K1046" s="289">
        <f>SUM(I1046*J1046)</f>
        <v>32.020000000000003</v>
      </c>
      <c r="N1046" s="45"/>
      <c r="O1046" s="45"/>
      <c r="P1046" s="45"/>
      <c r="Q1046" s="45"/>
      <c r="R1046" s="45"/>
      <c r="S1046" s="45"/>
      <c r="T1046" s="45"/>
      <c r="U1046" s="45"/>
      <c r="V1046" s="45"/>
      <c r="W1046" s="45"/>
      <c r="X1046" s="45"/>
    </row>
    <row r="1047" spans="1:24" ht="15" customHeight="1" thickTop="1" thickBot="1" x14ac:dyDescent="0.25">
      <c r="A1047" s="45"/>
      <c r="B1047" s="332" t="s">
        <v>525</v>
      </c>
      <c r="C1047" s="345" t="s">
        <v>1818</v>
      </c>
      <c r="D1047" s="274" t="s">
        <v>40</v>
      </c>
      <c r="E1047" s="274" t="s">
        <v>1819</v>
      </c>
      <c r="F1047" s="313" t="s">
        <v>1096</v>
      </c>
      <c r="G1047" s="295"/>
      <c r="H1047" s="275" t="s">
        <v>231</v>
      </c>
      <c r="I1047" s="322">
        <v>1</v>
      </c>
      <c r="J1047" s="290">
        <v>187.88</v>
      </c>
      <c r="K1047" s="290">
        <f>SUM(J1047*I1047)</f>
        <v>187.88</v>
      </c>
      <c r="N1047" s="45"/>
      <c r="O1047" s="45"/>
      <c r="P1047" s="45"/>
      <c r="Q1047" s="45"/>
      <c r="R1047" s="45"/>
      <c r="S1047" s="45"/>
      <c r="T1047" s="45"/>
      <c r="U1047" s="45"/>
      <c r="V1047" s="45"/>
      <c r="W1047" s="45"/>
      <c r="X1047" s="45"/>
    </row>
    <row r="1048" spans="1:24" ht="49.15" customHeight="1" thickTop="1" thickBot="1" x14ac:dyDescent="0.25">
      <c r="A1048" s="45"/>
      <c r="B1048" s="307"/>
      <c r="C1048" s="307"/>
      <c r="D1048" s="291"/>
      <c r="E1048" s="291"/>
      <c r="F1048" s="304" t="s">
        <v>527</v>
      </c>
      <c r="G1048" s="300"/>
      <c r="H1048" s="291" t="s">
        <v>528</v>
      </c>
      <c r="I1048" s="323">
        <v>0</v>
      </c>
      <c r="J1048" s="291" t="s">
        <v>529</v>
      </c>
      <c r="K1048" s="292"/>
      <c r="N1048" s="45"/>
      <c r="O1048" s="45"/>
      <c r="P1048" s="45"/>
      <c r="Q1048" s="45"/>
      <c r="R1048" s="45"/>
      <c r="S1048" s="45"/>
      <c r="T1048" s="45"/>
      <c r="U1048" s="45"/>
      <c r="V1048" s="45"/>
      <c r="W1048" s="45"/>
      <c r="X1048" s="45"/>
    </row>
    <row r="1049" spans="1:24" ht="15" customHeight="1" thickTop="1" thickBot="1" x14ac:dyDescent="0.25">
      <c r="A1049" s="45"/>
      <c r="B1049" s="307"/>
      <c r="C1049" s="307"/>
      <c r="D1049" s="291"/>
      <c r="E1049" s="291"/>
      <c r="F1049" s="304" t="s">
        <v>530</v>
      </c>
      <c r="G1049" s="300"/>
      <c r="H1049" s="291"/>
      <c r="I1049" s="304" t="s">
        <v>531</v>
      </c>
      <c r="J1049" s="296"/>
      <c r="K1049" s="292"/>
      <c r="N1049" s="45"/>
      <c r="O1049" s="45"/>
      <c r="P1049" s="45"/>
      <c r="Q1049" s="45"/>
      <c r="R1049" s="45"/>
      <c r="S1049" s="45"/>
      <c r="T1049" s="45"/>
      <c r="U1049" s="45"/>
      <c r="V1049" s="45"/>
      <c r="W1049" s="45"/>
      <c r="X1049" s="45"/>
    </row>
    <row r="1050" spans="1:24" ht="15" customHeight="1" x14ac:dyDescent="0.2">
      <c r="A1050" s="45"/>
      <c r="B1050" s="308" t="s">
        <v>1136</v>
      </c>
      <c r="C1050" s="308"/>
      <c r="D1050" s="297"/>
      <c r="E1050" s="297"/>
      <c r="F1050" s="308"/>
      <c r="G1050" s="297"/>
      <c r="H1050" s="297"/>
      <c r="I1050" s="308"/>
      <c r="J1050" s="297"/>
      <c r="K1050" s="297"/>
      <c r="N1050" s="45"/>
      <c r="O1050" s="45"/>
      <c r="P1050" s="45"/>
      <c r="Q1050" s="45"/>
      <c r="R1050" s="45"/>
      <c r="S1050" s="45"/>
      <c r="T1050" s="45"/>
      <c r="U1050" s="45"/>
      <c r="V1050" s="45"/>
      <c r="W1050" s="45"/>
      <c r="X1050" s="45"/>
    </row>
    <row r="1051" spans="1:24" ht="15" customHeight="1" thickBot="1" x14ac:dyDescent="0.25">
      <c r="A1051" s="45"/>
      <c r="B1051" s="304" t="s">
        <v>1820</v>
      </c>
      <c r="C1051" s="304"/>
      <c r="D1051" s="304"/>
      <c r="E1051" s="304"/>
      <c r="F1051" s="304"/>
      <c r="G1051" s="304"/>
      <c r="H1051" s="304"/>
      <c r="I1051" s="304"/>
      <c r="J1051" s="304"/>
      <c r="K1051" s="304"/>
      <c r="N1051" s="45"/>
      <c r="O1051" s="45"/>
      <c r="P1051" s="45"/>
      <c r="Q1051" s="45"/>
      <c r="R1051" s="45"/>
      <c r="S1051" s="45"/>
      <c r="T1051" s="45"/>
      <c r="U1051" s="45"/>
      <c r="V1051" s="45"/>
      <c r="W1051" s="45"/>
      <c r="X1051" s="45"/>
    </row>
    <row r="1052" spans="1:24" ht="15" customHeight="1" thickTop="1" x14ac:dyDescent="0.2">
      <c r="A1052" s="45"/>
      <c r="B1052" s="309"/>
      <c r="C1052" s="309"/>
      <c r="D1052" s="288"/>
      <c r="E1052" s="288"/>
      <c r="F1052" s="314"/>
      <c r="G1052" s="301"/>
      <c r="H1052" s="288"/>
      <c r="I1052" s="309"/>
      <c r="J1052" s="288"/>
      <c r="K1052" s="288"/>
      <c r="N1052" s="45"/>
      <c r="O1052" s="45"/>
      <c r="P1052" s="45"/>
      <c r="Q1052" s="45"/>
      <c r="R1052" s="45"/>
      <c r="S1052" s="45"/>
      <c r="T1052" s="45"/>
      <c r="U1052" s="45"/>
      <c r="V1052" s="45"/>
      <c r="W1052" s="45"/>
      <c r="X1052" s="45"/>
    </row>
    <row r="1053" spans="1:24" ht="15" customHeight="1" thickTop="1" thickBot="1" x14ac:dyDescent="0.25">
      <c r="A1053" s="45"/>
      <c r="B1053" s="329" t="s">
        <v>2120</v>
      </c>
      <c r="C1053" s="319" t="s">
        <v>27</v>
      </c>
      <c r="D1053" s="282" t="s">
        <v>28</v>
      </c>
      <c r="E1053" s="282" t="s">
        <v>29</v>
      </c>
      <c r="F1053" s="310" t="s">
        <v>523</v>
      </c>
      <c r="G1053" s="298"/>
      <c r="H1053" s="283" t="s">
        <v>30</v>
      </c>
      <c r="I1053" s="319" t="s">
        <v>31</v>
      </c>
      <c r="J1053" s="284" t="s">
        <v>32</v>
      </c>
      <c r="K1053" s="284" t="s">
        <v>34</v>
      </c>
      <c r="N1053" s="45"/>
      <c r="O1053" s="45"/>
      <c r="P1053" s="45"/>
      <c r="Q1053" s="45"/>
      <c r="R1053" s="45"/>
      <c r="S1053" s="45"/>
      <c r="T1053" s="45"/>
      <c r="U1053" s="45"/>
      <c r="V1053" s="45"/>
      <c r="W1053" s="45"/>
      <c r="X1053" s="45"/>
    </row>
    <row r="1054" spans="1:24" ht="15" customHeight="1" thickTop="1" thickBot="1" x14ac:dyDescent="0.25">
      <c r="A1054" s="45"/>
      <c r="B1054" s="330" t="s">
        <v>524</v>
      </c>
      <c r="C1054" s="343" t="s">
        <v>1529</v>
      </c>
      <c r="D1054" s="285" t="s">
        <v>73</v>
      </c>
      <c r="E1054" s="285" t="s">
        <v>1530</v>
      </c>
      <c r="F1054" s="311" t="s">
        <v>534</v>
      </c>
      <c r="G1054" s="294"/>
      <c r="H1054" s="286" t="s">
        <v>52</v>
      </c>
      <c r="I1054" s="320">
        <v>1</v>
      </c>
      <c r="J1054" s="287">
        <f>SUM(K1055:K1056)</f>
        <v>6792.03</v>
      </c>
      <c r="K1054" s="287">
        <f>J1054*I1054</f>
        <v>6792.03</v>
      </c>
      <c r="N1054" s="45"/>
      <c r="O1054" s="45"/>
      <c r="P1054" s="45"/>
      <c r="Q1054" s="45"/>
      <c r="R1054" s="45"/>
      <c r="S1054" s="45"/>
      <c r="T1054" s="45"/>
      <c r="U1054" s="45"/>
      <c r="V1054" s="45"/>
      <c r="W1054" s="45"/>
      <c r="X1054" s="45"/>
    </row>
    <row r="1055" spans="1:24" ht="15" customHeight="1" thickTop="1" thickBot="1" x14ac:dyDescent="0.25">
      <c r="A1055" s="45"/>
      <c r="B1055" s="331" t="s">
        <v>535</v>
      </c>
      <c r="C1055" s="344">
        <v>88264</v>
      </c>
      <c r="D1055" s="271" t="s">
        <v>50</v>
      </c>
      <c r="E1055" s="271" t="s">
        <v>541</v>
      </c>
      <c r="F1055" s="312" t="s">
        <v>2641</v>
      </c>
      <c r="G1055" s="293"/>
      <c r="H1055" s="272" t="s">
        <v>533</v>
      </c>
      <c r="I1055" s="324">
        <v>1</v>
      </c>
      <c r="J1055" s="302">
        <f>VLOOKUP(C1055,COMPOSICAO!A:D,4,0)</f>
        <v>38.700000000000003</v>
      </c>
      <c r="K1055" s="289">
        <f>SUM(I1055*J1055)</f>
        <v>38.700000000000003</v>
      </c>
      <c r="N1055" s="45"/>
      <c r="O1055" s="45"/>
      <c r="P1055" s="45"/>
      <c r="Q1055" s="45"/>
      <c r="R1055" s="45"/>
      <c r="S1055" s="45"/>
      <c r="T1055" s="45"/>
      <c r="U1055" s="45"/>
      <c r="V1055" s="45"/>
      <c r="W1055" s="45"/>
      <c r="X1055" s="45"/>
    </row>
    <row r="1056" spans="1:24" ht="15" customHeight="1" thickTop="1" thickBot="1" x14ac:dyDescent="0.25">
      <c r="A1056" s="45"/>
      <c r="B1056" s="332" t="s">
        <v>525</v>
      </c>
      <c r="C1056" s="345">
        <v>12660</v>
      </c>
      <c r="D1056" s="274" t="s">
        <v>42</v>
      </c>
      <c r="E1056" s="274" t="s">
        <v>1821</v>
      </c>
      <c r="F1056" s="313" t="s">
        <v>1096</v>
      </c>
      <c r="G1056" s="295"/>
      <c r="H1056" s="275" t="s">
        <v>231</v>
      </c>
      <c r="I1056" s="322">
        <v>1</v>
      </c>
      <c r="J1056" s="290">
        <v>6753.33</v>
      </c>
      <c r="K1056" s="290">
        <f>SUM(J1056*I1056)</f>
        <v>6753.33</v>
      </c>
      <c r="N1056" s="45"/>
      <c r="O1056" s="45"/>
      <c r="P1056" s="45"/>
      <c r="Q1056" s="45"/>
      <c r="R1056" s="45"/>
      <c r="S1056" s="45"/>
      <c r="T1056" s="45"/>
      <c r="U1056" s="45"/>
      <c r="V1056" s="45"/>
      <c r="W1056" s="45"/>
      <c r="X1056" s="45"/>
    </row>
    <row r="1057" spans="1:24" ht="15" customHeight="1" thickTop="1" thickBot="1" x14ac:dyDescent="0.25">
      <c r="A1057" s="45"/>
      <c r="B1057" s="307"/>
      <c r="C1057" s="307"/>
      <c r="D1057" s="291"/>
      <c r="E1057" s="291"/>
      <c r="F1057" s="304" t="s">
        <v>527</v>
      </c>
      <c r="G1057" s="300"/>
      <c r="H1057" s="291" t="s">
        <v>528</v>
      </c>
      <c r="I1057" s="323">
        <v>0</v>
      </c>
      <c r="J1057" s="291" t="s">
        <v>529</v>
      </c>
      <c r="K1057" s="292"/>
      <c r="N1057" s="45"/>
      <c r="O1057" s="45"/>
      <c r="P1057" s="45"/>
      <c r="Q1057" s="45"/>
      <c r="R1057" s="45"/>
      <c r="S1057" s="45"/>
      <c r="T1057" s="45"/>
      <c r="U1057" s="45"/>
      <c r="V1057" s="45"/>
      <c r="W1057" s="45"/>
      <c r="X1057" s="45"/>
    </row>
    <row r="1058" spans="1:24" ht="15" customHeight="1" thickTop="1" thickBot="1" x14ac:dyDescent="0.25">
      <c r="A1058" s="45"/>
      <c r="B1058" s="307"/>
      <c r="C1058" s="307"/>
      <c r="D1058" s="291"/>
      <c r="E1058" s="291"/>
      <c r="F1058" s="304" t="s">
        <v>530</v>
      </c>
      <c r="G1058" s="300"/>
      <c r="H1058" s="291"/>
      <c r="I1058" s="304" t="s">
        <v>531</v>
      </c>
      <c r="J1058" s="296"/>
      <c r="K1058" s="292"/>
      <c r="N1058" s="45"/>
      <c r="O1058" s="45"/>
      <c r="P1058" s="45"/>
      <c r="Q1058" s="45"/>
      <c r="R1058" s="45"/>
      <c r="S1058" s="45"/>
      <c r="T1058" s="45"/>
      <c r="U1058" s="45"/>
      <c r="V1058" s="45"/>
      <c r="W1058" s="45"/>
      <c r="X1058" s="45"/>
    </row>
    <row r="1059" spans="1:24" ht="15" customHeight="1" x14ac:dyDescent="0.2">
      <c r="A1059" s="45"/>
      <c r="B1059" s="308" t="s">
        <v>1136</v>
      </c>
      <c r="C1059" s="308"/>
      <c r="D1059" s="297"/>
      <c r="E1059" s="297"/>
      <c r="F1059" s="308"/>
      <c r="G1059" s="297"/>
      <c r="H1059" s="297"/>
      <c r="I1059" s="308"/>
      <c r="J1059" s="297"/>
      <c r="K1059" s="297"/>
      <c r="N1059" s="45"/>
      <c r="O1059" s="45"/>
      <c r="P1059" s="45"/>
      <c r="Q1059" s="45"/>
      <c r="R1059" s="45"/>
      <c r="S1059" s="45"/>
      <c r="T1059" s="45"/>
      <c r="U1059" s="45"/>
      <c r="V1059" s="45"/>
      <c r="W1059" s="45"/>
      <c r="X1059" s="45"/>
    </row>
    <row r="1060" spans="1:24" ht="15" customHeight="1" thickBot="1" x14ac:dyDescent="0.25">
      <c r="A1060" s="45"/>
      <c r="B1060" s="304" t="s">
        <v>1822</v>
      </c>
      <c r="C1060" s="304"/>
      <c r="D1060" s="304"/>
      <c r="E1060" s="304"/>
      <c r="F1060" s="304"/>
      <c r="G1060" s="304"/>
      <c r="H1060" s="304"/>
      <c r="I1060" s="304"/>
      <c r="J1060" s="304"/>
      <c r="K1060" s="304"/>
      <c r="N1060" s="45"/>
      <c r="O1060" s="45"/>
      <c r="P1060" s="45"/>
      <c r="Q1060" s="45"/>
      <c r="R1060" s="45"/>
      <c r="S1060" s="45"/>
      <c r="T1060" s="45"/>
      <c r="U1060" s="45"/>
      <c r="V1060" s="45"/>
      <c r="W1060" s="45"/>
      <c r="X1060" s="45"/>
    </row>
    <row r="1061" spans="1:24" ht="15" customHeight="1" thickTop="1" x14ac:dyDescent="0.2">
      <c r="A1061" s="45"/>
      <c r="B1061" s="309"/>
      <c r="C1061" s="309"/>
      <c r="D1061" s="288"/>
      <c r="E1061" s="288"/>
      <c r="F1061" s="309"/>
      <c r="G1061" s="288"/>
      <c r="H1061" s="288"/>
      <c r="I1061" s="314"/>
      <c r="J1061" s="301"/>
      <c r="K1061" s="288"/>
      <c r="N1061" s="45"/>
      <c r="O1061" s="45"/>
      <c r="P1061" s="45"/>
      <c r="Q1061" s="45"/>
      <c r="R1061" s="45"/>
      <c r="S1061" s="45"/>
      <c r="T1061" s="45"/>
      <c r="U1061" s="45"/>
      <c r="V1061" s="45"/>
      <c r="W1061" s="45"/>
      <c r="X1061" s="45"/>
    </row>
    <row r="1062" spans="1:24" ht="15" customHeight="1" thickTop="1" thickBot="1" x14ac:dyDescent="0.25">
      <c r="A1062" s="45"/>
      <c r="B1062" s="310" t="s">
        <v>2121</v>
      </c>
      <c r="C1062" s="310" t="s">
        <v>27</v>
      </c>
      <c r="D1062" s="298" t="s">
        <v>28</v>
      </c>
      <c r="E1062" s="298" t="s">
        <v>29</v>
      </c>
      <c r="F1062" s="310" t="s">
        <v>523</v>
      </c>
      <c r="G1062" s="298"/>
      <c r="H1062" s="298" t="s">
        <v>30</v>
      </c>
      <c r="I1062" s="310" t="s">
        <v>31</v>
      </c>
      <c r="J1062" s="298" t="s">
        <v>32</v>
      </c>
      <c r="K1062" s="298" t="s">
        <v>34</v>
      </c>
      <c r="N1062" s="45"/>
      <c r="O1062" s="45"/>
      <c r="P1062" s="45"/>
      <c r="Q1062" s="45"/>
      <c r="R1062" s="45"/>
      <c r="S1062" s="45"/>
      <c r="T1062" s="45"/>
      <c r="U1062" s="45"/>
      <c r="V1062" s="45"/>
      <c r="W1062" s="45"/>
      <c r="X1062" s="45"/>
    </row>
    <row r="1063" spans="1:24" ht="15" customHeight="1" thickTop="1" thickBot="1" x14ac:dyDescent="0.25">
      <c r="A1063" s="45"/>
      <c r="B1063" s="311" t="s">
        <v>524</v>
      </c>
      <c r="C1063" s="311" t="s">
        <v>1531</v>
      </c>
      <c r="D1063" s="294" t="s">
        <v>73</v>
      </c>
      <c r="E1063" s="294" t="s">
        <v>2362</v>
      </c>
      <c r="F1063" s="311" t="s">
        <v>534</v>
      </c>
      <c r="G1063" s="294"/>
      <c r="H1063" s="294" t="s">
        <v>52</v>
      </c>
      <c r="I1063" s="326">
        <v>1</v>
      </c>
      <c r="J1063" s="287">
        <f>SUM(K1064:K1066)</f>
        <v>486.27330000000001</v>
      </c>
      <c r="K1063" s="287">
        <f>J1063*I1063</f>
        <v>486.27330000000001</v>
      </c>
      <c r="N1063" s="45"/>
      <c r="O1063" s="45"/>
      <c r="P1063" s="45"/>
      <c r="Q1063" s="45"/>
      <c r="R1063" s="45"/>
      <c r="S1063" s="45"/>
      <c r="T1063" s="45"/>
      <c r="U1063" s="45"/>
      <c r="V1063" s="45"/>
      <c r="W1063" s="45"/>
      <c r="X1063" s="45"/>
    </row>
    <row r="1064" spans="1:24" ht="15" customHeight="1" thickTop="1" thickBot="1" x14ac:dyDescent="0.25">
      <c r="A1064" s="45"/>
      <c r="B1064" s="331" t="s">
        <v>535</v>
      </c>
      <c r="C1064" s="344">
        <v>88264</v>
      </c>
      <c r="D1064" s="271" t="s">
        <v>50</v>
      </c>
      <c r="E1064" s="271" t="s">
        <v>541</v>
      </c>
      <c r="F1064" s="312" t="s">
        <v>2641</v>
      </c>
      <c r="G1064" s="293"/>
      <c r="H1064" s="272" t="s">
        <v>533</v>
      </c>
      <c r="I1064" s="321">
        <v>1.9730000000000001</v>
      </c>
      <c r="J1064" s="302">
        <f>VLOOKUP(C1064,COMPOSICAO!A:D,4,0)</f>
        <v>38.700000000000003</v>
      </c>
      <c r="K1064" s="289">
        <f>SUM(I1064*J1064)</f>
        <v>76.355100000000007</v>
      </c>
      <c r="N1064" s="45"/>
      <c r="O1064" s="45"/>
      <c r="P1064" s="45"/>
      <c r="Q1064" s="45"/>
      <c r="R1064" s="45"/>
      <c r="S1064" s="45"/>
      <c r="T1064" s="45"/>
      <c r="U1064" s="45"/>
      <c r="V1064" s="45"/>
      <c r="W1064" s="45"/>
      <c r="X1064" s="45"/>
    </row>
    <row r="1065" spans="1:24" ht="15" customHeight="1" thickTop="1" thickBot="1" x14ac:dyDescent="0.25">
      <c r="A1065" s="45"/>
      <c r="B1065" s="331" t="s">
        <v>535</v>
      </c>
      <c r="C1065" s="344">
        <v>88247</v>
      </c>
      <c r="D1065" s="271" t="s">
        <v>50</v>
      </c>
      <c r="E1065" s="271" t="s">
        <v>540</v>
      </c>
      <c r="F1065" s="312" t="s">
        <v>2641</v>
      </c>
      <c r="G1065" s="293"/>
      <c r="H1065" s="272" t="s">
        <v>533</v>
      </c>
      <c r="I1065" s="321">
        <v>2.41</v>
      </c>
      <c r="J1065" s="302">
        <f>VLOOKUP(C1065,COMPOSICAO!A:D,4,0)</f>
        <v>32.020000000000003</v>
      </c>
      <c r="K1065" s="289">
        <f>SUM(I1065*J1065)</f>
        <v>77.168200000000013</v>
      </c>
      <c r="N1065" s="45"/>
      <c r="O1065" s="45"/>
      <c r="P1065" s="45"/>
      <c r="Q1065" s="45"/>
      <c r="R1065" s="45"/>
      <c r="S1065" s="45"/>
      <c r="T1065" s="45"/>
      <c r="U1065" s="45"/>
      <c r="V1065" s="45"/>
      <c r="W1065" s="45"/>
      <c r="X1065" s="45"/>
    </row>
    <row r="1066" spans="1:24" ht="15" customHeight="1" thickTop="1" thickBot="1" x14ac:dyDescent="0.25">
      <c r="A1066" s="45"/>
      <c r="B1066" s="332" t="s">
        <v>525</v>
      </c>
      <c r="C1066" s="345">
        <v>11195</v>
      </c>
      <c r="D1066" s="274" t="s">
        <v>42</v>
      </c>
      <c r="E1066" s="274" t="s">
        <v>1823</v>
      </c>
      <c r="F1066" s="313" t="s">
        <v>1096</v>
      </c>
      <c r="G1066" s="295"/>
      <c r="H1066" s="275" t="s">
        <v>231</v>
      </c>
      <c r="I1066" s="322">
        <v>1</v>
      </c>
      <c r="J1066" s="290">
        <v>332.75</v>
      </c>
      <c r="K1066" s="290">
        <f>SUM(J1066*I1066)</f>
        <v>332.75</v>
      </c>
      <c r="N1066" s="45"/>
      <c r="O1066" s="45"/>
      <c r="P1066" s="45"/>
      <c r="Q1066" s="45"/>
      <c r="R1066" s="45"/>
      <c r="S1066" s="45"/>
      <c r="T1066" s="45"/>
      <c r="U1066" s="45"/>
      <c r="V1066" s="45"/>
      <c r="W1066" s="45"/>
      <c r="X1066" s="45"/>
    </row>
    <row r="1067" spans="1:24" ht="49.15" customHeight="1" thickTop="1" thickBot="1" x14ac:dyDescent="0.25">
      <c r="A1067" s="45"/>
      <c r="B1067" s="307"/>
      <c r="C1067" s="307"/>
      <c r="D1067" s="291"/>
      <c r="E1067" s="291"/>
      <c r="F1067" s="304" t="s">
        <v>527</v>
      </c>
      <c r="G1067" s="300"/>
      <c r="H1067" s="291" t="s">
        <v>528</v>
      </c>
      <c r="I1067" s="323">
        <v>0</v>
      </c>
      <c r="J1067" s="291" t="s">
        <v>529</v>
      </c>
      <c r="K1067" s="292"/>
      <c r="N1067" s="45"/>
      <c r="O1067" s="45"/>
      <c r="P1067" s="45"/>
      <c r="Q1067" s="45"/>
      <c r="R1067" s="45"/>
      <c r="S1067" s="45"/>
      <c r="T1067" s="45"/>
      <c r="U1067" s="45"/>
      <c r="V1067" s="45"/>
      <c r="W1067" s="45"/>
      <c r="X1067" s="45"/>
    </row>
    <row r="1068" spans="1:24" ht="15" customHeight="1" thickTop="1" thickBot="1" x14ac:dyDescent="0.25">
      <c r="A1068" s="45"/>
      <c r="B1068" s="307"/>
      <c r="C1068" s="307"/>
      <c r="D1068" s="291"/>
      <c r="E1068" s="291"/>
      <c r="F1068" s="304" t="s">
        <v>530</v>
      </c>
      <c r="G1068" s="300"/>
      <c r="H1068" s="291"/>
      <c r="I1068" s="304" t="s">
        <v>531</v>
      </c>
      <c r="J1068" s="296"/>
      <c r="K1068" s="292"/>
      <c r="N1068" s="45"/>
      <c r="O1068" s="45"/>
      <c r="P1068" s="45"/>
      <c r="Q1068" s="45"/>
      <c r="R1068" s="45"/>
      <c r="S1068" s="45"/>
      <c r="T1068" s="45"/>
      <c r="U1068" s="45"/>
      <c r="V1068" s="45"/>
      <c r="W1068" s="45"/>
      <c r="X1068" s="45"/>
    </row>
    <row r="1069" spans="1:24" ht="15" customHeight="1" x14ac:dyDescent="0.2">
      <c r="A1069" s="45"/>
      <c r="B1069" s="308" t="s">
        <v>1136</v>
      </c>
      <c r="C1069" s="308"/>
      <c r="D1069" s="297"/>
      <c r="E1069" s="297"/>
      <c r="F1069" s="308"/>
      <c r="G1069" s="297"/>
      <c r="H1069" s="297"/>
      <c r="I1069" s="308"/>
      <c r="J1069" s="297"/>
      <c r="K1069" s="297"/>
      <c r="N1069" s="45"/>
      <c r="O1069" s="45"/>
      <c r="P1069" s="45"/>
      <c r="Q1069" s="45"/>
      <c r="R1069" s="45"/>
      <c r="S1069" s="45"/>
      <c r="T1069" s="45"/>
      <c r="U1069" s="45"/>
      <c r="V1069" s="45"/>
      <c r="W1069" s="45"/>
      <c r="X1069" s="45"/>
    </row>
    <row r="1070" spans="1:24" ht="15" customHeight="1" thickBot="1" x14ac:dyDescent="0.25">
      <c r="A1070" s="45"/>
      <c r="B1070" s="304" t="s">
        <v>2423</v>
      </c>
      <c r="C1070" s="304"/>
      <c r="D1070" s="304"/>
      <c r="E1070" s="304"/>
      <c r="F1070" s="304"/>
      <c r="G1070" s="304"/>
      <c r="H1070" s="304"/>
      <c r="I1070" s="304"/>
      <c r="J1070" s="304"/>
      <c r="K1070" s="304"/>
      <c r="N1070" s="45"/>
      <c r="O1070" s="45"/>
      <c r="P1070" s="45"/>
      <c r="Q1070" s="45"/>
      <c r="R1070" s="45"/>
      <c r="S1070" s="45"/>
      <c r="T1070" s="45"/>
      <c r="U1070" s="45"/>
      <c r="V1070" s="45"/>
      <c r="W1070" s="45"/>
      <c r="X1070" s="45"/>
    </row>
    <row r="1071" spans="1:24" ht="15" customHeight="1" thickTop="1" x14ac:dyDescent="0.2">
      <c r="A1071" s="45"/>
      <c r="B1071" s="314"/>
      <c r="C1071" s="314"/>
      <c r="D1071" s="301"/>
      <c r="E1071" s="301"/>
      <c r="F1071" s="314"/>
      <c r="G1071" s="301"/>
      <c r="H1071" s="301"/>
      <c r="I1071" s="314"/>
      <c r="J1071" s="301"/>
      <c r="K1071" s="301"/>
      <c r="N1071" s="45"/>
      <c r="O1071" s="45"/>
      <c r="P1071" s="45"/>
      <c r="Q1071" s="45"/>
      <c r="R1071" s="45"/>
      <c r="S1071" s="45"/>
      <c r="T1071" s="45"/>
      <c r="U1071" s="45"/>
      <c r="V1071" s="45"/>
      <c r="W1071" s="45"/>
      <c r="X1071" s="45"/>
    </row>
    <row r="1072" spans="1:24" ht="15" customHeight="1" thickTop="1" thickBot="1" x14ac:dyDescent="0.25">
      <c r="A1072" s="45"/>
      <c r="B1072" s="329" t="s">
        <v>2122</v>
      </c>
      <c r="C1072" s="319" t="s">
        <v>27</v>
      </c>
      <c r="D1072" s="282" t="s">
        <v>28</v>
      </c>
      <c r="E1072" s="282" t="s">
        <v>29</v>
      </c>
      <c r="F1072" s="310" t="s">
        <v>523</v>
      </c>
      <c r="G1072" s="298"/>
      <c r="H1072" s="283" t="s">
        <v>30</v>
      </c>
      <c r="I1072" s="319" t="s">
        <v>31</v>
      </c>
      <c r="J1072" s="284" t="s">
        <v>32</v>
      </c>
      <c r="K1072" s="284" t="s">
        <v>34</v>
      </c>
      <c r="N1072" s="45"/>
      <c r="O1072" s="45"/>
      <c r="P1072" s="45"/>
      <c r="Q1072" s="45"/>
      <c r="R1072" s="45"/>
      <c r="S1072" s="45"/>
      <c r="T1072" s="45"/>
      <c r="U1072" s="45"/>
      <c r="V1072" s="45"/>
      <c r="W1072" s="45"/>
      <c r="X1072" s="45"/>
    </row>
    <row r="1073" spans="1:24" ht="15" customHeight="1" thickTop="1" thickBot="1" x14ac:dyDescent="0.25">
      <c r="A1073" s="45"/>
      <c r="B1073" s="330" t="s">
        <v>524</v>
      </c>
      <c r="C1073" s="343" t="s">
        <v>1532</v>
      </c>
      <c r="D1073" s="285" t="s">
        <v>73</v>
      </c>
      <c r="E1073" s="285" t="s">
        <v>1533</v>
      </c>
      <c r="F1073" s="311" t="s">
        <v>534</v>
      </c>
      <c r="G1073" s="294"/>
      <c r="H1073" s="286" t="s">
        <v>52</v>
      </c>
      <c r="I1073" s="320">
        <v>1</v>
      </c>
      <c r="J1073" s="287">
        <f>SUM(K1074:K1076)</f>
        <v>199.20600000000002</v>
      </c>
      <c r="K1073" s="287">
        <f>J1073*I1073</f>
        <v>199.20600000000002</v>
      </c>
      <c r="N1073" s="45"/>
      <c r="O1073" s="45"/>
      <c r="P1073" s="45"/>
      <c r="Q1073" s="45"/>
      <c r="R1073" s="45"/>
      <c r="S1073" s="45"/>
      <c r="T1073" s="45"/>
      <c r="U1073" s="45"/>
      <c r="V1073" s="45"/>
      <c r="W1073" s="45"/>
      <c r="X1073" s="45"/>
    </row>
    <row r="1074" spans="1:24" ht="15" customHeight="1" thickTop="1" thickBot="1" x14ac:dyDescent="0.25">
      <c r="A1074" s="45"/>
      <c r="B1074" s="331" t="s">
        <v>535</v>
      </c>
      <c r="C1074" s="344">
        <v>88247</v>
      </c>
      <c r="D1074" s="271" t="s">
        <v>50</v>
      </c>
      <c r="E1074" s="271" t="s">
        <v>540</v>
      </c>
      <c r="F1074" s="312" t="s">
        <v>2641</v>
      </c>
      <c r="G1074" s="293"/>
      <c r="H1074" s="272" t="s">
        <v>533</v>
      </c>
      <c r="I1074" s="324">
        <v>0.3</v>
      </c>
      <c r="J1074" s="302">
        <f>VLOOKUP(C1074,COMPOSICAO!A:D,4,0)</f>
        <v>32.020000000000003</v>
      </c>
      <c r="K1074" s="289">
        <f>SUM(I1074*J1074)</f>
        <v>9.6059999999999999</v>
      </c>
      <c r="N1074" s="45"/>
      <c r="O1074" s="45"/>
      <c r="P1074" s="45"/>
      <c r="Q1074" s="45"/>
      <c r="R1074" s="45"/>
      <c r="S1074" s="45"/>
      <c r="T1074" s="45"/>
      <c r="U1074" s="45"/>
      <c r="V1074" s="45"/>
      <c r="W1074" s="45"/>
      <c r="X1074" s="45"/>
    </row>
    <row r="1075" spans="1:24" ht="15" customHeight="1" thickTop="1" thickBot="1" x14ac:dyDescent="0.25">
      <c r="A1075" s="45"/>
      <c r="B1075" s="331" t="s">
        <v>535</v>
      </c>
      <c r="C1075" s="344">
        <v>88264</v>
      </c>
      <c r="D1075" s="271" t="s">
        <v>50</v>
      </c>
      <c r="E1075" s="271" t="s">
        <v>541</v>
      </c>
      <c r="F1075" s="312" t="s">
        <v>2641</v>
      </c>
      <c r="G1075" s="293"/>
      <c r="H1075" s="272" t="s">
        <v>533</v>
      </c>
      <c r="I1075" s="321">
        <v>0.3</v>
      </c>
      <c r="J1075" s="302">
        <f>VLOOKUP(C1075,COMPOSICAO!A:D,4,0)</f>
        <v>38.700000000000003</v>
      </c>
      <c r="K1075" s="289">
        <f>SUM(I1075*J1075)</f>
        <v>11.610000000000001</v>
      </c>
      <c r="N1075" s="45"/>
      <c r="O1075" s="45"/>
      <c r="P1075" s="45"/>
      <c r="Q1075" s="45"/>
      <c r="R1075" s="45"/>
      <c r="S1075" s="45"/>
      <c r="T1075" s="45"/>
      <c r="U1075" s="45"/>
      <c r="V1075" s="45"/>
      <c r="W1075" s="45"/>
      <c r="X1075" s="45"/>
    </row>
    <row r="1076" spans="1:24" ht="15" customHeight="1" thickTop="1" thickBot="1" x14ac:dyDescent="0.25">
      <c r="A1076" s="45"/>
      <c r="B1076" s="332" t="s">
        <v>525</v>
      </c>
      <c r="C1076" s="345" t="s">
        <v>1824</v>
      </c>
      <c r="D1076" s="274" t="s">
        <v>40</v>
      </c>
      <c r="E1076" s="274" t="s">
        <v>1825</v>
      </c>
      <c r="F1076" s="313" t="s">
        <v>1096</v>
      </c>
      <c r="G1076" s="295"/>
      <c r="H1076" s="275" t="s">
        <v>231</v>
      </c>
      <c r="I1076" s="322">
        <v>1</v>
      </c>
      <c r="J1076" s="290">
        <v>177.99</v>
      </c>
      <c r="K1076" s="290">
        <f>SUM(J1076*I1076)</f>
        <v>177.99</v>
      </c>
      <c r="N1076" s="45"/>
      <c r="O1076" s="45"/>
      <c r="P1076" s="45"/>
      <c r="Q1076" s="45"/>
      <c r="R1076" s="45"/>
      <c r="S1076" s="45"/>
      <c r="T1076" s="45"/>
      <c r="U1076" s="45"/>
      <c r="V1076" s="45"/>
      <c r="W1076" s="45"/>
      <c r="X1076" s="45"/>
    </row>
    <row r="1077" spans="1:24" ht="15" customHeight="1" thickTop="1" thickBot="1" x14ac:dyDescent="0.25">
      <c r="A1077" s="45"/>
      <c r="B1077" s="307"/>
      <c r="C1077" s="307"/>
      <c r="D1077" s="291"/>
      <c r="E1077" s="291"/>
      <c r="F1077" s="304" t="s">
        <v>527</v>
      </c>
      <c r="G1077" s="300"/>
      <c r="H1077" s="291" t="s">
        <v>528</v>
      </c>
      <c r="I1077" s="323">
        <v>0</v>
      </c>
      <c r="J1077" s="291" t="s">
        <v>529</v>
      </c>
      <c r="K1077" s="292"/>
      <c r="N1077" s="45"/>
      <c r="O1077" s="45"/>
      <c r="P1077" s="45"/>
      <c r="Q1077" s="45"/>
      <c r="R1077" s="45"/>
      <c r="S1077" s="45"/>
      <c r="T1077" s="45"/>
      <c r="U1077" s="45"/>
      <c r="V1077" s="45"/>
      <c r="W1077" s="45"/>
      <c r="X1077" s="45"/>
    </row>
    <row r="1078" spans="1:24" ht="15" customHeight="1" thickTop="1" thickBot="1" x14ac:dyDescent="0.25">
      <c r="A1078" s="45"/>
      <c r="B1078" s="307"/>
      <c r="C1078" s="307"/>
      <c r="D1078" s="291"/>
      <c r="E1078" s="291"/>
      <c r="F1078" s="304" t="s">
        <v>530</v>
      </c>
      <c r="G1078" s="300"/>
      <c r="H1078" s="291"/>
      <c r="I1078" s="304" t="s">
        <v>531</v>
      </c>
      <c r="J1078" s="296"/>
      <c r="K1078" s="292"/>
      <c r="N1078" s="45"/>
      <c r="O1078" s="45"/>
      <c r="P1078" s="45"/>
      <c r="Q1078" s="45"/>
      <c r="R1078" s="45"/>
      <c r="S1078" s="45"/>
      <c r="T1078" s="45"/>
      <c r="U1078" s="45"/>
      <c r="V1078" s="45"/>
      <c r="W1078" s="45"/>
      <c r="X1078" s="45"/>
    </row>
    <row r="1079" spans="1:24" ht="15" customHeight="1" x14ac:dyDescent="0.2">
      <c r="A1079" s="45"/>
      <c r="B1079" s="308" t="s">
        <v>1136</v>
      </c>
      <c r="C1079" s="308"/>
      <c r="D1079" s="297"/>
      <c r="E1079" s="297"/>
      <c r="F1079" s="308"/>
      <c r="G1079" s="297"/>
      <c r="H1079" s="297"/>
      <c r="I1079" s="308"/>
      <c r="J1079" s="297"/>
      <c r="K1079" s="297"/>
      <c r="N1079" s="45"/>
      <c r="O1079" s="45"/>
      <c r="P1079" s="45"/>
      <c r="Q1079" s="45"/>
      <c r="R1079" s="45"/>
      <c r="S1079" s="45"/>
      <c r="T1079" s="45"/>
      <c r="U1079" s="45"/>
      <c r="V1079" s="45"/>
      <c r="W1079" s="45"/>
      <c r="X1079" s="45"/>
    </row>
    <row r="1080" spans="1:24" ht="15" customHeight="1" thickBot="1" x14ac:dyDescent="0.25">
      <c r="A1080" s="45"/>
      <c r="B1080" s="304" t="s">
        <v>1826</v>
      </c>
      <c r="C1080" s="304"/>
      <c r="D1080" s="304"/>
      <c r="E1080" s="304"/>
      <c r="F1080" s="304"/>
      <c r="G1080" s="304"/>
      <c r="H1080" s="304"/>
      <c r="I1080" s="304"/>
      <c r="J1080" s="304"/>
      <c r="K1080" s="304"/>
      <c r="N1080" s="45"/>
      <c r="O1080" s="45"/>
      <c r="P1080" s="45"/>
      <c r="Q1080" s="45"/>
      <c r="R1080" s="45"/>
      <c r="S1080" s="45"/>
      <c r="T1080" s="45"/>
      <c r="U1080" s="45"/>
      <c r="V1080" s="45"/>
      <c r="W1080" s="45"/>
      <c r="X1080" s="45"/>
    </row>
    <row r="1081" spans="1:24" ht="15" customHeight="1" thickTop="1" x14ac:dyDescent="0.2">
      <c r="A1081" s="45"/>
      <c r="B1081" s="314"/>
      <c r="C1081" s="314"/>
      <c r="D1081" s="301"/>
      <c r="E1081" s="301"/>
      <c r="F1081" s="314"/>
      <c r="G1081" s="301"/>
      <c r="H1081" s="301"/>
      <c r="I1081" s="314"/>
      <c r="J1081" s="301"/>
      <c r="K1081" s="301"/>
      <c r="N1081" s="45"/>
      <c r="O1081" s="45"/>
      <c r="P1081" s="45"/>
      <c r="Q1081" s="45"/>
      <c r="R1081" s="45"/>
      <c r="S1081" s="45"/>
      <c r="T1081" s="45"/>
      <c r="U1081" s="45"/>
      <c r="V1081" s="45"/>
      <c r="W1081" s="45"/>
      <c r="X1081" s="45"/>
    </row>
    <row r="1082" spans="1:24" ht="15" customHeight="1" thickTop="1" thickBot="1" x14ac:dyDescent="0.25">
      <c r="A1082" s="45"/>
      <c r="B1082" s="310" t="s">
        <v>2125</v>
      </c>
      <c r="C1082" s="310" t="s">
        <v>27</v>
      </c>
      <c r="D1082" s="298" t="s">
        <v>28</v>
      </c>
      <c r="E1082" s="298" t="s">
        <v>29</v>
      </c>
      <c r="F1082" s="310" t="s">
        <v>523</v>
      </c>
      <c r="G1082" s="298"/>
      <c r="H1082" s="298" t="s">
        <v>30</v>
      </c>
      <c r="I1082" s="310" t="s">
        <v>31</v>
      </c>
      <c r="J1082" s="298" t="s">
        <v>32</v>
      </c>
      <c r="K1082" s="298" t="s">
        <v>34</v>
      </c>
      <c r="N1082" s="45"/>
      <c r="O1082" s="45"/>
      <c r="P1082" s="45"/>
      <c r="Q1082" s="45"/>
      <c r="R1082" s="45"/>
      <c r="S1082" s="45"/>
      <c r="T1082" s="45"/>
      <c r="U1082" s="45"/>
      <c r="V1082" s="45"/>
      <c r="W1082" s="45"/>
      <c r="X1082" s="45"/>
    </row>
    <row r="1083" spans="1:24" ht="15" customHeight="1" thickTop="1" thickBot="1" x14ac:dyDescent="0.25">
      <c r="A1083" s="45"/>
      <c r="B1083" s="330" t="s">
        <v>524</v>
      </c>
      <c r="C1083" s="343" t="s">
        <v>1538</v>
      </c>
      <c r="D1083" s="285" t="s">
        <v>73</v>
      </c>
      <c r="E1083" s="285" t="s">
        <v>1539</v>
      </c>
      <c r="F1083" s="311" t="s">
        <v>534</v>
      </c>
      <c r="G1083" s="294"/>
      <c r="H1083" s="286" t="s">
        <v>52</v>
      </c>
      <c r="I1083" s="320">
        <v>1</v>
      </c>
      <c r="J1083" s="287">
        <f>SUM(K1084:K1086)</f>
        <v>27.232000000000003</v>
      </c>
      <c r="K1083" s="287">
        <f>J1083*I1083</f>
        <v>27.232000000000003</v>
      </c>
      <c r="N1083" s="45"/>
      <c r="O1083" s="45"/>
      <c r="P1083" s="45"/>
      <c r="Q1083" s="45"/>
      <c r="R1083" s="45"/>
      <c r="S1083" s="45"/>
      <c r="T1083" s="45"/>
      <c r="U1083" s="45"/>
      <c r="V1083" s="45"/>
      <c r="W1083" s="45"/>
      <c r="X1083" s="45"/>
    </row>
    <row r="1084" spans="1:24" ht="15" customHeight="1" thickTop="1" thickBot="1" x14ac:dyDescent="0.25">
      <c r="A1084" s="45"/>
      <c r="B1084" s="331" t="s">
        <v>535</v>
      </c>
      <c r="C1084" s="344">
        <v>88248</v>
      </c>
      <c r="D1084" s="271" t="s">
        <v>50</v>
      </c>
      <c r="E1084" s="271" t="s">
        <v>538</v>
      </c>
      <c r="F1084" s="312" t="s">
        <v>2641</v>
      </c>
      <c r="G1084" s="293"/>
      <c r="H1084" s="272" t="s">
        <v>533</v>
      </c>
      <c r="I1084" s="321">
        <v>0.4</v>
      </c>
      <c r="J1084" s="302">
        <f>VLOOKUP(C1084,COMPOSICAO!A:D,4,0)</f>
        <v>31.01</v>
      </c>
      <c r="K1084" s="289">
        <f>SUM(I1084*J1084)</f>
        <v>12.404000000000002</v>
      </c>
      <c r="N1084" s="45"/>
      <c r="O1084" s="45"/>
      <c r="P1084" s="45"/>
      <c r="Q1084" s="45"/>
      <c r="R1084" s="45"/>
      <c r="S1084" s="45"/>
      <c r="T1084" s="45"/>
      <c r="U1084" s="45"/>
      <c r="V1084" s="45"/>
      <c r="W1084" s="45"/>
      <c r="X1084" s="45"/>
    </row>
    <row r="1085" spans="1:24" ht="15" customHeight="1" thickTop="1" thickBot="1" x14ac:dyDescent="0.25">
      <c r="A1085" s="45"/>
      <c r="B1085" s="331" t="s">
        <v>535</v>
      </c>
      <c r="C1085" s="344">
        <v>88267</v>
      </c>
      <c r="D1085" s="271" t="s">
        <v>50</v>
      </c>
      <c r="E1085" s="271" t="s">
        <v>536</v>
      </c>
      <c r="F1085" s="312" t="s">
        <v>2641</v>
      </c>
      <c r="G1085" s="293"/>
      <c r="H1085" s="272" t="s">
        <v>533</v>
      </c>
      <c r="I1085" s="321">
        <v>0.4</v>
      </c>
      <c r="J1085" s="302">
        <f>VLOOKUP(C1085,COMPOSICAO!A:D,4,0)</f>
        <v>37.07</v>
      </c>
      <c r="K1085" s="289">
        <f>SUM(I1085*J1085)</f>
        <v>14.828000000000001</v>
      </c>
      <c r="N1085" s="45"/>
      <c r="O1085" s="45"/>
      <c r="P1085" s="45"/>
      <c r="Q1085" s="45"/>
      <c r="R1085" s="45"/>
      <c r="S1085" s="45"/>
      <c r="T1085" s="45"/>
      <c r="U1085" s="45"/>
      <c r="V1085" s="45"/>
      <c r="W1085" s="45"/>
      <c r="X1085" s="45"/>
    </row>
    <row r="1086" spans="1:24" ht="15" customHeight="1" thickTop="1" thickBot="1" x14ac:dyDescent="0.25">
      <c r="A1086" s="45"/>
      <c r="B1086" s="332" t="s">
        <v>525</v>
      </c>
      <c r="C1086" s="345" t="s">
        <v>1827</v>
      </c>
      <c r="D1086" s="274" t="s">
        <v>803</v>
      </c>
      <c r="E1086" s="274" t="s">
        <v>1828</v>
      </c>
      <c r="F1086" s="313" t="s">
        <v>1096</v>
      </c>
      <c r="G1086" s="295"/>
      <c r="H1086" s="275" t="s">
        <v>52</v>
      </c>
      <c r="I1086" s="322">
        <v>1</v>
      </c>
      <c r="J1086" s="290"/>
      <c r="K1086" s="290">
        <f>SUM(J1086*I1086)</f>
        <v>0</v>
      </c>
      <c r="N1086" s="45"/>
      <c r="O1086" s="45"/>
      <c r="P1086" s="45"/>
      <c r="Q1086" s="45"/>
      <c r="R1086" s="45"/>
      <c r="S1086" s="45"/>
      <c r="T1086" s="45"/>
      <c r="U1086" s="45"/>
      <c r="V1086" s="45"/>
      <c r="W1086" s="45"/>
      <c r="X1086" s="45"/>
    </row>
    <row r="1087" spans="1:24" ht="15" customHeight="1" thickTop="1" thickBot="1" x14ac:dyDescent="0.25">
      <c r="A1087" s="45"/>
      <c r="B1087" s="307"/>
      <c r="C1087" s="307"/>
      <c r="D1087" s="291"/>
      <c r="E1087" s="291"/>
      <c r="F1087" s="304" t="s">
        <v>527</v>
      </c>
      <c r="G1087" s="300"/>
      <c r="H1087" s="291" t="s">
        <v>528</v>
      </c>
      <c r="I1087" s="323">
        <v>0</v>
      </c>
      <c r="J1087" s="291" t="s">
        <v>529</v>
      </c>
      <c r="K1087" s="292"/>
      <c r="N1087" s="45"/>
      <c r="O1087" s="45"/>
      <c r="P1087" s="45"/>
      <c r="Q1087" s="45"/>
      <c r="R1087" s="45"/>
      <c r="S1087" s="45"/>
      <c r="T1087" s="45"/>
      <c r="U1087" s="45"/>
      <c r="V1087" s="45"/>
      <c r="W1087" s="45"/>
      <c r="X1087" s="45"/>
    </row>
    <row r="1088" spans="1:24" ht="15" customHeight="1" thickTop="1" thickBot="1" x14ac:dyDescent="0.25">
      <c r="A1088" s="45"/>
      <c r="B1088" s="307"/>
      <c r="C1088" s="307"/>
      <c r="D1088" s="291"/>
      <c r="E1088" s="291"/>
      <c r="F1088" s="304" t="s">
        <v>530</v>
      </c>
      <c r="G1088" s="300"/>
      <c r="H1088" s="291"/>
      <c r="I1088" s="304" t="s">
        <v>531</v>
      </c>
      <c r="J1088" s="296"/>
      <c r="K1088" s="292"/>
      <c r="N1088" s="45"/>
      <c r="O1088" s="45"/>
      <c r="P1088" s="45"/>
      <c r="Q1088" s="45"/>
      <c r="R1088" s="45"/>
      <c r="S1088" s="45"/>
      <c r="T1088" s="45"/>
      <c r="U1088" s="45"/>
      <c r="V1088" s="45"/>
      <c r="W1088" s="45"/>
      <c r="X1088" s="45"/>
    </row>
    <row r="1089" spans="1:24" ht="15" customHeight="1" x14ac:dyDescent="0.2">
      <c r="A1089" s="45"/>
      <c r="B1089" s="308" t="s">
        <v>1136</v>
      </c>
      <c r="C1089" s="308"/>
      <c r="D1089" s="297"/>
      <c r="E1089" s="297"/>
      <c r="F1089" s="308"/>
      <c r="G1089" s="297"/>
      <c r="H1089" s="297"/>
      <c r="I1089" s="308"/>
      <c r="J1089" s="297"/>
      <c r="K1089" s="297"/>
      <c r="N1089" s="45"/>
      <c r="O1089" s="45"/>
      <c r="P1089" s="45"/>
      <c r="Q1089" s="45"/>
      <c r="R1089" s="45"/>
      <c r="S1089" s="45"/>
      <c r="T1089" s="45"/>
      <c r="U1089" s="45"/>
      <c r="V1089" s="45"/>
      <c r="W1089" s="45"/>
      <c r="X1089" s="45"/>
    </row>
    <row r="1090" spans="1:24" ht="15" customHeight="1" thickBot="1" x14ac:dyDescent="0.25">
      <c r="A1090" s="45"/>
      <c r="B1090" s="304" t="s">
        <v>1829</v>
      </c>
      <c r="C1090" s="304"/>
      <c r="D1090" s="304"/>
      <c r="E1090" s="304"/>
      <c r="F1090" s="304"/>
      <c r="G1090" s="304"/>
      <c r="H1090" s="304"/>
      <c r="I1090" s="304"/>
      <c r="J1090" s="304"/>
      <c r="K1090" s="304"/>
      <c r="N1090" s="45"/>
      <c r="O1090" s="45"/>
      <c r="P1090" s="45"/>
      <c r="Q1090" s="45"/>
      <c r="R1090" s="45"/>
      <c r="S1090" s="45"/>
      <c r="T1090" s="45"/>
      <c r="U1090" s="45"/>
      <c r="V1090" s="45"/>
      <c r="W1090" s="45"/>
      <c r="X1090" s="45"/>
    </row>
    <row r="1091" spans="1:24" ht="15" customHeight="1" thickTop="1" x14ac:dyDescent="0.2">
      <c r="A1091" s="45"/>
      <c r="B1091" s="309"/>
      <c r="C1091" s="309"/>
      <c r="D1091" s="288"/>
      <c r="E1091" s="288"/>
      <c r="F1091" s="309"/>
      <c r="G1091" s="288"/>
      <c r="H1091" s="288"/>
      <c r="I1091" s="314"/>
      <c r="J1091" s="301"/>
      <c r="K1091" s="288"/>
      <c r="N1091" s="45"/>
      <c r="O1091" s="45"/>
      <c r="P1091" s="45"/>
      <c r="Q1091" s="45"/>
      <c r="R1091" s="45"/>
      <c r="S1091" s="45"/>
      <c r="T1091" s="45"/>
      <c r="U1091" s="45"/>
      <c r="V1091" s="45"/>
      <c r="W1091" s="45"/>
      <c r="X1091" s="45"/>
    </row>
    <row r="1092" spans="1:24" ht="15" customHeight="1" thickTop="1" thickBot="1" x14ac:dyDescent="0.25">
      <c r="A1092" s="45"/>
      <c r="B1092" s="329" t="s">
        <v>2126</v>
      </c>
      <c r="C1092" s="319" t="s">
        <v>27</v>
      </c>
      <c r="D1092" s="282" t="s">
        <v>28</v>
      </c>
      <c r="E1092" s="282" t="s">
        <v>29</v>
      </c>
      <c r="F1092" s="310" t="s">
        <v>523</v>
      </c>
      <c r="G1092" s="298"/>
      <c r="H1092" s="283" t="s">
        <v>30</v>
      </c>
      <c r="I1092" s="319" t="s">
        <v>31</v>
      </c>
      <c r="J1092" s="284" t="s">
        <v>32</v>
      </c>
      <c r="K1092" s="284" t="s">
        <v>34</v>
      </c>
      <c r="N1092" s="45"/>
      <c r="O1092" s="45"/>
      <c r="P1092" s="45"/>
      <c r="Q1092" s="45"/>
      <c r="R1092" s="45"/>
      <c r="S1092" s="45"/>
      <c r="T1092" s="45"/>
      <c r="U1092" s="45"/>
      <c r="V1092" s="45"/>
      <c r="W1092" s="45"/>
      <c r="X1092" s="45"/>
    </row>
    <row r="1093" spans="1:24" ht="15" customHeight="1" thickTop="1" thickBot="1" x14ac:dyDescent="0.25">
      <c r="A1093" s="45"/>
      <c r="B1093" s="330" t="s">
        <v>524</v>
      </c>
      <c r="C1093" s="343" t="s">
        <v>1540</v>
      </c>
      <c r="D1093" s="285" t="s">
        <v>73</v>
      </c>
      <c r="E1093" s="285" t="s">
        <v>1541</v>
      </c>
      <c r="F1093" s="311" t="s">
        <v>534</v>
      </c>
      <c r="G1093" s="294"/>
      <c r="H1093" s="286" t="s">
        <v>52</v>
      </c>
      <c r="I1093" s="320">
        <v>1</v>
      </c>
      <c r="J1093" s="287">
        <f>SUM(K1094:K1097)</f>
        <v>82.417600000000007</v>
      </c>
      <c r="K1093" s="287">
        <f>J1093*I1093</f>
        <v>82.417600000000007</v>
      </c>
      <c r="N1093" s="45"/>
      <c r="O1093" s="45"/>
      <c r="P1093" s="45"/>
      <c r="Q1093" s="45"/>
      <c r="R1093" s="45"/>
      <c r="S1093" s="45"/>
      <c r="T1093" s="45"/>
      <c r="U1093" s="45"/>
      <c r="V1093" s="45"/>
      <c r="W1093" s="45"/>
      <c r="X1093" s="45"/>
    </row>
    <row r="1094" spans="1:24" ht="15" customHeight="1" thickTop="1" thickBot="1" x14ac:dyDescent="0.25">
      <c r="A1094" s="45"/>
      <c r="B1094" s="331" t="s">
        <v>535</v>
      </c>
      <c r="C1094" s="344">
        <v>88247</v>
      </c>
      <c r="D1094" s="271" t="s">
        <v>50</v>
      </c>
      <c r="E1094" s="271" t="s">
        <v>540</v>
      </c>
      <c r="F1094" s="312" t="s">
        <v>2641</v>
      </c>
      <c r="G1094" s="293"/>
      <c r="H1094" s="272" t="s">
        <v>533</v>
      </c>
      <c r="I1094" s="321">
        <v>1.6</v>
      </c>
      <c r="J1094" s="302">
        <f>VLOOKUP(C1094,COMPOSICAO!A:D,4,0)</f>
        <v>32.020000000000003</v>
      </c>
      <c r="K1094" s="289">
        <f>SUM(I1094*J1094)</f>
        <v>51.232000000000006</v>
      </c>
      <c r="N1094" s="45"/>
      <c r="O1094" s="45"/>
      <c r="P1094" s="45"/>
      <c r="Q1094" s="45"/>
      <c r="R1094" s="45"/>
      <c r="S1094" s="45"/>
      <c r="T1094" s="45"/>
      <c r="U1094" s="45"/>
      <c r="V1094" s="45"/>
      <c r="W1094" s="45"/>
      <c r="X1094" s="45"/>
    </row>
    <row r="1095" spans="1:24" ht="15" customHeight="1" thickTop="1" thickBot="1" x14ac:dyDescent="0.25">
      <c r="A1095" s="45"/>
      <c r="B1095" s="331" t="s">
        <v>535</v>
      </c>
      <c r="C1095" s="344">
        <v>88264</v>
      </c>
      <c r="D1095" s="271" t="s">
        <v>50</v>
      </c>
      <c r="E1095" s="271" t="s">
        <v>541</v>
      </c>
      <c r="F1095" s="312" t="s">
        <v>2641</v>
      </c>
      <c r="G1095" s="293"/>
      <c r="H1095" s="272" t="s">
        <v>533</v>
      </c>
      <c r="I1095" s="321">
        <v>0.8</v>
      </c>
      <c r="J1095" s="302">
        <f>VLOOKUP(C1095,COMPOSICAO!A:D,4,0)</f>
        <v>38.700000000000003</v>
      </c>
      <c r="K1095" s="289">
        <f>SUM(I1095*J1095)</f>
        <v>30.960000000000004</v>
      </c>
      <c r="N1095" s="45"/>
      <c r="O1095" s="45"/>
      <c r="P1095" s="45"/>
      <c r="Q1095" s="45"/>
      <c r="R1095" s="45"/>
      <c r="S1095" s="45"/>
      <c r="T1095" s="45"/>
      <c r="U1095" s="45"/>
      <c r="V1095" s="45"/>
      <c r="W1095" s="45"/>
      <c r="X1095" s="45"/>
    </row>
    <row r="1096" spans="1:24" ht="15" customHeight="1" thickTop="1" thickBot="1" x14ac:dyDescent="0.25">
      <c r="A1096" s="45"/>
      <c r="B1096" s="332" t="s">
        <v>525</v>
      </c>
      <c r="C1096" s="345">
        <v>47574</v>
      </c>
      <c r="D1096" s="274" t="s">
        <v>299</v>
      </c>
      <c r="E1096" s="274" t="s">
        <v>1830</v>
      </c>
      <c r="F1096" s="313" t="s">
        <v>1096</v>
      </c>
      <c r="G1096" s="295"/>
      <c r="H1096" s="275" t="s">
        <v>52</v>
      </c>
      <c r="I1096" s="322">
        <v>1</v>
      </c>
      <c r="J1096" s="290"/>
      <c r="K1096" s="290">
        <f>SUM(J1096*I1096)</f>
        <v>0</v>
      </c>
      <c r="N1096" s="45"/>
      <c r="O1096" s="45"/>
      <c r="P1096" s="45"/>
      <c r="Q1096" s="45"/>
      <c r="R1096" s="45"/>
      <c r="S1096" s="45"/>
      <c r="T1096" s="45"/>
      <c r="U1096" s="45"/>
      <c r="V1096" s="45"/>
      <c r="W1096" s="45"/>
      <c r="X1096" s="45"/>
    </row>
    <row r="1097" spans="1:24" ht="15" customHeight="1" thickTop="1" thickBot="1" x14ac:dyDescent="0.25">
      <c r="A1097" s="45"/>
      <c r="B1097" s="332" t="s">
        <v>525</v>
      </c>
      <c r="C1097" s="345">
        <v>69512</v>
      </c>
      <c r="D1097" s="274" t="s">
        <v>299</v>
      </c>
      <c r="E1097" s="274" t="s">
        <v>609</v>
      </c>
      <c r="F1097" s="313" t="s">
        <v>1096</v>
      </c>
      <c r="G1097" s="295"/>
      <c r="H1097" s="275" t="s">
        <v>83</v>
      </c>
      <c r="I1097" s="322">
        <v>0.94</v>
      </c>
      <c r="J1097" s="290">
        <v>0.24</v>
      </c>
      <c r="K1097" s="290">
        <f>SUM(J1097*I1097)</f>
        <v>0.22559999999999997</v>
      </c>
      <c r="N1097" s="45"/>
      <c r="O1097" s="45"/>
      <c r="P1097" s="45"/>
      <c r="Q1097" s="45"/>
      <c r="R1097" s="45"/>
      <c r="S1097" s="45"/>
      <c r="T1097" s="45"/>
      <c r="U1097" s="45"/>
      <c r="V1097" s="45"/>
      <c r="W1097" s="45"/>
      <c r="X1097" s="45"/>
    </row>
    <row r="1098" spans="1:24" ht="15" customHeight="1" thickTop="1" thickBot="1" x14ac:dyDescent="0.25">
      <c r="A1098" s="45"/>
      <c r="B1098" s="307"/>
      <c r="C1098" s="307"/>
      <c r="D1098" s="291"/>
      <c r="E1098" s="291"/>
      <c r="F1098" s="304" t="s">
        <v>527</v>
      </c>
      <c r="G1098" s="300"/>
      <c r="H1098" s="291" t="s">
        <v>528</v>
      </c>
      <c r="I1098" s="323">
        <v>0</v>
      </c>
      <c r="J1098" s="291" t="s">
        <v>529</v>
      </c>
      <c r="K1098" s="292"/>
      <c r="N1098" s="45"/>
      <c r="O1098" s="45"/>
      <c r="P1098" s="45"/>
      <c r="Q1098" s="45"/>
      <c r="R1098" s="45"/>
      <c r="S1098" s="45"/>
      <c r="T1098" s="45"/>
      <c r="U1098" s="45"/>
      <c r="V1098" s="45"/>
      <c r="W1098" s="45"/>
      <c r="X1098" s="45"/>
    </row>
    <row r="1099" spans="1:24" ht="15" customHeight="1" thickTop="1" thickBot="1" x14ac:dyDescent="0.25">
      <c r="A1099" s="45"/>
      <c r="B1099" s="307"/>
      <c r="C1099" s="307"/>
      <c r="D1099" s="291"/>
      <c r="E1099" s="291"/>
      <c r="F1099" s="304" t="s">
        <v>530</v>
      </c>
      <c r="G1099" s="300"/>
      <c r="H1099" s="291"/>
      <c r="I1099" s="304" t="s">
        <v>531</v>
      </c>
      <c r="J1099" s="296"/>
      <c r="K1099" s="292"/>
      <c r="N1099" s="45"/>
      <c r="O1099" s="45"/>
      <c r="P1099" s="45"/>
      <c r="Q1099" s="45"/>
      <c r="R1099" s="45"/>
      <c r="S1099" s="45"/>
      <c r="T1099" s="45"/>
      <c r="U1099" s="45"/>
      <c r="V1099" s="45"/>
      <c r="W1099" s="45"/>
      <c r="X1099" s="45"/>
    </row>
    <row r="1100" spans="1:24" ht="15" customHeight="1" x14ac:dyDescent="0.2">
      <c r="A1100" s="45"/>
      <c r="B1100" s="308" t="s">
        <v>1136</v>
      </c>
      <c r="C1100" s="308"/>
      <c r="D1100" s="297"/>
      <c r="E1100" s="297"/>
      <c r="F1100" s="308"/>
      <c r="G1100" s="297"/>
      <c r="H1100" s="297"/>
      <c r="I1100" s="308"/>
      <c r="J1100" s="297"/>
      <c r="K1100" s="297"/>
      <c r="N1100" s="45"/>
      <c r="O1100" s="45"/>
      <c r="P1100" s="45"/>
      <c r="Q1100" s="45"/>
      <c r="R1100" s="45"/>
      <c r="S1100" s="45"/>
      <c r="T1100" s="45"/>
      <c r="U1100" s="45"/>
      <c r="V1100" s="45"/>
      <c r="W1100" s="45"/>
      <c r="X1100" s="45"/>
    </row>
    <row r="1101" spans="1:24" ht="15" customHeight="1" thickBot="1" x14ac:dyDescent="0.25">
      <c r="A1101" s="45"/>
      <c r="B1101" s="304" t="s">
        <v>1831</v>
      </c>
      <c r="C1101" s="304"/>
      <c r="D1101" s="304"/>
      <c r="E1101" s="304"/>
      <c r="F1101" s="304"/>
      <c r="G1101" s="304"/>
      <c r="H1101" s="304"/>
      <c r="I1101" s="304"/>
      <c r="J1101" s="304"/>
      <c r="K1101" s="304"/>
      <c r="N1101" s="45"/>
      <c r="O1101" s="45"/>
      <c r="P1101" s="45"/>
      <c r="Q1101" s="45"/>
      <c r="R1101" s="45"/>
      <c r="S1101" s="45"/>
      <c r="T1101" s="45"/>
      <c r="U1101" s="45"/>
      <c r="V1101" s="45"/>
      <c r="W1101" s="45"/>
      <c r="X1101" s="45"/>
    </row>
    <row r="1102" spans="1:24" ht="15" customHeight="1" thickTop="1" x14ac:dyDescent="0.2">
      <c r="A1102" s="45"/>
      <c r="B1102" s="309"/>
      <c r="C1102" s="309"/>
      <c r="D1102" s="288"/>
      <c r="E1102" s="288"/>
      <c r="F1102" s="314"/>
      <c r="G1102" s="301"/>
      <c r="H1102" s="288"/>
      <c r="I1102" s="309"/>
      <c r="J1102" s="288"/>
      <c r="K1102" s="288"/>
      <c r="N1102" s="45"/>
      <c r="O1102" s="45"/>
      <c r="P1102" s="45"/>
      <c r="Q1102" s="45"/>
      <c r="R1102" s="45"/>
      <c r="S1102" s="45"/>
      <c r="T1102" s="45"/>
      <c r="U1102" s="45"/>
      <c r="V1102" s="45"/>
      <c r="W1102" s="45"/>
      <c r="X1102" s="45"/>
    </row>
    <row r="1103" spans="1:24" ht="15" customHeight="1" thickTop="1" thickBot="1" x14ac:dyDescent="0.25">
      <c r="A1103" s="45"/>
      <c r="B1103" s="329" t="s">
        <v>2127</v>
      </c>
      <c r="C1103" s="319" t="s">
        <v>27</v>
      </c>
      <c r="D1103" s="282" t="s">
        <v>28</v>
      </c>
      <c r="E1103" s="282" t="s">
        <v>29</v>
      </c>
      <c r="F1103" s="310" t="s">
        <v>523</v>
      </c>
      <c r="G1103" s="298"/>
      <c r="H1103" s="283" t="s">
        <v>30</v>
      </c>
      <c r="I1103" s="319" t="s">
        <v>31</v>
      </c>
      <c r="J1103" s="284" t="s">
        <v>32</v>
      </c>
      <c r="K1103" s="284" t="s">
        <v>34</v>
      </c>
      <c r="N1103" s="45"/>
      <c r="O1103" s="45"/>
      <c r="P1103" s="45"/>
      <c r="Q1103" s="45"/>
      <c r="R1103" s="45"/>
      <c r="S1103" s="45"/>
      <c r="T1103" s="45"/>
      <c r="U1103" s="45"/>
      <c r="V1103" s="45"/>
      <c r="W1103" s="45"/>
      <c r="X1103" s="45"/>
    </row>
    <row r="1104" spans="1:24" ht="15" customHeight="1" thickTop="1" thickBot="1" x14ac:dyDescent="0.25">
      <c r="A1104" s="45"/>
      <c r="B1104" s="330" t="s">
        <v>524</v>
      </c>
      <c r="C1104" s="343" t="s">
        <v>1542</v>
      </c>
      <c r="D1104" s="285" t="s">
        <v>73</v>
      </c>
      <c r="E1104" s="285" t="s">
        <v>1543</v>
      </c>
      <c r="F1104" s="311" t="s">
        <v>534</v>
      </c>
      <c r="G1104" s="294"/>
      <c r="H1104" s="286" t="s">
        <v>52</v>
      </c>
      <c r="I1104" s="320">
        <v>1</v>
      </c>
      <c r="J1104" s="287">
        <f>SUM(K1105:K1112)</f>
        <v>423.90000000000009</v>
      </c>
      <c r="K1104" s="287">
        <f>J1104*I1104</f>
        <v>423.90000000000009</v>
      </c>
      <c r="N1104" s="45"/>
      <c r="O1104" s="45"/>
      <c r="P1104" s="45"/>
      <c r="Q1104" s="45"/>
      <c r="R1104" s="45"/>
      <c r="S1104" s="45"/>
      <c r="T1104" s="45"/>
      <c r="U1104" s="45"/>
      <c r="V1104" s="45"/>
      <c r="W1104" s="45"/>
      <c r="X1104" s="45"/>
    </row>
    <row r="1105" spans="1:24" ht="15" customHeight="1" thickTop="1" thickBot="1" x14ac:dyDescent="0.25">
      <c r="A1105" s="45"/>
      <c r="B1105" s="331" t="s">
        <v>535</v>
      </c>
      <c r="C1105" s="344">
        <v>88264</v>
      </c>
      <c r="D1105" s="271" t="s">
        <v>50</v>
      </c>
      <c r="E1105" s="271" t="s">
        <v>541</v>
      </c>
      <c r="F1105" s="312" t="s">
        <v>2641</v>
      </c>
      <c r="G1105" s="293"/>
      <c r="H1105" s="272" t="s">
        <v>533</v>
      </c>
      <c r="I1105" s="321">
        <v>3.5</v>
      </c>
      <c r="J1105" s="302">
        <f>VLOOKUP(C1105,COMPOSICAO!A:D,4,0)</f>
        <v>38.700000000000003</v>
      </c>
      <c r="K1105" s="289">
        <f>SUM(I1105*J1105)</f>
        <v>135.45000000000002</v>
      </c>
      <c r="N1105" s="45"/>
      <c r="O1105" s="45"/>
      <c r="P1105" s="45"/>
      <c r="Q1105" s="45"/>
      <c r="R1105" s="45"/>
      <c r="S1105" s="45"/>
      <c r="T1105" s="45"/>
      <c r="U1105" s="45"/>
      <c r="V1105" s="45"/>
      <c r="W1105" s="45"/>
      <c r="X1105" s="45"/>
    </row>
    <row r="1106" spans="1:24" ht="15" customHeight="1" thickTop="1" thickBot="1" x14ac:dyDescent="0.25">
      <c r="A1106" s="45"/>
      <c r="B1106" s="331" t="s">
        <v>535</v>
      </c>
      <c r="C1106" s="344">
        <v>88247</v>
      </c>
      <c r="D1106" s="271" t="s">
        <v>50</v>
      </c>
      <c r="E1106" s="271" t="s">
        <v>540</v>
      </c>
      <c r="F1106" s="312" t="s">
        <v>2641</v>
      </c>
      <c r="G1106" s="293"/>
      <c r="H1106" s="272" t="s">
        <v>533</v>
      </c>
      <c r="I1106" s="324">
        <v>3.5</v>
      </c>
      <c r="J1106" s="302">
        <f>VLOOKUP(C1106,COMPOSICAO!A:D,4,0)</f>
        <v>32.020000000000003</v>
      </c>
      <c r="K1106" s="289">
        <f>SUM(I1106*J1106)</f>
        <v>112.07000000000001</v>
      </c>
      <c r="N1106" s="45"/>
      <c r="O1106" s="45"/>
      <c r="P1106" s="45"/>
      <c r="Q1106" s="45"/>
      <c r="R1106" s="45"/>
      <c r="S1106" s="45"/>
      <c r="T1106" s="45"/>
      <c r="U1106" s="45"/>
      <c r="V1106" s="45"/>
      <c r="W1106" s="45"/>
      <c r="X1106" s="45"/>
    </row>
    <row r="1107" spans="1:24" ht="15" customHeight="1" thickTop="1" thickBot="1" x14ac:dyDescent="0.25">
      <c r="A1107" s="45"/>
      <c r="B1107" s="313" t="s">
        <v>525</v>
      </c>
      <c r="C1107" s="313" t="s">
        <v>1836</v>
      </c>
      <c r="D1107" s="295" t="s">
        <v>803</v>
      </c>
      <c r="E1107" s="295" t="s">
        <v>1837</v>
      </c>
      <c r="F1107" s="313" t="s">
        <v>1096</v>
      </c>
      <c r="G1107" s="295"/>
      <c r="H1107" s="295" t="s">
        <v>52</v>
      </c>
      <c r="I1107" s="325">
        <v>1</v>
      </c>
      <c r="J1107" s="303"/>
      <c r="K1107" s="290">
        <f>SUM(J1107*I1107)</f>
        <v>0</v>
      </c>
      <c r="N1107" s="45"/>
      <c r="O1107" s="45"/>
      <c r="P1107" s="45"/>
      <c r="Q1107" s="45"/>
      <c r="R1107" s="45"/>
      <c r="S1107" s="45"/>
      <c r="T1107" s="45"/>
      <c r="U1107" s="45"/>
      <c r="V1107" s="45"/>
      <c r="W1107" s="45"/>
      <c r="X1107" s="45"/>
    </row>
    <row r="1108" spans="1:24" ht="15" customHeight="1" thickTop="1" thickBot="1" x14ac:dyDescent="0.25">
      <c r="A1108" s="45"/>
      <c r="B1108" s="313" t="s">
        <v>525</v>
      </c>
      <c r="C1108" s="313" t="s">
        <v>1832</v>
      </c>
      <c r="D1108" s="295" t="s">
        <v>803</v>
      </c>
      <c r="E1108" s="295" t="s">
        <v>1833</v>
      </c>
      <c r="F1108" s="313" t="s">
        <v>1096</v>
      </c>
      <c r="G1108" s="295"/>
      <c r="H1108" s="295" t="s">
        <v>52</v>
      </c>
      <c r="I1108" s="325">
        <v>1</v>
      </c>
      <c r="J1108" s="303"/>
      <c r="K1108" s="290">
        <f t="shared" ref="K1108:K1112" si="35">SUM(J1108*I1108)</f>
        <v>0</v>
      </c>
      <c r="N1108" s="45"/>
      <c r="O1108" s="45"/>
      <c r="P1108" s="45"/>
      <c r="Q1108" s="45"/>
      <c r="R1108" s="45"/>
      <c r="S1108" s="45"/>
      <c r="T1108" s="45"/>
      <c r="U1108" s="45"/>
      <c r="V1108" s="45"/>
      <c r="W1108" s="45"/>
      <c r="X1108" s="45"/>
    </row>
    <row r="1109" spans="1:24" ht="15" customHeight="1" thickTop="1" thickBot="1" x14ac:dyDescent="0.25">
      <c r="A1109" s="45"/>
      <c r="B1109" s="332" t="s">
        <v>525</v>
      </c>
      <c r="C1109" s="345">
        <v>39808</v>
      </c>
      <c r="D1109" s="274" t="s">
        <v>50</v>
      </c>
      <c r="E1109" s="274" t="s">
        <v>1840</v>
      </c>
      <c r="F1109" s="313" t="s">
        <v>1096</v>
      </c>
      <c r="G1109" s="295"/>
      <c r="H1109" s="275" t="s">
        <v>52</v>
      </c>
      <c r="I1109" s="322">
        <v>1</v>
      </c>
      <c r="J1109" s="290">
        <v>76.900000000000006</v>
      </c>
      <c r="K1109" s="290">
        <f t="shared" si="35"/>
        <v>76.900000000000006</v>
      </c>
      <c r="N1109" s="45"/>
      <c r="O1109" s="45"/>
      <c r="P1109" s="45"/>
      <c r="Q1109" s="45"/>
      <c r="R1109" s="45"/>
      <c r="S1109" s="45"/>
      <c r="T1109" s="45"/>
      <c r="U1109" s="45"/>
      <c r="V1109" s="45"/>
      <c r="W1109" s="45"/>
      <c r="X1109" s="45"/>
    </row>
    <row r="1110" spans="1:24" ht="49.15" customHeight="1" thickTop="1" thickBot="1" x14ac:dyDescent="0.25">
      <c r="A1110" s="45"/>
      <c r="B1110" s="332" t="s">
        <v>525</v>
      </c>
      <c r="C1110" s="345" t="s">
        <v>1838</v>
      </c>
      <c r="D1110" s="274" t="s">
        <v>803</v>
      </c>
      <c r="E1110" s="274" t="s">
        <v>1839</v>
      </c>
      <c r="F1110" s="313" t="s">
        <v>1096</v>
      </c>
      <c r="G1110" s="295"/>
      <c r="H1110" s="275" t="s">
        <v>52</v>
      </c>
      <c r="I1110" s="325">
        <v>1</v>
      </c>
      <c r="J1110" s="303"/>
      <c r="K1110" s="290">
        <f t="shared" si="35"/>
        <v>0</v>
      </c>
      <c r="N1110" s="45"/>
      <c r="O1110" s="45"/>
      <c r="P1110" s="45"/>
      <c r="Q1110" s="45"/>
      <c r="R1110" s="45"/>
      <c r="S1110" s="45"/>
      <c r="T1110" s="45"/>
      <c r="U1110" s="45"/>
      <c r="V1110" s="45"/>
      <c r="W1110" s="45"/>
      <c r="X1110" s="45"/>
    </row>
    <row r="1111" spans="1:24" ht="15" customHeight="1" thickTop="1" thickBot="1" x14ac:dyDescent="0.25">
      <c r="A1111" s="45"/>
      <c r="B1111" s="332" t="s">
        <v>525</v>
      </c>
      <c r="C1111" s="345">
        <v>2392</v>
      </c>
      <c r="D1111" s="274" t="s">
        <v>50</v>
      </c>
      <c r="E1111" s="274" t="s">
        <v>852</v>
      </c>
      <c r="F1111" s="313" t="s">
        <v>1096</v>
      </c>
      <c r="G1111" s="295"/>
      <c r="H1111" s="275" t="s">
        <v>52</v>
      </c>
      <c r="I1111" s="322">
        <v>1</v>
      </c>
      <c r="J1111" s="290">
        <v>70.48</v>
      </c>
      <c r="K1111" s="290">
        <f t="shared" si="35"/>
        <v>70.48</v>
      </c>
      <c r="N1111" s="45"/>
      <c r="O1111" s="45"/>
      <c r="P1111" s="45"/>
      <c r="Q1111" s="45"/>
      <c r="R1111" s="45"/>
      <c r="S1111" s="45"/>
      <c r="T1111" s="45"/>
      <c r="U1111" s="45"/>
      <c r="V1111" s="45"/>
      <c r="W1111" s="45"/>
      <c r="X1111" s="45"/>
    </row>
    <row r="1112" spans="1:24" ht="15" customHeight="1" thickTop="1" thickBot="1" x14ac:dyDescent="0.25">
      <c r="A1112" s="45"/>
      <c r="B1112" s="332" t="s">
        <v>525</v>
      </c>
      <c r="C1112" s="345" t="s">
        <v>1834</v>
      </c>
      <c r="D1112" s="274" t="s">
        <v>803</v>
      </c>
      <c r="E1112" s="274" t="s">
        <v>1835</v>
      </c>
      <c r="F1112" s="313" t="s">
        <v>1096</v>
      </c>
      <c r="G1112" s="295"/>
      <c r="H1112" s="275" t="s">
        <v>52</v>
      </c>
      <c r="I1112" s="322">
        <v>1</v>
      </c>
      <c r="J1112" s="290">
        <v>29</v>
      </c>
      <c r="K1112" s="290">
        <f t="shared" si="35"/>
        <v>29</v>
      </c>
      <c r="N1112" s="45"/>
      <c r="O1112" s="45"/>
      <c r="P1112" s="45"/>
      <c r="Q1112" s="45"/>
      <c r="R1112" s="45"/>
      <c r="S1112" s="45"/>
      <c r="T1112" s="45"/>
      <c r="U1112" s="45"/>
      <c r="V1112" s="45"/>
      <c r="W1112" s="45"/>
      <c r="X1112" s="45"/>
    </row>
    <row r="1113" spans="1:24" ht="15" customHeight="1" thickTop="1" thickBot="1" x14ac:dyDescent="0.25">
      <c r="A1113" s="45"/>
      <c r="B1113" s="307"/>
      <c r="C1113" s="307"/>
      <c r="D1113" s="291"/>
      <c r="E1113" s="291"/>
      <c r="F1113" s="304" t="s">
        <v>527</v>
      </c>
      <c r="G1113" s="300"/>
      <c r="H1113" s="291" t="s">
        <v>528</v>
      </c>
      <c r="I1113" s="323">
        <v>0</v>
      </c>
      <c r="J1113" s="291" t="s">
        <v>529</v>
      </c>
      <c r="K1113" s="292"/>
      <c r="N1113" s="45"/>
      <c r="O1113" s="45"/>
      <c r="P1113" s="45"/>
      <c r="Q1113" s="45"/>
      <c r="R1113" s="45"/>
      <c r="S1113" s="45"/>
      <c r="T1113" s="45"/>
      <c r="U1113" s="45"/>
      <c r="V1113" s="45"/>
      <c r="W1113" s="45"/>
      <c r="X1113" s="45"/>
    </row>
    <row r="1114" spans="1:24" ht="15" customHeight="1" thickTop="1" thickBot="1" x14ac:dyDescent="0.25">
      <c r="A1114" s="45"/>
      <c r="B1114" s="307"/>
      <c r="C1114" s="307"/>
      <c r="D1114" s="291"/>
      <c r="E1114" s="291"/>
      <c r="F1114" s="304" t="s">
        <v>530</v>
      </c>
      <c r="G1114" s="300"/>
      <c r="H1114" s="291"/>
      <c r="I1114" s="304" t="s">
        <v>531</v>
      </c>
      <c r="J1114" s="296"/>
      <c r="K1114" s="292"/>
      <c r="N1114" s="45"/>
      <c r="O1114" s="45"/>
      <c r="P1114" s="45"/>
      <c r="Q1114" s="45"/>
      <c r="R1114" s="45"/>
      <c r="S1114" s="45"/>
      <c r="T1114" s="45"/>
      <c r="U1114" s="45"/>
      <c r="V1114" s="45"/>
      <c r="W1114" s="45"/>
      <c r="X1114" s="45"/>
    </row>
    <row r="1115" spans="1:24" ht="15" customHeight="1" x14ac:dyDescent="0.2">
      <c r="A1115" s="45"/>
      <c r="B1115" s="308" t="s">
        <v>1136</v>
      </c>
      <c r="C1115" s="308"/>
      <c r="D1115" s="297"/>
      <c r="E1115" s="297"/>
      <c r="F1115" s="308"/>
      <c r="G1115" s="297"/>
      <c r="H1115" s="297"/>
      <c r="I1115" s="308"/>
      <c r="J1115" s="297"/>
      <c r="K1115" s="297"/>
      <c r="N1115" s="45"/>
      <c r="O1115" s="45"/>
      <c r="P1115" s="45"/>
      <c r="Q1115" s="45"/>
      <c r="R1115" s="45"/>
      <c r="S1115" s="45"/>
      <c r="T1115" s="45"/>
      <c r="U1115" s="45"/>
      <c r="V1115" s="45"/>
      <c r="W1115" s="45"/>
      <c r="X1115" s="45"/>
    </row>
    <row r="1116" spans="1:24" ht="15" customHeight="1" thickBot="1" x14ac:dyDescent="0.25">
      <c r="A1116" s="45"/>
      <c r="B1116" s="304" t="s">
        <v>1841</v>
      </c>
      <c r="C1116" s="304"/>
      <c r="D1116" s="304"/>
      <c r="E1116" s="304"/>
      <c r="F1116" s="304"/>
      <c r="G1116" s="304"/>
      <c r="H1116" s="304"/>
      <c r="I1116" s="304"/>
      <c r="J1116" s="304"/>
      <c r="K1116" s="304"/>
      <c r="N1116" s="45"/>
      <c r="O1116" s="45"/>
      <c r="P1116" s="45"/>
      <c r="Q1116" s="45"/>
      <c r="R1116" s="45"/>
      <c r="S1116" s="45"/>
      <c r="T1116" s="45"/>
      <c r="U1116" s="45"/>
      <c r="V1116" s="45"/>
      <c r="W1116" s="45"/>
      <c r="X1116" s="45"/>
    </row>
    <row r="1117" spans="1:24" ht="15" customHeight="1" thickTop="1" x14ac:dyDescent="0.2">
      <c r="A1117" s="45"/>
      <c r="B1117" s="309"/>
      <c r="C1117" s="309"/>
      <c r="D1117" s="288"/>
      <c r="E1117" s="288"/>
      <c r="F1117" s="314"/>
      <c r="G1117" s="301"/>
      <c r="H1117" s="288"/>
      <c r="I1117" s="309"/>
      <c r="J1117" s="288"/>
      <c r="K1117" s="288"/>
      <c r="N1117" s="45"/>
      <c r="O1117" s="45"/>
      <c r="P1117" s="45"/>
      <c r="Q1117" s="45"/>
      <c r="R1117" s="45"/>
      <c r="S1117" s="45"/>
      <c r="T1117" s="45"/>
      <c r="U1117" s="45"/>
      <c r="V1117" s="45"/>
      <c r="W1117" s="45"/>
      <c r="X1117" s="45"/>
    </row>
    <row r="1118" spans="1:24" ht="15" customHeight="1" thickTop="1" thickBot="1" x14ac:dyDescent="0.25">
      <c r="A1118" s="45"/>
      <c r="B1118" s="329" t="s">
        <v>2132</v>
      </c>
      <c r="C1118" s="319" t="s">
        <v>27</v>
      </c>
      <c r="D1118" s="282" t="s">
        <v>28</v>
      </c>
      <c r="E1118" s="282" t="s">
        <v>29</v>
      </c>
      <c r="F1118" s="310" t="s">
        <v>523</v>
      </c>
      <c r="G1118" s="298"/>
      <c r="H1118" s="283" t="s">
        <v>30</v>
      </c>
      <c r="I1118" s="310" t="s">
        <v>31</v>
      </c>
      <c r="J1118" s="298" t="s">
        <v>32</v>
      </c>
      <c r="K1118" s="284" t="s">
        <v>34</v>
      </c>
      <c r="N1118" s="45"/>
      <c r="O1118" s="45"/>
      <c r="P1118" s="45"/>
      <c r="Q1118" s="45"/>
      <c r="R1118" s="45"/>
      <c r="S1118" s="45"/>
      <c r="T1118" s="45"/>
      <c r="U1118" s="45"/>
      <c r="V1118" s="45"/>
      <c r="W1118" s="45"/>
      <c r="X1118" s="45"/>
    </row>
    <row r="1119" spans="1:24" ht="15" customHeight="1" thickTop="1" thickBot="1" x14ac:dyDescent="0.25">
      <c r="A1119" s="45"/>
      <c r="B1119" s="330" t="s">
        <v>524</v>
      </c>
      <c r="C1119" s="343" t="s">
        <v>1552</v>
      </c>
      <c r="D1119" s="285" t="s">
        <v>73</v>
      </c>
      <c r="E1119" s="285" t="s">
        <v>1553</v>
      </c>
      <c r="F1119" s="311" t="s">
        <v>534</v>
      </c>
      <c r="G1119" s="294"/>
      <c r="H1119" s="286" t="s">
        <v>52</v>
      </c>
      <c r="I1119" s="320">
        <v>1</v>
      </c>
      <c r="J1119" s="287">
        <f>SUM(K1120:K1123)</f>
        <v>14.502129999999999</v>
      </c>
      <c r="K1119" s="287">
        <f>J1119*I1119</f>
        <v>14.502129999999999</v>
      </c>
      <c r="N1119" s="45"/>
      <c r="O1119" s="45"/>
      <c r="P1119" s="45"/>
      <c r="Q1119" s="45"/>
      <c r="R1119" s="45"/>
      <c r="S1119" s="45"/>
      <c r="T1119" s="45"/>
      <c r="U1119" s="45"/>
      <c r="V1119" s="45"/>
      <c r="W1119" s="45"/>
      <c r="X1119" s="45"/>
    </row>
    <row r="1120" spans="1:24" ht="49.15" customHeight="1" thickTop="1" thickBot="1" x14ac:dyDescent="0.25">
      <c r="A1120" s="45"/>
      <c r="B1120" s="331" t="s">
        <v>535</v>
      </c>
      <c r="C1120" s="344">
        <v>88267</v>
      </c>
      <c r="D1120" s="271" t="s">
        <v>50</v>
      </c>
      <c r="E1120" s="271" t="s">
        <v>536</v>
      </c>
      <c r="F1120" s="312" t="s">
        <v>2641</v>
      </c>
      <c r="G1120" s="293"/>
      <c r="H1120" s="272" t="s">
        <v>533</v>
      </c>
      <c r="I1120" s="321">
        <v>0.20899999999999999</v>
      </c>
      <c r="J1120" s="302">
        <f>VLOOKUP(C1120,COMPOSICAO!A:D,4,0)</f>
        <v>37.07</v>
      </c>
      <c r="K1120" s="289">
        <f>SUM(I1120*J1120)</f>
        <v>7.74763</v>
      </c>
      <c r="N1120" s="45"/>
      <c r="O1120" s="45"/>
      <c r="P1120" s="45"/>
      <c r="Q1120" s="45"/>
      <c r="R1120" s="45"/>
      <c r="S1120" s="45"/>
      <c r="T1120" s="45"/>
      <c r="U1120" s="45"/>
      <c r="V1120" s="45"/>
      <c r="W1120" s="45"/>
      <c r="X1120" s="45"/>
    </row>
    <row r="1121" spans="1:24" ht="15" customHeight="1" thickTop="1" thickBot="1" x14ac:dyDescent="0.25">
      <c r="A1121" s="45"/>
      <c r="B1121" s="331" t="s">
        <v>535</v>
      </c>
      <c r="C1121" s="344">
        <v>88248</v>
      </c>
      <c r="D1121" s="271" t="s">
        <v>50</v>
      </c>
      <c r="E1121" s="271" t="s">
        <v>538</v>
      </c>
      <c r="F1121" s="312" t="s">
        <v>2641</v>
      </c>
      <c r="G1121" s="293"/>
      <c r="H1121" s="272" t="s">
        <v>533</v>
      </c>
      <c r="I1121" s="321">
        <v>0.20899999999999999</v>
      </c>
      <c r="J1121" s="302">
        <f>VLOOKUP(C1121,COMPOSICAO!A:D,4,0)</f>
        <v>31.01</v>
      </c>
      <c r="K1121" s="289">
        <f>SUM(I1121*J1121)</f>
        <v>6.48109</v>
      </c>
      <c r="N1121" s="45"/>
      <c r="O1121" s="45"/>
      <c r="P1121" s="45"/>
      <c r="Q1121" s="45"/>
      <c r="R1121" s="45"/>
      <c r="S1121" s="45"/>
      <c r="T1121" s="45"/>
      <c r="U1121" s="45"/>
      <c r="V1121" s="45"/>
      <c r="W1121" s="45"/>
      <c r="X1121" s="45"/>
    </row>
    <row r="1122" spans="1:24" ht="15" customHeight="1" thickTop="1" thickBot="1" x14ac:dyDescent="0.25">
      <c r="A1122" s="45"/>
      <c r="B1122" s="332" t="s">
        <v>525</v>
      </c>
      <c r="C1122" s="345">
        <v>55611</v>
      </c>
      <c r="D1122" s="274" t="s">
        <v>46</v>
      </c>
      <c r="E1122" s="274" t="s">
        <v>1843</v>
      </c>
      <c r="F1122" s="313" t="s">
        <v>1096</v>
      </c>
      <c r="G1122" s="295"/>
      <c r="H1122" s="275" t="s">
        <v>52</v>
      </c>
      <c r="I1122" s="322">
        <v>1</v>
      </c>
      <c r="J1122" s="290"/>
      <c r="K1122" s="290">
        <f t="shared" ref="K1122:K1123" si="36">SUM(J1122*I1122)</f>
        <v>0</v>
      </c>
      <c r="N1122" s="45"/>
      <c r="O1122" s="45"/>
      <c r="P1122" s="45"/>
      <c r="Q1122" s="45"/>
      <c r="R1122" s="45"/>
      <c r="S1122" s="45"/>
      <c r="T1122" s="45"/>
      <c r="U1122" s="45"/>
      <c r="V1122" s="45"/>
      <c r="W1122" s="45"/>
      <c r="X1122" s="45"/>
    </row>
    <row r="1123" spans="1:24" ht="15" customHeight="1" thickTop="1" thickBot="1" x14ac:dyDescent="0.25">
      <c r="A1123" s="45"/>
      <c r="B1123" s="332" t="s">
        <v>525</v>
      </c>
      <c r="C1123" s="345">
        <v>4636</v>
      </c>
      <c r="D1123" s="274" t="s">
        <v>46</v>
      </c>
      <c r="E1123" s="274" t="s">
        <v>1842</v>
      </c>
      <c r="F1123" s="313" t="s">
        <v>1096</v>
      </c>
      <c r="G1123" s="295"/>
      <c r="H1123" s="275" t="s">
        <v>83</v>
      </c>
      <c r="I1123" s="322">
        <v>1.4390000000000001</v>
      </c>
      <c r="J1123" s="290">
        <v>0.19</v>
      </c>
      <c r="K1123" s="290">
        <f t="shared" si="36"/>
        <v>0.27340999999999999</v>
      </c>
      <c r="N1123" s="45"/>
      <c r="O1123" s="45"/>
      <c r="P1123" s="45"/>
      <c r="Q1123" s="45"/>
      <c r="R1123" s="45"/>
      <c r="S1123" s="45"/>
      <c r="T1123" s="45"/>
      <c r="U1123" s="45"/>
      <c r="V1123" s="45"/>
      <c r="W1123" s="45"/>
      <c r="X1123" s="45"/>
    </row>
    <row r="1124" spans="1:24" ht="15" customHeight="1" thickTop="1" thickBot="1" x14ac:dyDescent="0.25">
      <c r="A1124" s="45"/>
      <c r="B1124" s="307"/>
      <c r="C1124" s="307"/>
      <c r="D1124" s="291"/>
      <c r="E1124" s="291"/>
      <c r="F1124" s="304" t="s">
        <v>527</v>
      </c>
      <c r="G1124" s="300"/>
      <c r="H1124" s="291" t="s">
        <v>528</v>
      </c>
      <c r="I1124" s="323">
        <v>0</v>
      </c>
      <c r="J1124" s="291" t="s">
        <v>529</v>
      </c>
      <c r="K1124" s="292"/>
      <c r="N1124" s="45"/>
      <c r="O1124" s="45"/>
      <c r="P1124" s="45"/>
      <c r="Q1124" s="45"/>
      <c r="R1124" s="45"/>
      <c r="S1124" s="45"/>
      <c r="T1124" s="45"/>
      <c r="U1124" s="45"/>
      <c r="V1124" s="45"/>
      <c r="W1124" s="45"/>
      <c r="X1124" s="45"/>
    </row>
    <row r="1125" spans="1:24" ht="15" customHeight="1" thickTop="1" thickBot="1" x14ac:dyDescent="0.25">
      <c r="A1125" s="45"/>
      <c r="B1125" s="307"/>
      <c r="C1125" s="307"/>
      <c r="D1125" s="291"/>
      <c r="E1125" s="291"/>
      <c r="F1125" s="304" t="s">
        <v>530</v>
      </c>
      <c r="G1125" s="300"/>
      <c r="H1125" s="291"/>
      <c r="I1125" s="304" t="s">
        <v>531</v>
      </c>
      <c r="J1125" s="296"/>
      <c r="K1125" s="292"/>
      <c r="N1125" s="45"/>
      <c r="O1125" s="45"/>
      <c r="P1125" s="45"/>
      <c r="Q1125" s="45"/>
      <c r="R1125" s="45"/>
      <c r="S1125" s="45"/>
      <c r="T1125" s="45"/>
      <c r="U1125" s="45"/>
      <c r="V1125" s="45"/>
      <c r="W1125" s="45"/>
      <c r="X1125" s="45"/>
    </row>
    <row r="1126" spans="1:24" ht="15" customHeight="1" x14ac:dyDescent="0.2">
      <c r="A1126" s="45"/>
      <c r="B1126" s="308" t="s">
        <v>1136</v>
      </c>
      <c r="C1126" s="308"/>
      <c r="D1126" s="297"/>
      <c r="E1126" s="297"/>
      <c r="F1126" s="308"/>
      <c r="G1126" s="297"/>
      <c r="H1126" s="297"/>
      <c r="I1126" s="308"/>
      <c r="J1126" s="297"/>
      <c r="K1126" s="297"/>
      <c r="N1126" s="45"/>
      <c r="O1126" s="45"/>
      <c r="P1126" s="45"/>
      <c r="Q1126" s="45"/>
      <c r="R1126" s="45"/>
      <c r="S1126" s="45"/>
      <c r="T1126" s="45"/>
      <c r="U1126" s="45"/>
      <c r="V1126" s="45"/>
      <c r="W1126" s="45"/>
      <c r="X1126" s="45"/>
    </row>
    <row r="1127" spans="1:24" ht="15" customHeight="1" thickBot="1" x14ac:dyDescent="0.25">
      <c r="A1127" s="45"/>
      <c r="B1127" s="304" t="s">
        <v>1844</v>
      </c>
      <c r="C1127" s="304"/>
      <c r="D1127" s="304"/>
      <c r="E1127" s="304"/>
      <c r="F1127" s="304"/>
      <c r="G1127" s="304"/>
      <c r="H1127" s="304"/>
      <c r="I1127" s="304"/>
      <c r="J1127" s="304"/>
      <c r="K1127" s="304"/>
      <c r="N1127" s="45"/>
      <c r="O1127" s="45"/>
      <c r="P1127" s="45"/>
      <c r="Q1127" s="45"/>
      <c r="R1127" s="45"/>
      <c r="S1127" s="45"/>
      <c r="T1127" s="45"/>
      <c r="U1127" s="45"/>
      <c r="V1127" s="45"/>
      <c r="W1127" s="45"/>
      <c r="X1127" s="45"/>
    </row>
    <row r="1128" spans="1:24" ht="15" customHeight="1" thickTop="1" x14ac:dyDescent="0.2">
      <c r="A1128" s="45"/>
      <c r="B1128" s="309"/>
      <c r="C1128" s="309"/>
      <c r="D1128" s="288"/>
      <c r="E1128" s="288"/>
      <c r="F1128" s="309"/>
      <c r="G1128" s="288"/>
      <c r="H1128" s="288"/>
      <c r="I1128" s="309"/>
      <c r="J1128" s="288"/>
      <c r="K1128" s="288"/>
      <c r="N1128" s="45"/>
      <c r="O1128" s="45"/>
      <c r="P1128" s="45"/>
      <c r="Q1128" s="45"/>
      <c r="R1128" s="45"/>
      <c r="S1128" s="45"/>
      <c r="T1128" s="45"/>
      <c r="U1128" s="45"/>
      <c r="V1128" s="45"/>
      <c r="W1128" s="45"/>
      <c r="X1128" s="45"/>
    </row>
    <row r="1129" spans="1:24" ht="49.15" customHeight="1" thickTop="1" thickBot="1" x14ac:dyDescent="0.25">
      <c r="A1129" s="45"/>
      <c r="B1129" s="329" t="s">
        <v>2135</v>
      </c>
      <c r="C1129" s="319" t="s">
        <v>27</v>
      </c>
      <c r="D1129" s="282" t="s">
        <v>28</v>
      </c>
      <c r="E1129" s="282" t="s">
        <v>29</v>
      </c>
      <c r="F1129" s="310" t="s">
        <v>523</v>
      </c>
      <c r="G1129" s="298"/>
      <c r="H1129" s="283" t="s">
        <v>30</v>
      </c>
      <c r="I1129" s="310" t="s">
        <v>31</v>
      </c>
      <c r="J1129" s="298" t="s">
        <v>32</v>
      </c>
      <c r="K1129" s="284" t="s">
        <v>34</v>
      </c>
      <c r="N1129" s="45"/>
      <c r="O1129" s="45"/>
      <c r="P1129" s="45"/>
      <c r="Q1129" s="45"/>
      <c r="R1129" s="45"/>
      <c r="S1129" s="45"/>
      <c r="T1129" s="45"/>
      <c r="U1129" s="45"/>
      <c r="V1129" s="45"/>
      <c r="W1129" s="45"/>
      <c r="X1129" s="45"/>
    </row>
    <row r="1130" spans="1:24" ht="15" customHeight="1" thickTop="1" thickBot="1" x14ac:dyDescent="0.25">
      <c r="A1130" s="45"/>
      <c r="B1130" s="311" t="s">
        <v>524</v>
      </c>
      <c r="C1130" s="311" t="s">
        <v>1558</v>
      </c>
      <c r="D1130" s="294" t="s">
        <v>73</v>
      </c>
      <c r="E1130" s="294" t="s">
        <v>1559</v>
      </c>
      <c r="F1130" s="311" t="s">
        <v>534</v>
      </c>
      <c r="G1130" s="294"/>
      <c r="H1130" s="294" t="s">
        <v>52</v>
      </c>
      <c r="I1130" s="326">
        <v>1</v>
      </c>
      <c r="J1130" s="287">
        <f>SUM(K1131:K1133)</f>
        <v>510.50232</v>
      </c>
      <c r="K1130" s="287">
        <f>J1130*I1130</f>
        <v>510.50232</v>
      </c>
      <c r="N1130" s="45"/>
      <c r="O1130" s="45"/>
      <c r="P1130" s="45"/>
      <c r="Q1130" s="45"/>
      <c r="R1130" s="45"/>
      <c r="S1130" s="45"/>
      <c r="T1130" s="45"/>
      <c r="U1130" s="45"/>
      <c r="V1130" s="45"/>
      <c r="W1130" s="45"/>
      <c r="X1130" s="45"/>
    </row>
    <row r="1131" spans="1:24" ht="15" customHeight="1" thickTop="1" thickBot="1" x14ac:dyDescent="0.25">
      <c r="A1131" s="45"/>
      <c r="B1131" s="312" t="s">
        <v>535</v>
      </c>
      <c r="C1131" s="312">
        <v>88267</v>
      </c>
      <c r="D1131" s="293" t="s">
        <v>50</v>
      </c>
      <c r="E1131" s="293" t="s">
        <v>536</v>
      </c>
      <c r="F1131" s="312" t="s">
        <v>2641</v>
      </c>
      <c r="G1131" s="293"/>
      <c r="H1131" s="293" t="s">
        <v>533</v>
      </c>
      <c r="I1131" s="324">
        <v>1.754</v>
      </c>
      <c r="J1131" s="302">
        <f>VLOOKUP(C1131,COMPOSICAO!A:D,4,0)</f>
        <v>37.07</v>
      </c>
      <c r="K1131" s="289">
        <f>SUM(I1131*J1131)</f>
        <v>65.020780000000002</v>
      </c>
      <c r="N1131" s="45"/>
      <c r="O1131" s="45"/>
      <c r="P1131" s="45"/>
      <c r="Q1131" s="45"/>
      <c r="R1131" s="45"/>
      <c r="S1131" s="45"/>
      <c r="T1131" s="45"/>
      <c r="U1131" s="45"/>
      <c r="V1131" s="45"/>
      <c r="W1131" s="45"/>
      <c r="X1131" s="45"/>
    </row>
    <row r="1132" spans="1:24" ht="15" customHeight="1" thickTop="1" thickBot="1" x14ac:dyDescent="0.25">
      <c r="A1132" s="45"/>
      <c r="B1132" s="331" t="s">
        <v>535</v>
      </c>
      <c r="C1132" s="344">
        <v>88248</v>
      </c>
      <c r="D1132" s="271" t="s">
        <v>50</v>
      </c>
      <c r="E1132" s="271" t="s">
        <v>538</v>
      </c>
      <c r="F1132" s="312" t="s">
        <v>2641</v>
      </c>
      <c r="G1132" s="293"/>
      <c r="H1132" s="272" t="s">
        <v>533</v>
      </c>
      <c r="I1132" s="321">
        <v>1.754</v>
      </c>
      <c r="J1132" s="302">
        <f>VLOOKUP(C1132,COMPOSICAO!A:D,4,0)</f>
        <v>31.01</v>
      </c>
      <c r="K1132" s="289">
        <f>SUM(I1132*J1132)</f>
        <v>54.391540000000006</v>
      </c>
      <c r="N1132" s="45"/>
      <c r="O1132" s="45"/>
      <c r="P1132" s="45"/>
      <c r="Q1132" s="45"/>
      <c r="R1132" s="45"/>
      <c r="S1132" s="45"/>
      <c r="T1132" s="45"/>
      <c r="U1132" s="45"/>
      <c r="V1132" s="45"/>
      <c r="W1132" s="45"/>
      <c r="X1132" s="45"/>
    </row>
    <row r="1133" spans="1:24" ht="15" customHeight="1" thickTop="1" thickBot="1" x14ac:dyDescent="0.25">
      <c r="A1133" s="45"/>
      <c r="B1133" s="332" t="s">
        <v>525</v>
      </c>
      <c r="C1133" s="345">
        <v>6181</v>
      </c>
      <c r="D1133" s="274" t="s">
        <v>46</v>
      </c>
      <c r="E1133" s="274" t="s">
        <v>1559</v>
      </c>
      <c r="F1133" s="313" t="s">
        <v>1096</v>
      </c>
      <c r="G1133" s="295"/>
      <c r="H1133" s="275" t="s">
        <v>52</v>
      </c>
      <c r="I1133" s="322">
        <v>1</v>
      </c>
      <c r="J1133" s="290">
        <v>391.09</v>
      </c>
      <c r="K1133" s="290">
        <f t="shared" ref="K1133" si="37">SUM(J1133*I1133)</f>
        <v>391.09</v>
      </c>
      <c r="N1133" s="45"/>
      <c r="O1133" s="45"/>
      <c r="P1133" s="45"/>
      <c r="Q1133" s="45"/>
      <c r="R1133" s="45"/>
      <c r="S1133" s="45"/>
      <c r="T1133" s="45"/>
      <c r="U1133" s="45"/>
      <c r="V1133" s="45"/>
      <c r="W1133" s="45"/>
      <c r="X1133" s="45"/>
    </row>
    <row r="1134" spans="1:24" ht="15" customHeight="1" thickTop="1" thickBot="1" x14ac:dyDescent="0.25">
      <c r="A1134" s="45"/>
      <c r="B1134" s="307"/>
      <c r="C1134" s="307"/>
      <c r="D1134" s="291"/>
      <c r="E1134" s="291"/>
      <c r="F1134" s="304" t="s">
        <v>527</v>
      </c>
      <c r="G1134" s="300"/>
      <c r="H1134" s="291" t="s">
        <v>528</v>
      </c>
      <c r="I1134" s="323">
        <v>0</v>
      </c>
      <c r="J1134" s="291" t="s">
        <v>529</v>
      </c>
      <c r="K1134" s="292"/>
      <c r="N1134" s="45"/>
      <c r="O1134" s="45"/>
      <c r="P1134" s="45"/>
      <c r="Q1134" s="45"/>
      <c r="R1134" s="45"/>
      <c r="S1134" s="45"/>
      <c r="T1134" s="45"/>
      <c r="U1134" s="45"/>
      <c r="V1134" s="45"/>
      <c r="W1134" s="45"/>
      <c r="X1134" s="45"/>
    </row>
    <row r="1135" spans="1:24" ht="15" customHeight="1" thickTop="1" thickBot="1" x14ac:dyDescent="0.25">
      <c r="A1135" s="45"/>
      <c r="B1135" s="307"/>
      <c r="C1135" s="307"/>
      <c r="D1135" s="291"/>
      <c r="E1135" s="291"/>
      <c r="F1135" s="304" t="s">
        <v>530</v>
      </c>
      <c r="G1135" s="300"/>
      <c r="H1135" s="291"/>
      <c r="I1135" s="304" t="s">
        <v>531</v>
      </c>
      <c r="J1135" s="296"/>
      <c r="K1135" s="292"/>
      <c r="N1135" s="45"/>
      <c r="O1135" s="45"/>
      <c r="P1135" s="45"/>
      <c r="Q1135" s="45"/>
      <c r="R1135" s="45"/>
      <c r="S1135" s="45"/>
      <c r="T1135" s="45"/>
      <c r="U1135" s="45"/>
      <c r="V1135" s="45"/>
      <c r="W1135" s="45"/>
      <c r="X1135" s="45"/>
    </row>
    <row r="1136" spans="1:24" ht="15" customHeight="1" x14ac:dyDescent="0.2">
      <c r="A1136" s="45"/>
      <c r="B1136" s="308" t="s">
        <v>1136</v>
      </c>
      <c r="C1136" s="308"/>
      <c r="D1136" s="297"/>
      <c r="E1136" s="297"/>
      <c r="F1136" s="308"/>
      <c r="G1136" s="297"/>
      <c r="H1136" s="297"/>
      <c r="I1136" s="308"/>
      <c r="J1136" s="297"/>
      <c r="K1136" s="297"/>
      <c r="N1136" s="45"/>
      <c r="O1136" s="45"/>
      <c r="P1136" s="45"/>
      <c r="Q1136" s="45"/>
      <c r="R1136" s="45"/>
      <c r="S1136" s="45"/>
      <c r="T1136" s="45"/>
      <c r="U1136" s="45"/>
      <c r="V1136" s="45"/>
      <c r="W1136" s="45"/>
      <c r="X1136" s="45"/>
    </row>
    <row r="1137" spans="1:24" ht="15" customHeight="1" thickBot="1" x14ac:dyDescent="0.25">
      <c r="A1137" s="45"/>
      <c r="B1137" s="304" t="s">
        <v>1845</v>
      </c>
      <c r="C1137" s="304"/>
      <c r="D1137" s="304"/>
      <c r="E1137" s="304"/>
      <c r="F1137" s="304"/>
      <c r="G1137" s="304"/>
      <c r="H1137" s="304"/>
      <c r="I1137" s="304"/>
      <c r="J1137" s="304"/>
      <c r="K1137" s="304"/>
      <c r="N1137" s="45"/>
      <c r="O1137" s="45"/>
      <c r="P1137" s="45"/>
      <c r="Q1137" s="45"/>
      <c r="R1137" s="45"/>
      <c r="S1137" s="45"/>
      <c r="T1137" s="45"/>
      <c r="U1137" s="45"/>
      <c r="V1137" s="45"/>
      <c r="W1137" s="45"/>
      <c r="X1137" s="45"/>
    </row>
    <row r="1138" spans="1:24" ht="15" customHeight="1" thickTop="1" x14ac:dyDescent="0.2">
      <c r="A1138" s="45"/>
      <c r="B1138" s="309"/>
      <c r="C1138" s="309"/>
      <c r="D1138" s="288"/>
      <c r="E1138" s="288"/>
      <c r="F1138" s="309"/>
      <c r="G1138" s="288"/>
      <c r="H1138" s="288"/>
      <c r="I1138" s="309"/>
      <c r="J1138" s="288"/>
      <c r="K1138" s="288"/>
      <c r="N1138" s="45"/>
      <c r="O1138" s="45"/>
      <c r="P1138" s="45"/>
      <c r="Q1138" s="45"/>
      <c r="R1138" s="45"/>
      <c r="S1138" s="45"/>
      <c r="T1138" s="45"/>
      <c r="U1138" s="45"/>
      <c r="V1138" s="45"/>
      <c r="W1138" s="45"/>
      <c r="X1138" s="45"/>
    </row>
    <row r="1139" spans="1:24" ht="49.15" customHeight="1" thickTop="1" thickBot="1" x14ac:dyDescent="0.25">
      <c r="A1139" s="45"/>
      <c r="B1139" s="329" t="s">
        <v>2582</v>
      </c>
      <c r="C1139" s="319" t="s">
        <v>27</v>
      </c>
      <c r="D1139" s="282" t="s">
        <v>28</v>
      </c>
      <c r="E1139" s="282" t="s">
        <v>29</v>
      </c>
      <c r="F1139" s="310" t="s">
        <v>523</v>
      </c>
      <c r="G1139" s="298"/>
      <c r="H1139" s="283" t="s">
        <v>30</v>
      </c>
      <c r="I1139" s="310" t="s">
        <v>31</v>
      </c>
      <c r="J1139" s="298" t="s">
        <v>32</v>
      </c>
      <c r="K1139" s="284" t="s">
        <v>34</v>
      </c>
      <c r="N1139" s="45"/>
      <c r="O1139" s="45"/>
      <c r="P1139" s="45"/>
      <c r="Q1139" s="45"/>
      <c r="R1139" s="45"/>
      <c r="S1139" s="45"/>
      <c r="T1139" s="45"/>
      <c r="U1139" s="45"/>
      <c r="V1139" s="45"/>
      <c r="W1139" s="45"/>
      <c r="X1139" s="45"/>
    </row>
    <row r="1140" spans="1:24" ht="15" customHeight="1" thickTop="1" thickBot="1" x14ac:dyDescent="0.25">
      <c r="A1140" s="45"/>
      <c r="B1140" s="311" t="s">
        <v>524</v>
      </c>
      <c r="C1140" s="311" t="s">
        <v>1080</v>
      </c>
      <c r="D1140" s="294" t="s">
        <v>73</v>
      </c>
      <c r="E1140" s="294" t="s">
        <v>406</v>
      </c>
      <c r="F1140" s="311" t="s">
        <v>552</v>
      </c>
      <c r="G1140" s="294"/>
      <c r="H1140" s="294" t="s">
        <v>52</v>
      </c>
      <c r="I1140" s="326">
        <v>1</v>
      </c>
      <c r="J1140" s="287">
        <f>SUM(K1141:K1142)</f>
        <v>14.008000000000001</v>
      </c>
      <c r="K1140" s="287">
        <f>J1140*I1140</f>
        <v>14.008000000000001</v>
      </c>
      <c r="N1140" s="45"/>
      <c r="O1140" s="45"/>
      <c r="P1140" s="45"/>
      <c r="Q1140" s="45"/>
      <c r="R1140" s="45"/>
      <c r="S1140" s="45"/>
      <c r="T1140" s="45"/>
      <c r="U1140" s="45"/>
      <c r="V1140" s="45"/>
      <c r="W1140" s="45"/>
      <c r="X1140" s="45"/>
    </row>
    <row r="1141" spans="1:24" ht="15" customHeight="1" thickTop="1" thickBot="1" x14ac:dyDescent="0.25">
      <c r="A1141" s="45"/>
      <c r="B1141" s="312" t="s">
        <v>535</v>
      </c>
      <c r="C1141" s="312">
        <v>88309</v>
      </c>
      <c r="D1141" s="293" t="s">
        <v>50</v>
      </c>
      <c r="E1141" s="293" t="s">
        <v>558</v>
      </c>
      <c r="F1141" s="312" t="s">
        <v>2641</v>
      </c>
      <c r="G1141" s="293"/>
      <c r="H1141" s="293" t="s">
        <v>533</v>
      </c>
      <c r="I1141" s="324">
        <v>0.2</v>
      </c>
      <c r="J1141" s="302">
        <f>VLOOKUP(C1141,COMPOSICAO!A:D,4,0)</f>
        <v>38.89</v>
      </c>
      <c r="K1141" s="289">
        <f>SUM(I1141*J1141)</f>
        <v>7.7780000000000005</v>
      </c>
      <c r="N1141" s="45"/>
      <c r="O1141" s="45"/>
      <c r="P1141" s="45"/>
      <c r="Q1141" s="45"/>
      <c r="R1141" s="45"/>
      <c r="S1141" s="45"/>
      <c r="T1141" s="45"/>
      <c r="U1141" s="45"/>
      <c r="V1141" s="45"/>
      <c r="W1141" s="45"/>
      <c r="X1141" s="45"/>
    </row>
    <row r="1142" spans="1:24" ht="15" customHeight="1" thickTop="1" thickBot="1" x14ac:dyDescent="0.25">
      <c r="A1142" s="45"/>
      <c r="B1142" s="332" t="s">
        <v>525</v>
      </c>
      <c r="C1142" s="345">
        <v>14735</v>
      </c>
      <c r="D1142" s="274" t="s">
        <v>215</v>
      </c>
      <c r="E1142" s="274" t="s">
        <v>643</v>
      </c>
      <c r="F1142" s="313" t="s">
        <v>1096</v>
      </c>
      <c r="G1142" s="295"/>
      <c r="H1142" s="275" t="s">
        <v>52</v>
      </c>
      <c r="I1142" s="322">
        <v>1</v>
      </c>
      <c r="J1142" s="290">
        <v>6.23</v>
      </c>
      <c r="K1142" s="290">
        <f t="shared" ref="K1142" si="38">SUM(J1142*I1142)</f>
        <v>6.23</v>
      </c>
      <c r="N1142" s="45"/>
      <c r="O1142" s="45"/>
      <c r="P1142" s="45"/>
      <c r="Q1142" s="45"/>
      <c r="R1142" s="45"/>
      <c r="S1142" s="45"/>
      <c r="T1142" s="45"/>
      <c r="U1142" s="45"/>
      <c r="V1142" s="45"/>
      <c r="W1142" s="45"/>
      <c r="X1142" s="45"/>
    </row>
    <row r="1143" spans="1:24" ht="15" customHeight="1" thickTop="1" thickBot="1" x14ac:dyDescent="0.25">
      <c r="A1143" s="45"/>
      <c r="B1143" s="307"/>
      <c r="C1143" s="307"/>
      <c r="D1143" s="291"/>
      <c r="E1143" s="291"/>
      <c r="F1143" s="304" t="s">
        <v>527</v>
      </c>
      <c r="G1143" s="300"/>
      <c r="H1143" s="291" t="s">
        <v>528</v>
      </c>
      <c r="I1143" s="323">
        <v>0</v>
      </c>
      <c r="J1143" s="291" t="s">
        <v>529</v>
      </c>
      <c r="K1143" s="292"/>
      <c r="N1143" s="45"/>
      <c r="O1143" s="45"/>
      <c r="P1143" s="45"/>
      <c r="Q1143" s="45"/>
      <c r="R1143" s="45"/>
      <c r="S1143" s="45"/>
      <c r="T1143" s="45"/>
      <c r="U1143" s="45"/>
      <c r="V1143" s="45"/>
      <c r="W1143" s="45"/>
      <c r="X1143" s="45"/>
    </row>
    <row r="1144" spans="1:24" ht="15" customHeight="1" thickTop="1" thickBot="1" x14ac:dyDescent="0.25">
      <c r="A1144" s="45"/>
      <c r="B1144" s="307"/>
      <c r="C1144" s="307"/>
      <c r="D1144" s="291"/>
      <c r="E1144" s="291"/>
      <c r="F1144" s="304" t="s">
        <v>530</v>
      </c>
      <c r="G1144" s="300"/>
      <c r="H1144" s="291"/>
      <c r="I1144" s="304" t="s">
        <v>531</v>
      </c>
      <c r="J1144" s="296"/>
      <c r="K1144" s="292"/>
      <c r="N1144" s="45"/>
      <c r="O1144" s="45"/>
      <c r="P1144" s="45"/>
      <c r="Q1144" s="45"/>
      <c r="R1144" s="45"/>
      <c r="S1144" s="45"/>
      <c r="T1144" s="45"/>
      <c r="U1144" s="45"/>
      <c r="V1144" s="45"/>
      <c r="W1144" s="45"/>
      <c r="X1144" s="45"/>
    </row>
    <row r="1145" spans="1:24" ht="15" customHeight="1" x14ac:dyDescent="0.2">
      <c r="A1145" s="45"/>
      <c r="B1145" s="308" t="s">
        <v>1136</v>
      </c>
      <c r="C1145" s="308"/>
      <c r="D1145" s="297"/>
      <c r="E1145" s="297"/>
      <c r="F1145" s="308"/>
      <c r="G1145" s="297"/>
      <c r="H1145" s="297"/>
      <c r="I1145" s="308"/>
      <c r="J1145" s="297"/>
      <c r="K1145" s="297"/>
      <c r="N1145" s="45"/>
      <c r="O1145" s="45"/>
      <c r="P1145" s="45"/>
      <c r="Q1145" s="45"/>
      <c r="R1145" s="45"/>
      <c r="S1145" s="45"/>
      <c r="T1145" s="45"/>
      <c r="U1145" s="45"/>
      <c r="V1145" s="45"/>
      <c r="W1145" s="45"/>
      <c r="X1145" s="45"/>
    </row>
    <row r="1146" spans="1:24" ht="15" customHeight="1" thickBot="1" x14ac:dyDescent="0.25">
      <c r="A1146" s="45"/>
      <c r="B1146" s="304" t="s">
        <v>1189</v>
      </c>
      <c r="C1146" s="304"/>
      <c r="D1146" s="304"/>
      <c r="E1146" s="304"/>
      <c r="F1146" s="304"/>
      <c r="G1146" s="304"/>
      <c r="H1146" s="304"/>
      <c r="I1146" s="304"/>
      <c r="J1146" s="304"/>
      <c r="K1146" s="304"/>
      <c r="N1146" s="45"/>
      <c r="O1146" s="45"/>
      <c r="P1146" s="45"/>
      <c r="Q1146" s="45"/>
      <c r="R1146" s="45"/>
      <c r="S1146" s="45"/>
      <c r="T1146" s="45"/>
      <c r="U1146" s="45"/>
      <c r="V1146" s="45"/>
      <c r="W1146" s="45"/>
      <c r="X1146" s="45"/>
    </row>
    <row r="1147" spans="1:24" ht="15" customHeight="1" thickTop="1" x14ac:dyDescent="0.2">
      <c r="A1147" s="45"/>
      <c r="B1147" s="309"/>
      <c r="C1147" s="309"/>
      <c r="D1147" s="288"/>
      <c r="E1147" s="288"/>
      <c r="F1147" s="309"/>
      <c r="G1147" s="288"/>
      <c r="H1147" s="288"/>
      <c r="I1147" s="309"/>
      <c r="J1147" s="288"/>
      <c r="K1147" s="288"/>
      <c r="N1147" s="45"/>
      <c r="O1147" s="45"/>
      <c r="P1147" s="45"/>
      <c r="Q1147" s="45"/>
      <c r="R1147" s="45"/>
      <c r="S1147" s="45"/>
      <c r="T1147" s="45"/>
      <c r="U1147" s="45"/>
      <c r="V1147" s="45"/>
      <c r="W1147" s="45"/>
      <c r="X1147" s="45"/>
    </row>
    <row r="1148" spans="1:24" ht="15" customHeight="1" thickTop="1" thickBot="1" x14ac:dyDescent="0.25">
      <c r="A1148" s="45"/>
      <c r="B1148" s="329" t="s">
        <v>1707</v>
      </c>
      <c r="C1148" s="319" t="s">
        <v>27</v>
      </c>
      <c r="D1148" s="282" t="s">
        <v>28</v>
      </c>
      <c r="E1148" s="282" t="s">
        <v>29</v>
      </c>
      <c r="F1148" s="310" t="s">
        <v>523</v>
      </c>
      <c r="G1148" s="298"/>
      <c r="H1148" s="283" t="s">
        <v>30</v>
      </c>
      <c r="I1148" s="310" t="s">
        <v>31</v>
      </c>
      <c r="J1148" s="298" t="s">
        <v>32</v>
      </c>
      <c r="K1148" s="284" t="s">
        <v>34</v>
      </c>
      <c r="N1148" s="45"/>
      <c r="O1148" s="45"/>
      <c r="P1148" s="45"/>
      <c r="Q1148" s="45"/>
      <c r="R1148" s="45"/>
      <c r="S1148" s="45"/>
      <c r="T1148" s="45"/>
      <c r="U1148" s="45"/>
      <c r="V1148" s="45"/>
      <c r="W1148" s="45"/>
      <c r="X1148" s="45"/>
    </row>
    <row r="1149" spans="1:24" ht="49.15" customHeight="1" thickTop="1" thickBot="1" x14ac:dyDescent="0.25">
      <c r="A1149" s="45"/>
      <c r="B1149" s="311" t="s">
        <v>524</v>
      </c>
      <c r="C1149" s="311" t="s">
        <v>1085</v>
      </c>
      <c r="D1149" s="294" t="s">
        <v>73</v>
      </c>
      <c r="E1149" s="294" t="s">
        <v>1086</v>
      </c>
      <c r="F1149" s="311" t="s">
        <v>534</v>
      </c>
      <c r="G1149" s="294"/>
      <c r="H1149" s="294" t="s">
        <v>52</v>
      </c>
      <c r="I1149" s="326">
        <v>1</v>
      </c>
      <c r="J1149" s="287">
        <f>SUM(K1150:K1154)</f>
        <v>666.37031200000001</v>
      </c>
      <c r="K1149" s="287">
        <f>J1149*I1149</f>
        <v>666.37031200000001</v>
      </c>
      <c r="N1149" s="45"/>
      <c r="O1149" s="45"/>
      <c r="P1149" s="45"/>
      <c r="Q1149" s="45"/>
      <c r="R1149" s="45"/>
      <c r="S1149" s="45"/>
      <c r="T1149" s="45"/>
      <c r="U1149" s="45"/>
      <c r="V1149" s="45"/>
      <c r="W1149" s="45"/>
      <c r="X1149" s="45"/>
    </row>
    <row r="1150" spans="1:24" ht="15" customHeight="1" thickTop="1" thickBot="1" x14ac:dyDescent="0.25">
      <c r="A1150" s="45"/>
      <c r="B1150" s="312" t="s">
        <v>535</v>
      </c>
      <c r="C1150" s="312">
        <v>94975</v>
      </c>
      <c r="D1150" s="293" t="s">
        <v>50</v>
      </c>
      <c r="E1150" s="293" t="s">
        <v>1118</v>
      </c>
      <c r="F1150" s="312" t="s">
        <v>2659</v>
      </c>
      <c r="G1150" s="293"/>
      <c r="H1150" s="293" t="s">
        <v>61</v>
      </c>
      <c r="I1150" s="324">
        <v>2.52E-2</v>
      </c>
      <c r="J1150" s="302">
        <f>VLOOKUP(C1150,COMPOSICAO!A:D,4,0)</f>
        <v>525.26</v>
      </c>
      <c r="K1150" s="289">
        <f>SUM(I1150*J1150)</f>
        <v>13.236552</v>
      </c>
      <c r="N1150" s="45"/>
      <c r="O1150" s="45"/>
      <c r="P1150" s="45"/>
      <c r="Q1150" s="45"/>
      <c r="R1150" s="45"/>
      <c r="S1150" s="45"/>
      <c r="T1150" s="45"/>
      <c r="U1150" s="45"/>
      <c r="V1150" s="45"/>
      <c r="W1150" s="45"/>
      <c r="X1150" s="45"/>
    </row>
    <row r="1151" spans="1:24" ht="15" customHeight="1" thickTop="1" thickBot="1" x14ac:dyDescent="0.25">
      <c r="A1151" s="45"/>
      <c r="B1151" s="331" t="s">
        <v>535</v>
      </c>
      <c r="C1151" s="344">
        <v>87904</v>
      </c>
      <c r="D1151" s="271" t="s">
        <v>50</v>
      </c>
      <c r="E1151" s="271" t="s">
        <v>1846</v>
      </c>
      <c r="F1151" s="312" t="s">
        <v>2696</v>
      </c>
      <c r="G1151" s="293"/>
      <c r="H1151" s="272" t="s">
        <v>43</v>
      </c>
      <c r="I1151" s="321">
        <v>2.4</v>
      </c>
      <c r="J1151" s="302">
        <f>VLOOKUP(C1151,COMPOSICAO!A:D,4,0)</f>
        <v>11.09</v>
      </c>
      <c r="K1151" s="289">
        <f t="shared" ref="K1151:K1154" si="39">SUM(I1151*J1151)</f>
        <v>26.616</v>
      </c>
      <c r="N1151" s="45"/>
      <c r="O1151" s="45"/>
      <c r="P1151" s="45"/>
      <c r="Q1151" s="45"/>
      <c r="R1151" s="45"/>
      <c r="S1151" s="45"/>
      <c r="T1151" s="45"/>
      <c r="U1151" s="45"/>
      <c r="V1151" s="45"/>
      <c r="W1151" s="45"/>
      <c r="X1151" s="45"/>
    </row>
    <row r="1152" spans="1:24" ht="15" customHeight="1" thickTop="1" thickBot="1" x14ac:dyDescent="0.25">
      <c r="A1152" s="45"/>
      <c r="B1152" s="331" t="s">
        <v>535</v>
      </c>
      <c r="C1152" s="344">
        <v>101159</v>
      </c>
      <c r="D1152" s="271" t="s">
        <v>50</v>
      </c>
      <c r="E1152" s="271" t="s">
        <v>1179</v>
      </c>
      <c r="F1152" s="312" t="s">
        <v>2737</v>
      </c>
      <c r="G1152" s="293"/>
      <c r="H1152" s="272" t="s">
        <v>43</v>
      </c>
      <c r="I1152" s="321">
        <v>2.8</v>
      </c>
      <c r="J1152" s="302">
        <f>VLOOKUP(C1152,COMPOSICAO!A:D,4,0)</f>
        <v>168.52</v>
      </c>
      <c r="K1152" s="289">
        <f t="shared" si="39"/>
        <v>471.85599999999999</v>
      </c>
      <c r="N1152" s="45"/>
      <c r="O1152" s="45"/>
      <c r="P1152" s="45"/>
      <c r="Q1152" s="45"/>
      <c r="R1152" s="45"/>
      <c r="S1152" s="45"/>
      <c r="T1152" s="45"/>
      <c r="U1152" s="45"/>
      <c r="V1152" s="45"/>
      <c r="W1152" s="45"/>
      <c r="X1152" s="45"/>
    </row>
    <row r="1153" spans="1:24" ht="15" customHeight="1" thickTop="1" thickBot="1" x14ac:dyDescent="0.25">
      <c r="A1153" s="45"/>
      <c r="B1153" s="331" t="s">
        <v>535</v>
      </c>
      <c r="C1153" s="344">
        <v>93358</v>
      </c>
      <c r="D1153" s="271" t="s">
        <v>50</v>
      </c>
      <c r="E1153" s="271" t="s">
        <v>1244</v>
      </c>
      <c r="F1153" s="312" t="s">
        <v>2664</v>
      </c>
      <c r="G1153" s="293"/>
      <c r="H1153" s="272" t="s">
        <v>61</v>
      </c>
      <c r="I1153" s="321">
        <v>0.70399999999999996</v>
      </c>
      <c r="J1153" s="302">
        <f>VLOOKUP(C1153,COMPOSICAO!A:D,4,0)</f>
        <v>120.69</v>
      </c>
      <c r="K1153" s="289">
        <f t="shared" si="39"/>
        <v>84.965759999999989</v>
      </c>
      <c r="N1153" s="45"/>
      <c r="O1153" s="45"/>
      <c r="P1153" s="45"/>
      <c r="Q1153" s="45"/>
      <c r="R1153" s="45"/>
      <c r="S1153" s="45"/>
      <c r="T1153" s="45"/>
      <c r="U1153" s="45"/>
      <c r="V1153" s="45"/>
      <c r="W1153" s="45"/>
      <c r="X1153" s="45"/>
    </row>
    <row r="1154" spans="1:24" ht="15" customHeight="1" thickTop="1" thickBot="1" x14ac:dyDescent="0.25">
      <c r="A1154" s="45"/>
      <c r="B1154" s="331" t="s">
        <v>535</v>
      </c>
      <c r="C1154" s="344">
        <v>104958</v>
      </c>
      <c r="D1154" s="271" t="s">
        <v>50</v>
      </c>
      <c r="E1154" s="271" t="s">
        <v>247</v>
      </c>
      <c r="F1154" s="312" t="s">
        <v>2698</v>
      </c>
      <c r="G1154" s="293"/>
      <c r="H1154" s="272" t="s">
        <v>43</v>
      </c>
      <c r="I1154" s="321">
        <v>2.4</v>
      </c>
      <c r="J1154" s="302">
        <f>VLOOKUP(C1154,COMPOSICAO!A:D,4,0)</f>
        <v>29.04</v>
      </c>
      <c r="K1154" s="289">
        <f t="shared" si="39"/>
        <v>69.695999999999998</v>
      </c>
      <c r="N1154" s="45"/>
      <c r="O1154" s="45"/>
      <c r="P1154" s="45"/>
      <c r="Q1154" s="45"/>
      <c r="R1154" s="45"/>
      <c r="S1154" s="45"/>
      <c r="T1154" s="45"/>
      <c r="U1154" s="45"/>
      <c r="V1154" s="45"/>
      <c r="W1154" s="45"/>
      <c r="X1154" s="45"/>
    </row>
    <row r="1155" spans="1:24" ht="15" customHeight="1" thickTop="1" thickBot="1" x14ac:dyDescent="0.25">
      <c r="A1155" s="45"/>
      <c r="B1155" s="307"/>
      <c r="C1155" s="307"/>
      <c r="D1155" s="291"/>
      <c r="E1155" s="291"/>
      <c r="F1155" s="304" t="s">
        <v>527</v>
      </c>
      <c r="G1155" s="300"/>
      <c r="H1155" s="291" t="s">
        <v>528</v>
      </c>
      <c r="I1155" s="323">
        <v>0</v>
      </c>
      <c r="J1155" s="291" t="s">
        <v>529</v>
      </c>
      <c r="K1155" s="292"/>
      <c r="N1155" s="45"/>
      <c r="O1155" s="45"/>
      <c r="P1155" s="45"/>
      <c r="Q1155" s="45"/>
      <c r="R1155" s="45"/>
      <c r="S1155" s="45"/>
      <c r="T1155" s="45"/>
      <c r="U1155" s="45"/>
      <c r="V1155" s="45"/>
      <c r="W1155" s="45"/>
      <c r="X1155" s="45"/>
    </row>
    <row r="1156" spans="1:24" ht="15" customHeight="1" thickTop="1" thickBot="1" x14ac:dyDescent="0.25">
      <c r="A1156" s="45"/>
      <c r="B1156" s="307"/>
      <c r="C1156" s="307"/>
      <c r="D1156" s="291"/>
      <c r="E1156" s="291"/>
      <c r="F1156" s="304" t="s">
        <v>530</v>
      </c>
      <c r="G1156" s="300"/>
      <c r="H1156" s="291"/>
      <c r="I1156" s="304" t="s">
        <v>531</v>
      </c>
      <c r="J1156" s="296"/>
      <c r="K1156" s="292"/>
      <c r="N1156" s="45"/>
      <c r="O1156" s="45"/>
      <c r="P1156" s="45"/>
      <c r="Q1156" s="45"/>
      <c r="R1156" s="45"/>
      <c r="S1156" s="45"/>
      <c r="T1156" s="45"/>
      <c r="U1156" s="45"/>
      <c r="V1156" s="45"/>
      <c r="W1156" s="45"/>
      <c r="X1156" s="45"/>
    </row>
    <row r="1157" spans="1:24" ht="15" customHeight="1" x14ac:dyDescent="0.2">
      <c r="A1157" s="45"/>
      <c r="B1157" s="308" t="s">
        <v>1136</v>
      </c>
      <c r="C1157" s="308"/>
      <c r="D1157" s="297"/>
      <c r="E1157" s="297"/>
      <c r="F1157" s="308"/>
      <c r="G1157" s="297"/>
      <c r="H1157" s="297"/>
      <c r="I1157" s="308"/>
      <c r="J1157" s="297"/>
      <c r="K1157" s="297"/>
      <c r="N1157" s="45"/>
      <c r="O1157" s="45"/>
      <c r="P1157" s="45"/>
      <c r="Q1157" s="45"/>
      <c r="R1157" s="45"/>
      <c r="S1157" s="45"/>
      <c r="T1157" s="45"/>
      <c r="U1157" s="45"/>
      <c r="V1157" s="45"/>
      <c r="W1157" s="45"/>
      <c r="X1157" s="45"/>
    </row>
    <row r="1158" spans="1:24" ht="15" customHeight="1" thickBot="1" x14ac:dyDescent="0.25">
      <c r="A1158" s="45"/>
      <c r="B1158" s="304" t="s">
        <v>1180</v>
      </c>
      <c r="C1158" s="304"/>
      <c r="D1158" s="304"/>
      <c r="E1158" s="304"/>
      <c r="F1158" s="304"/>
      <c r="G1158" s="304"/>
      <c r="H1158" s="304"/>
      <c r="I1158" s="304"/>
      <c r="J1158" s="304"/>
      <c r="K1158" s="304"/>
      <c r="N1158" s="45"/>
      <c r="O1158" s="45"/>
      <c r="P1158" s="45"/>
      <c r="Q1158" s="45"/>
      <c r="R1158" s="45"/>
      <c r="S1158" s="45"/>
      <c r="T1158" s="45"/>
      <c r="U1158" s="45"/>
      <c r="V1158" s="45"/>
      <c r="W1158" s="45"/>
      <c r="X1158" s="45"/>
    </row>
    <row r="1159" spans="1:24" ht="15" customHeight="1" thickTop="1" x14ac:dyDescent="0.2">
      <c r="A1159" s="45"/>
      <c r="B1159" s="314"/>
      <c r="C1159" s="314"/>
      <c r="D1159" s="301"/>
      <c r="E1159" s="301"/>
      <c r="F1159" s="314"/>
      <c r="G1159" s="301"/>
      <c r="H1159" s="301"/>
      <c r="I1159" s="314"/>
      <c r="J1159" s="301"/>
      <c r="K1159" s="301"/>
      <c r="N1159" s="45"/>
      <c r="O1159" s="45"/>
      <c r="P1159" s="45"/>
      <c r="Q1159" s="45"/>
      <c r="R1159" s="45"/>
      <c r="S1159" s="45"/>
      <c r="T1159" s="45"/>
      <c r="U1159" s="45"/>
      <c r="V1159" s="45"/>
      <c r="W1159" s="45"/>
      <c r="X1159" s="45"/>
    </row>
    <row r="1160" spans="1:24" ht="15" customHeight="1" thickTop="1" thickBot="1" x14ac:dyDescent="0.25">
      <c r="A1160" s="45"/>
      <c r="B1160" s="310" t="s">
        <v>1710</v>
      </c>
      <c r="C1160" s="310" t="s">
        <v>27</v>
      </c>
      <c r="D1160" s="298" t="s">
        <v>28</v>
      </c>
      <c r="E1160" s="298" t="s">
        <v>29</v>
      </c>
      <c r="F1160" s="310" t="s">
        <v>523</v>
      </c>
      <c r="G1160" s="298"/>
      <c r="H1160" s="298" t="s">
        <v>30</v>
      </c>
      <c r="I1160" s="310" t="s">
        <v>31</v>
      </c>
      <c r="J1160" s="298" t="s">
        <v>32</v>
      </c>
      <c r="K1160" s="298" t="s">
        <v>34</v>
      </c>
      <c r="N1160" s="45"/>
      <c r="O1160" s="45"/>
      <c r="P1160" s="45"/>
      <c r="Q1160" s="45"/>
      <c r="R1160" s="45"/>
      <c r="S1160" s="45"/>
      <c r="T1160" s="45"/>
      <c r="U1160" s="45"/>
      <c r="V1160" s="45"/>
      <c r="W1160" s="45"/>
      <c r="X1160" s="45"/>
    </row>
    <row r="1161" spans="1:24" ht="15" customHeight="1" thickTop="1" thickBot="1" x14ac:dyDescent="0.25">
      <c r="A1161" s="45"/>
      <c r="B1161" s="330" t="s">
        <v>524</v>
      </c>
      <c r="C1161" s="343" t="s">
        <v>1572</v>
      </c>
      <c r="D1161" s="285" t="s">
        <v>73</v>
      </c>
      <c r="E1161" s="285" t="s">
        <v>1573</v>
      </c>
      <c r="F1161" s="311" t="s">
        <v>534</v>
      </c>
      <c r="G1161" s="294"/>
      <c r="H1161" s="286" t="s">
        <v>52</v>
      </c>
      <c r="I1161" s="320">
        <v>1</v>
      </c>
      <c r="J1161" s="287">
        <f>SUM(K1162:K1164)</f>
        <v>85.863760000000013</v>
      </c>
      <c r="K1161" s="287">
        <f>J1161*I1161</f>
        <v>85.863760000000013</v>
      </c>
      <c r="N1161" s="45"/>
      <c r="O1161" s="45"/>
      <c r="P1161" s="45"/>
      <c r="Q1161" s="45"/>
      <c r="R1161" s="45"/>
      <c r="S1161" s="45"/>
      <c r="T1161" s="45"/>
      <c r="U1161" s="45"/>
      <c r="V1161" s="45"/>
      <c r="W1161" s="45"/>
      <c r="X1161" s="45"/>
    </row>
    <row r="1162" spans="1:24" ht="15" customHeight="1" thickTop="1" thickBot="1" x14ac:dyDescent="0.25">
      <c r="A1162" s="45"/>
      <c r="B1162" s="331" t="s">
        <v>535</v>
      </c>
      <c r="C1162" s="344">
        <v>88248</v>
      </c>
      <c r="D1162" s="271" t="s">
        <v>50</v>
      </c>
      <c r="E1162" s="271" t="s">
        <v>538</v>
      </c>
      <c r="F1162" s="312" t="s">
        <v>2641</v>
      </c>
      <c r="G1162" s="293"/>
      <c r="H1162" s="272" t="s">
        <v>533</v>
      </c>
      <c r="I1162" s="321">
        <v>0.85099999999999998</v>
      </c>
      <c r="J1162" s="302">
        <f>VLOOKUP(C1162,COMPOSICAO!A:D,4,0)</f>
        <v>31.01</v>
      </c>
      <c r="K1162" s="289">
        <f>SUM(I1162*J1162)</f>
        <v>26.389510000000001</v>
      </c>
      <c r="N1162" s="45"/>
      <c r="O1162" s="45"/>
      <c r="P1162" s="45"/>
      <c r="Q1162" s="45"/>
      <c r="R1162" s="45"/>
      <c r="S1162" s="45"/>
      <c r="T1162" s="45"/>
      <c r="U1162" s="45"/>
      <c r="V1162" s="45"/>
      <c r="W1162" s="45"/>
      <c r="X1162" s="45"/>
    </row>
    <row r="1163" spans="1:24" ht="15" customHeight="1" thickTop="1" thickBot="1" x14ac:dyDescent="0.25">
      <c r="A1163" s="45"/>
      <c r="B1163" s="331" t="s">
        <v>535</v>
      </c>
      <c r="C1163" s="344">
        <v>88267</v>
      </c>
      <c r="D1163" s="271" t="s">
        <v>50</v>
      </c>
      <c r="E1163" s="271" t="s">
        <v>536</v>
      </c>
      <c r="F1163" s="312" t="s">
        <v>2641</v>
      </c>
      <c r="G1163" s="293"/>
      <c r="H1163" s="272" t="s">
        <v>533</v>
      </c>
      <c r="I1163" s="321">
        <v>1.2749999999999999</v>
      </c>
      <c r="J1163" s="302">
        <f>VLOOKUP(C1163,COMPOSICAO!A:D,4,0)</f>
        <v>37.07</v>
      </c>
      <c r="K1163" s="289">
        <f>SUM(I1163*J1163)</f>
        <v>47.264249999999997</v>
      </c>
      <c r="N1163" s="45"/>
      <c r="O1163" s="45"/>
      <c r="P1163" s="45"/>
      <c r="Q1163" s="45"/>
      <c r="R1163" s="45"/>
      <c r="S1163" s="45"/>
      <c r="T1163" s="45"/>
      <c r="U1163" s="45"/>
      <c r="V1163" s="45"/>
      <c r="W1163" s="45"/>
      <c r="X1163" s="45"/>
    </row>
    <row r="1164" spans="1:24" ht="15" customHeight="1" thickTop="1" thickBot="1" x14ac:dyDescent="0.25">
      <c r="A1164" s="45"/>
      <c r="B1164" s="332" t="s">
        <v>525</v>
      </c>
      <c r="C1164" s="345">
        <v>3694</v>
      </c>
      <c r="D1164" s="274" t="s">
        <v>46</v>
      </c>
      <c r="E1164" s="274" t="s">
        <v>2738</v>
      </c>
      <c r="F1164" s="313" t="s">
        <v>1096</v>
      </c>
      <c r="G1164" s="295"/>
      <c r="H1164" s="275" t="s">
        <v>52</v>
      </c>
      <c r="I1164" s="322">
        <v>1</v>
      </c>
      <c r="J1164" s="290">
        <v>12.21</v>
      </c>
      <c r="K1164" s="290">
        <f t="shared" ref="K1164" si="40">SUM(J1164*I1164)</f>
        <v>12.21</v>
      </c>
      <c r="N1164" s="45"/>
      <c r="O1164" s="45"/>
      <c r="P1164" s="45"/>
      <c r="Q1164" s="45"/>
      <c r="R1164" s="45"/>
      <c r="S1164" s="45"/>
      <c r="T1164" s="45"/>
      <c r="U1164" s="45"/>
      <c r="V1164" s="45"/>
      <c r="W1164" s="45"/>
      <c r="X1164" s="45"/>
    </row>
    <row r="1165" spans="1:24" ht="15" customHeight="1" thickTop="1" thickBot="1" x14ac:dyDescent="0.25">
      <c r="A1165" s="45"/>
      <c r="B1165" s="307"/>
      <c r="C1165" s="307"/>
      <c r="D1165" s="291"/>
      <c r="E1165" s="291"/>
      <c r="F1165" s="304" t="s">
        <v>527</v>
      </c>
      <c r="G1165" s="300"/>
      <c r="H1165" s="291" t="s">
        <v>528</v>
      </c>
      <c r="I1165" s="323">
        <v>0</v>
      </c>
      <c r="J1165" s="291" t="s">
        <v>529</v>
      </c>
      <c r="K1165" s="292"/>
      <c r="N1165" s="45"/>
      <c r="O1165" s="45"/>
      <c r="P1165" s="45"/>
      <c r="Q1165" s="45"/>
      <c r="R1165" s="45"/>
      <c r="S1165" s="45"/>
      <c r="T1165" s="45"/>
      <c r="U1165" s="45"/>
      <c r="V1165" s="45"/>
      <c r="W1165" s="45"/>
      <c r="X1165" s="45"/>
    </row>
    <row r="1166" spans="1:24" ht="15" customHeight="1" thickTop="1" thickBot="1" x14ac:dyDescent="0.25">
      <c r="A1166" s="45"/>
      <c r="B1166" s="307"/>
      <c r="C1166" s="307"/>
      <c r="D1166" s="291"/>
      <c r="E1166" s="291"/>
      <c r="F1166" s="304" t="s">
        <v>530</v>
      </c>
      <c r="G1166" s="300"/>
      <c r="H1166" s="291"/>
      <c r="I1166" s="304" t="s">
        <v>531</v>
      </c>
      <c r="J1166" s="296"/>
      <c r="K1166" s="292"/>
      <c r="N1166" s="45"/>
      <c r="O1166" s="45"/>
      <c r="P1166" s="45"/>
      <c r="Q1166" s="45"/>
      <c r="R1166" s="45"/>
      <c r="S1166" s="45"/>
      <c r="T1166" s="45"/>
      <c r="U1166" s="45"/>
      <c r="V1166" s="45"/>
      <c r="W1166" s="45"/>
      <c r="X1166" s="45"/>
    </row>
    <row r="1167" spans="1:24" ht="15" customHeight="1" x14ac:dyDescent="0.2">
      <c r="A1167" s="45"/>
      <c r="B1167" s="308" t="s">
        <v>1136</v>
      </c>
      <c r="C1167" s="308"/>
      <c r="D1167" s="297"/>
      <c r="E1167" s="297"/>
      <c r="F1167" s="308"/>
      <c r="G1167" s="297"/>
      <c r="H1167" s="297"/>
      <c r="I1167" s="308"/>
      <c r="J1167" s="297"/>
      <c r="K1167" s="297"/>
      <c r="N1167" s="45"/>
      <c r="O1167" s="45"/>
      <c r="P1167" s="45"/>
      <c r="Q1167" s="45"/>
      <c r="R1167" s="45"/>
      <c r="S1167" s="45"/>
      <c r="T1167" s="45"/>
      <c r="U1167" s="45"/>
      <c r="V1167" s="45"/>
      <c r="W1167" s="45"/>
      <c r="X1167" s="45"/>
    </row>
    <row r="1168" spans="1:24" ht="15" customHeight="1" thickBot="1" x14ac:dyDescent="0.25">
      <c r="A1168" s="45"/>
      <c r="B1168" s="304" t="s">
        <v>1847</v>
      </c>
      <c r="C1168" s="304"/>
      <c r="D1168" s="304"/>
      <c r="E1168" s="304"/>
      <c r="F1168" s="304"/>
      <c r="G1168" s="304"/>
      <c r="H1168" s="304"/>
      <c r="I1168" s="304"/>
      <c r="J1168" s="304"/>
      <c r="K1168" s="304"/>
      <c r="N1168" s="45"/>
      <c r="O1168" s="45"/>
      <c r="P1168" s="45"/>
      <c r="Q1168" s="45"/>
      <c r="R1168" s="45"/>
      <c r="S1168" s="45"/>
      <c r="T1168" s="45"/>
      <c r="U1168" s="45"/>
      <c r="V1168" s="45"/>
      <c r="W1168" s="45"/>
      <c r="X1168" s="45"/>
    </row>
    <row r="1169" spans="1:24" ht="15" customHeight="1" thickTop="1" x14ac:dyDescent="0.2">
      <c r="A1169" s="45"/>
      <c r="B1169" s="314"/>
      <c r="C1169" s="314"/>
      <c r="D1169" s="301"/>
      <c r="E1169" s="301"/>
      <c r="F1169" s="314"/>
      <c r="G1169" s="301"/>
      <c r="H1169" s="301"/>
      <c r="I1169" s="314"/>
      <c r="J1169" s="301"/>
      <c r="K1169" s="301"/>
      <c r="N1169" s="45"/>
      <c r="O1169" s="45"/>
      <c r="P1169" s="45"/>
      <c r="Q1169" s="45"/>
      <c r="R1169" s="45"/>
      <c r="S1169" s="45"/>
      <c r="T1169" s="45"/>
      <c r="U1169" s="45"/>
      <c r="V1169" s="45"/>
      <c r="W1169" s="45"/>
      <c r="X1169" s="45"/>
    </row>
    <row r="1170" spans="1:24" ht="15" customHeight="1" thickTop="1" thickBot="1" x14ac:dyDescent="0.25">
      <c r="A1170" s="45"/>
      <c r="B1170" s="310" t="s">
        <v>2146</v>
      </c>
      <c r="C1170" s="310" t="s">
        <v>27</v>
      </c>
      <c r="D1170" s="298" t="s">
        <v>28</v>
      </c>
      <c r="E1170" s="298" t="s">
        <v>29</v>
      </c>
      <c r="F1170" s="310" t="s">
        <v>523</v>
      </c>
      <c r="G1170" s="298"/>
      <c r="H1170" s="298" t="s">
        <v>30</v>
      </c>
      <c r="I1170" s="310" t="s">
        <v>31</v>
      </c>
      <c r="J1170" s="298" t="s">
        <v>32</v>
      </c>
      <c r="K1170" s="298" t="s">
        <v>34</v>
      </c>
      <c r="N1170" s="45"/>
      <c r="O1170" s="45"/>
      <c r="P1170" s="45"/>
      <c r="Q1170" s="45"/>
      <c r="R1170" s="45"/>
      <c r="S1170" s="45"/>
      <c r="T1170" s="45"/>
      <c r="U1170" s="45"/>
      <c r="V1170" s="45"/>
      <c r="W1170" s="45"/>
      <c r="X1170" s="45"/>
    </row>
    <row r="1171" spans="1:24" ht="15" customHeight="1" thickTop="1" thickBot="1" x14ac:dyDescent="0.25">
      <c r="A1171" s="45"/>
      <c r="B1171" s="330" t="s">
        <v>524</v>
      </c>
      <c r="C1171" s="343" t="s">
        <v>1083</v>
      </c>
      <c r="D1171" s="285" t="s">
        <v>73</v>
      </c>
      <c r="E1171" s="285" t="s">
        <v>1084</v>
      </c>
      <c r="F1171" s="311" t="s">
        <v>552</v>
      </c>
      <c r="G1171" s="294"/>
      <c r="H1171" s="286" t="s">
        <v>52</v>
      </c>
      <c r="I1171" s="320">
        <v>1</v>
      </c>
      <c r="J1171" s="287">
        <f>SUM(K1172:K1175)</f>
        <v>2.2820999999999998</v>
      </c>
      <c r="K1171" s="287">
        <f>J1171*I1171</f>
        <v>2.2820999999999998</v>
      </c>
      <c r="N1171" s="45"/>
      <c r="O1171" s="45"/>
      <c r="P1171" s="45"/>
      <c r="Q1171" s="45"/>
      <c r="R1171" s="45"/>
      <c r="S1171" s="45"/>
      <c r="T1171" s="45"/>
      <c r="U1171" s="45"/>
      <c r="V1171" s="45"/>
      <c r="W1171" s="45"/>
      <c r="X1171" s="45"/>
    </row>
    <row r="1172" spans="1:24" ht="15" customHeight="1" thickTop="1" thickBot="1" x14ac:dyDescent="0.25">
      <c r="A1172" s="45"/>
      <c r="B1172" s="331" t="s">
        <v>535</v>
      </c>
      <c r="C1172" s="344">
        <v>88316</v>
      </c>
      <c r="D1172" s="271" t="s">
        <v>50</v>
      </c>
      <c r="E1172" s="271" t="s">
        <v>543</v>
      </c>
      <c r="F1172" s="312" t="s">
        <v>2641</v>
      </c>
      <c r="G1172" s="293"/>
      <c r="H1172" s="272" t="s">
        <v>533</v>
      </c>
      <c r="I1172" s="321">
        <v>0.01</v>
      </c>
      <c r="J1172" s="302">
        <f>VLOOKUP(C1172,COMPOSICAO!A:D,4,0)</f>
        <v>30.51</v>
      </c>
      <c r="K1172" s="289">
        <f>SUM(I1172*J1172)</f>
        <v>0.30510000000000004</v>
      </c>
      <c r="N1172" s="45"/>
      <c r="O1172" s="45"/>
      <c r="P1172" s="45"/>
      <c r="Q1172" s="45"/>
      <c r="R1172" s="45"/>
      <c r="S1172" s="45"/>
      <c r="T1172" s="45"/>
      <c r="U1172" s="45"/>
      <c r="V1172" s="45"/>
      <c r="W1172" s="45"/>
      <c r="X1172" s="45"/>
    </row>
    <row r="1173" spans="1:24" ht="15" customHeight="1" thickTop="1" thickBot="1" x14ac:dyDescent="0.25">
      <c r="A1173" s="45"/>
      <c r="B1173" s="331" t="s">
        <v>535</v>
      </c>
      <c r="C1173" s="344">
        <v>88264</v>
      </c>
      <c r="D1173" s="271" t="s">
        <v>50</v>
      </c>
      <c r="E1173" s="271" t="s">
        <v>541</v>
      </c>
      <c r="F1173" s="312" t="s">
        <v>2641</v>
      </c>
      <c r="G1173" s="293"/>
      <c r="H1173" s="272" t="s">
        <v>533</v>
      </c>
      <c r="I1173" s="321">
        <v>0.01</v>
      </c>
      <c r="J1173" s="302">
        <f>VLOOKUP(C1173,COMPOSICAO!A:D,4,0)</f>
        <v>38.700000000000003</v>
      </c>
      <c r="K1173" s="289">
        <f>SUM(I1173*J1173)</f>
        <v>0.38700000000000001</v>
      </c>
      <c r="N1173" s="45"/>
      <c r="O1173" s="45"/>
      <c r="P1173" s="45"/>
      <c r="Q1173" s="45"/>
      <c r="R1173" s="45"/>
      <c r="S1173" s="45"/>
      <c r="T1173" s="45"/>
      <c r="U1173" s="45"/>
      <c r="V1173" s="45"/>
      <c r="W1173" s="45"/>
      <c r="X1173" s="45"/>
    </row>
    <row r="1174" spans="1:24" ht="15" customHeight="1" thickTop="1" thickBot="1" x14ac:dyDescent="0.25">
      <c r="A1174" s="45"/>
      <c r="B1174" s="332" t="s">
        <v>525</v>
      </c>
      <c r="C1174" s="345">
        <v>10364</v>
      </c>
      <c r="D1174" s="274" t="s">
        <v>42</v>
      </c>
      <c r="E1174" s="274" t="s">
        <v>644</v>
      </c>
      <c r="F1174" s="313" t="s">
        <v>1096</v>
      </c>
      <c r="G1174" s="295"/>
      <c r="H1174" s="275" t="s">
        <v>231</v>
      </c>
      <c r="I1174" s="322">
        <v>1</v>
      </c>
      <c r="J1174" s="290">
        <v>0.79</v>
      </c>
      <c r="K1174" s="290">
        <f t="shared" ref="K1174:K1175" si="41">SUM(J1174*I1174)</f>
        <v>0.79</v>
      </c>
      <c r="N1174" s="45"/>
      <c r="O1174" s="45"/>
      <c r="P1174" s="45"/>
      <c r="Q1174" s="45"/>
      <c r="R1174" s="45"/>
      <c r="S1174" s="45"/>
      <c r="T1174" s="45"/>
      <c r="U1174" s="45"/>
      <c r="V1174" s="45"/>
      <c r="W1174" s="45"/>
      <c r="X1174" s="45"/>
    </row>
    <row r="1175" spans="1:24" ht="15" customHeight="1" thickTop="1" thickBot="1" x14ac:dyDescent="0.25">
      <c r="A1175" s="45"/>
      <c r="B1175" s="332" t="s">
        <v>525</v>
      </c>
      <c r="C1175" s="345">
        <v>10366</v>
      </c>
      <c r="D1175" s="274" t="s">
        <v>42</v>
      </c>
      <c r="E1175" s="274" t="s">
        <v>645</v>
      </c>
      <c r="F1175" s="313" t="s">
        <v>1096</v>
      </c>
      <c r="G1175" s="295"/>
      <c r="H1175" s="275" t="s">
        <v>231</v>
      </c>
      <c r="I1175" s="322">
        <v>1</v>
      </c>
      <c r="J1175" s="290">
        <v>0.8</v>
      </c>
      <c r="K1175" s="290">
        <f t="shared" si="41"/>
        <v>0.8</v>
      </c>
      <c r="N1175" s="45"/>
      <c r="O1175" s="45"/>
      <c r="P1175" s="45"/>
      <c r="Q1175" s="45"/>
      <c r="R1175" s="45"/>
      <c r="S1175" s="45"/>
      <c r="T1175" s="45"/>
      <c r="U1175" s="45"/>
      <c r="V1175" s="45"/>
      <c r="W1175" s="45"/>
      <c r="X1175" s="45"/>
    </row>
    <row r="1176" spans="1:24" ht="49.15" customHeight="1" thickTop="1" thickBot="1" x14ac:dyDescent="0.25">
      <c r="A1176" s="45"/>
      <c r="B1176" s="307"/>
      <c r="C1176" s="307"/>
      <c r="D1176" s="291"/>
      <c r="E1176" s="291"/>
      <c r="F1176" s="304" t="s">
        <v>527</v>
      </c>
      <c r="G1176" s="300"/>
      <c r="H1176" s="291" t="s">
        <v>528</v>
      </c>
      <c r="I1176" s="323">
        <v>0</v>
      </c>
      <c r="J1176" s="291" t="s">
        <v>529</v>
      </c>
      <c r="K1176" s="292"/>
      <c r="N1176" s="45"/>
      <c r="O1176" s="45"/>
      <c r="P1176" s="45"/>
      <c r="Q1176" s="45"/>
      <c r="R1176" s="45"/>
      <c r="S1176" s="45"/>
      <c r="T1176" s="45"/>
      <c r="U1176" s="45"/>
      <c r="V1176" s="45"/>
      <c r="W1176" s="45"/>
      <c r="X1176" s="45"/>
    </row>
    <row r="1177" spans="1:24" ht="15" customHeight="1" thickTop="1" thickBot="1" x14ac:dyDescent="0.25">
      <c r="A1177" s="45"/>
      <c r="B1177" s="307"/>
      <c r="C1177" s="307"/>
      <c r="D1177" s="291"/>
      <c r="E1177" s="291"/>
      <c r="F1177" s="307" t="s">
        <v>530</v>
      </c>
      <c r="G1177" s="292"/>
      <c r="H1177" s="291"/>
      <c r="I1177" s="304" t="s">
        <v>531</v>
      </c>
      <c r="J1177" s="296"/>
      <c r="K1177" s="292"/>
      <c r="N1177" s="45"/>
      <c r="O1177" s="45"/>
      <c r="P1177" s="45"/>
      <c r="Q1177" s="45"/>
      <c r="R1177" s="45"/>
      <c r="S1177" s="45"/>
      <c r="T1177" s="45"/>
      <c r="U1177" s="45"/>
      <c r="V1177" s="45"/>
      <c r="W1177" s="45"/>
      <c r="X1177" s="45"/>
    </row>
    <row r="1178" spans="1:24" ht="15" customHeight="1" x14ac:dyDescent="0.2">
      <c r="A1178" s="45"/>
      <c r="B1178" s="308" t="s">
        <v>1136</v>
      </c>
      <c r="C1178" s="308"/>
      <c r="D1178" s="297"/>
      <c r="E1178" s="297"/>
      <c r="F1178" s="308"/>
      <c r="G1178" s="297"/>
      <c r="H1178" s="297"/>
      <c r="I1178" s="308"/>
      <c r="J1178" s="297"/>
      <c r="K1178" s="297"/>
      <c r="N1178" s="45"/>
      <c r="O1178" s="45"/>
      <c r="P1178" s="45"/>
      <c r="Q1178" s="45"/>
      <c r="R1178" s="45"/>
      <c r="S1178" s="45"/>
      <c r="T1178" s="45"/>
      <c r="U1178" s="45"/>
      <c r="V1178" s="45"/>
      <c r="W1178" s="45"/>
      <c r="X1178" s="45"/>
    </row>
    <row r="1179" spans="1:24" ht="15" customHeight="1" thickBot="1" x14ac:dyDescent="0.25">
      <c r="A1179" s="45"/>
      <c r="B1179" s="304" t="s">
        <v>1190</v>
      </c>
      <c r="C1179" s="304"/>
      <c r="D1179" s="304"/>
      <c r="E1179" s="304"/>
      <c r="F1179" s="304"/>
      <c r="G1179" s="304"/>
      <c r="H1179" s="304"/>
      <c r="I1179" s="304"/>
      <c r="J1179" s="304"/>
      <c r="K1179" s="304"/>
      <c r="N1179" s="45"/>
      <c r="O1179" s="45"/>
      <c r="P1179" s="45"/>
      <c r="Q1179" s="45"/>
      <c r="R1179" s="45"/>
      <c r="S1179" s="45"/>
      <c r="T1179" s="45"/>
      <c r="U1179" s="45"/>
      <c r="V1179" s="45"/>
      <c r="W1179" s="45"/>
      <c r="X1179" s="45"/>
    </row>
    <row r="1180" spans="1:24" ht="15" customHeight="1" thickTop="1" x14ac:dyDescent="0.2">
      <c r="A1180" s="45"/>
      <c r="B1180" s="309"/>
      <c r="C1180" s="309"/>
      <c r="D1180" s="288"/>
      <c r="E1180" s="288"/>
      <c r="F1180" s="314"/>
      <c r="G1180" s="301"/>
      <c r="H1180" s="288"/>
      <c r="I1180" s="309"/>
      <c r="J1180" s="288"/>
      <c r="K1180" s="288"/>
      <c r="N1180" s="45"/>
      <c r="O1180" s="45"/>
      <c r="P1180" s="45"/>
      <c r="Q1180" s="45"/>
      <c r="R1180" s="45"/>
      <c r="S1180" s="45"/>
      <c r="T1180" s="45"/>
      <c r="U1180" s="45"/>
      <c r="V1180" s="45"/>
      <c r="W1180" s="45"/>
      <c r="X1180" s="45"/>
    </row>
    <row r="1181" spans="1:24" ht="15" customHeight="1" thickTop="1" thickBot="1" x14ac:dyDescent="0.25">
      <c r="A1181" s="45"/>
      <c r="B1181" s="329" t="s">
        <v>2151</v>
      </c>
      <c r="C1181" s="319" t="s">
        <v>27</v>
      </c>
      <c r="D1181" s="282" t="s">
        <v>28</v>
      </c>
      <c r="E1181" s="282" t="s">
        <v>29</v>
      </c>
      <c r="F1181" s="310" t="s">
        <v>523</v>
      </c>
      <c r="G1181" s="298"/>
      <c r="H1181" s="283" t="s">
        <v>30</v>
      </c>
      <c r="I1181" s="319" t="s">
        <v>31</v>
      </c>
      <c r="J1181" s="284" t="s">
        <v>32</v>
      </c>
      <c r="K1181" s="284" t="s">
        <v>34</v>
      </c>
      <c r="N1181" s="45"/>
      <c r="O1181" s="45"/>
      <c r="P1181" s="45"/>
      <c r="Q1181" s="45"/>
      <c r="R1181" s="45"/>
      <c r="S1181" s="45"/>
      <c r="T1181" s="45"/>
      <c r="U1181" s="45"/>
      <c r="V1181" s="45"/>
      <c r="W1181" s="45"/>
      <c r="X1181" s="45"/>
    </row>
    <row r="1182" spans="1:24" ht="15" customHeight="1" thickTop="1" thickBot="1" x14ac:dyDescent="0.25">
      <c r="A1182" s="45"/>
      <c r="B1182" s="330" t="s">
        <v>524</v>
      </c>
      <c r="C1182" s="343" t="s">
        <v>1033</v>
      </c>
      <c r="D1182" s="285" t="s">
        <v>73</v>
      </c>
      <c r="E1182" s="285" t="s">
        <v>420</v>
      </c>
      <c r="F1182" s="311" t="s">
        <v>552</v>
      </c>
      <c r="G1182" s="294"/>
      <c r="H1182" s="286" t="s">
        <v>419</v>
      </c>
      <c r="I1182" s="320">
        <v>1</v>
      </c>
      <c r="J1182" s="287">
        <f>SUM(K1183:K1186)</f>
        <v>8.1184800000000017</v>
      </c>
      <c r="K1182" s="287">
        <f>J1182*I1182</f>
        <v>8.1184800000000017</v>
      </c>
      <c r="N1182" s="45"/>
      <c r="O1182" s="45"/>
      <c r="P1182" s="45"/>
      <c r="Q1182" s="45"/>
      <c r="R1182" s="45"/>
      <c r="S1182" s="45"/>
      <c r="T1182" s="45"/>
      <c r="U1182" s="45"/>
      <c r="V1182" s="45"/>
      <c r="W1182" s="45"/>
      <c r="X1182" s="45"/>
    </row>
    <row r="1183" spans="1:24" ht="15" customHeight="1" thickTop="1" thickBot="1" x14ac:dyDescent="0.25">
      <c r="A1183" s="45"/>
      <c r="B1183" s="331" t="s">
        <v>535</v>
      </c>
      <c r="C1183" s="344">
        <v>88247</v>
      </c>
      <c r="D1183" s="271" t="s">
        <v>50</v>
      </c>
      <c r="E1183" s="271" t="s">
        <v>540</v>
      </c>
      <c r="F1183" s="312" t="s">
        <v>2641</v>
      </c>
      <c r="G1183" s="293"/>
      <c r="H1183" s="272" t="s">
        <v>533</v>
      </c>
      <c r="I1183" s="321">
        <v>0.109</v>
      </c>
      <c r="J1183" s="302">
        <f>VLOOKUP(C1183,COMPOSICAO!A:D,4,0)</f>
        <v>32.020000000000003</v>
      </c>
      <c r="K1183" s="289">
        <f>SUM(I1183*J1183)</f>
        <v>3.4901800000000005</v>
      </c>
      <c r="N1183" s="45"/>
      <c r="O1183" s="45"/>
      <c r="P1183" s="45"/>
      <c r="Q1183" s="45"/>
      <c r="R1183" s="45"/>
      <c r="S1183" s="45"/>
      <c r="T1183" s="45"/>
      <c r="U1183" s="45"/>
      <c r="V1183" s="45"/>
      <c r="W1183" s="45"/>
      <c r="X1183" s="45"/>
    </row>
    <row r="1184" spans="1:24" ht="15" customHeight="1" thickTop="1" thickBot="1" x14ac:dyDescent="0.25">
      <c r="A1184" s="45"/>
      <c r="B1184" s="331" t="s">
        <v>535</v>
      </c>
      <c r="C1184" s="344">
        <v>88264</v>
      </c>
      <c r="D1184" s="271" t="s">
        <v>50</v>
      </c>
      <c r="E1184" s="271" t="s">
        <v>541</v>
      </c>
      <c r="F1184" s="312" t="s">
        <v>2641</v>
      </c>
      <c r="G1184" s="293"/>
      <c r="H1184" s="272" t="s">
        <v>533</v>
      </c>
      <c r="I1184" s="321">
        <v>0.109</v>
      </c>
      <c r="J1184" s="302">
        <f>VLOOKUP(C1184,COMPOSICAO!A:D,4,0)</f>
        <v>38.700000000000003</v>
      </c>
      <c r="K1184" s="289">
        <f>SUM(I1184*J1184)</f>
        <v>4.2183000000000002</v>
      </c>
      <c r="N1184" s="45"/>
      <c r="O1184" s="45"/>
      <c r="P1184" s="45"/>
      <c r="Q1184" s="45"/>
      <c r="R1184" s="45"/>
      <c r="S1184" s="45"/>
      <c r="T1184" s="45"/>
      <c r="U1184" s="45"/>
      <c r="V1184" s="45"/>
      <c r="W1184" s="45"/>
      <c r="X1184" s="45"/>
    </row>
    <row r="1185" spans="1:24" ht="15" customHeight="1" thickTop="1" thickBot="1" x14ac:dyDescent="0.25">
      <c r="A1185" s="45"/>
      <c r="B1185" s="332" t="s">
        <v>525</v>
      </c>
      <c r="C1185" s="345">
        <v>28055</v>
      </c>
      <c r="D1185" s="274" t="s">
        <v>46</v>
      </c>
      <c r="E1185" s="274" t="s">
        <v>850</v>
      </c>
      <c r="F1185" s="313" t="s">
        <v>1096</v>
      </c>
      <c r="G1185" s="295"/>
      <c r="H1185" s="275" t="s">
        <v>52</v>
      </c>
      <c r="I1185" s="322">
        <v>1</v>
      </c>
      <c r="J1185" s="290">
        <v>0.16</v>
      </c>
      <c r="K1185" s="290">
        <f t="shared" ref="K1185:K1186" si="42">SUM(J1185*I1185)</f>
        <v>0.16</v>
      </c>
      <c r="N1185" s="45"/>
      <c r="O1185" s="45"/>
      <c r="P1185" s="45"/>
      <c r="Q1185" s="45"/>
      <c r="R1185" s="45"/>
      <c r="S1185" s="45"/>
      <c r="T1185" s="45"/>
      <c r="U1185" s="45"/>
      <c r="V1185" s="45"/>
      <c r="W1185" s="45"/>
      <c r="X1185" s="45"/>
    </row>
    <row r="1186" spans="1:24" ht="15" customHeight="1" thickTop="1" thickBot="1" x14ac:dyDescent="0.25">
      <c r="A1186" s="45"/>
      <c r="B1186" s="332" t="s">
        <v>525</v>
      </c>
      <c r="C1186" s="345">
        <v>4342</v>
      </c>
      <c r="D1186" s="274" t="s">
        <v>50</v>
      </c>
      <c r="E1186" s="274" t="s">
        <v>1123</v>
      </c>
      <c r="F1186" s="313" t="s">
        <v>1096</v>
      </c>
      <c r="G1186" s="295"/>
      <c r="H1186" s="275" t="s">
        <v>52</v>
      </c>
      <c r="I1186" s="325">
        <v>1</v>
      </c>
      <c r="J1186" s="303">
        <v>0.25</v>
      </c>
      <c r="K1186" s="290">
        <f t="shared" si="42"/>
        <v>0.25</v>
      </c>
      <c r="N1186" s="45"/>
      <c r="O1186" s="45"/>
      <c r="P1186" s="45"/>
      <c r="Q1186" s="45"/>
      <c r="R1186" s="45"/>
      <c r="S1186" s="45"/>
      <c r="T1186" s="45"/>
      <c r="U1186" s="45"/>
      <c r="V1186" s="45"/>
      <c r="W1186" s="45"/>
      <c r="X1186" s="45"/>
    </row>
    <row r="1187" spans="1:24" ht="15" customHeight="1" thickTop="1" thickBot="1" x14ac:dyDescent="0.25">
      <c r="A1187" s="45"/>
      <c r="B1187" s="307"/>
      <c r="C1187" s="307"/>
      <c r="D1187" s="291"/>
      <c r="E1187" s="291"/>
      <c r="F1187" s="307" t="s">
        <v>527</v>
      </c>
      <c r="G1187" s="292"/>
      <c r="H1187" s="291" t="s">
        <v>528</v>
      </c>
      <c r="I1187" s="327">
        <v>0</v>
      </c>
      <c r="J1187" s="296" t="s">
        <v>529</v>
      </c>
      <c r="K1187" s="292"/>
      <c r="N1187" s="45"/>
      <c r="O1187" s="45"/>
      <c r="P1187" s="45"/>
      <c r="Q1187" s="45"/>
      <c r="R1187" s="45"/>
      <c r="S1187" s="45"/>
      <c r="T1187" s="45"/>
      <c r="U1187" s="45"/>
      <c r="V1187" s="45"/>
      <c r="W1187" s="45"/>
      <c r="X1187" s="45"/>
    </row>
    <row r="1188" spans="1:24" ht="15" customHeight="1" thickTop="1" thickBot="1" x14ac:dyDescent="0.25">
      <c r="A1188" s="45"/>
      <c r="B1188" s="304"/>
      <c r="C1188" s="304"/>
      <c r="D1188" s="296"/>
      <c r="E1188" s="296"/>
      <c r="F1188" s="304" t="s">
        <v>530</v>
      </c>
      <c r="G1188" s="300"/>
      <c r="H1188" s="296"/>
      <c r="I1188" s="304" t="s">
        <v>531</v>
      </c>
      <c r="J1188" s="296"/>
      <c r="K1188" s="300"/>
      <c r="N1188" s="45"/>
      <c r="O1188" s="45"/>
      <c r="P1188" s="45"/>
      <c r="Q1188" s="45"/>
      <c r="R1188" s="45"/>
      <c r="S1188" s="45"/>
      <c r="T1188" s="45"/>
      <c r="U1188" s="45"/>
      <c r="V1188" s="45"/>
      <c r="W1188" s="45"/>
      <c r="X1188" s="45"/>
    </row>
    <row r="1189" spans="1:24" ht="15" customHeight="1" x14ac:dyDescent="0.2">
      <c r="A1189" s="45"/>
      <c r="B1189" s="308" t="s">
        <v>1136</v>
      </c>
      <c r="C1189" s="308"/>
      <c r="D1189" s="297"/>
      <c r="E1189" s="297"/>
      <c r="F1189" s="308"/>
      <c r="G1189" s="297"/>
      <c r="H1189" s="297"/>
      <c r="I1189" s="308"/>
      <c r="J1189" s="297"/>
      <c r="K1189" s="297"/>
      <c r="N1189" s="45"/>
      <c r="O1189" s="45"/>
      <c r="P1189" s="45"/>
      <c r="Q1189" s="45"/>
      <c r="R1189" s="45"/>
      <c r="S1189" s="45"/>
      <c r="T1189" s="45"/>
      <c r="U1189" s="45"/>
      <c r="V1189" s="45"/>
      <c r="W1189" s="45"/>
      <c r="X1189" s="45"/>
    </row>
    <row r="1190" spans="1:24" ht="15" customHeight="1" thickBot="1" x14ac:dyDescent="0.25">
      <c r="A1190" s="45"/>
      <c r="B1190" s="304" t="s">
        <v>1192</v>
      </c>
      <c r="C1190" s="304"/>
      <c r="D1190" s="304"/>
      <c r="E1190" s="304"/>
      <c r="F1190" s="304"/>
      <c r="G1190" s="304"/>
      <c r="H1190" s="304"/>
      <c r="I1190" s="304"/>
      <c r="J1190" s="304"/>
      <c r="K1190" s="304"/>
      <c r="N1190" s="45"/>
      <c r="O1190" s="45"/>
      <c r="P1190" s="45"/>
      <c r="Q1190" s="45"/>
      <c r="R1190" s="45"/>
      <c r="S1190" s="45"/>
      <c r="T1190" s="45"/>
      <c r="U1190" s="45"/>
      <c r="V1190" s="45"/>
      <c r="W1190" s="45"/>
      <c r="X1190" s="45"/>
    </row>
    <row r="1191" spans="1:24" ht="15" customHeight="1" thickTop="1" x14ac:dyDescent="0.2">
      <c r="A1191" s="45"/>
      <c r="B1191" s="309"/>
      <c r="C1191" s="309"/>
      <c r="D1191" s="288"/>
      <c r="E1191" s="288"/>
      <c r="F1191" s="314"/>
      <c r="G1191" s="301"/>
      <c r="H1191" s="288"/>
      <c r="I1191" s="309"/>
      <c r="J1191" s="288"/>
      <c r="K1191" s="288"/>
      <c r="N1191" s="45"/>
      <c r="O1191" s="45"/>
      <c r="P1191" s="45"/>
      <c r="Q1191" s="45"/>
      <c r="R1191" s="45"/>
      <c r="S1191" s="45"/>
      <c r="T1191" s="45"/>
      <c r="U1191" s="45"/>
      <c r="V1191" s="45"/>
      <c r="W1191" s="45"/>
      <c r="X1191" s="45"/>
    </row>
    <row r="1192" spans="1:24" ht="15" customHeight="1" thickTop="1" thickBot="1" x14ac:dyDescent="0.25">
      <c r="A1192" s="45"/>
      <c r="B1192" s="329" t="s">
        <v>2152</v>
      </c>
      <c r="C1192" s="319" t="s">
        <v>27</v>
      </c>
      <c r="D1192" s="282" t="s">
        <v>28</v>
      </c>
      <c r="E1192" s="282" t="s">
        <v>29</v>
      </c>
      <c r="F1192" s="310" t="s">
        <v>523</v>
      </c>
      <c r="G1192" s="298"/>
      <c r="H1192" s="283" t="s">
        <v>30</v>
      </c>
      <c r="I1192" s="319" t="s">
        <v>31</v>
      </c>
      <c r="J1192" s="284" t="s">
        <v>32</v>
      </c>
      <c r="K1192" s="284" t="s">
        <v>34</v>
      </c>
      <c r="N1192" s="45"/>
      <c r="O1192" s="45"/>
      <c r="P1192" s="45"/>
      <c r="Q1192" s="45"/>
      <c r="R1192" s="45"/>
      <c r="S1192" s="45"/>
      <c r="T1192" s="45"/>
      <c r="U1192" s="45"/>
      <c r="V1192" s="45"/>
      <c r="W1192" s="45"/>
      <c r="X1192" s="45"/>
    </row>
    <row r="1193" spans="1:24" ht="15" customHeight="1" thickTop="1" thickBot="1" x14ac:dyDescent="0.25">
      <c r="A1193" s="45"/>
      <c r="B1193" s="330" t="s">
        <v>524</v>
      </c>
      <c r="C1193" s="343" t="s">
        <v>1584</v>
      </c>
      <c r="D1193" s="285" t="s">
        <v>73</v>
      </c>
      <c r="E1193" s="285" t="s">
        <v>1585</v>
      </c>
      <c r="F1193" s="311" t="s">
        <v>539</v>
      </c>
      <c r="G1193" s="294"/>
      <c r="H1193" s="286" t="s">
        <v>52</v>
      </c>
      <c r="I1193" s="320">
        <v>1</v>
      </c>
      <c r="J1193" s="287">
        <f>SUM(K1194:K1196)</f>
        <v>0.84210000000000007</v>
      </c>
      <c r="K1193" s="287">
        <f>J1193*I1193</f>
        <v>0.84210000000000007</v>
      </c>
      <c r="N1193" s="45"/>
      <c r="O1193" s="45"/>
      <c r="P1193" s="45"/>
      <c r="Q1193" s="45"/>
      <c r="R1193" s="45"/>
      <c r="S1193" s="45"/>
      <c r="T1193" s="45"/>
      <c r="U1193" s="45"/>
      <c r="V1193" s="45"/>
      <c r="W1193" s="45"/>
      <c r="X1193" s="45"/>
    </row>
    <row r="1194" spans="1:24" ht="15" customHeight="1" thickTop="1" thickBot="1" x14ac:dyDescent="0.25">
      <c r="A1194" s="45"/>
      <c r="B1194" s="331" t="s">
        <v>535</v>
      </c>
      <c r="C1194" s="344">
        <v>88316</v>
      </c>
      <c r="D1194" s="271" t="s">
        <v>50</v>
      </c>
      <c r="E1194" s="271" t="s">
        <v>543</v>
      </c>
      <c r="F1194" s="312" t="s">
        <v>2641</v>
      </c>
      <c r="G1194" s="293"/>
      <c r="H1194" s="272" t="s">
        <v>533</v>
      </c>
      <c r="I1194" s="321">
        <v>0.01</v>
      </c>
      <c r="J1194" s="302">
        <f>VLOOKUP(C1194,COMPOSICAO!A:D,4,0)</f>
        <v>30.51</v>
      </c>
      <c r="K1194" s="289">
        <f>SUM(I1194*J1194)</f>
        <v>0.30510000000000004</v>
      </c>
      <c r="N1194" s="45"/>
      <c r="O1194" s="45"/>
      <c r="P1194" s="45"/>
      <c r="Q1194" s="45"/>
      <c r="R1194" s="45"/>
      <c r="S1194" s="45"/>
      <c r="T1194" s="45"/>
      <c r="U1194" s="45"/>
      <c r="V1194" s="45"/>
      <c r="W1194" s="45"/>
      <c r="X1194" s="45"/>
    </row>
    <row r="1195" spans="1:24" ht="15" customHeight="1" thickTop="1" thickBot="1" x14ac:dyDescent="0.25">
      <c r="A1195" s="45"/>
      <c r="B1195" s="331" t="s">
        <v>535</v>
      </c>
      <c r="C1195" s="344">
        <v>88264</v>
      </c>
      <c r="D1195" s="271" t="s">
        <v>50</v>
      </c>
      <c r="E1195" s="271" t="s">
        <v>541</v>
      </c>
      <c r="F1195" s="312" t="s">
        <v>2641</v>
      </c>
      <c r="G1195" s="293"/>
      <c r="H1195" s="272" t="s">
        <v>533</v>
      </c>
      <c r="I1195" s="324">
        <v>0.01</v>
      </c>
      <c r="J1195" s="302">
        <f>VLOOKUP(C1195,COMPOSICAO!A:D,4,0)</f>
        <v>38.700000000000003</v>
      </c>
      <c r="K1195" s="289">
        <f>SUM(I1195*J1195)</f>
        <v>0.38700000000000001</v>
      </c>
      <c r="N1195" s="45"/>
      <c r="O1195" s="45"/>
      <c r="P1195" s="45"/>
      <c r="Q1195" s="45"/>
      <c r="R1195" s="45"/>
      <c r="S1195" s="45"/>
      <c r="T1195" s="45"/>
      <c r="U1195" s="45"/>
      <c r="V1195" s="45"/>
      <c r="W1195" s="45"/>
      <c r="X1195" s="45"/>
    </row>
    <row r="1196" spans="1:24" ht="15" customHeight="1" thickTop="1" thickBot="1" x14ac:dyDescent="0.25">
      <c r="A1196" s="45"/>
      <c r="B1196" s="313" t="s">
        <v>525</v>
      </c>
      <c r="C1196" s="313">
        <v>4419</v>
      </c>
      <c r="D1196" s="295" t="s">
        <v>42</v>
      </c>
      <c r="E1196" s="295" t="s">
        <v>1848</v>
      </c>
      <c r="F1196" s="313" t="s">
        <v>1096</v>
      </c>
      <c r="G1196" s="295"/>
      <c r="H1196" s="295" t="s">
        <v>231</v>
      </c>
      <c r="I1196" s="325">
        <v>1</v>
      </c>
      <c r="J1196" s="303">
        <v>0.15</v>
      </c>
      <c r="K1196" s="290">
        <f t="shared" ref="K1196" si="43">SUM(J1196*I1196)</f>
        <v>0.15</v>
      </c>
      <c r="N1196" s="45"/>
      <c r="O1196" s="45"/>
      <c r="P1196" s="45"/>
      <c r="Q1196" s="45"/>
      <c r="R1196" s="45"/>
      <c r="S1196" s="45"/>
      <c r="T1196" s="45"/>
      <c r="U1196" s="45"/>
      <c r="V1196" s="45"/>
      <c r="W1196" s="45"/>
      <c r="X1196" s="45"/>
    </row>
    <row r="1197" spans="1:24" ht="15" customHeight="1" thickTop="1" thickBot="1" x14ac:dyDescent="0.25">
      <c r="A1197" s="45"/>
      <c r="B1197" s="304"/>
      <c r="C1197" s="304"/>
      <c r="D1197" s="296"/>
      <c r="E1197" s="296"/>
      <c r="F1197" s="304" t="s">
        <v>527</v>
      </c>
      <c r="G1197" s="300"/>
      <c r="H1197" s="296" t="s">
        <v>528</v>
      </c>
      <c r="I1197" s="327">
        <v>0</v>
      </c>
      <c r="J1197" s="296" t="s">
        <v>529</v>
      </c>
      <c r="K1197" s="300"/>
      <c r="N1197" s="45"/>
      <c r="O1197" s="45"/>
      <c r="P1197" s="45"/>
      <c r="Q1197" s="45"/>
      <c r="R1197" s="45"/>
      <c r="S1197" s="45"/>
      <c r="T1197" s="45"/>
      <c r="U1197" s="45"/>
      <c r="V1197" s="45"/>
      <c r="W1197" s="45"/>
      <c r="X1197" s="45"/>
    </row>
    <row r="1198" spans="1:24" ht="15" customHeight="1" thickTop="1" thickBot="1" x14ac:dyDescent="0.25">
      <c r="A1198" s="45"/>
      <c r="B1198" s="307"/>
      <c r="C1198" s="307"/>
      <c r="D1198" s="291"/>
      <c r="E1198" s="291"/>
      <c r="F1198" s="307" t="s">
        <v>530</v>
      </c>
      <c r="G1198" s="292"/>
      <c r="H1198" s="291"/>
      <c r="I1198" s="304" t="s">
        <v>531</v>
      </c>
      <c r="J1198" s="296"/>
      <c r="K1198" s="292"/>
      <c r="N1198" s="45"/>
      <c r="O1198" s="45"/>
      <c r="P1198" s="45"/>
      <c r="Q1198" s="45"/>
      <c r="R1198" s="45"/>
      <c r="S1198" s="45"/>
      <c r="T1198" s="45"/>
      <c r="U1198" s="45"/>
      <c r="V1198" s="45"/>
      <c r="W1198" s="45"/>
      <c r="X1198" s="45"/>
    </row>
    <row r="1199" spans="1:24" ht="15" customHeight="1" x14ac:dyDescent="0.2">
      <c r="A1199" s="45"/>
      <c r="B1199" s="308" t="s">
        <v>1136</v>
      </c>
      <c r="C1199" s="308"/>
      <c r="D1199" s="297"/>
      <c r="E1199" s="297"/>
      <c r="F1199" s="308"/>
      <c r="G1199" s="297"/>
      <c r="H1199" s="297"/>
      <c r="I1199" s="308"/>
      <c r="J1199" s="297"/>
      <c r="K1199" s="297"/>
      <c r="N1199" s="45"/>
      <c r="O1199" s="45"/>
      <c r="P1199" s="45"/>
      <c r="Q1199" s="45"/>
      <c r="R1199" s="45"/>
      <c r="S1199" s="45"/>
      <c r="T1199" s="45"/>
      <c r="U1199" s="45"/>
      <c r="V1199" s="45"/>
      <c r="W1199" s="45"/>
      <c r="X1199" s="45"/>
    </row>
    <row r="1200" spans="1:24" ht="15" customHeight="1" thickBot="1" x14ac:dyDescent="0.25">
      <c r="A1200" s="45"/>
      <c r="B1200" s="304" t="s">
        <v>1849</v>
      </c>
      <c r="C1200" s="304"/>
      <c r="D1200" s="304"/>
      <c r="E1200" s="304"/>
      <c r="F1200" s="304"/>
      <c r="G1200" s="304"/>
      <c r="H1200" s="304"/>
      <c r="I1200" s="304"/>
      <c r="J1200" s="304"/>
      <c r="K1200" s="304"/>
      <c r="N1200" s="45"/>
      <c r="O1200" s="45"/>
      <c r="P1200" s="45"/>
      <c r="Q1200" s="45"/>
      <c r="R1200" s="45"/>
      <c r="S1200" s="45"/>
      <c r="T1200" s="45"/>
      <c r="U1200" s="45"/>
      <c r="V1200" s="45"/>
      <c r="W1200" s="45"/>
      <c r="X1200" s="45"/>
    </row>
    <row r="1201" spans="1:24" ht="15" customHeight="1" thickTop="1" x14ac:dyDescent="0.2">
      <c r="A1201" s="45"/>
      <c r="B1201" s="309"/>
      <c r="C1201" s="309"/>
      <c r="D1201" s="288"/>
      <c r="E1201" s="288"/>
      <c r="F1201" s="314"/>
      <c r="G1201" s="301"/>
      <c r="H1201" s="288"/>
      <c r="I1201" s="309"/>
      <c r="J1201" s="288"/>
      <c r="K1201" s="288"/>
      <c r="N1201" s="45"/>
      <c r="O1201" s="45"/>
      <c r="P1201" s="45"/>
      <c r="Q1201" s="45"/>
      <c r="R1201" s="45"/>
      <c r="S1201" s="45"/>
      <c r="T1201" s="45"/>
      <c r="U1201" s="45"/>
      <c r="V1201" s="45"/>
      <c r="W1201" s="45"/>
      <c r="X1201" s="45"/>
    </row>
    <row r="1202" spans="1:24" ht="15" customHeight="1" thickTop="1" thickBot="1" x14ac:dyDescent="0.25">
      <c r="A1202" s="45"/>
      <c r="B1202" s="329" t="s">
        <v>2153</v>
      </c>
      <c r="C1202" s="319" t="s">
        <v>27</v>
      </c>
      <c r="D1202" s="282" t="s">
        <v>28</v>
      </c>
      <c r="E1202" s="282" t="s">
        <v>29</v>
      </c>
      <c r="F1202" s="310" t="s">
        <v>523</v>
      </c>
      <c r="G1202" s="298"/>
      <c r="H1202" s="283" t="s">
        <v>30</v>
      </c>
      <c r="I1202" s="319" t="s">
        <v>31</v>
      </c>
      <c r="J1202" s="284" t="s">
        <v>32</v>
      </c>
      <c r="K1202" s="284" t="s">
        <v>34</v>
      </c>
      <c r="N1202" s="45"/>
      <c r="O1202" s="45"/>
      <c r="P1202" s="45"/>
      <c r="Q1202" s="45"/>
      <c r="R1202" s="45"/>
      <c r="S1202" s="45"/>
      <c r="T1202" s="45"/>
      <c r="U1202" s="45"/>
      <c r="V1202" s="45"/>
      <c r="W1202" s="45"/>
      <c r="X1202" s="45"/>
    </row>
    <row r="1203" spans="1:24" ht="15" customHeight="1" thickTop="1" thickBot="1" x14ac:dyDescent="0.25">
      <c r="A1203" s="45"/>
      <c r="B1203" s="330" t="s">
        <v>524</v>
      </c>
      <c r="C1203" s="343" t="s">
        <v>1587</v>
      </c>
      <c r="D1203" s="285" t="s">
        <v>73</v>
      </c>
      <c r="E1203" s="285" t="s">
        <v>2364</v>
      </c>
      <c r="F1203" s="311" t="s">
        <v>539</v>
      </c>
      <c r="G1203" s="294"/>
      <c r="H1203" s="286" t="s">
        <v>52</v>
      </c>
      <c r="I1203" s="320">
        <v>1</v>
      </c>
      <c r="J1203" s="287">
        <f>SUM(K1204:K1206)</f>
        <v>7.5810000000000013</v>
      </c>
      <c r="K1203" s="287">
        <f>J1203*I1203</f>
        <v>7.5810000000000013</v>
      </c>
      <c r="N1203" s="45"/>
      <c r="O1203" s="45"/>
      <c r="P1203" s="45"/>
      <c r="Q1203" s="45"/>
      <c r="R1203" s="45"/>
      <c r="S1203" s="45"/>
      <c r="T1203" s="45"/>
      <c r="U1203" s="45"/>
      <c r="V1203" s="45"/>
      <c r="W1203" s="45"/>
      <c r="X1203" s="45"/>
    </row>
    <row r="1204" spans="1:24" ht="15" customHeight="1" thickTop="1" thickBot="1" x14ac:dyDescent="0.25">
      <c r="A1204" s="45"/>
      <c r="B1204" s="331" t="s">
        <v>535</v>
      </c>
      <c r="C1204" s="344">
        <v>88316</v>
      </c>
      <c r="D1204" s="271" t="s">
        <v>50</v>
      </c>
      <c r="E1204" s="271" t="s">
        <v>543</v>
      </c>
      <c r="F1204" s="312" t="s">
        <v>2641</v>
      </c>
      <c r="G1204" s="293"/>
      <c r="H1204" s="272" t="s">
        <v>533</v>
      </c>
      <c r="I1204" s="321">
        <v>0.1</v>
      </c>
      <c r="J1204" s="302">
        <f>VLOOKUP(C1204,COMPOSICAO!A:D,4,0)</f>
        <v>30.51</v>
      </c>
      <c r="K1204" s="289">
        <f>SUM(I1204*J1204)</f>
        <v>3.0510000000000002</v>
      </c>
      <c r="N1204" s="45"/>
      <c r="O1204" s="45"/>
      <c r="P1204" s="45"/>
      <c r="Q1204" s="45"/>
      <c r="R1204" s="45"/>
      <c r="S1204" s="45"/>
      <c r="T1204" s="45"/>
      <c r="U1204" s="45"/>
      <c r="V1204" s="45"/>
      <c r="W1204" s="45"/>
      <c r="X1204" s="45"/>
    </row>
    <row r="1205" spans="1:24" ht="15" customHeight="1" thickTop="1" thickBot="1" x14ac:dyDescent="0.25">
      <c r="A1205" s="45"/>
      <c r="B1205" s="331" t="s">
        <v>535</v>
      </c>
      <c r="C1205" s="344">
        <v>88264</v>
      </c>
      <c r="D1205" s="271" t="s">
        <v>50</v>
      </c>
      <c r="E1205" s="271" t="s">
        <v>541</v>
      </c>
      <c r="F1205" s="312" t="s">
        <v>2641</v>
      </c>
      <c r="G1205" s="293"/>
      <c r="H1205" s="272" t="s">
        <v>533</v>
      </c>
      <c r="I1205" s="324">
        <v>0.1</v>
      </c>
      <c r="J1205" s="302">
        <f>VLOOKUP(C1205,COMPOSICAO!A:D,4,0)</f>
        <v>38.700000000000003</v>
      </c>
      <c r="K1205" s="289">
        <f>SUM(I1205*J1205)</f>
        <v>3.8700000000000006</v>
      </c>
      <c r="N1205" s="45"/>
      <c r="O1205" s="45"/>
      <c r="P1205" s="45"/>
      <c r="Q1205" s="45"/>
      <c r="R1205" s="45"/>
      <c r="S1205" s="45"/>
      <c r="T1205" s="45"/>
      <c r="U1205" s="45"/>
      <c r="V1205" s="45"/>
      <c r="W1205" s="45"/>
      <c r="X1205" s="45"/>
    </row>
    <row r="1206" spans="1:24" ht="15" customHeight="1" thickTop="1" thickBot="1" x14ac:dyDescent="0.25">
      <c r="A1206" s="45"/>
      <c r="B1206" s="332" t="s">
        <v>525</v>
      </c>
      <c r="C1206" s="345">
        <v>4374</v>
      </c>
      <c r="D1206" s="274" t="s">
        <v>50</v>
      </c>
      <c r="E1206" s="274" t="s">
        <v>1850</v>
      </c>
      <c r="F1206" s="313" t="s">
        <v>1096</v>
      </c>
      <c r="G1206" s="295"/>
      <c r="H1206" s="275" t="s">
        <v>52</v>
      </c>
      <c r="I1206" s="325">
        <v>1</v>
      </c>
      <c r="J1206" s="303">
        <v>0.66</v>
      </c>
      <c r="K1206" s="290">
        <f t="shared" ref="K1206" si="44">SUM(J1206*I1206)</f>
        <v>0.66</v>
      </c>
      <c r="N1206" s="45"/>
      <c r="O1206" s="45"/>
      <c r="P1206" s="45"/>
      <c r="Q1206" s="45"/>
      <c r="R1206" s="45"/>
      <c r="S1206" s="45"/>
      <c r="T1206" s="45"/>
      <c r="U1206" s="45"/>
      <c r="V1206" s="45"/>
      <c r="W1206" s="45"/>
      <c r="X1206" s="45"/>
    </row>
    <row r="1207" spans="1:24" ht="15" customHeight="1" thickTop="1" thickBot="1" x14ac:dyDescent="0.25">
      <c r="A1207" s="45"/>
      <c r="B1207" s="304"/>
      <c r="C1207" s="304"/>
      <c r="D1207" s="296"/>
      <c r="E1207" s="296"/>
      <c r="F1207" s="304" t="s">
        <v>527</v>
      </c>
      <c r="G1207" s="300"/>
      <c r="H1207" s="296" t="s">
        <v>528</v>
      </c>
      <c r="I1207" s="327">
        <v>0</v>
      </c>
      <c r="J1207" s="296" t="s">
        <v>529</v>
      </c>
      <c r="K1207" s="300"/>
      <c r="N1207" s="45"/>
      <c r="O1207" s="45"/>
      <c r="P1207" s="45"/>
      <c r="Q1207" s="45"/>
      <c r="R1207" s="45"/>
      <c r="S1207" s="45"/>
      <c r="T1207" s="45"/>
      <c r="U1207" s="45"/>
      <c r="V1207" s="45"/>
      <c r="W1207" s="45"/>
      <c r="X1207" s="45"/>
    </row>
    <row r="1208" spans="1:24" ht="15" customHeight="1" thickTop="1" thickBot="1" x14ac:dyDescent="0.25">
      <c r="A1208" s="45"/>
      <c r="B1208" s="304"/>
      <c r="C1208" s="304"/>
      <c r="D1208" s="296"/>
      <c r="E1208" s="296"/>
      <c r="F1208" s="304" t="s">
        <v>530</v>
      </c>
      <c r="G1208" s="300"/>
      <c r="H1208" s="296"/>
      <c r="I1208" s="304" t="s">
        <v>531</v>
      </c>
      <c r="J1208" s="296"/>
      <c r="K1208" s="300"/>
      <c r="N1208" s="45"/>
      <c r="O1208" s="45"/>
      <c r="P1208" s="45"/>
      <c r="Q1208" s="45"/>
      <c r="R1208" s="45"/>
      <c r="S1208" s="45"/>
      <c r="T1208" s="45"/>
      <c r="U1208" s="45"/>
      <c r="V1208" s="45"/>
      <c r="W1208" s="45"/>
      <c r="X1208" s="45"/>
    </row>
    <row r="1209" spans="1:24" ht="15" customHeight="1" x14ac:dyDescent="0.2">
      <c r="A1209" s="45"/>
      <c r="B1209" s="308" t="s">
        <v>1136</v>
      </c>
      <c r="C1209" s="308"/>
      <c r="D1209" s="297"/>
      <c r="E1209" s="297"/>
      <c r="F1209" s="308"/>
      <c r="G1209" s="297"/>
      <c r="H1209" s="297"/>
      <c r="I1209" s="308"/>
      <c r="J1209" s="297"/>
      <c r="K1209" s="297"/>
      <c r="N1209" s="45"/>
      <c r="O1209" s="45"/>
      <c r="P1209" s="45"/>
      <c r="Q1209" s="45"/>
      <c r="R1209" s="45"/>
      <c r="S1209" s="45"/>
      <c r="T1209" s="45"/>
      <c r="U1209" s="45"/>
      <c r="V1209" s="45"/>
      <c r="W1209" s="45"/>
      <c r="X1209" s="45"/>
    </row>
    <row r="1210" spans="1:24" ht="15" customHeight="1" thickBot="1" x14ac:dyDescent="0.25">
      <c r="A1210" s="45"/>
      <c r="B1210" s="304" t="s">
        <v>1851</v>
      </c>
      <c r="C1210" s="304"/>
      <c r="D1210" s="304"/>
      <c r="E1210" s="304"/>
      <c r="F1210" s="304"/>
      <c r="G1210" s="304"/>
      <c r="H1210" s="304"/>
      <c r="I1210" s="304"/>
      <c r="J1210" s="304"/>
      <c r="K1210" s="304"/>
      <c r="N1210" s="45"/>
      <c r="O1210" s="45"/>
      <c r="P1210" s="45"/>
      <c r="Q1210" s="45"/>
      <c r="R1210" s="45"/>
      <c r="S1210" s="45"/>
      <c r="T1210" s="45"/>
      <c r="U1210" s="45"/>
      <c r="V1210" s="45"/>
      <c r="W1210" s="45"/>
      <c r="X1210" s="45"/>
    </row>
    <row r="1211" spans="1:24" ht="15" customHeight="1" thickTop="1" x14ac:dyDescent="0.2">
      <c r="A1211" s="45"/>
      <c r="B1211" s="309"/>
      <c r="C1211" s="309"/>
      <c r="D1211" s="288"/>
      <c r="E1211" s="288"/>
      <c r="F1211" s="314"/>
      <c r="G1211" s="301"/>
      <c r="H1211" s="288"/>
      <c r="I1211" s="309"/>
      <c r="J1211" s="288"/>
      <c r="K1211" s="288"/>
      <c r="N1211" s="45"/>
      <c r="O1211" s="45"/>
      <c r="P1211" s="45"/>
      <c r="Q1211" s="45"/>
      <c r="R1211" s="45"/>
      <c r="S1211" s="45"/>
      <c r="T1211" s="45"/>
      <c r="U1211" s="45"/>
      <c r="V1211" s="45"/>
      <c r="W1211" s="45"/>
      <c r="X1211" s="45"/>
    </row>
    <row r="1212" spans="1:24" ht="15" customHeight="1" thickTop="1" thickBot="1" x14ac:dyDescent="0.25">
      <c r="A1212" s="45"/>
      <c r="B1212" s="329" t="s">
        <v>2154</v>
      </c>
      <c r="C1212" s="319" t="s">
        <v>27</v>
      </c>
      <c r="D1212" s="282" t="s">
        <v>28</v>
      </c>
      <c r="E1212" s="282" t="s">
        <v>29</v>
      </c>
      <c r="F1212" s="310" t="s">
        <v>523</v>
      </c>
      <c r="G1212" s="298"/>
      <c r="H1212" s="283" t="s">
        <v>30</v>
      </c>
      <c r="I1212" s="319" t="s">
        <v>31</v>
      </c>
      <c r="J1212" s="284" t="s">
        <v>32</v>
      </c>
      <c r="K1212" s="284" t="s">
        <v>34</v>
      </c>
      <c r="N1212" s="45"/>
      <c r="O1212" s="45"/>
      <c r="P1212" s="45"/>
      <c r="Q1212" s="45"/>
      <c r="R1212" s="45"/>
      <c r="S1212" s="45"/>
      <c r="T1212" s="45"/>
      <c r="U1212" s="45"/>
      <c r="V1212" s="45"/>
      <c r="W1212" s="45"/>
      <c r="X1212" s="45"/>
    </row>
    <row r="1213" spans="1:24" ht="15" customHeight="1" thickTop="1" thickBot="1" x14ac:dyDescent="0.25">
      <c r="A1213" s="45"/>
      <c r="B1213" s="330" t="s">
        <v>524</v>
      </c>
      <c r="C1213" s="343" t="s">
        <v>1010</v>
      </c>
      <c r="D1213" s="285" t="s">
        <v>73</v>
      </c>
      <c r="E1213" s="285" t="s">
        <v>421</v>
      </c>
      <c r="F1213" s="311" t="s">
        <v>552</v>
      </c>
      <c r="G1213" s="294"/>
      <c r="H1213" s="286" t="s">
        <v>52</v>
      </c>
      <c r="I1213" s="320">
        <v>1</v>
      </c>
      <c r="J1213" s="287">
        <f>SUM(K1214:K1216)</f>
        <v>13.86026</v>
      </c>
      <c r="K1213" s="287">
        <f>J1213*I1213</f>
        <v>13.86026</v>
      </c>
      <c r="N1213" s="45"/>
      <c r="O1213" s="45"/>
      <c r="P1213" s="45"/>
      <c r="Q1213" s="45"/>
      <c r="R1213" s="45"/>
      <c r="S1213" s="45"/>
      <c r="T1213" s="45"/>
      <c r="U1213" s="45"/>
      <c r="V1213" s="45"/>
      <c r="W1213" s="45"/>
      <c r="X1213" s="45"/>
    </row>
    <row r="1214" spans="1:24" ht="15" customHeight="1" thickTop="1" thickBot="1" x14ac:dyDescent="0.25">
      <c r="A1214" s="45"/>
      <c r="B1214" s="331" t="s">
        <v>535</v>
      </c>
      <c r="C1214" s="344">
        <v>88264</v>
      </c>
      <c r="D1214" s="271" t="s">
        <v>50</v>
      </c>
      <c r="E1214" s="271" t="s">
        <v>541</v>
      </c>
      <c r="F1214" s="312" t="s">
        <v>2641</v>
      </c>
      <c r="G1214" s="293"/>
      <c r="H1214" s="272" t="s">
        <v>533</v>
      </c>
      <c r="I1214" s="324">
        <v>0.20599999999999999</v>
      </c>
      <c r="J1214" s="302">
        <f>VLOOKUP(C1214,COMPOSICAO!A:D,4,0)</f>
        <v>38.700000000000003</v>
      </c>
      <c r="K1214" s="289">
        <f>SUM(I1214*J1214)</f>
        <v>7.9722</v>
      </c>
      <c r="N1214" s="45"/>
      <c r="O1214" s="45"/>
      <c r="P1214" s="45"/>
      <c r="Q1214" s="45"/>
      <c r="R1214" s="45"/>
      <c r="S1214" s="45"/>
      <c r="T1214" s="45"/>
      <c r="U1214" s="45"/>
      <c r="V1214" s="45"/>
      <c r="W1214" s="45"/>
      <c r="X1214" s="45"/>
    </row>
    <row r="1215" spans="1:24" ht="15" customHeight="1" thickTop="1" thickBot="1" x14ac:dyDescent="0.25">
      <c r="A1215" s="45"/>
      <c r="B1215" s="312" t="s">
        <v>535</v>
      </c>
      <c r="C1215" s="312">
        <v>88247</v>
      </c>
      <c r="D1215" s="293" t="s">
        <v>50</v>
      </c>
      <c r="E1215" s="293" t="s">
        <v>540</v>
      </c>
      <c r="F1215" s="312" t="s">
        <v>2641</v>
      </c>
      <c r="G1215" s="293"/>
      <c r="H1215" s="293" t="s">
        <v>533</v>
      </c>
      <c r="I1215" s="324">
        <v>0.10299999999999999</v>
      </c>
      <c r="J1215" s="302">
        <f>VLOOKUP(C1215,COMPOSICAO!A:D,4,0)</f>
        <v>32.020000000000003</v>
      </c>
      <c r="K1215" s="289">
        <f>SUM(I1215*J1215)</f>
        <v>3.29806</v>
      </c>
      <c r="N1215" s="45"/>
      <c r="O1215" s="45"/>
      <c r="P1215" s="45"/>
      <c r="Q1215" s="45"/>
      <c r="R1215" s="45"/>
      <c r="S1215" s="45"/>
      <c r="T1215" s="45"/>
      <c r="U1215" s="45"/>
      <c r="V1215" s="45"/>
      <c r="W1215" s="45"/>
      <c r="X1215" s="45"/>
    </row>
    <row r="1216" spans="1:24" ht="15" customHeight="1" thickTop="1" thickBot="1" x14ac:dyDescent="0.25">
      <c r="A1216" s="45"/>
      <c r="B1216" s="313" t="s">
        <v>525</v>
      </c>
      <c r="C1216" s="313">
        <v>2375</v>
      </c>
      <c r="D1216" s="295" t="s">
        <v>46</v>
      </c>
      <c r="E1216" s="295" t="s">
        <v>1852</v>
      </c>
      <c r="F1216" s="313" t="s">
        <v>1096</v>
      </c>
      <c r="G1216" s="295"/>
      <c r="H1216" s="295" t="s">
        <v>52</v>
      </c>
      <c r="I1216" s="325">
        <v>1</v>
      </c>
      <c r="J1216" s="303">
        <v>2.59</v>
      </c>
      <c r="K1216" s="290">
        <f t="shared" ref="K1216" si="45">SUM(J1216*I1216)</f>
        <v>2.59</v>
      </c>
      <c r="N1216" s="45"/>
      <c r="O1216" s="45"/>
      <c r="P1216" s="45"/>
      <c r="Q1216" s="45"/>
      <c r="R1216" s="45"/>
      <c r="S1216" s="45"/>
      <c r="T1216" s="45"/>
      <c r="U1216" s="45"/>
      <c r="V1216" s="45"/>
      <c r="W1216" s="45"/>
      <c r="X1216" s="45"/>
    </row>
    <row r="1217" spans="1:24" ht="15" customHeight="1" thickTop="1" thickBot="1" x14ac:dyDescent="0.25">
      <c r="A1217" s="45"/>
      <c r="B1217" s="307"/>
      <c r="C1217" s="307"/>
      <c r="D1217" s="291"/>
      <c r="E1217" s="291"/>
      <c r="F1217" s="307" t="s">
        <v>527</v>
      </c>
      <c r="G1217" s="292"/>
      <c r="H1217" s="291" t="s">
        <v>528</v>
      </c>
      <c r="I1217" s="327">
        <v>0</v>
      </c>
      <c r="J1217" s="296" t="s">
        <v>529</v>
      </c>
      <c r="K1217" s="292"/>
      <c r="N1217" s="45"/>
      <c r="O1217" s="45"/>
      <c r="P1217" s="45"/>
      <c r="Q1217" s="45"/>
      <c r="R1217" s="45"/>
      <c r="S1217" s="45"/>
      <c r="T1217" s="45"/>
      <c r="U1217" s="45"/>
      <c r="V1217" s="45"/>
      <c r="W1217" s="45"/>
      <c r="X1217" s="45"/>
    </row>
    <row r="1218" spans="1:24" ht="15" customHeight="1" thickTop="1" thickBot="1" x14ac:dyDescent="0.25">
      <c r="A1218" s="45"/>
      <c r="B1218" s="304"/>
      <c r="C1218" s="304"/>
      <c r="D1218" s="296"/>
      <c r="E1218" s="296"/>
      <c r="F1218" s="304" t="s">
        <v>530</v>
      </c>
      <c r="G1218" s="300"/>
      <c r="H1218" s="296"/>
      <c r="I1218" s="304" t="s">
        <v>531</v>
      </c>
      <c r="J1218" s="296"/>
      <c r="K1218" s="300"/>
      <c r="N1218" s="45"/>
      <c r="O1218" s="45"/>
      <c r="P1218" s="45"/>
      <c r="Q1218" s="45"/>
      <c r="R1218" s="45"/>
      <c r="S1218" s="45"/>
      <c r="T1218" s="45"/>
      <c r="U1218" s="45"/>
      <c r="V1218" s="45"/>
      <c r="W1218" s="45"/>
      <c r="X1218" s="45"/>
    </row>
    <row r="1219" spans="1:24" ht="15" customHeight="1" x14ac:dyDescent="0.2">
      <c r="A1219" s="45"/>
      <c r="B1219" s="308" t="s">
        <v>1136</v>
      </c>
      <c r="C1219" s="308"/>
      <c r="D1219" s="297"/>
      <c r="E1219" s="297"/>
      <c r="F1219" s="308"/>
      <c r="G1219" s="297"/>
      <c r="H1219" s="297"/>
      <c r="I1219" s="308"/>
      <c r="J1219" s="297"/>
      <c r="K1219" s="297"/>
      <c r="N1219" s="45"/>
      <c r="O1219" s="45"/>
      <c r="P1219" s="45"/>
      <c r="Q1219" s="45"/>
      <c r="R1219" s="45"/>
      <c r="S1219" s="45"/>
      <c r="T1219" s="45"/>
      <c r="U1219" s="45"/>
      <c r="V1219" s="45"/>
      <c r="W1219" s="45"/>
      <c r="X1219" s="45"/>
    </row>
    <row r="1220" spans="1:24" ht="15" customHeight="1" thickBot="1" x14ac:dyDescent="0.25">
      <c r="A1220" s="45"/>
      <c r="B1220" s="304" t="s">
        <v>1193</v>
      </c>
      <c r="C1220" s="304"/>
      <c r="D1220" s="304"/>
      <c r="E1220" s="304"/>
      <c r="F1220" s="304"/>
      <c r="G1220" s="304"/>
      <c r="H1220" s="304"/>
      <c r="I1220" s="304"/>
      <c r="J1220" s="304"/>
      <c r="K1220" s="304"/>
      <c r="N1220" s="45"/>
      <c r="O1220" s="45"/>
      <c r="P1220" s="45"/>
      <c r="Q1220" s="45"/>
      <c r="R1220" s="45"/>
      <c r="S1220" s="45"/>
      <c r="T1220" s="45"/>
      <c r="U1220" s="45"/>
      <c r="V1220" s="45"/>
      <c r="W1220" s="45"/>
      <c r="X1220" s="45"/>
    </row>
    <row r="1221" spans="1:24" ht="49.15" customHeight="1" thickTop="1" x14ac:dyDescent="0.2">
      <c r="A1221" s="45"/>
      <c r="B1221" s="309"/>
      <c r="C1221" s="309"/>
      <c r="D1221" s="288"/>
      <c r="E1221" s="288"/>
      <c r="F1221" s="314"/>
      <c r="G1221" s="301"/>
      <c r="H1221" s="288"/>
      <c r="I1221" s="309"/>
      <c r="J1221" s="288"/>
      <c r="K1221" s="288"/>
      <c r="N1221" s="45"/>
      <c r="O1221" s="45"/>
      <c r="P1221" s="45"/>
      <c r="Q1221" s="45"/>
      <c r="R1221" s="45"/>
      <c r="S1221" s="45"/>
      <c r="T1221" s="45"/>
      <c r="U1221" s="45"/>
      <c r="V1221" s="45"/>
      <c r="W1221" s="45"/>
      <c r="X1221" s="45"/>
    </row>
    <row r="1222" spans="1:24" ht="15" customHeight="1" thickTop="1" thickBot="1" x14ac:dyDescent="0.25">
      <c r="A1222" s="45"/>
      <c r="B1222" s="329" t="s">
        <v>2155</v>
      </c>
      <c r="C1222" s="319" t="s">
        <v>27</v>
      </c>
      <c r="D1222" s="282" t="s">
        <v>28</v>
      </c>
      <c r="E1222" s="282" t="s">
        <v>29</v>
      </c>
      <c r="F1222" s="310" t="s">
        <v>523</v>
      </c>
      <c r="G1222" s="298"/>
      <c r="H1222" s="283" t="s">
        <v>30</v>
      </c>
      <c r="I1222" s="319" t="s">
        <v>31</v>
      </c>
      <c r="J1222" s="284" t="s">
        <v>32</v>
      </c>
      <c r="K1222" s="284" t="s">
        <v>34</v>
      </c>
      <c r="N1222" s="45"/>
      <c r="O1222" s="45"/>
      <c r="P1222" s="45"/>
      <c r="Q1222" s="45"/>
      <c r="R1222" s="45"/>
      <c r="S1222" s="45"/>
      <c r="T1222" s="45"/>
      <c r="U1222" s="45"/>
      <c r="V1222" s="45"/>
      <c r="W1222" s="45"/>
      <c r="X1222" s="45"/>
    </row>
    <row r="1223" spans="1:24" ht="15" customHeight="1" thickTop="1" thickBot="1" x14ac:dyDescent="0.25">
      <c r="A1223" s="45"/>
      <c r="B1223" s="330" t="s">
        <v>524</v>
      </c>
      <c r="C1223" s="343" t="s">
        <v>1590</v>
      </c>
      <c r="D1223" s="285" t="s">
        <v>73</v>
      </c>
      <c r="E1223" s="285" t="s">
        <v>2365</v>
      </c>
      <c r="F1223" s="311" t="s">
        <v>539</v>
      </c>
      <c r="G1223" s="294"/>
      <c r="H1223" s="286" t="s">
        <v>52</v>
      </c>
      <c r="I1223" s="320">
        <v>1</v>
      </c>
      <c r="J1223" s="287">
        <f>SUM(K1224:K1226)</f>
        <v>7.3210000000000015</v>
      </c>
      <c r="K1223" s="287">
        <f>J1223*I1223</f>
        <v>7.3210000000000015</v>
      </c>
      <c r="N1223" s="45"/>
      <c r="O1223" s="45"/>
      <c r="P1223" s="45"/>
      <c r="Q1223" s="45"/>
      <c r="R1223" s="45"/>
      <c r="S1223" s="45"/>
      <c r="T1223" s="45"/>
      <c r="U1223" s="45"/>
      <c r="V1223" s="45"/>
      <c r="W1223" s="45"/>
      <c r="X1223" s="45"/>
    </row>
    <row r="1224" spans="1:24" ht="15" customHeight="1" thickTop="1" thickBot="1" x14ac:dyDescent="0.25">
      <c r="A1224" s="45"/>
      <c r="B1224" s="331" t="s">
        <v>535</v>
      </c>
      <c r="C1224" s="344">
        <v>88316</v>
      </c>
      <c r="D1224" s="271" t="s">
        <v>50</v>
      </c>
      <c r="E1224" s="271" t="s">
        <v>543</v>
      </c>
      <c r="F1224" s="312" t="s">
        <v>2641</v>
      </c>
      <c r="G1224" s="293"/>
      <c r="H1224" s="272" t="s">
        <v>533</v>
      </c>
      <c r="I1224" s="321">
        <v>0.1</v>
      </c>
      <c r="J1224" s="302">
        <f>VLOOKUP(C1224,COMPOSICAO!A:D,4,0)</f>
        <v>30.51</v>
      </c>
      <c r="K1224" s="289">
        <f>SUM(I1224*J1224)</f>
        <v>3.0510000000000002</v>
      </c>
      <c r="N1224" s="45"/>
      <c r="O1224" s="45"/>
      <c r="P1224" s="45"/>
      <c r="Q1224" s="45"/>
      <c r="R1224" s="45"/>
      <c r="S1224" s="45"/>
      <c r="T1224" s="45"/>
      <c r="U1224" s="45"/>
      <c r="V1224" s="45"/>
      <c r="W1224" s="45"/>
      <c r="X1224" s="45"/>
    </row>
    <row r="1225" spans="1:24" ht="15" customHeight="1" thickTop="1" thickBot="1" x14ac:dyDescent="0.25">
      <c r="A1225" s="45"/>
      <c r="B1225" s="331" t="s">
        <v>535</v>
      </c>
      <c r="C1225" s="344">
        <v>88264</v>
      </c>
      <c r="D1225" s="271" t="s">
        <v>50</v>
      </c>
      <c r="E1225" s="271" t="s">
        <v>541</v>
      </c>
      <c r="F1225" s="312" t="s">
        <v>2641</v>
      </c>
      <c r="G1225" s="293"/>
      <c r="H1225" s="272" t="s">
        <v>533</v>
      </c>
      <c r="I1225" s="324">
        <v>0.1</v>
      </c>
      <c r="J1225" s="302">
        <f>VLOOKUP(C1225,COMPOSICAO!A:D,4,0)</f>
        <v>38.700000000000003</v>
      </c>
      <c r="K1225" s="289">
        <f>SUM(I1225*J1225)</f>
        <v>3.8700000000000006</v>
      </c>
      <c r="N1225" s="45"/>
      <c r="O1225" s="45"/>
      <c r="P1225" s="45"/>
      <c r="Q1225" s="45"/>
      <c r="R1225" s="45"/>
      <c r="S1225" s="45"/>
      <c r="T1225" s="45"/>
      <c r="U1225" s="45"/>
      <c r="V1225" s="45"/>
      <c r="W1225" s="45"/>
      <c r="X1225" s="45"/>
    </row>
    <row r="1226" spans="1:24" ht="15" customHeight="1" thickTop="1" thickBot="1" x14ac:dyDescent="0.25">
      <c r="A1226" s="45"/>
      <c r="B1226" s="313" t="s">
        <v>525</v>
      </c>
      <c r="C1226" s="313">
        <v>4417</v>
      </c>
      <c r="D1226" s="295" t="s">
        <v>42</v>
      </c>
      <c r="E1226" s="295" t="s">
        <v>1853</v>
      </c>
      <c r="F1226" s="313" t="s">
        <v>1096</v>
      </c>
      <c r="G1226" s="295"/>
      <c r="H1226" s="295" t="s">
        <v>231</v>
      </c>
      <c r="I1226" s="325">
        <v>1</v>
      </c>
      <c r="J1226" s="303">
        <v>0.4</v>
      </c>
      <c r="K1226" s="290">
        <f t="shared" ref="K1226" si="46">SUM(J1226*I1226)</f>
        <v>0.4</v>
      </c>
      <c r="N1226" s="45"/>
      <c r="O1226" s="45"/>
      <c r="P1226" s="45"/>
      <c r="Q1226" s="45"/>
      <c r="R1226" s="45"/>
      <c r="S1226" s="45"/>
      <c r="T1226" s="45"/>
      <c r="U1226" s="45"/>
      <c r="V1226" s="45"/>
      <c r="W1226" s="45"/>
      <c r="X1226" s="45"/>
    </row>
    <row r="1227" spans="1:24" ht="15" customHeight="1" thickTop="1" thickBot="1" x14ac:dyDescent="0.25">
      <c r="A1227" s="45"/>
      <c r="B1227" s="304"/>
      <c r="C1227" s="304"/>
      <c r="D1227" s="296"/>
      <c r="E1227" s="296"/>
      <c r="F1227" s="304" t="s">
        <v>527</v>
      </c>
      <c r="G1227" s="300"/>
      <c r="H1227" s="296" t="s">
        <v>528</v>
      </c>
      <c r="I1227" s="327">
        <v>0</v>
      </c>
      <c r="J1227" s="296" t="s">
        <v>529</v>
      </c>
      <c r="K1227" s="300"/>
      <c r="N1227" s="45"/>
      <c r="O1227" s="45"/>
      <c r="P1227" s="45"/>
      <c r="Q1227" s="45"/>
      <c r="R1227" s="45"/>
      <c r="S1227" s="45"/>
      <c r="T1227" s="45"/>
      <c r="U1227" s="45"/>
      <c r="V1227" s="45"/>
      <c r="W1227" s="45"/>
      <c r="X1227" s="45"/>
    </row>
    <row r="1228" spans="1:24" ht="15" customHeight="1" thickTop="1" thickBot="1" x14ac:dyDescent="0.25">
      <c r="A1228" s="45"/>
      <c r="B1228" s="307"/>
      <c r="C1228" s="307"/>
      <c r="D1228" s="291"/>
      <c r="E1228" s="291"/>
      <c r="F1228" s="307" t="s">
        <v>530</v>
      </c>
      <c r="G1228" s="292"/>
      <c r="H1228" s="291"/>
      <c r="I1228" s="304" t="s">
        <v>531</v>
      </c>
      <c r="J1228" s="296"/>
      <c r="K1228" s="292"/>
      <c r="N1228" s="45"/>
      <c r="O1228" s="45"/>
      <c r="P1228" s="45"/>
      <c r="Q1228" s="45"/>
      <c r="R1228" s="45"/>
      <c r="S1228" s="45"/>
      <c r="T1228" s="45"/>
      <c r="U1228" s="45"/>
      <c r="V1228" s="45"/>
      <c r="W1228" s="45"/>
      <c r="X1228" s="45"/>
    </row>
    <row r="1229" spans="1:24" ht="15" customHeight="1" x14ac:dyDescent="0.2">
      <c r="A1229" s="45"/>
      <c r="B1229" s="308" t="s">
        <v>1136</v>
      </c>
      <c r="C1229" s="308"/>
      <c r="D1229" s="297"/>
      <c r="E1229" s="297"/>
      <c r="F1229" s="308"/>
      <c r="G1229" s="297"/>
      <c r="H1229" s="297"/>
      <c r="I1229" s="308"/>
      <c r="J1229" s="297"/>
      <c r="K1229" s="297"/>
      <c r="N1229" s="45"/>
      <c r="O1229" s="45"/>
      <c r="P1229" s="45"/>
      <c r="Q1229" s="45"/>
      <c r="R1229" s="45"/>
      <c r="S1229" s="45"/>
      <c r="T1229" s="45"/>
      <c r="U1229" s="45"/>
      <c r="V1229" s="45"/>
      <c r="W1229" s="45"/>
      <c r="X1229" s="45"/>
    </row>
    <row r="1230" spans="1:24" ht="15" customHeight="1" thickBot="1" x14ac:dyDescent="0.25">
      <c r="A1230" s="45"/>
      <c r="B1230" s="304" t="s">
        <v>1854</v>
      </c>
      <c r="C1230" s="304"/>
      <c r="D1230" s="304"/>
      <c r="E1230" s="304"/>
      <c r="F1230" s="304"/>
      <c r="G1230" s="304"/>
      <c r="H1230" s="304"/>
      <c r="I1230" s="304"/>
      <c r="J1230" s="304"/>
      <c r="K1230" s="304"/>
      <c r="N1230" s="45"/>
      <c r="O1230" s="45"/>
      <c r="P1230" s="45"/>
      <c r="Q1230" s="45"/>
      <c r="R1230" s="45"/>
      <c r="S1230" s="45"/>
      <c r="T1230" s="45"/>
      <c r="U1230" s="45"/>
      <c r="V1230" s="45"/>
      <c r="W1230" s="45"/>
      <c r="X1230" s="45"/>
    </row>
    <row r="1231" spans="1:24" ht="15" customHeight="1" thickTop="1" x14ac:dyDescent="0.2">
      <c r="A1231" s="45"/>
      <c r="B1231" s="309"/>
      <c r="C1231" s="309"/>
      <c r="D1231" s="288"/>
      <c r="E1231" s="288"/>
      <c r="F1231" s="314"/>
      <c r="G1231" s="301"/>
      <c r="H1231" s="288"/>
      <c r="I1231" s="309"/>
      <c r="J1231" s="288"/>
      <c r="K1231" s="288"/>
      <c r="N1231" s="45"/>
      <c r="O1231" s="45"/>
      <c r="P1231" s="45"/>
      <c r="Q1231" s="45"/>
      <c r="R1231" s="45"/>
      <c r="S1231" s="45"/>
      <c r="T1231" s="45"/>
      <c r="U1231" s="45"/>
      <c r="V1231" s="45"/>
      <c r="W1231" s="45"/>
      <c r="X1231" s="45"/>
    </row>
    <row r="1232" spans="1:24" ht="49.15" customHeight="1" thickTop="1" thickBot="1" x14ac:dyDescent="0.25">
      <c r="A1232" s="45"/>
      <c r="B1232" s="329" t="s">
        <v>2156</v>
      </c>
      <c r="C1232" s="319" t="s">
        <v>27</v>
      </c>
      <c r="D1232" s="282" t="s">
        <v>28</v>
      </c>
      <c r="E1232" s="282" t="s">
        <v>29</v>
      </c>
      <c r="F1232" s="310" t="s">
        <v>523</v>
      </c>
      <c r="G1232" s="298"/>
      <c r="H1232" s="283" t="s">
        <v>30</v>
      </c>
      <c r="I1232" s="319" t="s">
        <v>31</v>
      </c>
      <c r="J1232" s="284" t="s">
        <v>32</v>
      </c>
      <c r="K1232" s="284" t="s">
        <v>34</v>
      </c>
      <c r="N1232" s="45"/>
      <c r="O1232" s="45"/>
      <c r="P1232" s="45"/>
      <c r="Q1232" s="45"/>
      <c r="R1232" s="45"/>
      <c r="S1232" s="45"/>
      <c r="T1232" s="45"/>
      <c r="U1232" s="45"/>
      <c r="V1232" s="45"/>
      <c r="W1232" s="45"/>
      <c r="X1232" s="45"/>
    </row>
    <row r="1233" spans="1:24" ht="15" customHeight="1" thickTop="1" thickBot="1" x14ac:dyDescent="0.25">
      <c r="A1233" s="45"/>
      <c r="B1233" s="330" t="s">
        <v>524</v>
      </c>
      <c r="C1233" s="343" t="s">
        <v>1035</v>
      </c>
      <c r="D1233" s="285" t="s">
        <v>73</v>
      </c>
      <c r="E1233" s="285" t="s">
        <v>1036</v>
      </c>
      <c r="F1233" s="311" t="s">
        <v>552</v>
      </c>
      <c r="G1233" s="294"/>
      <c r="H1233" s="286" t="s">
        <v>52</v>
      </c>
      <c r="I1233" s="320">
        <v>1</v>
      </c>
      <c r="J1233" s="287">
        <f>SUM(K1234:K1236)</f>
        <v>1.91936</v>
      </c>
      <c r="K1233" s="287">
        <f>J1233*I1233</f>
        <v>1.91936</v>
      </c>
      <c r="N1233" s="45"/>
      <c r="O1233" s="45"/>
      <c r="P1233" s="45"/>
      <c r="Q1233" s="45"/>
      <c r="R1233" s="45"/>
      <c r="S1233" s="45"/>
      <c r="T1233" s="45"/>
      <c r="U1233" s="45"/>
      <c r="V1233" s="45"/>
      <c r="W1233" s="45"/>
      <c r="X1233" s="45"/>
    </row>
    <row r="1234" spans="1:24" ht="15" customHeight="1" thickTop="1" thickBot="1" x14ac:dyDescent="0.25">
      <c r="A1234" s="45"/>
      <c r="B1234" s="331" t="s">
        <v>535</v>
      </c>
      <c r="C1234" s="344">
        <v>88264</v>
      </c>
      <c r="D1234" s="271" t="s">
        <v>50</v>
      </c>
      <c r="E1234" s="271" t="s">
        <v>541</v>
      </c>
      <c r="F1234" s="312" t="s">
        <v>2641</v>
      </c>
      <c r="G1234" s="293"/>
      <c r="H1234" s="272" t="s">
        <v>533</v>
      </c>
      <c r="I1234" s="321">
        <v>1.2999999999999999E-2</v>
      </c>
      <c r="J1234" s="302">
        <f>VLOOKUP(C1234,COMPOSICAO!A:D,4,0)</f>
        <v>38.700000000000003</v>
      </c>
      <c r="K1234" s="289">
        <f>SUM(I1234*J1234)</f>
        <v>0.50309999999999999</v>
      </c>
      <c r="N1234" s="45"/>
      <c r="O1234" s="45"/>
      <c r="P1234" s="45"/>
      <c r="Q1234" s="45"/>
      <c r="R1234" s="45"/>
      <c r="S1234" s="45"/>
      <c r="T1234" s="45"/>
      <c r="U1234" s="45"/>
      <c r="V1234" s="45"/>
      <c r="W1234" s="45"/>
      <c r="X1234" s="45"/>
    </row>
    <row r="1235" spans="1:24" ht="15" customHeight="1" thickTop="1" thickBot="1" x14ac:dyDescent="0.25">
      <c r="A1235" s="45"/>
      <c r="B1235" s="331" t="s">
        <v>535</v>
      </c>
      <c r="C1235" s="344">
        <v>88247</v>
      </c>
      <c r="D1235" s="271" t="s">
        <v>50</v>
      </c>
      <c r="E1235" s="271" t="s">
        <v>540</v>
      </c>
      <c r="F1235" s="312" t="s">
        <v>2641</v>
      </c>
      <c r="G1235" s="293"/>
      <c r="H1235" s="272" t="s">
        <v>533</v>
      </c>
      <c r="I1235" s="324">
        <v>1.2999999999999999E-2</v>
      </c>
      <c r="J1235" s="302">
        <f>VLOOKUP(C1235,COMPOSICAO!A:D,4,0)</f>
        <v>32.020000000000003</v>
      </c>
      <c r="K1235" s="289">
        <f>SUM(I1235*J1235)</f>
        <v>0.41626000000000002</v>
      </c>
      <c r="N1235" s="45"/>
      <c r="O1235" s="45"/>
      <c r="P1235" s="45"/>
      <c r="Q1235" s="45"/>
      <c r="R1235" s="45"/>
      <c r="S1235" s="45"/>
      <c r="T1235" s="45"/>
      <c r="U1235" s="45"/>
      <c r="V1235" s="45"/>
      <c r="W1235" s="45"/>
      <c r="X1235" s="45"/>
    </row>
    <row r="1236" spans="1:24" ht="15" customHeight="1" thickTop="1" thickBot="1" x14ac:dyDescent="0.25">
      <c r="A1236" s="45"/>
      <c r="B1236" s="332" t="s">
        <v>525</v>
      </c>
      <c r="C1236" s="345">
        <v>3563</v>
      </c>
      <c r="D1236" s="274" t="s">
        <v>46</v>
      </c>
      <c r="E1236" s="274" t="s">
        <v>422</v>
      </c>
      <c r="F1236" s="313" t="s">
        <v>1096</v>
      </c>
      <c r="G1236" s="295"/>
      <c r="H1236" s="275" t="s">
        <v>52</v>
      </c>
      <c r="I1236" s="322">
        <v>1</v>
      </c>
      <c r="J1236" s="290">
        <v>1</v>
      </c>
      <c r="K1236" s="290">
        <f t="shared" ref="K1236" si="47">SUM(J1236*I1236)</f>
        <v>1</v>
      </c>
      <c r="N1236" s="45"/>
      <c r="O1236" s="45"/>
      <c r="P1236" s="45"/>
      <c r="Q1236" s="45"/>
      <c r="R1236" s="45"/>
      <c r="S1236" s="45"/>
      <c r="T1236" s="45"/>
      <c r="U1236" s="45"/>
      <c r="V1236" s="45"/>
      <c r="W1236" s="45"/>
      <c r="X1236" s="45"/>
    </row>
    <row r="1237" spans="1:24" ht="15" customHeight="1" thickTop="1" thickBot="1" x14ac:dyDescent="0.25">
      <c r="A1237" s="45"/>
      <c r="B1237" s="307"/>
      <c r="C1237" s="307"/>
      <c r="D1237" s="291"/>
      <c r="E1237" s="291"/>
      <c r="F1237" s="304" t="s">
        <v>527</v>
      </c>
      <c r="G1237" s="300"/>
      <c r="H1237" s="291" t="s">
        <v>528</v>
      </c>
      <c r="I1237" s="323">
        <v>0</v>
      </c>
      <c r="J1237" s="291" t="s">
        <v>529</v>
      </c>
      <c r="K1237" s="292"/>
      <c r="N1237" s="45"/>
      <c r="O1237" s="45"/>
      <c r="P1237" s="45"/>
      <c r="Q1237" s="45"/>
      <c r="R1237" s="45"/>
      <c r="S1237" s="45"/>
      <c r="T1237" s="45"/>
      <c r="U1237" s="45"/>
      <c r="V1237" s="45"/>
      <c r="W1237" s="45"/>
      <c r="X1237" s="45"/>
    </row>
    <row r="1238" spans="1:24" ht="15" customHeight="1" thickTop="1" thickBot="1" x14ac:dyDescent="0.25">
      <c r="A1238" s="45"/>
      <c r="B1238" s="307"/>
      <c r="C1238" s="307"/>
      <c r="D1238" s="291"/>
      <c r="E1238" s="291"/>
      <c r="F1238" s="304" t="s">
        <v>530</v>
      </c>
      <c r="G1238" s="300"/>
      <c r="H1238" s="291"/>
      <c r="I1238" s="304" t="s">
        <v>531</v>
      </c>
      <c r="J1238" s="296"/>
      <c r="K1238" s="292"/>
      <c r="N1238" s="45"/>
      <c r="O1238" s="45"/>
      <c r="P1238" s="45"/>
      <c r="Q1238" s="45"/>
      <c r="R1238" s="45"/>
      <c r="S1238" s="45"/>
      <c r="T1238" s="45"/>
      <c r="U1238" s="45"/>
      <c r="V1238" s="45"/>
      <c r="W1238" s="45"/>
      <c r="X1238" s="45"/>
    </row>
    <row r="1239" spans="1:24" ht="15" customHeight="1" x14ac:dyDescent="0.2">
      <c r="A1239" s="45"/>
      <c r="B1239" s="308" t="s">
        <v>1136</v>
      </c>
      <c r="C1239" s="308"/>
      <c r="D1239" s="297"/>
      <c r="E1239" s="297"/>
      <c r="F1239" s="308"/>
      <c r="G1239" s="297"/>
      <c r="H1239" s="297"/>
      <c r="I1239" s="308"/>
      <c r="J1239" s="297"/>
      <c r="K1239" s="297"/>
      <c r="N1239" s="45"/>
      <c r="O1239" s="45"/>
      <c r="P1239" s="45"/>
      <c r="Q1239" s="45"/>
      <c r="R1239" s="45"/>
      <c r="S1239" s="45"/>
      <c r="T1239" s="45"/>
      <c r="U1239" s="45"/>
      <c r="V1239" s="45"/>
      <c r="W1239" s="45"/>
      <c r="X1239" s="45"/>
    </row>
    <row r="1240" spans="1:24" ht="15" customHeight="1" thickBot="1" x14ac:dyDescent="0.25">
      <c r="A1240" s="45"/>
      <c r="B1240" s="304" t="s">
        <v>1194</v>
      </c>
      <c r="C1240" s="304"/>
      <c r="D1240" s="304"/>
      <c r="E1240" s="304"/>
      <c r="F1240" s="304"/>
      <c r="G1240" s="304"/>
      <c r="H1240" s="304"/>
      <c r="I1240" s="304"/>
      <c r="J1240" s="304"/>
      <c r="K1240" s="304"/>
      <c r="N1240" s="45"/>
      <c r="O1240" s="45"/>
      <c r="P1240" s="45"/>
      <c r="Q1240" s="45"/>
      <c r="R1240" s="45"/>
      <c r="S1240" s="45"/>
      <c r="T1240" s="45"/>
      <c r="U1240" s="45"/>
      <c r="V1240" s="45"/>
      <c r="W1240" s="45"/>
      <c r="X1240" s="45"/>
    </row>
    <row r="1241" spans="1:24" ht="15" customHeight="1" thickTop="1" x14ac:dyDescent="0.2">
      <c r="A1241" s="45"/>
      <c r="B1241" s="309"/>
      <c r="C1241" s="309"/>
      <c r="D1241" s="288"/>
      <c r="E1241" s="288"/>
      <c r="F1241" s="314"/>
      <c r="G1241" s="301"/>
      <c r="H1241" s="288"/>
      <c r="I1241" s="309"/>
      <c r="J1241" s="288"/>
      <c r="K1241" s="288"/>
      <c r="N1241" s="45"/>
      <c r="O1241" s="45"/>
      <c r="P1241" s="45"/>
      <c r="Q1241" s="45"/>
      <c r="R1241" s="45"/>
      <c r="S1241" s="45"/>
      <c r="T1241" s="45"/>
      <c r="U1241" s="45"/>
      <c r="V1241" s="45"/>
      <c r="W1241" s="45"/>
      <c r="X1241" s="45"/>
    </row>
    <row r="1242" spans="1:24" ht="15" customHeight="1" thickTop="1" thickBot="1" x14ac:dyDescent="0.25">
      <c r="A1242" s="45"/>
      <c r="B1242" s="329" t="s">
        <v>2157</v>
      </c>
      <c r="C1242" s="319" t="s">
        <v>27</v>
      </c>
      <c r="D1242" s="282" t="s">
        <v>28</v>
      </c>
      <c r="E1242" s="282" t="s">
        <v>29</v>
      </c>
      <c r="F1242" s="310" t="s">
        <v>523</v>
      </c>
      <c r="G1242" s="298"/>
      <c r="H1242" s="283" t="s">
        <v>30</v>
      </c>
      <c r="I1242" s="319" t="s">
        <v>31</v>
      </c>
      <c r="J1242" s="284" t="s">
        <v>32</v>
      </c>
      <c r="K1242" s="284" t="s">
        <v>34</v>
      </c>
      <c r="N1242" s="45"/>
      <c r="O1242" s="45"/>
      <c r="P1242" s="45"/>
      <c r="Q1242" s="45"/>
      <c r="R1242" s="45"/>
      <c r="S1242" s="45"/>
      <c r="T1242" s="45"/>
      <c r="U1242" s="45"/>
      <c r="V1242" s="45"/>
      <c r="W1242" s="45"/>
      <c r="X1242" s="45"/>
    </row>
    <row r="1243" spans="1:24" ht="15" customHeight="1" thickTop="1" thickBot="1" x14ac:dyDescent="0.25">
      <c r="A1243" s="45"/>
      <c r="B1243" s="330" t="s">
        <v>524</v>
      </c>
      <c r="C1243" s="343" t="s">
        <v>1045</v>
      </c>
      <c r="D1243" s="285" t="s">
        <v>73</v>
      </c>
      <c r="E1243" s="285" t="s">
        <v>423</v>
      </c>
      <c r="F1243" s="311" t="s">
        <v>537</v>
      </c>
      <c r="G1243" s="294"/>
      <c r="H1243" s="286" t="s">
        <v>52</v>
      </c>
      <c r="I1243" s="326">
        <v>1</v>
      </c>
      <c r="J1243" s="287">
        <f>SUM(K1244:K1246)</f>
        <v>5.7951199999999998</v>
      </c>
      <c r="K1243" s="287">
        <f>J1243*I1243</f>
        <v>5.7951199999999998</v>
      </c>
      <c r="N1243" s="45"/>
      <c r="O1243" s="45"/>
      <c r="P1243" s="45"/>
      <c r="Q1243" s="45"/>
      <c r="R1243" s="45"/>
      <c r="S1243" s="45"/>
      <c r="T1243" s="45"/>
      <c r="U1243" s="45"/>
      <c r="V1243" s="45"/>
      <c r="W1243" s="45"/>
      <c r="X1243" s="45"/>
    </row>
    <row r="1244" spans="1:24" ht="15" customHeight="1" thickTop="1" thickBot="1" x14ac:dyDescent="0.25">
      <c r="A1244" s="45"/>
      <c r="B1244" s="331" t="s">
        <v>535</v>
      </c>
      <c r="C1244" s="344">
        <v>88247</v>
      </c>
      <c r="D1244" s="271" t="s">
        <v>50</v>
      </c>
      <c r="E1244" s="271" t="s">
        <v>540</v>
      </c>
      <c r="F1244" s="312" t="s">
        <v>2641</v>
      </c>
      <c r="G1244" s="293"/>
      <c r="H1244" s="272" t="s">
        <v>533</v>
      </c>
      <c r="I1244" s="321">
        <v>2.1000000000000001E-2</v>
      </c>
      <c r="J1244" s="302">
        <f>VLOOKUP(C1244,COMPOSICAO!A:D,4,0)</f>
        <v>32.020000000000003</v>
      </c>
      <c r="K1244" s="289">
        <f>SUM(I1244*J1244)</f>
        <v>0.67242000000000013</v>
      </c>
      <c r="N1244" s="45"/>
      <c r="O1244" s="45"/>
      <c r="P1244" s="45"/>
      <c r="Q1244" s="45"/>
      <c r="R1244" s="45"/>
      <c r="S1244" s="45"/>
      <c r="T1244" s="45"/>
      <c r="U1244" s="45"/>
      <c r="V1244" s="45"/>
      <c r="W1244" s="45"/>
      <c r="X1244" s="45"/>
    </row>
    <row r="1245" spans="1:24" ht="15" customHeight="1" thickTop="1" thickBot="1" x14ac:dyDescent="0.25">
      <c r="A1245" s="45"/>
      <c r="B1245" s="331" t="s">
        <v>535</v>
      </c>
      <c r="C1245" s="344">
        <v>88264</v>
      </c>
      <c r="D1245" s="271" t="s">
        <v>50</v>
      </c>
      <c r="E1245" s="271" t="s">
        <v>541</v>
      </c>
      <c r="F1245" s="312" t="s">
        <v>2641</v>
      </c>
      <c r="G1245" s="293"/>
      <c r="H1245" s="272" t="s">
        <v>533</v>
      </c>
      <c r="I1245" s="321">
        <v>2.1000000000000001E-2</v>
      </c>
      <c r="J1245" s="302">
        <f>VLOOKUP(C1245,COMPOSICAO!A:D,4,0)</f>
        <v>38.700000000000003</v>
      </c>
      <c r="K1245" s="289">
        <f>SUM(I1245*J1245)</f>
        <v>0.81270000000000009</v>
      </c>
      <c r="N1245" s="45"/>
      <c r="O1245" s="45"/>
      <c r="P1245" s="45"/>
      <c r="Q1245" s="45"/>
      <c r="R1245" s="45"/>
      <c r="S1245" s="45"/>
      <c r="T1245" s="45"/>
      <c r="U1245" s="45"/>
      <c r="V1245" s="45"/>
      <c r="W1245" s="45"/>
      <c r="X1245" s="45"/>
    </row>
    <row r="1246" spans="1:24" ht="15" customHeight="1" thickTop="1" thickBot="1" x14ac:dyDescent="0.25">
      <c r="A1246" s="45"/>
      <c r="B1246" s="332" t="s">
        <v>525</v>
      </c>
      <c r="C1246" s="345">
        <v>36580</v>
      </c>
      <c r="D1246" s="274" t="s">
        <v>46</v>
      </c>
      <c r="E1246" s="274" t="s">
        <v>647</v>
      </c>
      <c r="F1246" s="313" t="s">
        <v>1096</v>
      </c>
      <c r="G1246" s="295"/>
      <c r="H1246" s="275" t="s">
        <v>52</v>
      </c>
      <c r="I1246" s="322">
        <v>1</v>
      </c>
      <c r="J1246" s="290">
        <v>4.3099999999999996</v>
      </c>
      <c r="K1246" s="290">
        <f t="shared" ref="K1246" si="48">SUM(J1246*I1246)</f>
        <v>4.3099999999999996</v>
      </c>
      <c r="N1246" s="45"/>
      <c r="O1246" s="45"/>
      <c r="P1246" s="45"/>
      <c r="Q1246" s="45"/>
      <c r="R1246" s="45"/>
      <c r="S1246" s="45"/>
      <c r="T1246" s="45"/>
      <c r="U1246" s="45"/>
      <c r="V1246" s="45"/>
      <c r="W1246" s="45"/>
      <c r="X1246" s="45"/>
    </row>
    <row r="1247" spans="1:24" ht="15" customHeight="1" thickTop="1" thickBot="1" x14ac:dyDescent="0.25">
      <c r="A1247" s="45"/>
      <c r="B1247" s="307"/>
      <c r="C1247" s="307"/>
      <c r="D1247" s="291"/>
      <c r="E1247" s="291"/>
      <c r="F1247" s="304" t="s">
        <v>527</v>
      </c>
      <c r="G1247" s="300"/>
      <c r="H1247" s="291" t="s">
        <v>528</v>
      </c>
      <c r="I1247" s="323">
        <v>0</v>
      </c>
      <c r="J1247" s="291" t="s">
        <v>529</v>
      </c>
      <c r="K1247" s="292"/>
      <c r="N1247" s="45"/>
      <c r="O1247" s="45"/>
      <c r="P1247" s="45"/>
      <c r="Q1247" s="45"/>
      <c r="R1247" s="45"/>
      <c r="S1247" s="45"/>
      <c r="T1247" s="45"/>
      <c r="U1247" s="45"/>
      <c r="V1247" s="45"/>
      <c r="W1247" s="45"/>
      <c r="X1247" s="45"/>
    </row>
    <row r="1248" spans="1:24" ht="15" customHeight="1" thickTop="1" thickBot="1" x14ac:dyDescent="0.25">
      <c r="A1248" s="45"/>
      <c r="B1248" s="307"/>
      <c r="C1248" s="307"/>
      <c r="D1248" s="291"/>
      <c r="E1248" s="291"/>
      <c r="F1248" s="304" t="s">
        <v>530</v>
      </c>
      <c r="G1248" s="300"/>
      <c r="H1248" s="291"/>
      <c r="I1248" s="304" t="s">
        <v>531</v>
      </c>
      <c r="J1248" s="296"/>
      <c r="K1248" s="292"/>
      <c r="N1248" s="45"/>
      <c r="O1248" s="45"/>
      <c r="P1248" s="45"/>
      <c r="Q1248" s="45"/>
      <c r="R1248" s="45"/>
      <c r="S1248" s="45"/>
      <c r="T1248" s="45"/>
      <c r="U1248" s="45"/>
      <c r="V1248" s="45"/>
      <c r="W1248" s="45"/>
      <c r="X1248" s="45"/>
    </row>
    <row r="1249" spans="1:24" ht="15" customHeight="1" x14ac:dyDescent="0.2">
      <c r="A1249" s="45"/>
      <c r="B1249" s="308" t="s">
        <v>1136</v>
      </c>
      <c r="C1249" s="308"/>
      <c r="D1249" s="297"/>
      <c r="E1249" s="297"/>
      <c r="F1249" s="308"/>
      <c r="G1249" s="297"/>
      <c r="H1249" s="297"/>
      <c r="I1249" s="308"/>
      <c r="J1249" s="297"/>
      <c r="K1249" s="297"/>
      <c r="N1249" s="45"/>
      <c r="O1249" s="45"/>
      <c r="P1249" s="45"/>
      <c r="Q1249" s="45"/>
      <c r="R1249" s="45"/>
      <c r="S1249" s="45"/>
      <c r="T1249" s="45"/>
      <c r="U1249" s="45"/>
      <c r="V1249" s="45"/>
      <c r="W1249" s="45"/>
      <c r="X1249" s="45"/>
    </row>
    <row r="1250" spans="1:24" ht="15" customHeight="1" thickBot="1" x14ac:dyDescent="0.25">
      <c r="A1250" s="45"/>
      <c r="B1250" s="304" t="s">
        <v>1195</v>
      </c>
      <c r="C1250" s="304"/>
      <c r="D1250" s="304"/>
      <c r="E1250" s="304"/>
      <c r="F1250" s="304"/>
      <c r="G1250" s="304"/>
      <c r="H1250" s="304"/>
      <c r="I1250" s="304"/>
      <c r="J1250" s="304"/>
      <c r="K1250" s="304"/>
      <c r="N1250" s="45"/>
      <c r="O1250" s="45"/>
      <c r="P1250" s="45"/>
      <c r="Q1250" s="45"/>
      <c r="R1250" s="45"/>
      <c r="S1250" s="45"/>
      <c r="T1250" s="45"/>
      <c r="U1250" s="45"/>
      <c r="V1250" s="45"/>
      <c r="W1250" s="45"/>
      <c r="X1250" s="45"/>
    </row>
    <row r="1251" spans="1:24" ht="15" customHeight="1" thickTop="1" x14ac:dyDescent="0.2">
      <c r="A1251" s="45"/>
      <c r="B1251" s="309"/>
      <c r="C1251" s="309"/>
      <c r="D1251" s="288"/>
      <c r="E1251" s="288"/>
      <c r="F1251" s="314"/>
      <c r="G1251" s="301"/>
      <c r="H1251" s="288"/>
      <c r="I1251" s="314"/>
      <c r="J1251" s="301"/>
      <c r="K1251" s="288"/>
      <c r="N1251" s="45"/>
      <c r="O1251" s="45"/>
      <c r="P1251" s="45"/>
      <c r="Q1251" s="45"/>
      <c r="R1251" s="45"/>
      <c r="S1251" s="45"/>
      <c r="T1251" s="45"/>
      <c r="U1251" s="45"/>
      <c r="V1251" s="45"/>
      <c r="W1251" s="45"/>
      <c r="X1251" s="45"/>
    </row>
    <row r="1252" spans="1:24" ht="15" customHeight="1" thickTop="1" thickBot="1" x14ac:dyDescent="0.25">
      <c r="A1252" s="45"/>
      <c r="B1252" s="329" t="s">
        <v>2158</v>
      </c>
      <c r="C1252" s="319" t="s">
        <v>27</v>
      </c>
      <c r="D1252" s="282" t="s">
        <v>28</v>
      </c>
      <c r="E1252" s="282" t="s">
        <v>29</v>
      </c>
      <c r="F1252" s="310" t="s">
        <v>523</v>
      </c>
      <c r="G1252" s="298"/>
      <c r="H1252" s="283" t="s">
        <v>30</v>
      </c>
      <c r="I1252" s="319" t="s">
        <v>31</v>
      </c>
      <c r="J1252" s="284" t="s">
        <v>32</v>
      </c>
      <c r="K1252" s="284" t="s">
        <v>34</v>
      </c>
      <c r="N1252" s="45"/>
      <c r="O1252" s="45"/>
      <c r="P1252" s="45"/>
      <c r="Q1252" s="45"/>
      <c r="R1252" s="45"/>
      <c r="S1252" s="45"/>
      <c r="T1252" s="45"/>
      <c r="U1252" s="45"/>
      <c r="V1252" s="45"/>
      <c r="W1252" s="45"/>
      <c r="X1252" s="45"/>
    </row>
    <row r="1253" spans="1:24" ht="15" customHeight="1" thickTop="1" thickBot="1" x14ac:dyDescent="0.25">
      <c r="A1253" s="45"/>
      <c r="B1253" s="330" t="s">
        <v>524</v>
      </c>
      <c r="C1253" s="343" t="s">
        <v>1594</v>
      </c>
      <c r="D1253" s="285" t="s">
        <v>73</v>
      </c>
      <c r="E1253" s="285" t="s">
        <v>1595</v>
      </c>
      <c r="F1253" s="311" t="s">
        <v>539</v>
      </c>
      <c r="G1253" s="294"/>
      <c r="H1253" s="286" t="s">
        <v>52</v>
      </c>
      <c r="I1253" s="326">
        <v>1</v>
      </c>
      <c r="J1253" s="287">
        <f>SUM(K1254:K1256)</f>
        <v>1.6972800000000001</v>
      </c>
      <c r="K1253" s="287">
        <f>J1253*I1253</f>
        <v>1.6972800000000001</v>
      </c>
      <c r="N1253" s="45"/>
      <c r="O1253" s="45"/>
      <c r="P1253" s="45"/>
      <c r="Q1253" s="45"/>
      <c r="R1253" s="45"/>
      <c r="S1253" s="45"/>
      <c r="T1253" s="45"/>
      <c r="U1253" s="45"/>
      <c r="V1253" s="45"/>
      <c r="W1253" s="45"/>
      <c r="X1253" s="45"/>
    </row>
    <row r="1254" spans="1:24" ht="15" customHeight="1" thickTop="1" thickBot="1" x14ac:dyDescent="0.25">
      <c r="A1254" s="45"/>
      <c r="B1254" s="331" t="s">
        <v>535</v>
      </c>
      <c r="C1254" s="344">
        <v>88264</v>
      </c>
      <c r="D1254" s="271" t="s">
        <v>50</v>
      </c>
      <c r="E1254" s="271" t="s">
        <v>541</v>
      </c>
      <c r="F1254" s="312" t="s">
        <v>2641</v>
      </c>
      <c r="G1254" s="293"/>
      <c r="H1254" s="272" t="s">
        <v>533</v>
      </c>
      <c r="I1254" s="321">
        <v>2.4E-2</v>
      </c>
      <c r="J1254" s="302">
        <f>VLOOKUP(C1254,COMPOSICAO!A:D,4,0)</f>
        <v>38.700000000000003</v>
      </c>
      <c r="K1254" s="289">
        <f>SUM(I1254*J1254)</f>
        <v>0.92880000000000007</v>
      </c>
      <c r="N1254" s="45"/>
      <c r="O1254" s="45"/>
      <c r="P1254" s="45"/>
      <c r="Q1254" s="45"/>
      <c r="R1254" s="45"/>
      <c r="S1254" s="45"/>
      <c r="T1254" s="45"/>
      <c r="U1254" s="45"/>
      <c r="V1254" s="45"/>
      <c r="W1254" s="45"/>
      <c r="X1254" s="45"/>
    </row>
    <row r="1255" spans="1:24" ht="15" customHeight="1" thickTop="1" thickBot="1" x14ac:dyDescent="0.25">
      <c r="A1255" s="45"/>
      <c r="B1255" s="331" t="s">
        <v>535</v>
      </c>
      <c r="C1255" s="344">
        <v>88247</v>
      </c>
      <c r="D1255" s="271" t="s">
        <v>50</v>
      </c>
      <c r="E1255" s="271" t="s">
        <v>540</v>
      </c>
      <c r="F1255" s="312" t="s">
        <v>2641</v>
      </c>
      <c r="G1255" s="293"/>
      <c r="H1255" s="272" t="s">
        <v>533</v>
      </c>
      <c r="I1255" s="321">
        <v>2.4E-2</v>
      </c>
      <c r="J1255" s="302">
        <f>VLOOKUP(C1255,COMPOSICAO!A:D,4,0)</f>
        <v>32.020000000000003</v>
      </c>
      <c r="K1255" s="289">
        <f>SUM(I1255*J1255)</f>
        <v>0.76848000000000005</v>
      </c>
      <c r="N1255" s="45"/>
      <c r="O1255" s="45"/>
      <c r="P1255" s="45"/>
      <c r="Q1255" s="45"/>
      <c r="R1255" s="45"/>
      <c r="S1255" s="45"/>
      <c r="T1255" s="45"/>
      <c r="U1255" s="45"/>
      <c r="V1255" s="45"/>
      <c r="W1255" s="45"/>
      <c r="X1255" s="45"/>
    </row>
    <row r="1256" spans="1:24" ht="49.15" customHeight="1" thickTop="1" thickBot="1" x14ac:dyDescent="0.25">
      <c r="A1256" s="45"/>
      <c r="B1256" s="332" t="s">
        <v>525</v>
      </c>
      <c r="C1256" s="345">
        <v>49226</v>
      </c>
      <c r="D1256" s="274" t="s">
        <v>46</v>
      </c>
      <c r="E1256" s="274" t="s">
        <v>1855</v>
      </c>
      <c r="F1256" s="313" t="s">
        <v>1096</v>
      </c>
      <c r="G1256" s="295"/>
      <c r="H1256" s="275" t="s">
        <v>52</v>
      </c>
      <c r="I1256" s="322">
        <v>1</v>
      </c>
      <c r="J1256" s="290"/>
      <c r="K1256" s="290">
        <f>SUM(J1256*I1256)</f>
        <v>0</v>
      </c>
      <c r="N1256" s="45"/>
      <c r="O1256" s="45"/>
      <c r="P1256" s="45"/>
      <c r="Q1256" s="45"/>
      <c r="R1256" s="45"/>
      <c r="S1256" s="45"/>
      <c r="T1256" s="45"/>
      <c r="U1256" s="45"/>
      <c r="V1256" s="45"/>
      <c r="W1256" s="45"/>
      <c r="X1256" s="45"/>
    </row>
    <row r="1257" spans="1:24" ht="15" customHeight="1" thickTop="1" thickBot="1" x14ac:dyDescent="0.25">
      <c r="A1257" s="45"/>
      <c r="B1257" s="307"/>
      <c r="C1257" s="307"/>
      <c r="D1257" s="291"/>
      <c r="E1257" s="291"/>
      <c r="F1257" s="304" t="s">
        <v>527</v>
      </c>
      <c r="G1257" s="300"/>
      <c r="H1257" s="291" t="s">
        <v>528</v>
      </c>
      <c r="I1257" s="323">
        <v>0</v>
      </c>
      <c r="J1257" s="291" t="s">
        <v>529</v>
      </c>
      <c r="K1257" s="292"/>
      <c r="N1257" s="45"/>
      <c r="O1257" s="45"/>
      <c r="P1257" s="45"/>
      <c r="Q1257" s="45"/>
      <c r="R1257" s="45"/>
      <c r="S1257" s="45"/>
      <c r="T1257" s="45"/>
      <c r="U1257" s="45"/>
      <c r="V1257" s="45"/>
      <c r="W1257" s="45"/>
      <c r="X1257" s="45"/>
    </row>
    <row r="1258" spans="1:24" ht="15" customHeight="1" thickTop="1" thickBot="1" x14ac:dyDescent="0.25">
      <c r="A1258" s="45"/>
      <c r="B1258" s="307"/>
      <c r="C1258" s="307"/>
      <c r="D1258" s="291"/>
      <c r="E1258" s="291"/>
      <c r="F1258" s="304" t="s">
        <v>530</v>
      </c>
      <c r="G1258" s="300"/>
      <c r="H1258" s="291"/>
      <c r="I1258" s="304" t="s">
        <v>531</v>
      </c>
      <c r="J1258" s="296"/>
      <c r="K1258" s="292"/>
      <c r="N1258" s="45"/>
      <c r="O1258" s="45"/>
      <c r="P1258" s="45"/>
      <c r="Q1258" s="45"/>
      <c r="R1258" s="45"/>
      <c r="S1258" s="45"/>
      <c r="T1258" s="45"/>
      <c r="U1258" s="45"/>
      <c r="V1258" s="45"/>
      <c r="W1258" s="45"/>
      <c r="X1258" s="45"/>
    </row>
    <row r="1259" spans="1:24" ht="15" customHeight="1" x14ac:dyDescent="0.2">
      <c r="A1259" s="45"/>
      <c r="B1259" s="308" t="s">
        <v>1136</v>
      </c>
      <c r="C1259" s="308"/>
      <c r="D1259" s="297"/>
      <c r="E1259" s="297"/>
      <c r="F1259" s="308"/>
      <c r="G1259" s="297"/>
      <c r="H1259" s="297"/>
      <c r="I1259" s="308"/>
      <c r="J1259" s="297"/>
      <c r="K1259" s="297"/>
      <c r="N1259" s="45"/>
      <c r="O1259" s="45"/>
      <c r="P1259" s="45"/>
      <c r="Q1259" s="45"/>
      <c r="R1259" s="45"/>
      <c r="S1259" s="45"/>
      <c r="T1259" s="45"/>
      <c r="U1259" s="45"/>
      <c r="V1259" s="45"/>
      <c r="W1259" s="45"/>
      <c r="X1259" s="45"/>
    </row>
    <row r="1260" spans="1:24" ht="15" customHeight="1" thickBot="1" x14ac:dyDescent="0.25">
      <c r="A1260" s="45"/>
      <c r="B1260" s="304" t="s">
        <v>1856</v>
      </c>
      <c r="C1260" s="304"/>
      <c r="D1260" s="304"/>
      <c r="E1260" s="304"/>
      <c r="F1260" s="304"/>
      <c r="G1260" s="304"/>
      <c r="H1260" s="304"/>
      <c r="I1260" s="304"/>
      <c r="J1260" s="304"/>
      <c r="K1260" s="304"/>
      <c r="N1260" s="45"/>
      <c r="O1260" s="45"/>
      <c r="P1260" s="45"/>
      <c r="Q1260" s="45"/>
      <c r="R1260" s="45"/>
      <c r="S1260" s="45"/>
      <c r="T1260" s="45"/>
      <c r="U1260" s="45"/>
      <c r="V1260" s="45"/>
      <c r="W1260" s="45"/>
      <c r="X1260" s="45"/>
    </row>
    <row r="1261" spans="1:24" ht="15" customHeight="1" thickTop="1" x14ac:dyDescent="0.2">
      <c r="A1261" s="45"/>
      <c r="B1261" s="309"/>
      <c r="C1261" s="309"/>
      <c r="D1261" s="288"/>
      <c r="E1261" s="288"/>
      <c r="F1261" s="309"/>
      <c r="G1261" s="288"/>
      <c r="H1261" s="288"/>
      <c r="I1261" s="314"/>
      <c r="J1261" s="301"/>
      <c r="K1261" s="288"/>
      <c r="N1261" s="45"/>
      <c r="O1261" s="45"/>
      <c r="P1261" s="45"/>
      <c r="Q1261" s="45"/>
      <c r="R1261" s="45"/>
      <c r="S1261" s="45"/>
      <c r="T1261" s="45"/>
      <c r="U1261" s="45"/>
      <c r="V1261" s="45"/>
      <c r="W1261" s="45"/>
      <c r="X1261" s="45"/>
    </row>
    <row r="1262" spans="1:24" ht="15" customHeight="1" thickTop="1" thickBot="1" x14ac:dyDescent="0.25">
      <c r="A1262" s="45"/>
      <c r="B1262" s="329" t="s">
        <v>2159</v>
      </c>
      <c r="C1262" s="319" t="s">
        <v>27</v>
      </c>
      <c r="D1262" s="282" t="s">
        <v>28</v>
      </c>
      <c r="E1262" s="282" t="s">
        <v>29</v>
      </c>
      <c r="F1262" s="310" t="s">
        <v>523</v>
      </c>
      <c r="G1262" s="298"/>
      <c r="H1262" s="283" t="s">
        <v>30</v>
      </c>
      <c r="I1262" s="310" t="s">
        <v>31</v>
      </c>
      <c r="J1262" s="298" t="s">
        <v>32</v>
      </c>
      <c r="K1262" s="284" t="s">
        <v>34</v>
      </c>
      <c r="N1262" s="45"/>
      <c r="O1262" s="45"/>
      <c r="P1262" s="45"/>
      <c r="Q1262" s="45"/>
      <c r="R1262" s="45"/>
      <c r="S1262" s="45"/>
      <c r="T1262" s="45"/>
      <c r="U1262" s="45"/>
      <c r="V1262" s="45"/>
      <c r="W1262" s="45"/>
      <c r="X1262" s="45"/>
    </row>
    <row r="1263" spans="1:24" ht="15" customHeight="1" thickTop="1" thickBot="1" x14ac:dyDescent="0.25">
      <c r="A1263" s="45"/>
      <c r="B1263" s="311" t="s">
        <v>524</v>
      </c>
      <c r="C1263" s="311" t="s">
        <v>994</v>
      </c>
      <c r="D1263" s="294" t="s">
        <v>73</v>
      </c>
      <c r="E1263" s="294" t="s">
        <v>424</v>
      </c>
      <c r="F1263" s="311" t="s">
        <v>539</v>
      </c>
      <c r="G1263" s="294"/>
      <c r="H1263" s="294" t="s">
        <v>83</v>
      </c>
      <c r="I1263" s="326">
        <v>1</v>
      </c>
      <c r="J1263" s="287">
        <f>SUM(K1264:K1266)</f>
        <v>27.292480000000001</v>
      </c>
      <c r="K1263" s="287">
        <f>J1263*I1263</f>
        <v>27.292480000000001</v>
      </c>
      <c r="N1263" s="45"/>
      <c r="O1263" s="45"/>
      <c r="P1263" s="45"/>
      <c r="Q1263" s="45"/>
      <c r="R1263" s="45"/>
      <c r="S1263" s="45"/>
      <c r="T1263" s="45"/>
      <c r="U1263" s="45"/>
      <c r="V1263" s="45"/>
      <c r="W1263" s="45"/>
      <c r="X1263" s="45"/>
    </row>
    <row r="1264" spans="1:24" ht="15" customHeight="1" thickTop="1" thickBot="1" x14ac:dyDescent="0.25">
      <c r="A1264" s="45"/>
      <c r="B1264" s="312" t="s">
        <v>535</v>
      </c>
      <c r="C1264" s="312">
        <v>88264</v>
      </c>
      <c r="D1264" s="293" t="s">
        <v>50</v>
      </c>
      <c r="E1264" s="293" t="s">
        <v>541</v>
      </c>
      <c r="F1264" s="312" t="s">
        <v>2641</v>
      </c>
      <c r="G1264" s="293"/>
      <c r="H1264" s="293" t="s">
        <v>533</v>
      </c>
      <c r="I1264" s="324">
        <v>0.309</v>
      </c>
      <c r="J1264" s="302">
        <f>VLOOKUP(C1264,COMPOSICAO!A:D,4,0)</f>
        <v>38.700000000000003</v>
      </c>
      <c r="K1264" s="289">
        <f>SUM(I1264*J1264)</f>
        <v>11.958300000000001</v>
      </c>
      <c r="N1264" s="45"/>
      <c r="O1264" s="45"/>
      <c r="P1264" s="45"/>
      <c r="Q1264" s="45"/>
      <c r="R1264" s="45"/>
      <c r="S1264" s="45"/>
      <c r="T1264" s="45"/>
      <c r="U1264" s="45"/>
      <c r="V1264" s="45"/>
      <c r="W1264" s="45"/>
      <c r="X1264" s="45"/>
    </row>
    <row r="1265" spans="1:24" ht="49.15" customHeight="1" thickTop="1" thickBot="1" x14ac:dyDescent="0.25">
      <c r="A1265" s="45"/>
      <c r="B1265" s="331" t="s">
        <v>535</v>
      </c>
      <c r="C1265" s="344">
        <v>88247</v>
      </c>
      <c r="D1265" s="271" t="s">
        <v>50</v>
      </c>
      <c r="E1265" s="271" t="s">
        <v>540</v>
      </c>
      <c r="F1265" s="312" t="s">
        <v>2641</v>
      </c>
      <c r="G1265" s="293"/>
      <c r="H1265" s="272" t="s">
        <v>533</v>
      </c>
      <c r="I1265" s="321">
        <v>0.309</v>
      </c>
      <c r="J1265" s="302">
        <f>VLOOKUP(C1265,COMPOSICAO!A:D,4,0)</f>
        <v>32.020000000000003</v>
      </c>
      <c r="K1265" s="289">
        <f>SUM(I1265*J1265)</f>
        <v>9.8941800000000004</v>
      </c>
      <c r="N1265" s="45"/>
      <c r="O1265" s="45"/>
      <c r="P1265" s="45"/>
      <c r="Q1265" s="45"/>
      <c r="R1265" s="45"/>
      <c r="S1265" s="45"/>
      <c r="T1265" s="45"/>
      <c r="U1265" s="45"/>
      <c r="V1265" s="45"/>
      <c r="W1265" s="45"/>
      <c r="X1265" s="45"/>
    </row>
    <row r="1266" spans="1:24" ht="15" customHeight="1" thickTop="1" thickBot="1" x14ac:dyDescent="0.25">
      <c r="A1266" s="45"/>
      <c r="B1266" s="332" t="s">
        <v>525</v>
      </c>
      <c r="C1266" s="345">
        <v>39996</v>
      </c>
      <c r="D1266" s="274" t="s">
        <v>50</v>
      </c>
      <c r="E1266" s="274" t="s">
        <v>836</v>
      </c>
      <c r="F1266" s="313" t="s">
        <v>1096</v>
      </c>
      <c r="G1266" s="295"/>
      <c r="H1266" s="275" t="s">
        <v>83</v>
      </c>
      <c r="I1266" s="322">
        <v>1</v>
      </c>
      <c r="J1266" s="290">
        <v>5.44</v>
      </c>
      <c r="K1266" s="290">
        <f>SUM(J1266*I1266)</f>
        <v>5.44</v>
      </c>
      <c r="N1266" s="45"/>
      <c r="O1266" s="45"/>
      <c r="P1266" s="45"/>
      <c r="Q1266" s="45"/>
      <c r="R1266" s="45"/>
      <c r="S1266" s="45"/>
      <c r="T1266" s="45"/>
      <c r="U1266" s="45"/>
      <c r="V1266" s="45"/>
      <c r="W1266" s="45"/>
      <c r="X1266" s="45"/>
    </row>
    <row r="1267" spans="1:24" ht="15" customHeight="1" thickTop="1" thickBot="1" x14ac:dyDescent="0.25">
      <c r="A1267" s="45"/>
      <c r="B1267" s="307"/>
      <c r="C1267" s="307"/>
      <c r="D1267" s="291"/>
      <c r="E1267" s="291"/>
      <c r="F1267" s="304" t="s">
        <v>527</v>
      </c>
      <c r="G1267" s="300"/>
      <c r="H1267" s="291" t="s">
        <v>528</v>
      </c>
      <c r="I1267" s="323">
        <v>0</v>
      </c>
      <c r="J1267" s="291" t="s">
        <v>529</v>
      </c>
      <c r="K1267" s="292"/>
      <c r="N1267" s="45"/>
      <c r="O1267" s="45"/>
      <c r="P1267" s="45"/>
      <c r="Q1267" s="45"/>
      <c r="R1267" s="45"/>
      <c r="S1267" s="45"/>
      <c r="T1267" s="45"/>
      <c r="U1267" s="45"/>
      <c r="V1267" s="45"/>
      <c r="W1267" s="45"/>
      <c r="X1267" s="45"/>
    </row>
    <row r="1268" spans="1:24" ht="15" customHeight="1" thickTop="1" thickBot="1" x14ac:dyDescent="0.25">
      <c r="A1268" s="45"/>
      <c r="B1268" s="307"/>
      <c r="C1268" s="307"/>
      <c r="D1268" s="291"/>
      <c r="E1268" s="291"/>
      <c r="F1268" s="304" t="s">
        <v>530</v>
      </c>
      <c r="G1268" s="300"/>
      <c r="H1268" s="291"/>
      <c r="I1268" s="304" t="s">
        <v>531</v>
      </c>
      <c r="J1268" s="296"/>
      <c r="K1268" s="292"/>
      <c r="N1268" s="45"/>
      <c r="O1268" s="45"/>
      <c r="P1268" s="45"/>
      <c r="Q1268" s="45"/>
      <c r="R1268" s="45"/>
      <c r="S1268" s="45"/>
      <c r="T1268" s="45"/>
      <c r="U1268" s="45"/>
      <c r="V1268" s="45"/>
      <c r="W1268" s="45"/>
      <c r="X1268" s="45"/>
    </row>
    <row r="1269" spans="1:24" ht="15" customHeight="1" x14ac:dyDescent="0.2">
      <c r="A1269" s="45"/>
      <c r="B1269" s="308" t="s">
        <v>1136</v>
      </c>
      <c r="C1269" s="308"/>
      <c r="D1269" s="297"/>
      <c r="E1269" s="297"/>
      <c r="F1269" s="308"/>
      <c r="G1269" s="297"/>
      <c r="H1269" s="297"/>
      <c r="I1269" s="308"/>
      <c r="J1269" s="297"/>
      <c r="K1269" s="297"/>
      <c r="N1269" s="45"/>
      <c r="O1269" s="45"/>
      <c r="P1269" s="45"/>
      <c r="Q1269" s="45"/>
      <c r="R1269" s="45"/>
      <c r="S1269" s="45"/>
      <c r="T1269" s="45"/>
      <c r="U1269" s="45"/>
      <c r="V1269" s="45"/>
      <c r="W1269" s="45"/>
      <c r="X1269" s="45"/>
    </row>
    <row r="1270" spans="1:24" ht="15" customHeight="1" thickBot="1" x14ac:dyDescent="0.25">
      <c r="A1270" s="45"/>
      <c r="B1270" s="304" t="s">
        <v>1196</v>
      </c>
      <c r="C1270" s="304"/>
      <c r="D1270" s="304"/>
      <c r="E1270" s="304"/>
      <c r="F1270" s="304"/>
      <c r="G1270" s="304"/>
      <c r="H1270" s="304"/>
      <c r="I1270" s="304"/>
      <c r="J1270" s="304"/>
      <c r="K1270" s="304"/>
      <c r="N1270" s="45"/>
      <c r="O1270" s="45"/>
      <c r="P1270" s="45"/>
      <c r="Q1270" s="45"/>
      <c r="R1270" s="45"/>
      <c r="S1270" s="45"/>
      <c r="T1270" s="45"/>
      <c r="U1270" s="45"/>
      <c r="V1270" s="45"/>
      <c r="W1270" s="45"/>
      <c r="X1270" s="45"/>
    </row>
    <row r="1271" spans="1:24" ht="15" customHeight="1" thickTop="1" x14ac:dyDescent="0.2">
      <c r="A1271" s="45"/>
      <c r="B1271" s="314"/>
      <c r="C1271" s="314"/>
      <c r="D1271" s="301"/>
      <c r="E1271" s="301"/>
      <c r="F1271" s="314"/>
      <c r="G1271" s="301"/>
      <c r="H1271" s="301"/>
      <c r="I1271" s="314"/>
      <c r="J1271" s="301"/>
      <c r="K1271" s="301"/>
      <c r="N1271" s="45"/>
      <c r="O1271" s="45"/>
      <c r="P1271" s="45"/>
      <c r="Q1271" s="45"/>
      <c r="R1271" s="45"/>
      <c r="S1271" s="45"/>
      <c r="T1271" s="45"/>
      <c r="U1271" s="45"/>
      <c r="V1271" s="45"/>
      <c r="W1271" s="45"/>
      <c r="X1271" s="45"/>
    </row>
    <row r="1272" spans="1:24" ht="15" customHeight="1" thickTop="1" thickBot="1" x14ac:dyDescent="0.25">
      <c r="A1272" s="45"/>
      <c r="B1272" s="310" t="s">
        <v>2160</v>
      </c>
      <c r="C1272" s="310" t="s">
        <v>27</v>
      </c>
      <c r="D1272" s="298" t="s">
        <v>28</v>
      </c>
      <c r="E1272" s="298" t="s">
        <v>29</v>
      </c>
      <c r="F1272" s="310" t="s">
        <v>523</v>
      </c>
      <c r="G1272" s="298"/>
      <c r="H1272" s="298" t="s">
        <v>30</v>
      </c>
      <c r="I1272" s="310" t="s">
        <v>31</v>
      </c>
      <c r="J1272" s="298" t="s">
        <v>32</v>
      </c>
      <c r="K1272" s="298" t="s">
        <v>34</v>
      </c>
      <c r="N1272" s="45"/>
      <c r="O1272" s="45"/>
      <c r="P1272" s="45"/>
      <c r="Q1272" s="45"/>
      <c r="R1272" s="45"/>
      <c r="S1272" s="45"/>
      <c r="T1272" s="45"/>
      <c r="U1272" s="45"/>
      <c r="V1272" s="45"/>
      <c r="W1272" s="45"/>
      <c r="X1272" s="45"/>
    </row>
    <row r="1273" spans="1:24" ht="15" customHeight="1" thickTop="1" thickBot="1" x14ac:dyDescent="0.25">
      <c r="A1273" s="45"/>
      <c r="B1273" s="330" t="s">
        <v>524</v>
      </c>
      <c r="C1273" s="343" t="s">
        <v>1598</v>
      </c>
      <c r="D1273" s="285" t="s">
        <v>73</v>
      </c>
      <c r="E1273" s="285" t="s">
        <v>1599</v>
      </c>
      <c r="F1273" s="311" t="s">
        <v>539</v>
      </c>
      <c r="G1273" s="294"/>
      <c r="H1273" s="286" t="s">
        <v>83</v>
      </c>
      <c r="I1273" s="326">
        <v>1</v>
      </c>
      <c r="J1273" s="287">
        <f>SUM(K1274:K1276)</f>
        <v>14.6846</v>
      </c>
      <c r="K1273" s="287">
        <f>J1273*I1273</f>
        <v>14.6846</v>
      </c>
      <c r="N1273" s="45"/>
      <c r="O1273" s="45"/>
      <c r="P1273" s="45"/>
      <c r="Q1273" s="45"/>
      <c r="R1273" s="45"/>
      <c r="S1273" s="45"/>
      <c r="T1273" s="45"/>
      <c r="U1273" s="45"/>
      <c r="V1273" s="45"/>
      <c r="W1273" s="45"/>
      <c r="X1273" s="45"/>
    </row>
    <row r="1274" spans="1:24" ht="49.15" customHeight="1" thickTop="1" thickBot="1" x14ac:dyDescent="0.25">
      <c r="A1274" s="45"/>
      <c r="B1274" s="312" t="s">
        <v>535</v>
      </c>
      <c r="C1274" s="312">
        <v>88247</v>
      </c>
      <c r="D1274" s="293" t="s">
        <v>50</v>
      </c>
      <c r="E1274" s="293" t="s">
        <v>540</v>
      </c>
      <c r="F1274" s="312" t="s">
        <v>2641</v>
      </c>
      <c r="G1274" s="293"/>
      <c r="H1274" s="293" t="s">
        <v>533</v>
      </c>
      <c r="I1274" s="324">
        <v>0.08</v>
      </c>
      <c r="J1274" s="302">
        <f>VLOOKUP(C1274,COMPOSICAO!A:D,4,0)</f>
        <v>32.020000000000003</v>
      </c>
      <c r="K1274" s="289">
        <f>SUM(I1274*J1274)</f>
        <v>2.5616000000000003</v>
      </c>
      <c r="N1274" s="45"/>
      <c r="O1274" s="45"/>
      <c r="P1274" s="45"/>
      <c r="Q1274" s="45"/>
      <c r="R1274" s="45"/>
      <c r="S1274" s="45"/>
      <c r="T1274" s="45"/>
      <c r="U1274" s="45"/>
      <c r="V1274" s="45"/>
      <c r="W1274" s="45"/>
      <c r="X1274" s="45"/>
    </row>
    <row r="1275" spans="1:24" ht="15" customHeight="1" x14ac:dyDescent="0.2">
      <c r="A1275" s="45"/>
      <c r="B1275" s="312" t="s">
        <v>535</v>
      </c>
      <c r="C1275" s="312">
        <v>88264</v>
      </c>
      <c r="D1275" s="293" t="s">
        <v>50</v>
      </c>
      <c r="E1275" s="293" t="s">
        <v>541</v>
      </c>
      <c r="F1275" s="312" t="s">
        <v>2641</v>
      </c>
      <c r="G1275" s="293"/>
      <c r="H1275" s="293" t="s">
        <v>533</v>
      </c>
      <c r="I1275" s="324">
        <v>0.08</v>
      </c>
      <c r="J1275" s="302">
        <f>VLOOKUP(C1275,COMPOSICAO!A:D,4,0)</f>
        <v>38.700000000000003</v>
      </c>
      <c r="K1275" s="289">
        <f>SUM(I1275*J1275)</f>
        <v>3.0960000000000001</v>
      </c>
      <c r="N1275" s="45"/>
      <c r="O1275" s="45"/>
      <c r="P1275" s="45"/>
      <c r="Q1275" s="45"/>
      <c r="R1275" s="45"/>
      <c r="S1275" s="45"/>
      <c r="T1275" s="45"/>
      <c r="U1275" s="45"/>
      <c r="V1275" s="45"/>
      <c r="W1275" s="45"/>
      <c r="X1275" s="45"/>
    </row>
    <row r="1276" spans="1:24" ht="15" customHeight="1" x14ac:dyDescent="0.2">
      <c r="A1276" s="45"/>
      <c r="B1276" s="332" t="s">
        <v>525</v>
      </c>
      <c r="C1276" s="345">
        <v>3929</v>
      </c>
      <c r="D1276" s="274" t="s">
        <v>40</v>
      </c>
      <c r="E1276" s="274" t="s">
        <v>17531</v>
      </c>
      <c r="F1276" s="313" t="s">
        <v>1096</v>
      </c>
      <c r="G1276" s="295"/>
      <c r="H1276" s="275" t="s">
        <v>265</v>
      </c>
      <c r="I1276" s="322">
        <v>1.02</v>
      </c>
      <c r="J1276" s="290">
        <v>8.85</v>
      </c>
      <c r="K1276" s="290">
        <f>SUM(J1276*I1276)</f>
        <v>9.0269999999999992</v>
      </c>
      <c r="N1276" s="45"/>
      <c r="O1276" s="45"/>
      <c r="P1276" s="45"/>
      <c r="Q1276" s="45"/>
      <c r="R1276" s="45"/>
      <c r="S1276" s="45"/>
      <c r="T1276" s="45"/>
      <c r="U1276" s="45"/>
      <c r="V1276" s="45"/>
      <c r="W1276" s="45"/>
      <c r="X1276" s="45"/>
    </row>
    <row r="1277" spans="1:24" ht="15" customHeight="1" x14ac:dyDescent="0.2">
      <c r="A1277" s="45"/>
      <c r="B1277" s="307"/>
      <c r="C1277" s="307"/>
      <c r="D1277" s="291"/>
      <c r="E1277" s="291"/>
      <c r="F1277" s="304" t="s">
        <v>527</v>
      </c>
      <c r="G1277" s="300"/>
      <c r="H1277" s="291" t="s">
        <v>528</v>
      </c>
      <c r="I1277" s="323">
        <v>0</v>
      </c>
      <c r="J1277" s="291" t="s">
        <v>529</v>
      </c>
      <c r="K1277" s="292"/>
      <c r="N1277" s="45"/>
      <c r="O1277" s="45"/>
      <c r="P1277" s="45"/>
      <c r="Q1277" s="45"/>
      <c r="R1277" s="45"/>
      <c r="S1277" s="45"/>
      <c r="T1277" s="45"/>
      <c r="U1277" s="45"/>
      <c r="V1277" s="45"/>
      <c r="W1277" s="45"/>
      <c r="X1277" s="45"/>
    </row>
    <row r="1278" spans="1:24" ht="15" customHeight="1" thickTop="1" thickBot="1" x14ac:dyDescent="0.25">
      <c r="A1278" s="45"/>
      <c r="B1278" s="307"/>
      <c r="C1278" s="307"/>
      <c r="D1278" s="291"/>
      <c r="E1278" s="291"/>
      <c r="F1278" s="304" t="s">
        <v>530</v>
      </c>
      <c r="G1278" s="300"/>
      <c r="H1278" s="291"/>
      <c r="I1278" s="304" t="s">
        <v>531</v>
      </c>
      <c r="J1278" s="296"/>
      <c r="K1278" s="292"/>
      <c r="N1278" s="45"/>
      <c r="O1278" s="45"/>
      <c r="P1278" s="45"/>
      <c r="Q1278" s="45"/>
      <c r="R1278" s="45"/>
      <c r="S1278" s="45"/>
      <c r="T1278" s="45"/>
      <c r="U1278" s="45"/>
      <c r="V1278" s="45"/>
      <c r="W1278" s="45"/>
      <c r="X1278" s="45"/>
    </row>
    <row r="1279" spans="1:24" ht="15" customHeight="1" x14ac:dyDescent="0.2">
      <c r="A1279" s="45"/>
      <c r="B1279" s="308" t="s">
        <v>1136</v>
      </c>
      <c r="C1279" s="308"/>
      <c r="D1279" s="297"/>
      <c r="E1279" s="297"/>
      <c r="F1279" s="308"/>
      <c r="G1279" s="297"/>
      <c r="H1279" s="297"/>
      <c r="I1279" s="308"/>
      <c r="J1279" s="297"/>
      <c r="K1279" s="297"/>
      <c r="N1279" s="45"/>
      <c r="O1279" s="45"/>
      <c r="P1279" s="45"/>
      <c r="Q1279" s="45"/>
      <c r="R1279" s="45"/>
      <c r="S1279" s="45"/>
      <c r="T1279" s="45"/>
      <c r="U1279" s="45"/>
      <c r="V1279" s="45"/>
      <c r="W1279" s="45"/>
      <c r="X1279" s="45"/>
    </row>
    <row r="1280" spans="1:24" ht="15" customHeight="1" thickBot="1" x14ac:dyDescent="0.25">
      <c r="A1280" s="45"/>
      <c r="B1280" s="304" t="s">
        <v>17532</v>
      </c>
      <c r="C1280" s="304"/>
      <c r="D1280" s="304"/>
      <c r="E1280" s="304"/>
      <c r="F1280" s="304"/>
      <c r="G1280" s="304"/>
      <c r="H1280" s="304"/>
      <c r="I1280" s="304"/>
      <c r="J1280" s="304"/>
      <c r="K1280" s="304"/>
      <c r="N1280" s="45"/>
      <c r="O1280" s="45"/>
      <c r="P1280" s="45"/>
      <c r="Q1280" s="45"/>
      <c r="R1280" s="45"/>
      <c r="S1280" s="45"/>
      <c r="T1280" s="45"/>
      <c r="U1280" s="45"/>
      <c r="V1280" s="45"/>
      <c r="W1280" s="45"/>
      <c r="X1280" s="45"/>
    </row>
    <row r="1281" spans="1:24" ht="15" customHeight="1" thickTop="1" x14ac:dyDescent="0.2">
      <c r="A1281" s="45"/>
      <c r="B1281" s="309"/>
      <c r="C1281" s="309"/>
      <c r="D1281" s="288"/>
      <c r="E1281" s="288"/>
      <c r="F1281" s="314"/>
      <c r="G1281" s="301"/>
      <c r="H1281" s="288"/>
      <c r="I1281" s="314"/>
      <c r="J1281" s="301"/>
      <c r="K1281" s="288"/>
      <c r="N1281" s="45"/>
      <c r="O1281" s="45"/>
      <c r="P1281" s="45"/>
      <c r="Q1281" s="45"/>
      <c r="R1281" s="45"/>
      <c r="S1281" s="45"/>
      <c r="T1281" s="45"/>
      <c r="U1281" s="45"/>
      <c r="V1281" s="45"/>
      <c r="W1281" s="45"/>
      <c r="X1281" s="45"/>
    </row>
    <row r="1282" spans="1:24" ht="15" customHeight="1" thickTop="1" thickBot="1" x14ac:dyDescent="0.25">
      <c r="A1282" s="45"/>
      <c r="B1282" s="310" t="s">
        <v>2161</v>
      </c>
      <c r="C1282" s="310" t="s">
        <v>27</v>
      </c>
      <c r="D1282" s="298" t="s">
        <v>28</v>
      </c>
      <c r="E1282" s="298" t="s">
        <v>29</v>
      </c>
      <c r="F1282" s="310" t="s">
        <v>523</v>
      </c>
      <c r="G1282" s="298"/>
      <c r="H1282" s="298" t="s">
        <v>30</v>
      </c>
      <c r="I1282" s="310" t="s">
        <v>31</v>
      </c>
      <c r="J1282" s="298" t="s">
        <v>32</v>
      </c>
      <c r="K1282" s="298" t="s">
        <v>34</v>
      </c>
      <c r="N1282" s="45"/>
      <c r="O1282" s="45"/>
      <c r="P1282" s="45"/>
      <c r="Q1282" s="45"/>
      <c r="R1282" s="45"/>
      <c r="S1282" s="45"/>
      <c r="T1282" s="45"/>
      <c r="U1282" s="45"/>
      <c r="V1282" s="45"/>
      <c r="W1282" s="45"/>
      <c r="X1282" s="45"/>
    </row>
    <row r="1283" spans="1:24" ht="49.15" customHeight="1" thickTop="1" thickBot="1" x14ac:dyDescent="0.25">
      <c r="A1283" s="45"/>
      <c r="B1283" s="311" t="s">
        <v>524</v>
      </c>
      <c r="C1283" s="311" t="s">
        <v>1601</v>
      </c>
      <c r="D1283" s="294" t="s">
        <v>73</v>
      </c>
      <c r="E1283" s="294" t="s">
        <v>1602</v>
      </c>
      <c r="F1283" s="311" t="s">
        <v>539</v>
      </c>
      <c r="G1283" s="294"/>
      <c r="H1283" s="294" t="s">
        <v>83</v>
      </c>
      <c r="I1283" s="326">
        <v>1</v>
      </c>
      <c r="J1283" s="287">
        <f>SUM(K1284:K1286)</f>
        <v>110.47280000000001</v>
      </c>
      <c r="K1283" s="287">
        <f>J1283*I1283</f>
        <v>110.47280000000001</v>
      </c>
      <c r="N1283" s="45"/>
      <c r="O1283" s="45"/>
      <c r="P1283" s="45"/>
      <c r="Q1283" s="45"/>
      <c r="R1283" s="45"/>
      <c r="S1283" s="45"/>
      <c r="T1283" s="45"/>
      <c r="U1283" s="45"/>
      <c r="V1283" s="45"/>
      <c r="W1283" s="45"/>
      <c r="X1283" s="45"/>
    </row>
    <row r="1284" spans="1:24" ht="15" customHeight="1" thickTop="1" thickBot="1" x14ac:dyDescent="0.25">
      <c r="A1284" s="45"/>
      <c r="B1284" s="331" t="s">
        <v>535</v>
      </c>
      <c r="C1284" s="344">
        <v>88264</v>
      </c>
      <c r="D1284" s="271" t="s">
        <v>50</v>
      </c>
      <c r="E1284" s="271" t="s">
        <v>541</v>
      </c>
      <c r="F1284" s="312" t="s">
        <v>2641</v>
      </c>
      <c r="G1284" s="293"/>
      <c r="H1284" s="272" t="s">
        <v>533</v>
      </c>
      <c r="I1284" s="321">
        <v>0.35</v>
      </c>
      <c r="J1284" s="302">
        <f>VLOOKUP(C1284,COMPOSICAO!A:D,4,0)</f>
        <v>38.700000000000003</v>
      </c>
      <c r="K1284" s="289">
        <f>SUM(I1284*J1284)</f>
        <v>13.545</v>
      </c>
      <c r="N1284" s="45"/>
      <c r="O1284" s="45"/>
      <c r="P1284" s="45"/>
      <c r="Q1284" s="45"/>
      <c r="R1284" s="45"/>
      <c r="S1284" s="45"/>
      <c r="T1284" s="45"/>
      <c r="U1284" s="45"/>
      <c r="V1284" s="45"/>
      <c r="W1284" s="45"/>
      <c r="X1284" s="45"/>
    </row>
    <row r="1285" spans="1:24" ht="15" customHeight="1" thickTop="1" thickBot="1" x14ac:dyDescent="0.25">
      <c r="A1285" s="45"/>
      <c r="B1285" s="331" t="s">
        <v>535</v>
      </c>
      <c r="C1285" s="344">
        <v>88247</v>
      </c>
      <c r="D1285" s="271" t="s">
        <v>50</v>
      </c>
      <c r="E1285" s="271" t="s">
        <v>540</v>
      </c>
      <c r="F1285" s="312" t="s">
        <v>2641</v>
      </c>
      <c r="G1285" s="293"/>
      <c r="H1285" s="272" t="s">
        <v>533</v>
      </c>
      <c r="I1285" s="321">
        <v>0.35</v>
      </c>
      <c r="J1285" s="302">
        <f>VLOOKUP(C1285,COMPOSICAO!A:D,4,0)</f>
        <v>32.020000000000003</v>
      </c>
      <c r="K1285" s="289">
        <f>SUM(I1285*J1285)</f>
        <v>11.207000000000001</v>
      </c>
      <c r="N1285" s="45"/>
      <c r="O1285" s="45"/>
      <c r="P1285" s="45"/>
      <c r="Q1285" s="45"/>
      <c r="R1285" s="45"/>
      <c r="S1285" s="45"/>
      <c r="T1285" s="45"/>
      <c r="U1285" s="45"/>
      <c r="V1285" s="45"/>
      <c r="W1285" s="45"/>
      <c r="X1285" s="45"/>
    </row>
    <row r="1286" spans="1:24" ht="15" customHeight="1" thickTop="1" thickBot="1" x14ac:dyDescent="0.25">
      <c r="A1286" s="45"/>
      <c r="B1286" s="332" t="s">
        <v>525</v>
      </c>
      <c r="C1286" s="345">
        <v>3936</v>
      </c>
      <c r="D1286" s="274" t="s">
        <v>40</v>
      </c>
      <c r="E1286" s="274" t="s">
        <v>17530</v>
      </c>
      <c r="F1286" s="313" t="s">
        <v>1096</v>
      </c>
      <c r="G1286" s="295"/>
      <c r="H1286" s="275" t="s">
        <v>265</v>
      </c>
      <c r="I1286" s="322">
        <v>1.02</v>
      </c>
      <c r="J1286" s="290">
        <v>84.04</v>
      </c>
      <c r="K1286" s="290">
        <f>SUM(J1286*I1286)</f>
        <v>85.720800000000011</v>
      </c>
      <c r="N1286" s="45"/>
      <c r="O1286" s="45"/>
      <c r="P1286" s="45"/>
      <c r="Q1286" s="45"/>
      <c r="R1286" s="45"/>
      <c r="S1286" s="45"/>
      <c r="T1286" s="45"/>
      <c r="U1286" s="45"/>
      <c r="V1286" s="45"/>
      <c r="W1286" s="45"/>
      <c r="X1286" s="45"/>
    </row>
    <row r="1287" spans="1:24" ht="15" customHeight="1" thickTop="1" thickBot="1" x14ac:dyDescent="0.25">
      <c r="A1287" s="45"/>
      <c r="B1287" s="307"/>
      <c r="C1287" s="307"/>
      <c r="D1287" s="291"/>
      <c r="E1287" s="291"/>
      <c r="F1287" s="304" t="s">
        <v>527</v>
      </c>
      <c r="G1287" s="300"/>
      <c r="H1287" s="291" t="s">
        <v>528</v>
      </c>
      <c r="I1287" s="323">
        <v>0</v>
      </c>
      <c r="J1287" s="291" t="s">
        <v>529</v>
      </c>
      <c r="K1287" s="292"/>
      <c r="N1287" s="45"/>
      <c r="O1287" s="45"/>
      <c r="P1287" s="45"/>
      <c r="Q1287" s="45"/>
      <c r="R1287" s="45"/>
      <c r="S1287" s="45"/>
      <c r="T1287" s="45"/>
      <c r="U1287" s="45"/>
      <c r="V1287" s="45"/>
      <c r="W1287" s="45"/>
      <c r="X1287" s="45"/>
    </row>
    <row r="1288" spans="1:24" ht="15" customHeight="1" thickTop="1" thickBot="1" x14ac:dyDescent="0.25">
      <c r="A1288" s="45"/>
      <c r="B1288" s="307"/>
      <c r="C1288" s="307"/>
      <c r="D1288" s="291"/>
      <c r="E1288" s="291"/>
      <c r="F1288" s="304" t="s">
        <v>530</v>
      </c>
      <c r="G1288" s="300"/>
      <c r="H1288" s="291"/>
      <c r="I1288" s="304" t="s">
        <v>531</v>
      </c>
      <c r="J1288" s="296"/>
      <c r="K1288" s="292"/>
      <c r="N1288" s="45"/>
      <c r="O1288" s="45"/>
      <c r="P1288" s="45"/>
      <c r="Q1288" s="45"/>
      <c r="R1288" s="45"/>
      <c r="S1288" s="45"/>
      <c r="T1288" s="45"/>
      <c r="U1288" s="45"/>
      <c r="V1288" s="45"/>
      <c r="W1288" s="45"/>
      <c r="X1288" s="45"/>
    </row>
    <row r="1289" spans="1:24" ht="15" customHeight="1" x14ac:dyDescent="0.2">
      <c r="A1289" s="45"/>
      <c r="B1289" s="308" t="s">
        <v>1136</v>
      </c>
      <c r="C1289" s="308"/>
      <c r="D1289" s="297"/>
      <c r="E1289" s="297"/>
      <c r="F1289" s="308"/>
      <c r="G1289" s="297"/>
      <c r="H1289" s="297"/>
      <c r="I1289" s="308"/>
      <c r="J1289" s="297"/>
      <c r="K1289" s="297"/>
      <c r="N1289" s="45"/>
      <c r="O1289" s="45"/>
      <c r="P1289" s="45"/>
      <c r="Q1289" s="45"/>
      <c r="R1289" s="45"/>
      <c r="S1289" s="45"/>
      <c r="T1289" s="45"/>
      <c r="U1289" s="45"/>
      <c r="V1289" s="45"/>
      <c r="W1289" s="45"/>
      <c r="X1289" s="45"/>
    </row>
    <row r="1290" spans="1:24" ht="15" customHeight="1" thickBot="1" x14ac:dyDescent="0.25">
      <c r="A1290" s="45"/>
      <c r="B1290" s="304" t="s">
        <v>17533</v>
      </c>
      <c r="C1290" s="304"/>
      <c r="D1290" s="304"/>
      <c r="E1290" s="304"/>
      <c r="F1290" s="304"/>
      <c r="G1290" s="304"/>
      <c r="H1290" s="304"/>
      <c r="I1290" s="304"/>
      <c r="J1290" s="304"/>
      <c r="K1290" s="304"/>
      <c r="N1290" s="45"/>
      <c r="O1290" s="45"/>
      <c r="P1290" s="45"/>
      <c r="Q1290" s="45"/>
      <c r="R1290" s="45"/>
      <c r="S1290" s="45"/>
      <c r="T1290" s="45"/>
      <c r="U1290" s="45"/>
      <c r="V1290" s="45"/>
      <c r="W1290" s="45"/>
      <c r="X1290" s="45"/>
    </row>
    <row r="1291" spans="1:24" ht="15" customHeight="1" thickTop="1" x14ac:dyDescent="0.2">
      <c r="A1291" s="45"/>
      <c r="B1291" s="309"/>
      <c r="C1291" s="309"/>
      <c r="D1291" s="288"/>
      <c r="E1291" s="288"/>
      <c r="F1291" s="314"/>
      <c r="G1291" s="301"/>
      <c r="H1291" s="288"/>
      <c r="I1291" s="309"/>
      <c r="J1291" s="288"/>
      <c r="K1291" s="288"/>
      <c r="N1291" s="45"/>
      <c r="O1291" s="45"/>
      <c r="P1291" s="45"/>
      <c r="Q1291" s="45"/>
      <c r="R1291" s="45"/>
      <c r="S1291" s="45"/>
      <c r="T1291" s="45"/>
      <c r="U1291" s="45"/>
      <c r="V1291" s="45"/>
      <c r="W1291" s="45"/>
      <c r="X1291" s="45"/>
    </row>
    <row r="1292" spans="1:24" ht="15" customHeight="1" thickTop="1" thickBot="1" x14ac:dyDescent="0.25">
      <c r="A1292" s="45"/>
      <c r="B1292" s="329" t="s">
        <v>2162</v>
      </c>
      <c r="C1292" s="319" t="s">
        <v>27</v>
      </c>
      <c r="D1292" s="282" t="s">
        <v>28</v>
      </c>
      <c r="E1292" s="282" t="s">
        <v>29</v>
      </c>
      <c r="F1292" s="310" t="s">
        <v>523</v>
      </c>
      <c r="G1292" s="298"/>
      <c r="H1292" s="283" t="s">
        <v>30</v>
      </c>
      <c r="I1292" s="319" t="s">
        <v>31</v>
      </c>
      <c r="J1292" s="284" t="s">
        <v>32</v>
      </c>
      <c r="K1292" s="284" t="s">
        <v>34</v>
      </c>
      <c r="N1292" s="45"/>
      <c r="O1292" s="45"/>
      <c r="P1292" s="45"/>
      <c r="Q1292" s="45"/>
      <c r="R1292" s="45"/>
      <c r="S1292" s="45"/>
      <c r="T1292" s="45"/>
      <c r="U1292" s="45"/>
      <c r="V1292" s="45"/>
      <c r="W1292" s="45"/>
      <c r="X1292" s="45"/>
    </row>
    <row r="1293" spans="1:24" ht="15" customHeight="1" thickTop="1" thickBot="1" x14ac:dyDescent="0.25">
      <c r="A1293" s="45"/>
      <c r="B1293" s="330" t="s">
        <v>524</v>
      </c>
      <c r="C1293" s="343" t="s">
        <v>1604</v>
      </c>
      <c r="D1293" s="285" t="s">
        <v>73</v>
      </c>
      <c r="E1293" s="285" t="s">
        <v>1605</v>
      </c>
      <c r="F1293" s="311" t="s">
        <v>539</v>
      </c>
      <c r="G1293" s="294"/>
      <c r="H1293" s="286" t="s">
        <v>83</v>
      </c>
      <c r="I1293" s="320">
        <v>1</v>
      </c>
      <c r="J1293" s="287">
        <f>SUM(K1294:K1296)</f>
        <v>20.665199999999999</v>
      </c>
      <c r="K1293" s="287">
        <f>J1293*I1293</f>
        <v>20.665199999999999</v>
      </c>
      <c r="N1293" s="45"/>
      <c r="O1293" s="45"/>
      <c r="P1293" s="45"/>
      <c r="Q1293" s="45"/>
      <c r="R1293" s="45"/>
      <c r="S1293" s="45"/>
      <c r="T1293" s="45"/>
      <c r="U1293" s="45"/>
      <c r="V1293" s="45"/>
      <c r="W1293" s="45"/>
      <c r="X1293" s="45"/>
    </row>
    <row r="1294" spans="1:24" ht="15" customHeight="1" thickTop="1" thickBot="1" x14ac:dyDescent="0.25">
      <c r="A1294" s="45"/>
      <c r="B1294" s="331" t="s">
        <v>535</v>
      </c>
      <c r="C1294" s="344">
        <v>88264</v>
      </c>
      <c r="D1294" s="271" t="s">
        <v>50</v>
      </c>
      <c r="E1294" s="271" t="s">
        <v>541</v>
      </c>
      <c r="F1294" s="312" t="s">
        <v>2641</v>
      </c>
      <c r="G1294" s="293"/>
      <c r="H1294" s="272" t="s">
        <v>533</v>
      </c>
      <c r="I1294" s="321">
        <v>0.09</v>
      </c>
      <c r="J1294" s="302">
        <f>VLOOKUP(C1294,COMPOSICAO!A:D,4,0)</f>
        <v>38.700000000000003</v>
      </c>
      <c r="K1294" s="289">
        <f>SUM(I1294*J1294)</f>
        <v>3.4830000000000001</v>
      </c>
      <c r="N1294" s="45"/>
      <c r="O1294" s="45"/>
      <c r="P1294" s="45"/>
      <c r="Q1294" s="45"/>
      <c r="R1294" s="45"/>
      <c r="S1294" s="45"/>
      <c r="T1294" s="45"/>
      <c r="U1294" s="45"/>
      <c r="V1294" s="45"/>
      <c r="W1294" s="45"/>
      <c r="X1294" s="45"/>
    </row>
    <row r="1295" spans="1:24" ht="15" customHeight="1" x14ac:dyDescent="0.2">
      <c r="A1295" s="45"/>
      <c r="B1295" s="331" t="s">
        <v>535</v>
      </c>
      <c r="C1295" s="344">
        <v>88247</v>
      </c>
      <c r="D1295" s="271" t="s">
        <v>50</v>
      </c>
      <c r="E1295" s="271" t="s">
        <v>540</v>
      </c>
      <c r="F1295" s="312" t="s">
        <v>2641</v>
      </c>
      <c r="G1295" s="293"/>
      <c r="H1295" s="272" t="s">
        <v>533</v>
      </c>
      <c r="I1295" s="321">
        <v>0.09</v>
      </c>
      <c r="J1295" s="302">
        <f>VLOOKUP(C1295,COMPOSICAO!A:D,4,0)</f>
        <v>32.020000000000003</v>
      </c>
      <c r="K1295" s="289">
        <f>SUM(I1295*J1295)</f>
        <v>2.8818000000000001</v>
      </c>
      <c r="N1295" s="45"/>
      <c r="O1295" s="45"/>
      <c r="P1295" s="45"/>
      <c r="Q1295" s="45"/>
      <c r="R1295" s="45"/>
      <c r="S1295" s="45"/>
      <c r="T1295" s="45"/>
      <c r="U1295" s="45"/>
      <c r="V1295" s="45"/>
      <c r="W1295" s="45"/>
      <c r="X1295" s="45"/>
    </row>
    <row r="1296" spans="1:24" ht="15" customHeight="1" x14ac:dyDescent="0.2">
      <c r="A1296" s="45"/>
      <c r="B1296" s="332" t="s">
        <v>525</v>
      </c>
      <c r="C1296" s="345">
        <v>3930</v>
      </c>
      <c r="D1296" s="274" t="s">
        <v>40</v>
      </c>
      <c r="E1296" s="274" t="s">
        <v>17529</v>
      </c>
      <c r="F1296" s="313" t="s">
        <v>1096</v>
      </c>
      <c r="G1296" s="295"/>
      <c r="H1296" s="275" t="s">
        <v>265</v>
      </c>
      <c r="I1296" s="322">
        <v>1.02</v>
      </c>
      <c r="J1296" s="290">
        <v>14.02</v>
      </c>
      <c r="K1296" s="290">
        <f>SUM(J1296*I1296)</f>
        <v>14.3004</v>
      </c>
      <c r="N1296" s="45"/>
      <c r="O1296" s="45"/>
      <c r="P1296" s="45"/>
      <c r="Q1296" s="45"/>
      <c r="R1296" s="45"/>
      <c r="S1296" s="45"/>
      <c r="T1296" s="45"/>
      <c r="U1296" s="45"/>
      <c r="V1296" s="45"/>
      <c r="W1296" s="45"/>
      <c r="X1296" s="45"/>
    </row>
    <row r="1297" spans="1:24" ht="15" customHeight="1" x14ac:dyDescent="0.2">
      <c r="A1297" s="45"/>
      <c r="B1297" s="307"/>
      <c r="C1297" s="307"/>
      <c r="D1297" s="291"/>
      <c r="E1297" s="291"/>
      <c r="F1297" s="307" t="s">
        <v>527</v>
      </c>
      <c r="G1297" s="292"/>
      <c r="H1297" s="291" t="s">
        <v>528</v>
      </c>
      <c r="I1297" s="327">
        <v>0</v>
      </c>
      <c r="J1297" s="296" t="s">
        <v>529</v>
      </c>
      <c r="K1297" s="292"/>
      <c r="N1297" s="45"/>
      <c r="O1297" s="45"/>
      <c r="P1297" s="45"/>
      <c r="Q1297" s="45"/>
      <c r="R1297" s="45"/>
      <c r="S1297" s="45"/>
      <c r="T1297" s="45"/>
      <c r="U1297" s="45"/>
      <c r="V1297" s="45"/>
      <c r="W1297" s="45"/>
      <c r="X1297" s="45"/>
    </row>
    <row r="1298" spans="1:24" ht="15" customHeight="1" thickTop="1" thickBot="1" x14ac:dyDescent="0.25">
      <c r="A1298" s="45"/>
      <c r="B1298" s="304"/>
      <c r="C1298" s="304"/>
      <c r="D1298" s="296"/>
      <c r="E1298" s="296"/>
      <c r="F1298" s="304" t="s">
        <v>530</v>
      </c>
      <c r="G1298" s="300"/>
      <c r="H1298" s="296"/>
      <c r="I1298" s="304" t="s">
        <v>531</v>
      </c>
      <c r="J1298" s="296"/>
      <c r="K1298" s="300"/>
      <c r="N1298" s="45"/>
      <c r="O1298" s="45"/>
      <c r="P1298" s="45"/>
      <c r="Q1298" s="45"/>
      <c r="R1298" s="45"/>
      <c r="S1298" s="45"/>
      <c r="T1298" s="45"/>
      <c r="U1298" s="45"/>
      <c r="V1298" s="45"/>
      <c r="W1298" s="45"/>
      <c r="X1298" s="45"/>
    </row>
    <row r="1299" spans="1:24" ht="15" customHeight="1" x14ac:dyDescent="0.2">
      <c r="A1299" s="45"/>
      <c r="B1299" s="308" t="s">
        <v>1136</v>
      </c>
      <c r="C1299" s="308"/>
      <c r="D1299" s="297"/>
      <c r="E1299" s="297"/>
      <c r="F1299" s="308"/>
      <c r="G1299" s="297"/>
      <c r="H1299" s="297"/>
      <c r="I1299" s="308"/>
      <c r="J1299" s="297"/>
      <c r="K1299" s="297"/>
      <c r="N1299" s="45"/>
      <c r="O1299" s="45"/>
      <c r="P1299" s="45"/>
      <c r="Q1299" s="45"/>
      <c r="R1299" s="45"/>
      <c r="S1299" s="45"/>
      <c r="T1299" s="45"/>
      <c r="U1299" s="45"/>
      <c r="V1299" s="45"/>
      <c r="W1299" s="45"/>
      <c r="X1299" s="45"/>
    </row>
    <row r="1300" spans="1:24" ht="15" customHeight="1" thickBot="1" x14ac:dyDescent="0.25">
      <c r="A1300" s="45"/>
      <c r="B1300" s="304" t="s">
        <v>1857</v>
      </c>
      <c r="C1300" s="304"/>
      <c r="D1300" s="304"/>
      <c r="E1300" s="304"/>
      <c r="F1300" s="304"/>
      <c r="G1300" s="304"/>
      <c r="H1300" s="304"/>
      <c r="I1300" s="304"/>
      <c r="J1300" s="304"/>
      <c r="K1300" s="304"/>
      <c r="N1300" s="45"/>
      <c r="O1300" s="45"/>
      <c r="P1300" s="45"/>
      <c r="Q1300" s="45"/>
      <c r="R1300" s="45"/>
      <c r="S1300" s="45"/>
      <c r="T1300" s="45"/>
      <c r="U1300" s="45"/>
      <c r="V1300" s="45"/>
      <c r="W1300" s="45"/>
      <c r="X1300" s="45"/>
    </row>
    <row r="1301" spans="1:24" ht="15" customHeight="1" thickTop="1" x14ac:dyDescent="0.2">
      <c r="A1301" s="45"/>
      <c r="B1301" s="309"/>
      <c r="C1301" s="309"/>
      <c r="D1301" s="288"/>
      <c r="E1301" s="288"/>
      <c r="F1301" s="314"/>
      <c r="G1301" s="301"/>
      <c r="H1301" s="288"/>
      <c r="I1301" s="309"/>
      <c r="J1301" s="288"/>
      <c r="K1301" s="288"/>
      <c r="N1301" s="45"/>
      <c r="O1301" s="45"/>
      <c r="P1301" s="45"/>
      <c r="Q1301" s="45"/>
      <c r="R1301" s="45"/>
      <c r="S1301" s="45"/>
      <c r="T1301" s="45"/>
      <c r="U1301" s="45"/>
      <c r="V1301" s="45"/>
      <c r="W1301" s="45"/>
      <c r="X1301" s="45"/>
    </row>
    <row r="1302" spans="1:24" ht="15" customHeight="1" thickTop="1" thickBot="1" x14ac:dyDescent="0.25">
      <c r="A1302" s="45"/>
      <c r="B1302" s="329" t="s">
        <v>2163</v>
      </c>
      <c r="C1302" s="319" t="s">
        <v>27</v>
      </c>
      <c r="D1302" s="282" t="s">
        <v>28</v>
      </c>
      <c r="E1302" s="282" t="s">
        <v>29</v>
      </c>
      <c r="F1302" s="310" t="s">
        <v>523</v>
      </c>
      <c r="G1302" s="298"/>
      <c r="H1302" s="283" t="s">
        <v>30</v>
      </c>
      <c r="I1302" s="319" t="s">
        <v>31</v>
      </c>
      <c r="J1302" s="284" t="s">
        <v>32</v>
      </c>
      <c r="K1302" s="284" t="s">
        <v>34</v>
      </c>
      <c r="N1302" s="45"/>
      <c r="O1302" s="45"/>
      <c r="P1302" s="45"/>
      <c r="Q1302" s="45"/>
      <c r="R1302" s="45"/>
      <c r="S1302" s="45"/>
      <c r="T1302" s="45"/>
      <c r="U1302" s="45"/>
      <c r="V1302" s="45"/>
      <c r="W1302" s="45"/>
      <c r="X1302" s="45"/>
    </row>
    <row r="1303" spans="1:24" ht="15" customHeight="1" thickTop="1" thickBot="1" x14ac:dyDescent="0.25">
      <c r="A1303" s="45"/>
      <c r="B1303" s="330" t="s">
        <v>524</v>
      </c>
      <c r="C1303" s="343" t="s">
        <v>1607</v>
      </c>
      <c r="D1303" s="285" t="s">
        <v>73</v>
      </c>
      <c r="E1303" s="285" t="s">
        <v>1608</v>
      </c>
      <c r="F1303" s="311" t="s">
        <v>539</v>
      </c>
      <c r="G1303" s="294"/>
      <c r="H1303" s="286" t="s">
        <v>83</v>
      </c>
      <c r="I1303" s="320">
        <v>1</v>
      </c>
      <c r="J1303" s="287">
        <f>SUM(K1304:K1306)</f>
        <v>31.824000000000005</v>
      </c>
      <c r="K1303" s="287">
        <f>J1303*I1303</f>
        <v>31.824000000000005</v>
      </c>
      <c r="N1303" s="45"/>
      <c r="O1303" s="45"/>
      <c r="P1303" s="45"/>
      <c r="Q1303" s="45"/>
      <c r="R1303" s="45"/>
      <c r="S1303" s="45"/>
      <c r="T1303" s="45"/>
      <c r="U1303" s="45"/>
      <c r="V1303" s="45"/>
      <c r="W1303" s="45"/>
      <c r="X1303" s="45"/>
    </row>
    <row r="1304" spans="1:24" ht="49.15" customHeight="1" thickTop="1" thickBot="1" x14ac:dyDescent="0.25">
      <c r="A1304" s="45"/>
      <c r="B1304" s="331" t="s">
        <v>535</v>
      </c>
      <c r="C1304" s="344">
        <v>88264</v>
      </c>
      <c r="D1304" s="271" t="s">
        <v>50</v>
      </c>
      <c r="E1304" s="271" t="s">
        <v>541</v>
      </c>
      <c r="F1304" s="312" t="s">
        <v>2641</v>
      </c>
      <c r="G1304" s="293"/>
      <c r="H1304" s="272" t="s">
        <v>533</v>
      </c>
      <c r="I1304" s="321">
        <v>0.45</v>
      </c>
      <c r="J1304" s="302">
        <f>VLOOKUP(C1304,COMPOSICAO!A:D,4,0)</f>
        <v>38.700000000000003</v>
      </c>
      <c r="K1304" s="289">
        <f>SUM(I1304*J1304)</f>
        <v>17.415000000000003</v>
      </c>
      <c r="N1304" s="45"/>
      <c r="O1304" s="45"/>
      <c r="P1304" s="45"/>
      <c r="Q1304" s="45"/>
      <c r="R1304" s="45"/>
      <c r="S1304" s="45"/>
      <c r="T1304" s="45"/>
      <c r="U1304" s="45"/>
      <c r="V1304" s="45"/>
      <c r="W1304" s="45"/>
      <c r="X1304" s="45"/>
    </row>
    <row r="1305" spans="1:24" ht="15" customHeight="1" thickTop="1" thickBot="1" x14ac:dyDescent="0.25">
      <c r="A1305" s="45"/>
      <c r="B1305" s="331" t="s">
        <v>535</v>
      </c>
      <c r="C1305" s="344">
        <v>88247</v>
      </c>
      <c r="D1305" s="271" t="s">
        <v>50</v>
      </c>
      <c r="E1305" s="271" t="s">
        <v>540</v>
      </c>
      <c r="F1305" s="312" t="s">
        <v>2641</v>
      </c>
      <c r="G1305" s="293"/>
      <c r="H1305" s="272" t="s">
        <v>533</v>
      </c>
      <c r="I1305" s="324">
        <v>0.45</v>
      </c>
      <c r="J1305" s="302">
        <f>VLOOKUP(C1305,COMPOSICAO!A:D,4,0)</f>
        <v>32.020000000000003</v>
      </c>
      <c r="K1305" s="289">
        <f>SUM(I1305*J1305)</f>
        <v>14.409000000000002</v>
      </c>
      <c r="N1305" s="45"/>
      <c r="O1305" s="45"/>
      <c r="P1305" s="45"/>
      <c r="Q1305" s="45"/>
      <c r="R1305" s="45"/>
      <c r="S1305" s="45"/>
      <c r="T1305" s="45"/>
      <c r="U1305" s="45"/>
      <c r="V1305" s="45"/>
      <c r="W1305" s="45"/>
      <c r="X1305" s="45"/>
    </row>
    <row r="1306" spans="1:24" ht="15" customHeight="1" thickTop="1" thickBot="1" x14ac:dyDescent="0.25">
      <c r="A1306" s="45"/>
      <c r="B1306" s="313" t="s">
        <v>525</v>
      </c>
      <c r="C1306" s="313" t="s">
        <v>1858</v>
      </c>
      <c r="D1306" s="295" t="s">
        <v>40</v>
      </c>
      <c r="E1306" s="295" t="s">
        <v>1608</v>
      </c>
      <c r="F1306" s="313" t="s">
        <v>1096</v>
      </c>
      <c r="G1306" s="295"/>
      <c r="H1306" s="295" t="s">
        <v>265</v>
      </c>
      <c r="I1306" s="325">
        <v>1.02</v>
      </c>
      <c r="J1306" s="303"/>
      <c r="K1306" s="290">
        <f>SUM(J1306*I1306)</f>
        <v>0</v>
      </c>
      <c r="N1306" s="45"/>
      <c r="O1306" s="45"/>
      <c r="P1306" s="45"/>
      <c r="Q1306" s="45"/>
      <c r="R1306" s="45"/>
      <c r="S1306" s="45"/>
      <c r="T1306" s="45"/>
      <c r="U1306" s="45"/>
      <c r="V1306" s="45"/>
      <c r="W1306" s="45"/>
      <c r="X1306" s="45"/>
    </row>
    <row r="1307" spans="1:24" ht="15" customHeight="1" thickTop="1" thickBot="1" x14ac:dyDescent="0.25">
      <c r="A1307" s="45"/>
      <c r="B1307" s="304"/>
      <c r="C1307" s="304"/>
      <c r="D1307" s="296"/>
      <c r="E1307" s="296"/>
      <c r="F1307" s="304" t="s">
        <v>527</v>
      </c>
      <c r="G1307" s="300"/>
      <c r="H1307" s="296" t="s">
        <v>528</v>
      </c>
      <c r="I1307" s="327">
        <v>0</v>
      </c>
      <c r="J1307" s="296" t="s">
        <v>529</v>
      </c>
      <c r="K1307" s="300"/>
      <c r="N1307" s="45"/>
      <c r="O1307" s="45"/>
      <c r="P1307" s="45"/>
      <c r="Q1307" s="45"/>
      <c r="R1307" s="45"/>
      <c r="S1307" s="45"/>
      <c r="T1307" s="45"/>
      <c r="U1307" s="45"/>
      <c r="V1307" s="45"/>
      <c r="W1307" s="45"/>
      <c r="X1307" s="45"/>
    </row>
    <row r="1308" spans="1:24" ht="15" customHeight="1" thickTop="1" thickBot="1" x14ac:dyDescent="0.25">
      <c r="A1308" s="45"/>
      <c r="B1308" s="307"/>
      <c r="C1308" s="307"/>
      <c r="D1308" s="291"/>
      <c r="E1308" s="291"/>
      <c r="F1308" s="307" t="s">
        <v>530</v>
      </c>
      <c r="G1308" s="292"/>
      <c r="H1308" s="291"/>
      <c r="I1308" s="304" t="s">
        <v>531</v>
      </c>
      <c r="J1308" s="296"/>
      <c r="K1308" s="292"/>
      <c r="N1308" s="45"/>
      <c r="O1308" s="45"/>
      <c r="P1308" s="45"/>
      <c r="Q1308" s="45"/>
      <c r="R1308" s="45"/>
      <c r="S1308" s="45"/>
      <c r="T1308" s="45"/>
      <c r="U1308" s="45"/>
      <c r="V1308" s="45"/>
      <c r="W1308" s="45"/>
      <c r="X1308" s="45"/>
    </row>
    <row r="1309" spans="1:24" ht="15" customHeight="1" x14ac:dyDescent="0.2">
      <c r="A1309" s="45"/>
      <c r="B1309" s="308" t="s">
        <v>1136</v>
      </c>
      <c r="C1309" s="308"/>
      <c r="D1309" s="297"/>
      <c r="E1309" s="297"/>
      <c r="F1309" s="308"/>
      <c r="G1309" s="297"/>
      <c r="H1309" s="297"/>
      <c r="I1309" s="308"/>
      <c r="J1309" s="297"/>
      <c r="K1309" s="297"/>
      <c r="N1309" s="45"/>
      <c r="O1309" s="45"/>
      <c r="P1309" s="45"/>
      <c r="Q1309" s="45"/>
      <c r="R1309" s="45"/>
      <c r="S1309" s="45"/>
      <c r="T1309" s="45"/>
      <c r="U1309" s="45"/>
      <c r="V1309" s="45"/>
      <c r="W1309" s="45"/>
      <c r="X1309" s="45"/>
    </row>
    <row r="1310" spans="1:24" ht="15" customHeight="1" thickBot="1" x14ac:dyDescent="0.25">
      <c r="A1310" s="45"/>
      <c r="B1310" s="304" t="s">
        <v>1859</v>
      </c>
      <c r="C1310" s="304"/>
      <c r="D1310" s="304"/>
      <c r="E1310" s="304"/>
      <c r="F1310" s="304"/>
      <c r="G1310" s="304"/>
      <c r="H1310" s="304"/>
      <c r="I1310" s="304"/>
      <c r="J1310" s="304"/>
      <c r="K1310" s="304"/>
      <c r="N1310" s="45"/>
      <c r="O1310" s="45"/>
      <c r="P1310" s="45"/>
      <c r="Q1310" s="45"/>
      <c r="R1310" s="45"/>
      <c r="S1310" s="45"/>
      <c r="T1310" s="45"/>
      <c r="U1310" s="45"/>
      <c r="V1310" s="45"/>
      <c r="W1310" s="45"/>
      <c r="X1310" s="45"/>
    </row>
    <row r="1311" spans="1:24" ht="15" customHeight="1" thickTop="1" x14ac:dyDescent="0.2">
      <c r="A1311" s="45"/>
      <c r="B1311" s="309"/>
      <c r="C1311" s="309"/>
      <c r="D1311" s="288"/>
      <c r="E1311" s="288"/>
      <c r="F1311" s="314"/>
      <c r="G1311" s="301"/>
      <c r="H1311" s="288"/>
      <c r="I1311" s="309"/>
      <c r="J1311" s="288"/>
      <c r="K1311" s="288"/>
      <c r="N1311" s="45"/>
      <c r="O1311" s="45"/>
      <c r="P1311" s="45"/>
      <c r="Q1311" s="45"/>
      <c r="R1311" s="45"/>
      <c r="S1311" s="45"/>
      <c r="T1311" s="45"/>
      <c r="U1311" s="45"/>
      <c r="V1311" s="45"/>
      <c r="W1311" s="45"/>
      <c r="X1311" s="45"/>
    </row>
    <row r="1312" spans="1:24" ht="15" customHeight="1" thickTop="1" thickBot="1" x14ac:dyDescent="0.25">
      <c r="A1312" s="45"/>
      <c r="B1312" s="329" t="s">
        <v>2172</v>
      </c>
      <c r="C1312" s="319" t="s">
        <v>27</v>
      </c>
      <c r="D1312" s="282" t="s">
        <v>28</v>
      </c>
      <c r="E1312" s="282" t="s">
        <v>29</v>
      </c>
      <c r="F1312" s="310" t="s">
        <v>523</v>
      </c>
      <c r="G1312" s="298"/>
      <c r="H1312" s="283" t="s">
        <v>30</v>
      </c>
      <c r="I1312" s="319" t="s">
        <v>31</v>
      </c>
      <c r="J1312" s="284" t="s">
        <v>32</v>
      </c>
      <c r="K1312" s="284" t="s">
        <v>34</v>
      </c>
      <c r="N1312" s="45"/>
      <c r="O1312" s="45"/>
      <c r="P1312" s="45"/>
      <c r="Q1312" s="45"/>
      <c r="R1312" s="45"/>
      <c r="S1312" s="45"/>
      <c r="T1312" s="45"/>
      <c r="U1312" s="45"/>
      <c r="V1312" s="45"/>
      <c r="W1312" s="45"/>
      <c r="X1312" s="45"/>
    </row>
    <row r="1313" spans="1:24" ht="15" customHeight="1" thickTop="1" thickBot="1" x14ac:dyDescent="0.25">
      <c r="A1313" s="45"/>
      <c r="B1313" s="330" t="s">
        <v>524</v>
      </c>
      <c r="C1313" s="343" t="s">
        <v>1069</v>
      </c>
      <c r="D1313" s="285" t="s">
        <v>73</v>
      </c>
      <c r="E1313" s="285" t="s">
        <v>435</v>
      </c>
      <c r="F1313" s="311" t="s">
        <v>539</v>
      </c>
      <c r="G1313" s="294"/>
      <c r="H1313" s="286" t="s">
        <v>52</v>
      </c>
      <c r="I1313" s="320">
        <v>1</v>
      </c>
      <c r="J1313" s="287">
        <f>SUM(K1314:K1316)</f>
        <v>145.60527999999999</v>
      </c>
      <c r="K1313" s="287">
        <f>J1313*I1313</f>
        <v>145.60527999999999</v>
      </c>
      <c r="N1313" s="45"/>
      <c r="O1313" s="45"/>
      <c r="P1313" s="45"/>
      <c r="Q1313" s="45"/>
      <c r="R1313" s="45"/>
      <c r="S1313" s="45"/>
      <c r="T1313" s="45"/>
      <c r="U1313" s="45"/>
      <c r="V1313" s="45"/>
      <c r="W1313" s="45"/>
      <c r="X1313" s="45"/>
    </row>
    <row r="1314" spans="1:24" ht="15" customHeight="1" thickTop="1" thickBot="1" x14ac:dyDescent="0.25">
      <c r="A1314" s="45"/>
      <c r="B1314" s="331" t="s">
        <v>535</v>
      </c>
      <c r="C1314" s="344">
        <v>88247</v>
      </c>
      <c r="D1314" s="271" t="s">
        <v>50</v>
      </c>
      <c r="E1314" s="271" t="s">
        <v>540</v>
      </c>
      <c r="F1314" s="312" t="s">
        <v>2641</v>
      </c>
      <c r="G1314" s="293"/>
      <c r="H1314" s="272" t="s">
        <v>533</v>
      </c>
      <c r="I1314" s="321">
        <v>1.4239999999999999</v>
      </c>
      <c r="J1314" s="302">
        <f>VLOOKUP(C1314,COMPOSICAO!A:D,4,0)</f>
        <v>32.020000000000003</v>
      </c>
      <c r="K1314" s="289">
        <f>SUM(I1314*J1314)</f>
        <v>45.59648</v>
      </c>
      <c r="N1314" s="45"/>
      <c r="O1314" s="45"/>
      <c r="P1314" s="45"/>
      <c r="Q1314" s="45"/>
      <c r="R1314" s="45"/>
      <c r="S1314" s="45"/>
      <c r="T1314" s="45"/>
      <c r="U1314" s="45"/>
      <c r="V1314" s="45"/>
      <c r="W1314" s="45"/>
      <c r="X1314" s="45"/>
    </row>
    <row r="1315" spans="1:24" ht="15" customHeight="1" thickTop="1" thickBot="1" x14ac:dyDescent="0.25">
      <c r="A1315" s="45"/>
      <c r="B1315" s="331" t="s">
        <v>535</v>
      </c>
      <c r="C1315" s="344">
        <v>88264</v>
      </c>
      <c r="D1315" s="271" t="s">
        <v>50</v>
      </c>
      <c r="E1315" s="271" t="s">
        <v>541</v>
      </c>
      <c r="F1315" s="312" t="s">
        <v>2641</v>
      </c>
      <c r="G1315" s="293"/>
      <c r="H1315" s="272" t="s">
        <v>533</v>
      </c>
      <c r="I1315" s="321">
        <v>1.4239999999999999</v>
      </c>
      <c r="J1315" s="302">
        <f>VLOOKUP(C1315,COMPOSICAO!A:D,4,0)</f>
        <v>38.700000000000003</v>
      </c>
      <c r="K1315" s="289">
        <f>SUM(I1315*J1315)</f>
        <v>55.108800000000002</v>
      </c>
      <c r="N1315" s="45"/>
      <c r="O1315" s="45"/>
      <c r="P1315" s="45"/>
      <c r="Q1315" s="45"/>
      <c r="R1315" s="45"/>
      <c r="S1315" s="45"/>
      <c r="T1315" s="45"/>
      <c r="U1315" s="45"/>
      <c r="V1315" s="45"/>
      <c r="W1315" s="45"/>
      <c r="X1315" s="45"/>
    </row>
    <row r="1316" spans="1:24" ht="15" customHeight="1" thickTop="1" thickBot="1" x14ac:dyDescent="0.25">
      <c r="A1316" s="45"/>
      <c r="B1316" s="332" t="s">
        <v>525</v>
      </c>
      <c r="C1316" s="345">
        <v>4949</v>
      </c>
      <c r="D1316" s="274" t="s">
        <v>46</v>
      </c>
      <c r="E1316" s="274" t="s">
        <v>1860</v>
      </c>
      <c r="F1316" s="313" t="s">
        <v>1096</v>
      </c>
      <c r="G1316" s="295"/>
      <c r="H1316" s="275" t="s">
        <v>52</v>
      </c>
      <c r="I1316" s="322">
        <v>1</v>
      </c>
      <c r="J1316" s="290">
        <v>44.9</v>
      </c>
      <c r="K1316" s="290">
        <f>SUM(J1316*I1316)</f>
        <v>44.9</v>
      </c>
      <c r="N1316" s="45"/>
      <c r="O1316" s="45"/>
      <c r="P1316" s="45"/>
      <c r="Q1316" s="45"/>
      <c r="R1316" s="45"/>
      <c r="S1316" s="45"/>
      <c r="T1316" s="45"/>
      <c r="U1316" s="45"/>
      <c r="V1316" s="45"/>
      <c r="W1316" s="45"/>
      <c r="X1316" s="45"/>
    </row>
    <row r="1317" spans="1:24" ht="15" customHeight="1" thickTop="1" thickBot="1" x14ac:dyDescent="0.25">
      <c r="A1317" s="45"/>
      <c r="B1317" s="307"/>
      <c r="C1317" s="307"/>
      <c r="D1317" s="291"/>
      <c r="E1317" s="291"/>
      <c r="F1317" s="304" t="s">
        <v>527</v>
      </c>
      <c r="G1317" s="300"/>
      <c r="H1317" s="291" t="s">
        <v>528</v>
      </c>
      <c r="I1317" s="327">
        <v>0</v>
      </c>
      <c r="J1317" s="296" t="s">
        <v>529</v>
      </c>
      <c r="K1317" s="292"/>
      <c r="N1317" s="45"/>
      <c r="O1317" s="45"/>
      <c r="P1317" s="45"/>
      <c r="Q1317" s="45"/>
      <c r="R1317" s="45"/>
      <c r="S1317" s="45"/>
      <c r="T1317" s="45"/>
      <c r="U1317" s="45"/>
      <c r="V1317" s="45"/>
      <c r="W1317" s="45"/>
      <c r="X1317" s="45"/>
    </row>
    <row r="1318" spans="1:24" ht="15" customHeight="1" thickTop="1" thickBot="1" x14ac:dyDescent="0.25">
      <c r="A1318" s="45"/>
      <c r="B1318" s="307"/>
      <c r="C1318" s="307"/>
      <c r="D1318" s="291"/>
      <c r="E1318" s="291"/>
      <c r="F1318" s="307" t="s">
        <v>530</v>
      </c>
      <c r="G1318" s="292"/>
      <c r="H1318" s="291"/>
      <c r="I1318" s="304" t="s">
        <v>531</v>
      </c>
      <c r="J1318" s="296"/>
      <c r="K1318" s="292"/>
      <c r="N1318" s="45"/>
      <c r="O1318" s="45"/>
      <c r="P1318" s="45"/>
      <c r="Q1318" s="45"/>
      <c r="R1318" s="45"/>
      <c r="S1318" s="45"/>
      <c r="T1318" s="45"/>
      <c r="U1318" s="45"/>
      <c r="V1318" s="45"/>
      <c r="W1318" s="45"/>
      <c r="X1318" s="45"/>
    </row>
    <row r="1319" spans="1:24" ht="15" customHeight="1" x14ac:dyDescent="0.2">
      <c r="A1319" s="45"/>
      <c r="B1319" s="308" t="s">
        <v>1136</v>
      </c>
      <c r="C1319" s="308"/>
      <c r="D1319" s="297"/>
      <c r="E1319" s="297"/>
      <c r="F1319" s="308"/>
      <c r="G1319" s="297"/>
      <c r="H1319" s="297"/>
      <c r="I1319" s="308"/>
      <c r="J1319" s="297"/>
      <c r="K1319" s="297"/>
      <c r="N1319" s="45"/>
      <c r="O1319" s="45"/>
      <c r="P1319" s="45"/>
      <c r="Q1319" s="45"/>
      <c r="R1319" s="45"/>
      <c r="S1319" s="45"/>
      <c r="T1319" s="45"/>
      <c r="U1319" s="45"/>
      <c r="V1319" s="45"/>
      <c r="W1319" s="45"/>
      <c r="X1319" s="45"/>
    </row>
    <row r="1320" spans="1:24" ht="15" customHeight="1" thickBot="1" x14ac:dyDescent="0.25">
      <c r="A1320" s="45"/>
      <c r="B1320" s="304" t="s">
        <v>1197</v>
      </c>
      <c r="C1320" s="304"/>
      <c r="D1320" s="304"/>
      <c r="E1320" s="304"/>
      <c r="F1320" s="304"/>
      <c r="G1320" s="304"/>
      <c r="H1320" s="304"/>
      <c r="I1320" s="304"/>
      <c r="J1320" s="304"/>
      <c r="K1320" s="304"/>
      <c r="N1320" s="45"/>
      <c r="O1320" s="45"/>
      <c r="P1320" s="45"/>
      <c r="Q1320" s="45"/>
      <c r="R1320" s="45"/>
      <c r="S1320" s="45"/>
      <c r="T1320" s="45"/>
      <c r="U1320" s="45"/>
      <c r="V1320" s="45"/>
      <c r="W1320" s="45"/>
      <c r="X1320" s="45"/>
    </row>
    <row r="1321" spans="1:24" ht="15" customHeight="1" thickTop="1" x14ac:dyDescent="0.2">
      <c r="A1321" s="45"/>
      <c r="B1321" s="314"/>
      <c r="C1321" s="314"/>
      <c r="D1321" s="301"/>
      <c r="E1321" s="301"/>
      <c r="F1321" s="314"/>
      <c r="G1321" s="301"/>
      <c r="H1321" s="301"/>
      <c r="I1321" s="314"/>
      <c r="J1321" s="301"/>
      <c r="K1321" s="301"/>
      <c r="N1321" s="45"/>
      <c r="O1321" s="45"/>
      <c r="P1321" s="45"/>
      <c r="Q1321" s="45"/>
      <c r="R1321" s="45"/>
      <c r="S1321" s="45"/>
      <c r="T1321" s="45"/>
      <c r="U1321" s="45"/>
      <c r="V1321" s="45"/>
      <c r="W1321" s="45"/>
      <c r="X1321" s="45"/>
    </row>
    <row r="1322" spans="1:24" ht="15" customHeight="1" thickTop="1" thickBot="1" x14ac:dyDescent="0.25">
      <c r="A1322" s="45"/>
      <c r="B1322" s="329" t="s">
        <v>2173</v>
      </c>
      <c r="C1322" s="319" t="s">
        <v>27</v>
      </c>
      <c r="D1322" s="282" t="s">
        <v>28</v>
      </c>
      <c r="E1322" s="282" t="s">
        <v>29</v>
      </c>
      <c r="F1322" s="310" t="s">
        <v>523</v>
      </c>
      <c r="G1322" s="298"/>
      <c r="H1322" s="283" t="s">
        <v>30</v>
      </c>
      <c r="I1322" s="319" t="s">
        <v>31</v>
      </c>
      <c r="J1322" s="284" t="s">
        <v>32</v>
      </c>
      <c r="K1322" s="284" t="s">
        <v>34</v>
      </c>
      <c r="N1322" s="45"/>
      <c r="O1322" s="45"/>
      <c r="P1322" s="45"/>
      <c r="Q1322" s="45"/>
      <c r="R1322" s="45"/>
      <c r="S1322" s="45"/>
      <c r="T1322" s="45"/>
      <c r="U1322" s="45"/>
      <c r="V1322" s="45"/>
      <c r="W1322" s="45"/>
      <c r="X1322" s="45"/>
    </row>
    <row r="1323" spans="1:24" ht="15" customHeight="1" thickTop="1" thickBot="1" x14ac:dyDescent="0.25">
      <c r="A1323" s="45"/>
      <c r="B1323" s="330" t="s">
        <v>524</v>
      </c>
      <c r="C1323" s="343" t="s">
        <v>1026</v>
      </c>
      <c r="D1323" s="285" t="s">
        <v>73</v>
      </c>
      <c r="E1323" s="285" t="s">
        <v>436</v>
      </c>
      <c r="F1323" s="311" t="s">
        <v>539</v>
      </c>
      <c r="G1323" s="294"/>
      <c r="H1323" s="286" t="s">
        <v>52</v>
      </c>
      <c r="I1323" s="320">
        <v>1</v>
      </c>
      <c r="J1323" s="287">
        <f>SUM(K1324:K1326)</f>
        <v>277.38383999999996</v>
      </c>
      <c r="K1323" s="287">
        <f>J1323*I1323</f>
        <v>277.38383999999996</v>
      </c>
      <c r="N1323" s="45"/>
      <c r="O1323" s="45"/>
      <c r="P1323" s="45"/>
      <c r="Q1323" s="45"/>
      <c r="R1323" s="45"/>
      <c r="S1323" s="45"/>
      <c r="T1323" s="45"/>
      <c r="U1323" s="45"/>
      <c r="V1323" s="45"/>
      <c r="W1323" s="45"/>
      <c r="X1323" s="45"/>
    </row>
    <row r="1324" spans="1:24" ht="15" customHeight="1" thickTop="1" thickBot="1" x14ac:dyDescent="0.25">
      <c r="A1324" s="45"/>
      <c r="B1324" s="331" t="s">
        <v>535</v>
      </c>
      <c r="C1324" s="344">
        <v>88247</v>
      </c>
      <c r="D1324" s="271" t="s">
        <v>50</v>
      </c>
      <c r="E1324" s="271" t="s">
        <v>540</v>
      </c>
      <c r="F1324" s="312" t="s">
        <v>2641</v>
      </c>
      <c r="G1324" s="293"/>
      <c r="H1324" s="272" t="s">
        <v>533</v>
      </c>
      <c r="I1324" s="321">
        <v>1.5469999999999999</v>
      </c>
      <c r="J1324" s="302">
        <f>VLOOKUP(C1324,COMPOSICAO!A:D,4,0)</f>
        <v>32.020000000000003</v>
      </c>
      <c r="K1324" s="289">
        <f>SUM(I1324*J1324)</f>
        <v>49.534940000000006</v>
      </c>
      <c r="N1324" s="45"/>
      <c r="O1324" s="45"/>
      <c r="P1324" s="45"/>
      <c r="Q1324" s="45"/>
      <c r="R1324" s="45"/>
      <c r="S1324" s="45"/>
      <c r="T1324" s="45"/>
      <c r="U1324" s="45"/>
      <c r="V1324" s="45"/>
      <c r="W1324" s="45"/>
      <c r="X1324" s="45"/>
    </row>
    <row r="1325" spans="1:24" ht="15" customHeight="1" thickTop="1" thickBot="1" x14ac:dyDescent="0.25">
      <c r="A1325" s="45"/>
      <c r="B1325" s="331" t="s">
        <v>535</v>
      </c>
      <c r="C1325" s="344">
        <v>88264</v>
      </c>
      <c r="D1325" s="271" t="s">
        <v>50</v>
      </c>
      <c r="E1325" s="271" t="s">
        <v>541</v>
      </c>
      <c r="F1325" s="312" t="s">
        <v>2641</v>
      </c>
      <c r="G1325" s="293"/>
      <c r="H1325" s="272" t="s">
        <v>533</v>
      </c>
      <c r="I1325" s="321">
        <v>1.5469999999999999</v>
      </c>
      <c r="J1325" s="302">
        <f>VLOOKUP(C1325,COMPOSICAO!A:D,4,0)</f>
        <v>38.700000000000003</v>
      </c>
      <c r="K1325" s="289">
        <f>SUM(I1325*J1325)</f>
        <v>59.868900000000004</v>
      </c>
      <c r="N1325" s="45"/>
      <c r="O1325" s="45"/>
      <c r="P1325" s="45"/>
      <c r="Q1325" s="45"/>
      <c r="R1325" s="45"/>
      <c r="S1325" s="45"/>
      <c r="T1325" s="45"/>
      <c r="U1325" s="45"/>
      <c r="V1325" s="45"/>
      <c r="W1325" s="45"/>
      <c r="X1325" s="45"/>
    </row>
    <row r="1326" spans="1:24" ht="15" customHeight="1" thickTop="1" thickBot="1" x14ac:dyDescent="0.25">
      <c r="A1326" s="45"/>
      <c r="B1326" s="332" t="s">
        <v>525</v>
      </c>
      <c r="C1326" s="345">
        <v>4948</v>
      </c>
      <c r="D1326" s="274" t="s">
        <v>46</v>
      </c>
      <c r="E1326" s="274" t="s">
        <v>1861</v>
      </c>
      <c r="F1326" s="313" t="s">
        <v>1096</v>
      </c>
      <c r="G1326" s="295"/>
      <c r="H1326" s="275" t="s">
        <v>52</v>
      </c>
      <c r="I1326" s="322">
        <v>1</v>
      </c>
      <c r="J1326" s="290">
        <v>167.98</v>
      </c>
      <c r="K1326" s="290">
        <f>SUM(J1326*I1326)</f>
        <v>167.98</v>
      </c>
      <c r="N1326" s="45"/>
      <c r="O1326" s="45"/>
      <c r="P1326" s="45"/>
      <c r="Q1326" s="45"/>
      <c r="R1326" s="45"/>
      <c r="S1326" s="45"/>
      <c r="T1326" s="45"/>
      <c r="U1326" s="45"/>
      <c r="V1326" s="45"/>
      <c r="W1326" s="45"/>
      <c r="X1326" s="45"/>
    </row>
    <row r="1327" spans="1:24" ht="15" customHeight="1" thickTop="1" thickBot="1" x14ac:dyDescent="0.25">
      <c r="A1327" s="45"/>
      <c r="B1327" s="307"/>
      <c r="C1327" s="307"/>
      <c r="D1327" s="291"/>
      <c r="E1327" s="291"/>
      <c r="F1327" s="304" t="s">
        <v>527</v>
      </c>
      <c r="G1327" s="300"/>
      <c r="H1327" s="291" t="s">
        <v>528</v>
      </c>
      <c r="I1327" s="327">
        <v>0</v>
      </c>
      <c r="J1327" s="296" t="s">
        <v>529</v>
      </c>
      <c r="K1327" s="292"/>
      <c r="N1327" s="45"/>
      <c r="O1327" s="45"/>
      <c r="P1327" s="45"/>
      <c r="Q1327" s="45"/>
      <c r="R1327" s="45"/>
      <c r="S1327" s="45"/>
      <c r="T1327" s="45"/>
      <c r="U1327" s="45"/>
      <c r="V1327" s="45"/>
      <c r="W1327" s="45"/>
      <c r="X1327" s="45"/>
    </row>
    <row r="1328" spans="1:24" ht="15" customHeight="1" thickTop="1" thickBot="1" x14ac:dyDescent="0.25">
      <c r="A1328" s="45"/>
      <c r="B1328" s="307"/>
      <c r="C1328" s="307"/>
      <c r="D1328" s="291"/>
      <c r="E1328" s="291"/>
      <c r="F1328" s="304" t="s">
        <v>530</v>
      </c>
      <c r="G1328" s="300"/>
      <c r="H1328" s="291"/>
      <c r="I1328" s="304" t="s">
        <v>531</v>
      </c>
      <c r="J1328" s="296"/>
      <c r="K1328" s="292"/>
      <c r="N1328" s="45"/>
      <c r="O1328" s="45"/>
      <c r="P1328" s="45"/>
      <c r="Q1328" s="45"/>
      <c r="R1328" s="45"/>
      <c r="S1328" s="45"/>
      <c r="T1328" s="45"/>
      <c r="U1328" s="45"/>
      <c r="V1328" s="45"/>
      <c r="W1328" s="45"/>
      <c r="X1328" s="45"/>
    </row>
    <row r="1329" spans="1:24" ht="15" customHeight="1" x14ac:dyDescent="0.2">
      <c r="A1329" s="45"/>
      <c r="B1329" s="308" t="s">
        <v>1136</v>
      </c>
      <c r="C1329" s="308"/>
      <c r="D1329" s="297"/>
      <c r="E1329" s="297"/>
      <c r="F1329" s="308"/>
      <c r="G1329" s="297"/>
      <c r="H1329" s="297"/>
      <c r="I1329" s="308"/>
      <c r="J1329" s="297"/>
      <c r="K1329" s="297"/>
      <c r="N1329" s="45"/>
      <c r="O1329" s="45"/>
      <c r="P1329" s="45"/>
      <c r="Q1329" s="45"/>
      <c r="R1329" s="45"/>
      <c r="S1329" s="45"/>
      <c r="T1329" s="45"/>
      <c r="U1329" s="45"/>
      <c r="V1329" s="45"/>
      <c r="W1329" s="45"/>
      <c r="X1329" s="45"/>
    </row>
    <row r="1330" spans="1:24" ht="15" customHeight="1" thickBot="1" x14ac:dyDescent="0.25">
      <c r="A1330" s="45"/>
      <c r="B1330" s="304" t="s">
        <v>1198</v>
      </c>
      <c r="C1330" s="304"/>
      <c r="D1330" s="304"/>
      <c r="E1330" s="304"/>
      <c r="F1330" s="304"/>
      <c r="G1330" s="304"/>
      <c r="H1330" s="304"/>
      <c r="I1330" s="304"/>
      <c r="J1330" s="304"/>
      <c r="K1330" s="304"/>
      <c r="N1330" s="45"/>
      <c r="O1330" s="45"/>
      <c r="P1330" s="45"/>
      <c r="Q1330" s="45"/>
      <c r="R1330" s="45"/>
      <c r="S1330" s="45"/>
      <c r="T1330" s="45"/>
      <c r="U1330" s="45"/>
      <c r="V1330" s="45"/>
      <c r="W1330" s="45"/>
      <c r="X1330" s="45"/>
    </row>
    <row r="1331" spans="1:24" ht="15" customHeight="1" thickTop="1" x14ac:dyDescent="0.2">
      <c r="A1331" s="45"/>
      <c r="B1331" s="309"/>
      <c r="C1331" s="309"/>
      <c r="D1331" s="288"/>
      <c r="E1331" s="288"/>
      <c r="F1331" s="314"/>
      <c r="G1331" s="301"/>
      <c r="H1331" s="288"/>
      <c r="I1331" s="309"/>
      <c r="J1331" s="288"/>
      <c r="K1331" s="288"/>
      <c r="N1331" s="45"/>
      <c r="O1331" s="45"/>
      <c r="P1331" s="45"/>
      <c r="Q1331" s="45"/>
      <c r="R1331" s="45"/>
      <c r="S1331" s="45"/>
      <c r="T1331" s="45"/>
      <c r="U1331" s="45"/>
      <c r="V1331" s="45"/>
      <c r="W1331" s="45"/>
      <c r="X1331" s="45"/>
    </row>
    <row r="1332" spans="1:24" ht="15" customHeight="1" thickTop="1" thickBot="1" x14ac:dyDescent="0.25">
      <c r="A1332" s="45"/>
      <c r="B1332" s="329" t="s">
        <v>2175</v>
      </c>
      <c r="C1332" s="319" t="s">
        <v>27</v>
      </c>
      <c r="D1332" s="282" t="s">
        <v>28</v>
      </c>
      <c r="E1332" s="282" t="s">
        <v>29</v>
      </c>
      <c r="F1332" s="310" t="s">
        <v>523</v>
      </c>
      <c r="G1332" s="298"/>
      <c r="H1332" s="283" t="s">
        <v>30</v>
      </c>
      <c r="I1332" s="319" t="s">
        <v>31</v>
      </c>
      <c r="J1332" s="284" t="s">
        <v>32</v>
      </c>
      <c r="K1332" s="284" t="s">
        <v>34</v>
      </c>
      <c r="N1332" s="45"/>
      <c r="O1332" s="45"/>
      <c r="P1332" s="45"/>
      <c r="Q1332" s="45"/>
      <c r="R1332" s="45"/>
      <c r="S1332" s="45"/>
      <c r="T1332" s="45"/>
      <c r="U1332" s="45"/>
      <c r="V1332" s="45"/>
      <c r="W1332" s="45"/>
      <c r="X1332" s="45"/>
    </row>
    <row r="1333" spans="1:24" ht="15" customHeight="1" thickTop="1" thickBot="1" x14ac:dyDescent="0.25">
      <c r="A1333" s="45"/>
      <c r="B1333" s="330" t="s">
        <v>524</v>
      </c>
      <c r="C1333" s="343" t="s">
        <v>1630</v>
      </c>
      <c r="D1333" s="285" t="s">
        <v>73</v>
      </c>
      <c r="E1333" s="285" t="s">
        <v>1631</v>
      </c>
      <c r="F1333" s="311" t="s">
        <v>539</v>
      </c>
      <c r="G1333" s="294"/>
      <c r="H1333" s="286" t="s">
        <v>419</v>
      </c>
      <c r="I1333" s="320">
        <v>1</v>
      </c>
      <c r="J1333" s="287">
        <f>SUM(K1334:K1336)</f>
        <v>180.46056000000002</v>
      </c>
      <c r="K1333" s="287">
        <f>J1333*I1333</f>
        <v>180.46056000000002</v>
      </c>
      <c r="N1333" s="45"/>
      <c r="O1333" s="45"/>
      <c r="P1333" s="45"/>
      <c r="Q1333" s="45"/>
      <c r="R1333" s="45"/>
      <c r="S1333" s="45"/>
      <c r="T1333" s="45"/>
      <c r="U1333" s="45"/>
      <c r="V1333" s="45"/>
      <c r="W1333" s="45"/>
      <c r="X1333" s="45"/>
    </row>
    <row r="1334" spans="1:24" ht="15" customHeight="1" thickTop="1" thickBot="1" x14ac:dyDescent="0.25">
      <c r="A1334" s="45"/>
      <c r="B1334" s="331" t="s">
        <v>535</v>
      </c>
      <c r="C1334" s="344">
        <v>88247</v>
      </c>
      <c r="D1334" s="271" t="s">
        <v>50</v>
      </c>
      <c r="E1334" s="271" t="s">
        <v>540</v>
      </c>
      <c r="F1334" s="312" t="s">
        <v>2641</v>
      </c>
      <c r="G1334" s="293"/>
      <c r="H1334" s="272" t="s">
        <v>533</v>
      </c>
      <c r="I1334" s="324">
        <v>1.9730000000000001</v>
      </c>
      <c r="J1334" s="302">
        <f>VLOOKUP(C1334,COMPOSICAO!A:D,4,0)</f>
        <v>32.020000000000003</v>
      </c>
      <c r="K1334" s="289">
        <f>SUM(I1334*J1334)</f>
        <v>63.175460000000008</v>
      </c>
      <c r="N1334" s="45"/>
      <c r="O1334" s="45"/>
      <c r="P1334" s="45"/>
      <c r="Q1334" s="45"/>
      <c r="R1334" s="45"/>
      <c r="S1334" s="45"/>
      <c r="T1334" s="45"/>
      <c r="U1334" s="45"/>
      <c r="V1334" s="45"/>
      <c r="W1334" s="45"/>
      <c r="X1334" s="45"/>
    </row>
    <row r="1335" spans="1:24" ht="15" customHeight="1" thickTop="1" thickBot="1" x14ac:dyDescent="0.25">
      <c r="A1335" s="45"/>
      <c r="B1335" s="331" t="s">
        <v>535</v>
      </c>
      <c r="C1335" s="344">
        <v>88264</v>
      </c>
      <c r="D1335" s="271" t="s">
        <v>50</v>
      </c>
      <c r="E1335" s="271" t="s">
        <v>541</v>
      </c>
      <c r="F1335" s="312" t="s">
        <v>2641</v>
      </c>
      <c r="G1335" s="293"/>
      <c r="H1335" s="272" t="s">
        <v>533</v>
      </c>
      <c r="I1335" s="321">
        <v>1.9730000000000001</v>
      </c>
      <c r="J1335" s="302">
        <f>VLOOKUP(C1335,COMPOSICAO!A:D,4,0)</f>
        <v>38.700000000000003</v>
      </c>
      <c r="K1335" s="289">
        <f>SUM(I1335*J1335)</f>
        <v>76.355100000000007</v>
      </c>
      <c r="N1335" s="45"/>
      <c r="O1335" s="45"/>
      <c r="P1335" s="45"/>
      <c r="Q1335" s="45"/>
      <c r="R1335" s="45"/>
      <c r="S1335" s="45"/>
      <c r="T1335" s="45"/>
      <c r="U1335" s="45"/>
      <c r="V1335" s="45"/>
      <c r="W1335" s="45"/>
      <c r="X1335" s="45"/>
    </row>
    <row r="1336" spans="1:24" ht="15" customHeight="1" thickTop="1" thickBot="1" x14ac:dyDescent="0.25">
      <c r="A1336" s="45"/>
      <c r="B1336" s="332" t="s">
        <v>525</v>
      </c>
      <c r="C1336" s="345">
        <v>5023</v>
      </c>
      <c r="D1336" s="274" t="s">
        <v>46</v>
      </c>
      <c r="E1336" s="274" t="s">
        <v>1862</v>
      </c>
      <c r="F1336" s="313" t="s">
        <v>1096</v>
      </c>
      <c r="G1336" s="295"/>
      <c r="H1336" s="275" t="s">
        <v>52</v>
      </c>
      <c r="I1336" s="322">
        <v>1</v>
      </c>
      <c r="J1336" s="290">
        <v>40.93</v>
      </c>
      <c r="K1336" s="290">
        <f>SUM(J1336*I1336)</f>
        <v>40.93</v>
      </c>
      <c r="N1336" s="45"/>
      <c r="O1336" s="45"/>
      <c r="P1336" s="45"/>
      <c r="Q1336" s="45"/>
      <c r="R1336" s="45"/>
      <c r="S1336" s="45"/>
      <c r="T1336" s="45"/>
      <c r="U1336" s="45"/>
      <c r="V1336" s="45"/>
      <c r="W1336" s="45"/>
      <c r="X1336" s="45"/>
    </row>
    <row r="1337" spans="1:24" ht="15" customHeight="1" thickTop="1" thickBot="1" x14ac:dyDescent="0.25">
      <c r="A1337" s="45"/>
      <c r="B1337" s="307"/>
      <c r="C1337" s="307"/>
      <c r="D1337" s="291"/>
      <c r="E1337" s="291"/>
      <c r="F1337" s="304" t="s">
        <v>527</v>
      </c>
      <c r="G1337" s="300"/>
      <c r="H1337" s="291" t="s">
        <v>528</v>
      </c>
      <c r="I1337" s="323">
        <v>0</v>
      </c>
      <c r="J1337" s="291" t="s">
        <v>529</v>
      </c>
      <c r="K1337" s="292"/>
      <c r="N1337" s="45"/>
      <c r="O1337" s="45"/>
      <c r="P1337" s="45"/>
      <c r="Q1337" s="45"/>
      <c r="R1337" s="45"/>
      <c r="S1337" s="45"/>
      <c r="T1337" s="45"/>
      <c r="U1337" s="45"/>
      <c r="V1337" s="45"/>
      <c r="W1337" s="45"/>
      <c r="X1337" s="45"/>
    </row>
    <row r="1338" spans="1:24" ht="15" customHeight="1" thickTop="1" thickBot="1" x14ac:dyDescent="0.25">
      <c r="A1338" s="45"/>
      <c r="B1338" s="307"/>
      <c r="C1338" s="307"/>
      <c r="D1338" s="291"/>
      <c r="E1338" s="291"/>
      <c r="F1338" s="304" t="s">
        <v>530</v>
      </c>
      <c r="G1338" s="300"/>
      <c r="H1338" s="291"/>
      <c r="I1338" s="304" t="s">
        <v>531</v>
      </c>
      <c r="J1338" s="296"/>
      <c r="K1338" s="292"/>
      <c r="N1338" s="45"/>
      <c r="O1338" s="45"/>
      <c r="P1338" s="45"/>
      <c r="Q1338" s="45"/>
      <c r="R1338" s="45"/>
      <c r="S1338" s="45"/>
      <c r="T1338" s="45"/>
      <c r="U1338" s="45"/>
      <c r="V1338" s="45"/>
      <c r="W1338" s="45"/>
      <c r="X1338" s="45"/>
    </row>
    <row r="1339" spans="1:24" ht="15" customHeight="1" x14ac:dyDescent="0.2">
      <c r="A1339" s="45"/>
      <c r="B1339" s="308" t="s">
        <v>1136</v>
      </c>
      <c r="C1339" s="308"/>
      <c r="D1339" s="297"/>
      <c r="E1339" s="297"/>
      <c r="F1339" s="308"/>
      <c r="G1339" s="297"/>
      <c r="H1339" s="297"/>
      <c r="I1339" s="308"/>
      <c r="J1339" s="297"/>
      <c r="K1339" s="297"/>
      <c r="N1339" s="45"/>
      <c r="O1339" s="45"/>
      <c r="P1339" s="45"/>
      <c r="Q1339" s="45"/>
      <c r="R1339" s="45"/>
      <c r="S1339" s="45"/>
      <c r="T1339" s="45"/>
      <c r="U1339" s="45"/>
      <c r="V1339" s="45"/>
      <c r="W1339" s="45"/>
      <c r="X1339" s="45"/>
    </row>
    <row r="1340" spans="1:24" ht="15" customHeight="1" thickBot="1" x14ac:dyDescent="0.25">
      <c r="A1340" s="45"/>
      <c r="B1340" s="304" t="s">
        <v>1863</v>
      </c>
      <c r="C1340" s="304"/>
      <c r="D1340" s="304"/>
      <c r="E1340" s="304"/>
      <c r="F1340" s="304"/>
      <c r="G1340" s="304"/>
      <c r="H1340" s="304"/>
      <c r="I1340" s="304"/>
      <c r="J1340" s="304"/>
      <c r="K1340" s="304"/>
      <c r="N1340" s="45"/>
      <c r="O1340" s="45"/>
      <c r="P1340" s="45"/>
      <c r="Q1340" s="45"/>
      <c r="R1340" s="45"/>
      <c r="S1340" s="45"/>
      <c r="T1340" s="45"/>
      <c r="U1340" s="45"/>
      <c r="V1340" s="45"/>
      <c r="W1340" s="45"/>
      <c r="X1340" s="45"/>
    </row>
    <row r="1341" spans="1:24" ht="15" customHeight="1" thickTop="1" x14ac:dyDescent="0.2">
      <c r="A1341" s="45"/>
      <c r="B1341" s="314"/>
      <c r="C1341" s="314"/>
      <c r="D1341" s="301"/>
      <c r="E1341" s="301"/>
      <c r="F1341" s="314"/>
      <c r="G1341" s="301"/>
      <c r="H1341" s="301"/>
      <c r="I1341" s="314"/>
      <c r="J1341" s="301"/>
      <c r="K1341" s="301"/>
      <c r="N1341" s="45"/>
      <c r="O1341" s="45"/>
      <c r="P1341" s="45"/>
      <c r="Q1341" s="45"/>
      <c r="R1341" s="45"/>
      <c r="S1341" s="45"/>
      <c r="T1341" s="45"/>
      <c r="U1341" s="45"/>
      <c r="V1341" s="45"/>
      <c r="W1341" s="45"/>
      <c r="X1341" s="45"/>
    </row>
    <row r="1342" spans="1:24" ht="15" customHeight="1" thickTop="1" thickBot="1" x14ac:dyDescent="0.25">
      <c r="A1342" s="45"/>
      <c r="B1342" s="310" t="s">
        <v>2181</v>
      </c>
      <c r="C1342" s="310" t="s">
        <v>27</v>
      </c>
      <c r="D1342" s="298" t="s">
        <v>28</v>
      </c>
      <c r="E1342" s="298" t="s">
        <v>29</v>
      </c>
      <c r="F1342" s="310" t="s">
        <v>523</v>
      </c>
      <c r="G1342" s="298"/>
      <c r="H1342" s="298" t="s">
        <v>30</v>
      </c>
      <c r="I1342" s="310" t="s">
        <v>31</v>
      </c>
      <c r="J1342" s="298" t="s">
        <v>32</v>
      </c>
      <c r="K1342" s="298" t="s">
        <v>34</v>
      </c>
      <c r="N1342" s="45"/>
      <c r="O1342" s="45"/>
      <c r="P1342" s="45"/>
      <c r="Q1342" s="45"/>
      <c r="R1342" s="45"/>
      <c r="S1342" s="45"/>
      <c r="T1342" s="45"/>
      <c r="U1342" s="45"/>
      <c r="V1342" s="45"/>
      <c r="W1342" s="45"/>
      <c r="X1342" s="45"/>
    </row>
    <row r="1343" spans="1:24" ht="15" customHeight="1" thickTop="1" thickBot="1" x14ac:dyDescent="0.25">
      <c r="A1343" s="45"/>
      <c r="B1343" s="330" t="s">
        <v>524</v>
      </c>
      <c r="C1343" s="343" t="s">
        <v>1044</v>
      </c>
      <c r="D1343" s="285" t="s">
        <v>73</v>
      </c>
      <c r="E1343" s="285" t="s">
        <v>443</v>
      </c>
      <c r="F1343" s="311" t="s">
        <v>539</v>
      </c>
      <c r="G1343" s="294"/>
      <c r="H1343" s="286" t="s">
        <v>52</v>
      </c>
      <c r="I1343" s="320">
        <v>1</v>
      </c>
      <c r="J1343" s="287">
        <f>SUM(K1344:K1346)</f>
        <v>21.256880000000002</v>
      </c>
      <c r="K1343" s="287">
        <f>J1343*I1343</f>
        <v>21.256880000000002</v>
      </c>
      <c r="N1343" s="45"/>
      <c r="O1343" s="45"/>
      <c r="P1343" s="45"/>
      <c r="Q1343" s="45"/>
      <c r="R1343" s="45"/>
      <c r="S1343" s="45"/>
      <c r="T1343" s="45"/>
      <c r="U1343" s="45"/>
      <c r="V1343" s="45"/>
      <c r="W1343" s="45"/>
      <c r="X1343" s="45"/>
    </row>
    <row r="1344" spans="1:24" ht="49.15" customHeight="1" thickTop="1" thickBot="1" x14ac:dyDescent="0.25">
      <c r="A1344" s="45"/>
      <c r="B1344" s="331" t="s">
        <v>535</v>
      </c>
      <c r="C1344" s="344">
        <v>88264</v>
      </c>
      <c r="D1344" s="271" t="s">
        <v>50</v>
      </c>
      <c r="E1344" s="271" t="s">
        <v>541</v>
      </c>
      <c r="F1344" s="312" t="s">
        <v>2641</v>
      </c>
      <c r="G1344" s="293"/>
      <c r="H1344" s="272" t="s">
        <v>533</v>
      </c>
      <c r="I1344" s="321">
        <v>0.20399999999999999</v>
      </c>
      <c r="J1344" s="302">
        <f>VLOOKUP(C1344,COMPOSICAO!A:D,4,0)</f>
        <v>38.700000000000003</v>
      </c>
      <c r="K1344" s="289">
        <f>SUM(I1344*J1344)</f>
        <v>7.8948</v>
      </c>
      <c r="N1344" s="45"/>
      <c r="O1344" s="45"/>
      <c r="P1344" s="45"/>
      <c r="Q1344" s="45"/>
      <c r="R1344" s="45"/>
      <c r="S1344" s="45"/>
      <c r="T1344" s="45"/>
      <c r="U1344" s="45"/>
      <c r="V1344" s="45"/>
      <c r="W1344" s="45"/>
      <c r="X1344" s="45"/>
    </row>
    <row r="1345" spans="1:24" ht="15" customHeight="1" thickTop="1" thickBot="1" x14ac:dyDescent="0.25">
      <c r="A1345" s="45"/>
      <c r="B1345" s="331" t="s">
        <v>535</v>
      </c>
      <c r="C1345" s="344">
        <v>88247</v>
      </c>
      <c r="D1345" s="271" t="s">
        <v>50</v>
      </c>
      <c r="E1345" s="271" t="s">
        <v>540</v>
      </c>
      <c r="F1345" s="312" t="s">
        <v>2641</v>
      </c>
      <c r="G1345" s="293"/>
      <c r="H1345" s="272" t="s">
        <v>533</v>
      </c>
      <c r="I1345" s="321">
        <v>0.20399999999999999</v>
      </c>
      <c r="J1345" s="302">
        <f>VLOOKUP(C1345,COMPOSICAO!A:D,4,0)</f>
        <v>32.020000000000003</v>
      </c>
      <c r="K1345" s="289">
        <f>SUM(I1345*J1345)</f>
        <v>6.5320800000000006</v>
      </c>
      <c r="N1345" s="45"/>
      <c r="O1345" s="45"/>
      <c r="P1345" s="45"/>
      <c r="Q1345" s="45"/>
      <c r="R1345" s="45"/>
      <c r="S1345" s="45"/>
      <c r="T1345" s="45"/>
      <c r="U1345" s="45"/>
      <c r="V1345" s="45"/>
      <c r="W1345" s="45"/>
      <c r="X1345" s="45"/>
    </row>
    <row r="1346" spans="1:24" ht="15" customHeight="1" thickTop="1" thickBot="1" x14ac:dyDescent="0.25">
      <c r="A1346" s="45"/>
      <c r="B1346" s="332" t="s">
        <v>525</v>
      </c>
      <c r="C1346" s="345">
        <v>3595</v>
      </c>
      <c r="D1346" s="274" t="s">
        <v>46</v>
      </c>
      <c r="E1346" s="274" t="s">
        <v>648</v>
      </c>
      <c r="F1346" s="313" t="s">
        <v>1096</v>
      </c>
      <c r="G1346" s="295"/>
      <c r="H1346" s="275" t="s">
        <v>52</v>
      </c>
      <c r="I1346" s="325">
        <v>1</v>
      </c>
      <c r="J1346" s="303">
        <v>6.83</v>
      </c>
      <c r="K1346" s="290">
        <f>SUM(J1346*I1346)</f>
        <v>6.83</v>
      </c>
      <c r="N1346" s="45"/>
      <c r="O1346" s="45"/>
      <c r="P1346" s="45"/>
      <c r="Q1346" s="45"/>
      <c r="R1346" s="45"/>
      <c r="S1346" s="45"/>
      <c r="T1346" s="45"/>
      <c r="U1346" s="45"/>
      <c r="V1346" s="45"/>
      <c r="W1346" s="45"/>
      <c r="X1346" s="45"/>
    </row>
    <row r="1347" spans="1:24" ht="15" customHeight="1" thickTop="1" thickBot="1" x14ac:dyDescent="0.25">
      <c r="A1347" s="45"/>
      <c r="B1347" s="304"/>
      <c r="C1347" s="304"/>
      <c r="D1347" s="296"/>
      <c r="E1347" s="296"/>
      <c r="F1347" s="304" t="s">
        <v>527</v>
      </c>
      <c r="G1347" s="300"/>
      <c r="H1347" s="296" t="s">
        <v>528</v>
      </c>
      <c r="I1347" s="327">
        <v>0</v>
      </c>
      <c r="J1347" s="296" t="s">
        <v>529</v>
      </c>
      <c r="K1347" s="300"/>
      <c r="N1347" s="45"/>
      <c r="O1347" s="45"/>
      <c r="P1347" s="45"/>
      <c r="Q1347" s="45"/>
      <c r="R1347" s="45"/>
      <c r="S1347" s="45"/>
      <c r="T1347" s="45"/>
      <c r="U1347" s="45"/>
      <c r="V1347" s="45"/>
      <c r="W1347" s="45"/>
      <c r="X1347" s="45"/>
    </row>
    <row r="1348" spans="1:24" ht="15" customHeight="1" thickTop="1" thickBot="1" x14ac:dyDescent="0.25">
      <c r="A1348" s="45"/>
      <c r="B1348" s="304"/>
      <c r="C1348" s="304"/>
      <c r="D1348" s="296"/>
      <c r="E1348" s="296"/>
      <c r="F1348" s="304" t="s">
        <v>530</v>
      </c>
      <c r="G1348" s="300"/>
      <c r="H1348" s="296"/>
      <c r="I1348" s="304" t="s">
        <v>531</v>
      </c>
      <c r="J1348" s="296"/>
      <c r="K1348" s="300"/>
      <c r="N1348" s="45"/>
      <c r="O1348" s="45"/>
      <c r="P1348" s="45"/>
      <c r="Q1348" s="45"/>
      <c r="R1348" s="45"/>
      <c r="S1348" s="45"/>
      <c r="T1348" s="45"/>
      <c r="U1348" s="45"/>
      <c r="V1348" s="45"/>
      <c r="W1348" s="45"/>
      <c r="X1348" s="45"/>
    </row>
    <row r="1349" spans="1:24" ht="15" customHeight="1" x14ac:dyDescent="0.2">
      <c r="A1349" s="45"/>
      <c r="B1349" s="308" t="s">
        <v>1136</v>
      </c>
      <c r="C1349" s="308"/>
      <c r="D1349" s="297"/>
      <c r="E1349" s="297"/>
      <c r="F1349" s="308"/>
      <c r="G1349" s="297"/>
      <c r="H1349" s="297"/>
      <c r="I1349" s="308"/>
      <c r="J1349" s="297"/>
      <c r="K1349" s="297"/>
      <c r="N1349" s="45"/>
      <c r="O1349" s="45"/>
      <c r="P1349" s="45"/>
      <c r="Q1349" s="45"/>
      <c r="R1349" s="45"/>
      <c r="S1349" s="45"/>
      <c r="T1349" s="45"/>
      <c r="U1349" s="45"/>
      <c r="V1349" s="45"/>
      <c r="W1349" s="45"/>
      <c r="X1349" s="45"/>
    </row>
    <row r="1350" spans="1:24" ht="15" customHeight="1" thickBot="1" x14ac:dyDescent="0.25">
      <c r="A1350" s="45"/>
      <c r="B1350" s="304" t="s">
        <v>1199</v>
      </c>
      <c r="C1350" s="304"/>
      <c r="D1350" s="304"/>
      <c r="E1350" s="304"/>
      <c r="F1350" s="304"/>
      <c r="G1350" s="304"/>
      <c r="H1350" s="304"/>
      <c r="I1350" s="304"/>
      <c r="J1350" s="304"/>
      <c r="K1350" s="304"/>
      <c r="N1350" s="45"/>
      <c r="O1350" s="45"/>
      <c r="P1350" s="45"/>
      <c r="Q1350" s="45"/>
      <c r="R1350" s="45"/>
      <c r="S1350" s="45"/>
      <c r="T1350" s="45"/>
      <c r="U1350" s="45"/>
      <c r="V1350" s="45"/>
      <c r="W1350" s="45"/>
      <c r="X1350" s="45"/>
    </row>
    <row r="1351" spans="1:24" ht="15" customHeight="1" thickTop="1" x14ac:dyDescent="0.2">
      <c r="A1351" s="45"/>
      <c r="B1351" s="309"/>
      <c r="C1351" s="309"/>
      <c r="D1351" s="288"/>
      <c r="E1351" s="288"/>
      <c r="F1351" s="314"/>
      <c r="G1351" s="301"/>
      <c r="H1351" s="288"/>
      <c r="I1351" s="309"/>
      <c r="J1351" s="288"/>
      <c r="K1351" s="288"/>
      <c r="N1351" s="45"/>
      <c r="O1351" s="45"/>
      <c r="P1351" s="45"/>
      <c r="Q1351" s="45"/>
      <c r="R1351" s="45"/>
      <c r="S1351" s="45"/>
      <c r="T1351" s="45"/>
      <c r="U1351" s="45"/>
      <c r="V1351" s="45"/>
      <c r="W1351" s="45"/>
      <c r="X1351" s="45"/>
    </row>
    <row r="1352" spans="1:24" ht="15" customHeight="1" thickTop="1" thickBot="1" x14ac:dyDescent="0.25">
      <c r="A1352" s="45"/>
      <c r="B1352" s="329" t="s">
        <v>2182</v>
      </c>
      <c r="C1352" s="319" t="s">
        <v>27</v>
      </c>
      <c r="D1352" s="282" t="s">
        <v>28</v>
      </c>
      <c r="E1352" s="282" t="s">
        <v>29</v>
      </c>
      <c r="F1352" s="310" t="s">
        <v>523</v>
      </c>
      <c r="G1352" s="298"/>
      <c r="H1352" s="283" t="s">
        <v>30</v>
      </c>
      <c r="I1352" s="319" t="s">
        <v>31</v>
      </c>
      <c r="J1352" s="284" t="s">
        <v>32</v>
      </c>
      <c r="K1352" s="284" t="s">
        <v>34</v>
      </c>
      <c r="N1352" s="45"/>
      <c r="O1352" s="45"/>
      <c r="P1352" s="45"/>
      <c r="Q1352" s="45"/>
      <c r="R1352" s="45"/>
      <c r="S1352" s="45"/>
      <c r="T1352" s="45"/>
      <c r="U1352" s="45"/>
      <c r="V1352" s="45"/>
      <c r="W1352" s="45"/>
      <c r="X1352" s="45"/>
    </row>
    <row r="1353" spans="1:24" ht="15" customHeight="1" thickTop="1" thickBot="1" x14ac:dyDescent="0.25">
      <c r="A1353" s="45"/>
      <c r="B1353" s="330" t="s">
        <v>524</v>
      </c>
      <c r="C1353" s="343" t="s">
        <v>1029</v>
      </c>
      <c r="D1353" s="285" t="s">
        <v>73</v>
      </c>
      <c r="E1353" s="285" t="s">
        <v>444</v>
      </c>
      <c r="F1353" s="311" t="s">
        <v>539</v>
      </c>
      <c r="G1353" s="294"/>
      <c r="H1353" s="286" t="s">
        <v>52</v>
      </c>
      <c r="I1353" s="320">
        <v>1</v>
      </c>
      <c r="J1353" s="287">
        <f>SUM(K1354:K1356)</f>
        <v>10.755280000000001</v>
      </c>
      <c r="K1353" s="287">
        <f>J1353*I1353</f>
        <v>10.755280000000001</v>
      </c>
      <c r="N1353" s="45"/>
      <c r="O1353" s="45"/>
      <c r="P1353" s="45"/>
      <c r="Q1353" s="45"/>
      <c r="R1353" s="45"/>
      <c r="S1353" s="45"/>
      <c r="T1353" s="45"/>
      <c r="U1353" s="45"/>
      <c r="V1353" s="45"/>
      <c r="W1353" s="45"/>
      <c r="X1353" s="45"/>
    </row>
    <row r="1354" spans="1:24" ht="15" customHeight="1" thickTop="1" thickBot="1" x14ac:dyDescent="0.25">
      <c r="A1354" s="45"/>
      <c r="B1354" s="331" t="s">
        <v>535</v>
      </c>
      <c r="C1354" s="344">
        <v>88264</v>
      </c>
      <c r="D1354" s="271" t="s">
        <v>50</v>
      </c>
      <c r="E1354" s="271" t="s">
        <v>541</v>
      </c>
      <c r="F1354" s="312" t="s">
        <v>2641</v>
      </c>
      <c r="G1354" s="293"/>
      <c r="H1354" s="272" t="s">
        <v>533</v>
      </c>
      <c r="I1354" s="321">
        <v>4.9000000000000002E-2</v>
      </c>
      <c r="J1354" s="302">
        <f>VLOOKUP(C1354,COMPOSICAO!A:D,4,0)</f>
        <v>38.700000000000003</v>
      </c>
      <c r="K1354" s="289">
        <f>SUM(I1354*J1354)</f>
        <v>1.8963000000000003</v>
      </c>
      <c r="N1354" s="45"/>
      <c r="O1354" s="45"/>
      <c r="P1354" s="45"/>
      <c r="Q1354" s="45"/>
      <c r="R1354" s="45"/>
      <c r="S1354" s="45"/>
      <c r="T1354" s="45"/>
      <c r="U1354" s="45"/>
      <c r="V1354" s="45"/>
      <c r="W1354" s="45"/>
      <c r="X1354" s="45"/>
    </row>
    <row r="1355" spans="1:24" ht="15" customHeight="1" thickTop="1" thickBot="1" x14ac:dyDescent="0.25">
      <c r="A1355" s="45"/>
      <c r="B1355" s="331" t="s">
        <v>535</v>
      </c>
      <c r="C1355" s="344">
        <v>88247</v>
      </c>
      <c r="D1355" s="271" t="s">
        <v>50</v>
      </c>
      <c r="E1355" s="271" t="s">
        <v>540</v>
      </c>
      <c r="F1355" s="312" t="s">
        <v>2641</v>
      </c>
      <c r="G1355" s="293"/>
      <c r="H1355" s="272" t="s">
        <v>533</v>
      </c>
      <c r="I1355" s="321">
        <v>4.9000000000000002E-2</v>
      </c>
      <c r="J1355" s="302">
        <f>VLOOKUP(C1355,COMPOSICAO!A:D,4,0)</f>
        <v>32.020000000000003</v>
      </c>
      <c r="K1355" s="289">
        <f>SUM(I1355*J1355)</f>
        <v>1.5689800000000003</v>
      </c>
      <c r="N1355" s="45"/>
      <c r="O1355" s="45"/>
      <c r="P1355" s="45"/>
      <c r="Q1355" s="45"/>
      <c r="R1355" s="45"/>
      <c r="S1355" s="45"/>
      <c r="T1355" s="45"/>
      <c r="U1355" s="45"/>
      <c r="V1355" s="45"/>
      <c r="W1355" s="45"/>
      <c r="X1355" s="45"/>
    </row>
    <row r="1356" spans="1:24" ht="15" customHeight="1" thickTop="1" thickBot="1" x14ac:dyDescent="0.25">
      <c r="A1356" s="45"/>
      <c r="B1356" s="332" t="s">
        <v>525</v>
      </c>
      <c r="C1356" s="345">
        <v>34530</v>
      </c>
      <c r="D1356" s="274" t="s">
        <v>46</v>
      </c>
      <c r="E1356" s="274" t="s">
        <v>649</v>
      </c>
      <c r="F1356" s="313" t="s">
        <v>1096</v>
      </c>
      <c r="G1356" s="295"/>
      <c r="H1356" s="275" t="s">
        <v>52</v>
      </c>
      <c r="I1356" s="325">
        <v>1</v>
      </c>
      <c r="J1356" s="303">
        <v>7.29</v>
      </c>
      <c r="K1356" s="290">
        <f>SUM(J1356*I1356)</f>
        <v>7.29</v>
      </c>
      <c r="N1356" s="45"/>
      <c r="O1356" s="45"/>
      <c r="P1356" s="45"/>
      <c r="Q1356" s="45"/>
      <c r="R1356" s="45"/>
      <c r="S1356" s="45"/>
      <c r="T1356" s="45"/>
      <c r="U1356" s="45"/>
      <c r="V1356" s="45"/>
      <c r="W1356" s="45"/>
      <c r="X1356" s="45"/>
    </row>
    <row r="1357" spans="1:24" ht="15" customHeight="1" thickTop="1" thickBot="1" x14ac:dyDescent="0.25">
      <c r="A1357" s="45"/>
      <c r="B1357" s="307"/>
      <c r="C1357" s="307"/>
      <c r="D1357" s="291"/>
      <c r="E1357" s="291"/>
      <c r="F1357" s="307" t="s">
        <v>527</v>
      </c>
      <c r="G1357" s="292"/>
      <c r="H1357" s="291" t="s">
        <v>528</v>
      </c>
      <c r="I1357" s="323">
        <v>0</v>
      </c>
      <c r="J1357" s="291" t="s">
        <v>529</v>
      </c>
      <c r="K1357" s="292"/>
      <c r="N1357" s="45"/>
      <c r="O1357" s="45"/>
      <c r="P1357" s="45"/>
      <c r="Q1357" s="45"/>
      <c r="R1357" s="45"/>
      <c r="S1357" s="45"/>
      <c r="T1357" s="45"/>
      <c r="U1357" s="45"/>
      <c r="V1357" s="45"/>
      <c r="W1357" s="45"/>
      <c r="X1357" s="45"/>
    </row>
    <row r="1358" spans="1:24" ht="15" customHeight="1" thickTop="1" thickBot="1" x14ac:dyDescent="0.25">
      <c r="A1358" s="45"/>
      <c r="B1358" s="307"/>
      <c r="C1358" s="307"/>
      <c r="D1358" s="291"/>
      <c r="E1358" s="291"/>
      <c r="F1358" s="304" t="s">
        <v>530</v>
      </c>
      <c r="G1358" s="300"/>
      <c r="H1358" s="291"/>
      <c r="I1358" s="304" t="s">
        <v>531</v>
      </c>
      <c r="J1358" s="296"/>
      <c r="K1358" s="292"/>
      <c r="N1358" s="45"/>
      <c r="O1358" s="45"/>
      <c r="P1358" s="45"/>
      <c r="Q1358" s="45"/>
      <c r="R1358" s="45"/>
      <c r="S1358" s="45"/>
      <c r="T1358" s="45"/>
      <c r="U1358" s="45"/>
      <c r="V1358" s="45"/>
      <c r="W1358" s="45"/>
      <c r="X1358" s="45"/>
    </row>
    <row r="1359" spans="1:24" ht="15" customHeight="1" x14ac:dyDescent="0.2">
      <c r="A1359" s="45"/>
      <c r="B1359" s="308" t="s">
        <v>1136</v>
      </c>
      <c r="C1359" s="308"/>
      <c r="D1359" s="297"/>
      <c r="E1359" s="297"/>
      <c r="F1359" s="308"/>
      <c r="G1359" s="297"/>
      <c r="H1359" s="297"/>
      <c r="I1359" s="308"/>
      <c r="J1359" s="297"/>
      <c r="K1359" s="297"/>
      <c r="N1359" s="45"/>
      <c r="O1359" s="45"/>
      <c r="P1359" s="45"/>
      <c r="Q1359" s="45"/>
      <c r="R1359" s="45"/>
      <c r="S1359" s="45"/>
      <c r="T1359" s="45"/>
      <c r="U1359" s="45"/>
      <c r="V1359" s="45"/>
      <c r="W1359" s="45"/>
      <c r="X1359" s="45"/>
    </row>
    <row r="1360" spans="1:24" ht="15" customHeight="1" thickBot="1" x14ac:dyDescent="0.25">
      <c r="A1360" s="45"/>
      <c r="B1360" s="304" t="s">
        <v>1200</v>
      </c>
      <c r="C1360" s="304"/>
      <c r="D1360" s="304"/>
      <c r="E1360" s="304"/>
      <c r="F1360" s="304"/>
      <c r="G1360" s="304"/>
      <c r="H1360" s="304"/>
      <c r="I1360" s="304"/>
      <c r="J1360" s="304"/>
      <c r="K1360" s="304"/>
      <c r="N1360" s="45"/>
      <c r="O1360" s="45"/>
      <c r="P1360" s="45"/>
      <c r="Q1360" s="45"/>
      <c r="R1360" s="45"/>
      <c r="S1360" s="45"/>
      <c r="T1360" s="45"/>
      <c r="U1360" s="45"/>
      <c r="V1360" s="45"/>
      <c r="W1360" s="45"/>
      <c r="X1360" s="45"/>
    </row>
    <row r="1361" spans="1:24" ht="15" customHeight="1" thickTop="1" x14ac:dyDescent="0.2">
      <c r="A1361" s="45"/>
      <c r="B1361" s="309"/>
      <c r="C1361" s="309"/>
      <c r="D1361" s="288"/>
      <c r="E1361" s="288"/>
      <c r="F1361" s="314"/>
      <c r="G1361" s="301"/>
      <c r="H1361" s="288"/>
      <c r="I1361" s="309"/>
      <c r="J1361" s="288"/>
      <c r="K1361" s="288"/>
      <c r="N1361" s="45"/>
      <c r="O1361" s="45"/>
      <c r="P1361" s="45"/>
      <c r="Q1361" s="45"/>
      <c r="R1361" s="45"/>
      <c r="S1361" s="45"/>
      <c r="T1361" s="45"/>
      <c r="U1361" s="45"/>
      <c r="V1361" s="45"/>
      <c r="W1361" s="45"/>
      <c r="X1361" s="45"/>
    </row>
    <row r="1362" spans="1:24" ht="15" customHeight="1" thickTop="1" thickBot="1" x14ac:dyDescent="0.25">
      <c r="A1362" s="45"/>
      <c r="B1362" s="329" t="s">
        <v>2191</v>
      </c>
      <c r="C1362" s="319" t="s">
        <v>27</v>
      </c>
      <c r="D1362" s="282" t="s">
        <v>28</v>
      </c>
      <c r="E1362" s="282" t="s">
        <v>29</v>
      </c>
      <c r="F1362" s="310" t="s">
        <v>523</v>
      </c>
      <c r="G1362" s="298"/>
      <c r="H1362" s="283" t="s">
        <v>30</v>
      </c>
      <c r="I1362" s="319" t="s">
        <v>31</v>
      </c>
      <c r="J1362" s="284" t="s">
        <v>32</v>
      </c>
      <c r="K1362" s="284" t="s">
        <v>34</v>
      </c>
      <c r="N1362" s="45"/>
      <c r="O1362" s="45"/>
      <c r="P1362" s="45"/>
      <c r="Q1362" s="45"/>
      <c r="R1362" s="45"/>
      <c r="S1362" s="45"/>
      <c r="T1362" s="45"/>
      <c r="U1362" s="45"/>
      <c r="V1362" s="45"/>
      <c r="W1362" s="45"/>
      <c r="X1362" s="45"/>
    </row>
    <row r="1363" spans="1:24" ht="15" customHeight="1" thickTop="1" thickBot="1" x14ac:dyDescent="0.25">
      <c r="A1363" s="45"/>
      <c r="B1363" s="330" t="s">
        <v>524</v>
      </c>
      <c r="C1363" s="343" t="s">
        <v>1009</v>
      </c>
      <c r="D1363" s="285" t="s">
        <v>73</v>
      </c>
      <c r="E1363" s="285" t="s">
        <v>896</v>
      </c>
      <c r="F1363" s="311" t="s">
        <v>539</v>
      </c>
      <c r="G1363" s="294"/>
      <c r="H1363" s="286" t="s">
        <v>52</v>
      </c>
      <c r="I1363" s="320">
        <v>1</v>
      </c>
      <c r="J1363" s="287">
        <f>SUM(K1364:K1366)</f>
        <v>192.2</v>
      </c>
      <c r="K1363" s="287">
        <f>J1363*I1363</f>
        <v>192.2</v>
      </c>
      <c r="N1363" s="45"/>
      <c r="O1363" s="45"/>
      <c r="P1363" s="45"/>
      <c r="Q1363" s="45"/>
      <c r="R1363" s="45"/>
      <c r="S1363" s="45"/>
      <c r="T1363" s="45"/>
      <c r="U1363" s="45"/>
      <c r="V1363" s="45"/>
      <c r="W1363" s="45"/>
      <c r="X1363" s="45"/>
    </row>
    <row r="1364" spans="1:24" ht="15" customHeight="1" thickTop="1" thickBot="1" x14ac:dyDescent="0.25">
      <c r="A1364" s="45"/>
      <c r="B1364" s="331" t="s">
        <v>535</v>
      </c>
      <c r="C1364" s="344">
        <v>88264</v>
      </c>
      <c r="D1364" s="271" t="s">
        <v>50</v>
      </c>
      <c r="E1364" s="271" t="s">
        <v>541</v>
      </c>
      <c r="F1364" s="312" t="s">
        <v>2641</v>
      </c>
      <c r="G1364" s="293"/>
      <c r="H1364" s="272" t="s">
        <v>533</v>
      </c>
      <c r="I1364" s="324">
        <v>1</v>
      </c>
      <c r="J1364" s="302">
        <f>VLOOKUP(C1364,COMPOSICAO!A:D,4,0)</f>
        <v>38.700000000000003</v>
      </c>
      <c r="K1364" s="289">
        <f>SUM(I1364*J1364)</f>
        <v>38.700000000000003</v>
      </c>
      <c r="N1364" s="45"/>
      <c r="O1364" s="45"/>
      <c r="P1364" s="45"/>
      <c r="Q1364" s="45"/>
      <c r="R1364" s="45"/>
      <c r="S1364" s="45"/>
      <c r="T1364" s="45"/>
      <c r="U1364" s="45"/>
      <c r="V1364" s="45"/>
      <c r="W1364" s="45"/>
      <c r="X1364" s="45"/>
    </row>
    <row r="1365" spans="1:24" ht="15" customHeight="1" thickTop="1" thickBot="1" x14ac:dyDescent="0.25">
      <c r="A1365" s="45"/>
      <c r="B1365" s="331" t="s">
        <v>535</v>
      </c>
      <c r="C1365" s="344">
        <v>88247</v>
      </c>
      <c r="D1365" s="271" t="s">
        <v>50</v>
      </c>
      <c r="E1365" s="271" t="s">
        <v>540</v>
      </c>
      <c r="F1365" s="312" t="s">
        <v>2641</v>
      </c>
      <c r="G1365" s="293"/>
      <c r="H1365" s="272" t="s">
        <v>533</v>
      </c>
      <c r="I1365" s="321">
        <v>1</v>
      </c>
      <c r="J1365" s="302">
        <f>VLOOKUP(C1365,COMPOSICAO!A:D,4,0)</f>
        <v>32.020000000000003</v>
      </c>
      <c r="K1365" s="289">
        <f>SUM(I1365*J1365)</f>
        <v>32.020000000000003</v>
      </c>
      <c r="N1365" s="45"/>
      <c r="O1365" s="45"/>
      <c r="P1365" s="45"/>
      <c r="Q1365" s="45"/>
      <c r="R1365" s="45"/>
      <c r="S1365" s="45"/>
      <c r="T1365" s="45"/>
      <c r="U1365" s="45"/>
      <c r="V1365" s="45"/>
      <c r="W1365" s="45"/>
      <c r="X1365" s="45"/>
    </row>
    <row r="1366" spans="1:24" ht="15" customHeight="1" thickTop="1" thickBot="1" x14ac:dyDescent="0.25">
      <c r="A1366" s="45"/>
      <c r="B1366" s="332" t="s">
        <v>525</v>
      </c>
      <c r="C1366" s="345" t="s">
        <v>851</v>
      </c>
      <c r="D1366" s="274" t="s">
        <v>40</v>
      </c>
      <c r="E1366" s="274" t="s">
        <v>911</v>
      </c>
      <c r="F1366" s="313" t="s">
        <v>1096</v>
      </c>
      <c r="G1366" s="295"/>
      <c r="H1366" s="275" t="s">
        <v>231</v>
      </c>
      <c r="I1366" s="322">
        <v>1</v>
      </c>
      <c r="J1366" s="290">
        <v>121.48</v>
      </c>
      <c r="K1366" s="290">
        <f>SUM(J1366*I1366)</f>
        <v>121.48</v>
      </c>
      <c r="N1366" s="45"/>
      <c r="O1366" s="45"/>
      <c r="P1366" s="45"/>
      <c r="Q1366" s="45"/>
      <c r="R1366" s="45"/>
      <c r="S1366" s="45"/>
      <c r="T1366" s="45"/>
      <c r="U1366" s="45"/>
      <c r="V1366" s="45"/>
      <c r="W1366" s="45"/>
      <c r="X1366" s="45"/>
    </row>
    <row r="1367" spans="1:24" ht="15" customHeight="1" thickTop="1" thickBot="1" x14ac:dyDescent="0.25">
      <c r="A1367" s="45"/>
      <c r="B1367" s="307"/>
      <c r="C1367" s="307"/>
      <c r="D1367" s="291"/>
      <c r="E1367" s="291"/>
      <c r="F1367" s="304" t="s">
        <v>527</v>
      </c>
      <c r="G1367" s="300"/>
      <c r="H1367" s="291" t="s">
        <v>528</v>
      </c>
      <c r="I1367" s="323">
        <v>0</v>
      </c>
      <c r="J1367" s="291" t="s">
        <v>529</v>
      </c>
      <c r="K1367" s="292"/>
      <c r="N1367" s="45"/>
      <c r="O1367" s="45"/>
      <c r="P1367" s="45"/>
      <c r="Q1367" s="45"/>
      <c r="R1367" s="45"/>
      <c r="S1367" s="45"/>
      <c r="T1367" s="45"/>
      <c r="U1367" s="45"/>
      <c r="V1367" s="45"/>
      <c r="W1367" s="45"/>
      <c r="X1367" s="45"/>
    </row>
    <row r="1368" spans="1:24" ht="15" customHeight="1" thickTop="1" thickBot="1" x14ac:dyDescent="0.25">
      <c r="A1368" s="45"/>
      <c r="B1368" s="307"/>
      <c r="C1368" s="307"/>
      <c r="D1368" s="291"/>
      <c r="E1368" s="291"/>
      <c r="F1368" s="304" t="s">
        <v>530</v>
      </c>
      <c r="G1368" s="300"/>
      <c r="H1368" s="291"/>
      <c r="I1368" s="304" t="s">
        <v>531</v>
      </c>
      <c r="J1368" s="296"/>
      <c r="K1368" s="292"/>
      <c r="N1368" s="45"/>
      <c r="O1368" s="45"/>
      <c r="P1368" s="45"/>
      <c r="Q1368" s="45"/>
      <c r="R1368" s="45"/>
      <c r="S1368" s="45"/>
      <c r="T1368" s="45"/>
      <c r="U1368" s="45"/>
      <c r="V1368" s="45"/>
      <c r="W1368" s="45"/>
      <c r="X1368" s="45"/>
    </row>
    <row r="1369" spans="1:24" ht="15" customHeight="1" x14ac:dyDescent="0.2">
      <c r="A1369" s="45"/>
      <c r="B1369" s="308" t="s">
        <v>1136</v>
      </c>
      <c r="C1369" s="308"/>
      <c r="D1369" s="297"/>
      <c r="E1369" s="297"/>
      <c r="F1369" s="308"/>
      <c r="G1369" s="297"/>
      <c r="H1369" s="297"/>
      <c r="I1369" s="308"/>
      <c r="J1369" s="297"/>
      <c r="K1369" s="297"/>
      <c r="N1369" s="45"/>
      <c r="O1369" s="45"/>
      <c r="P1369" s="45"/>
      <c r="Q1369" s="45"/>
      <c r="R1369" s="45"/>
      <c r="S1369" s="45"/>
      <c r="T1369" s="45"/>
      <c r="U1369" s="45"/>
      <c r="V1369" s="45"/>
      <c r="W1369" s="45"/>
      <c r="X1369" s="45"/>
    </row>
    <row r="1370" spans="1:24" ht="15" customHeight="1" thickBot="1" x14ac:dyDescent="0.25">
      <c r="A1370" s="45"/>
      <c r="B1370" s="304" t="s">
        <v>1201</v>
      </c>
      <c r="C1370" s="304"/>
      <c r="D1370" s="304"/>
      <c r="E1370" s="304"/>
      <c r="F1370" s="304"/>
      <c r="G1370" s="304"/>
      <c r="H1370" s="304"/>
      <c r="I1370" s="304"/>
      <c r="J1370" s="304"/>
      <c r="K1370" s="304"/>
      <c r="N1370" s="45"/>
      <c r="O1370" s="45"/>
      <c r="P1370" s="45"/>
      <c r="Q1370" s="45"/>
      <c r="R1370" s="45"/>
      <c r="S1370" s="45"/>
      <c r="T1370" s="45"/>
      <c r="U1370" s="45"/>
      <c r="V1370" s="45"/>
      <c r="W1370" s="45"/>
      <c r="X1370" s="45"/>
    </row>
    <row r="1371" spans="1:24" ht="15" customHeight="1" thickTop="1" x14ac:dyDescent="0.2">
      <c r="A1371" s="45"/>
      <c r="B1371" s="309"/>
      <c r="C1371" s="309"/>
      <c r="D1371" s="288"/>
      <c r="E1371" s="288"/>
      <c r="F1371" s="314"/>
      <c r="G1371" s="301"/>
      <c r="H1371" s="288"/>
      <c r="I1371" s="309"/>
      <c r="J1371" s="288"/>
      <c r="K1371" s="288"/>
      <c r="N1371" s="45"/>
      <c r="O1371" s="45"/>
      <c r="P1371" s="45"/>
      <c r="Q1371" s="45"/>
      <c r="R1371" s="45"/>
      <c r="S1371" s="45"/>
      <c r="T1371" s="45"/>
      <c r="U1371" s="45"/>
      <c r="V1371" s="45"/>
      <c r="W1371" s="45"/>
      <c r="X1371" s="45"/>
    </row>
    <row r="1372" spans="1:24" ht="15" customHeight="1" thickTop="1" thickBot="1" x14ac:dyDescent="0.25">
      <c r="A1372" s="45"/>
      <c r="B1372" s="329" t="s">
        <v>2192</v>
      </c>
      <c r="C1372" s="319" t="s">
        <v>27</v>
      </c>
      <c r="D1372" s="282" t="s">
        <v>28</v>
      </c>
      <c r="E1372" s="282" t="s">
        <v>29</v>
      </c>
      <c r="F1372" s="310" t="s">
        <v>523</v>
      </c>
      <c r="G1372" s="298"/>
      <c r="H1372" s="283" t="s">
        <v>30</v>
      </c>
      <c r="I1372" s="319" t="s">
        <v>31</v>
      </c>
      <c r="J1372" s="284" t="s">
        <v>32</v>
      </c>
      <c r="K1372" s="284" t="s">
        <v>34</v>
      </c>
      <c r="N1372" s="45"/>
      <c r="O1372" s="45"/>
      <c r="P1372" s="45"/>
      <c r="Q1372" s="45"/>
      <c r="R1372" s="45"/>
      <c r="S1372" s="45"/>
      <c r="T1372" s="45"/>
      <c r="U1372" s="45"/>
      <c r="V1372" s="45"/>
      <c r="W1372" s="45"/>
      <c r="X1372" s="45"/>
    </row>
    <row r="1373" spans="1:24" ht="15" customHeight="1" thickTop="1" thickBot="1" x14ac:dyDescent="0.25">
      <c r="A1373" s="45"/>
      <c r="B1373" s="330" t="s">
        <v>524</v>
      </c>
      <c r="C1373" s="343" t="s">
        <v>1087</v>
      </c>
      <c r="D1373" s="285" t="s">
        <v>73</v>
      </c>
      <c r="E1373" s="285" t="s">
        <v>897</v>
      </c>
      <c r="F1373" s="311" t="s">
        <v>539</v>
      </c>
      <c r="G1373" s="294"/>
      <c r="H1373" s="286" t="s">
        <v>52</v>
      </c>
      <c r="I1373" s="320">
        <v>1</v>
      </c>
      <c r="J1373" s="287">
        <f>SUM(K1374:K1376)</f>
        <v>42.432000000000002</v>
      </c>
      <c r="K1373" s="287">
        <f>J1373*I1373</f>
        <v>42.432000000000002</v>
      </c>
      <c r="N1373" s="45"/>
      <c r="O1373" s="45"/>
      <c r="P1373" s="45"/>
      <c r="Q1373" s="45"/>
      <c r="R1373" s="45"/>
      <c r="S1373" s="45"/>
      <c r="T1373" s="45"/>
      <c r="U1373" s="45"/>
      <c r="V1373" s="45"/>
      <c r="W1373" s="45"/>
      <c r="X1373" s="45"/>
    </row>
    <row r="1374" spans="1:24" ht="15" customHeight="1" thickTop="1" thickBot="1" x14ac:dyDescent="0.25">
      <c r="A1374" s="45"/>
      <c r="B1374" s="331" t="s">
        <v>535</v>
      </c>
      <c r="C1374" s="344">
        <v>88264</v>
      </c>
      <c r="D1374" s="271" t="s">
        <v>50</v>
      </c>
      <c r="E1374" s="271" t="s">
        <v>541</v>
      </c>
      <c r="F1374" s="312" t="s">
        <v>2641</v>
      </c>
      <c r="G1374" s="293"/>
      <c r="H1374" s="272" t="s">
        <v>533</v>
      </c>
      <c r="I1374" s="324">
        <v>0.6</v>
      </c>
      <c r="J1374" s="302">
        <f>VLOOKUP(C1374,COMPOSICAO!A:D,4,0)</f>
        <v>38.700000000000003</v>
      </c>
      <c r="K1374" s="289">
        <f>SUM(I1374*J1374)</f>
        <v>23.220000000000002</v>
      </c>
      <c r="N1374" s="45"/>
      <c r="O1374" s="45"/>
      <c r="P1374" s="45"/>
      <c r="Q1374" s="45"/>
      <c r="R1374" s="45"/>
      <c r="S1374" s="45"/>
      <c r="T1374" s="45"/>
      <c r="U1374" s="45"/>
      <c r="V1374" s="45"/>
      <c r="W1374" s="45"/>
      <c r="X1374" s="45"/>
    </row>
    <row r="1375" spans="1:24" ht="15" customHeight="1" thickTop="1" thickBot="1" x14ac:dyDescent="0.25">
      <c r="A1375" s="45"/>
      <c r="B1375" s="331" t="s">
        <v>535</v>
      </c>
      <c r="C1375" s="344">
        <v>88247</v>
      </c>
      <c r="D1375" s="271" t="s">
        <v>50</v>
      </c>
      <c r="E1375" s="271" t="s">
        <v>540</v>
      </c>
      <c r="F1375" s="312" t="s">
        <v>2641</v>
      </c>
      <c r="G1375" s="293"/>
      <c r="H1375" s="272" t="s">
        <v>533</v>
      </c>
      <c r="I1375" s="321">
        <v>0.6</v>
      </c>
      <c r="J1375" s="302">
        <f>VLOOKUP(C1375,COMPOSICAO!A:D,4,0)</f>
        <v>32.020000000000003</v>
      </c>
      <c r="K1375" s="289">
        <f>SUM(I1375*J1375)</f>
        <v>19.212</v>
      </c>
      <c r="N1375" s="45"/>
      <c r="O1375" s="45"/>
      <c r="P1375" s="45"/>
      <c r="Q1375" s="45"/>
      <c r="R1375" s="45"/>
      <c r="S1375" s="45"/>
      <c r="T1375" s="45"/>
      <c r="U1375" s="45"/>
      <c r="V1375" s="45"/>
      <c r="W1375" s="45"/>
      <c r="X1375" s="45"/>
    </row>
    <row r="1376" spans="1:24" ht="15" customHeight="1" thickTop="1" thickBot="1" x14ac:dyDescent="0.25">
      <c r="A1376" s="45"/>
      <c r="B1376" s="332" t="s">
        <v>525</v>
      </c>
      <c r="C1376" s="345" t="s">
        <v>912</v>
      </c>
      <c r="D1376" s="274" t="s">
        <v>40</v>
      </c>
      <c r="E1376" s="274" t="s">
        <v>1864</v>
      </c>
      <c r="F1376" s="313" t="s">
        <v>1096</v>
      </c>
      <c r="G1376" s="295"/>
      <c r="H1376" s="275" t="s">
        <v>231</v>
      </c>
      <c r="I1376" s="322">
        <v>1</v>
      </c>
      <c r="J1376" s="290"/>
      <c r="K1376" s="290">
        <f>SUM(J1376*I1376)</f>
        <v>0</v>
      </c>
      <c r="N1376" s="45"/>
      <c r="O1376" s="45"/>
      <c r="P1376" s="45"/>
      <c r="Q1376" s="45"/>
      <c r="R1376" s="45"/>
      <c r="S1376" s="45"/>
      <c r="T1376" s="45"/>
      <c r="U1376" s="45"/>
      <c r="V1376" s="45"/>
      <c r="W1376" s="45"/>
      <c r="X1376" s="45"/>
    </row>
    <row r="1377" spans="1:24" ht="15" customHeight="1" thickTop="1" thickBot="1" x14ac:dyDescent="0.25">
      <c r="A1377" s="45"/>
      <c r="B1377" s="307"/>
      <c r="C1377" s="307"/>
      <c r="D1377" s="291"/>
      <c r="E1377" s="291"/>
      <c r="F1377" s="304" t="s">
        <v>527</v>
      </c>
      <c r="G1377" s="300"/>
      <c r="H1377" s="291" t="s">
        <v>528</v>
      </c>
      <c r="I1377" s="323">
        <v>0</v>
      </c>
      <c r="J1377" s="291" t="s">
        <v>529</v>
      </c>
      <c r="K1377" s="292"/>
      <c r="N1377" s="45"/>
      <c r="O1377" s="45"/>
      <c r="P1377" s="45"/>
      <c r="Q1377" s="45"/>
      <c r="R1377" s="45"/>
      <c r="S1377" s="45"/>
      <c r="T1377" s="45"/>
      <c r="U1377" s="45"/>
      <c r="V1377" s="45"/>
      <c r="W1377" s="45"/>
      <c r="X1377" s="45"/>
    </row>
    <row r="1378" spans="1:24" ht="15" customHeight="1" thickTop="1" thickBot="1" x14ac:dyDescent="0.25">
      <c r="A1378" s="45"/>
      <c r="B1378" s="307"/>
      <c r="C1378" s="307"/>
      <c r="D1378" s="291"/>
      <c r="E1378" s="291"/>
      <c r="F1378" s="304" t="s">
        <v>530</v>
      </c>
      <c r="G1378" s="300"/>
      <c r="H1378" s="291"/>
      <c r="I1378" s="304" t="s">
        <v>531</v>
      </c>
      <c r="J1378" s="296"/>
      <c r="K1378" s="292"/>
      <c r="N1378" s="45"/>
      <c r="O1378" s="45"/>
      <c r="P1378" s="45"/>
      <c r="Q1378" s="45"/>
      <c r="R1378" s="45"/>
      <c r="S1378" s="45"/>
      <c r="T1378" s="45"/>
      <c r="U1378" s="45"/>
      <c r="V1378" s="45"/>
      <c r="W1378" s="45"/>
      <c r="X1378" s="45"/>
    </row>
    <row r="1379" spans="1:24" ht="15" customHeight="1" x14ac:dyDescent="0.2">
      <c r="A1379" s="45"/>
      <c r="B1379" s="308" t="s">
        <v>1136</v>
      </c>
      <c r="C1379" s="308"/>
      <c r="D1379" s="297"/>
      <c r="E1379" s="297"/>
      <c r="F1379" s="308"/>
      <c r="G1379" s="297"/>
      <c r="H1379" s="297"/>
      <c r="I1379" s="308"/>
      <c r="J1379" s="297"/>
      <c r="K1379" s="297"/>
      <c r="N1379" s="45"/>
      <c r="O1379" s="45"/>
      <c r="P1379" s="45"/>
      <c r="Q1379" s="45"/>
      <c r="R1379" s="45"/>
      <c r="S1379" s="45"/>
      <c r="T1379" s="45"/>
      <c r="U1379" s="45"/>
      <c r="V1379" s="45"/>
      <c r="W1379" s="45"/>
      <c r="X1379" s="45"/>
    </row>
    <row r="1380" spans="1:24" ht="15" customHeight="1" thickBot="1" x14ac:dyDescent="0.25">
      <c r="A1380" s="45"/>
      <c r="B1380" s="304" t="s">
        <v>1202</v>
      </c>
      <c r="C1380" s="304"/>
      <c r="D1380" s="304"/>
      <c r="E1380" s="304"/>
      <c r="F1380" s="304"/>
      <c r="G1380" s="304"/>
      <c r="H1380" s="304"/>
      <c r="I1380" s="304"/>
      <c r="J1380" s="304"/>
      <c r="K1380" s="304"/>
      <c r="N1380" s="45"/>
      <c r="O1380" s="45"/>
      <c r="P1380" s="45"/>
      <c r="Q1380" s="45"/>
      <c r="R1380" s="45"/>
      <c r="S1380" s="45"/>
      <c r="T1380" s="45"/>
      <c r="U1380" s="45"/>
      <c r="V1380" s="45"/>
      <c r="W1380" s="45"/>
      <c r="X1380" s="45"/>
    </row>
    <row r="1381" spans="1:24" ht="15" customHeight="1" thickTop="1" x14ac:dyDescent="0.2">
      <c r="A1381" s="45"/>
      <c r="B1381" s="314"/>
      <c r="C1381" s="314"/>
      <c r="D1381" s="301"/>
      <c r="E1381" s="301"/>
      <c r="F1381" s="314"/>
      <c r="G1381" s="301"/>
      <c r="H1381" s="301"/>
      <c r="I1381" s="314"/>
      <c r="J1381" s="301"/>
      <c r="K1381" s="301"/>
      <c r="N1381" s="45"/>
      <c r="O1381" s="45"/>
      <c r="P1381" s="45"/>
      <c r="Q1381" s="45"/>
      <c r="R1381" s="45"/>
      <c r="S1381" s="45"/>
      <c r="T1381" s="45"/>
      <c r="U1381" s="45"/>
      <c r="V1381" s="45"/>
      <c r="W1381" s="45"/>
      <c r="X1381" s="45"/>
    </row>
    <row r="1382" spans="1:24" ht="15" customHeight="1" thickTop="1" thickBot="1" x14ac:dyDescent="0.25">
      <c r="A1382" s="45"/>
      <c r="B1382" s="310" t="s">
        <v>2194</v>
      </c>
      <c r="C1382" s="310" t="s">
        <v>27</v>
      </c>
      <c r="D1382" s="298" t="s">
        <v>28</v>
      </c>
      <c r="E1382" s="298" t="s">
        <v>29</v>
      </c>
      <c r="F1382" s="310" t="s">
        <v>523</v>
      </c>
      <c r="G1382" s="298"/>
      <c r="H1382" s="298" t="s">
        <v>30</v>
      </c>
      <c r="I1382" s="310" t="s">
        <v>31</v>
      </c>
      <c r="J1382" s="298" t="s">
        <v>32</v>
      </c>
      <c r="K1382" s="298" t="s">
        <v>34</v>
      </c>
      <c r="N1382" s="45"/>
      <c r="O1382" s="45"/>
      <c r="P1382" s="45"/>
      <c r="Q1382" s="45"/>
      <c r="R1382" s="45"/>
      <c r="S1382" s="45"/>
      <c r="T1382" s="45"/>
      <c r="U1382" s="45"/>
      <c r="V1382" s="45"/>
      <c r="W1382" s="45"/>
      <c r="X1382" s="45"/>
    </row>
    <row r="1383" spans="1:24" ht="15" customHeight="1" thickTop="1" thickBot="1" x14ac:dyDescent="0.25">
      <c r="A1383" s="45"/>
      <c r="B1383" s="330" t="s">
        <v>524</v>
      </c>
      <c r="C1383" s="343" t="s">
        <v>1088</v>
      </c>
      <c r="D1383" s="285" t="s">
        <v>73</v>
      </c>
      <c r="E1383" s="285" t="s">
        <v>898</v>
      </c>
      <c r="F1383" s="311" t="s">
        <v>539</v>
      </c>
      <c r="G1383" s="294"/>
      <c r="H1383" s="286" t="s">
        <v>52</v>
      </c>
      <c r="I1383" s="320">
        <v>1</v>
      </c>
      <c r="J1383" s="287">
        <f>SUM(K1384:K1386)</f>
        <v>248.62400000000002</v>
      </c>
      <c r="K1383" s="287">
        <f>J1383*I1383</f>
        <v>248.62400000000002</v>
      </c>
      <c r="N1383" s="45"/>
      <c r="O1383" s="45"/>
      <c r="P1383" s="45"/>
      <c r="Q1383" s="45"/>
      <c r="R1383" s="45"/>
      <c r="S1383" s="45"/>
      <c r="T1383" s="45"/>
      <c r="U1383" s="45"/>
      <c r="V1383" s="45"/>
      <c r="W1383" s="45"/>
      <c r="X1383" s="45"/>
    </row>
    <row r="1384" spans="1:24" ht="15" customHeight="1" thickTop="1" thickBot="1" x14ac:dyDescent="0.25">
      <c r="A1384" s="45"/>
      <c r="B1384" s="331" t="s">
        <v>535</v>
      </c>
      <c r="C1384" s="344">
        <v>88247</v>
      </c>
      <c r="D1384" s="271" t="s">
        <v>50</v>
      </c>
      <c r="E1384" s="271" t="s">
        <v>540</v>
      </c>
      <c r="F1384" s="312" t="s">
        <v>2641</v>
      </c>
      <c r="G1384" s="293"/>
      <c r="H1384" s="272" t="s">
        <v>533</v>
      </c>
      <c r="I1384" s="321">
        <v>0.82499999999999996</v>
      </c>
      <c r="J1384" s="302">
        <f>VLOOKUP(C1384,COMPOSICAO!A:D,4,0)</f>
        <v>32.020000000000003</v>
      </c>
      <c r="K1384" s="289">
        <f>SUM(I1384*J1384)</f>
        <v>26.416500000000003</v>
      </c>
      <c r="N1384" s="45"/>
      <c r="O1384" s="45"/>
      <c r="P1384" s="45"/>
      <c r="Q1384" s="45"/>
      <c r="R1384" s="45"/>
      <c r="S1384" s="45"/>
      <c r="T1384" s="45"/>
      <c r="U1384" s="45"/>
      <c r="V1384" s="45"/>
      <c r="W1384" s="45"/>
      <c r="X1384" s="45"/>
    </row>
    <row r="1385" spans="1:24" ht="15" customHeight="1" thickTop="1" thickBot="1" x14ac:dyDescent="0.25">
      <c r="A1385" s="45"/>
      <c r="B1385" s="331" t="s">
        <v>535</v>
      </c>
      <c r="C1385" s="344">
        <v>88264</v>
      </c>
      <c r="D1385" s="271" t="s">
        <v>50</v>
      </c>
      <c r="E1385" s="271" t="s">
        <v>541</v>
      </c>
      <c r="F1385" s="312" t="s">
        <v>2641</v>
      </c>
      <c r="G1385" s="293"/>
      <c r="H1385" s="272" t="s">
        <v>533</v>
      </c>
      <c r="I1385" s="321">
        <v>0.82499999999999996</v>
      </c>
      <c r="J1385" s="302">
        <f>VLOOKUP(C1385,COMPOSICAO!A:D,4,0)</f>
        <v>38.700000000000003</v>
      </c>
      <c r="K1385" s="289">
        <f>SUM(I1385*J1385)</f>
        <v>31.927500000000002</v>
      </c>
      <c r="N1385" s="45"/>
      <c r="O1385" s="45"/>
      <c r="P1385" s="45"/>
      <c r="Q1385" s="45"/>
      <c r="R1385" s="45"/>
      <c r="S1385" s="45"/>
      <c r="T1385" s="45"/>
      <c r="U1385" s="45"/>
      <c r="V1385" s="45"/>
      <c r="W1385" s="45"/>
      <c r="X1385" s="45"/>
    </row>
    <row r="1386" spans="1:24" ht="15" customHeight="1" thickTop="1" thickBot="1" x14ac:dyDescent="0.25">
      <c r="A1386" s="45"/>
      <c r="B1386" s="332" t="s">
        <v>525</v>
      </c>
      <c r="C1386" s="345">
        <v>4892</v>
      </c>
      <c r="D1386" s="274" t="s">
        <v>46</v>
      </c>
      <c r="E1386" s="274" t="s">
        <v>913</v>
      </c>
      <c r="F1386" s="313" t="s">
        <v>1096</v>
      </c>
      <c r="G1386" s="295"/>
      <c r="H1386" s="275" t="s">
        <v>52</v>
      </c>
      <c r="I1386" s="325">
        <v>1</v>
      </c>
      <c r="J1386" s="303">
        <v>190.28</v>
      </c>
      <c r="K1386" s="290">
        <f>SUM(J1386*I1386)</f>
        <v>190.28</v>
      </c>
      <c r="N1386" s="45"/>
      <c r="O1386" s="45"/>
      <c r="P1386" s="45"/>
      <c r="Q1386" s="45"/>
      <c r="R1386" s="45"/>
      <c r="S1386" s="45"/>
      <c r="T1386" s="45"/>
      <c r="U1386" s="45"/>
      <c r="V1386" s="45"/>
      <c r="W1386" s="45"/>
      <c r="X1386" s="45"/>
    </row>
    <row r="1387" spans="1:24" ht="15" customHeight="1" thickTop="1" thickBot="1" x14ac:dyDescent="0.25">
      <c r="A1387" s="45"/>
      <c r="B1387" s="304"/>
      <c r="C1387" s="304"/>
      <c r="D1387" s="296"/>
      <c r="E1387" s="296"/>
      <c r="F1387" s="304" t="s">
        <v>527</v>
      </c>
      <c r="G1387" s="300"/>
      <c r="H1387" s="296" t="s">
        <v>528</v>
      </c>
      <c r="I1387" s="327">
        <v>0</v>
      </c>
      <c r="J1387" s="296" t="s">
        <v>529</v>
      </c>
      <c r="K1387" s="300"/>
      <c r="N1387" s="45"/>
      <c r="O1387" s="45"/>
      <c r="P1387" s="45"/>
      <c r="Q1387" s="45"/>
      <c r="R1387" s="45"/>
      <c r="S1387" s="45"/>
      <c r="T1387" s="45"/>
      <c r="U1387" s="45"/>
      <c r="V1387" s="45"/>
      <c r="W1387" s="45"/>
      <c r="X1387" s="45"/>
    </row>
    <row r="1388" spans="1:24" ht="15" customHeight="1" thickTop="1" thickBot="1" x14ac:dyDescent="0.25">
      <c r="A1388" s="45"/>
      <c r="B1388" s="304"/>
      <c r="C1388" s="304"/>
      <c r="D1388" s="296"/>
      <c r="E1388" s="296"/>
      <c r="F1388" s="304" t="s">
        <v>530</v>
      </c>
      <c r="G1388" s="300"/>
      <c r="H1388" s="296"/>
      <c r="I1388" s="304" t="s">
        <v>531</v>
      </c>
      <c r="J1388" s="296"/>
      <c r="K1388" s="300"/>
      <c r="N1388" s="45"/>
      <c r="O1388" s="45"/>
      <c r="P1388" s="45"/>
      <c r="Q1388" s="45"/>
      <c r="R1388" s="45"/>
      <c r="S1388" s="45"/>
      <c r="T1388" s="45"/>
      <c r="U1388" s="45"/>
      <c r="V1388" s="45"/>
      <c r="W1388" s="45"/>
      <c r="X1388" s="45"/>
    </row>
    <row r="1389" spans="1:24" ht="15" customHeight="1" x14ac:dyDescent="0.2">
      <c r="A1389" s="45"/>
      <c r="B1389" s="308" t="s">
        <v>1136</v>
      </c>
      <c r="C1389" s="308"/>
      <c r="D1389" s="297"/>
      <c r="E1389" s="297"/>
      <c r="F1389" s="308"/>
      <c r="G1389" s="297"/>
      <c r="H1389" s="297"/>
      <c r="I1389" s="308"/>
      <c r="J1389" s="297"/>
      <c r="K1389" s="297"/>
      <c r="N1389" s="45"/>
      <c r="O1389" s="45"/>
      <c r="P1389" s="45"/>
      <c r="Q1389" s="45"/>
      <c r="R1389" s="45"/>
      <c r="S1389" s="45"/>
      <c r="T1389" s="45"/>
      <c r="U1389" s="45"/>
      <c r="V1389" s="45"/>
      <c r="W1389" s="45"/>
      <c r="X1389" s="45"/>
    </row>
    <row r="1390" spans="1:24" ht="15" customHeight="1" thickBot="1" x14ac:dyDescent="0.25">
      <c r="A1390" s="45"/>
      <c r="B1390" s="304" t="s">
        <v>1203</v>
      </c>
      <c r="C1390" s="304"/>
      <c r="D1390" s="304"/>
      <c r="E1390" s="304"/>
      <c r="F1390" s="304"/>
      <c r="G1390" s="304"/>
      <c r="H1390" s="304"/>
      <c r="I1390" s="304"/>
      <c r="J1390" s="304"/>
      <c r="K1390" s="304"/>
      <c r="N1390" s="45"/>
      <c r="O1390" s="45"/>
      <c r="P1390" s="45"/>
      <c r="Q1390" s="45"/>
      <c r="R1390" s="45"/>
      <c r="S1390" s="45"/>
      <c r="T1390" s="45"/>
      <c r="U1390" s="45"/>
      <c r="V1390" s="45"/>
      <c r="W1390" s="45"/>
      <c r="X1390" s="45"/>
    </row>
    <row r="1391" spans="1:24" ht="15" customHeight="1" thickTop="1" x14ac:dyDescent="0.2">
      <c r="A1391" s="45"/>
      <c r="B1391" s="309"/>
      <c r="C1391" s="309"/>
      <c r="D1391" s="288"/>
      <c r="E1391" s="288"/>
      <c r="F1391" s="314"/>
      <c r="G1391" s="301"/>
      <c r="H1391" s="288"/>
      <c r="I1391" s="309"/>
      <c r="J1391" s="288"/>
      <c r="K1391" s="288"/>
      <c r="N1391" s="45"/>
      <c r="O1391" s="45"/>
      <c r="P1391" s="45"/>
      <c r="Q1391" s="45"/>
      <c r="R1391" s="45"/>
      <c r="S1391" s="45"/>
      <c r="T1391" s="45"/>
      <c r="U1391" s="45"/>
      <c r="V1391" s="45"/>
      <c r="W1391" s="45"/>
      <c r="X1391" s="45"/>
    </row>
    <row r="1392" spans="1:24" ht="15" customHeight="1" thickTop="1" thickBot="1" x14ac:dyDescent="0.25">
      <c r="A1392" s="45"/>
      <c r="B1392" s="329" t="s">
        <v>2195</v>
      </c>
      <c r="C1392" s="319" t="s">
        <v>27</v>
      </c>
      <c r="D1392" s="282" t="s">
        <v>28</v>
      </c>
      <c r="E1392" s="282" t="s">
        <v>29</v>
      </c>
      <c r="F1392" s="310" t="s">
        <v>523</v>
      </c>
      <c r="G1392" s="298"/>
      <c r="H1392" s="283" t="s">
        <v>30</v>
      </c>
      <c r="I1392" s="319" t="s">
        <v>31</v>
      </c>
      <c r="J1392" s="284" t="s">
        <v>32</v>
      </c>
      <c r="K1392" s="284" t="s">
        <v>34</v>
      </c>
      <c r="N1392" s="45"/>
      <c r="O1392" s="45"/>
      <c r="P1392" s="45"/>
      <c r="Q1392" s="45"/>
      <c r="R1392" s="45"/>
      <c r="S1392" s="45"/>
      <c r="T1392" s="45"/>
      <c r="U1392" s="45"/>
      <c r="V1392" s="45"/>
      <c r="W1392" s="45"/>
      <c r="X1392" s="45"/>
    </row>
    <row r="1393" spans="1:24" ht="15" customHeight="1" thickTop="1" thickBot="1" x14ac:dyDescent="0.25">
      <c r="A1393" s="45"/>
      <c r="B1393" s="330" t="s">
        <v>524</v>
      </c>
      <c r="C1393" s="343" t="s">
        <v>1641</v>
      </c>
      <c r="D1393" s="285" t="s">
        <v>73</v>
      </c>
      <c r="E1393" s="285" t="s">
        <v>1642</v>
      </c>
      <c r="F1393" s="311" t="s">
        <v>539</v>
      </c>
      <c r="G1393" s="294"/>
      <c r="H1393" s="286" t="s">
        <v>52</v>
      </c>
      <c r="I1393" s="320">
        <v>1</v>
      </c>
      <c r="J1393" s="287">
        <f>SUM(K1394:K1396)</f>
        <v>103.51</v>
      </c>
      <c r="K1393" s="287">
        <f>J1393*I1393</f>
        <v>103.51</v>
      </c>
      <c r="N1393" s="45"/>
      <c r="O1393" s="45"/>
      <c r="P1393" s="45"/>
      <c r="Q1393" s="45"/>
      <c r="R1393" s="45"/>
      <c r="S1393" s="45"/>
      <c r="T1393" s="45"/>
      <c r="U1393" s="45"/>
      <c r="V1393" s="45"/>
      <c r="W1393" s="45"/>
      <c r="X1393" s="45"/>
    </row>
    <row r="1394" spans="1:24" ht="15" customHeight="1" thickTop="1" thickBot="1" x14ac:dyDescent="0.25">
      <c r="A1394" s="45"/>
      <c r="B1394" s="331" t="s">
        <v>535</v>
      </c>
      <c r="C1394" s="344">
        <v>88316</v>
      </c>
      <c r="D1394" s="271" t="s">
        <v>50</v>
      </c>
      <c r="E1394" s="271" t="s">
        <v>543</v>
      </c>
      <c r="F1394" s="312" t="s">
        <v>2641</v>
      </c>
      <c r="G1394" s="293"/>
      <c r="H1394" s="272" t="s">
        <v>533</v>
      </c>
      <c r="I1394" s="321">
        <v>1</v>
      </c>
      <c r="J1394" s="302">
        <f>VLOOKUP(C1394,COMPOSICAO!A:D,4,0)</f>
        <v>30.51</v>
      </c>
      <c r="K1394" s="289">
        <f>SUM(I1394*J1394)</f>
        <v>30.51</v>
      </c>
      <c r="N1394" s="45"/>
      <c r="O1394" s="45"/>
      <c r="P1394" s="45"/>
      <c r="Q1394" s="45"/>
      <c r="R1394" s="45"/>
      <c r="S1394" s="45"/>
      <c r="T1394" s="45"/>
      <c r="U1394" s="45"/>
      <c r="V1394" s="45"/>
      <c r="W1394" s="45"/>
      <c r="X1394" s="45"/>
    </row>
    <row r="1395" spans="1:24" ht="15" customHeight="1" thickTop="1" thickBot="1" x14ac:dyDescent="0.25">
      <c r="A1395" s="45"/>
      <c r="B1395" s="331" t="s">
        <v>535</v>
      </c>
      <c r="C1395" s="344">
        <v>88264</v>
      </c>
      <c r="D1395" s="271" t="s">
        <v>50</v>
      </c>
      <c r="E1395" s="271" t="s">
        <v>541</v>
      </c>
      <c r="F1395" s="312" t="s">
        <v>2641</v>
      </c>
      <c r="G1395" s="293"/>
      <c r="H1395" s="272" t="s">
        <v>533</v>
      </c>
      <c r="I1395" s="321">
        <v>1</v>
      </c>
      <c r="J1395" s="302">
        <f>VLOOKUP(C1395,COMPOSICAO!A:D,4,0)</f>
        <v>38.700000000000003</v>
      </c>
      <c r="K1395" s="289">
        <f>SUM(I1395*J1395)</f>
        <v>38.700000000000003</v>
      </c>
      <c r="N1395" s="45"/>
      <c r="O1395" s="45"/>
      <c r="P1395" s="45"/>
      <c r="Q1395" s="45"/>
      <c r="R1395" s="45"/>
      <c r="S1395" s="45"/>
      <c r="T1395" s="45"/>
      <c r="U1395" s="45"/>
      <c r="V1395" s="45"/>
      <c r="W1395" s="45"/>
      <c r="X1395" s="45"/>
    </row>
    <row r="1396" spans="1:24" ht="15" customHeight="1" thickTop="1" thickBot="1" x14ac:dyDescent="0.25">
      <c r="A1396" s="45"/>
      <c r="B1396" s="332" t="s">
        <v>525</v>
      </c>
      <c r="C1396" s="345">
        <v>14602</v>
      </c>
      <c r="D1396" s="274" t="s">
        <v>42</v>
      </c>
      <c r="E1396" s="274" t="s">
        <v>1865</v>
      </c>
      <c r="F1396" s="313" t="s">
        <v>1096</v>
      </c>
      <c r="G1396" s="295"/>
      <c r="H1396" s="275" t="s">
        <v>231</v>
      </c>
      <c r="I1396" s="325">
        <v>1</v>
      </c>
      <c r="J1396" s="303">
        <v>34.299999999999997</v>
      </c>
      <c r="K1396" s="290">
        <f>SUM(J1396*I1396)</f>
        <v>34.299999999999997</v>
      </c>
      <c r="N1396" s="45"/>
      <c r="O1396" s="45"/>
      <c r="P1396" s="45"/>
      <c r="Q1396" s="45"/>
      <c r="R1396" s="45"/>
      <c r="S1396" s="45"/>
      <c r="T1396" s="45"/>
      <c r="U1396" s="45"/>
      <c r="V1396" s="45"/>
      <c r="W1396" s="45"/>
      <c r="X1396" s="45"/>
    </row>
    <row r="1397" spans="1:24" ht="15" customHeight="1" thickTop="1" thickBot="1" x14ac:dyDescent="0.25">
      <c r="A1397" s="45"/>
      <c r="B1397" s="307"/>
      <c r="C1397" s="307"/>
      <c r="D1397" s="291"/>
      <c r="E1397" s="291"/>
      <c r="F1397" s="304" t="s">
        <v>527</v>
      </c>
      <c r="G1397" s="300"/>
      <c r="H1397" s="291" t="s">
        <v>528</v>
      </c>
      <c r="I1397" s="323">
        <v>0</v>
      </c>
      <c r="J1397" s="291" t="s">
        <v>529</v>
      </c>
      <c r="K1397" s="292"/>
      <c r="N1397" s="45"/>
      <c r="O1397" s="45"/>
      <c r="P1397" s="45"/>
      <c r="Q1397" s="45"/>
      <c r="R1397" s="45"/>
      <c r="S1397" s="45"/>
      <c r="T1397" s="45"/>
      <c r="U1397" s="45"/>
      <c r="V1397" s="45"/>
      <c r="W1397" s="45"/>
      <c r="X1397" s="45"/>
    </row>
    <row r="1398" spans="1:24" ht="15" customHeight="1" thickTop="1" thickBot="1" x14ac:dyDescent="0.25">
      <c r="A1398" s="45"/>
      <c r="B1398" s="307"/>
      <c r="C1398" s="307"/>
      <c r="D1398" s="291"/>
      <c r="E1398" s="291"/>
      <c r="F1398" s="304" t="s">
        <v>530</v>
      </c>
      <c r="G1398" s="300"/>
      <c r="H1398" s="291"/>
      <c r="I1398" s="304" t="s">
        <v>531</v>
      </c>
      <c r="J1398" s="296"/>
      <c r="K1398" s="292"/>
      <c r="N1398" s="45"/>
      <c r="O1398" s="45"/>
      <c r="P1398" s="45"/>
      <c r="Q1398" s="45"/>
      <c r="R1398" s="45"/>
      <c r="S1398" s="45"/>
      <c r="T1398" s="45"/>
      <c r="U1398" s="45"/>
      <c r="V1398" s="45"/>
      <c r="W1398" s="45"/>
      <c r="X1398" s="45"/>
    </row>
    <row r="1399" spans="1:24" ht="15" customHeight="1" x14ac:dyDescent="0.2">
      <c r="A1399" s="45"/>
      <c r="B1399" s="308" t="s">
        <v>1136</v>
      </c>
      <c r="C1399" s="308"/>
      <c r="D1399" s="297"/>
      <c r="E1399" s="297"/>
      <c r="F1399" s="308"/>
      <c r="G1399" s="297"/>
      <c r="H1399" s="297"/>
      <c r="I1399" s="308"/>
      <c r="J1399" s="297"/>
      <c r="K1399" s="297"/>
      <c r="N1399" s="45"/>
      <c r="O1399" s="45"/>
      <c r="P1399" s="45"/>
      <c r="Q1399" s="45"/>
      <c r="R1399" s="45"/>
      <c r="S1399" s="45"/>
      <c r="T1399" s="45"/>
      <c r="U1399" s="45"/>
      <c r="V1399" s="45"/>
      <c r="W1399" s="45"/>
      <c r="X1399" s="45"/>
    </row>
    <row r="1400" spans="1:24" ht="15" customHeight="1" thickBot="1" x14ac:dyDescent="0.25">
      <c r="A1400" s="45"/>
      <c r="B1400" s="304" t="s">
        <v>1866</v>
      </c>
      <c r="C1400" s="304"/>
      <c r="D1400" s="304"/>
      <c r="E1400" s="304"/>
      <c r="F1400" s="304"/>
      <c r="G1400" s="304"/>
      <c r="H1400" s="304"/>
      <c r="I1400" s="304"/>
      <c r="J1400" s="304"/>
      <c r="K1400" s="304"/>
      <c r="N1400" s="45"/>
      <c r="O1400" s="45"/>
      <c r="P1400" s="45"/>
      <c r="Q1400" s="45"/>
      <c r="R1400" s="45"/>
      <c r="S1400" s="45"/>
      <c r="T1400" s="45"/>
      <c r="U1400" s="45"/>
      <c r="V1400" s="45"/>
      <c r="W1400" s="45"/>
      <c r="X1400" s="45"/>
    </row>
    <row r="1401" spans="1:24" ht="15" customHeight="1" thickTop="1" x14ac:dyDescent="0.2">
      <c r="A1401" s="45"/>
      <c r="B1401" s="309"/>
      <c r="C1401" s="309"/>
      <c r="D1401" s="288"/>
      <c r="E1401" s="288"/>
      <c r="F1401" s="314"/>
      <c r="G1401" s="301"/>
      <c r="H1401" s="288"/>
      <c r="I1401" s="309"/>
      <c r="J1401" s="288"/>
      <c r="K1401" s="288"/>
      <c r="N1401" s="45"/>
      <c r="O1401" s="45"/>
      <c r="P1401" s="45"/>
      <c r="Q1401" s="45"/>
      <c r="R1401" s="45"/>
      <c r="S1401" s="45"/>
      <c r="T1401" s="45"/>
      <c r="U1401" s="45"/>
      <c r="V1401" s="45"/>
      <c r="W1401" s="45"/>
      <c r="X1401" s="45"/>
    </row>
    <row r="1402" spans="1:24" ht="15" customHeight="1" thickTop="1" thickBot="1" x14ac:dyDescent="0.25">
      <c r="A1402" s="45"/>
      <c r="B1402" s="329" t="s">
        <v>2196</v>
      </c>
      <c r="C1402" s="319" t="s">
        <v>27</v>
      </c>
      <c r="D1402" s="282" t="s">
        <v>28</v>
      </c>
      <c r="E1402" s="282" t="s">
        <v>29</v>
      </c>
      <c r="F1402" s="310" t="s">
        <v>523</v>
      </c>
      <c r="G1402" s="298"/>
      <c r="H1402" s="283" t="s">
        <v>30</v>
      </c>
      <c r="I1402" s="319" t="s">
        <v>31</v>
      </c>
      <c r="J1402" s="284" t="s">
        <v>32</v>
      </c>
      <c r="K1402" s="284" t="s">
        <v>34</v>
      </c>
      <c r="N1402" s="45"/>
      <c r="O1402" s="45"/>
      <c r="P1402" s="45"/>
      <c r="Q1402" s="45"/>
      <c r="R1402" s="45"/>
      <c r="S1402" s="45"/>
      <c r="T1402" s="45"/>
      <c r="U1402" s="45"/>
      <c r="V1402" s="45"/>
      <c r="W1402" s="45"/>
      <c r="X1402" s="45"/>
    </row>
    <row r="1403" spans="1:24" ht="15" customHeight="1" thickTop="1" thickBot="1" x14ac:dyDescent="0.25">
      <c r="A1403" s="45"/>
      <c r="B1403" s="330" t="s">
        <v>524</v>
      </c>
      <c r="C1403" s="343" t="s">
        <v>1643</v>
      </c>
      <c r="D1403" s="285" t="s">
        <v>73</v>
      </c>
      <c r="E1403" s="285" t="s">
        <v>1644</v>
      </c>
      <c r="F1403" s="311" t="s">
        <v>539</v>
      </c>
      <c r="G1403" s="294"/>
      <c r="H1403" s="286" t="s">
        <v>52</v>
      </c>
      <c r="I1403" s="320">
        <v>1</v>
      </c>
      <c r="J1403" s="287">
        <f>SUM(K1404:K1406)</f>
        <v>126.14000000000001</v>
      </c>
      <c r="K1403" s="287">
        <f>J1403*I1403</f>
        <v>126.14000000000001</v>
      </c>
      <c r="N1403" s="45"/>
      <c r="O1403" s="45"/>
      <c r="P1403" s="45"/>
      <c r="Q1403" s="45"/>
      <c r="R1403" s="45"/>
      <c r="S1403" s="45"/>
      <c r="T1403" s="45"/>
      <c r="U1403" s="45"/>
      <c r="V1403" s="45"/>
      <c r="W1403" s="45"/>
      <c r="X1403" s="45"/>
    </row>
    <row r="1404" spans="1:24" ht="15" customHeight="1" thickTop="1" thickBot="1" x14ac:dyDescent="0.25">
      <c r="A1404" s="45"/>
      <c r="B1404" s="331" t="s">
        <v>535</v>
      </c>
      <c r="C1404" s="344">
        <v>88316</v>
      </c>
      <c r="D1404" s="271" t="s">
        <v>50</v>
      </c>
      <c r="E1404" s="271" t="s">
        <v>543</v>
      </c>
      <c r="F1404" s="312" t="s">
        <v>2641</v>
      </c>
      <c r="G1404" s="293"/>
      <c r="H1404" s="272" t="s">
        <v>533</v>
      </c>
      <c r="I1404" s="321">
        <v>1</v>
      </c>
      <c r="J1404" s="302">
        <f>VLOOKUP(C1404,COMPOSICAO!A:D,4,0)</f>
        <v>30.51</v>
      </c>
      <c r="K1404" s="289">
        <f>SUM(I1404*J1404)</f>
        <v>30.51</v>
      </c>
      <c r="N1404" s="45"/>
      <c r="O1404" s="45"/>
      <c r="P1404" s="45"/>
      <c r="Q1404" s="45"/>
      <c r="R1404" s="45"/>
      <c r="S1404" s="45"/>
      <c r="T1404" s="45"/>
      <c r="U1404" s="45"/>
      <c r="V1404" s="45"/>
      <c r="W1404" s="45"/>
      <c r="X1404" s="45"/>
    </row>
    <row r="1405" spans="1:24" ht="15" customHeight="1" x14ac:dyDescent="0.2">
      <c r="A1405" s="45"/>
      <c r="B1405" s="331" t="s">
        <v>535</v>
      </c>
      <c r="C1405" s="344">
        <v>88264</v>
      </c>
      <c r="D1405" s="271" t="s">
        <v>50</v>
      </c>
      <c r="E1405" s="271" t="s">
        <v>541</v>
      </c>
      <c r="F1405" s="312" t="s">
        <v>2641</v>
      </c>
      <c r="G1405" s="293"/>
      <c r="H1405" s="272" t="s">
        <v>533</v>
      </c>
      <c r="I1405" s="324">
        <v>1</v>
      </c>
      <c r="J1405" s="302">
        <f>VLOOKUP(C1405,COMPOSICAO!A:D,4,0)</f>
        <v>38.700000000000003</v>
      </c>
      <c r="K1405" s="289">
        <f>SUM(I1405*J1405)</f>
        <v>38.700000000000003</v>
      </c>
      <c r="N1405" s="45"/>
      <c r="O1405" s="45"/>
      <c r="P1405" s="45"/>
      <c r="Q1405" s="45"/>
      <c r="R1405" s="45"/>
      <c r="S1405" s="45"/>
      <c r="T1405" s="45"/>
      <c r="U1405" s="45"/>
      <c r="V1405" s="45"/>
      <c r="W1405" s="45"/>
      <c r="X1405" s="45"/>
    </row>
    <row r="1406" spans="1:24" ht="15" customHeight="1" x14ac:dyDescent="0.2">
      <c r="A1406" s="45"/>
      <c r="B1406" s="332" t="s">
        <v>525</v>
      </c>
      <c r="C1406" s="345">
        <v>3699</v>
      </c>
      <c r="D1406" s="274" t="s">
        <v>42</v>
      </c>
      <c r="E1406" s="274" t="s">
        <v>1867</v>
      </c>
      <c r="F1406" s="313" t="s">
        <v>1096</v>
      </c>
      <c r="G1406" s="295"/>
      <c r="H1406" s="275" t="s">
        <v>231</v>
      </c>
      <c r="I1406" s="322">
        <v>1</v>
      </c>
      <c r="J1406" s="290">
        <v>56.93</v>
      </c>
      <c r="K1406" s="290">
        <f>SUM(J1406*I1406)</f>
        <v>56.93</v>
      </c>
      <c r="N1406" s="45"/>
      <c r="O1406" s="45"/>
      <c r="P1406" s="45"/>
      <c r="Q1406" s="45"/>
      <c r="R1406" s="45"/>
      <c r="S1406" s="45"/>
      <c r="T1406" s="45"/>
      <c r="U1406" s="45"/>
      <c r="V1406" s="45"/>
      <c r="W1406" s="45"/>
      <c r="X1406" s="45"/>
    </row>
    <row r="1407" spans="1:24" ht="15" customHeight="1" x14ac:dyDescent="0.2">
      <c r="A1407" s="45"/>
      <c r="B1407" s="307"/>
      <c r="C1407" s="307"/>
      <c r="D1407" s="291"/>
      <c r="E1407" s="291"/>
      <c r="F1407" s="304" t="s">
        <v>527</v>
      </c>
      <c r="G1407" s="300"/>
      <c r="H1407" s="291" t="s">
        <v>528</v>
      </c>
      <c r="I1407" s="323">
        <v>0</v>
      </c>
      <c r="J1407" s="291" t="s">
        <v>529</v>
      </c>
      <c r="K1407" s="292"/>
      <c r="N1407" s="45"/>
      <c r="O1407" s="45"/>
      <c r="P1407" s="45"/>
      <c r="Q1407" s="45"/>
      <c r="R1407" s="45"/>
      <c r="S1407" s="45"/>
      <c r="T1407" s="45"/>
      <c r="U1407" s="45"/>
      <c r="V1407" s="45"/>
      <c r="W1407" s="45"/>
      <c r="X1407" s="45"/>
    </row>
    <row r="1408" spans="1:24" ht="15" customHeight="1" thickTop="1" thickBot="1" x14ac:dyDescent="0.25">
      <c r="A1408" s="45"/>
      <c r="B1408" s="307"/>
      <c r="C1408" s="307"/>
      <c r="D1408" s="291"/>
      <c r="E1408" s="291"/>
      <c r="F1408" s="304" t="s">
        <v>530</v>
      </c>
      <c r="G1408" s="300"/>
      <c r="H1408" s="291"/>
      <c r="I1408" s="304" t="s">
        <v>531</v>
      </c>
      <c r="J1408" s="296"/>
      <c r="K1408" s="292"/>
      <c r="N1408" s="45"/>
      <c r="O1408" s="45"/>
      <c r="P1408" s="45"/>
      <c r="Q1408" s="45"/>
      <c r="R1408" s="45"/>
      <c r="S1408" s="45"/>
      <c r="T1408" s="45"/>
      <c r="U1408" s="45"/>
      <c r="V1408" s="45"/>
      <c r="W1408" s="45"/>
      <c r="X1408" s="45"/>
    </row>
    <row r="1409" spans="1:24" ht="15" customHeight="1" x14ac:dyDescent="0.2">
      <c r="A1409" s="45"/>
      <c r="B1409" s="308" t="s">
        <v>1136</v>
      </c>
      <c r="C1409" s="308"/>
      <c r="D1409" s="297"/>
      <c r="E1409" s="297"/>
      <c r="F1409" s="308"/>
      <c r="G1409" s="297"/>
      <c r="H1409" s="297"/>
      <c r="I1409" s="308"/>
      <c r="J1409" s="297"/>
      <c r="K1409" s="297"/>
      <c r="N1409" s="45"/>
      <c r="O1409" s="45"/>
      <c r="P1409" s="45"/>
      <c r="Q1409" s="45"/>
      <c r="R1409" s="45"/>
      <c r="S1409" s="45"/>
      <c r="T1409" s="45"/>
      <c r="U1409" s="45"/>
      <c r="V1409" s="45"/>
      <c r="W1409" s="45"/>
      <c r="X1409" s="45"/>
    </row>
    <row r="1410" spans="1:24" ht="15" customHeight="1" thickBot="1" x14ac:dyDescent="0.25">
      <c r="A1410" s="45"/>
      <c r="B1410" s="304" t="s">
        <v>1868</v>
      </c>
      <c r="C1410" s="304"/>
      <c r="D1410" s="304"/>
      <c r="E1410" s="304"/>
      <c r="F1410" s="304"/>
      <c r="G1410" s="304"/>
      <c r="H1410" s="304"/>
      <c r="I1410" s="304"/>
      <c r="J1410" s="304"/>
      <c r="K1410" s="304"/>
      <c r="N1410" s="45"/>
      <c r="O1410" s="45"/>
      <c r="P1410" s="45"/>
      <c r="Q1410" s="45"/>
      <c r="R1410" s="45"/>
      <c r="S1410" s="45"/>
      <c r="T1410" s="45"/>
      <c r="U1410" s="45"/>
      <c r="V1410" s="45"/>
      <c r="W1410" s="45"/>
      <c r="X1410" s="45"/>
    </row>
    <row r="1411" spans="1:24" ht="15" customHeight="1" thickTop="1" x14ac:dyDescent="0.2">
      <c r="A1411" s="45"/>
      <c r="B1411" s="309"/>
      <c r="C1411" s="309"/>
      <c r="D1411" s="288"/>
      <c r="E1411" s="288"/>
      <c r="F1411" s="314"/>
      <c r="G1411" s="301"/>
      <c r="H1411" s="288"/>
      <c r="I1411" s="309"/>
      <c r="J1411" s="288"/>
      <c r="K1411" s="288"/>
      <c r="N1411" s="45"/>
      <c r="O1411" s="45"/>
      <c r="P1411" s="45"/>
      <c r="Q1411" s="45"/>
      <c r="R1411" s="45"/>
      <c r="S1411" s="45"/>
      <c r="T1411" s="45"/>
      <c r="U1411" s="45"/>
      <c r="V1411" s="45"/>
      <c r="W1411" s="45"/>
      <c r="X1411" s="45"/>
    </row>
    <row r="1412" spans="1:24" ht="15" customHeight="1" thickTop="1" thickBot="1" x14ac:dyDescent="0.25">
      <c r="A1412" s="45"/>
      <c r="B1412" s="329" t="s">
        <v>2197</v>
      </c>
      <c r="C1412" s="319" t="s">
        <v>27</v>
      </c>
      <c r="D1412" s="282" t="s">
        <v>28</v>
      </c>
      <c r="E1412" s="282" t="s">
        <v>29</v>
      </c>
      <c r="F1412" s="310" t="s">
        <v>523</v>
      </c>
      <c r="G1412" s="298"/>
      <c r="H1412" s="283" t="s">
        <v>30</v>
      </c>
      <c r="I1412" s="319" t="s">
        <v>31</v>
      </c>
      <c r="J1412" s="284" t="s">
        <v>32</v>
      </c>
      <c r="K1412" s="284" t="s">
        <v>34</v>
      </c>
      <c r="N1412" s="45"/>
      <c r="O1412" s="45"/>
      <c r="P1412" s="45"/>
      <c r="Q1412" s="45"/>
      <c r="R1412" s="45"/>
      <c r="S1412" s="45"/>
      <c r="T1412" s="45"/>
      <c r="U1412" s="45"/>
      <c r="V1412" s="45"/>
      <c r="W1412" s="45"/>
      <c r="X1412" s="45"/>
    </row>
    <row r="1413" spans="1:24" ht="15" customHeight="1" thickTop="1" thickBot="1" x14ac:dyDescent="0.25">
      <c r="A1413" s="45"/>
      <c r="B1413" s="330" t="s">
        <v>524</v>
      </c>
      <c r="C1413" s="343" t="s">
        <v>1645</v>
      </c>
      <c r="D1413" s="285" t="s">
        <v>73</v>
      </c>
      <c r="E1413" s="285" t="s">
        <v>2366</v>
      </c>
      <c r="F1413" s="311" t="s">
        <v>539</v>
      </c>
      <c r="G1413" s="294"/>
      <c r="H1413" s="286" t="s">
        <v>52</v>
      </c>
      <c r="I1413" s="320">
        <v>1</v>
      </c>
      <c r="J1413" s="287">
        <f>SUM(K1414:K1416)</f>
        <v>648.52599999999995</v>
      </c>
      <c r="K1413" s="287">
        <f>J1413*I1413</f>
        <v>648.52599999999995</v>
      </c>
      <c r="N1413" s="45"/>
      <c r="O1413" s="45"/>
      <c r="P1413" s="45"/>
      <c r="Q1413" s="45"/>
      <c r="R1413" s="45"/>
      <c r="S1413" s="45"/>
      <c r="T1413" s="45"/>
      <c r="U1413" s="45"/>
      <c r="V1413" s="45"/>
      <c r="W1413" s="45"/>
      <c r="X1413" s="45"/>
    </row>
    <row r="1414" spans="1:24" ht="15" customHeight="1" thickTop="1" thickBot="1" x14ac:dyDescent="0.25">
      <c r="A1414" s="45"/>
      <c r="B1414" s="331" t="s">
        <v>535</v>
      </c>
      <c r="C1414" s="344">
        <v>88316</v>
      </c>
      <c r="D1414" s="271" t="s">
        <v>50</v>
      </c>
      <c r="E1414" s="271" t="s">
        <v>543</v>
      </c>
      <c r="F1414" s="312" t="s">
        <v>2641</v>
      </c>
      <c r="G1414" s="293"/>
      <c r="H1414" s="272" t="s">
        <v>533</v>
      </c>
      <c r="I1414" s="324">
        <v>0.6</v>
      </c>
      <c r="J1414" s="302">
        <f>VLOOKUP(C1414,COMPOSICAO!A:D,4,0)</f>
        <v>30.51</v>
      </c>
      <c r="K1414" s="289">
        <f>SUM(I1414*J1414)</f>
        <v>18.306000000000001</v>
      </c>
      <c r="N1414" s="45"/>
      <c r="O1414" s="45"/>
      <c r="P1414" s="45"/>
      <c r="Q1414" s="45"/>
      <c r="R1414" s="45"/>
      <c r="S1414" s="45"/>
      <c r="T1414" s="45"/>
      <c r="U1414" s="45"/>
      <c r="V1414" s="45"/>
      <c r="W1414" s="45"/>
      <c r="X1414" s="45"/>
    </row>
    <row r="1415" spans="1:24" ht="15" customHeight="1" thickTop="1" thickBot="1" x14ac:dyDescent="0.25">
      <c r="A1415" s="45"/>
      <c r="B1415" s="331" t="s">
        <v>535</v>
      </c>
      <c r="C1415" s="344">
        <v>88264</v>
      </c>
      <c r="D1415" s="271" t="s">
        <v>50</v>
      </c>
      <c r="E1415" s="271" t="s">
        <v>541</v>
      </c>
      <c r="F1415" s="312" t="s">
        <v>2641</v>
      </c>
      <c r="G1415" s="293"/>
      <c r="H1415" s="272" t="s">
        <v>533</v>
      </c>
      <c r="I1415" s="321">
        <v>0.6</v>
      </c>
      <c r="J1415" s="302">
        <f>VLOOKUP(C1415,COMPOSICAO!A:D,4,0)</f>
        <v>38.700000000000003</v>
      </c>
      <c r="K1415" s="289">
        <f>SUM(I1415*J1415)</f>
        <v>23.220000000000002</v>
      </c>
      <c r="N1415" s="45"/>
      <c r="O1415" s="45"/>
      <c r="P1415" s="45"/>
      <c r="Q1415" s="45"/>
      <c r="R1415" s="45"/>
      <c r="S1415" s="45"/>
      <c r="T1415" s="45"/>
      <c r="U1415" s="45"/>
      <c r="V1415" s="45"/>
      <c r="W1415" s="45"/>
      <c r="X1415" s="45"/>
    </row>
    <row r="1416" spans="1:24" ht="15" customHeight="1" thickTop="1" thickBot="1" x14ac:dyDescent="0.25">
      <c r="A1416" s="45"/>
      <c r="B1416" s="332" t="s">
        <v>525</v>
      </c>
      <c r="C1416" s="345">
        <v>10063</v>
      </c>
      <c r="D1416" s="274" t="s">
        <v>42</v>
      </c>
      <c r="E1416" s="274" t="s">
        <v>1869</v>
      </c>
      <c r="F1416" s="313" t="s">
        <v>1096</v>
      </c>
      <c r="G1416" s="295"/>
      <c r="H1416" s="275" t="s">
        <v>231</v>
      </c>
      <c r="I1416" s="325">
        <v>1</v>
      </c>
      <c r="J1416" s="303">
        <v>607</v>
      </c>
      <c r="K1416" s="290">
        <f>SUM(J1416*I1416)</f>
        <v>607</v>
      </c>
      <c r="N1416" s="45"/>
      <c r="O1416" s="45"/>
      <c r="P1416" s="45"/>
      <c r="Q1416" s="45"/>
      <c r="R1416" s="45"/>
      <c r="S1416" s="45"/>
      <c r="T1416" s="45"/>
      <c r="U1416" s="45"/>
      <c r="V1416" s="45"/>
      <c r="W1416" s="45"/>
      <c r="X1416" s="45"/>
    </row>
    <row r="1417" spans="1:24" ht="15" customHeight="1" thickTop="1" thickBot="1" x14ac:dyDescent="0.25">
      <c r="A1417" s="45"/>
      <c r="B1417" s="307"/>
      <c r="C1417" s="307"/>
      <c r="D1417" s="291"/>
      <c r="E1417" s="291"/>
      <c r="F1417" s="304" t="s">
        <v>527</v>
      </c>
      <c r="G1417" s="300"/>
      <c r="H1417" s="291" t="s">
        <v>528</v>
      </c>
      <c r="I1417" s="323">
        <v>0</v>
      </c>
      <c r="J1417" s="291" t="s">
        <v>529</v>
      </c>
      <c r="K1417" s="292"/>
      <c r="N1417" s="45"/>
      <c r="O1417" s="45"/>
      <c r="P1417" s="45"/>
      <c r="Q1417" s="45"/>
      <c r="R1417" s="45"/>
      <c r="S1417" s="45"/>
      <c r="T1417" s="45"/>
      <c r="U1417" s="45"/>
      <c r="V1417" s="45"/>
      <c r="W1417" s="45"/>
      <c r="X1417" s="45"/>
    </row>
    <row r="1418" spans="1:24" ht="15" customHeight="1" thickTop="1" thickBot="1" x14ac:dyDescent="0.25">
      <c r="A1418" s="45"/>
      <c r="B1418" s="307"/>
      <c r="C1418" s="307"/>
      <c r="D1418" s="291"/>
      <c r="E1418" s="291"/>
      <c r="F1418" s="304" t="s">
        <v>530</v>
      </c>
      <c r="G1418" s="300"/>
      <c r="H1418" s="291"/>
      <c r="I1418" s="304" t="s">
        <v>531</v>
      </c>
      <c r="J1418" s="296"/>
      <c r="K1418" s="292"/>
      <c r="N1418" s="45"/>
      <c r="O1418" s="45"/>
      <c r="P1418" s="45"/>
      <c r="Q1418" s="45"/>
      <c r="R1418" s="45"/>
      <c r="S1418" s="45"/>
      <c r="T1418" s="45"/>
      <c r="U1418" s="45"/>
      <c r="V1418" s="45"/>
      <c r="W1418" s="45"/>
      <c r="X1418" s="45"/>
    </row>
    <row r="1419" spans="1:24" ht="15" customHeight="1" x14ac:dyDescent="0.2">
      <c r="A1419" s="45"/>
      <c r="B1419" s="308" t="s">
        <v>1136</v>
      </c>
      <c r="C1419" s="308"/>
      <c r="D1419" s="297"/>
      <c r="E1419" s="297"/>
      <c r="F1419" s="308"/>
      <c r="G1419" s="297"/>
      <c r="H1419" s="297"/>
      <c r="I1419" s="308"/>
      <c r="J1419" s="297"/>
      <c r="K1419" s="297"/>
      <c r="N1419" s="45"/>
      <c r="O1419" s="45"/>
      <c r="P1419" s="45"/>
      <c r="Q1419" s="45"/>
      <c r="R1419" s="45"/>
      <c r="S1419" s="45"/>
      <c r="T1419" s="45"/>
      <c r="U1419" s="45"/>
      <c r="V1419" s="45"/>
      <c r="W1419" s="45"/>
      <c r="X1419" s="45"/>
    </row>
    <row r="1420" spans="1:24" ht="15" customHeight="1" thickBot="1" x14ac:dyDescent="0.25">
      <c r="A1420" s="45"/>
      <c r="B1420" s="304" t="s">
        <v>1870</v>
      </c>
      <c r="C1420" s="304"/>
      <c r="D1420" s="304"/>
      <c r="E1420" s="304"/>
      <c r="F1420" s="304"/>
      <c r="G1420" s="304"/>
      <c r="H1420" s="304"/>
      <c r="I1420" s="304"/>
      <c r="J1420" s="304"/>
      <c r="K1420" s="304"/>
      <c r="N1420" s="45"/>
      <c r="O1420" s="45"/>
      <c r="P1420" s="45"/>
      <c r="Q1420" s="45"/>
      <c r="R1420" s="45"/>
      <c r="S1420" s="45"/>
      <c r="T1420" s="45"/>
      <c r="U1420" s="45"/>
      <c r="V1420" s="45"/>
      <c r="W1420" s="45"/>
      <c r="X1420" s="45"/>
    </row>
    <row r="1421" spans="1:24" ht="15" customHeight="1" thickTop="1" x14ac:dyDescent="0.2">
      <c r="A1421" s="45"/>
      <c r="B1421" s="309"/>
      <c r="C1421" s="309"/>
      <c r="D1421" s="288"/>
      <c r="E1421" s="288"/>
      <c r="F1421" s="314"/>
      <c r="G1421" s="301"/>
      <c r="H1421" s="288"/>
      <c r="I1421" s="309"/>
      <c r="J1421" s="288"/>
      <c r="K1421" s="288"/>
      <c r="N1421" s="45"/>
      <c r="O1421" s="45"/>
      <c r="P1421" s="45"/>
      <c r="Q1421" s="45"/>
      <c r="R1421" s="45"/>
      <c r="S1421" s="45"/>
      <c r="T1421" s="45"/>
      <c r="U1421" s="45"/>
      <c r="V1421" s="45"/>
      <c r="W1421" s="45"/>
      <c r="X1421" s="45"/>
    </row>
    <row r="1422" spans="1:24" ht="15" customHeight="1" thickTop="1" thickBot="1" x14ac:dyDescent="0.25">
      <c r="A1422" s="45"/>
      <c r="B1422" s="329" t="s">
        <v>2198</v>
      </c>
      <c r="C1422" s="319" t="s">
        <v>27</v>
      </c>
      <c r="D1422" s="282" t="s">
        <v>28</v>
      </c>
      <c r="E1422" s="282" t="s">
        <v>29</v>
      </c>
      <c r="F1422" s="310" t="s">
        <v>523</v>
      </c>
      <c r="G1422" s="298"/>
      <c r="H1422" s="283" t="s">
        <v>30</v>
      </c>
      <c r="I1422" s="310" t="s">
        <v>31</v>
      </c>
      <c r="J1422" s="298" t="s">
        <v>32</v>
      </c>
      <c r="K1422" s="284" t="s">
        <v>34</v>
      </c>
      <c r="N1422" s="45"/>
      <c r="O1422" s="45"/>
      <c r="P1422" s="45"/>
      <c r="Q1422" s="45"/>
      <c r="R1422" s="45"/>
      <c r="S1422" s="45"/>
      <c r="T1422" s="45"/>
      <c r="U1422" s="45"/>
      <c r="V1422" s="45"/>
      <c r="W1422" s="45"/>
      <c r="X1422" s="45"/>
    </row>
    <row r="1423" spans="1:24" ht="15" customHeight="1" thickTop="1" thickBot="1" x14ac:dyDescent="0.25">
      <c r="A1423" s="45"/>
      <c r="B1423" s="330" t="s">
        <v>524</v>
      </c>
      <c r="C1423" s="343" t="s">
        <v>1646</v>
      </c>
      <c r="D1423" s="285" t="s">
        <v>73</v>
      </c>
      <c r="E1423" s="285" t="s">
        <v>2367</v>
      </c>
      <c r="F1423" s="311" t="s">
        <v>539</v>
      </c>
      <c r="G1423" s="294"/>
      <c r="H1423" s="286" t="s">
        <v>52</v>
      </c>
      <c r="I1423" s="320">
        <v>1</v>
      </c>
      <c r="J1423" s="287">
        <f>SUM(K1424:K1426)</f>
        <v>137.21</v>
      </c>
      <c r="K1423" s="287">
        <f>J1423*I1423</f>
        <v>137.21</v>
      </c>
      <c r="N1423" s="45"/>
      <c r="O1423" s="45"/>
      <c r="P1423" s="45"/>
      <c r="Q1423" s="45"/>
      <c r="R1423" s="45"/>
      <c r="S1423" s="45"/>
      <c r="T1423" s="45"/>
      <c r="U1423" s="45"/>
      <c r="V1423" s="45"/>
      <c r="W1423" s="45"/>
      <c r="X1423" s="45"/>
    </row>
    <row r="1424" spans="1:24" ht="15" customHeight="1" thickTop="1" thickBot="1" x14ac:dyDescent="0.25">
      <c r="A1424" s="45"/>
      <c r="B1424" s="331" t="s">
        <v>535</v>
      </c>
      <c r="C1424" s="344">
        <v>88316</v>
      </c>
      <c r="D1424" s="271" t="s">
        <v>50</v>
      </c>
      <c r="E1424" s="271" t="s">
        <v>543</v>
      </c>
      <c r="F1424" s="312" t="s">
        <v>2641</v>
      </c>
      <c r="G1424" s="293"/>
      <c r="H1424" s="272" t="s">
        <v>533</v>
      </c>
      <c r="I1424" s="324">
        <v>1</v>
      </c>
      <c r="J1424" s="302">
        <f>VLOOKUP(C1424,COMPOSICAO!A:D,4,0)</f>
        <v>30.51</v>
      </c>
      <c r="K1424" s="289">
        <f>SUM(I1424*J1424)</f>
        <v>30.51</v>
      </c>
      <c r="N1424" s="45"/>
      <c r="O1424" s="45"/>
      <c r="P1424" s="45"/>
      <c r="Q1424" s="45"/>
      <c r="R1424" s="45"/>
      <c r="S1424" s="45"/>
      <c r="T1424" s="45"/>
      <c r="U1424" s="45"/>
      <c r="V1424" s="45"/>
      <c r="W1424" s="45"/>
      <c r="X1424" s="45"/>
    </row>
    <row r="1425" spans="1:24" ht="15" customHeight="1" thickTop="1" thickBot="1" x14ac:dyDescent="0.25">
      <c r="A1425" s="45"/>
      <c r="B1425" s="331" t="s">
        <v>535</v>
      </c>
      <c r="C1425" s="344">
        <v>88264</v>
      </c>
      <c r="D1425" s="271" t="s">
        <v>50</v>
      </c>
      <c r="E1425" s="271" t="s">
        <v>541</v>
      </c>
      <c r="F1425" s="312" t="s">
        <v>2641</v>
      </c>
      <c r="G1425" s="293"/>
      <c r="H1425" s="272" t="s">
        <v>533</v>
      </c>
      <c r="I1425" s="321">
        <v>1</v>
      </c>
      <c r="J1425" s="302">
        <f>VLOOKUP(C1425,COMPOSICAO!A:D,4,0)</f>
        <v>38.700000000000003</v>
      </c>
      <c r="K1425" s="289">
        <f>SUM(I1425*J1425)</f>
        <v>38.700000000000003</v>
      </c>
      <c r="N1425" s="45"/>
      <c r="O1425" s="45"/>
      <c r="P1425" s="45"/>
      <c r="Q1425" s="45"/>
      <c r="R1425" s="45"/>
      <c r="S1425" s="45"/>
      <c r="T1425" s="45"/>
      <c r="U1425" s="45"/>
      <c r="V1425" s="45"/>
      <c r="W1425" s="45"/>
      <c r="X1425" s="45"/>
    </row>
    <row r="1426" spans="1:24" ht="15" customHeight="1" thickTop="1" thickBot="1" x14ac:dyDescent="0.25">
      <c r="A1426" s="45"/>
      <c r="B1426" s="332" t="s">
        <v>525</v>
      </c>
      <c r="C1426" s="345">
        <v>828</v>
      </c>
      <c r="D1426" s="274" t="s">
        <v>42</v>
      </c>
      <c r="E1426" s="274" t="s">
        <v>1871</v>
      </c>
      <c r="F1426" s="313" t="s">
        <v>1096</v>
      </c>
      <c r="G1426" s="295"/>
      <c r="H1426" s="275" t="s">
        <v>231</v>
      </c>
      <c r="I1426" s="322">
        <v>1</v>
      </c>
      <c r="J1426" s="290">
        <v>68</v>
      </c>
      <c r="K1426" s="290">
        <f>SUM(J1426*I1426)</f>
        <v>68</v>
      </c>
      <c r="N1426" s="45"/>
      <c r="O1426" s="45"/>
      <c r="P1426" s="45"/>
      <c r="Q1426" s="45"/>
      <c r="R1426" s="45"/>
      <c r="S1426" s="45"/>
      <c r="T1426" s="45"/>
      <c r="U1426" s="45"/>
      <c r="V1426" s="45"/>
      <c r="W1426" s="45"/>
      <c r="X1426" s="45"/>
    </row>
    <row r="1427" spans="1:24" ht="15" customHeight="1" thickTop="1" thickBot="1" x14ac:dyDescent="0.25">
      <c r="A1427" s="45"/>
      <c r="B1427" s="307"/>
      <c r="C1427" s="307"/>
      <c r="D1427" s="291"/>
      <c r="E1427" s="291"/>
      <c r="F1427" s="304" t="s">
        <v>527</v>
      </c>
      <c r="G1427" s="300"/>
      <c r="H1427" s="291" t="s">
        <v>528</v>
      </c>
      <c r="I1427" s="323">
        <v>0</v>
      </c>
      <c r="J1427" s="291" t="s">
        <v>529</v>
      </c>
      <c r="K1427" s="292"/>
      <c r="N1427" s="45"/>
      <c r="O1427" s="45"/>
      <c r="P1427" s="45"/>
      <c r="Q1427" s="45"/>
      <c r="R1427" s="45"/>
      <c r="S1427" s="45"/>
      <c r="T1427" s="45"/>
      <c r="U1427" s="45"/>
      <c r="V1427" s="45"/>
      <c r="W1427" s="45"/>
      <c r="X1427" s="45"/>
    </row>
    <row r="1428" spans="1:24" ht="15" customHeight="1" thickTop="1" thickBot="1" x14ac:dyDescent="0.25">
      <c r="A1428" s="45"/>
      <c r="B1428" s="307"/>
      <c r="C1428" s="307"/>
      <c r="D1428" s="291"/>
      <c r="E1428" s="291"/>
      <c r="F1428" s="304" t="s">
        <v>530</v>
      </c>
      <c r="G1428" s="300"/>
      <c r="H1428" s="291"/>
      <c r="I1428" s="304" t="s">
        <v>531</v>
      </c>
      <c r="J1428" s="296"/>
      <c r="K1428" s="292"/>
      <c r="N1428" s="45"/>
      <c r="O1428" s="45"/>
      <c r="P1428" s="45"/>
      <c r="Q1428" s="45"/>
      <c r="R1428" s="45"/>
      <c r="S1428" s="45"/>
      <c r="T1428" s="45"/>
      <c r="U1428" s="45"/>
      <c r="V1428" s="45"/>
      <c r="W1428" s="45"/>
      <c r="X1428" s="45"/>
    </row>
    <row r="1429" spans="1:24" ht="15" customHeight="1" x14ac:dyDescent="0.2">
      <c r="A1429" s="45"/>
      <c r="B1429" s="308" t="s">
        <v>1136</v>
      </c>
      <c r="C1429" s="308"/>
      <c r="D1429" s="297"/>
      <c r="E1429" s="297"/>
      <c r="F1429" s="308"/>
      <c r="G1429" s="297"/>
      <c r="H1429" s="297"/>
      <c r="I1429" s="308"/>
      <c r="J1429" s="297"/>
      <c r="K1429" s="297"/>
      <c r="N1429" s="45"/>
      <c r="O1429" s="45"/>
      <c r="P1429" s="45"/>
      <c r="Q1429" s="45"/>
      <c r="R1429" s="45"/>
      <c r="S1429" s="45"/>
      <c r="T1429" s="45"/>
      <c r="U1429" s="45"/>
      <c r="V1429" s="45"/>
      <c r="W1429" s="45"/>
      <c r="X1429" s="45"/>
    </row>
    <row r="1430" spans="1:24" ht="15" customHeight="1" thickBot="1" x14ac:dyDescent="0.25">
      <c r="A1430" s="45"/>
      <c r="B1430" s="304" t="s">
        <v>1872</v>
      </c>
      <c r="C1430" s="304"/>
      <c r="D1430" s="304"/>
      <c r="E1430" s="304"/>
      <c r="F1430" s="304"/>
      <c r="G1430" s="304"/>
      <c r="H1430" s="304"/>
      <c r="I1430" s="304"/>
      <c r="J1430" s="304"/>
      <c r="K1430" s="304"/>
      <c r="N1430" s="45"/>
      <c r="O1430" s="45"/>
      <c r="P1430" s="45"/>
      <c r="Q1430" s="45"/>
      <c r="R1430" s="45"/>
      <c r="S1430" s="45"/>
      <c r="T1430" s="45"/>
      <c r="U1430" s="45"/>
      <c r="V1430" s="45"/>
      <c r="W1430" s="45"/>
      <c r="X1430" s="45"/>
    </row>
    <row r="1431" spans="1:24" ht="15" customHeight="1" thickTop="1" x14ac:dyDescent="0.2">
      <c r="A1431" s="45"/>
      <c r="B1431" s="309"/>
      <c r="C1431" s="309"/>
      <c r="D1431" s="288"/>
      <c r="E1431" s="288"/>
      <c r="F1431" s="309"/>
      <c r="G1431" s="288"/>
      <c r="H1431" s="288"/>
      <c r="I1431" s="309"/>
      <c r="J1431" s="288"/>
      <c r="K1431" s="288"/>
      <c r="N1431" s="45"/>
      <c r="O1431" s="45"/>
      <c r="P1431" s="45"/>
      <c r="Q1431" s="45"/>
      <c r="R1431" s="45"/>
      <c r="S1431" s="45"/>
      <c r="T1431" s="45"/>
      <c r="U1431" s="45"/>
      <c r="V1431" s="45"/>
      <c r="W1431" s="45"/>
      <c r="X1431" s="45"/>
    </row>
    <row r="1432" spans="1:24" ht="15" customHeight="1" thickTop="1" thickBot="1" x14ac:dyDescent="0.25">
      <c r="A1432" s="45"/>
      <c r="B1432" s="329" t="s">
        <v>2199</v>
      </c>
      <c r="C1432" s="319" t="s">
        <v>27</v>
      </c>
      <c r="D1432" s="282" t="s">
        <v>28</v>
      </c>
      <c r="E1432" s="282" t="s">
        <v>29</v>
      </c>
      <c r="F1432" s="310" t="s">
        <v>523</v>
      </c>
      <c r="G1432" s="298"/>
      <c r="H1432" s="283" t="s">
        <v>30</v>
      </c>
      <c r="I1432" s="310" t="s">
        <v>31</v>
      </c>
      <c r="J1432" s="298" t="s">
        <v>32</v>
      </c>
      <c r="K1432" s="284" t="s">
        <v>34</v>
      </c>
      <c r="N1432" s="45"/>
      <c r="O1432" s="45"/>
      <c r="P1432" s="45"/>
      <c r="Q1432" s="45"/>
      <c r="R1432" s="45"/>
      <c r="S1432" s="45"/>
      <c r="T1432" s="45"/>
      <c r="U1432" s="45"/>
      <c r="V1432" s="45"/>
      <c r="W1432" s="45"/>
      <c r="X1432" s="45"/>
    </row>
    <row r="1433" spans="1:24" ht="15" customHeight="1" thickTop="1" thickBot="1" x14ac:dyDescent="0.25">
      <c r="A1433" s="45"/>
      <c r="B1433" s="330" t="s">
        <v>524</v>
      </c>
      <c r="C1433" s="343" t="s">
        <v>2368</v>
      </c>
      <c r="D1433" s="285" t="s">
        <v>73</v>
      </c>
      <c r="E1433" s="285" t="s">
        <v>2369</v>
      </c>
      <c r="F1433" s="311" t="s">
        <v>539</v>
      </c>
      <c r="G1433" s="294"/>
      <c r="H1433" s="286" t="s">
        <v>52</v>
      </c>
      <c r="I1433" s="320">
        <v>1</v>
      </c>
      <c r="J1433" s="287">
        <f>SUM(K1434:K1436)</f>
        <v>192.21</v>
      </c>
      <c r="K1433" s="287">
        <f>J1433*I1433</f>
        <v>192.21</v>
      </c>
      <c r="N1433" s="45"/>
      <c r="O1433" s="45"/>
      <c r="P1433" s="45"/>
      <c r="Q1433" s="45"/>
      <c r="R1433" s="45"/>
      <c r="S1433" s="45"/>
      <c r="T1433" s="45"/>
      <c r="U1433" s="45"/>
      <c r="V1433" s="45"/>
      <c r="W1433" s="45"/>
      <c r="X1433" s="45"/>
    </row>
    <row r="1434" spans="1:24" ht="15" customHeight="1" thickTop="1" thickBot="1" x14ac:dyDescent="0.25">
      <c r="A1434" s="45"/>
      <c r="B1434" s="331" t="s">
        <v>535</v>
      </c>
      <c r="C1434" s="344">
        <v>88316</v>
      </c>
      <c r="D1434" s="271" t="s">
        <v>50</v>
      </c>
      <c r="E1434" s="271" t="s">
        <v>543</v>
      </c>
      <c r="F1434" s="312" t="s">
        <v>2641</v>
      </c>
      <c r="G1434" s="293"/>
      <c r="H1434" s="272" t="s">
        <v>533</v>
      </c>
      <c r="I1434" s="321">
        <v>1</v>
      </c>
      <c r="J1434" s="302">
        <f>VLOOKUP(C1434,COMPOSICAO!A:D,4,0)</f>
        <v>30.51</v>
      </c>
      <c r="K1434" s="289">
        <f>SUM(I1434*J1434)</f>
        <v>30.51</v>
      </c>
      <c r="N1434" s="45"/>
      <c r="O1434" s="45"/>
      <c r="P1434" s="45"/>
      <c r="Q1434" s="45"/>
      <c r="R1434" s="45"/>
      <c r="S1434" s="45"/>
      <c r="T1434" s="45"/>
      <c r="U1434" s="45"/>
      <c r="V1434" s="45"/>
      <c r="W1434" s="45"/>
      <c r="X1434" s="45"/>
    </row>
    <row r="1435" spans="1:24" ht="15" customHeight="1" thickTop="1" thickBot="1" x14ac:dyDescent="0.25">
      <c r="A1435" s="45"/>
      <c r="B1435" s="331" t="s">
        <v>535</v>
      </c>
      <c r="C1435" s="344">
        <v>88264</v>
      </c>
      <c r="D1435" s="271" t="s">
        <v>50</v>
      </c>
      <c r="E1435" s="271" t="s">
        <v>541</v>
      </c>
      <c r="F1435" s="312" t="s">
        <v>2641</v>
      </c>
      <c r="G1435" s="293"/>
      <c r="H1435" s="272" t="s">
        <v>533</v>
      </c>
      <c r="I1435" s="321">
        <v>1</v>
      </c>
      <c r="J1435" s="302">
        <f>VLOOKUP(C1435,COMPOSICAO!A:D,4,0)</f>
        <v>38.700000000000003</v>
      </c>
      <c r="K1435" s="289">
        <f>SUM(I1435*J1435)</f>
        <v>38.700000000000003</v>
      </c>
      <c r="N1435" s="45"/>
      <c r="O1435" s="45"/>
      <c r="P1435" s="45"/>
      <c r="Q1435" s="45"/>
      <c r="R1435" s="45"/>
      <c r="S1435" s="45"/>
      <c r="T1435" s="45"/>
      <c r="U1435" s="45"/>
      <c r="V1435" s="45"/>
      <c r="W1435" s="45"/>
      <c r="X1435" s="45"/>
    </row>
    <row r="1436" spans="1:24" ht="15" customHeight="1" thickTop="1" thickBot="1" x14ac:dyDescent="0.25">
      <c r="A1436" s="45"/>
      <c r="B1436" s="332" t="s">
        <v>525</v>
      </c>
      <c r="C1436" s="345">
        <v>12480</v>
      </c>
      <c r="D1436" s="274" t="s">
        <v>42</v>
      </c>
      <c r="E1436" s="274" t="s">
        <v>2424</v>
      </c>
      <c r="F1436" s="313" t="s">
        <v>1096</v>
      </c>
      <c r="G1436" s="295"/>
      <c r="H1436" s="275" t="s">
        <v>231</v>
      </c>
      <c r="I1436" s="322">
        <v>1</v>
      </c>
      <c r="J1436" s="290">
        <v>123</v>
      </c>
      <c r="K1436" s="290">
        <f>SUM(J1436*I1436)</f>
        <v>123</v>
      </c>
      <c r="N1436" s="45"/>
      <c r="O1436" s="45"/>
      <c r="P1436" s="45"/>
      <c r="Q1436" s="45"/>
      <c r="R1436" s="45"/>
      <c r="S1436" s="45"/>
      <c r="T1436" s="45"/>
      <c r="U1436" s="45"/>
      <c r="V1436" s="45"/>
      <c r="W1436" s="45"/>
      <c r="X1436" s="45"/>
    </row>
    <row r="1437" spans="1:24" ht="15" customHeight="1" thickTop="1" thickBot="1" x14ac:dyDescent="0.25">
      <c r="A1437" s="45"/>
      <c r="B1437" s="307"/>
      <c r="C1437" s="307"/>
      <c r="D1437" s="291"/>
      <c r="E1437" s="291"/>
      <c r="F1437" s="304" t="s">
        <v>527</v>
      </c>
      <c r="G1437" s="300"/>
      <c r="H1437" s="291" t="s">
        <v>528</v>
      </c>
      <c r="I1437" s="323">
        <v>0</v>
      </c>
      <c r="J1437" s="291" t="s">
        <v>529</v>
      </c>
      <c r="K1437" s="292"/>
      <c r="N1437" s="45"/>
      <c r="O1437" s="45"/>
      <c r="P1437" s="45"/>
      <c r="Q1437" s="45"/>
      <c r="R1437" s="45"/>
      <c r="S1437" s="45"/>
      <c r="T1437" s="45"/>
      <c r="U1437" s="45"/>
      <c r="V1437" s="45"/>
      <c r="W1437" s="45"/>
      <c r="X1437" s="45"/>
    </row>
    <row r="1438" spans="1:24" ht="15" customHeight="1" thickTop="1" thickBot="1" x14ac:dyDescent="0.25">
      <c r="A1438" s="45"/>
      <c r="B1438" s="307"/>
      <c r="C1438" s="307"/>
      <c r="D1438" s="291"/>
      <c r="E1438" s="291"/>
      <c r="F1438" s="304" t="s">
        <v>530</v>
      </c>
      <c r="G1438" s="300"/>
      <c r="H1438" s="291"/>
      <c r="I1438" s="304" t="s">
        <v>531</v>
      </c>
      <c r="J1438" s="296"/>
      <c r="K1438" s="292"/>
      <c r="N1438" s="45"/>
      <c r="O1438" s="45"/>
      <c r="P1438" s="45"/>
      <c r="Q1438" s="45"/>
      <c r="R1438" s="45"/>
      <c r="S1438" s="45"/>
      <c r="T1438" s="45"/>
      <c r="U1438" s="45"/>
      <c r="V1438" s="45"/>
      <c r="W1438" s="45"/>
      <c r="X1438" s="45"/>
    </row>
    <row r="1439" spans="1:24" ht="15" customHeight="1" x14ac:dyDescent="0.2">
      <c r="A1439" s="45"/>
      <c r="B1439" s="308" t="s">
        <v>1136</v>
      </c>
      <c r="C1439" s="308"/>
      <c r="D1439" s="297"/>
      <c r="E1439" s="297"/>
      <c r="F1439" s="308"/>
      <c r="G1439" s="297"/>
      <c r="H1439" s="297"/>
      <c r="I1439" s="308"/>
      <c r="J1439" s="297"/>
      <c r="K1439" s="297"/>
      <c r="N1439" s="45"/>
      <c r="O1439" s="45"/>
      <c r="P1439" s="45"/>
      <c r="Q1439" s="45"/>
      <c r="R1439" s="45"/>
      <c r="S1439" s="45"/>
      <c r="T1439" s="45"/>
      <c r="U1439" s="45"/>
      <c r="V1439" s="45"/>
      <c r="W1439" s="45"/>
      <c r="X1439" s="45"/>
    </row>
    <row r="1440" spans="1:24" ht="15" customHeight="1" thickBot="1" x14ac:dyDescent="0.25">
      <c r="A1440" s="45"/>
      <c r="B1440" s="304" t="s">
        <v>2425</v>
      </c>
      <c r="C1440" s="304"/>
      <c r="D1440" s="304"/>
      <c r="E1440" s="304"/>
      <c r="F1440" s="304"/>
      <c r="G1440" s="304"/>
      <c r="H1440" s="304"/>
      <c r="I1440" s="304"/>
      <c r="J1440" s="304"/>
      <c r="K1440" s="304"/>
      <c r="N1440" s="45"/>
      <c r="O1440" s="45"/>
      <c r="P1440" s="45"/>
      <c r="Q1440" s="45"/>
      <c r="R1440" s="45"/>
      <c r="S1440" s="45"/>
      <c r="T1440" s="45"/>
      <c r="U1440" s="45"/>
      <c r="V1440" s="45"/>
      <c r="W1440" s="45"/>
      <c r="X1440" s="45"/>
    </row>
    <row r="1441" spans="1:24" ht="15" customHeight="1" thickTop="1" x14ac:dyDescent="0.2">
      <c r="A1441" s="45"/>
      <c r="B1441" s="309"/>
      <c r="C1441" s="309"/>
      <c r="D1441" s="288"/>
      <c r="E1441" s="288"/>
      <c r="F1441" s="314"/>
      <c r="G1441" s="301"/>
      <c r="H1441" s="288"/>
      <c r="I1441" s="314"/>
      <c r="J1441" s="301"/>
      <c r="K1441" s="288"/>
      <c r="N1441" s="45"/>
      <c r="O1441" s="45"/>
      <c r="P1441" s="45"/>
      <c r="Q1441" s="45"/>
      <c r="R1441" s="45"/>
      <c r="S1441" s="45"/>
      <c r="T1441" s="45"/>
      <c r="U1441" s="45"/>
      <c r="V1441" s="45"/>
      <c r="W1441" s="45"/>
      <c r="X1441" s="45"/>
    </row>
    <row r="1442" spans="1:24" ht="15" customHeight="1" thickTop="1" thickBot="1" x14ac:dyDescent="0.25">
      <c r="A1442" s="45"/>
      <c r="B1442" s="329" t="s">
        <v>2211</v>
      </c>
      <c r="C1442" s="319" t="s">
        <v>27</v>
      </c>
      <c r="D1442" s="282" t="s">
        <v>28</v>
      </c>
      <c r="E1442" s="282" t="s">
        <v>29</v>
      </c>
      <c r="F1442" s="310" t="s">
        <v>523</v>
      </c>
      <c r="G1442" s="298"/>
      <c r="H1442" s="283" t="s">
        <v>30</v>
      </c>
      <c r="I1442" s="319" t="s">
        <v>31</v>
      </c>
      <c r="J1442" s="284" t="s">
        <v>32</v>
      </c>
      <c r="K1442" s="284" t="s">
        <v>34</v>
      </c>
      <c r="N1442" s="45"/>
      <c r="O1442" s="45"/>
      <c r="P1442" s="45"/>
      <c r="Q1442" s="45"/>
      <c r="R1442" s="45"/>
      <c r="S1442" s="45"/>
      <c r="T1442" s="45"/>
      <c r="U1442" s="45"/>
      <c r="V1442" s="45"/>
      <c r="W1442" s="45"/>
      <c r="X1442" s="45"/>
    </row>
    <row r="1443" spans="1:24" ht="15" customHeight="1" thickTop="1" thickBot="1" x14ac:dyDescent="0.25">
      <c r="A1443" s="45"/>
      <c r="B1443" s="330" t="s">
        <v>524</v>
      </c>
      <c r="C1443" s="343" t="s">
        <v>1653</v>
      </c>
      <c r="D1443" s="285" t="s">
        <v>73</v>
      </c>
      <c r="E1443" s="285" t="s">
        <v>2372</v>
      </c>
      <c r="F1443" s="311" t="s">
        <v>539</v>
      </c>
      <c r="G1443" s="294"/>
      <c r="H1443" s="286" t="s">
        <v>52</v>
      </c>
      <c r="I1443" s="320">
        <v>1</v>
      </c>
      <c r="J1443" s="287">
        <f>SUM(K1444:K1446)</f>
        <v>3215.1</v>
      </c>
      <c r="K1443" s="287">
        <f>J1443*I1443</f>
        <v>3215.1</v>
      </c>
      <c r="N1443" s="45"/>
      <c r="O1443" s="45"/>
      <c r="P1443" s="45"/>
      <c r="Q1443" s="45"/>
      <c r="R1443" s="45"/>
      <c r="S1443" s="45"/>
      <c r="T1443" s="45"/>
      <c r="U1443" s="45"/>
      <c r="V1443" s="45"/>
      <c r="W1443" s="45"/>
      <c r="X1443" s="45"/>
    </row>
    <row r="1444" spans="1:24" ht="15" customHeight="1" thickTop="1" thickBot="1" x14ac:dyDescent="0.25">
      <c r="A1444" s="45"/>
      <c r="B1444" s="331" t="s">
        <v>535</v>
      </c>
      <c r="C1444" s="344">
        <v>88264</v>
      </c>
      <c r="D1444" s="271" t="s">
        <v>50</v>
      </c>
      <c r="E1444" s="271" t="s">
        <v>541</v>
      </c>
      <c r="F1444" s="312" t="s">
        <v>2641</v>
      </c>
      <c r="G1444" s="293"/>
      <c r="H1444" s="272" t="s">
        <v>533</v>
      </c>
      <c r="I1444" s="321">
        <v>2</v>
      </c>
      <c r="J1444" s="302">
        <f>VLOOKUP(C1444,COMPOSICAO!A:D,4,0)</f>
        <v>38.700000000000003</v>
      </c>
      <c r="K1444" s="289">
        <f>SUM(I1444*J1444)</f>
        <v>77.400000000000006</v>
      </c>
      <c r="N1444" s="45"/>
      <c r="O1444" s="45"/>
      <c r="P1444" s="45"/>
      <c r="Q1444" s="45"/>
      <c r="R1444" s="45"/>
      <c r="S1444" s="45"/>
      <c r="T1444" s="45"/>
      <c r="U1444" s="45"/>
      <c r="V1444" s="45"/>
      <c r="W1444" s="45"/>
      <c r="X1444" s="45"/>
    </row>
    <row r="1445" spans="1:24" ht="15" customHeight="1" thickTop="1" thickBot="1" x14ac:dyDescent="0.25">
      <c r="A1445" s="45"/>
      <c r="B1445" s="331" t="s">
        <v>535</v>
      </c>
      <c r="C1445" s="344">
        <v>88316</v>
      </c>
      <c r="D1445" s="271" t="s">
        <v>50</v>
      </c>
      <c r="E1445" s="271" t="s">
        <v>543</v>
      </c>
      <c r="F1445" s="312" t="s">
        <v>2641</v>
      </c>
      <c r="G1445" s="293"/>
      <c r="H1445" s="272" t="s">
        <v>533</v>
      </c>
      <c r="I1445" s="321">
        <v>2</v>
      </c>
      <c r="J1445" s="302">
        <f>VLOOKUP(C1445,COMPOSICAO!A:D,4,0)</f>
        <v>30.51</v>
      </c>
      <c r="K1445" s="289">
        <f>SUM(I1445*J1445)</f>
        <v>61.02</v>
      </c>
      <c r="N1445" s="45"/>
      <c r="O1445" s="45"/>
      <c r="P1445" s="45"/>
      <c r="Q1445" s="45"/>
      <c r="R1445" s="45"/>
      <c r="S1445" s="45"/>
      <c r="T1445" s="45"/>
      <c r="U1445" s="45"/>
      <c r="V1445" s="45"/>
      <c r="W1445" s="45"/>
      <c r="X1445" s="45"/>
    </row>
    <row r="1446" spans="1:24" ht="15" customHeight="1" thickTop="1" thickBot="1" x14ac:dyDescent="0.25">
      <c r="A1446" s="45"/>
      <c r="B1446" s="332" t="s">
        <v>525</v>
      </c>
      <c r="C1446" s="345">
        <v>11101</v>
      </c>
      <c r="D1446" s="274" t="s">
        <v>42</v>
      </c>
      <c r="E1446" s="274" t="s">
        <v>1873</v>
      </c>
      <c r="F1446" s="313" t="s">
        <v>1096</v>
      </c>
      <c r="G1446" s="295"/>
      <c r="H1446" s="275" t="s">
        <v>231</v>
      </c>
      <c r="I1446" s="322">
        <v>1</v>
      </c>
      <c r="J1446" s="290">
        <v>3076.68</v>
      </c>
      <c r="K1446" s="290">
        <f>SUM(J1446*I1446)</f>
        <v>3076.68</v>
      </c>
      <c r="N1446" s="45"/>
      <c r="O1446" s="45"/>
      <c r="P1446" s="45"/>
      <c r="Q1446" s="45"/>
      <c r="R1446" s="45"/>
      <c r="S1446" s="45"/>
      <c r="T1446" s="45"/>
      <c r="U1446" s="45"/>
      <c r="V1446" s="45"/>
      <c r="W1446" s="45"/>
      <c r="X1446" s="45"/>
    </row>
    <row r="1447" spans="1:24" ht="15" customHeight="1" thickTop="1" thickBot="1" x14ac:dyDescent="0.25">
      <c r="A1447" s="45"/>
      <c r="B1447" s="307"/>
      <c r="C1447" s="307"/>
      <c r="D1447" s="291"/>
      <c r="E1447" s="291"/>
      <c r="F1447" s="304" t="s">
        <v>527</v>
      </c>
      <c r="G1447" s="300"/>
      <c r="H1447" s="291" t="s">
        <v>528</v>
      </c>
      <c r="I1447" s="327">
        <v>0</v>
      </c>
      <c r="J1447" s="296" t="s">
        <v>529</v>
      </c>
      <c r="K1447" s="292"/>
      <c r="N1447" s="45"/>
      <c r="O1447" s="45"/>
      <c r="P1447" s="45"/>
      <c r="Q1447" s="45"/>
      <c r="R1447" s="45"/>
      <c r="S1447" s="45"/>
      <c r="T1447" s="45"/>
      <c r="U1447" s="45"/>
      <c r="V1447" s="45"/>
      <c r="W1447" s="45"/>
      <c r="X1447" s="45"/>
    </row>
    <row r="1448" spans="1:24" ht="15" customHeight="1" thickTop="1" thickBot="1" x14ac:dyDescent="0.25">
      <c r="A1448" s="45"/>
      <c r="B1448" s="307"/>
      <c r="C1448" s="307"/>
      <c r="D1448" s="291"/>
      <c r="E1448" s="291"/>
      <c r="F1448" s="307" t="s">
        <v>530</v>
      </c>
      <c r="G1448" s="292"/>
      <c r="H1448" s="291"/>
      <c r="I1448" s="304" t="s">
        <v>531</v>
      </c>
      <c r="J1448" s="296"/>
      <c r="K1448" s="292"/>
      <c r="N1448" s="45"/>
      <c r="O1448" s="45"/>
      <c r="P1448" s="45"/>
      <c r="Q1448" s="45"/>
      <c r="R1448" s="45"/>
      <c r="S1448" s="45"/>
      <c r="T1448" s="45"/>
      <c r="U1448" s="45"/>
      <c r="V1448" s="45"/>
      <c r="W1448" s="45"/>
      <c r="X1448" s="45"/>
    </row>
    <row r="1449" spans="1:24" ht="15" customHeight="1" x14ac:dyDescent="0.2">
      <c r="A1449" s="45"/>
      <c r="B1449" s="308" t="s">
        <v>1136</v>
      </c>
      <c r="C1449" s="308"/>
      <c r="D1449" s="297"/>
      <c r="E1449" s="297"/>
      <c r="F1449" s="308"/>
      <c r="G1449" s="297"/>
      <c r="H1449" s="297"/>
      <c r="I1449" s="308"/>
      <c r="J1449" s="297"/>
      <c r="K1449" s="297"/>
      <c r="N1449" s="45"/>
      <c r="O1449" s="45"/>
      <c r="P1449" s="45"/>
      <c r="Q1449" s="45"/>
      <c r="R1449" s="45"/>
      <c r="S1449" s="45"/>
      <c r="T1449" s="45"/>
      <c r="U1449" s="45"/>
      <c r="V1449" s="45"/>
      <c r="W1449" s="45"/>
      <c r="X1449" s="45"/>
    </row>
    <row r="1450" spans="1:24" ht="49.15" customHeight="1" thickBot="1" x14ac:dyDescent="0.25">
      <c r="A1450" s="45"/>
      <c r="B1450" s="304" t="s">
        <v>1874</v>
      </c>
      <c r="C1450" s="304"/>
      <c r="D1450" s="304"/>
      <c r="E1450" s="304"/>
      <c r="F1450" s="304"/>
      <c r="G1450" s="304"/>
      <c r="H1450" s="304"/>
      <c r="I1450" s="304"/>
      <c r="J1450" s="304"/>
      <c r="K1450" s="304"/>
      <c r="N1450" s="45"/>
      <c r="O1450" s="45"/>
      <c r="P1450" s="45"/>
      <c r="Q1450" s="45"/>
      <c r="R1450" s="45"/>
      <c r="S1450" s="45"/>
      <c r="T1450" s="45"/>
      <c r="U1450" s="45"/>
      <c r="V1450" s="45"/>
      <c r="W1450" s="45"/>
      <c r="X1450" s="45"/>
    </row>
    <row r="1451" spans="1:24" ht="15" customHeight="1" thickTop="1" x14ac:dyDescent="0.2">
      <c r="A1451" s="45"/>
      <c r="B1451" s="309"/>
      <c r="C1451" s="309"/>
      <c r="D1451" s="288"/>
      <c r="E1451" s="288"/>
      <c r="F1451" s="314"/>
      <c r="G1451" s="301"/>
      <c r="H1451" s="288"/>
      <c r="I1451" s="309"/>
      <c r="J1451" s="288"/>
      <c r="K1451" s="288"/>
      <c r="N1451" s="45"/>
      <c r="O1451" s="45"/>
      <c r="P1451" s="45"/>
      <c r="Q1451" s="45"/>
      <c r="R1451" s="45"/>
      <c r="S1451" s="45"/>
      <c r="T1451" s="45"/>
      <c r="U1451" s="45"/>
      <c r="V1451" s="45"/>
      <c r="W1451" s="45"/>
      <c r="X1451" s="45"/>
    </row>
    <row r="1452" spans="1:24" ht="15" customHeight="1" thickTop="1" thickBot="1" x14ac:dyDescent="0.25">
      <c r="A1452" s="45"/>
      <c r="B1452" s="329" t="s">
        <v>2212</v>
      </c>
      <c r="C1452" s="319" t="s">
        <v>27</v>
      </c>
      <c r="D1452" s="282" t="s">
        <v>28</v>
      </c>
      <c r="E1452" s="282" t="s">
        <v>29</v>
      </c>
      <c r="F1452" s="310" t="s">
        <v>523</v>
      </c>
      <c r="G1452" s="298"/>
      <c r="H1452" s="283" t="s">
        <v>30</v>
      </c>
      <c r="I1452" s="319" t="s">
        <v>31</v>
      </c>
      <c r="J1452" s="284" t="s">
        <v>32</v>
      </c>
      <c r="K1452" s="284" t="s">
        <v>34</v>
      </c>
      <c r="N1452" s="45"/>
      <c r="O1452" s="45"/>
      <c r="P1452" s="45"/>
      <c r="Q1452" s="45"/>
      <c r="R1452" s="45"/>
      <c r="S1452" s="45"/>
      <c r="T1452" s="45"/>
      <c r="U1452" s="45"/>
      <c r="V1452" s="45"/>
      <c r="W1452" s="45"/>
      <c r="X1452" s="45"/>
    </row>
    <row r="1453" spans="1:24" ht="15" customHeight="1" thickTop="1" thickBot="1" x14ac:dyDescent="0.25">
      <c r="A1453" s="45"/>
      <c r="B1453" s="330" t="s">
        <v>524</v>
      </c>
      <c r="C1453" s="343" t="s">
        <v>980</v>
      </c>
      <c r="D1453" s="285" t="s">
        <v>73</v>
      </c>
      <c r="E1453" s="285" t="s">
        <v>458</v>
      </c>
      <c r="F1453" s="311" t="s">
        <v>539</v>
      </c>
      <c r="G1453" s="294"/>
      <c r="H1453" s="286" t="s">
        <v>52</v>
      </c>
      <c r="I1453" s="320">
        <v>1</v>
      </c>
      <c r="J1453" s="287">
        <f>SUM(K1454:K1456)</f>
        <v>347.05151999999998</v>
      </c>
      <c r="K1453" s="287">
        <f>J1453*I1453</f>
        <v>347.05151999999998</v>
      </c>
      <c r="N1453" s="45"/>
      <c r="O1453" s="45"/>
      <c r="P1453" s="45"/>
      <c r="Q1453" s="45"/>
      <c r="R1453" s="45"/>
      <c r="S1453" s="45"/>
      <c r="T1453" s="45"/>
      <c r="U1453" s="45"/>
      <c r="V1453" s="45"/>
      <c r="W1453" s="45"/>
      <c r="X1453" s="45"/>
    </row>
    <row r="1454" spans="1:24" ht="15" customHeight="1" thickTop="1" thickBot="1" x14ac:dyDescent="0.25">
      <c r="A1454" s="45"/>
      <c r="B1454" s="331" t="s">
        <v>535</v>
      </c>
      <c r="C1454" s="344">
        <v>88247</v>
      </c>
      <c r="D1454" s="271" t="s">
        <v>50</v>
      </c>
      <c r="E1454" s="271" t="s">
        <v>540</v>
      </c>
      <c r="F1454" s="312" t="s">
        <v>2641</v>
      </c>
      <c r="G1454" s="293"/>
      <c r="H1454" s="272" t="s">
        <v>533</v>
      </c>
      <c r="I1454" s="321">
        <v>0.51600000000000001</v>
      </c>
      <c r="J1454" s="302">
        <f>VLOOKUP(C1454,COMPOSICAO!A:D,4,0)</f>
        <v>32.020000000000003</v>
      </c>
      <c r="K1454" s="289">
        <f>SUM(I1454*J1454)</f>
        <v>16.522320000000001</v>
      </c>
      <c r="N1454" s="45"/>
      <c r="O1454" s="45"/>
      <c r="P1454" s="45"/>
      <c r="Q1454" s="45"/>
      <c r="R1454" s="45"/>
      <c r="S1454" s="45"/>
      <c r="T1454" s="45"/>
      <c r="U1454" s="45"/>
      <c r="V1454" s="45"/>
      <c r="W1454" s="45"/>
      <c r="X1454" s="45"/>
    </row>
    <row r="1455" spans="1:24" ht="15" customHeight="1" thickTop="1" thickBot="1" x14ac:dyDescent="0.25">
      <c r="A1455" s="45"/>
      <c r="B1455" s="331" t="s">
        <v>535</v>
      </c>
      <c r="C1455" s="344">
        <v>88264</v>
      </c>
      <c r="D1455" s="271" t="s">
        <v>50</v>
      </c>
      <c r="E1455" s="271" t="s">
        <v>541</v>
      </c>
      <c r="F1455" s="312" t="s">
        <v>2641</v>
      </c>
      <c r="G1455" s="293"/>
      <c r="H1455" s="272" t="s">
        <v>533</v>
      </c>
      <c r="I1455" s="321">
        <v>0.51600000000000001</v>
      </c>
      <c r="J1455" s="302">
        <f>VLOOKUP(C1455,COMPOSICAO!A:D,4,0)</f>
        <v>38.700000000000003</v>
      </c>
      <c r="K1455" s="289">
        <f>SUM(I1455*J1455)</f>
        <v>19.969200000000001</v>
      </c>
      <c r="N1455" s="45"/>
      <c r="O1455" s="45"/>
      <c r="P1455" s="45"/>
      <c r="Q1455" s="45"/>
      <c r="R1455" s="45"/>
      <c r="S1455" s="45"/>
      <c r="T1455" s="45"/>
      <c r="U1455" s="45"/>
      <c r="V1455" s="45"/>
      <c r="W1455" s="45"/>
      <c r="X1455" s="45"/>
    </row>
    <row r="1456" spans="1:24" ht="15" customHeight="1" thickTop="1" thickBot="1" x14ac:dyDescent="0.25">
      <c r="A1456" s="45"/>
      <c r="B1456" s="332" t="s">
        <v>525</v>
      </c>
      <c r="C1456" s="345">
        <v>36570</v>
      </c>
      <c r="D1456" s="274" t="s">
        <v>46</v>
      </c>
      <c r="E1456" s="274" t="s">
        <v>650</v>
      </c>
      <c r="F1456" s="313" t="s">
        <v>1096</v>
      </c>
      <c r="G1456" s="295"/>
      <c r="H1456" s="275" t="s">
        <v>52</v>
      </c>
      <c r="I1456" s="322">
        <v>1</v>
      </c>
      <c r="J1456" s="290">
        <v>310.56</v>
      </c>
      <c r="K1456" s="290">
        <f>SUM(J1456*I1456)</f>
        <v>310.56</v>
      </c>
      <c r="N1456" s="45"/>
      <c r="O1456" s="45"/>
      <c r="P1456" s="45"/>
      <c r="Q1456" s="45"/>
      <c r="R1456" s="45"/>
      <c r="S1456" s="45"/>
      <c r="T1456" s="45"/>
      <c r="U1456" s="45"/>
      <c r="V1456" s="45"/>
      <c r="W1456" s="45"/>
      <c r="X1456" s="45"/>
    </row>
    <row r="1457" spans="1:24" ht="15" customHeight="1" thickTop="1" thickBot="1" x14ac:dyDescent="0.25">
      <c r="A1457" s="45"/>
      <c r="B1457" s="307"/>
      <c r="C1457" s="307"/>
      <c r="D1457" s="291"/>
      <c r="E1457" s="291"/>
      <c r="F1457" s="304" t="s">
        <v>527</v>
      </c>
      <c r="G1457" s="300"/>
      <c r="H1457" s="291" t="s">
        <v>528</v>
      </c>
      <c r="I1457" s="323">
        <v>0</v>
      </c>
      <c r="J1457" s="291" t="s">
        <v>529</v>
      </c>
      <c r="K1457" s="292"/>
      <c r="N1457" s="45"/>
      <c r="O1457" s="45"/>
      <c r="P1457" s="45"/>
      <c r="Q1457" s="45"/>
      <c r="R1457" s="45"/>
      <c r="S1457" s="45"/>
      <c r="T1457" s="45"/>
      <c r="U1457" s="45"/>
      <c r="V1457" s="45"/>
      <c r="W1457" s="45"/>
      <c r="X1457" s="45"/>
    </row>
    <row r="1458" spans="1:24" ht="15" customHeight="1" thickTop="1" thickBot="1" x14ac:dyDescent="0.25">
      <c r="A1458" s="45"/>
      <c r="B1458" s="307"/>
      <c r="C1458" s="307"/>
      <c r="D1458" s="291"/>
      <c r="E1458" s="291"/>
      <c r="F1458" s="304" t="s">
        <v>530</v>
      </c>
      <c r="G1458" s="300"/>
      <c r="H1458" s="291"/>
      <c r="I1458" s="304" t="s">
        <v>531</v>
      </c>
      <c r="J1458" s="296"/>
      <c r="K1458" s="292"/>
      <c r="N1458" s="45"/>
      <c r="O1458" s="45"/>
      <c r="P1458" s="45"/>
      <c r="Q1458" s="45"/>
      <c r="R1458" s="45"/>
      <c r="S1458" s="45"/>
      <c r="T1458" s="45"/>
      <c r="U1458" s="45"/>
      <c r="V1458" s="45"/>
      <c r="W1458" s="45"/>
      <c r="X1458" s="45"/>
    </row>
    <row r="1459" spans="1:24" ht="15" customHeight="1" x14ac:dyDescent="0.2">
      <c r="A1459" s="45"/>
      <c r="B1459" s="308" t="s">
        <v>1136</v>
      </c>
      <c r="C1459" s="308"/>
      <c r="D1459" s="297"/>
      <c r="E1459" s="297"/>
      <c r="F1459" s="308"/>
      <c r="G1459" s="297"/>
      <c r="H1459" s="297"/>
      <c r="I1459" s="308"/>
      <c r="J1459" s="297"/>
      <c r="K1459" s="297"/>
      <c r="N1459" s="45"/>
      <c r="O1459" s="45"/>
      <c r="P1459" s="45"/>
      <c r="Q1459" s="45"/>
      <c r="R1459" s="45"/>
      <c r="S1459" s="45"/>
      <c r="T1459" s="45"/>
      <c r="U1459" s="45"/>
      <c r="V1459" s="45"/>
      <c r="W1459" s="45"/>
      <c r="X1459" s="45"/>
    </row>
    <row r="1460" spans="1:24" ht="15" customHeight="1" thickBot="1" x14ac:dyDescent="0.25">
      <c r="A1460" s="45"/>
      <c r="B1460" s="304" t="s">
        <v>1204</v>
      </c>
      <c r="C1460" s="304"/>
      <c r="D1460" s="304"/>
      <c r="E1460" s="304"/>
      <c r="F1460" s="304"/>
      <c r="G1460" s="304"/>
      <c r="H1460" s="304"/>
      <c r="I1460" s="304"/>
      <c r="J1460" s="304"/>
      <c r="K1460" s="304"/>
      <c r="N1460" s="45"/>
      <c r="O1460" s="45"/>
      <c r="P1460" s="45"/>
      <c r="Q1460" s="45"/>
      <c r="R1460" s="45"/>
      <c r="S1460" s="45"/>
      <c r="T1460" s="45"/>
      <c r="U1460" s="45"/>
      <c r="V1460" s="45"/>
      <c r="W1460" s="45"/>
      <c r="X1460" s="45"/>
    </row>
    <row r="1461" spans="1:24" ht="15" customHeight="1" thickTop="1" x14ac:dyDescent="0.2">
      <c r="A1461" s="45"/>
      <c r="B1461" s="309"/>
      <c r="C1461" s="309"/>
      <c r="D1461" s="288"/>
      <c r="E1461" s="288"/>
      <c r="F1461" s="314"/>
      <c r="G1461" s="301"/>
      <c r="H1461" s="288"/>
      <c r="I1461" s="309"/>
      <c r="J1461" s="288"/>
      <c r="K1461" s="288"/>
      <c r="N1461" s="45"/>
      <c r="O1461" s="45"/>
      <c r="P1461" s="45"/>
      <c r="Q1461" s="45"/>
      <c r="R1461" s="45"/>
      <c r="S1461" s="45"/>
      <c r="T1461" s="45"/>
      <c r="U1461" s="45"/>
      <c r="V1461" s="45"/>
      <c r="W1461" s="45"/>
      <c r="X1461" s="45"/>
    </row>
    <row r="1462" spans="1:24" ht="15" customHeight="1" thickTop="1" thickBot="1" x14ac:dyDescent="0.25">
      <c r="A1462" s="45"/>
      <c r="B1462" s="329" t="s">
        <v>2213</v>
      </c>
      <c r="C1462" s="319" t="s">
        <v>27</v>
      </c>
      <c r="D1462" s="282" t="s">
        <v>28</v>
      </c>
      <c r="E1462" s="282" t="s">
        <v>29</v>
      </c>
      <c r="F1462" s="310" t="s">
        <v>523</v>
      </c>
      <c r="G1462" s="298"/>
      <c r="H1462" s="283" t="s">
        <v>30</v>
      </c>
      <c r="I1462" s="319" t="s">
        <v>31</v>
      </c>
      <c r="J1462" s="284" t="s">
        <v>32</v>
      </c>
      <c r="K1462" s="284" t="s">
        <v>34</v>
      </c>
      <c r="N1462" s="45"/>
      <c r="O1462" s="45"/>
      <c r="P1462" s="45"/>
      <c r="Q1462" s="45"/>
      <c r="R1462" s="45"/>
      <c r="S1462" s="45"/>
      <c r="T1462" s="45"/>
      <c r="U1462" s="45"/>
      <c r="V1462" s="45"/>
      <c r="W1462" s="45"/>
      <c r="X1462" s="45"/>
    </row>
    <row r="1463" spans="1:24" ht="15" customHeight="1" thickTop="1" thickBot="1" x14ac:dyDescent="0.25">
      <c r="A1463" s="45"/>
      <c r="B1463" s="330" t="s">
        <v>524</v>
      </c>
      <c r="C1463" s="343" t="s">
        <v>986</v>
      </c>
      <c r="D1463" s="285" t="s">
        <v>73</v>
      </c>
      <c r="E1463" s="285" t="s">
        <v>459</v>
      </c>
      <c r="F1463" s="311" t="s">
        <v>539</v>
      </c>
      <c r="G1463" s="294"/>
      <c r="H1463" s="286" t="s">
        <v>52</v>
      </c>
      <c r="I1463" s="320">
        <v>1</v>
      </c>
      <c r="J1463" s="287">
        <f>SUM(K1464:K1466)</f>
        <v>534.37395100000003</v>
      </c>
      <c r="K1463" s="287">
        <f>J1463*I1463</f>
        <v>534.37395100000003</v>
      </c>
      <c r="N1463" s="45"/>
      <c r="O1463" s="45"/>
      <c r="P1463" s="45"/>
      <c r="Q1463" s="45"/>
      <c r="R1463" s="45"/>
      <c r="S1463" s="45"/>
      <c r="T1463" s="45"/>
      <c r="U1463" s="45"/>
      <c r="V1463" s="45"/>
      <c r="W1463" s="45"/>
      <c r="X1463" s="45"/>
    </row>
    <row r="1464" spans="1:24" ht="15" customHeight="1" thickTop="1" thickBot="1" x14ac:dyDescent="0.25">
      <c r="A1464" s="45"/>
      <c r="B1464" s="331" t="s">
        <v>535</v>
      </c>
      <c r="C1464" s="344">
        <v>88264</v>
      </c>
      <c r="D1464" s="271" t="s">
        <v>50</v>
      </c>
      <c r="E1464" s="271" t="s">
        <v>541</v>
      </c>
      <c r="F1464" s="312" t="s">
        <v>2641</v>
      </c>
      <c r="G1464" s="293"/>
      <c r="H1464" s="272" t="s">
        <v>533</v>
      </c>
      <c r="I1464" s="321">
        <v>0.33329999999999999</v>
      </c>
      <c r="J1464" s="302">
        <f>VLOOKUP(C1464,COMPOSICAO!A:D,4,0)</f>
        <v>38.700000000000003</v>
      </c>
      <c r="K1464" s="289">
        <f>SUM(I1464*J1464)</f>
        <v>12.898710000000001</v>
      </c>
      <c r="N1464" s="45"/>
      <c r="O1464" s="45"/>
      <c r="P1464" s="45"/>
      <c r="Q1464" s="45"/>
      <c r="R1464" s="45"/>
      <c r="S1464" s="45"/>
      <c r="T1464" s="45"/>
      <c r="U1464" s="45"/>
      <c r="V1464" s="45"/>
      <c r="W1464" s="45"/>
      <c r="X1464" s="45"/>
    </row>
    <row r="1465" spans="1:24" ht="15" customHeight="1" thickTop="1" thickBot="1" x14ac:dyDescent="0.25">
      <c r="A1465" s="45"/>
      <c r="B1465" s="331" t="s">
        <v>535</v>
      </c>
      <c r="C1465" s="344">
        <v>88266</v>
      </c>
      <c r="D1465" s="271" t="s">
        <v>50</v>
      </c>
      <c r="E1465" s="271" t="s">
        <v>1124</v>
      </c>
      <c r="F1465" s="312" t="s">
        <v>537</v>
      </c>
      <c r="G1465" s="293"/>
      <c r="H1465" s="272" t="s">
        <v>533</v>
      </c>
      <c r="I1465" s="321">
        <v>0.33329999999999999</v>
      </c>
      <c r="J1465" s="302">
        <f>VLOOKUP(C1465,COMPOSICAO!A:D,4,0)</f>
        <v>42.77</v>
      </c>
      <c r="K1465" s="289">
        <f>SUM(I1465*J1465)</f>
        <v>14.255241</v>
      </c>
      <c r="N1465" s="45"/>
      <c r="O1465" s="45"/>
      <c r="P1465" s="45"/>
      <c r="Q1465" s="45"/>
      <c r="R1465" s="45"/>
      <c r="S1465" s="45"/>
      <c r="T1465" s="45"/>
      <c r="U1465" s="45"/>
      <c r="V1465" s="45"/>
      <c r="W1465" s="45"/>
      <c r="X1465" s="45"/>
    </row>
    <row r="1466" spans="1:24" ht="15" customHeight="1" thickTop="1" thickBot="1" x14ac:dyDescent="0.25">
      <c r="A1466" s="45"/>
      <c r="B1466" s="332" t="s">
        <v>525</v>
      </c>
      <c r="C1466" s="345" t="s">
        <v>651</v>
      </c>
      <c r="D1466" s="274" t="s">
        <v>40</v>
      </c>
      <c r="E1466" s="274" t="s">
        <v>1875</v>
      </c>
      <c r="F1466" s="313" t="s">
        <v>1096</v>
      </c>
      <c r="G1466" s="295"/>
      <c r="H1466" s="275" t="s">
        <v>231</v>
      </c>
      <c r="I1466" s="322">
        <v>1</v>
      </c>
      <c r="J1466" s="290">
        <v>507.22</v>
      </c>
      <c r="K1466" s="290">
        <f>SUM(J1466*I1466)</f>
        <v>507.22</v>
      </c>
      <c r="N1466" s="45"/>
      <c r="O1466" s="45"/>
      <c r="P1466" s="45"/>
      <c r="Q1466" s="45"/>
      <c r="R1466" s="45"/>
      <c r="S1466" s="45"/>
      <c r="T1466" s="45"/>
      <c r="U1466" s="45"/>
      <c r="V1466" s="45"/>
      <c r="W1466" s="45"/>
      <c r="X1466" s="45"/>
    </row>
    <row r="1467" spans="1:24" ht="15" customHeight="1" thickTop="1" thickBot="1" x14ac:dyDescent="0.25">
      <c r="A1467" s="45"/>
      <c r="B1467" s="307"/>
      <c r="C1467" s="307"/>
      <c r="D1467" s="291"/>
      <c r="E1467" s="291"/>
      <c r="F1467" s="304" t="s">
        <v>527</v>
      </c>
      <c r="G1467" s="300"/>
      <c r="H1467" s="291" t="s">
        <v>528</v>
      </c>
      <c r="I1467" s="327">
        <v>0</v>
      </c>
      <c r="J1467" s="296" t="s">
        <v>529</v>
      </c>
      <c r="K1467" s="292"/>
      <c r="N1467" s="45"/>
      <c r="O1467" s="45"/>
      <c r="P1467" s="45"/>
      <c r="Q1467" s="45"/>
      <c r="R1467" s="45"/>
      <c r="S1467" s="45"/>
      <c r="T1467" s="45"/>
      <c r="U1467" s="45"/>
      <c r="V1467" s="45"/>
      <c r="W1467" s="45"/>
      <c r="X1467" s="45"/>
    </row>
    <row r="1468" spans="1:24" ht="15" customHeight="1" thickTop="1" thickBot="1" x14ac:dyDescent="0.25">
      <c r="A1468" s="45"/>
      <c r="B1468" s="307"/>
      <c r="C1468" s="307"/>
      <c r="D1468" s="291"/>
      <c r="E1468" s="291"/>
      <c r="F1468" s="307" t="s">
        <v>530</v>
      </c>
      <c r="G1468" s="292"/>
      <c r="H1468" s="291"/>
      <c r="I1468" s="304" t="s">
        <v>531</v>
      </c>
      <c r="J1468" s="296"/>
      <c r="K1468" s="292"/>
      <c r="N1468" s="45"/>
      <c r="O1468" s="45"/>
      <c r="P1468" s="45"/>
      <c r="Q1468" s="45"/>
      <c r="R1468" s="45"/>
      <c r="S1468" s="45"/>
      <c r="T1468" s="45"/>
      <c r="U1468" s="45"/>
      <c r="V1468" s="45"/>
      <c r="W1468" s="45"/>
      <c r="X1468" s="45"/>
    </row>
    <row r="1469" spans="1:24" ht="15" customHeight="1" x14ac:dyDescent="0.2">
      <c r="A1469" s="45"/>
      <c r="B1469" s="308" t="s">
        <v>1136</v>
      </c>
      <c r="C1469" s="308"/>
      <c r="D1469" s="297"/>
      <c r="E1469" s="297"/>
      <c r="F1469" s="308"/>
      <c r="G1469" s="297"/>
      <c r="H1469" s="297"/>
      <c r="I1469" s="308"/>
      <c r="J1469" s="297"/>
      <c r="K1469" s="297"/>
      <c r="N1469" s="45"/>
      <c r="O1469" s="45"/>
      <c r="P1469" s="45"/>
      <c r="Q1469" s="45"/>
      <c r="R1469" s="45"/>
      <c r="S1469" s="45"/>
      <c r="T1469" s="45"/>
      <c r="U1469" s="45"/>
      <c r="V1469" s="45"/>
      <c r="W1469" s="45"/>
      <c r="X1469" s="45"/>
    </row>
    <row r="1470" spans="1:24" ht="15" customHeight="1" thickBot="1" x14ac:dyDescent="0.25">
      <c r="A1470" s="45"/>
      <c r="B1470" s="304" t="s">
        <v>1205</v>
      </c>
      <c r="C1470" s="304"/>
      <c r="D1470" s="304"/>
      <c r="E1470" s="304"/>
      <c r="F1470" s="304"/>
      <c r="G1470" s="304"/>
      <c r="H1470" s="304"/>
      <c r="I1470" s="304"/>
      <c r="J1470" s="304"/>
      <c r="K1470" s="304"/>
      <c r="N1470" s="45"/>
      <c r="O1470" s="45"/>
      <c r="P1470" s="45"/>
      <c r="Q1470" s="45"/>
      <c r="R1470" s="45"/>
      <c r="S1470" s="45"/>
      <c r="T1470" s="45"/>
      <c r="U1470" s="45"/>
      <c r="V1470" s="45"/>
      <c r="W1470" s="45"/>
      <c r="X1470" s="45"/>
    </row>
    <row r="1471" spans="1:24" ht="15" customHeight="1" thickTop="1" x14ac:dyDescent="0.2">
      <c r="A1471" s="45"/>
      <c r="B1471" s="309"/>
      <c r="C1471" s="309"/>
      <c r="D1471" s="288"/>
      <c r="E1471" s="288"/>
      <c r="F1471" s="314"/>
      <c r="G1471" s="301"/>
      <c r="H1471" s="288"/>
      <c r="I1471" s="309"/>
      <c r="J1471" s="288"/>
      <c r="K1471" s="288"/>
      <c r="N1471" s="45"/>
      <c r="O1471" s="45"/>
      <c r="P1471" s="45"/>
      <c r="Q1471" s="45"/>
      <c r="R1471" s="45"/>
      <c r="S1471" s="45"/>
      <c r="T1471" s="45"/>
      <c r="U1471" s="45"/>
      <c r="V1471" s="45"/>
      <c r="W1471" s="45"/>
      <c r="X1471" s="45"/>
    </row>
    <row r="1472" spans="1:24" ht="15" customHeight="1" thickTop="1" thickBot="1" x14ac:dyDescent="0.25">
      <c r="A1472" s="45"/>
      <c r="B1472" s="329" t="s">
        <v>2214</v>
      </c>
      <c r="C1472" s="319" t="s">
        <v>27</v>
      </c>
      <c r="D1472" s="282" t="s">
        <v>28</v>
      </c>
      <c r="E1472" s="282" t="s">
        <v>29</v>
      </c>
      <c r="F1472" s="310" t="s">
        <v>523</v>
      </c>
      <c r="G1472" s="298"/>
      <c r="H1472" s="283" t="s">
        <v>30</v>
      </c>
      <c r="I1472" s="319" t="s">
        <v>31</v>
      </c>
      <c r="J1472" s="284" t="s">
        <v>32</v>
      </c>
      <c r="K1472" s="284" t="s">
        <v>34</v>
      </c>
      <c r="N1472" s="45"/>
      <c r="O1472" s="45"/>
      <c r="P1472" s="45"/>
      <c r="Q1472" s="45"/>
      <c r="R1472" s="45"/>
      <c r="S1472" s="45"/>
      <c r="T1472" s="45"/>
      <c r="U1472" s="45"/>
      <c r="V1472" s="45"/>
      <c r="W1472" s="45"/>
      <c r="X1472" s="45"/>
    </row>
    <row r="1473" spans="1:24" ht="15" customHeight="1" thickTop="1" thickBot="1" x14ac:dyDescent="0.25">
      <c r="A1473" s="45"/>
      <c r="B1473" s="330" t="s">
        <v>524</v>
      </c>
      <c r="C1473" s="343" t="s">
        <v>1654</v>
      </c>
      <c r="D1473" s="285" t="s">
        <v>73</v>
      </c>
      <c r="E1473" s="285" t="s">
        <v>2373</v>
      </c>
      <c r="F1473" s="311" t="s">
        <v>539</v>
      </c>
      <c r="G1473" s="294"/>
      <c r="H1473" s="286" t="s">
        <v>52</v>
      </c>
      <c r="I1473" s="320">
        <v>1</v>
      </c>
      <c r="J1473" s="287">
        <f>SUM(K1474:K1476)</f>
        <v>153.13800000000001</v>
      </c>
      <c r="K1473" s="287">
        <f>J1473*I1473</f>
        <v>153.13800000000001</v>
      </c>
      <c r="N1473" s="45"/>
      <c r="O1473" s="45"/>
      <c r="P1473" s="45"/>
      <c r="Q1473" s="45"/>
      <c r="R1473" s="45"/>
      <c r="S1473" s="45"/>
      <c r="T1473" s="45"/>
      <c r="U1473" s="45"/>
      <c r="V1473" s="45"/>
      <c r="W1473" s="45"/>
      <c r="X1473" s="45"/>
    </row>
    <row r="1474" spans="1:24" ht="15" customHeight="1" thickTop="1" thickBot="1" x14ac:dyDescent="0.25">
      <c r="A1474" s="45"/>
      <c r="B1474" s="331" t="s">
        <v>535</v>
      </c>
      <c r="C1474" s="344">
        <v>88264</v>
      </c>
      <c r="D1474" s="271" t="s">
        <v>50</v>
      </c>
      <c r="E1474" s="271" t="s">
        <v>541</v>
      </c>
      <c r="F1474" s="312" t="s">
        <v>2641</v>
      </c>
      <c r="G1474" s="293"/>
      <c r="H1474" s="272" t="s">
        <v>533</v>
      </c>
      <c r="I1474" s="321">
        <v>0.6</v>
      </c>
      <c r="J1474" s="302">
        <f>VLOOKUP(C1474,COMPOSICAO!A:D,4,0)</f>
        <v>38.700000000000003</v>
      </c>
      <c r="K1474" s="289">
        <f>SUM(I1474*J1474)</f>
        <v>23.220000000000002</v>
      </c>
      <c r="N1474" s="45"/>
      <c r="O1474" s="45"/>
      <c r="P1474" s="45"/>
      <c r="Q1474" s="45"/>
      <c r="R1474" s="45"/>
      <c r="S1474" s="45"/>
      <c r="T1474" s="45"/>
      <c r="U1474" s="45"/>
      <c r="V1474" s="45"/>
      <c r="W1474" s="45"/>
      <c r="X1474" s="45"/>
    </row>
    <row r="1475" spans="1:24" ht="15" customHeight="1" thickTop="1" thickBot="1" x14ac:dyDescent="0.25">
      <c r="A1475" s="45"/>
      <c r="B1475" s="331" t="s">
        <v>535</v>
      </c>
      <c r="C1475" s="344">
        <v>88243</v>
      </c>
      <c r="D1475" s="271" t="s">
        <v>50</v>
      </c>
      <c r="E1475" s="271" t="s">
        <v>565</v>
      </c>
      <c r="F1475" s="312" t="s">
        <v>2641</v>
      </c>
      <c r="G1475" s="293"/>
      <c r="H1475" s="272" t="s">
        <v>533</v>
      </c>
      <c r="I1475" s="324">
        <v>0.6</v>
      </c>
      <c r="J1475" s="302">
        <f>VLOOKUP(C1475,COMPOSICAO!A:D,4,0)</f>
        <v>31.73</v>
      </c>
      <c r="K1475" s="289">
        <f>SUM(I1475*J1475)</f>
        <v>19.038</v>
      </c>
      <c r="N1475" s="45"/>
      <c r="O1475" s="45"/>
      <c r="P1475" s="45"/>
      <c r="Q1475" s="45"/>
      <c r="R1475" s="45"/>
      <c r="S1475" s="45"/>
      <c r="T1475" s="45"/>
      <c r="U1475" s="45"/>
      <c r="V1475" s="45"/>
      <c r="W1475" s="45"/>
      <c r="X1475" s="45"/>
    </row>
    <row r="1476" spans="1:24" ht="15" customHeight="1" thickTop="1" thickBot="1" x14ac:dyDescent="0.25">
      <c r="A1476" s="45"/>
      <c r="B1476" s="332" t="s">
        <v>525</v>
      </c>
      <c r="C1476" s="345">
        <v>44680</v>
      </c>
      <c r="D1476" s="274" t="s">
        <v>299</v>
      </c>
      <c r="E1476" s="274" t="s">
        <v>1876</v>
      </c>
      <c r="F1476" s="313" t="s">
        <v>1096</v>
      </c>
      <c r="G1476" s="295"/>
      <c r="H1476" s="275" t="s">
        <v>52</v>
      </c>
      <c r="I1476" s="322">
        <v>1</v>
      </c>
      <c r="J1476" s="290">
        <v>110.88</v>
      </c>
      <c r="K1476" s="290">
        <f>SUM(J1476*I1476)</f>
        <v>110.88</v>
      </c>
      <c r="N1476" s="45"/>
      <c r="O1476" s="45"/>
      <c r="P1476" s="45"/>
      <c r="Q1476" s="45"/>
      <c r="R1476" s="45"/>
      <c r="S1476" s="45"/>
      <c r="T1476" s="45"/>
      <c r="U1476" s="45"/>
      <c r="V1476" s="45"/>
      <c r="W1476" s="45"/>
      <c r="X1476" s="45"/>
    </row>
    <row r="1477" spans="1:24" ht="15" customHeight="1" thickTop="1" thickBot="1" x14ac:dyDescent="0.25">
      <c r="A1477" s="45"/>
      <c r="B1477" s="307"/>
      <c r="C1477" s="307"/>
      <c r="D1477" s="291"/>
      <c r="E1477" s="291"/>
      <c r="F1477" s="304" t="s">
        <v>527</v>
      </c>
      <c r="G1477" s="300"/>
      <c r="H1477" s="291" t="s">
        <v>528</v>
      </c>
      <c r="I1477" s="327">
        <v>0</v>
      </c>
      <c r="J1477" s="296" t="s">
        <v>529</v>
      </c>
      <c r="K1477" s="292"/>
      <c r="N1477" s="45"/>
      <c r="O1477" s="45"/>
      <c r="P1477" s="45"/>
      <c r="Q1477" s="45"/>
      <c r="R1477" s="45"/>
      <c r="S1477" s="45"/>
      <c r="T1477" s="45"/>
      <c r="U1477" s="45"/>
      <c r="V1477" s="45"/>
      <c r="W1477" s="45"/>
      <c r="X1477" s="45"/>
    </row>
    <row r="1478" spans="1:24" ht="15" customHeight="1" thickTop="1" thickBot="1" x14ac:dyDescent="0.25">
      <c r="A1478" s="45"/>
      <c r="B1478" s="307"/>
      <c r="C1478" s="307"/>
      <c r="D1478" s="291"/>
      <c r="E1478" s="291"/>
      <c r="F1478" s="304" t="s">
        <v>530</v>
      </c>
      <c r="G1478" s="300"/>
      <c r="H1478" s="291"/>
      <c r="I1478" s="304" t="s">
        <v>531</v>
      </c>
      <c r="J1478" s="296"/>
      <c r="K1478" s="292"/>
      <c r="N1478" s="45"/>
      <c r="O1478" s="45"/>
      <c r="P1478" s="45"/>
      <c r="Q1478" s="45"/>
      <c r="R1478" s="45"/>
      <c r="S1478" s="45"/>
      <c r="T1478" s="45"/>
      <c r="U1478" s="45"/>
      <c r="V1478" s="45"/>
      <c r="W1478" s="45"/>
      <c r="X1478" s="45"/>
    </row>
    <row r="1479" spans="1:24" ht="15" customHeight="1" x14ac:dyDescent="0.2">
      <c r="A1479" s="45"/>
      <c r="B1479" s="308" t="s">
        <v>1136</v>
      </c>
      <c r="C1479" s="308"/>
      <c r="D1479" s="297"/>
      <c r="E1479" s="297"/>
      <c r="F1479" s="308"/>
      <c r="G1479" s="297"/>
      <c r="H1479" s="297"/>
      <c r="I1479" s="308"/>
      <c r="J1479" s="297"/>
      <c r="K1479" s="297"/>
      <c r="N1479" s="45"/>
      <c r="O1479" s="45"/>
      <c r="P1479" s="45"/>
      <c r="Q1479" s="45"/>
      <c r="R1479" s="45"/>
      <c r="S1479" s="45"/>
      <c r="T1479" s="45"/>
      <c r="U1479" s="45"/>
      <c r="V1479" s="45"/>
      <c r="W1479" s="45"/>
      <c r="X1479" s="45"/>
    </row>
    <row r="1480" spans="1:24" ht="15" customHeight="1" thickBot="1" x14ac:dyDescent="0.25">
      <c r="A1480" s="45"/>
      <c r="B1480" s="304" t="s">
        <v>1877</v>
      </c>
      <c r="C1480" s="304"/>
      <c r="D1480" s="304"/>
      <c r="E1480" s="304"/>
      <c r="F1480" s="304"/>
      <c r="G1480" s="304"/>
      <c r="H1480" s="304"/>
      <c r="I1480" s="304"/>
      <c r="J1480" s="304"/>
      <c r="K1480" s="304"/>
      <c r="N1480" s="45"/>
      <c r="O1480" s="45"/>
      <c r="P1480" s="45"/>
      <c r="Q1480" s="45"/>
      <c r="R1480" s="45"/>
      <c r="S1480" s="45"/>
      <c r="T1480" s="45"/>
      <c r="U1480" s="45"/>
      <c r="V1480" s="45"/>
      <c r="W1480" s="45"/>
      <c r="X1480" s="45"/>
    </row>
    <row r="1481" spans="1:24" ht="15" customHeight="1" thickTop="1" x14ac:dyDescent="0.2">
      <c r="A1481" s="45"/>
      <c r="B1481" s="309"/>
      <c r="C1481" s="309"/>
      <c r="D1481" s="288"/>
      <c r="E1481" s="288"/>
      <c r="F1481" s="314"/>
      <c r="G1481" s="301"/>
      <c r="H1481" s="288"/>
      <c r="I1481" s="309"/>
      <c r="J1481" s="288"/>
      <c r="K1481" s="288"/>
      <c r="N1481" s="45"/>
      <c r="O1481" s="45"/>
      <c r="P1481" s="45"/>
      <c r="Q1481" s="45"/>
      <c r="R1481" s="45"/>
      <c r="S1481" s="45"/>
      <c r="T1481" s="45"/>
      <c r="U1481" s="45"/>
      <c r="V1481" s="45"/>
      <c r="W1481" s="45"/>
      <c r="X1481" s="45"/>
    </row>
    <row r="1482" spans="1:24" ht="15" customHeight="1" thickTop="1" thickBot="1" x14ac:dyDescent="0.25">
      <c r="A1482" s="45"/>
      <c r="B1482" s="329" t="s">
        <v>2215</v>
      </c>
      <c r="C1482" s="319" t="s">
        <v>27</v>
      </c>
      <c r="D1482" s="282" t="s">
        <v>28</v>
      </c>
      <c r="E1482" s="282" t="s">
        <v>29</v>
      </c>
      <c r="F1482" s="310" t="s">
        <v>523</v>
      </c>
      <c r="G1482" s="298"/>
      <c r="H1482" s="283" t="s">
        <v>30</v>
      </c>
      <c r="I1482" s="319" t="s">
        <v>31</v>
      </c>
      <c r="J1482" s="284" t="s">
        <v>32</v>
      </c>
      <c r="K1482" s="284" t="s">
        <v>34</v>
      </c>
      <c r="N1482" s="45"/>
      <c r="O1482" s="45"/>
      <c r="P1482" s="45"/>
      <c r="Q1482" s="45"/>
      <c r="R1482" s="45"/>
      <c r="S1482" s="45"/>
      <c r="T1482" s="45"/>
      <c r="U1482" s="45"/>
      <c r="V1482" s="45"/>
      <c r="W1482" s="45"/>
      <c r="X1482" s="45"/>
    </row>
    <row r="1483" spans="1:24" ht="15" customHeight="1" thickTop="1" thickBot="1" x14ac:dyDescent="0.25">
      <c r="A1483" s="45"/>
      <c r="B1483" s="330" t="s">
        <v>524</v>
      </c>
      <c r="C1483" s="343" t="s">
        <v>1655</v>
      </c>
      <c r="D1483" s="285" t="s">
        <v>73</v>
      </c>
      <c r="E1483" s="285" t="s">
        <v>1656</v>
      </c>
      <c r="F1483" s="311" t="s">
        <v>539</v>
      </c>
      <c r="G1483" s="294"/>
      <c r="H1483" s="286" t="s">
        <v>52</v>
      </c>
      <c r="I1483" s="320">
        <v>1</v>
      </c>
      <c r="J1483" s="287">
        <f>SUM(K1484:K1486)</f>
        <v>174.93200000000002</v>
      </c>
      <c r="K1483" s="287">
        <f>J1483*I1483</f>
        <v>174.93200000000002</v>
      </c>
      <c r="N1483" s="45"/>
      <c r="O1483" s="45"/>
      <c r="P1483" s="45"/>
      <c r="Q1483" s="45"/>
      <c r="R1483" s="45"/>
      <c r="S1483" s="45"/>
      <c r="T1483" s="45"/>
      <c r="U1483" s="45"/>
      <c r="V1483" s="45"/>
      <c r="W1483" s="45"/>
      <c r="X1483" s="45"/>
    </row>
    <row r="1484" spans="1:24" ht="15" customHeight="1" thickTop="1" thickBot="1" x14ac:dyDescent="0.25">
      <c r="A1484" s="45"/>
      <c r="B1484" s="331" t="s">
        <v>535</v>
      </c>
      <c r="C1484" s="344">
        <v>88247</v>
      </c>
      <c r="D1484" s="271" t="s">
        <v>50</v>
      </c>
      <c r="E1484" s="271" t="s">
        <v>540</v>
      </c>
      <c r="F1484" s="312" t="s">
        <v>2641</v>
      </c>
      <c r="G1484" s="293"/>
      <c r="H1484" s="272" t="s">
        <v>533</v>
      </c>
      <c r="I1484" s="324">
        <v>0.6</v>
      </c>
      <c r="J1484" s="302">
        <f>VLOOKUP(C1484,COMPOSICAO!A:D,4,0)</f>
        <v>32.020000000000003</v>
      </c>
      <c r="K1484" s="289">
        <f>SUM(I1484*J1484)</f>
        <v>19.212</v>
      </c>
      <c r="N1484" s="45"/>
      <c r="O1484" s="45"/>
      <c r="P1484" s="45"/>
      <c r="Q1484" s="45"/>
      <c r="R1484" s="45"/>
      <c r="S1484" s="45"/>
      <c r="T1484" s="45"/>
      <c r="U1484" s="45"/>
      <c r="V1484" s="45"/>
      <c r="W1484" s="45"/>
      <c r="X1484" s="45"/>
    </row>
    <row r="1485" spans="1:24" ht="15" customHeight="1" thickTop="1" thickBot="1" x14ac:dyDescent="0.25">
      <c r="A1485" s="45"/>
      <c r="B1485" s="312" t="s">
        <v>535</v>
      </c>
      <c r="C1485" s="312">
        <v>88264</v>
      </c>
      <c r="D1485" s="293" t="s">
        <v>50</v>
      </c>
      <c r="E1485" s="293" t="s">
        <v>541</v>
      </c>
      <c r="F1485" s="312" t="s">
        <v>2641</v>
      </c>
      <c r="G1485" s="293"/>
      <c r="H1485" s="293" t="s">
        <v>533</v>
      </c>
      <c r="I1485" s="324">
        <v>0.6</v>
      </c>
      <c r="J1485" s="302">
        <f>VLOOKUP(C1485,COMPOSICAO!A:D,4,0)</f>
        <v>38.700000000000003</v>
      </c>
      <c r="K1485" s="289">
        <f>SUM(I1485*J1485)</f>
        <v>23.220000000000002</v>
      </c>
      <c r="N1485" s="45"/>
      <c r="O1485" s="45"/>
      <c r="P1485" s="45"/>
      <c r="Q1485" s="45"/>
      <c r="R1485" s="45"/>
      <c r="S1485" s="45"/>
      <c r="T1485" s="45"/>
      <c r="U1485" s="45"/>
      <c r="V1485" s="45"/>
      <c r="W1485" s="45"/>
      <c r="X1485" s="45"/>
    </row>
    <row r="1486" spans="1:24" ht="15" customHeight="1" thickTop="1" thickBot="1" x14ac:dyDescent="0.25">
      <c r="A1486" s="45"/>
      <c r="B1486" s="313" t="s">
        <v>525</v>
      </c>
      <c r="C1486" s="313">
        <v>39446</v>
      </c>
      <c r="D1486" s="295" t="s">
        <v>50</v>
      </c>
      <c r="E1486" s="295" t="s">
        <v>1878</v>
      </c>
      <c r="F1486" s="313" t="s">
        <v>1096</v>
      </c>
      <c r="G1486" s="295"/>
      <c r="H1486" s="295" t="s">
        <v>52</v>
      </c>
      <c r="I1486" s="325">
        <v>1</v>
      </c>
      <c r="J1486" s="303">
        <v>132.5</v>
      </c>
      <c r="K1486" s="290">
        <f>SUM(J1486*I1486)</f>
        <v>132.5</v>
      </c>
      <c r="N1486" s="45"/>
      <c r="O1486" s="45"/>
      <c r="P1486" s="45"/>
      <c r="Q1486" s="45"/>
      <c r="R1486" s="45"/>
      <c r="S1486" s="45"/>
      <c r="T1486" s="45"/>
      <c r="U1486" s="45"/>
      <c r="V1486" s="45"/>
      <c r="W1486" s="45"/>
      <c r="X1486" s="45"/>
    </row>
    <row r="1487" spans="1:24" ht="15" customHeight="1" thickTop="1" thickBot="1" x14ac:dyDescent="0.25">
      <c r="A1487" s="45"/>
      <c r="B1487" s="304"/>
      <c r="C1487" s="304"/>
      <c r="D1487" s="296"/>
      <c r="E1487" s="296"/>
      <c r="F1487" s="304" t="s">
        <v>527</v>
      </c>
      <c r="G1487" s="300"/>
      <c r="H1487" s="296" t="s">
        <v>528</v>
      </c>
      <c r="I1487" s="327">
        <v>0</v>
      </c>
      <c r="J1487" s="296" t="s">
        <v>529</v>
      </c>
      <c r="K1487" s="300"/>
      <c r="N1487" s="45"/>
      <c r="O1487" s="45"/>
      <c r="P1487" s="45"/>
      <c r="Q1487" s="45"/>
      <c r="R1487" s="45"/>
      <c r="S1487" s="45"/>
      <c r="T1487" s="45"/>
      <c r="U1487" s="45"/>
      <c r="V1487" s="45"/>
      <c r="W1487" s="45"/>
      <c r="X1487" s="45"/>
    </row>
    <row r="1488" spans="1:24" ht="15" customHeight="1" thickTop="1" thickBot="1" x14ac:dyDescent="0.25">
      <c r="A1488" s="45"/>
      <c r="B1488" s="304"/>
      <c r="C1488" s="304"/>
      <c r="D1488" s="296"/>
      <c r="E1488" s="296"/>
      <c r="F1488" s="304" t="s">
        <v>530</v>
      </c>
      <c r="G1488" s="300"/>
      <c r="H1488" s="296"/>
      <c r="I1488" s="304" t="s">
        <v>531</v>
      </c>
      <c r="J1488" s="296"/>
      <c r="K1488" s="300"/>
      <c r="N1488" s="45"/>
      <c r="O1488" s="45"/>
      <c r="P1488" s="45"/>
      <c r="Q1488" s="45"/>
      <c r="R1488" s="45"/>
      <c r="S1488" s="45"/>
      <c r="T1488" s="45"/>
      <c r="U1488" s="45"/>
      <c r="V1488" s="45"/>
      <c r="W1488" s="45"/>
      <c r="X1488" s="45"/>
    </row>
    <row r="1489" spans="1:24" ht="15" customHeight="1" x14ac:dyDescent="0.2">
      <c r="A1489" s="45"/>
      <c r="B1489" s="308" t="s">
        <v>1136</v>
      </c>
      <c r="C1489" s="308"/>
      <c r="D1489" s="297"/>
      <c r="E1489" s="297"/>
      <c r="F1489" s="308"/>
      <c r="G1489" s="297"/>
      <c r="H1489" s="297"/>
      <c r="I1489" s="308"/>
      <c r="J1489" s="297"/>
      <c r="K1489" s="297"/>
      <c r="N1489" s="45"/>
      <c r="O1489" s="45"/>
      <c r="P1489" s="45"/>
      <c r="Q1489" s="45"/>
      <c r="R1489" s="45"/>
      <c r="S1489" s="45"/>
      <c r="T1489" s="45"/>
      <c r="U1489" s="45"/>
      <c r="V1489" s="45"/>
      <c r="W1489" s="45"/>
      <c r="X1489" s="45"/>
    </row>
    <row r="1490" spans="1:24" ht="15" customHeight="1" thickBot="1" x14ac:dyDescent="0.25">
      <c r="A1490" s="45"/>
      <c r="B1490" s="304" t="s">
        <v>1879</v>
      </c>
      <c r="C1490" s="304"/>
      <c r="D1490" s="304"/>
      <c r="E1490" s="304"/>
      <c r="F1490" s="304"/>
      <c r="G1490" s="304"/>
      <c r="H1490" s="304"/>
      <c r="I1490" s="304"/>
      <c r="J1490" s="304"/>
      <c r="K1490" s="304"/>
      <c r="N1490" s="45"/>
      <c r="O1490" s="45"/>
      <c r="P1490" s="45"/>
      <c r="Q1490" s="45"/>
      <c r="R1490" s="45"/>
      <c r="S1490" s="45"/>
      <c r="T1490" s="45"/>
      <c r="U1490" s="45"/>
      <c r="V1490" s="45"/>
      <c r="W1490" s="45"/>
      <c r="X1490" s="45"/>
    </row>
    <row r="1491" spans="1:24" ht="15" customHeight="1" thickTop="1" x14ac:dyDescent="0.2">
      <c r="A1491" s="45"/>
      <c r="B1491" s="309"/>
      <c r="C1491" s="309"/>
      <c r="D1491" s="288"/>
      <c r="E1491" s="288"/>
      <c r="F1491" s="314"/>
      <c r="G1491" s="301"/>
      <c r="H1491" s="288"/>
      <c r="I1491" s="309"/>
      <c r="J1491" s="288"/>
      <c r="K1491" s="288"/>
      <c r="N1491" s="45"/>
      <c r="O1491" s="45"/>
      <c r="P1491" s="45"/>
      <c r="Q1491" s="45"/>
      <c r="R1491" s="45"/>
      <c r="S1491" s="45"/>
      <c r="T1491" s="45"/>
      <c r="U1491" s="45"/>
      <c r="V1491" s="45"/>
      <c r="W1491" s="45"/>
      <c r="X1491" s="45"/>
    </row>
    <row r="1492" spans="1:24" ht="15" customHeight="1" thickTop="1" thickBot="1" x14ac:dyDescent="0.25">
      <c r="A1492" s="45"/>
      <c r="B1492" s="329" t="s">
        <v>2216</v>
      </c>
      <c r="C1492" s="319" t="s">
        <v>27</v>
      </c>
      <c r="D1492" s="282" t="s">
        <v>28</v>
      </c>
      <c r="E1492" s="282" t="s">
        <v>29</v>
      </c>
      <c r="F1492" s="310" t="s">
        <v>523</v>
      </c>
      <c r="G1492" s="298"/>
      <c r="H1492" s="283" t="s">
        <v>30</v>
      </c>
      <c r="I1492" s="319" t="s">
        <v>31</v>
      </c>
      <c r="J1492" s="284" t="s">
        <v>32</v>
      </c>
      <c r="K1492" s="284" t="s">
        <v>34</v>
      </c>
      <c r="N1492" s="45"/>
      <c r="O1492" s="45"/>
      <c r="P1492" s="45"/>
      <c r="Q1492" s="45"/>
      <c r="R1492" s="45"/>
      <c r="S1492" s="45"/>
      <c r="T1492" s="45"/>
      <c r="U1492" s="45"/>
      <c r="V1492" s="45"/>
      <c r="W1492" s="45"/>
      <c r="X1492" s="45"/>
    </row>
    <row r="1493" spans="1:24" ht="15" customHeight="1" thickTop="1" thickBot="1" x14ac:dyDescent="0.25">
      <c r="A1493" s="45"/>
      <c r="B1493" s="330" t="s">
        <v>524</v>
      </c>
      <c r="C1493" s="343" t="s">
        <v>1657</v>
      </c>
      <c r="D1493" s="285" t="s">
        <v>73</v>
      </c>
      <c r="E1493" s="285" t="s">
        <v>1658</v>
      </c>
      <c r="F1493" s="311" t="s">
        <v>539</v>
      </c>
      <c r="G1493" s="294"/>
      <c r="H1493" s="286" t="s">
        <v>52</v>
      </c>
      <c r="I1493" s="320">
        <v>1</v>
      </c>
      <c r="J1493" s="287">
        <f>SUM(K1494:K1496)</f>
        <v>327.49151999999998</v>
      </c>
      <c r="K1493" s="287">
        <f>J1493*I1493</f>
        <v>327.49151999999998</v>
      </c>
      <c r="N1493" s="45"/>
      <c r="O1493" s="45"/>
      <c r="P1493" s="45"/>
      <c r="Q1493" s="45"/>
      <c r="R1493" s="45"/>
      <c r="S1493" s="45"/>
      <c r="T1493" s="45"/>
      <c r="U1493" s="45"/>
      <c r="V1493" s="45"/>
      <c r="W1493" s="45"/>
      <c r="X1493" s="45"/>
    </row>
    <row r="1494" spans="1:24" ht="15" customHeight="1" thickTop="1" thickBot="1" x14ac:dyDescent="0.25">
      <c r="A1494" s="45"/>
      <c r="B1494" s="331" t="s">
        <v>535</v>
      </c>
      <c r="C1494" s="344">
        <v>88264</v>
      </c>
      <c r="D1494" s="271" t="s">
        <v>50</v>
      </c>
      <c r="E1494" s="271" t="s">
        <v>541</v>
      </c>
      <c r="F1494" s="312" t="s">
        <v>2641</v>
      </c>
      <c r="G1494" s="293"/>
      <c r="H1494" s="272" t="s">
        <v>533</v>
      </c>
      <c r="I1494" s="321">
        <v>0.51600000000000001</v>
      </c>
      <c r="J1494" s="302">
        <f>VLOOKUP(C1494,COMPOSICAO!A:D,4,0)</f>
        <v>38.700000000000003</v>
      </c>
      <c r="K1494" s="289">
        <f>SUM(I1494*J1494)</f>
        <v>19.969200000000001</v>
      </c>
      <c r="N1494" s="45"/>
      <c r="O1494" s="45"/>
      <c r="P1494" s="45"/>
      <c r="Q1494" s="45"/>
      <c r="R1494" s="45"/>
      <c r="S1494" s="45"/>
      <c r="T1494" s="45"/>
      <c r="U1494" s="45"/>
      <c r="V1494" s="45"/>
      <c r="W1494" s="45"/>
      <c r="X1494" s="45"/>
    </row>
    <row r="1495" spans="1:24" ht="15" customHeight="1" thickTop="1" thickBot="1" x14ac:dyDescent="0.25">
      <c r="A1495" s="45"/>
      <c r="B1495" s="331" t="s">
        <v>535</v>
      </c>
      <c r="C1495" s="344">
        <v>88247</v>
      </c>
      <c r="D1495" s="271" t="s">
        <v>50</v>
      </c>
      <c r="E1495" s="271" t="s">
        <v>540</v>
      </c>
      <c r="F1495" s="312" t="s">
        <v>2641</v>
      </c>
      <c r="G1495" s="293"/>
      <c r="H1495" s="272" t="s">
        <v>533</v>
      </c>
      <c r="I1495" s="321">
        <v>0.51600000000000001</v>
      </c>
      <c r="J1495" s="302">
        <f>VLOOKUP(C1495,COMPOSICAO!A:D,4,0)</f>
        <v>32.020000000000003</v>
      </c>
      <c r="K1495" s="289">
        <f>SUM(I1495*J1495)</f>
        <v>16.522320000000001</v>
      </c>
      <c r="N1495" s="45"/>
      <c r="O1495" s="45"/>
      <c r="P1495" s="45"/>
      <c r="Q1495" s="45"/>
      <c r="R1495" s="45"/>
      <c r="S1495" s="45"/>
      <c r="T1495" s="45"/>
      <c r="U1495" s="45"/>
      <c r="V1495" s="45"/>
      <c r="W1495" s="45"/>
      <c r="X1495" s="45"/>
    </row>
    <row r="1496" spans="1:24" ht="15" customHeight="1" thickTop="1" thickBot="1" x14ac:dyDescent="0.25">
      <c r="A1496" s="45"/>
      <c r="B1496" s="332" t="s">
        <v>525</v>
      </c>
      <c r="C1496" s="345">
        <v>2418</v>
      </c>
      <c r="D1496" s="274" t="s">
        <v>46</v>
      </c>
      <c r="E1496" s="274" t="s">
        <v>1880</v>
      </c>
      <c r="F1496" s="313" t="s">
        <v>1096</v>
      </c>
      <c r="G1496" s="295"/>
      <c r="H1496" s="275" t="s">
        <v>52</v>
      </c>
      <c r="I1496" s="322">
        <v>1</v>
      </c>
      <c r="J1496" s="290">
        <v>291</v>
      </c>
      <c r="K1496" s="290">
        <f>SUM(J1496*I1496)</f>
        <v>291</v>
      </c>
      <c r="N1496" s="45"/>
      <c r="O1496" s="45"/>
      <c r="P1496" s="45"/>
      <c r="Q1496" s="45"/>
      <c r="R1496" s="45"/>
      <c r="S1496" s="45"/>
      <c r="T1496" s="45"/>
      <c r="U1496" s="45"/>
      <c r="V1496" s="45"/>
      <c r="W1496" s="45"/>
      <c r="X1496" s="45"/>
    </row>
    <row r="1497" spans="1:24" ht="15" customHeight="1" thickTop="1" thickBot="1" x14ac:dyDescent="0.25">
      <c r="A1497" s="45"/>
      <c r="B1497" s="307"/>
      <c r="C1497" s="307"/>
      <c r="D1497" s="291"/>
      <c r="E1497" s="291"/>
      <c r="F1497" s="304" t="s">
        <v>527</v>
      </c>
      <c r="G1497" s="300"/>
      <c r="H1497" s="291" t="s">
        <v>528</v>
      </c>
      <c r="I1497" s="327">
        <v>0</v>
      </c>
      <c r="J1497" s="296" t="s">
        <v>529</v>
      </c>
      <c r="K1497" s="292"/>
      <c r="N1497" s="45"/>
      <c r="O1497" s="45"/>
      <c r="P1497" s="45"/>
      <c r="Q1497" s="45"/>
      <c r="R1497" s="45"/>
      <c r="S1497" s="45"/>
      <c r="T1497" s="45"/>
      <c r="U1497" s="45"/>
      <c r="V1497" s="45"/>
      <c r="W1497" s="45"/>
      <c r="X1497" s="45"/>
    </row>
    <row r="1498" spans="1:24" ht="15" customHeight="1" thickTop="1" thickBot="1" x14ac:dyDescent="0.25">
      <c r="A1498" s="45"/>
      <c r="B1498" s="307"/>
      <c r="C1498" s="307"/>
      <c r="D1498" s="291"/>
      <c r="E1498" s="291"/>
      <c r="F1498" s="307" t="s">
        <v>530</v>
      </c>
      <c r="G1498" s="292"/>
      <c r="H1498" s="291"/>
      <c r="I1498" s="304" t="s">
        <v>531</v>
      </c>
      <c r="J1498" s="296"/>
      <c r="K1498" s="292"/>
      <c r="N1498" s="45"/>
      <c r="O1498" s="45"/>
      <c r="P1498" s="45"/>
      <c r="Q1498" s="45"/>
      <c r="R1498" s="45"/>
      <c r="S1498" s="45"/>
      <c r="T1498" s="45"/>
      <c r="U1498" s="45"/>
      <c r="V1498" s="45"/>
      <c r="W1498" s="45"/>
      <c r="X1498" s="45"/>
    </row>
    <row r="1499" spans="1:24" ht="15" customHeight="1" x14ac:dyDescent="0.2">
      <c r="A1499" s="45"/>
      <c r="B1499" s="308" t="s">
        <v>1136</v>
      </c>
      <c r="C1499" s="308"/>
      <c r="D1499" s="297"/>
      <c r="E1499" s="297"/>
      <c r="F1499" s="308"/>
      <c r="G1499" s="297"/>
      <c r="H1499" s="297"/>
      <c r="I1499" s="308"/>
      <c r="J1499" s="297"/>
      <c r="K1499" s="297"/>
      <c r="N1499" s="45"/>
      <c r="O1499" s="45"/>
      <c r="P1499" s="45"/>
      <c r="Q1499" s="45"/>
      <c r="R1499" s="45"/>
      <c r="S1499" s="45"/>
      <c r="T1499" s="45"/>
      <c r="U1499" s="45"/>
      <c r="V1499" s="45"/>
      <c r="W1499" s="45"/>
      <c r="X1499" s="45"/>
    </row>
    <row r="1500" spans="1:24" ht="15" customHeight="1" thickBot="1" x14ac:dyDescent="0.25">
      <c r="A1500" s="45"/>
      <c r="B1500" s="304" t="s">
        <v>1881</v>
      </c>
      <c r="C1500" s="304"/>
      <c r="D1500" s="304"/>
      <c r="E1500" s="304"/>
      <c r="F1500" s="304"/>
      <c r="G1500" s="304"/>
      <c r="H1500" s="304"/>
      <c r="I1500" s="304"/>
      <c r="J1500" s="304"/>
      <c r="K1500" s="304"/>
      <c r="N1500" s="45"/>
      <c r="O1500" s="45"/>
      <c r="P1500" s="45"/>
      <c r="Q1500" s="45"/>
      <c r="R1500" s="45"/>
      <c r="S1500" s="45"/>
      <c r="T1500" s="45"/>
      <c r="U1500" s="45"/>
      <c r="V1500" s="45"/>
      <c r="W1500" s="45"/>
      <c r="X1500" s="45"/>
    </row>
    <row r="1501" spans="1:24" ht="15" customHeight="1" thickTop="1" x14ac:dyDescent="0.2">
      <c r="A1501" s="45"/>
      <c r="B1501" s="309"/>
      <c r="C1501" s="309"/>
      <c r="D1501" s="288"/>
      <c r="E1501" s="288"/>
      <c r="F1501" s="314"/>
      <c r="G1501" s="301"/>
      <c r="H1501" s="288"/>
      <c r="I1501" s="309"/>
      <c r="J1501" s="288"/>
      <c r="K1501" s="288"/>
      <c r="N1501" s="45"/>
      <c r="O1501" s="45"/>
      <c r="P1501" s="45"/>
      <c r="Q1501" s="45"/>
      <c r="R1501" s="45"/>
      <c r="S1501" s="45"/>
      <c r="T1501" s="45"/>
      <c r="U1501" s="45"/>
      <c r="V1501" s="45"/>
      <c r="W1501" s="45"/>
      <c r="X1501" s="45"/>
    </row>
    <row r="1502" spans="1:24" ht="15" customHeight="1" thickTop="1" thickBot="1" x14ac:dyDescent="0.25">
      <c r="A1502" s="45"/>
      <c r="B1502" s="329" t="s">
        <v>2217</v>
      </c>
      <c r="C1502" s="319" t="s">
        <v>27</v>
      </c>
      <c r="D1502" s="282" t="s">
        <v>28</v>
      </c>
      <c r="E1502" s="282" t="s">
        <v>29</v>
      </c>
      <c r="F1502" s="310" t="s">
        <v>523</v>
      </c>
      <c r="G1502" s="298"/>
      <c r="H1502" s="283" t="s">
        <v>30</v>
      </c>
      <c r="I1502" s="319" t="s">
        <v>31</v>
      </c>
      <c r="J1502" s="284" t="s">
        <v>32</v>
      </c>
      <c r="K1502" s="284" t="s">
        <v>34</v>
      </c>
      <c r="N1502" s="45"/>
      <c r="O1502" s="45"/>
      <c r="P1502" s="45"/>
      <c r="Q1502" s="45"/>
      <c r="R1502" s="45"/>
      <c r="S1502" s="45"/>
      <c r="T1502" s="45"/>
      <c r="U1502" s="45"/>
      <c r="V1502" s="45"/>
      <c r="W1502" s="45"/>
      <c r="X1502" s="45"/>
    </row>
    <row r="1503" spans="1:24" ht="15" customHeight="1" thickTop="1" thickBot="1" x14ac:dyDescent="0.25">
      <c r="A1503" s="45"/>
      <c r="B1503" s="330" t="s">
        <v>524</v>
      </c>
      <c r="C1503" s="343" t="s">
        <v>1038</v>
      </c>
      <c r="D1503" s="285" t="s">
        <v>73</v>
      </c>
      <c r="E1503" s="285" t="s">
        <v>1039</v>
      </c>
      <c r="F1503" s="311" t="s">
        <v>539</v>
      </c>
      <c r="G1503" s="294"/>
      <c r="H1503" s="286" t="s">
        <v>52</v>
      </c>
      <c r="I1503" s="320">
        <v>1</v>
      </c>
      <c r="J1503" s="287">
        <f>SUM(K1504:K1506)</f>
        <v>335.79599999999999</v>
      </c>
      <c r="K1503" s="287">
        <f>J1503*I1503</f>
        <v>335.79599999999999</v>
      </c>
      <c r="N1503" s="45"/>
      <c r="O1503" s="45"/>
      <c r="P1503" s="45"/>
      <c r="Q1503" s="45"/>
      <c r="R1503" s="45"/>
      <c r="S1503" s="45"/>
      <c r="T1503" s="45"/>
      <c r="U1503" s="45"/>
      <c r="V1503" s="45"/>
      <c r="W1503" s="45"/>
      <c r="X1503" s="45"/>
    </row>
    <row r="1504" spans="1:24" ht="15" customHeight="1" thickTop="1" thickBot="1" x14ac:dyDescent="0.25">
      <c r="A1504" s="45"/>
      <c r="B1504" s="331" t="s">
        <v>535</v>
      </c>
      <c r="C1504" s="344">
        <v>88264</v>
      </c>
      <c r="D1504" s="271" t="s">
        <v>50</v>
      </c>
      <c r="E1504" s="271" t="s">
        <v>541</v>
      </c>
      <c r="F1504" s="312" t="s">
        <v>2641</v>
      </c>
      <c r="G1504" s="293"/>
      <c r="H1504" s="272" t="s">
        <v>533</v>
      </c>
      <c r="I1504" s="321">
        <v>0.6</v>
      </c>
      <c r="J1504" s="302">
        <f>VLOOKUP(C1504,COMPOSICAO!A:D,4,0)</f>
        <v>38.700000000000003</v>
      </c>
      <c r="K1504" s="289">
        <f>SUM(I1504*J1504)</f>
        <v>23.220000000000002</v>
      </c>
      <c r="N1504" s="45"/>
      <c r="O1504" s="45"/>
      <c r="P1504" s="45"/>
      <c r="Q1504" s="45"/>
      <c r="R1504" s="45"/>
      <c r="S1504" s="45"/>
      <c r="T1504" s="45"/>
      <c r="U1504" s="45"/>
      <c r="V1504" s="45"/>
      <c r="W1504" s="45"/>
      <c r="X1504" s="45"/>
    </row>
    <row r="1505" spans="1:24" ht="15" customHeight="1" thickTop="1" thickBot="1" x14ac:dyDescent="0.25">
      <c r="A1505" s="45"/>
      <c r="B1505" s="331" t="s">
        <v>535</v>
      </c>
      <c r="C1505" s="344">
        <v>88316</v>
      </c>
      <c r="D1505" s="271" t="s">
        <v>50</v>
      </c>
      <c r="E1505" s="271" t="s">
        <v>543</v>
      </c>
      <c r="F1505" s="312" t="s">
        <v>2641</v>
      </c>
      <c r="G1505" s="293"/>
      <c r="H1505" s="272" t="s">
        <v>533</v>
      </c>
      <c r="I1505" s="321">
        <v>0.6</v>
      </c>
      <c r="J1505" s="302">
        <f>VLOOKUP(C1505,COMPOSICAO!A:D,4,0)</f>
        <v>30.51</v>
      </c>
      <c r="K1505" s="289">
        <f>SUM(I1505*J1505)</f>
        <v>18.306000000000001</v>
      </c>
      <c r="N1505" s="45"/>
      <c r="O1505" s="45"/>
      <c r="P1505" s="45"/>
      <c r="Q1505" s="45"/>
      <c r="R1505" s="45"/>
      <c r="S1505" s="45"/>
      <c r="T1505" s="45"/>
      <c r="U1505" s="45"/>
      <c r="V1505" s="45"/>
      <c r="W1505" s="45"/>
      <c r="X1505" s="45"/>
    </row>
    <row r="1506" spans="1:24" ht="15" customHeight="1" thickTop="1" thickBot="1" x14ac:dyDescent="0.25">
      <c r="A1506" s="45"/>
      <c r="B1506" s="332" t="s">
        <v>525</v>
      </c>
      <c r="C1506" s="345">
        <v>39449</v>
      </c>
      <c r="D1506" s="274" t="s">
        <v>50</v>
      </c>
      <c r="E1506" s="274" t="s">
        <v>1125</v>
      </c>
      <c r="F1506" s="313" t="s">
        <v>1096</v>
      </c>
      <c r="G1506" s="295"/>
      <c r="H1506" s="275" t="s">
        <v>52</v>
      </c>
      <c r="I1506" s="325">
        <v>1</v>
      </c>
      <c r="J1506" s="303">
        <v>294.27</v>
      </c>
      <c r="K1506" s="290">
        <f>SUM(J1506*I1506)</f>
        <v>294.27</v>
      </c>
      <c r="N1506" s="45"/>
      <c r="O1506" s="45"/>
      <c r="P1506" s="45"/>
      <c r="Q1506" s="45"/>
      <c r="R1506" s="45"/>
      <c r="S1506" s="45"/>
      <c r="T1506" s="45"/>
      <c r="U1506" s="45"/>
      <c r="V1506" s="45"/>
      <c r="W1506" s="45"/>
      <c r="X1506" s="45"/>
    </row>
    <row r="1507" spans="1:24" ht="15" customHeight="1" thickTop="1" thickBot="1" x14ac:dyDescent="0.25">
      <c r="A1507" s="45"/>
      <c r="B1507" s="307"/>
      <c r="C1507" s="307"/>
      <c r="D1507" s="291"/>
      <c r="E1507" s="291"/>
      <c r="F1507" s="307" t="s">
        <v>527</v>
      </c>
      <c r="G1507" s="292"/>
      <c r="H1507" s="291" t="s">
        <v>528</v>
      </c>
      <c r="I1507" s="323">
        <v>0</v>
      </c>
      <c r="J1507" s="291" t="s">
        <v>529</v>
      </c>
      <c r="K1507" s="292"/>
      <c r="N1507" s="45"/>
      <c r="O1507" s="45"/>
      <c r="P1507" s="45"/>
      <c r="Q1507" s="45"/>
      <c r="R1507" s="45"/>
      <c r="S1507" s="45"/>
      <c r="T1507" s="45"/>
      <c r="U1507" s="45"/>
      <c r="V1507" s="45"/>
      <c r="W1507" s="45"/>
      <c r="X1507" s="45"/>
    </row>
    <row r="1508" spans="1:24" ht="15" customHeight="1" thickTop="1" thickBot="1" x14ac:dyDescent="0.25">
      <c r="A1508" s="45"/>
      <c r="B1508" s="307"/>
      <c r="C1508" s="307"/>
      <c r="D1508" s="291"/>
      <c r="E1508" s="291"/>
      <c r="F1508" s="304" t="s">
        <v>530</v>
      </c>
      <c r="G1508" s="300"/>
      <c r="H1508" s="291"/>
      <c r="I1508" s="304" t="s">
        <v>531</v>
      </c>
      <c r="J1508" s="296"/>
      <c r="K1508" s="292"/>
      <c r="N1508" s="45"/>
      <c r="O1508" s="45"/>
      <c r="P1508" s="45"/>
      <c r="Q1508" s="45"/>
      <c r="R1508" s="45"/>
      <c r="S1508" s="45"/>
      <c r="T1508" s="45"/>
      <c r="U1508" s="45"/>
      <c r="V1508" s="45"/>
      <c r="W1508" s="45"/>
      <c r="X1508" s="45"/>
    </row>
    <row r="1509" spans="1:24" ht="15" customHeight="1" x14ac:dyDescent="0.2">
      <c r="A1509" s="45"/>
      <c r="B1509" s="308" t="s">
        <v>1136</v>
      </c>
      <c r="C1509" s="308"/>
      <c r="D1509" s="297"/>
      <c r="E1509" s="297"/>
      <c r="F1509" s="308"/>
      <c r="G1509" s="297"/>
      <c r="H1509" s="297"/>
      <c r="I1509" s="308"/>
      <c r="J1509" s="297"/>
      <c r="K1509" s="297"/>
      <c r="N1509" s="45"/>
      <c r="O1509" s="45"/>
      <c r="P1509" s="45"/>
      <c r="Q1509" s="45"/>
      <c r="R1509" s="45"/>
      <c r="S1509" s="45"/>
      <c r="T1509" s="45"/>
      <c r="U1509" s="45"/>
      <c r="V1509" s="45"/>
      <c r="W1509" s="45"/>
      <c r="X1509" s="45"/>
    </row>
    <row r="1510" spans="1:24" ht="15" customHeight="1" thickBot="1" x14ac:dyDescent="0.25">
      <c r="A1510" s="45"/>
      <c r="B1510" s="304" t="s">
        <v>1206</v>
      </c>
      <c r="C1510" s="304"/>
      <c r="D1510" s="304"/>
      <c r="E1510" s="304"/>
      <c r="F1510" s="304"/>
      <c r="G1510" s="304"/>
      <c r="H1510" s="304"/>
      <c r="I1510" s="304"/>
      <c r="J1510" s="304"/>
      <c r="K1510" s="304"/>
      <c r="N1510" s="45"/>
      <c r="O1510" s="45"/>
      <c r="P1510" s="45"/>
      <c r="Q1510" s="45"/>
      <c r="R1510" s="45"/>
      <c r="S1510" s="45"/>
      <c r="T1510" s="45"/>
      <c r="U1510" s="45"/>
      <c r="V1510" s="45"/>
      <c r="W1510" s="45"/>
      <c r="X1510" s="45"/>
    </row>
    <row r="1511" spans="1:24" ht="15" customHeight="1" thickTop="1" x14ac:dyDescent="0.2">
      <c r="A1511" s="45"/>
      <c r="B1511" s="309"/>
      <c r="C1511" s="309"/>
      <c r="D1511" s="288"/>
      <c r="E1511" s="288"/>
      <c r="F1511" s="314"/>
      <c r="G1511" s="301"/>
      <c r="H1511" s="288"/>
      <c r="I1511" s="309"/>
      <c r="J1511" s="288"/>
      <c r="K1511" s="288"/>
      <c r="N1511" s="45"/>
      <c r="O1511" s="45"/>
      <c r="P1511" s="45"/>
      <c r="Q1511" s="45"/>
      <c r="R1511" s="45"/>
      <c r="S1511" s="45"/>
      <c r="T1511" s="45"/>
      <c r="U1511" s="45"/>
      <c r="V1511" s="45"/>
      <c r="W1511" s="45"/>
      <c r="X1511" s="45"/>
    </row>
    <row r="1512" spans="1:24" ht="15" customHeight="1" thickTop="1" thickBot="1" x14ac:dyDescent="0.25">
      <c r="A1512" s="45"/>
      <c r="B1512" s="329" t="s">
        <v>2218</v>
      </c>
      <c r="C1512" s="319" t="s">
        <v>27</v>
      </c>
      <c r="D1512" s="282" t="s">
        <v>28</v>
      </c>
      <c r="E1512" s="282" t="s">
        <v>29</v>
      </c>
      <c r="F1512" s="310" t="s">
        <v>523</v>
      </c>
      <c r="G1512" s="298"/>
      <c r="H1512" s="283" t="s">
        <v>30</v>
      </c>
      <c r="I1512" s="319" t="s">
        <v>31</v>
      </c>
      <c r="J1512" s="284" t="s">
        <v>32</v>
      </c>
      <c r="K1512" s="284" t="s">
        <v>34</v>
      </c>
      <c r="N1512" s="45"/>
      <c r="O1512" s="45"/>
      <c r="P1512" s="45"/>
      <c r="Q1512" s="45"/>
      <c r="R1512" s="45"/>
      <c r="S1512" s="45"/>
      <c r="T1512" s="45"/>
      <c r="U1512" s="45"/>
      <c r="V1512" s="45"/>
      <c r="W1512" s="45"/>
      <c r="X1512" s="45"/>
    </row>
    <row r="1513" spans="1:24" ht="15" customHeight="1" thickTop="1" thickBot="1" x14ac:dyDescent="0.25">
      <c r="A1513" s="45"/>
      <c r="B1513" s="330" t="s">
        <v>524</v>
      </c>
      <c r="C1513" s="343" t="s">
        <v>1064</v>
      </c>
      <c r="D1513" s="285" t="s">
        <v>73</v>
      </c>
      <c r="E1513" s="285" t="s">
        <v>819</v>
      </c>
      <c r="F1513" s="311" t="s">
        <v>539</v>
      </c>
      <c r="G1513" s="294"/>
      <c r="H1513" s="286" t="s">
        <v>52</v>
      </c>
      <c r="I1513" s="326">
        <v>1</v>
      </c>
      <c r="J1513" s="287">
        <f>SUM(K1514:K1516)</f>
        <v>16.961600000000001</v>
      </c>
      <c r="K1513" s="287">
        <f>J1513*I1513</f>
        <v>16.961600000000001</v>
      </c>
      <c r="N1513" s="45"/>
      <c r="O1513" s="45"/>
      <c r="P1513" s="45"/>
      <c r="Q1513" s="45"/>
      <c r="R1513" s="45"/>
      <c r="S1513" s="45"/>
      <c r="T1513" s="45"/>
      <c r="U1513" s="45"/>
      <c r="V1513" s="45"/>
      <c r="W1513" s="45"/>
      <c r="X1513" s="45"/>
    </row>
    <row r="1514" spans="1:24" ht="15" customHeight="1" thickTop="1" thickBot="1" x14ac:dyDescent="0.25">
      <c r="A1514" s="45"/>
      <c r="B1514" s="331" t="s">
        <v>535</v>
      </c>
      <c r="C1514" s="344">
        <v>88247</v>
      </c>
      <c r="D1514" s="271" t="s">
        <v>50</v>
      </c>
      <c r="E1514" s="271" t="s">
        <v>540</v>
      </c>
      <c r="F1514" s="312" t="s">
        <v>2641</v>
      </c>
      <c r="G1514" s="293"/>
      <c r="H1514" s="272" t="s">
        <v>533</v>
      </c>
      <c r="I1514" s="321">
        <v>0.155</v>
      </c>
      <c r="J1514" s="302">
        <f>VLOOKUP(C1514,COMPOSICAO!A:D,4,0)</f>
        <v>32.020000000000003</v>
      </c>
      <c r="K1514" s="289">
        <f>SUM(I1514*J1514)</f>
        <v>4.9631000000000007</v>
      </c>
      <c r="N1514" s="45"/>
      <c r="O1514" s="45"/>
      <c r="P1514" s="45"/>
      <c r="Q1514" s="45"/>
      <c r="R1514" s="45"/>
      <c r="S1514" s="45"/>
      <c r="T1514" s="45"/>
      <c r="U1514" s="45"/>
      <c r="V1514" s="45"/>
      <c r="W1514" s="45"/>
      <c r="X1514" s="45"/>
    </row>
    <row r="1515" spans="1:24" ht="15" customHeight="1" thickTop="1" thickBot="1" x14ac:dyDescent="0.25">
      <c r="A1515" s="45"/>
      <c r="B1515" s="331" t="s">
        <v>535</v>
      </c>
      <c r="C1515" s="344">
        <v>88264</v>
      </c>
      <c r="D1515" s="271" t="s">
        <v>50</v>
      </c>
      <c r="E1515" s="271" t="s">
        <v>541</v>
      </c>
      <c r="F1515" s="312" t="s">
        <v>2641</v>
      </c>
      <c r="G1515" s="293"/>
      <c r="H1515" s="272" t="s">
        <v>533</v>
      </c>
      <c r="I1515" s="324">
        <v>0.155</v>
      </c>
      <c r="J1515" s="302">
        <f>VLOOKUP(C1515,COMPOSICAO!A:D,4,0)</f>
        <v>38.700000000000003</v>
      </c>
      <c r="K1515" s="289">
        <f>SUM(I1515*J1515)</f>
        <v>5.9985000000000008</v>
      </c>
      <c r="N1515" s="45"/>
      <c r="O1515" s="45"/>
      <c r="P1515" s="45"/>
      <c r="Q1515" s="45"/>
      <c r="R1515" s="45"/>
      <c r="S1515" s="45"/>
      <c r="T1515" s="45"/>
      <c r="U1515" s="45"/>
      <c r="V1515" s="45"/>
      <c r="W1515" s="45"/>
      <c r="X1515" s="45"/>
    </row>
    <row r="1516" spans="1:24" ht="15" customHeight="1" thickTop="1" thickBot="1" x14ac:dyDescent="0.25">
      <c r="A1516" s="45"/>
      <c r="B1516" s="332" t="s">
        <v>525</v>
      </c>
      <c r="C1516" s="345">
        <v>34533</v>
      </c>
      <c r="D1516" s="274" t="s">
        <v>46</v>
      </c>
      <c r="E1516" s="274" t="s">
        <v>853</v>
      </c>
      <c r="F1516" s="313" t="s">
        <v>1096</v>
      </c>
      <c r="G1516" s="295"/>
      <c r="H1516" s="275" t="s">
        <v>52</v>
      </c>
      <c r="I1516" s="322">
        <v>1</v>
      </c>
      <c r="J1516" s="290">
        <v>6</v>
      </c>
      <c r="K1516" s="290">
        <f>SUM(J1516*I1516)</f>
        <v>6</v>
      </c>
      <c r="N1516" s="45"/>
      <c r="O1516" s="45"/>
      <c r="P1516" s="45"/>
      <c r="Q1516" s="45"/>
      <c r="R1516" s="45"/>
      <c r="S1516" s="45"/>
      <c r="T1516" s="45"/>
      <c r="U1516" s="45"/>
      <c r="V1516" s="45"/>
      <c r="W1516" s="45"/>
      <c r="X1516" s="45"/>
    </row>
    <row r="1517" spans="1:24" ht="15" customHeight="1" thickTop="1" thickBot="1" x14ac:dyDescent="0.25">
      <c r="A1517" s="45"/>
      <c r="B1517" s="307"/>
      <c r="C1517" s="307"/>
      <c r="D1517" s="291"/>
      <c r="E1517" s="291"/>
      <c r="F1517" s="304" t="s">
        <v>527</v>
      </c>
      <c r="G1517" s="300"/>
      <c r="H1517" s="291" t="s">
        <v>528</v>
      </c>
      <c r="I1517" s="323">
        <v>0</v>
      </c>
      <c r="J1517" s="291" t="s">
        <v>529</v>
      </c>
      <c r="K1517" s="292"/>
      <c r="N1517" s="45"/>
      <c r="O1517" s="45"/>
      <c r="P1517" s="45"/>
      <c r="Q1517" s="45"/>
      <c r="R1517" s="45"/>
      <c r="S1517" s="45"/>
      <c r="T1517" s="45"/>
      <c r="U1517" s="45"/>
      <c r="V1517" s="45"/>
      <c r="W1517" s="45"/>
      <c r="X1517" s="45"/>
    </row>
    <row r="1518" spans="1:24" ht="15" customHeight="1" thickTop="1" thickBot="1" x14ac:dyDescent="0.25">
      <c r="A1518" s="45"/>
      <c r="B1518" s="307"/>
      <c r="C1518" s="307"/>
      <c r="D1518" s="291"/>
      <c r="E1518" s="291"/>
      <c r="F1518" s="304" t="s">
        <v>530</v>
      </c>
      <c r="G1518" s="300"/>
      <c r="H1518" s="291"/>
      <c r="I1518" s="304" t="s">
        <v>531</v>
      </c>
      <c r="J1518" s="296"/>
      <c r="K1518" s="292"/>
      <c r="N1518" s="45"/>
      <c r="O1518" s="45"/>
      <c r="P1518" s="45"/>
      <c r="Q1518" s="45"/>
      <c r="R1518" s="45"/>
      <c r="S1518" s="45"/>
      <c r="T1518" s="45"/>
      <c r="U1518" s="45"/>
      <c r="V1518" s="45"/>
      <c r="W1518" s="45"/>
      <c r="X1518" s="45"/>
    </row>
    <row r="1519" spans="1:24" ht="15" customHeight="1" x14ac:dyDescent="0.2">
      <c r="A1519" s="45"/>
      <c r="B1519" s="308" t="s">
        <v>1136</v>
      </c>
      <c r="C1519" s="308"/>
      <c r="D1519" s="297"/>
      <c r="E1519" s="297"/>
      <c r="F1519" s="308"/>
      <c r="G1519" s="297"/>
      <c r="H1519" s="297"/>
      <c r="I1519" s="308"/>
      <c r="J1519" s="297"/>
      <c r="K1519" s="297"/>
      <c r="N1519" s="45"/>
      <c r="O1519" s="45"/>
      <c r="P1519" s="45"/>
      <c r="Q1519" s="45"/>
      <c r="R1519" s="45"/>
      <c r="S1519" s="45"/>
      <c r="T1519" s="45"/>
      <c r="U1519" s="45"/>
      <c r="V1519" s="45"/>
      <c r="W1519" s="45"/>
      <c r="X1519" s="45"/>
    </row>
    <row r="1520" spans="1:24" ht="15" customHeight="1" thickBot="1" x14ac:dyDescent="0.25">
      <c r="A1520" s="45"/>
      <c r="B1520" s="304" t="s">
        <v>1207</v>
      </c>
      <c r="C1520" s="304"/>
      <c r="D1520" s="304"/>
      <c r="E1520" s="304"/>
      <c r="F1520" s="304"/>
      <c r="G1520" s="304"/>
      <c r="H1520" s="304"/>
      <c r="I1520" s="304"/>
      <c r="J1520" s="304"/>
      <c r="K1520" s="304"/>
      <c r="N1520" s="45"/>
      <c r="O1520" s="45"/>
      <c r="P1520" s="45"/>
      <c r="Q1520" s="45"/>
      <c r="R1520" s="45"/>
      <c r="S1520" s="45"/>
      <c r="T1520" s="45"/>
      <c r="U1520" s="45"/>
      <c r="V1520" s="45"/>
      <c r="W1520" s="45"/>
      <c r="X1520" s="45"/>
    </row>
    <row r="1521" spans="1:24" ht="15" customHeight="1" thickTop="1" x14ac:dyDescent="0.2">
      <c r="A1521" s="45"/>
      <c r="B1521" s="309"/>
      <c r="C1521" s="309"/>
      <c r="D1521" s="288"/>
      <c r="E1521" s="288"/>
      <c r="F1521" s="314"/>
      <c r="G1521" s="301"/>
      <c r="H1521" s="288"/>
      <c r="I1521" s="309"/>
      <c r="J1521" s="288"/>
      <c r="K1521" s="288"/>
      <c r="N1521" s="45"/>
      <c r="O1521" s="45"/>
      <c r="P1521" s="45"/>
      <c r="Q1521" s="45"/>
      <c r="R1521" s="45"/>
      <c r="S1521" s="45"/>
      <c r="T1521" s="45"/>
      <c r="U1521" s="45"/>
      <c r="V1521" s="45"/>
      <c r="W1521" s="45"/>
      <c r="X1521" s="45"/>
    </row>
    <row r="1522" spans="1:24" ht="15" customHeight="1" thickTop="1" thickBot="1" x14ac:dyDescent="0.25">
      <c r="A1522" s="45"/>
      <c r="B1522" s="329" t="s">
        <v>2219</v>
      </c>
      <c r="C1522" s="319" t="s">
        <v>27</v>
      </c>
      <c r="D1522" s="282" t="s">
        <v>28</v>
      </c>
      <c r="E1522" s="282" t="s">
        <v>29</v>
      </c>
      <c r="F1522" s="310" t="s">
        <v>523</v>
      </c>
      <c r="G1522" s="298"/>
      <c r="H1522" s="283" t="s">
        <v>30</v>
      </c>
      <c r="I1522" s="319" t="s">
        <v>31</v>
      </c>
      <c r="J1522" s="284" t="s">
        <v>32</v>
      </c>
      <c r="K1522" s="284" t="s">
        <v>34</v>
      </c>
      <c r="N1522" s="45"/>
      <c r="O1522" s="45"/>
      <c r="P1522" s="45"/>
      <c r="Q1522" s="45"/>
      <c r="R1522" s="45"/>
      <c r="S1522" s="45"/>
      <c r="T1522" s="45"/>
      <c r="U1522" s="45"/>
      <c r="V1522" s="45"/>
      <c r="W1522" s="45"/>
      <c r="X1522" s="45"/>
    </row>
    <row r="1523" spans="1:24" ht="15" customHeight="1" thickTop="1" thickBot="1" x14ac:dyDescent="0.25">
      <c r="A1523" s="45"/>
      <c r="B1523" s="330" t="s">
        <v>524</v>
      </c>
      <c r="C1523" s="343" t="s">
        <v>1046</v>
      </c>
      <c r="D1523" s="285" t="s">
        <v>73</v>
      </c>
      <c r="E1523" s="285" t="s">
        <v>460</v>
      </c>
      <c r="F1523" s="311" t="s">
        <v>552</v>
      </c>
      <c r="G1523" s="294"/>
      <c r="H1523" s="286" t="s">
        <v>52</v>
      </c>
      <c r="I1523" s="320">
        <v>1</v>
      </c>
      <c r="J1523" s="287">
        <f>SUM(K1524:K1526)</f>
        <v>14.982320000000001</v>
      </c>
      <c r="K1523" s="287">
        <f>J1523*I1523</f>
        <v>14.982320000000001</v>
      </c>
      <c r="N1523" s="45"/>
      <c r="O1523" s="45"/>
      <c r="P1523" s="45"/>
      <c r="Q1523" s="45"/>
      <c r="R1523" s="45"/>
      <c r="S1523" s="45"/>
      <c r="T1523" s="45"/>
      <c r="U1523" s="45"/>
      <c r="V1523" s="45"/>
      <c r="W1523" s="45"/>
      <c r="X1523" s="45"/>
    </row>
    <row r="1524" spans="1:24" ht="15" customHeight="1" thickTop="1" thickBot="1" x14ac:dyDescent="0.25">
      <c r="A1524" s="45"/>
      <c r="B1524" s="331" t="s">
        <v>535</v>
      </c>
      <c r="C1524" s="344">
        <v>88264</v>
      </c>
      <c r="D1524" s="271" t="s">
        <v>50</v>
      </c>
      <c r="E1524" s="271" t="s">
        <v>541</v>
      </c>
      <c r="F1524" s="312" t="s">
        <v>2641</v>
      </c>
      <c r="G1524" s="293"/>
      <c r="H1524" s="272" t="s">
        <v>533</v>
      </c>
      <c r="I1524" s="321">
        <v>0.156</v>
      </c>
      <c r="J1524" s="302">
        <f>VLOOKUP(C1524,COMPOSICAO!A:D,4,0)</f>
        <v>38.700000000000003</v>
      </c>
      <c r="K1524" s="289">
        <f>SUM(I1524*J1524)</f>
        <v>6.0372000000000003</v>
      </c>
      <c r="N1524" s="45"/>
      <c r="O1524" s="45"/>
      <c r="P1524" s="45"/>
      <c r="Q1524" s="45"/>
      <c r="R1524" s="45"/>
      <c r="S1524" s="45"/>
      <c r="T1524" s="45"/>
      <c r="U1524" s="45"/>
      <c r="V1524" s="45"/>
      <c r="W1524" s="45"/>
      <c r="X1524" s="45"/>
    </row>
    <row r="1525" spans="1:24" ht="15" customHeight="1" thickTop="1" thickBot="1" x14ac:dyDescent="0.25">
      <c r="A1525" s="45"/>
      <c r="B1525" s="331" t="s">
        <v>535</v>
      </c>
      <c r="C1525" s="344">
        <v>88247</v>
      </c>
      <c r="D1525" s="271" t="s">
        <v>50</v>
      </c>
      <c r="E1525" s="271" t="s">
        <v>540</v>
      </c>
      <c r="F1525" s="312" t="s">
        <v>2641</v>
      </c>
      <c r="G1525" s="293"/>
      <c r="H1525" s="272" t="s">
        <v>533</v>
      </c>
      <c r="I1525" s="321">
        <v>0.156</v>
      </c>
      <c r="J1525" s="302">
        <f>VLOOKUP(C1525,COMPOSICAO!A:D,4,0)</f>
        <v>32.020000000000003</v>
      </c>
      <c r="K1525" s="289">
        <f>SUM(I1525*J1525)</f>
        <v>4.9951200000000009</v>
      </c>
      <c r="N1525" s="45"/>
      <c r="O1525" s="45"/>
      <c r="P1525" s="45"/>
      <c r="Q1525" s="45"/>
      <c r="R1525" s="45"/>
      <c r="S1525" s="45"/>
      <c r="T1525" s="45"/>
      <c r="U1525" s="45"/>
      <c r="V1525" s="45"/>
      <c r="W1525" s="45"/>
      <c r="X1525" s="45"/>
    </row>
    <row r="1526" spans="1:24" ht="15" customHeight="1" thickTop="1" thickBot="1" x14ac:dyDescent="0.25">
      <c r="A1526" s="45"/>
      <c r="B1526" s="332" t="s">
        <v>525</v>
      </c>
      <c r="C1526" s="345">
        <v>35753</v>
      </c>
      <c r="D1526" s="274" t="s">
        <v>46</v>
      </c>
      <c r="E1526" s="274" t="s">
        <v>652</v>
      </c>
      <c r="F1526" s="313" t="s">
        <v>1096</v>
      </c>
      <c r="G1526" s="295"/>
      <c r="H1526" s="275" t="s">
        <v>52</v>
      </c>
      <c r="I1526" s="322">
        <v>1</v>
      </c>
      <c r="J1526" s="290">
        <v>3.95</v>
      </c>
      <c r="K1526" s="290">
        <f>SUM(J1526*I1526)</f>
        <v>3.95</v>
      </c>
      <c r="N1526" s="45"/>
      <c r="O1526" s="45"/>
      <c r="P1526" s="45"/>
      <c r="Q1526" s="45"/>
      <c r="R1526" s="45"/>
      <c r="S1526" s="45"/>
      <c r="T1526" s="45"/>
      <c r="U1526" s="45"/>
      <c r="V1526" s="45"/>
      <c r="W1526" s="45"/>
      <c r="X1526" s="45"/>
    </row>
    <row r="1527" spans="1:24" ht="15" customHeight="1" thickTop="1" thickBot="1" x14ac:dyDescent="0.25">
      <c r="A1527" s="45"/>
      <c r="B1527" s="307"/>
      <c r="C1527" s="307"/>
      <c r="D1527" s="291"/>
      <c r="E1527" s="291"/>
      <c r="F1527" s="304" t="s">
        <v>527</v>
      </c>
      <c r="G1527" s="300"/>
      <c r="H1527" s="291" t="s">
        <v>528</v>
      </c>
      <c r="I1527" s="327">
        <v>0</v>
      </c>
      <c r="J1527" s="296" t="s">
        <v>529</v>
      </c>
      <c r="K1527" s="292"/>
      <c r="N1527" s="45"/>
      <c r="O1527" s="45"/>
      <c r="P1527" s="45"/>
      <c r="Q1527" s="45"/>
      <c r="R1527" s="45"/>
      <c r="S1527" s="45"/>
      <c r="T1527" s="45"/>
      <c r="U1527" s="45"/>
      <c r="V1527" s="45"/>
      <c r="W1527" s="45"/>
      <c r="X1527" s="45"/>
    </row>
    <row r="1528" spans="1:24" ht="15" customHeight="1" thickTop="1" thickBot="1" x14ac:dyDescent="0.25">
      <c r="A1528" s="45"/>
      <c r="B1528" s="304"/>
      <c r="C1528" s="304"/>
      <c r="D1528" s="296"/>
      <c r="E1528" s="296"/>
      <c r="F1528" s="304" t="s">
        <v>530</v>
      </c>
      <c r="G1528" s="300"/>
      <c r="H1528" s="296"/>
      <c r="I1528" s="304" t="s">
        <v>531</v>
      </c>
      <c r="J1528" s="296"/>
      <c r="K1528" s="300"/>
      <c r="N1528" s="45"/>
      <c r="O1528" s="45"/>
      <c r="P1528" s="45"/>
      <c r="Q1528" s="45"/>
      <c r="R1528" s="45"/>
      <c r="S1528" s="45"/>
      <c r="T1528" s="45"/>
      <c r="U1528" s="45"/>
      <c r="V1528" s="45"/>
      <c r="W1528" s="45"/>
      <c r="X1528" s="45"/>
    </row>
    <row r="1529" spans="1:24" ht="15" customHeight="1" x14ac:dyDescent="0.2">
      <c r="A1529" s="45"/>
      <c r="B1529" s="308" t="s">
        <v>1136</v>
      </c>
      <c r="C1529" s="308"/>
      <c r="D1529" s="297"/>
      <c r="E1529" s="297"/>
      <c r="F1529" s="308"/>
      <c r="G1529" s="297"/>
      <c r="H1529" s="297"/>
      <c r="I1529" s="308"/>
      <c r="J1529" s="297"/>
      <c r="K1529" s="297"/>
      <c r="N1529" s="45"/>
      <c r="O1529" s="45"/>
      <c r="P1529" s="45"/>
      <c r="Q1529" s="45"/>
      <c r="R1529" s="45"/>
      <c r="S1529" s="45"/>
      <c r="T1529" s="45"/>
      <c r="U1529" s="45"/>
      <c r="V1529" s="45"/>
      <c r="W1529" s="45"/>
      <c r="X1529" s="45"/>
    </row>
    <row r="1530" spans="1:24" ht="15" customHeight="1" thickBot="1" x14ac:dyDescent="0.25">
      <c r="A1530" s="45"/>
      <c r="B1530" s="304" t="s">
        <v>1208</v>
      </c>
      <c r="C1530" s="304"/>
      <c r="D1530" s="304"/>
      <c r="E1530" s="304"/>
      <c r="F1530" s="304"/>
      <c r="G1530" s="304"/>
      <c r="H1530" s="304"/>
      <c r="I1530" s="304"/>
      <c r="J1530" s="304"/>
      <c r="K1530" s="304"/>
      <c r="N1530" s="45"/>
      <c r="O1530" s="45"/>
      <c r="P1530" s="45"/>
      <c r="Q1530" s="45"/>
      <c r="R1530" s="45"/>
      <c r="S1530" s="45"/>
      <c r="T1530" s="45"/>
      <c r="U1530" s="45"/>
      <c r="V1530" s="45"/>
      <c r="W1530" s="45"/>
      <c r="X1530" s="45"/>
    </row>
    <row r="1531" spans="1:24" ht="15" customHeight="1" thickTop="1" x14ac:dyDescent="0.2">
      <c r="A1531" s="45"/>
      <c r="B1531" s="314"/>
      <c r="C1531" s="314"/>
      <c r="D1531" s="301"/>
      <c r="E1531" s="301"/>
      <c r="F1531" s="314"/>
      <c r="G1531" s="301"/>
      <c r="H1531" s="301"/>
      <c r="I1531" s="314"/>
      <c r="J1531" s="301"/>
      <c r="K1531" s="301"/>
      <c r="N1531" s="45"/>
      <c r="O1531" s="45"/>
      <c r="P1531" s="45"/>
      <c r="Q1531" s="45"/>
      <c r="R1531" s="45"/>
      <c r="S1531" s="45"/>
      <c r="T1531" s="45"/>
      <c r="U1531" s="45"/>
      <c r="V1531" s="45"/>
      <c r="W1531" s="45"/>
      <c r="X1531" s="45"/>
    </row>
    <row r="1532" spans="1:24" ht="15" customHeight="1" thickTop="1" thickBot="1" x14ac:dyDescent="0.25">
      <c r="A1532" s="45"/>
      <c r="B1532" s="329" t="s">
        <v>2220</v>
      </c>
      <c r="C1532" s="319" t="s">
        <v>27</v>
      </c>
      <c r="D1532" s="282" t="s">
        <v>28</v>
      </c>
      <c r="E1532" s="282" t="s">
        <v>29</v>
      </c>
      <c r="F1532" s="310" t="s">
        <v>523</v>
      </c>
      <c r="G1532" s="298"/>
      <c r="H1532" s="283" t="s">
        <v>30</v>
      </c>
      <c r="I1532" s="319" t="s">
        <v>31</v>
      </c>
      <c r="J1532" s="284" t="s">
        <v>32</v>
      </c>
      <c r="K1532" s="284" t="s">
        <v>34</v>
      </c>
      <c r="N1532" s="45"/>
      <c r="O1532" s="45"/>
      <c r="P1532" s="45"/>
      <c r="Q1532" s="45"/>
      <c r="R1532" s="45"/>
      <c r="S1532" s="45"/>
      <c r="T1532" s="45"/>
      <c r="U1532" s="45"/>
      <c r="V1532" s="45"/>
      <c r="W1532" s="45"/>
      <c r="X1532" s="45"/>
    </row>
    <row r="1533" spans="1:24" ht="15" customHeight="1" thickTop="1" thickBot="1" x14ac:dyDescent="0.25">
      <c r="A1533" s="45"/>
      <c r="B1533" s="330" t="s">
        <v>524</v>
      </c>
      <c r="C1533" s="343" t="s">
        <v>1066</v>
      </c>
      <c r="D1533" s="285" t="s">
        <v>73</v>
      </c>
      <c r="E1533" s="285" t="s">
        <v>820</v>
      </c>
      <c r="F1533" s="311" t="s">
        <v>539</v>
      </c>
      <c r="G1533" s="294"/>
      <c r="H1533" s="286" t="s">
        <v>52</v>
      </c>
      <c r="I1533" s="320">
        <v>1</v>
      </c>
      <c r="J1533" s="287">
        <f>SUM(K1534:K1536)</f>
        <v>58.325360000000003</v>
      </c>
      <c r="K1533" s="287">
        <f>J1533*I1533</f>
        <v>58.325360000000003</v>
      </c>
      <c r="N1533" s="45"/>
      <c r="O1533" s="45"/>
      <c r="P1533" s="45"/>
      <c r="Q1533" s="45"/>
      <c r="R1533" s="45"/>
      <c r="S1533" s="45"/>
      <c r="T1533" s="45"/>
      <c r="U1533" s="45"/>
      <c r="V1533" s="45"/>
      <c r="W1533" s="45"/>
      <c r="X1533" s="45"/>
    </row>
    <row r="1534" spans="1:24" ht="15" customHeight="1" thickTop="1" thickBot="1" x14ac:dyDescent="0.25">
      <c r="A1534" s="45"/>
      <c r="B1534" s="331" t="s">
        <v>535</v>
      </c>
      <c r="C1534" s="344">
        <v>88247</v>
      </c>
      <c r="D1534" s="271" t="s">
        <v>50</v>
      </c>
      <c r="E1534" s="271" t="s">
        <v>540</v>
      </c>
      <c r="F1534" s="312" t="s">
        <v>2641</v>
      </c>
      <c r="G1534" s="293"/>
      <c r="H1534" s="272" t="s">
        <v>533</v>
      </c>
      <c r="I1534" s="321">
        <v>0.438</v>
      </c>
      <c r="J1534" s="302">
        <f>VLOOKUP(C1534,COMPOSICAO!A:D,4,0)</f>
        <v>32.020000000000003</v>
      </c>
      <c r="K1534" s="289">
        <f>SUM(I1534*J1534)</f>
        <v>14.024760000000001</v>
      </c>
      <c r="N1534" s="45"/>
      <c r="O1534" s="45"/>
      <c r="P1534" s="45"/>
      <c r="Q1534" s="45"/>
      <c r="R1534" s="45"/>
      <c r="S1534" s="45"/>
      <c r="T1534" s="45"/>
      <c r="U1534" s="45"/>
      <c r="V1534" s="45"/>
      <c r="W1534" s="45"/>
      <c r="X1534" s="45"/>
    </row>
    <row r="1535" spans="1:24" ht="15" customHeight="1" thickTop="1" thickBot="1" x14ac:dyDescent="0.25">
      <c r="A1535" s="45"/>
      <c r="B1535" s="331" t="s">
        <v>535</v>
      </c>
      <c r="C1535" s="344">
        <v>88264</v>
      </c>
      <c r="D1535" s="271" t="s">
        <v>50</v>
      </c>
      <c r="E1535" s="271" t="s">
        <v>541</v>
      </c>
      <c r="F1535" s="312" t="s">
        <v>2641</v>
      </c>
      <c r="G1535" s="293"/>
      <c r="H1535" s="272" t="s">
        <v>533</v>
      </c>
      <c r="I1535" s="321">
        <v>0.438</v>
      </c>
      <c r="J1535" s="302">
        <f>VLOOKUP(C1535,COMPOSICAO!A:D,4,0)</f>
        <v>38.700000000000003</v>
      </c>
      <c r="K1535" s="289">
        <f>SUM(I1535*J1535)</f>
        <v>16.950600000000001</v>
      </c>
      <c r="N1535" s="45"/>
      <c r="O1535" s="45"/>
      <c r="P1535" s="45"/>
      <c r="Q1535" s="45"/>
      <c r="R1535" s="45"/>
      <c r="S1535" s="45"/>
      <c r="T1535" s="45"/>
      <c r="U1535" s="45"/>
      <c r="V1535" s="45"/>
      <c r="W1535" s="45"/>
      <c r="X1535" s="45"/>
    </row>
    <row r="1536" spans="1:24" ht="15" customHeight="1" thickTop="1" thickBot="1" x14ac:dyDescent="0.25">
      <c r="A1536" s="45"/>
      <c r="B1536" s="332" t="s">
        <v>525</v>
      </c>
      <c r="C1536" s="345">
        <v>4559</v>
      </c>
      <c r="D1536" s="274" t="s">
        <v>46</v>
      </c>
      <c r="E1536" s="274" t="s">
        <v>854</v>
      </c>
      <c r="F1536" s="313" t="s">
        <v>1096</v>
      </c>
      <c r="G1536" s="295"/>
      <c r="H1536" s="275" t="s">
        <v>52</v>
      </c>
      <c r="I1536" s="322">
        <v>1</v>
      </c>
      <c r="J1536" s="290">
        <v>27.35</v>
      </c>
      <c r="K1536" s="290">
        <f>SUM(J1536*I1536)</f>
        <v>27.35</v>
      </c>
      <c r="N1536" s="45"/>
      <c r="O1536" s="45"/>
      <c r="P1536" s="45"/>
      <c r="Q1536" s="45"/>
      <c r="R1536" s="45"/>
      <c r="S1536" s="45"/>
      <c r="T1536" s="45"/>
      <c r="U1536" s="45"/>
      <c r="V1536" s="45"/>
      <c r="W1536" s="45"/>
      <c r="X1536" s="45"/>
    </row>
    <row r="1537" spans="1:24" ht="15" customHeight="1" thickTop="1" thickBot="1" x14ac:dyDescent="0.25">
      <c r="A1537" s="45"/>
      <c r="B1537" s="307"/>
      <c r="C1537" s="307"/>
      <c r="D1537" s="291"/>
      <c r="E1537" s="291"/>
      <c r="F1537" s="304" t="s">
        <v>527</v>
      </c>
      <c r="G1537" s="300"/>
      <c r="H1537" s="291" t="s">
        <v>528</v>
      </c>
      <c r="I1537" s="323">
        <v>0</v>
      </c>
      <c r="J1537" s="291" t="s">
        <v>529</v>
      </c>
      <c r="K1537" s="292"/>
      <c r="N1537" s="45"/>
      <c r="O1537" s="45"/>
      <c r="P1537" s="45"/>
      <c r="Q1537" s="45"/>
      <c r="R1537" s="45"/>
      <c r="S1537" s="45"/>
      <c r="T1537" s="45"/>
      <c r="U1537" s="45"/>
      <c r="V1537" s="45"/>
      <c r="W1537" s="45"/>
      <c r="X1537" s="45"/>
    </row>
    <row r="1538" spans="1:24" ht="15" customHeight="1" thickTop="1" thickBot="1" x14ac:dyDescent="0.25">
      <c r="A1538" s="45"/>
      <c r="B1538" s="307"/>
      <c r="C1538" s="307"/>
      <c r="D1538" s="291"/>
      <c r="E1538" s="291"/>
      <c r="F1538" s="304" t="s">
        <v>530</v>
      </c>
      <c r="G1538" s="300"/>
      <c r="H1538" s="291"/>
      <c r="I1538" s="304" t="s">
        <v>531</v>
      </c>
      <c r="J1538" s="296"/>
      <c r="K1538" s="292"/>
      <c r="N1538" s="45"/>
      <c r="O1538" s="45"/>
      <c r="P1538" s="45"/>
      <c r="Q1538" s="45"/>
      <c r="R1538" s="45"/>
      <c r="S1538" s="45"/>
      <c r="T1538" s="45"/>
      <c r="U1538" s="45"/>
      <c r="V1538" s="45"/>
      <c r="W1538" s="45"/>
      <c r="X1538" s="45"/>
    </row>
    <row r="1539" spans="1:24" ht="15" customHeight="1" x14ac:dyDescent="0.2">
      <c r="A1539" s="45"/>
      <c r="B1539" s="308" t="s">
        <v>1136</v>
      </c>
      <c r="C1539" s="308"/>
      <c r="D1539" s="297"/>
      <c r="E1539" s="297"/>
      <c r="F1539" s="308"/>
      <c r="G1539" s="297"/>
      <c r="H1539" s="297"/>
      <c r="I1539" s="308"/>
      <c r="J1539" s="297"/>
      <c r="K1539" s="297"/>
      <c r="N1539" s="45"/>
      <c r="O1539" s="45"/>
      <c r="P1539" s="45"/>
      <c r="Q1539" s="45"/>
      <c r="R1539" s="45"/>
      <c r="S1539" s="45"/>
      <c r="T1539" s="45"/>
      <c r="U1539" s="45"/>
      <c r="V1539" s="45"/>
      <c r="W1539" s="45"/>
      <c r="X1539" s="45"/>
    </row>
    <row r="1540" spans="1:24" ht="15" customHeight="1" thickBot="1" x14ac:dyDescent="0.25">
      <c r="A1540" s="45"/>
      <c r="B1540" s="304" t="s">
        <v>1209</v>
      </c>
      <c r="C1540" s="304"/>
      <c r="D1540" s="304"/>
      <c r="E1540" s="304"/>
      <c r="F1540" s="304"/>
      <c r="G1540" s="304"/>
      <c r="H1540" s="304"/>
      <c r="I1540" s="304"/>
      <c r="J1540" s="304"/>
      <c r="K1540" s="304"/>
      <c r="N1540" s="45"/>
      <c r="O1540" s="45"/>
      <c r="P1540" s="45"/>
      <c r="Q1540" s="45"/>
      <c r="R1540" s="45"/>
      <c r="S1540" s="45"/>
      <c r="T1540" s="45"/>
      <c r="U1540" s="45"/>
      <c r="V1540" s="45"/>
      <c r="W1540" s="45"/>
      <c r="X1540" s="45"/>
    </row>
    <row r="1541" spans="1:24" ht="15" customHeight="1" thickTop="1" x14ac:dyDescent="0.2">
      <c r="A1541" s="45"/>
      <c r="B1541" s="309"/>
      <c r="C1541" s="309"/>
      <c r="D1541" s="288"/>
      <c r="E1541" s="288"/>
      <c r="F1541" s="314"/>
      <c r="G1541" s="301"/>
      <c r="H1541" s="288"/>
      <c r="I1541" s="314"/>
      <c r="J1541" s="301"/>
      <c r="K1541" s="288"/>
      <c r="N1541" s="45"/>
      <c r="O1541" s="45"/>
      <c r="P1541" s="45"/>
      <c r="Q1541" s="45"/>
      <c r="R1541" s="45"/>
      <c r="S1541" s="45"/>
      <c r="T1541" s="45"/>
      <c r="U1541" s="45"/>
      <c r="V1541" s="45"/>
      <c r="W1541" s="45"/>
      <c r="X1541" s="45"/>
    </row>
    <row r="1542" spans="1:24" ht="15" customHeight="1" thickTop="1" thickBot="1" x14ac:dyDescent="0.25">
      <c r="A1542" s="45"/>
      <c r="B1542" s="329" t="s">
        <v>2221</v>
      </c>
      <c r="C1542" s="319" t="s">
        <v>27</v>
      </c>
      <c r="D1542" s="282" t="s">
        <v>28</v>
      </c>
      <c r="E1542" s="282" t="s">
        <v>29</v>
      </c>
      <c r="F1542" s="310" t="s">
        <v>523</v>
      </c>
      <c r="G1542" s="298"/>
      <c r="H1542" s="283" t="s">
        <v>30</v>
      </c>
      <c r="I1542" s="319" t="s">
        <v>31</v>
      </c>
      <c r="J1542" s="284" t="s">
        <v>32</v>
      </c>
      <c r="K1542" s="284" t="s">
        <v>34</v>
      </c>
      <c r="N1542" s="45"/>
      <c r="O1542" s="45"/>
      <c r="P1542" s="45"/>
      <c r="Q1542" s="45"/>
      <c r="R1542" s="45"/>
      <c r="S1542" s="45"/>
      <c r="T1542" s="45"/>
      <c r="U1542" s="45"/>
      <c r="V1542" s="45"/>
      <c r="W1542" s="45"/>
      <c r="X1542" s="45"/>
    </row>
    <row r="1543" spans="1:24" ht="15" customHeight="1" thickTop="1" thickBot="1" x14ac:dyDescent="0.25">
      <c r="A1543" s="45"/>
      <c r="B1543" s="330" t="s">
        <v>524</v>
      </c>
      <c r="C1543" s="343" t="s">
        <v>1659</v>
      </c>
      <c r="D1543" s="285" t="s">
        <v>73</v>
      </c>
      <c r="E1543" s="285" t="s">
        <v>1660</v>
      </c>
      <c r="F1543" s="311" t="s">
        <v>539</v>
      </c>
      <c r="G1543" s="294"/>
      <c r="H1543" s="286" t="s">
        <v>52</v>
      </c>
      <c r="I1543" s="320">
        <v>1</v>
      </c>
      <c r="J1543" s="287">
        <f>SUM(K1544:K1546)</f>
        <v>47.841999999999999</v>
      </c>
      <c r="K1543" s="287">
        <f>J1543*I1543</f>
        <v>47.841999999999999</v>
      </c>
      <c r="N1543" s="45"/>
      <c r="O1543" s="45"/>
      <c r="P1543" s="45"/>
      <c r="Q1543" s="45"/>
      <c r="R1543" s="45"/>
      <c r="S1543" s="45"/>
      <c r="T1543" s="45"/>
      <c r="U1543" s="45"/>
      <c r="V1543" s="45"/>
      <c r="W1543" s="45"/>
      <c r="X1543" s="45"/>
    </row>
    <row r="1544" spans="1:24" ht="15" customHeight="1" thickTop="1" thickBot="1" x14ac:dyDescent="0.25">
      <c r="A1544" s="45"/>
      <c r="B1544" s="331" t="s">
        <v>535</v>
      </c>
      <c r="C1544" s="344">
        <v>88316</v>
      </c>
      <c r="D1544" s="271" t="s">
        <v>50</v>
      </c>
      <c r="E1544" s="271" t="s">
        <v>543</v>
      </c>
      <c r="F1544" s="312" t="s">
        <v>2641</v>
      </c>
      <c r="G1544" s="293"/>
      <c r="H1544" s="272" t="s">
        <v>533</v>
      </c>
      <c r="I1544" s="321">
        <v>0.2</v>
      </c>
      <c r="J1544" s="302">
        <f>VLOOKUP(C1544,COMPOSICAO!A:D,4,0)</f>
        <v>30.51</v>
      </c>
      <c r="K1544" s="289">
        <f>SUM(I1544*J1544)</f>
        <v>6.1020000000000003</v>
      </c>
      <c r="N1544" s="45"/>
      <c r="O1544" s="45"/>
      <c r="P1544" s="45"/>
      <c r="Q1544" s="45"/>
      <c r="R1544" s="45"/>
      <c r="S1544" s="45"/>
      <c r="T1544" s="45"/>
      <c r="U1544" s="45"/>
      <c r="V1544" s="45"/>
      <c r="W1544" s="45"/>
      <c r="X1544" s="45"/>
    </row>
    <row r="1545" spans="1:24" ht="15" customHeight="1" thickTop="1" thickBot="1" x14ac:dyDescent="0.25">
      <c r="A1545" s="45"/>
      <c r="B1545" s="331" t="s">
        <v>535</v>
      </c>
      <c r="C1545" s="344">
        <v>88264</v>
      </c>
      <c r="D1545" s="271" t="s">
        <v>50</v>
      </c>
      <c r="E1545" s="271" t="s">
        <v>541</v>
      </c>
      <c r="F1545" s="312" t="s">
        <v>2641</v>
      </c>
      <c r="G1545" s="293"/>
      <c r="H1545" s="272" t="s">
        <v>533</v>
      </c>
      <c r="I1545" s="321">
        <v>0.2</v>
      </c>
      <c r="J1545" s="302">
        <f>VLOOKUP(C1545,COMPOSICAO!A:D,4,0)</f>
        <v>38.700000000000003</v>
      </c>
      <c r="K1545" s="289">
        <f>SUM(I1545*J1545)</f>
        <v>7.7400000000000011</v>
      </c>
      <c r="N1545" s="45"/>
      <c r="O1545" s="45"/>
      <c r="P1545" s="45"/>
      <c r="Q1545" s="45"/>
      <c r="R1545" s="45"/>
      <c r="S1545" s="45"/>
      <c r="T1545" s="45"/>
      <c r="U1545" s="45"/>
      <c r="V1545" s="45"/>
      <c r="W1545" s="45"/>
      <c r="X1545" s="45"/>
    </row>
    <row r="1546" spans="1:24" ht="15" customHeight="1" thickTop="1" thickBot="1" x14ac:dyDescent="0.25">
      <c r="A1546" s="45"/>
      <c r="B1546" s="332" t="s">
        <v>525</v>
      </c>
      <c r="C1546" s="345">
        <v>3998</v>
      </c>
      <c r="D1546" s="274" t="s">
        <v>42</v>
      </c>
      <c r="E1546" s="274" t="s">
        <v>1882</v>
      </c>
      <c r="F1546" s="313" t="s">
        <v>1096</v>
      </c>
      <c r="G1546" s="295"/>
      <c r="H1546" s="275" t="s">
        <v>231</v>
      </c>
      <c r="I1546" s="322">
        <v>1</v>
      </c>
      <c r="J1546" s="290">
        <v>34</v>
      </c>
      <c r="K1546" s="290">
        <f>SUM(J1546*I1546)</f>
        <v>34</v>
      </c>
      <c r="N1546" s="45"/>
      <c r="O1546" s="45"/>
      <c r="P1546" s="45"/>
      <c r="Q1546" s="45"/>
      <c r="R1546" s="45"/>
      <c r="S1546" s="45"/>
      <c r="T1546" s="45"/>
      <c r="U1546" s="45"/>
      <c r="V1546" s="45"/>
      <c r="W1546" s="45"/>
      <c r="X1546" s="45"/>
    </row>
    <row r="1547" spans="1:24" ht="15" customHeight="1" thickTop="1" thickBot="1" x14ac:dyDescent="0.25">
      <c r="A1547" s="45"/>
      <c r="B1547" s="307"/>
      <c r="C1547" s="307"/>
      <c r="D1547" s="291"/>
      <c r="E1547" s="291"/>
      <c r="F1547" s="304" t="s">
        <v>527</v>
      </c>
      <c r="G1547" s="300"/>
      <c r="H1547" s="291" t="s">
        <v>528</v>
      </c>
      <c r="I1547" s="323">
        <v>0</v>
      </c>
      <c r="J1547" s="291" t="s">
        <v>529</v>
      </c>
      <c r="K1547" s="292"/>
      <c r="N1547" s="45"/>
      <c r="O1547" s="45"/>
      <c r="P1547" s="45"/>
      <c r="Q1547" s="45"/>
      <c r="R1547" s="45"/>
      <c r="S1547" s="45"/>
      <c r="T1547" s="45"/>
      <c r="U1547" s="45"/>
      <c r="V1547" s="45"/>
      <c r="W1547" s="45"/>
      <c r="X1547" s="45"/>
    </row>
    <row r="1548" spans="1:24" ht="15" customHeight="1" thickTop="1" thickBot="1" x14ac:dyDescent="0.25">
      <c r="A1548" s="45"/>
      <c r="B1548" s="307"/>
      <c r="C1548" s="307"/>
      <c r="D1548" s="291"/>
      <c r="E1548" s="291"/>
      <c r="F1548" s="304" t="s">
        <v>530</v>
      </c>
      <c r="G1548" s="300"/>
      <c r="H1548" s="291"/>
      <c r="I1548" s="304" t="s">
        <v>531</v>
      </c>
      <c r="J1548" s="296"/>
      <c r="K1548" s="292"/>
      <c r="N1548" s="45"/>
      <c r="O1548" s="45"/>
      <c r="P1548" s="45"/>
      <c r="Q1548" s="45"/>
      <c r="R1548" s="45"/>
      <c r="S1548" s="45"/>
      <c r="T1548" s="45"/>
      <c r="U1548" s="45"/>
      <c r="V1548" s="45"/>
      <c r="W1548" s="45"/>
      <c r="X1548" s="45"/>
    </row>
    <row r="1549" spans="1:24" ht="15" customHeight="1" x14ac:dyDescent="0.2">
      <c r="A1549" s="45"/>
      <c r="B1549" s="308" t="s">
        <v>1136</v>
      </c>
      <c r="C1549" s="308"/>
      <c r="D1549" s="297"/>
      <c r="E1549" s="297"/>
      <c r="F1549" s="308"/>
      <c r="G1549" s="297"/>
      <c r="H1549" s="297"/>
      <c r="I1549" s="308"/>
      <c r="J1549" s="297"/>
      <c r="K1549" s="297"/>
      <c r="N1549" s="45"/>
      <c r="O1549" s="45"/>
      <c r="P1549" s="45"/>
      <c r="Q1549" s="45"/>
      <c r="R1549" s="45"/>
      <c r="S1549" s="45"/>
      <c r="T1549" s="45"/>
      <c r="U1549" s="45"/>
      <c r="V1549" s="45"/>
      <c r="W1549" s="45"/>
      <c r="X1549" s="45"/>
    </row>
    <row r="1550" spans="1:24" ht="15" customHeight="1" thickBot="1" x14ac:dyDescent="0.25">
      <c r="A1550" s="45"/>
      <c r="B1550" s="304" t="s">
        <v>1883</v>
      </c>
      <c r="C1550" s="304"/>
      <c r="D1550" s="304"/>
      <c r="E1550" s="304"/>
      <c r="F1550" s="304"/>
      <c r="G1550" s="304"/>
      <c r="H1550" s="304"/>
      <c r="I1550" s="304"/>
      <c r="J1550" s="304"/>
      <c r="K1550" s="304"/>
      <c r="N1550" s="45"/>
      <c r="O1550" s="45"/>
      <c r="P1550" s="45"/>
      <c r="Q1550" s="45"/>
      <c r="R1550" s="45"/>
      <c r="S1550" s="45"/>
      <c r="T1550" s="45"/>
      <c r="U1550" s="45"/>
      <c r="V1550" s="45"/>
      <c r="W1550" s="45"/>
      <c r="X1550" s="45"/>
    </row>
    <row r="1551" spans="1:24" ht="15" customHeight="1" thickTop="1" x14ac:dyDescent="0.2">
      <c r="A1551" s="45"/>
      <c r="B1551" s="309"/>
      <c r="C1551" s="309"/>
      <c r="D1551" s="288"/>
      <c r="E1551" s="288"/>
      <c r="F1551" s="314"/>
      <c r="G1551" s="301"/>
      <c r="H1551" s="288"/>
      <c r="I1551" s="309"/>
      <c r="J1551" s="288"/>
      <c r="K1551" s="288"/>
      <c r="N1551" s="45"/>
      <c r="O1551" s="45"/>
      <c r="P1551" s="45"/>
      <c r="Q1551" s="45"/>
      <c r="R1551" s="45"/>
      <c r="S1551" s="45"/>
      <c r="T1551" s="45"/>
      <c r="U1551" s="45"/>
      <c r="V1551" s="45"/>
      <c r="W1551" s="45"/>
      <c r="X1551" s="45"/>
    </row>
    <row r="1552" spans="1:24" ht="15" customHeight="1" thickTop="1" thickBot="1" x14ac:dyDescent="0.25">
      <c r="A1552" s="45"/>
      <c r="B1552" s="329" t="s">
        <v>2222</v>
      </c>
      <c r="C1552" s="319" t="s">
        <v>27</v>
      </c>
      <c r="D1552" s="282" t="s">
        <v>28</v>
      </c>
      <c r="E1552" s="282" t="s">
        <v>29</v>
      </c>
      <c r="F1552" s="310" t="s">
        <v>523</v>
      </c>
      <c r="G1552" s="298"/>
      <c r="H1552" s="283" t="s">
        <v>30</v>
      </c>
      <c r="I1552" s="319" t="s">
        <v>31</v>
      </c>
      <c r="J1552" s="284" t="s">
        <v>32</v>
      </c>
      <c r="K1552" s="284" t="s">
        <v>34</v>
      </c>
      <c r="N1552" s="45"/>
      <c r="O1552" s="45"/>
      <c r="P1552" s="45"/>
      <c r="Q1552" s="45"/>
      <c r="R1552" s="45"/>
      <c r="S1552" s="45"/>
      <c r="T1552" s="45"/>
      <c r="U1552" s="45"/>
      <c r="V1552" s="45"/>
      <c r="W1552" s="45"/>
      <c r="X1552" s="45"/>
    </row>
    <row r="1553" spans="1:24" ht="15" customHeight="1" thickTop="1" thickBot="1" x14ac:dyDescent="0.25">
      <c r="A1553" s="45"/>
      <c r="B1553" s="330" t="s">
        <v>524</v>
      </c>
      <c r="C1553" s="343" t="s">
        <v>965</v>
      </c>
      <c r="D1553" s="285" t="s">
        <v>73</v>
      </c>
      <c r="E1553" s="285" t="s">
        <v>821</v>
      </c>
      <c r="F1553" s="311" t="s">
        <v>539</v>
      </c>
      <c r="G1553" s="294"/>
      <c r="H1553" s="286" t="s">
        <v>83</v>
      </c>
      <c r="I1553" s="320">
        <v>1</v>
      </c>
      <c r="J1553" s="287">
        <f>SUM(K1554:K1556)</f>
        <v>62.89152</v>
      </c>
      <c r="K1553" s="287">
        <f>J1553*I1553</f>
        <v>62.89152</v>
      </c>
      <c r="N1553" s="45"/>
      <c r="O1553" s="45"/>
      <c r="P1553" s="45"/>
      <c r="Q1553" s="45"/>
      <c r="R1553" s="45"/>
      <c r="S1553" s="45"/>
      <c r="T1553" s="45"/>
      <c r="U1553" s="45"/>
      <c r="V1553" s="45"/>
      <c r="W1553" s="45"/>
      <c r="X1553" s="45"/>
    </row>
    <row r="1554" spans="1:24" ht="15" customHeight="1" thickTop="1" thickBot="1" x14ac:dyDescent="0.25">
      <c r="A1554" s="45"/>
      <c r="B1554" s="331" t="s">
        <v>535</v>
      </c>
      <c r="C1554" s="344">
        <v>88247</v>
      </c>
      <c r="D1554" s="271" t="s">
        <v>50</v>
      </c>
      <c r="E1554" s="271" t="s">
        <v>540</v>
      </c>
      <c r="F1554" s="312" t="s">
        <v>2641</v>
      </c>
      <c r="G1554" s="293"/>
      <c r="H1554" s="272" t="s">
        <v>533</v>
      </c>
      <c r="I1554" s="321">
        <v>0.51600000000000001</v>
      </c>
      <c r="J1554" s="302">
        <f>VLOOKUP(C1554,COMPOSICAO!A:D,4,0)</f>
        <v>32.020000000000003</v>
      </c>
      <c r="K1554" s="289">
        <f>SUM(I1554*J1554)</f>
        <v>16.522320000000001</v>
      </c>
      <c r="N1554" s="45"/>
      <c r="O1554" s="45"/>
      <c r="P1554" s="45"/>
      <c r="Q1554" s="45"/>
      <c r="R1554" s="45"/>
      <c r="S1554" s="45"/>
      <c r="T1554" s="45"/>
      <c r="U1554" s="45"/>
      <c r="V1554" s="45"/>
      <c r="W1554" s="45"/>
      <c r="X1554" s="45"/>
    </row>
    <row r="1555" spans="1:24" ht="15" customHeight="1" thickTop="1" thickBot="1" x14ac:dyDescent="0.25">
      <c r="A1555" s="45"/>
      <c r="B1555" s="331" t="s">
        <v>535</v>
      </c>
      <c r="C1555" s="344">
        <v>88264</v>
      </c>
      <c r="D1555" s="271" t="s">
        <v>50</v>
      </c>
      <c r="E1555" s="271" t="s">
        <v>541</v>
      </c>
      <c r="F1555" s="312" t="s">
        <v>2641</v>
      </c>
      <c r="G1555" s="293"/>
      <c r="H1555" s="272" t="s">
        <v>533</v>
      </c>
      <c r="I1555" s="321">
        <v>0.51600000000000001</v>
      </c>
      <c r="J1555" s="302">
        <f>VLOOKUP(C1555,COMPOSICAO!A:D,4,0)</f>
        <v>38.700000000000003</v>
      </c>
      <c r="K1555" s="289">
        <f>SUM(I1555*J1555)</f>
        <v>19.969200000000001</v>
      </c>
      <c r="N1555" s="45"/>
      <c r="O1555" s="45"/>
      <c r="P1555" s="45"/>
      <c r="Q1555" s="45"/>
      <c r="R1555" s="45"/>
      <c r="S1555" s="45"/>
      <c r="T1555" s="45"/>
      <c r="U1555" s="45"/>
      <c r="V1555" s="45"/>
      <c r="W1555" s="45"/>
      <c r="X1555" s="45"/>
    </row>
    <row r="1556" spans="1:24" ht="15" customHeight="1" thickTop="1" thickBot="1" x14ac:dyDescent="0.25">
      <c r="A1556" s="45"/>
      <c r="B1556" s="332" t="s">
        <v>525</v>
      </c>
      <c r="C1556" s="345">
        <v>703</v>
      </c>
      <c r="D1556" s="274" t="s">
        <v>46</v>
      </c>
      <c r="E1556" s="274" t="s">
        <v>2739</v>
      </c>
      <c r="F1556" s="313" t="s">
        <v>1096</v>
      </c>
      <c r="G1556" s="295"/>
      <c r="H1556" s="275" t="s">
        <v>83</v>
      </c>
      <c r="I1556" s="322">
        <v>1.1000000000000001</v>
      </c>
      <c r="J1556" s="290">
        <v>24</v>
      </c>
      <c r="K1556" s="290">
        <f>SUM(J1556*I1556)</f>
        <v>26.400000000000002</v>
      </c>
      <c r="N1556" s="45"/>
      <c r="O1556" s="45"/>
      <c r="P1556" s="45"/>
      <c r="Q1556" s="45"/>
      <c r="R1556" s="45"/>
      <c r="S1556" s="45"/>
      <c r="T1556" s="45"/>
      <c r="U1556" s="45"/>
      <c r="V1556" s="45"/>
      <c r="W1556" s="45"/>
      <c r="X1556" s="45"/>
    </row>
    <row r="1557" spans="1:24" ht="15" customHeight="1" thickTop="1" thickBot="1" x14ac:dyDescent="0.25">
      <c r="A1557" s="45"/>
      <c r="B1557" s="307"/>
      <c r="C1557" s="307"/>
      <c r="D1557" s="291"/>
      <c r="E1557" s="291"/>
      <c r="F1557" s="304" t="s">
        <v>527</v>
      </c>
      <c r="G1557" s="300"/>
      <c r="H1557" s="291" t="s">
        <v>528</v>
      </c>
      <c r="I1557" s="323">
        <v>0</v>
      </c>
      <c r="J1557" s="291" t="s">
        <v>529</v>
      </c>
      <c r="K1557" s="292"/>
      <c r="N1557" s="45"/>
      <c r="O1557" s="45"/>
      <c r="P1557" s="45"/>
      <c r="Q1557" s="45"/>
      <c r="R1557" s="45"/>
      <c r="S1557" s="45"/>
      <c r="T1557" s="45"/>
      <c r="U1557" s="45"/>
      <c r="V1557" s="45"/>
      <c r="W1557" s="45"/>
      <c r="X1557" s="45"/>
    </row>
    <row r="1558" spans="1:24" ht="15" customHeight="1" thickTop="1" thickBot="1" x14ac:dyDescent="0.25">
      <c r="A1558" s="45"/>
      <c r="B1558" s="307"/>
      <c r="C1558" s="307"/>
      <c r="D1558" s="291"/>
      <c r="E1558" s="291"/>
      <c r="F1558" s="304" t="s">
        <v>530</v>
      </c>
      <c r="G1558" s="300"/>
      <c r="H1558" s="291"/>
      <c r="I1558" s="304" t="s">
        <v>531</v>
      </c>
      <c r="J1558" s="296"/>
      <c r="K1558" s="292"/>
      <c r="N1558" s="45"/>
      <c r="O1558" s="45"/>
      <c r="P1558" s="45"/>
      <c r="Q1558" s="45"/>
      <c r="R1558" s="45"/>
      <c r="S1558" s="45"/>
      <c r="T1558" s="45"/>
      <c r="U1558" s="45"/>
      <c r="V1558" s="45"/>
      <c r="W1558" s="45"/>
      <c r="X1558" s="45"/>
    </row>
    <row r="1559" spans="1:24" ht="15" customHeight="1" x14ac:dyDescent="0.2">
      <c r="A1559" s="45"/>
      <c r="B1559" s="308" t="s">
        <v>1136</v>
      </c>
      <c r="C1559" s="308"/>
      <c r="D1559" s="297"/>
      <c r="E1559" s="297"/>
      <c r="F1559" s="308"/>
      <c r="G1559" s="297"/>
      <c r="H1559" s="297"/>
      <c r="I1559" s="308"/>
      <c r="J1559" s="297"/>
      <c r="K1559" s="297"/>
      <c r="N1559" s="45"/>
      <c r="O1559" s="45"/>
      <c r="P1559" s="45"/>
      <c r="Q1559" s="45"/>
      <c r="R1559" s="45"/>
      <c r="S1559" s="45"/>
      <c r="T1559" s="45"/>
      <c r="U1559" s="45"/>
      <c r="V1559" s="45"/>
      <c r="W1559" s="45"/>
      <c r="X1559" s="45"/>
    </row>
    <row r="1560" spans="1:24" ht="15" customHeight="1" thickBot="1" x14ac:dyDescent="0.25">
      <c r="A1560" s="45"/>
      <c r="B1560" s="304" t="s">
        <v>1210</v>
      </c>
      <c r="C1560" s="304"/>
      <c r="D1560" s="304"/>
      <c r="E1560" s="304"/>
      <c r="F1560" s="304"/>
      <c r="G1560" s="304"/>
      <c r="H1560" s="304"/>
      <c r="I1560" s="304"/>
      <c r="J1560" s="304"/>
      <c r="K1560" s="304"/>
      <c r="N1560" s="45"/>
      <c r="O1560" s="45"/>
      <c r="P1560" s="45"/>
      <c r="Q1560" s="45"/>
      <c r="R1560" s="45"/>
      <c r="S1560" s="45"/>
      <c r="T1560" s="45"/>
      <c r="U1560" s="45"/>
      <c r="V1560" s="45"/>
      <c r="W1560" s="45"/>
      <c r="X1560" s="45"/>
    </row>
    <row r="1561" spans="1:24" ht="15" customHeight="1" thickTop="1" x14ac:dyDescent="0.2">
      <c r="A1561" s="45"/>
      <c r="B1561" s="309"/>
      <c r="C1561" s="309"/>
      <c r="D1561" s="288"/>
      <c r="E1561" s="288"/>
      <c r="F1561" s="309"/>
      <c r="G1561" s="288"/>
      <c r="H1561" s="288"/>
      <c r="I1561" s="309"/>
      <c r="J1561" s="288"/>
      <c r="K1561" s="288"/>
      <c r="N1561" s="45"/>
      <c r="O1561" s="45"/>
      <c r="P1561" s="45"/>
      <c r="Q1561" s="45"/>
      <c r="R1561" s="45"/>
      <c r="S1561" s="45"/>
      <c r="T1561" s="45"/>
      <c r="U1561" s="45"/>
      <c r="V1561" s="45"/>
      <c r="W1561" s="45"/>
      <c r="X1561" s="45"/>
    </row>
    <row r="1562" spans="1:24" ht="15" customHeight="1" thickTop="1" thickBot="1" x14ac:dyDescent="0.25">
      <c r="A1562" s="45"/>
      <c r="B1562" s="329" t="s">
        <v>2223</v>
      </c>
      <c r="C1562" s="319" t="s">
        <v>27</v>
      </c>
      <c r="D1562" s="282" t="s">
        <v>28</v>
      </c>
      <c r="E1562" s="282" t="s">
        <v>29</v>
      </c>
      <c r="F1562" s="310" t="s">
        <v>523</v>
      </c>
      <c r="G1562" s="298"/>
      <c r="H1562" s="283" t="s">
        <v>30</v>
      </c>
      <c r="I1562" s="310" t="s">
        <v>31</v>
      </c>
      <c r="J1562" s="298" t="s">
        <v>32</v>
      </c>
      <c r="K1562" s="284" t="s">
        <v>34</v>
      </c>
      <c r="N1562" s="45"/>
      <c r="O1562" s="45"/>
      <c r="P1562" s="45"/>
      <c r="Q1562" s="45"/>
      <c r="R1562" s="45"/>
      <c r="S1562" s="45"/>
      <c r="T1562" s="45"/>
      <c r="U1562" s="45"/>
      <c r="V1562" s="45"/>
      <c r="W1562" s="45"/>
      <c r="X1562" s="45"/>
    </row>
    <row r="1563" spans="1:24" ht="15" customHeight="1" thickTop="1" thickBot="1" x14ac:dyDescent="0.25">
      <c r="A1563" s="45"/>
      <c r="B1563" s="330" t="s">
        <v>524</v>
      </c>
      <c r="C1563" s="343" t="s">
        <v>1661</v>
      </c>
      <c r="D1563" s="285" t="s">
        <v>73</v>
      </c>
      <c r="E1563" s="285" t="s">
        <v>1662</v>
      </c>
      <c r="F1563" s="311" t="s">
        <v>539</v>
      </c>
      <c r="G1563" s="294"/>
      <c r="H1563" s="286" t="s">
        <v>83</v>
      </c>
      <c r="I1563" s="320">
        <v>1</v>
      </c>
      <c r="J1563" s="287">
        <f>SUM(K1564:K1566)</f>
        <v>36.491520000000001</v>
      </c>
      <c r="K1563" s="287">
        <f>J1563*I1563</f>
        <v>36.491520000000001</v>
      </c>
      <c r="N1563" s="45"/>
      <c r="O1563" s="45"/>
      <c r="P1563" s="45"/>
      <c r="Q1563" s="45"/>
      <c r="R1563" s="45"/>
      <c r="S1563" s="45"/>
      <c r="T1563" s="45"/>
      <c r="U1563" s="45"/>
      <c r="V1563" s="45"/>
      <c r="W1563" s="45"/>
      <c r="X1563" s="45"/>
    </row>
    <row r="1564" spans="1:24" ht="15" customHeight="1" thickTop="1" thickBot="1" x14ac:dyDescent="0.25">
      <c r="A1564" s="45"/>
      <c r="B1564" s="331" t="s">
        <v>535</v>
      </c>
      <c r="C1564" s="344">
        <v>88247</v>
      </c>
      <c r="D1564" s="271" t="s">
        <v>50</v>
      </c>
      <c r="E1564" s="271" t="s">
        <v>540</v>
      </c>
      <c r="F1564" s="312" t="s">
        <v>2641</v>
      </c>
      <c r="G1564" s="293"/>
      <c r="H1564" s="272" t="s">
        <v>533</v>
      </c>
      <c r="I1564" s="321">
        <v>0.51600000000000001</v>
      </c>
      <c r="J1564" s="302">
        <f>VLOOKUP(C1564,COMPOSICAO!A:D,4,0)</f>
        <v>32.020000000000003</v>
      </c>
      <c r="K1564" s="289">
        <f>SUM(I1564*J1564)</f>
        <v>16.522320000000001</v>
      </c>
      <c r="N1564" s="45"/>
      <c r="O1564" s="45"/>
      <c r="P1564" s="45"/>
      <c r="Q1564" s="45"/>
      <c r="R1564" s="45"/>
      <c r="S1564" s="45"/>
      <c r="T1564" s="45"/>
      <c r="U1564" s="45"/>
      <c r="V1564" s="45"/>
      <c r="W1564" s="45"/>
      <c r="X1564" s="45"/>
    </row>
    <row r="1565" spans="1:24" ht="15" customHeight="1" thickTop="1" thickBot="1" x14ac:dyDescent="0.25">
      <c r="A1565" s="45"/>
      <c r="B1565" s="331" t="s">
        <v>535</v>
      </c>
      <c r="C1565" s="344">
        <v>88264</v>
      </c>
      <c r="D1565" s="271" t="s">
        <v>50</v>
      </c>
      <c r="E1565" s="271" t="s">
        <v>541</v>
      </c>
      <c r="F1565" s="312" t="s">
        <v>2641</v>
      </c>
      <c r="G1565" s="293"/>
      <c r="H1565" s="272" t="s">
        <v>533</v>
      </c>
      <c r="I1565" s="321">
        <v>0.51600000000000001</v>
      </c>
      <c r="J1565" s="302">
        <f>VLOOKUP(C1565,COMPOSICAO!A:D,4,0)</f>
        <v>38.700000000000003</v>
      </c>
      <c r="K1565" s="289">
        <f>SUM(I1565*J1565)</f>
        <v>19.969200000000001</v>
      </c>
      <c r="N1565" s="45"/>
      <c r="O1565" s="45"/>
      <c r="P1565" s="45"/>
      <c r="Q1565" s="45"/>
      <c r="R1565" s="45"/>
      <c r="S1565" s="45"/>
      <c r="T1565" s="45"/>
      <c r="U1565" s="45"/>
      <c r="V1565" s="45"/>
      <c r="W1565" s="45"/>
      <c r="X1565" s="45"/>
    </row>
    <row r="1566" spans="1:24" ht="15" customHeight="1" thickTop="1" thickBot="1" x14ac:dyDescent="0.25">
      <c r="A1566" s="45"/>
      <c r="B1566" s="332" t="s">
        <v>525</v>
      </c>
      <c r="C1566" s="345">
        <v>218</v>
      </c>
      <c r="D1566" s="274" t="s">
        <v>46</v>
      </c>
      <c r="E1566" s="274" t="s">
        <v>2740</v>
      </c>
      <c r="F1566" s="313" t="s">
        <v>1096</v>
      </c>
      <c r="G1566" s="295"/>
      <c r="H1566" s="275" t="s">
        <v>83</v>
      </c>
      <c r="I1566" s="322">
        <v>1.1000000000000001</v>
      </c>
      <c r="J1566" s="290"/>
      <c r="K1566" s="290">
        <f>SUM(J1566*I1566)</f>
        <v>0</v>
      </c>
      <c r="N1566" s="45"/>
      <c r="O1566" s="45"/>
      <c r="P1566" s="45"/>
      <c r="Q1566" s="45"/>
      <c r="R1566" s="45"/>
      <c r="S1566" s="45"/>
      <c r="T1566" s="45"/>
      <c r="U1566" s="45"/>
      <c r="V1566" s="45"/>
      <c r="W1566" s="45"/>
      <c r="X1566" s="45"/>
    </row>
    <row r="1567" spans="1:24" ht="15" customHeight="1" thickTop="1" thickBot="1" x14ac:dyDescent="0.25">
      <c r="A1567" s="45"/>
      <c r="B1567" s="307"/>
      <c r="C1567" s="307"/>
      <c r="D1567" s="291"/>
      <c r="E1567" s="291"/>
      <c r="F1567" s="304" t="s">
        <v>527</v>
      </c>
      <c r="G1567" s="300"/>
      <c r="H1567" s="291" t="s">
        <v>528</v>
      </c>
      <c r="I1567" s="323">
        <v>0</v>
      </c>
      <c r="J1567" s="291" t="s">
        <v>529</v>
      </c>
      <c r="K1567" s="292"/>
      <c r="N1567" s="45"/>
      <c r="O1567" s="45"/>
      <c r="P1567" s="45"/>
      <c r="Q1567" s="45"/>
      <c r="R1567" s="45"/>
      <c r="S1567" s="45"/>
      <c r="T1567" s="45"/>
      <c r="U1567" s="45"/>
      <c r="V1567" s="45"/>
      <c r="W1567" s="45"/>
      <c r="X1567" s="45"/>
    </row>
    <row r="1568" spans="1:24" ht="15" customHeight="1" thickTop="1" thickBot="1" x14ac:dyDescent="0.25">
      <c r="A1568" s="45"/>
      <c r="B1568" s="307"/>
      <c r="C1568" s="307"/>
      <c r="D1568" s="291"/>
      <c r="E1568" s="291"/>
      <c r="F1568" s="304" t="s">
        <v>530</v>
      </c>
      <c r="G1568" s="300"/>
      <c r="H1568" s="291"/>
      <c r="I1568" s="304" t="s">
        <v>531</v>
      </c>
      <c r="J1568" s="296"/>
      <c r="K1568" s="292"/>
      <c r="N1568" s="45"/>
      <c r="O1568" s="45"/>
      <c r="P1568" s="45"/>
      <c r="Q1568" s="45"/>
      <c r="R1568" s="45"/>
      <c r="S1568" s="45"/>
      <c r="T1568" s="45"/>
      <c r="U1568" s="45"/>
      <c r="V1568" s="45"/>
      <c r="W1568" s="45"/>
      <c r="X1568" s="45"/>
    </row>
    <row r="1569" spans="1:24" ht="15" customHeight="1" x14ac:dyDescent="0.2">
      <c r="A1569" s="45"/>
      <c r="B1569" s="308" t="s">
        <v>1136</v>
      </c>
      <c r="C1569" s="308"/>
      <c r="D1569" s="297"/>
      <c r="E1569" s="297"/>
      <c r="F1569" s="308"/>
      <c r="G1569" s="297"/>
      <c r="H1569" s="297"/>
      <c r="I1569" s="308"/>
      <c r="J1569" s="297"/>
      <c r="K1569" s="297"/>
      <c r="N1569" s="45"/>
      <c r="O1569" s="45"/>
      <c r="P1569" s="45"/>
      <c r="Q1569" s="45"/>
      <c r="R1569" s="45"/>
      <c r="S1569" s="45"/>
      <c r="T1569" s="45"/>
      <c r="U1569" s="45"/>
      <c r="V1569" s="45"/>
      <c r="W1569" s="45"/>
      <c r="X1569" s="45"/>
    </row>
    <row r="1570" spans="1:24" ht="15" customHeight="1" thickBot="1" x14ac:dyDescent="0.25">
      <c r="A1570" s="45"/>
      <c r="B1570" s="304" t="s">
        <v>1884</v>
      </c>
      <c r="C1570" s="304"/>
      <c r="D1570" s="304"/>
      <c r="E1570" s="304"/>
      <c r="F1570" s="304"/>
      <c r="G1570" s="304"/>
      <c r="H1570" s="304"/>
      <c r="I1570" s="304"/>
      <c r="J1570" s="304"/>
      <c r="K1570" s="304"/>
      <c r="N1570" s="45"/>
      <c r="O1570" s="45"/>
      <c r="P1570" s="45"/>
      <c r="Q1570" s="45"/>
      <c r="R1570" s="45"/>
      <c r="S1570" s="45"/>
      <c r="T1570" s="45"/>
      <c r="U1570" s="45"/>
      <c r="V1570" s="45"/>
      <c r="W1570" s="45"/>
      <c r="X1570" s="45"/>
    </row>
    <row r="1571" spans="1:24" ht="15" customHeight="1" thickTop="1" x14ac:dyDescent="0.2">
      <c r="A1571" s="45"/>
      <c r="B1571" s="309"/>
      <c r="C1571" s="309"/>
      <c r="D1571" s="288"/>
      <c r="E1571" s="288"/>
      <c r="F1571" s="314"/>
      <c r="G1571" s="301"/>
      <c r="H1571" s="288"/>
      <c r="I1571" s="314"/>
      <c r="J1571" s="301"/>
      <c r="K1571" s="288"/>
      <c r="N1571" s="45"/>
      <c r="O1571" s="45"/>
      <c r="P1571" s="45"/>
      <c r="Q1571" s="45"/>
      <c r="R1571" s="45"/>
      <c r="S1571" s="45"/>
      <c r="T1571" s="45"/>
      <c r="U1571" s="45"/>
      <c r="V1571" s="45"/>
      <c r="W1571" s="45"/>
      <c r="X1571" s="45"/>
    </row>
    <row r="1572" spans="1:24" ht="15" customHeight="1" thickTop="1" thickBot="1" x14ac:dyDescent="0.25">
      <c r="A1572" s="45"/>
      <c r="B1572" s="329" t="s">
        <v>2224</v>
      </c>
      <c r="C1572" s="319" t="s">
        <v>27</v>
      </c>
      <c r="D1572" s="282" t="s">
        <v>28</v>
      </c>
      <c r="E1572" s="282" t="s">
        <v>29</v>
      </c>
      <c r="F1572" s="310" t="s">
        <v>523</v>
      </c>
      <c r="G1572" s="298"/>
      <c r="H1572" s="283" t="s">
        <v>30</v>
      </c>
      <c r="I1572" s="319" t="s">
        <v>31</v>
      </c>
      <c r="J1572" s="284" t="s">
        <v>32</v>
      </c>
      <c r="K1572" s="284" t="s">
        <v>34</v>
      </c>
      <c r="N1572" s="45"/>
      <c r="O1572" s="45"/>
      <c r="P1572" s="45"/>
      <c r="Q1572" s="45"/>
      <c r="R1572" s="45"/>
      <c r="S1572" s="45"/>
      <c r="T1572" s="45"/>
      <c r="U1572" s="45"/>
      <c r="V1572" s="45"/>
      <c r="W1572" s="45"/>
      <c r="X1572" s="45"/>
    </row>
    <row r="1573" spans="1:24" ht="15" customHeight="1" thickTop="1" thickBot="1" x14ac:dyDescent="0.25">
      <c r="A1573" s="45"/>
      <c r="B1573" s="330" t="s">
        <v>524</v>
      </c>
      <c r="C1573" s="343" t="s">
        <v>1006</v>
      </c>
      <c r="D1573" s="285" t="s">
        <v>73</v>
      </c>
      <c r="E1573" s="285" t="s">
        <v>1007</v>
      </c>
      <c r="F1573" s="311" t="s">
        <v>552</v>
      </c>
      <c r="G1573" s="294"/>
      <c r="H1573" s="286" t="s">
        <v>52</v>
      </c>
      <c r="I1573" s="320">
        <v>1</v>
      </c>
      <c r="J1573" s="287">
        <f>SUM(K1574:K1576)</f>
        <v>30.412000000000003</v>
      </c>
      <c r="K1573" s="287">
        <f>J1573*I1573</f>
        <v>30.412000000000003</v>
      </c>
      <c r="N1573" s="45"/>
      <c r="O1573" s="45"/>
      <c r="P1573" s="45"/>
      <c r="Q1573" s="45"/>
      <c r="R1573" s="45"/>
      <c r="S1573" s="45"/>
      <c r="T1573" s="45"/>
      <c r="U1573" s="45"/>
      <c r="V1573" s="45"/>
      <c r="W1573" s="45"/>
      <c r="X1573" s="45"/>
    </row>
    <row r="1574" spans="1:24" ht="15" customHeight="1" thickTop="1" thickBot="1" x14ac:dyDescent="0.25">
      <c r="A1574" s="45"/>
      <c r="B1574" s="331" t="s">
        <v>535</v>
      </c>
      <c r="C1574" s="344">
        <v>88264</v>
      </c>
      <c r="D1574" s="271" t="s">
        <v>50</v>
      </c>
      <c r="E1574" s="271" t="s">
        <v>541</v>
      </c>
      <c r="F1574" s="312" t="s">
        <v>2641</v>
      </c>
      <c r="G1574" s="293"/>
      <c r="H1574" s="272" t="s">
        <v>533</v>
      </c>
      <c r="I1574" s="321">
        <v>0.2</v>
      </c>
      <c r="J1574" s="302">
        <f>VLOOKUP(C1574,COMPOSICAO!A:D,4,0)</f>
        <v>38.700000000000003</v>
      </c>
      <c r="K1574" s="289">
        <f>SUM(I1574*J1574)</f>
        <v>7.7400000000000011</v>
      </c>
      <c r="N1574" s="45"/>
      <c r="O1574" s="45"/>
      <c r="P1574" s="45"/>
      <c r="Q1574" s="45"/>
      <c r="R1574" s="45"/>
      <c r="S1574" s="45"/>
      <c r="T1574" s="45"/>
      <c r="U1574" s="45"/>
      <c r="V1574" s="45"/>
      <c r="W1574" s="45"/>
      <c r="X1574" s="45"/>
    </row>
    <row r="1575" spans="1:24" ht="15" customHeight="1" thickTop="1" thickBot="1" x14ac:dyDescent="0.25">
      <c r="A1575" s="45"/>
      <c r="B1575" s="331" t="s">
        <v>535</v>
      </c>
      <c r="C1575" s="344">
        <v>88316</v>
      </c>
      <c r="D1575" s="271" t="s">
        <v>50</v>
      </c>
      <c r="E1575" s="271" t="s">
        <v>543</v>
      </c>
      <c r="F1575" s="312" t="s">
        <v>2641</v>
      </c>
      <c r="G1575" s="293"/>
      <c r="H1575" s="272" t="s">
        <v>533</v>
      </c>
      <c r="I1575" s="321">
        <v>0.2</v>
      </c>
      <c r="J1575" s="302">
        <f>VLOOKUP(C1575,COMPOSICAO!A:D,4,0)</f>
        <v>30.51</v>
      </c>
      <c r="K1575" s="289">
        <f>SUM(I1575*J1575)</f>
        <v>6.1020000000000003</v>
      </c>
      <c r="N1575" s="45"/>
      <c r="O1575" s="45"/>
      <c r="P1575" s="45"/>
      <c r="Q1575" s="45"/>
      <c r="R1575" s="45"/>
      <c r="S1575" s="45"/>
      <c r="T1575" s="45"/>
      <c r="U1575" s="45"/>
      <c r="V1575" s="45"/>
      <c r="W1575" s="45"/>
      <c r="X1575" s="45"/>
    </row>
    <row r="1576" spans="1:24" ht="15" customHeight="1" thickTop="1" thickBot="1" x14ac:dyDescent="0.25">
      <c r="A1576" s="45"/>
      <c r="B1576" s="332" t="s">
        <v>525</v>
      </c>
      <c r="C1576" s="345">
        <v>13318</v>
      </c>
      <c r="D1576" s="274" t="s">
        <v>42</v>
      </c>
      <c r="E1576" s="274" t="s">
        <v>822</v>
      </c>
      <c r="F1576" s="313" t="s">
        <v>1096</v>
      </c>
      <c r="G1576" s="295"/>
      <c r="H1576" s="275" t="s">
        <v>231</v>
      </c>
      <c r="I1576" s="322">
        <v>1</v>
      </c>
      <c r="J1576" s="290">
        <v>16.57</v>
      </c>
      <c r="K1576" s="290">
        <f>SUM(J1576*I1576)</f>
        <v>16.57</v>
      </c>
      <c r="N1576" s="45"/>
      <c r="O1576" s="45"/>
      <c r="P1576" s="45"/>
      <c r="Q1576" s="45"/>
      <c r="R1576" s="45"/>
      <c r="S1576" s="45"/>
      <c r="T1576" s="45"/>
      <c r="U1576" s="45"/>
      <c r="V1576" s="45"/>
      <c r="W1576" s="45"/>
      <c r="X1576" s="45"/>
    </row>
    <row r="1577" spans="1:24" ht="15" customHeight="1" thickTop="1" thickBot="1" x14ac:dyDescent="0.25">
      <c r="A1577" s="45"/>
      <c r="B1577" s="307"/>
      <c r="C1577" s="307"/>
      <c r="D1577" s="291"/>
      <c r="E1577" s="291"/>
      <c r="F1577" s="304" t="s">
        <v>527</v>
      </c>
      <c r="G1577" s="300"/>
      <c r="H1577" s="291" t="s">
        <v>528</v>
      </c>
      <c r="I1577" s="327">
        <v>0</v>
      </c>
      <c r="J1577" s="296" t="s">
        <v>529</v>
      </c>
      <c r="K1577" s="292"/>
      <c r="N1577" s="45"/>
      <c r="O1577" s="45"/>
      <c r="P1577" s="45"/>
      <c r="Q1577" s="45"/>
      <c r="R1577" s="45"/>
      <c r="S1577" s="45"/>
      <c r="T1577" s="45"/>
      <c r="U1577" s="45"/>
      <c r="V1577" s="45"/>
      <c r="W1577" s="45"/>
      <c r="X1577" s="45"/>
    </row>
    <row r="1578" spans="1:24" ht="15" customHeight="1" thickTop="1" thickBot="1" x14ac:dyDescent="0.25">
      <c r="A1578" s="45"/>
      <c r="B1578" s="304"/>
      <c r="C1578" s="304"/>
      <c r="D1578" s="296"/>
      <c r="E1578" s="296"/>
      <c r="F1578" s="304" t="s">
        <v>530</v>
      </c>
      <c r="G1578" s="300"/>
      <c r="H1578" s="296"/>
      <c r="I1578" s="304" t="s">
        <v>531</v>
      </c>
      <c r="J1578" s="296"/>
      <c r="K1578" s="300"/>
      <c r="N1578" s="45"/>
      <c r="O1578" s="45"/>
      <c r="P1578" s="45"/>
      <c r="Q1578" s="45"/>
      <c r="R1578" s="45"/>
      <c r="S1578" s="45"/>
      <c r="T1578" s="45"/>
      <c r="U1578" s="45"/>
      <c r="V1578" s="45"/>
      <c r="W1578" s="45"/>
      <c r="X1578" s="45"/>
    </row>
    <row r="1579" spans="1:24" ht="15" customHeight="1" x14ac:dyDescent="0.2">
      <c r="A1579" s="45"/>
      <c r="B1579" s="308" t="s">
        <v>1136</v>
      </c>
      <c r="C1579" s="308"/>
      <c r="D1579" s="297"/>
      <c r="E1579" s="297"/>
      <c r="F1579" s="308"/>
      <c r="G1579" s="297"/>
      <c r="H1579" s="297"/>
      <c r="I1579" s="308"/>
      <c r="J1579" s="297"/>
      <c r="K1579" s="297"/>
      <c r="N1579" s="45"/>
      <c r="O1579" s="45"/>
      <c r="P1579" s="45"/>
      <c r="Q1579" s="45"/>
      <c r="R1579" s="45"/>
      <c r="S1579" s="45"/>
      <c r="T1579" s="45"/>
      <c r="U1579" s="45"/>
      <c r="V1579" s="45"/>
      <c r="W1579" s="45"/>
      <c r="X1579" s="45"/>
    </row>
    <row r="1580" spans="1:24" ht="15" customHeight="1" thickBot="1" x14ac:dyDescent="0.25">
      <c r="A1580" s="45"/>
      <c r="B1580" s="304" t="s">
        <v>1211</v>
      </c>
      <c r="C1580" s="304"/>
      <c r="D1580" s="304"/>
      <c r="E1580" s="304"/>
      <c r="F1580" s="304"/>
      <c r="G1580" s="304"/>
      <c r="H1580" s="304"/>
      <c r="I1580" s="304"/>
      <c r="J1580" s="304"/>
      <c r="K1580" s="304"/>
      <c r="N1580" s="45"/>
      <c r="O1580" s="45"/>
      <c r="P1580" s="45"/>
      <c r="Q1580" s="45"/>
      <c r="R1580" s="45"/>
      <c r="S1580" s="45"/>
      <c r="T1580" s="45"/>
      <c r="U1580" s="45"/>
      <c r="V1580" s="45"/>
      <c r="W1580" s="45"/>
      <c r="X1580" s="45"/>
    </row>
    <row r="1581" spans="1:24" ht="15" customHeight="1" thickTop="1" x14ac:dyDescent="0.2">
      <c r="A1581" s="45"/>
      <c r="B1581" s="314"/>
      <c r="C1581" s="314"/>
      <c r="D1581" s="301"/>
      <c r="E1581" s="301"/>
      <c r="F1581" s="314"/>
      <c r="G1581" s="301"/>
      <c r="H1581" s="301"/>
      <c r="I1581" s="314"/>
      <c r="J1581" s="301"/>
      <c r="K1581" s="301"/>
      <c r="N1581" s="45"/>
      <c r="O1581" s="45"/>
      <c r="P1581" s="45"/>
      <c r="Q1581" s="45"/>
      <c r="R1581" s="45"/>
      <c r="S1581" s="45"/>
      <c r="T1581" s="45"/>
      <c r="U1581" s="45"/>
      <c r="V1581" s="45"/>
      <c r="W1581" s="45"/>
      <c r="X1581" s="45"/>
    </row>
    <row r="1582" spans="1:24" ht="15" customHeight="1" thickTop="1" thickBot="1" x14ac:dyDescent="0.25">
      <c r="A1582" s="45"/>
      <c r="B1582" s="329" t="s">
        <v>2225</v>
      </c>
      <c r="C1582" s="319" t="s">
        <v>27</v>
      </c>
      <c r="D1582" s="282" t="s">
        <v>28</v>
      </c>
      <c r="E1582" s="282" t="s">
        <v>29</v>
      </c>
      <c r="F1582" s="310" t="s">
        <v>523</v>
      </c>
      <c r="G1582" s="298"/>
      <c r="H1582" s="283" t="s">
        <v>30</v>
      </c>
      <c r="I1582" s="319" t="s">
        <v>31</v>
      </c>
      <c r="J1582" s="284" t="s">
        <v>32</v>
      </c>
      <c r="K1582" s="284" t="s">
        <v>34</v>
      </c>
      <c r="N1582" s="45"/>
      <c r="O1582" s="45"/>
      <c r="P1582" s="45"/>
      <c r="Q1582" s="45"/>
      <c r="R1582" s="45"/>
      <c r="S1582" s="45"/>
      <c r="T1582" s="45"/>
      <c r="U1582" s="45"/>
      <c r="V1582" s="45"/>
      <c r="W1582" s="45"/>
      <c r="X1582" s="45"/>
    </row>
    <row r="1583" spans="1:24" ht="15" customHeight="1" thickTop="1" thickBot="1" x14ac:dyDescent="0.25">
      <c r="A1583" s="45"/>
      <c r="B1583" s="330" t="s">
        <v>524</v>
      </c>
      <c r="C1583" s="343" t="s">
        <v>1663</v>
      </c>
      <c r="D1583" s="285" t="s">
        <v>73</v>
      </c>
      <c r="E1583" s="285" t="s">
        <v>2374</v>
      </c>
      <c r="F1583" s="311" t="s">
        <v>539</v>
      </c>
      <c r="G1583" s="294"/>
      <c r="H1583" s="286" t="s">
        <v>52</v>
      </c>
      <c r="I1583" s="320">
        <v>1</v>
      </c>
      <c r="J1583" s="287">
        <f>SUM(K1584:K1586)</f>
        <v>51.641999999999996</v>
      </c>
      <c r="K1583" s="287">
        <f>J1583*I1583</f>
        <v>51.641999999999996</v>
      </c>
      <c r="N1583" s="45"/>
      <c r="O1583" s="45"/>
      <c r="P1583" s="45"/>
      <c r="Q1583" s="45"/>
      <c r="R1583" s="45"/>
      <c r="S1583" s="45"/>
      <c r="T1583" s="45"/>
      <c r="U1583" s="45"/>
      <c r="V1583" s="45"/>
      <c r="W1583" s="45"/>
      <c r="X1583" s="45"/>
    </row>
    <row r="1584" spans="1:24" ht="15" customHeight="1" thickTop="1" thickBot="1" x14ac:dyDescent="0.25">
      <c r="A1584" s="45"/>
      <c r="B1584" s="331" t="s">
        <v>535</v>
      </c>
      <c r="C1584" s="344">
        <v>88316</v>
      </c>
      <c r="D1584" s="271" t="s">
        <v>50</v>
      </c>
      <c r="E1584" s="271" t="s">
        <v>543</v>
      </c>
      <c r="F1584" s="312" t="s">
        <v>2641</v>
      </c>
      <c r="G1584" s="293"/>
      <c r="H1584" s="272" t="s">
        <v>533</v>
      </c>
      <c r="I1584" s="321">
        <v>0.2</v>
      </c>
      <c r="J1584" s="302">
        <f>VLOOKUP(C1584,COMPOSICAO!A:D,4,0)</f>
        <v>30.51</v>
      </c>
      <c r="K1584" s="289">
        <f>SUM(I1584*J1584)</f>
        <v>6.1020000000000003</v>
      </c>
      <c r="N1584" s="45"/>
      <c r="O1584" s="45"/>
      <c r="P1584" s="45"/>
      <c r="Q1584" s="45"/>
      <c r="R1584" s="45"/>
      <c r="S1584" s="45"/>
      <c r="T1584" s="45"/>
      <c r="U1584" s="45"/>
      <c r="V1584" s="45"/>
      <c r="W1584" s="45"/>
      <c r="X1584" s="45"/>
    </row>
    <row r="1585" spans="1:24" ht="15" customHeight="1" thickTop="1" thickBot="1" x14ac:dyDescent="0.25">
      <c r="A1585" s="45"/>
      <c r="B1585" s="331" t="s">
        <v>535</v>
      </c>
      <c r="C1585" s="344">
        <v>88264</v>
      </c>
      <c r="D1585" s="271" t="s">
        <v>50</v>
      </c>
      <c r="E1585" s="271" t="s">
        <v>541</v>
      </c>
      <c r="F1585" s="312" t="s">
        <v>2641</v>
      </c>
      <c r="G1585" s="293"/>
      <c r="H1585" s="272" t="s">
        <v>533</v>
      </c>
      <c r="I1585" s="321">
        <v>0.2</v>
      </c>
      <c r="J1585" s="302">
        <f>VLOOKUP(C1585,COMPOSICAO!A:D,4,0)</f>
        <v>38.700000000000003</v>
      </c>
      <c r="K1585" s="289">
        <f>SUM(I1585*J1585)</f>
        <v>7.7400000000000011</v>
      </c>
      <c r="N1585" s="45"/>
      <c r="O1585" s="45"/>
      <c r="P1585" s="45"/>
      <c r="Q1585" s="45"/>
      <c r="R1585" s="45"/>
      <c r="S1585" s="45"/>
      <c r="T1585" s="45"/>
      <c r="U1585" s="45"/>
      <c r="V1585" s="45"/>
      <c r="W1585" s="45"/>
      <c r="X1585" s="45"/>
    </row>
    <row r="1586" spans="1:24" ht="15" customHeight="1" thickTop="1" thickBot="1" x14ac:dyDescent="0.25">
      <c r="A1586" s="45"/>
      <c r="B1586" s="332" t="s">
        <v>525</v>
      </c>
      <c r="C1586" s="345">
        <v>4096</v>
      </c>
      <c r="D1586" s="274" t="s">
        <v>42</v>
      </c>
      <c r="E1586" s="274" t="s">
        <v>1885</v>
      </c>
      <c r="F1586" s="313" t="s">
        <v>1096</v>
      </c>
      <c r="G1586" s="295"/>
      <c r="H1586" s="275" t="s">
        <v>231</v>
      </c>
      <c r="I1586" s="322">
        <v>1</v>
      </c>
      <c r="J1586" s="290">
        <v>37.799999999999997</v>
      </c>
      <c r="K1586" s="290">
        <f>SUM(J1586*I1586)</f>
        <v>37.799999999999997</v>
      </c>
      <c r="N1586" s="45"/>
      <c r="O1586" s="45"/>
      <c r="P1586" s="45"/>
      <c r="Q1586" s="45"/>
      <c r="R1586" s="45"/>
      <c r="S1586" s="45"/>
      <c r="T1586" s="45"/>
      <c r="U1586" s="45"/>
      <c r="V1586" s="45"/>
      <c r="W1586" s="45"/>
      <c r="X1586" s="45"/>
    </row>
    <row r="1587" spans="1:24" ht="15" customHeight="1" thickTop="1" thickBot="1" x14ac:dyDescent="0.25">
      <c r="A1587" s="45"/>
      <c r="B1587" s="307"/>
      <c r="C1587" s="307"/>
      <c r="D1587" s="291"/>
      <c r="E1587" s="291"/>
      <c r="F1587" s="304" t="s">
        <v>527</v>
      </c>
      <c r="G1587" s="300"/>
      <c r="H1587" s="291" t="s">
        <v>528</v>
      </c>
      <c r="I1587" s="323">
        <v>0</v>
      </c>
      <c r="J1587" s="291" t="s">
        <v>529</v>
      </c>
      <c r="K1587" s="292"/>
      <c r="N1587" s="45"/>
      <c r="O1587" s="45"/>
      <c r="P1587" s="45"/>
      <c r="Q1587" s="45"/>
      <c r="R1587" s="45"/>
      <c r="S1587" s="45"/>
      <c r="T1587" s="45"/>
      <c r="U1587" s="45"/>
      <c r="V1587" s="45"/>
      <c r="W1587" s="45"/>
      <c r="X1587" s="45"/>
    </row>
    <row r="1588" spans="1:24" ht="15" customHeight="1" thickTop="1" thickBot="1" x14ac:dyDescent="0.25">
      <c r="A1588" s="45"/>
      <c r="B1588" s="307"/>
      <c r="C1588" s="307"/>
      <c r="D1588" s="291"/>
      <c r="E1588" s="291"/>
      <c r="F1588" s="304" t="s">
        <v>530</v>
      </c>
      <c r="G1588" s="300"/>
      <c r="H1588" s="291"/>
      <c r="I1588" s="304" t="s">
        <v>531</v>
      </c>
      <c r="J1588" s="296"/>
      <c r="K1588" s="292"/>
      <c r="N1588" s="45"/>
      <c r="O1588" s="45"/>
      <c r="P1588" s="45"/>
      <c r="Q1588" s="45"/>
      <c r="R1588" s="45"/>
      <c r="S1588" s="45"/>
      <c r="T1588" s="45"/>
      <c r="U1588" s="45"/>
      <c r="V1588" s="45"/>
      <c r="W1588" s="45"/>
      <c r="X1588" s="45"/>
    </row>
    <row r="1589" spans="1:24" ht="15" customHeight="1" x14ac:dyDescent="0.2">
      <c r="A1589" s="45"/>
      <c r="B1589" s="308" t="s">
        <v>1136</v>
      </c>
      <c r="C1589" s="308"/>
      <c r="D1589" s="297"/>
      <c r="E1589" s="297"/>
      <c r="F1589" s="308"/>
      <c r="G1589" s="297"/>
      <c r="H1589" s="297"/>
      <c r="I1589" s="308"/>
      <c r="J1589" s="297"/>
      <c r="K1589" s="297"/>
      <c r="N1589" s="45"/>
      <c r="O1589" s="45"/>
      <c r="P1589" s="45"/>
      <c r="Q1589" s="45"/>
      <c r="R1589" s="45"/>
      <c r="S1589" s="45"/>
      <c r="T1589" s="45"/>
      <c r="U1589" s="45"/>
      <c r="V1589" s="45"/>
      <c r="W1589" s="45"/>
      <c r="X1589" s="45"/>
    </row>
    <row r="1590" spans="1:24" ht="15" customHeight="1" thickBot="1" x14ac:dyDescent="0.25">
      <c r="A1590" s="45"/>
      <c r="B1590" s="304" t="s">
        <v>1886</v>
      </c>
      <c r="C1590" s="304"/>
      <c r="D1590" s="304"/>
      <c r="E1590" s="304"/>
      <c r="F1590" s="304"/>
      <c r="G1590" s="304"/>
      <c r="H1590" s="304"/>
      <c r="I1590" s="304"/>
      <c r="J1590" s="304"/>
      <c r="K1590" s="304"/>
      <c r="N1590" s="45"/>
      <c r="O1590" s="45"/>
      <c r="P1590" s="45"/>
      <c r="Q1590" s="45"/>
      <c r="R1590" s="45"/>
      <c r="S1590" s="45"/>
      <c r="T1590" s="45"/>
      <c r="U1590" s="45"/>
      <c r="V1590" s="45"/>
      <c r="W1590" s="45"/>
      <c r="X1590" s="45"/>
    </row>
    <row r="1591" spans="1:24" ht="15" customHeight="1" thickTop="1" x14ac:dyDescent="0.2">
      <c r="A1591" s="45"/>
      <c r="B1591" s="309"/>
      <c r="C1591" s="309"/>
      <c r="D1591" s="288"/>
      <c r="E1591" s="288"/>
      <c r="F1591" s="314"/>
      <c r="G1591" s="301"/>
      <c r="H1591" s="288"/>
      <c r="I1591" s="309"/>
      <c r="J1591" s="288"/>
      <c r="K1591" s="288"/>
      <c r="N1591" s="45"/>
      <c r="O1591" s="45"/>
      <c r="P1591" s="45"/>
      <c r="Q1591" s="45"/>
      <c r="R1591" s="45"/>
      <c r="S1591" s="45"/>
      <c r="T1591" s="45"/>
      <c r="U1591" s="45"/>
      <c r="V1591" s="45"/>
      <c r="W1591" s="45"/>
      <c r="X1591" s="45"/>
    </row>
    <row r="1592" spans="1:24" ht="15" customHeight="1" thickTop="1" thickBot="1" x14ac:dyDescent="0.25">
      <c r="A1592" s="45"/>
      <c r="B1592" s="329" t="s">
        <v>2226</v>
      </c>
      <c r="C1592" s="319" t="s">
        <v>27</v>
      </c>
      <c r="D1592" s="282" t="s">
        <v>28</v>
      </c>
      <c r="E1592" s="282" t="s">
        <v>29</v>
      </c>
      <c r="F1592" s="310" t="s">
        <v>523</v>
      </c>
      <c r="G1592" s="298"/>
      <c r="H1592" s="283" t="s">
        <v>30</v>
      </c>
      <c r="I1592" s="319" t="s">
        <v>31</v>
      </c>
      <c r="J1592" s="284" t="s">
        <v>32</v>
      </c>
      <c r="K1592" s="284" t="s">
        <v>34</v>
      </c>
      <c r="N1592" s="45"/>
      <c r="O1592" s="45"/>
      <c r="P1592" s="45"/>
      <c r="Q1592" s="45"/>
      <c r="R1592" s="45"/>
      <c r="S1592" s="45"/>
      <c r="T1592" s="45"/>
      <c r="U1592" s="45"/>
      <c r="V1592" s="45"/>
      <c r="W1592" s="45"/>
      <c r="X1592" s="45"/>
    </row>
    <row r="1593" spans="1:24" ht="15" customHeight="1" thickTop="1" thickBot="1" x14ac:dyDescent="0.25">
      <c r="A1593" s="45"/>
      <c r="B1593" s="330" t="s">
        <v>524</v>
      </c>
      <c r="C1593" s="343" t="s">
        <v>1025</v>
      </c>
      <c r="D1593" s="285" t="s">
        <v>73</v>
      </c>
      <c r="E1593" s="285" t="s">
        <v>823</v>
      </c>
      <c r="F1593" s="311" t="s">
        <v>539</v>
      </c>
      <c r="G1593" s="294"/>
      <c r="H1593" s="286" t="s">
        <v>52</v>
      </c>
      <c r="I1593" s="320">
        <v>1</v>
      </c>
      <c r="J1593" s="287">
        <f>SUM(K1594:K1596)</f>
        <v>16.133679999999998</v>
      </c>
      <c r="K1593" s="287">
        <f>J1593*I1593</f>
        <v>16.133679999999998</v>
      </c>
      <c r="N1593" s="45"/>
      <c r="O1593" s="45"/>
      <c r="P1593" s="45"/>
      <c r="Q1593" s="45"/>
      <c r="R1593" s="45"/>
      <c r="S1593" s="45"/>
      <c r="T1593" s="45"/>
      <c r="U1593" s="45"/>
      <c r="V1593" s="45"/>
      <c r="W1593" s="45"/>
      <c r="X1593" s="45"/>
    </row>
    <row r="1594" spans="1:24" ht="15" customHeight="1" thickTop="1" thickBot="1" x14ac:dyDescent="0.25">
      <c r="A1594" s="45"/>
      <c r="B1594" s="331" t="s">
        <v>535</v>
      </c>
      <c r="C1594" s="344">
        <v>88264</v>
      </c>
      <c r="D1594" s="271" t="s">
        <v>50</v>
      </c>
      <c r="E1594" s="271" t="s">
        <v>541</v>
      </c>
      <c r="F1594" s="312" t="s">
        <v>2641</v>
      </c>
      <c r="G1594" s="293"/>
      <c r="H1594" s="272" t="s">
        <v>533</v>
      </c>
      <c r="I1594" s="321">
        <v>0.14399999999999999</v>
      </c>
      <c r="J1594" s="302">
        <f>VLOOKUP(C1594,COMPOSICAO!A:D,4,0)</f>
        <v>38.700000000000003</v>
      </c>
      <c r="K1594" s="289">
        <f>SUM(I1594*J1594)</f>
        <v>5.5728</v>
      </c>
      <c r="N1594" s="45"/>
      <c r="O1594" s="45"/>
      <c r="P1594" s="45"/>
      <c r="Q1594" s="45"/>
      <c r="R1594" s="45"/>
      <c r="S1594" s="45"/>
      <c r="T1594" s="45"/>
      <c r="U1594" s="45"/>
      <c r="V1594" s="45"/>
      <c r="W1594" s="45"/>
      <c r="X1594" s="45"/>
    </row>
    <row r="1595" spans="1:24" ht="15" customHeight="1" thickTop="1" thickBot="1" x14ac:dyDescent="0.25">
      <c r="A1595" s="45"/>
      <c r="B1595" s="331" t="s">
        <v>535</v>
      </c>
      <c r="C1595" s="344">
        <v>88247</v>
      </c>
      <c r="D1595" s="271" t="s">
        <v>50</v>
      </c>
      <c r="E1595" s="271" t="s">
        <v>540</v>
      </c>
      <c r="F1595" s="312" t="s">
        <v>2641</v>
      </c>
      <c r="G1595" s="293"/>
      <c r="H1595" s="272" t="s">
        <v>533</v>
      </c>
      <c r="I1595" s="321">
        <v>0.14399999999999999</v>
      </c>
      <c r="J1595" s="302">
        <f>VLOOKUP(C1595,COMPOSICAO!A:D,4,0)</f>
        <v>32.020000000000003</v>
      </c>
      <c r="K1595" s="289">
        <f>SUM(I1595*J1595)</f>
        <v>4.6108799999999999</v>
      </c>
      <c r="N1595" s="45"/>
      <c r="O1595" s="45"/>
      <c r="P1595" s="45"/>
      <c r="Q1595" s="45"/>
      <c r="R1595" s="45"/>
      <c r="S1595" s="45"/>
      <c r="T1595" s="45"/>
      <c r="U1595" s="45"/>
      <c r="V1595" s="45"/>
      <c r="W1595" s="45"/>
      <c r="X1595" s="45"/>
    </row>
    <row r="1596" spans="1:24" ht="15" customHeight="1" thickTop="1" thickBot="1" x14ac:dyDescent="0.25">
      <c r="A1596" s="45"/>
      <c r="B1596" s="332" t="s">
        <v>525</v>
      </c>
      <c r="C1596" s="345">
        <v>35758</v>
      </c>
      <c r="D1596" s="274" t="s">
        <v>46</v>
      </c>
      <c r="E1596" s="274" t="s">
        <v>2741</v>
      </c>
      <c r="F1596" s="313" t="s">
        <v>1096</v>
      </c>
      <c r="G1596" s="295"/>
      <c r="H1596" s="275" t="s">
        <v>52</v>
      </c>
      <c r="I1596" s="322">
        <v>1</v>
      </c>
      <c r="J1596" s="290">
        <v>5.95</v>
      </c>
      <c r="K1596" s="290">
        <f>SUM(J1596*I1596)</f>
        <v>5.95</v>
      </c>
      <c r="N1596" s="45"/>
      <c r="O1596" s="45"/>
      <c r="P1596" s="45"/>
      <c r="Q1596" s="45"/>
      <c r="R1596" s="45"/>
      <c r="S1596" s="45"/>
      <c r="T1596" s="45"/>
      <c r="U1596" s="45"/>
      <c r="V1596" s="45"/>
      <c r="W1596" s="45"/>
      <c r="X1596" s="45"/>
    </row>
    <row r="1597" spans="1:24" ht="15" customHeight="1" thickTop="1" thickBot="1" x14ac:dyDescent="0.25">
      <c r="A1597" s="45"/>
      <c r="B1597" s="307"/>
      <c r="C1597" s="307"/>
      <c r="D1597" s="291"/>
      <c r="E1597" s="291"/>
      <c r="F1597" s="304" t="s">
        <v>527</v>
      </c>
      <c r="G1597" s="300"/>
      <c r="H1597" s="291" t="s">
        <v>528</v>
      </c>
      <c r="I1597" s="327">
        <v>0</v>
      </c>
      <c r="J1597" s="296" t="s">
        <v>529</v>
      </c>
      <c r="K1597" s="292"/>
      <c r="N1597" s="45"/>
      <c r="O1597" s="45"/>
      <c r="P1597" s="45"/>
      <c r="Q1597" s="45"/>
      <c r="R1597" s="45"/>
      <c r="S1597" s="45"/>
      <c r="T1597" s="45"/>
      <c r="U1597" s="45"/>
      <c r="V1597" s="45"/>
      <c r="W1597" s="45"/>
      <c r="X1597" s="45"/>
    </row>
    <row r="1598" spans="1:24" ht="15" customHeight="1" thickTop="1" thickBot="1" x14ac:dyDescent="0.25">
      <c r="A1598" s="45"/>
      <c r="B1598" s="307"/>
      <c r="C1598" s="307"/>
      <c r="D1598" s="291"/>
      <c r="E1598" s="291"/>
      <c r="F1598" s="307" t="s">
        <v>530</v>
      </c>
      <c r="G1598" s="292"/>
      <c r="H1598" s="291"/>
      <c r="I1598" s="304" t="s">
        <v>531</v>
      </c>
      <c r="J1598" s="296"/>
      <c r="K1598" s="292"/>
      <c r="N1598" s="45"/>
      <c r="O1598" s="45"/>
      <c r="P1598" s="45"/>
      <c r="Q1598" s="45"/>
      <c r="R1598" s="45"/>
      <c r="S1598" s="45"/>
      <c r="T1598" s="45"/>
      <c r="U1598" s="45"/>
      <c r="V1598" s="45"/>
      <c r="W1598" s="45"/>
      <c r="X1598" s="45"/>
    </row>
    <row r="1599" spans="1:24" ht="15" customHeight="1" x14ac:dyDescent="0.2">
      <c r="A1599" s="45"/>
      <c r="B1599" s="308" t="s">
        <v>1136</v>
      </c>
      <c r="C1599" s="308"/>
      <c r="D1599" s="297"/>
      <c r="E1599" s="297"/>
      <c r="F1599" s="308"/>
      <c r="G1599" s="297"/>
      <c r="H1599" s="297"/>
      <c r="I1599" s="308"/>
      <c r="J1599" s="297"/>
      <c r="K1599" s="297"/>
      <c r="N1599" s="45"/>
      <c r="O1599" s="45"/>
      <c r="P1599" s="45"/>
      <c r="Q1599" s="45"/>
      <c r="R1599" s="45"/>
      <c r="S1599" s="45"/>
      <c r="T1599" s="45"/>
      <c r="U1599" s="45"/>
      <c r="V1599" s="45"/>
      <c r="W1599" s="45"/>
      <c r="X1599" s="45"/>
    </row>
    <row r="1600" spans="1:24" ht="15" customHeight="1" thickBot="1" x14ac:dyDescent="0.25">
      <c r="A1600" s="45"/>
      <c r="B1600" s="304" t="s">
        <v>1212</v>
      </c>
      <c r="C1600" s="304"/>
      <c r="D1600" s="304"/>
      <c r="E1600" s="304"/>
      <c r="F1600" s="304"/>
      <c r="G1600" s="304"/>
      <c r="H1600" s="304"/>
      <c r="I1600" s="304"/>
      <c r="J1600" s="304"/>
      <c r="K1600" s="304"/>
      <c r="N1600" s="45"/>
      <c r="O1600" s="45"/>
      <c r="P1600" s="45"/>
      <c r="Q1600" s="45"/>
      <c r="R1600" s="45"/>
      <c r="S1600" s="45"/>
      <c r="T1600" s="45"/>
      <c r="U1600" s="45"/>
      <c r="V1600" s="45"/>
      <c r="W1600" s="45"/>
      <c r="X1600" s="45"/>
    </row>
    <row r="1601" spans="1:24" ht="15" customHeight="1" thickTop="1" x14ac:dyDescent="0.2">
      <c r="A1601" s="45"/>
      <c r="B1601" s="309"/>
      <c r="C1601" s="309"/>
      <c r="D1601" s="288"/>
      <c r="E1601" s="288"/>
      <c r="F1601" s="314"/>
      <c r="G1601" s="301"/>
      <c r="H1601" s="288"/>
      <c r="I1601" s="309"/>
      <c r="J1601" s="288"/>
      <c r="K1601" s="288"/>
      <c r="N1601" s="45"/>
      <c r="O1601" s="45"/>
      <c r="P1601" s="45"/>
      <c r="Q1601" s="45"/>
      <c r="R1601" s="45"/>
      <c r="S1601" s="45"/>
      <c r="T1601" s="45"/>
      <c r="U1601" s="45"/>
      <c r="V1601" s="45"/>
      <c r="W1601" s="45"/>
      <c r="X1601" s="45"/>
    </row>
    <row r="1602" spans="1:24" ht="15" customHeight="1" thickTop="1" thickBot="1" x14ac:dyDescent="0.25">
      <c r="A1602" s="45"/>
      <c r="B1602" s="329" t="s">
        <v>2227</v>
      </c>
      <c r="C1602" s="319" t="s">
        <v>27</v>
      </c>
      <c r="D1602" s="282" t="s">
        <v>28</v>
      </c>
      <c r="E1602" s="282" t="s">
        <v>29</v>
      </c>
      <c r="F1602" s="310" t="s">
        <v>523</v>
      </c>
      <c r="G1602" s="298"/>
      <c r="H1602" s="283" t="s">
        <v>30</v>
      </c>
      <c r="I1602" s="319" t="s">
        <v>31</v>
      </c>
      <c r="J1602" s="284" t="s">
        <v>32</v>
      </c>
      <c r="K1602" s="284" t="s">
        <v>34</v>
      </c>
      <c r="N1602" s="45"/>
      <c r="O1602" s="45"/>
      <c r="P1602" s="45"/>
      <c r="Q1602" s="45"/>
      <c r="R1602" s="45"/>
      <c r="S1602" s="45"/>
      <c r="T1602" s="45"/>
      <c r="U1602" s="45"/>
      <c r="V1602" s="45"/>
      <c r="W1602" s="45"/>
      <c r="X1602" s="45"/>
    </row>
    <row r="1603" spans="1:24" ht="15" customHeight="1" thickTop="1" thickBot="1" x14ac:dyDescent="0.25">
      <c r="A1603" s="45"/>
      <c r="B1603" s="330" t="s">
        <v>524</v>
      </c>
      <c r="C1603" s="343" t="s">
        <v>1664</v>
      </c>
      <c r="D1603" s="285" t="s">
        <v>73</v>
      </c>
      <c r="E1603" s="285" t="s">
        <v>1665</v>
      </c>
      <c r="F1603" s="311" t="s">
        <v>539</v>
      </c>
      <c r="G1603" s="294"/>
      <c r="H1603" s="286" t="s">
        <v>52</v>
      </c>
      <c r="I1603" s="320">
        <v>1</v>
      </c>
      <c r="J1603" s="287">
        <f>SUM(K1604:K1606)</f>
        <v>51.09</v>
      </c>
      <c r="K1603" s="287">
        <f>J1603*I1603</f>
        <v>51.09</v>
      </c>
      <c r="N1603" s="45"/>
      <c r="O1603" s="45"/>
      <c r="P1603" s="45"/>
      <c r="Q1603" s="45"/>
      <c r="R1603" s="45"/>
      <c r="S1603" s="45"/>
      <c r="T1603" s="45"/>
      <c r="U1603" s="45"/>
      <c r="V1603" s="45"/>
      <c r="W1603" s="45"/>
      <c r="X1603" s="45"/>
    </row>
    <row r="1604" spans="1:24" ht="15" customHeight="1" thickTop="1" thickBot="1" x14ac:dyDescent="0.25">
      <c r="A1604" s="45"/>
      <c r="B1604" s="331" t="s">
        <v>535</v>
      </c>
      <c r="C1604" s="344">
        <v>88264</v>
      </c>
      <c r="D1604" s="271" t="s">
        <v>50</v>
      </c>
      <c r="E1604" s="271" t="s">
        <v>541</v>
      </c>
      <c r="F1604" s="312" t="s">
        <v>2641</v>
      </c>
      <c r="G1604" s="293"/>
      <c r="H1604" s="272" t="s">
        <v>533</v>
      </c>
      <c r="I1604" s="321">
        <v>0.05</v>
      </c>
      <c r="J1604" s="302">
        <f>VLOOKUP(C1604,COMPOSICAO!A:D,4,0)</f>
        <v>38.700000000000003</v>
      </c>
      <c r="K1604" s="289">
        <f>SUM(I1604*J1604)</f>
        <v>1.9350000000000003</v>
      </c>
      <c r="N1604" s="45"/>
      <c r="O1604" s="45"/>
      <c r="P1604" s="45"/>
      <c r="Q1604" s="45"/>
      <c r="R1604" s="45"/>
      <c r="S1604" s="45"/>
      <c r="T1604" s="45"/>
      <c r="U1604" s="45"/>
      <c r="V1604" s="45"/>
      <c r="W1604" s="45"/>
      <c r="X1604" s="45"/>
    </row>
    <row r="1605" spans="1:24" ht="15" customHeight="1" thickTop="1" thickBot="1" x14ac:dyDescent="0.25">
      <c r="A1605" s="45"/>
      <c r="B1605" s="331" t="s">
        <v>535</v>
      </c>
      <c r="C1605" s="344">
        <v>88247</v>
      </c>
      <c r="D1605" s="271" t="s">
        <v>50</v>
      </c>
      <c r="E1605" s="271" t="s">
        <v>540</v>
      </c>
      <c r="F1605" s="312" t="s">
        <v>2641</v>
      </c>
      <c r="G1605" s="293"/>
      <c r="H1605" s="272" t="s">
        <v>533</v>
      </c>
      <c r="I1605" s="321">
        <v>0.05</v>
      </c>
      <c r="J1605" s="302">
        <f>VLOOKUP(C1605,COMPOSICAO!A:D,4,0)</f>
        <v>32.020000000000003</v>
      </c>
      <c r="K1605" s="289">
        <f>SUM(I1605*J1605)</f>
        <v>1.6010000000000002</v>
      </c>
      <c r="N1605" s="45"/>
      <c r="O1605" s="45"/>
      <c r="P1605" s="45"/>
      <c r="Q1605" s="45"/>
      <c r="R1605" s="45"/>
      <c r="S1605" s="45"/>
      <c r="T1605" s="45"/>
      <c r="U1605" s="45"/>
      <c r="V1605" s="45"/>
      <c r="W1605" s="45"/>
      <c r="X1605" s="45"/>
    </row>
    <row r="1606" spans="1:24" ht="15" customHeight="1" thickTop="1" thickBot="1" x14ac:dyDescent="0.25">
      <c r="A1606" s="45"/>
      <c r="B1606" s="332" t="s">
        <v>525</v>
      </c>
      <c r="C1606" s="345" t="s">
        <v>17534</v>
      </c>
      <c r="D1606" s="274" t="s">
        <v>40</v>
      </c>
      <c r="E1606" s="274" t="s">
        <v>1887</v>
      </c>
      <c r="F1606" s="313" t="s">
        <v>1096</v>
      </c>
      <c r="G1606" s="295"/>
      <c r="H1606" s="275" t="s">
        <v>265</v>
      </c>
      <c r="I1606" s="325">
        <v>1.3</v>
      </c>
      <c r="J1606" s="303">
        <v>36.58</v>
      </c>
      <c r="K1606" s="290">
        <f>SUM(J1606*I1606)</f>
        <v>47.554000000000002</v>
      </c>
      <c r="N1606" s="45"/>
      <c r="O1606" s="45"/>
      <c r="P1606" s="45"/>
      <c r="Q1606" s="45"/>
      <c r="R1606" s="45"/>
      <c r="S1606" s="45"/>
      <c r="T1606" s="45"/>
      <c r="U1606" s="45"/>
      <c r="V1606" s="45"/>
      <c r="W1606" s="45"/>
      <c r="X1606" s="45"/>
    </row>
    <row r="1607" spans="1:24" ht="15" customHeight="1" thickTop="1" thickBot="1" x14ac:dyDescent="0.25">
      <c r="A1607" s="45"/>
      <c r="B1607" s="304"/>
      <c r="C1607" s="304"/>
      <c r="D1607" s="296"/>
      <c r="E1607" s="296"/>
      <c r="F1607" s="304" t="s">
        <v>527</v>
      </c>
      <c r="G1607" s="300"/>
      <c r="H1607" s="296" t="s">
        <v>528</v>
      </c>
      <c r="I1607" s="327">
        <v>0</v>
      </c>
      <c r="J1607" s="296" t="s">
        <v>529</v>
      </c>
      <c r="K1607" s="300"/>
      <c r="N1607" s="45"/>
      <c r="O1607" s="45"/>
      <c r="P1607" s="45"/>
      <c r="Q1607" s="45"/>
      <c r="R1607" s="45"/>
      <c r="S1607" s="45"/>
      <c r="T1607" s="45"/>
      <c r="U1607" s="45"/>
      <c r="V1607" s="45"/>
      <c r="W1607" s="45"/>
      <c r="X1607" s="45"/>
    </row>
    <row r="1608" spans="1:24" ht="15" customHeight="1" thickTop="1" thickBot="1" x14ac:dyDescent="0.25">
      <c r="A1608" s="45"/>
      <c r="B1608" s="304"/>
      <c r="C1608" s="304"/>
      <c r="D1608" s="296"/>
      <c r="E1608" s="296"/>
      <c r="F1608" s="304" t="s">
        <v>530</v>
      </c>
      <c r="G1608" s="300"/>
      <c r="H1608" s="296"/>
      <c r="I1608" s="304" t="s">
        <v>531</v>
      </c>
      <c r="J1608" s="296"/>
      <c r="K1608" s="300"/>
      <c r="N1608" s="45"/>
      <c r="O1608" s="45"/>
      <c r="P1608" s="45"/>
      <c r="Q1608" s="45"/>
      <c r="R1608" s="45"/>
      <c r="S1608" s="45"/>
      <c r="T1608" s="45"/>
      <c r="U1608" s="45"/>
      <c r="V1608" s="45"/>
      <c r="W1608" s="45"/>
      <c r="X1608" s="45"/>
    </row>
    <row r="1609" spans="1:24" ht="15" customHeight="1" x14ac:dyDescent="0.2">
      <c r="A1609" s="45"/>
      <c r="B1609" s="308" t="s">
        <v>1136</v>
      </c>
      <c r="C1609" s="308"/>
      <c r="D1609" s="297"/>
      <c r="E1609" s="297"/>
      <c r="F1609" s="308"/>
      <c r="G1609" s="297"/>
      <c r="H1609" s="297"/>
      <c r="I1609" s="308"/>
      <c r="J1609" s="297"/>
      <c r="K1609" s="297"/>
      <c r="N1609" s="45"/>
      <c r="O1609" s="45"/>
      <c r="P1609" s="45"/>
      <c r="Q1609" s="45"/>
      <c r="R1609" s="45"/>
      <c r="S1609" s="45"/>
      <c r="T1609" s="45"/>
      <c r="U1609" s="45"/>
      <c r="V1609" s="45"/>
      <c r="W1609" s="45"/>
      <c r="X1609" s="45"/>
    </row>
    <row r="1610" spans="1:24" ht="15" customHeight="1" thickBot="1" x14ac:dyDescent="0.25">
      <c r="A1610" s="45"/>
      <c r="B1610" s="304" t="s">
        <v>1888</v>
      </c>
      <c r="C1610" s="304"/>
      <c r="D1610" s="304"/>
      <c r="E1610" s="304"/>
      <c r="F1610" s="304"/>
      <c r="G1610" s="304"/>
      <c r="H1610" s="304"/>
      <c r="I1610" s="304"/>
      <c r="J1610" s="304"/>
      <c r="K1610" s="304"/>
      <c r="N1610" s="45"/>
      <c r="O1610" s="45"/>
      <c r="P1610" s="45"/>
      <c r="Q1610" s="45"/>
      <c r="R1610" s="45"/>
      <c r="S1610" s="45"/>
      <c r="T1610" s="45"/>
      <c r="U1610" s="45"/>
      <c r="V1610" s="45"/>
      <c r="W1610" s="45"/>
      <c r="X1610" s="45"/>
    </row>
    <row r="1611" spans="1:24" ht="15" customHeight="1" thickTop="1" x14ac:dyDescent="0.2">
      <c r="A1611" s="45"/>
      <c r="B1611" s="309"/>
      <c r="C1611" s="309"/>
      <c r="D1611" s="288"/>
      <c r="E1611" s="288"/>
      <c r="F1611" s="314"/>
      <c r="G1611" s="301"/>
      <c r="H1611" s="288"/>
      <c r="I1611" s="309"/>
      <c r="J1611" s="288"/>
      <c r="K1611" s="288"/>
      <c r="N1611" s="45"/>
      <c r="O1611" s="45"/>
      <c r="P1611" s="45"/>
      <c r="Q1611" s="45"/>
      <c r="R1611" s="45"/>
      <c r="S1611" s="45"/>
      <c r="T1611" s="45"/>
      <c r="U1611" s="45"/>
      <c r="V1611" s="45"/>
      <c r="W1611" s="45"/>
      <c r="X1611" s="45"/>
    </row>
    <row r="1612" spans="1:24" ht="15" customHeight="1" thickTop="1" thickBot="1" x14ac:dyDescent="0.25">
      <c r="A1612" s="45"/>
      <c r="B1612" s="329" t="s">
        <v>2228</v>
      </c>
      <c r="C1612" s="319" t="s">
        <v>27</v>
      </c>
      <c r="D1612" s="282" t="s">
        <v>28</v>
      </c>
      <c r="E1612" s="282" t="s">
        <v>29</v>
      </c>
      <c r="F1612" s="310" t="s">
        <v>523</v>
      </c>
      <c r="G1612" s="298"/>
      <c r="H1612" s="283" t="s">
        <v>30</v>
      </c>
      <c r="I1612" s="319" t="s">
        <v>31</v>
      </c>
      <c r="J1612" s="284" t="s">
        <v>32</v>
      </c>
      <c r="K1612" s="284" t="s">
        <v>34</v>
      </c>
      <c r="N1612" s="45"/>
      <c r="O1612" s="45"/>
      <c r="P1612" s="45"/>
      <c r="Q1612" s="45"/>
      <c r="R1612" s="45"/>
      <c r="S1612" s="45"/>
      <c r="T1612" s="45"/>
      <c r="U1612" s="45"/>
      <c r="V1612" s="45"/>
      <c r="W1612" s="45"/>
      <c r="X1612" s="45"/>
    </row>
    <row r="1613" spans="1:24" ht="15" customHeight="1" thickTop="1" thickBot="1" x14ac:dyDescent="0.25">
      <c r="A1613" s="45"/>
      <c r="B1613" s="330" t="s">
        <v>524</v>
      </c>
      <c r="C1613" s="343" t="s">
        <v>1666</v>
      </c>
      <c r="D1613" s="285" t="s">
        <v>73</v>
      </c>
      <c r="E1613" s="285" t="s">
        <v>1667</v>
      </c>
      <c r="F1613" s="311" t="s">
        <v>539</v>
      </c>
      <c r="G1613" s="294"/>
      <c r="H1613" s="286" t="s">
        <v>83</v>
      </c>
      <c r="I1613" s="320">
        <v>1</v>
      </c>
      <c r="J1613" s="287">
        <f>SUM(K1614:K1616)</f>
        <v>3.5360000000000005</v>
      </c>
      <c r="K1613" s="287">
        <f>J1613*I1613</f>
        <v>3.5360000000000005</v>
      </c>
      <c r="N1613" s="45"/>
      <c r="O1613" s="45"/>
      <c r="P1613" s="45"/>
      <c r="Q1613" s="45"/>
      <c r="R1613" s="45"/>
      <c r="S1613" s="45"/>
      <c r="T1613" s="45"/>
      <c r="U1613" s="45"/>
      <c r="V1613" s="45"/>
      <c r="W1613" s="45"/>
      <c r="X1613" s="45"/>
    </row>
    <row r="1614" spans="1:24" ht="15" customHeight="1" thickTop="1" thickBot="1" x14ac:dyDescent="0.25">
      <c r="A1614" s="45"/>
      <c r="B1614" s="331" t="s">
        <v>535</v>
      </c>
      <c r="C1614" s="344">
        <v>88264</v>
      </c>
      <c r="D1614" s="271" t="s">
        <v>50</v>
      </c>
      <c r="E1614" s="271" t="s">
        <v>541</v>
      </c>
      <c r="F1614" s="312" t="s">
        <v>2641</v>
      </c>
      <c r="G1614" s="293"/>
      <c r="H1614" s="272" t="s">
        <v>533</v>
      </c>
      <c r="I1614" s="321">
        <v>0.05</v>
      </c>
      <c r="J1614" s="302">
        <f>VLOOKUP(C1614,COMPOSICAO!A:D,4,0)</f>
        <v>38.700000000000003</v>
      </c>
      <c r="K1614" s="289">
        <f>SUM(I1614*J1614)</f>
        <v>1.9350000000000003</v>
      </c>
      <c r="N1614" s="45"/>
      <c r="O1614" s="45"/>
      <c r="P1614" s="45"/>
      <c r="Q1614" s="45"/>
      <c r="R1614" s="45"/>
      <c r="S1614" s="45"/>
      <c r="T1614" s="45"/>
      <c r="U1614" s="45"/>
      <c r="V1614" s="45"/>
      <c r="W1614" s="45"/>
      <c r="X1614" s="45"/>
    </row>
    <row r="1615" spans="1:24" ht="15" customHeight="1" thickTop="1" thickBot="1" x14ac:dyDescent="0.25">
      <c r="A1615" s="45"/>
      <c r="B1615" s="331" t="s">
        <v>535</v>
      </c>
      <c r="C1615" s="344">
        <v>88247</v>
      </c>
      <c r="D1615" s="271" t="s">
        <v>50</v>
      </c>
      <c r="E1615" s="271" t="s">
        <v>540</v>
      </c>
      <c r="F1615" s="312" t="s">
        <v>2641</v>
      </c>
      <c r="G1615" s="293"/>
      <c r="H1615" s="272" t="s">
        <v>533</v>
      </c>
      <c r="I1615" s="321">
        <v>0.05</v>
      </c>
      <c r="J1615" s="302">
        <f>VLOOKUP(C1615,COMPOSICAO!A:D,4,0)</f>
        <v>32.020000000000003</v>
      </c>
      <c r="K1615" s="289">
        <f>SUM(I1615*J1615)</f>
        <v>1.6010000000000002</v>
      </c>
      <c r="N1615" s="45"/>
      <c r="O1615" s="45"/>
      <c r="P1615" s="45"/>
      <c r="Q1615" s="45"/>
      <c r="R1615" s="45"/>
      <c r="S1615" s="45"/>
      <c r="T1615" s="45"/>
      <c r="U1615" s="45"/>
      <c r="V1615" s="45"/>
      <c r="W1615" s="45"/>
      <c r="X1615" s="45"/>
    </row>
    <row r="1616" spans="1:24" ht="15" customHeight="1" thickTop="1" thickBot="1" x14ac:dyDescent="0.25">
      <c r="A1616" s="45"/>
      <c r="B1616" s="332" t="s">
        <v>525</v>
      </c>
      <c r="C1616" s="345" t="s">
        <v>1889</v>
      </c>
      <c r="D1616" s="274" t="s">
        <v>40</v>
      </c>
      <c r="E1616" s="274" t="s">
        <v>1890</v>
      </c>
      <c r="F1616" s="313" t="s">
        <v>1096</v>
      </c>
      <c r="G1616" s="295"/>
      <c r="H1616" s="275" t="s">
        <v>265</v>
      </c>
      <c r="I1616" s="322">
        <v>1.3</v>
      </c>
      <c r="J1616" s="290"/>
      <c r="K1616" s="290">
        <f>SUM(J1616*I1616)</f>
        <v>0</v>
      </c>
      <c r="N1616" s="45"/>
      <c r="O1616" s="45"/>
      <c r="P1616" s="45"/>
      <c r="Q1616" s="45"/>
      <c r="R1616" s="45"/>
      <c r="S1616" s="45"/>
      <c r="T1616" s="45"/>
      <c r="U1616" s="45"/>
      <c r="V1616" s="45"/>
      <c r="W1616" s="45"/>
      <c r="X1616" s="45"/>
    </row>
    <row r="1617" spans="1:24" ht="15" customHeight="1" thickTop="1" thickBot="1" x14ac:dyDescent="0.25">
      <c r="A1617" s="45"/>
      <c r="B1617" s="307"/>
      <c r="C1617" s="307"/>
      <c r="D1617" s="291"/>
      <c r="E1617" s="291"/>
      <c r="F1617" s="304" t="s">
        <v>527</v>
      </c>
      <c r="G1617" s="300"/>
      <c r="H1617" s="291" t="s">
        <v>528</v>
      </c>
      <c r="I1617" s="327">
        <v>0</v>
      </c>
      <c r="J1617" s="296" t="s">
        <v>529</v>
      </c>
      <c r="K1617" s="292"/>
      <c r="N1617" s="45"/>
      <c r="O1617" s="45"/>
      <c r="P1617" s="45"/>
      <c r="Q1617" s="45"/>
      <c r="R1617" s="45"/>
      <c r="S1617" s="45"/>
      <c r="T1617" s="45"/>
      <c r="U1617" s="45"/>
      <c r="V1617" s="45"/>
      <c r="W1617" s="45"/>
      <c r="X1617" s="45"/>
    </row>
    <row r="1618" spans="1:24" ht="15" customHeight="1" thickTop="1" thickBot="1" x14ac:dyDescent="0.25">
      <c r="A1618" s="45"/>
      <c r="B1618" s="304"/>
      <c r="C1618" s="304"/>
      <c r="D1618" s="296"/>
      <c r="E1618" s="296"/>
      <c r="F1618" s="304" t="s">
        <v>530</v>
      </c>
      <c r="G1618" s="300"/>
      <c r="H1618" s="296"/>
      <c r="I1618" s="304" t="s">
        <v>531</v>
      </c>
      <c r="J1618" s="296"/>
      <c r="K1618" s="300"/>
      <c r="N1618" s="45"/>
      <c r="O1618" s="45"/>
      <c r="P1618" s="45"/>
      <c r="Q1618" s="45"/>
      <c r="R1618" s="45"/>
      <c r="S1618" s="45"/>
      <c r="T1618" s="45"/>
      <c r="U1618" s="45"/>
      <c r="V1618" s="45"/>
      <c r="W1618" s="45"/>
      <c r="X1618" s="45"/>
    </row>
    <row r="1619" spans="1:24" ht="15" customHeight="1" x14ac:dyDescent="0.2">
      <c r="A1619" s="45"/>
      <c r="B1619" s="308" t="s">
        <v>1136</v>
      </c>
      <c r="C1619" s="308"/>
      <c r="D1619" s="297"/>
      <c r="E1619" s="297"/>
      <c r="F1619" s="308"/>
      <c r="G1619" s="297"/>
      <c r="H1619" s="297"/>
      <c r="I1619" s="308"/>
      <c r="J1619" s="297"/>
      <c r="K1619" s="297"/>
      <c r="N1619" s="45"/>
      <c r="O1619" s="45"/>
      <c r="P1619" s="45"/>
      <c r="Q1619" s="45"/>
      <c r="R1619" s="45"/>
      <c r="S1619" s="45"/>
      <c r="T1619" s="45"/>
      <c r="U1619" s="45"/>
      <c r="V1619" s="45"/>
      <c r="W1619" s="45"/>
      <c r="X1619" s="45"/>
    </row>
    <row r="1620" spans="1:24" ht="15" customHeight="1" thickBot="1" x14ac:dyDescent="0.25">
      <c r="A1620" s="45"/>
      <c r="B1620" s="304" t="s">
        <v>1891</v>
      </c>
      <c r="C1620" s="304"/>
      <c r="D1620" s="304"/>
      <c r="E1620" s="304"/>
      <c r="F1620" s="304"/>
      <c r="G1620" s="304"/>
      <c r="H1620" s="304"/>
      <c r="I1620" s="304"/>
      <c r="J1620" s="304"/>
      <c r="K1620" s="304"/>
      <c r="N1620" s="45"/>
      <c r="O1620" s="45"/>
      <c r="P1620" s="45"/>
      <c r="Q1620" s="45"/>
      <c r="R1620" s="45"/>
      <c r="S1620" s="45"/>
      <c r="T1620" s="45"/>
      <c r="U1620" s="45"/>
      <c r="V1620" s="45"/>
      <c r="W1620" s="45"/>
      <c r="X1620" s="45"/>
    </row>
    <row r="1621" spans="1:24" ht="15" customHeight="1" thickTop="1" x14ac:dyDescent="0.2">
      <c r="A1621" s="45"/>
      <c r="B1621" s="314"/>
      <c r="C1621" s="314"/>
      <c r="D1621" s="301"/>
      <c r="E1621" s="301"/>
      <c r="F1621" s="314"/>
      <c r="G1621" s="301"/>
      <c r="H1621" s="301"/>
      <c r="I1621" s="314"/>
      <c r="J1621" s="301"/>
      <c r="K1621" s="301"/>
      <c r="N1621" s="45"/>
      <c r="O1621" s="45"/>
      <c r="P1621" s="45"/>
      <c r="Q1621" s="45"/>
      <c r="R1621" s="45"/>
      <c r="S1621" s="45"/>
      <c r="T1621" s="45"/>
      <c r="U1621" s="45"/>
      <c r="V1621" s="45"/>
      <c r="W1621" s="45"/>
      <c r="X1621" s="45"/>
    </row>
    <row r="1622" spans="1:24" ht="15" customHeight="1" thickTop="1" thickBot="1" x14ac:dyDescent="0.25">
      <c r="A1622" s="45"/>
      <c r="B1622" s="329" t="s">
        <v>2229</v>
      </c>
      <c r="C1622" s="319" t="s">
        <v>27</v>
      </c>
      <c r="D1622" s="282" t="s">
        <v>28</v>
      </c>
      <c r="E1622" s="282" t="s">
        <v>29</v>
      </c>
      <c r="F1622" s="310" t="s">
        <v>523</v>
      </c>
      <c r="G1622" s="298"/>
      <c r="H1622" s="283" t="s">
        <v>30</v>
      </c>
      <c r="I1622" s="319" t="s">
        <v>31</v>
      </c>
      <c r="J1622" s="284" t="s">
        <v>32</v>
      </c>
      <c r="K1622" s="284" t="s">
        <v>34</v>
      </c>
      <c r="N1622" s="45"/>
      <c r="O1622" s="45"/>
      <c r="P1622" s="45"/>
      <c r="Q1622" s="45"/>
      <c r="R1622" s="45"/>
      <c r="S1622" s="45"/>
      <c r="T1622" s="45"/>
      <c r="U1622" s="45"/>
      <c r="V1622" s="45"/>
      <c r="W1622" s="45"/>
      <c r="X1622" s="45"/>
    </row>
    <row r="1623" spans="1:24" ht="15" customHeight="1" thickTop="1" thickBot="1" x14ac:dyDescent="0.25">
      <c r="A1623" s="45"/>
      <c r="B1623" s="330" t="s">
        <v>524</v>
      </c>
      <c r="C1623" s="343" t="s">
        <v>1072</v>
      </c>
      <c r="D1623" s="285" t="s">
        <v>73</v>
      </c>
      <c r="E1623" s="285" t="s">
        <v>824</v>
      </c>
      <c r="F1623" s="311" t="s">
        <v>539</v>
      </c>
      <c r="G1623" s="294"/>
      <c r="H1623" s="286" t="s">
        <v>52</v>
      </c>
      <c r="I1623" s="320">
        <v>1</v>
      </c>
      <c r="J1623" s="287">
        <f>SUM(K1624:K1626)</f>
        <v>17.172000000000004</v>
      </c>
      <c r="K1623" s="287">
        <f>J1623*I1623</f>
        <v>17.172000000000004</v>
      </c>
      <c r="N1623" s="45"/>
      <c r="O1623" s="45"/>
      <c r="P1623" s="45"/>
      <c r="Q1623" s="45"/>
      <c r="R1623" s="45"/>
      <c r="S1623" s="45"/>
      <c r="T1623" s="45"/>
      <c r="U1623" s="45"/>
      <c r="V1623" s="45"/>
      <c r="W1623" s="45"/>
      <c r="X1623" s="45"/>
    </row>
    <row r="1624" spans="1:24" ht="15" customHeight="1" thickTop="1" thickBot="1" x14ac:dyDescent="0.25">
      <c r="A1624" s="45"/>
      <c r="B1624" s="331" t="s">
        <v>535</v>
      </c>
      <c r="C1624" s="344">
        <v>88316</v>
      </c>
      <c r="D1624" s="271" t="s">
        <v>50</v>
      </c>
      <c r="E1624" s="271" t="s">
        <v>543</v>
      </c>
      <c r="F1624" s="312" t="s">
        <v>2641</v>
      </c>
      <c r="G1624" s="293"/>
      <c r="H1624" s="272" t="s">
        <v>533</v>
      </c>
      <c r="I1624" s="321">
        <v>0.2</v>
      </c>
      <c r="J1624" s="302">
        <f>VLOOKUP(C1624,COMPOSICAO!A:D,4,0)</f>
        <v>30.51</v>
      </c>
      <c r="K1624" s="289">
        <f>SUM(I1624*J1624)</f>
        <v>6.1020000000000003</v>
      </c>
      <c r="N1624" s="45"/>
      <c r="O1624" s="45"/>
      <c r="P1624" s="45"/>
      <c r="Q1624" s="45"/>
      <c r="R1624" s="45"/>
      <c r="S1624" s="45"/>
      <c r="T1624" s="45"/>
      <c r="U1624" s="45"/>
      <c r="V1624" s="45"/>
      <c r="W1624" s="45"/>
      <c r="X1624" s="45"/>
    </row>
    <row r="1625" spans="1:24" ht="15" customHeight="1" thickTop="1" thickBot="1" x14ac:dyDescent="0.25">
      <c r="A1625" s="45"/>
      <c r="B1625" s="331" t="s">
        <v>535</v>
      </c>
      <c r="C1625" s="344">
        <v>88264</v>
      </c>
      <c r="D1625" s="271" t="s">
        <v>50</v>
      </c>
      <c r="E1625" s="271" t="s">
        <v>541</v>
      </c>
      <c r="F1625" s="312" t="s">
        <v>2641</v>
      </c>
      <c r="G1625" s="293"/>
      <c r="H1625" s="272" t="s">
        <v>533</v>
      </c>
      <c r="I1625" s="321">
        <v>0.2</v>
      </c>
      <c r="J1625" s="302">
        <f>VLOOKUP(C1625,COMPOSICAO!A:D,4,0)</f>
        <v>38.700000000000003</v>
      </c>
      <c r="K1625" s="289">
        <f>SUM(I1625*J1625)</f>
        <v>7.7400000000000011</v>
      </c>
      <c r="N1625" s="45"/>
      <c r="O1625" s="45"/>
      <c r="P1625" s="45"/>
      <c r="Q1625" s="45"/>
      <c r="R1625" s="45"/>
      <c r="S1625" s="45"/>
      <c r="T1625" s="45"/>
      <c r="U1625" s="45"/>
      <c r="V1625" s="45"/>
      <c r="W1625" s="45"/>
      <c r="X1625" s="45"/>
    </row>
    <row r="1626" spans="1:24" ht="15" customHeight="1" thickTop="1" thickBot="1" x14ac:dyDescent="0.25">
      <c r="A1626" s="45"/>
      <c r="B1626" s="332" t="s">
        <v>525</v>
      </c>
      <c r="C1626" s="345">
        <v>12302</v>
      </c>
      <c r="D1626" s="274" t="s">
        <v>215</v>
      </c>
      <c r="E1626" s="274" t="s">
        <v>855</v>
      </c>
      <c r="F1626" s="313" t="s">
        <v>1096</v>
      </c>
      <c r="G1626" s="295"/>
      <c r="H1626" s="275" t="s">
        <v>52</v>
      </c>
      <c r="I1626" s="322">
        <v>1</v>
      </c>
      <c r="J1626" s="290">
        <v>3.33</v>
      </c>
      <c r="K1626" s="290">
        <f>SUM(J1626*I1626)</f>
        <v>3.33</v>
      </c>
      <c r="N1626" s="45"/>
      <c r="O1626" s="45"/>
      <c r="P1626" s="45"/>
      <c r="Q1626" s="45"/>
      <c r="R1626" s="45"/>
      <c r="S1626" s="45"/>
      <c r="T1626" s="45"/>
      <c r="U1626" s="45"/>
      <c r="V1626" s="45"/>
      <c r="W1626" s="45"/>
      <c r="X1626" s="45"/>
    </row>
    <row r="1627" spans="1:24" ht="15" customHeight="1" thickTop="1" thickBot="1" x14ac:dyDescent="0.25">
      <c r="A1627" s="45"/>
      <c r="B1627" s="307"/>
      <c r="C1627" s="307"/>
      <c r="D1627" s="291"/>
      <c r="E1627" s="291"/>
      <c r="F1627" s="304" t="s">
        <v>527</v>
      </c>
      <c r="G1627" s="300"/>
      <c r="H1627" s="291" t="s">
        <v>528</v>
      </c>
      <c r="I1627" s="323">
        <v>0</v>
      </c>
      <c r="J1627" s="291" t="s">
        <v>529</v>
      </c>
      <c r="K1627" s="292"/>
      <c r="N1627" s="45"/>
      <c r="O1627" s="45"/>
      <c r="P1627" s="45"/>
      <c r="Q1627" s="45"/>
      <c r="R1627" s="45"/>
      <c r="S1627" s="45"/>
      <c r="T1627" s="45"/>
      <c r="U1627" s="45"/>
      <c r="V1627" s="45"/>
      <c r="W1627" s="45"/>
      <c r="X1627" s="45"/>
    </row>
    <row r="1628" spans="1:24" ht="15" customHeight="1" thickTop="1" thickBot="1" x14ac:dyDescent="0.25">
      <c r="A1628" s="45"/>
      <c r="B1628" s="307"/>
      <c r="C1628" s="307"/>
      <c r="D1628" s="291"/>
      <c r="E1628" s="291"/>
      <c r="F1628" s="304" t="s">
        <v>530</v>
      </c>
      <c r="G1628" s="300"/>
      <c r="H1628" s="291"/>
      <c r="I1628" s="304" t="s">
        <v>531</v>
      </c>
      <c r="J1628" s="296"/>
      <c r="K1628" s="292"/>
      <c r="N1628" s="45"/>
      <c r="O1628" s="45"/>
      <c r="P1628" s="45"/>
      <c r="Q1628" s="45"/>
      <c r="R1628" s="45"/>
      <c r="S1628" s="45"/>
      <c r="T1628" s="45"/>
      <c r="U1628" s="45"/>
      <c r="V1628" s="45"/>
      <c r="W1628" s="45"/>
      <c r="X1628" s="45"/>
    </row>
    <row r="1629" spans="1:24" ht="15" customHeight="1" x14ac:dyDescent="0.2">
      <c r="A1629" s="45"/>
      <c r="B1629" s="308" t="s">
        <v>1136</v>
      </c>
      <c r="C1629" s="308"/>
      <c r="D1629" s="297"/>
      <c r="E1629" s="297"/>
      <c r="F1629" s="308"/>
      <c r="G1629" s="297"/>
      <c r="H1629" s="297"/>
      <c r="I1629" s="308"/>
      <c r="J1629" s="297"/>
      <c r="K1629" s="297"/>
      <c r="N1629" s="45"/>
      <c r="O1629" s="45"/>
      <c r="P1629" s="45"/>
      <c r="Q1629" s="45"/>
      <c r="R1629" s="45"/>
      <c r="S1629" s="45"/>
      <c r="T1629" s="45"/>
      <c r="U1629" s="45"/>
      <c r="V1629" s="45"/>
      <c r="W1629" s="45"/>
      <c r="X1629" s="45"/>
    </row>
    <row r="1630" spans="1:24" ht="15" customHeight="1" thickBot="1" x14ac:dyDescent="0.25">
      <c r="A1630" s="45"/>
      <c r="B1630" s="304" t="s">
        <v>1213</v>
      </c>
      <c r="C1630" s="304"/>
      <c r="D1630" s="304"/>
      <c r="E1630" s="304"/>
      <c r="F1630" s="304"/>
      <c r="G1630" s="304"/>
      <c r="H1630" s="304"/>
      <c r="I1630" s="304"/>
      <c r="J1630" s="304"/>
      <c r="K1630" s="304"/>
      <c r="N1630" s="45"/>
      <c r="O1630" s="45"/>
      <c r="P1630" s="45"/>
      <c r="Q1630" s="45"/>
      <c r="R1630" s="45"/>
      <c r="S1630" s="45"/>
      <c r="T1630" s="45"/>
      <c r="U1630" s="45"/>
      <c r="V1630" s="45"/>
      <c r="W1630" s="45"/>
      <c r="X1630" s="45"/>
    </row>
    <row r="1631" spans="1:24" ht="15" customHeight="1" thickTop="1" x14ac:dyDescent="0.2">
      <c r="A1631" s="45"/>
      <c r="B1631" s="314"/>
      <c r="C1631" s="314"/>
      <c r="D1631" s="301"/>
      <c r="E1631" s="301"/>
      <c r="F1631" s="314"/>
      <c r="G1631" s="301"/>
      <c r="H1631" s="301"/>
      <c r="I1631" s="314"/>
      <c r="J1631" s="301"/>
      <c r="K1631" s="301"/>
      <c r="N1631" s="45"/>
      <c r="O1631" s="45"/>
      <c r="P1631" s="45"/>
      <c r="Q1631" s="45"/>
      <c r="R1631" s="45"/>
      <c r="S1631" s="45"/>
      <c r="T1631" s="45"/>
      <c r="U1631" s="45"/>
      <c r="V1631" s="45"/>
      <c r="W1631" s="45"/>
      <c r="X1631" s="45"/>
    </row>
    <row r="1632" spans="1:24" ht="15" customHeight="1" thickTop="1" thickBot="1" x14ac:dyDescent="0.25">
      <c r="A1632" s="45"/>
      <c r="B1632" s="310" t="s">
        <v>2235</v>
      </c>
      <c r="C1632" s="310" t="s">
        <v>27</v>
      </c>
      <c r="D1632" s="298" t="s">
        <v>28</v>
      </c>
      <c r="E1632" s="298" t="s">
        <v>29</v>
      </c>
      <c r="F1632" s="310" t="s">
        <v>523</v>
      </c>
      <c r="G1632" s="298"/>
      <c r="H1632" s="298" t="s">
        <v>30</v>
      </c>
      <c r="I1632" s="310" t="s">
        <v>31</v>
      </c>
      <c r="J1632" s="298" t="s">
        <v>32</v>
      </c>
      <c r="K1632" s="298" t="s">
        <v>34</v>
      </c>
      <c r="N1632" s="45"/>
      <c r="O1632" s="45"/>
      <c r="P1632" s="45"/>
      <c r="Q1632" s="45"/>
      <c r="R1632" s="45"/>
      <c r="S1632" s="45"/>
      <c r="T1632" s="45"/>
      <c r="U1632" s="45"/>
      <c r="V1632" s="45"/>
      <c r="W1632" s="45"/>
      <c r="X1632" s="45"/>
    </row>
    <row r="1633" spans="1:24" ht="15" customHeight="1" thickTop="1" thickBot="1" x14ac:dyDescent="0.25">
      <c r="A1633" s="45"/>
      <c r="B1633" s="330" t="s">
        <v>524</v>
      </c>
      <c r="C1633" s="343" t="s">
        <v>1670</v>
      </c>
      <c r="D1633" s="285" t="s">
        <v>73</v>
      </c>
      <c r="E1633" s="285" t="s">
        <v>1671</v>
      </c>
      <c r="F1633" s="311" t="s">
        <v>539</v>
      </c>
      <c r="G1633" s="294"/>
      <c r="H1633" s="286" t="s">
        <v>83</v>
      </c>
      <c r="I1633" s="320">
        <v>1</v>
      </c>
      <c r="J1633" s="287">
        <f>SUM(K1634:K1636)</f>
        <v>2.8288000000000002</v>
      </c>
      <c r="K1633" s="287">
        <f>J1633*I1633</f>
        <v>2.8288000000000002</v>
      </c>
      <c r="N1633" s="45"/>
      <c r="O1633" s="45"/>
      <c r="P1633" s="45"/>
      <c r="Q1633" s="45"/>
      <c r="R1633" s="45"/>
      <c r="S1633" s="45"/>
      <c r="T1633" s="45"/>
      <c r="U1633" s="45"/>
      <c r="V1633" s="45"/>
      <c r="W1633" s="45"/>
      <c r="X1633" s="45"/>
    </row>
    <row r="1634" spans="1:24" ht="15" customHeight="1" thickTop="1" thickBot="1" x14ac:dyDescent="0.25">
      <c r="A1634" s="45"/>
      <c r="B1634" s="331" t="s">
        <v>535</v>
      </c>
      <c r="C1634" s="344">
        <v>88247</v>
      </c>
      <c r="D1634" s="271" t="s">
        <v>50</v>
      </c>
      <c r="E1634" s="271" t="s">
        <v>540</v>
      </c>
      <c r="F1634" s="312" t="s">
        <v>2641</v>
      </c>
      <c r="G1634" s="293"/>
      <c r="H1634" s="272" t="s">
        <v>533</v>
      </c>
      <c r="I1634" s="321">
        <v>0.04</v>
      </c>
      <c r="J1634" s="302">
        <f>VLOOKUP(C1634,COMPOSICAO!A:D,4,0)</f>
        <v>32.020000000000003</v>
      </c>
      <c r="K1634" s="289">
        <f>SUM(I1634*J1634)</f>
        <v>1.2808000000000002</v>
      </c>
      <c r="N1634" s="45"/>
      <c r="O1634" s="45"/>
      <c r="P1634" s="45"/>
      <c r="Q1634" s="45"/>
      <c r="R1634" s="45"/>
      <c r="S1634" s="45"/>
      <c r="T1634" s="45"/>
      <c r="U1634" s="45"/>
      <c r="V1634" s="45"/>
      <c r="W1634" s="45"/>
      <c r="X1634" s="45"/>
    </row>
    <row r="1635" spans="1:24" ht="15" customHeight="1" thickTop="1" thickBot="1" x14ac:dyDescent="0.25">
      <c r="A1635" s="45"/>
      <c r="B1635" s="331" t="s">
        <v>535</v>
      </c>
      <c r="C1635" s="344">
        <v>88264</v>
      </c>
      <c r="D1635" s="271" t="s">
        <v>50</v>
      </c>
      <c r="E1635" s="271" t="s">
        <v>541</v>
      </c>
      <c r="F1635" s="312" t="s">
        <v>2641</v>
      </c>
      <c r="G1635" s="293"/>
      <c r="H1635" s="272" t="s">
        <v>533</v>
      </c>
      <c r="I1635" s="321">
        <v>0.04</v>
      </c>
      <c r="J1635" s="302">
        <f>VLOOKUP(C1635,COMPOSICAO!A:D,4,0)</f>
        <v>38.700000000000003</v>
      </c>
      <c r="K1635" s="289">
        <f>SUM(I1635*J1635)</f>
        <v>1.548</v>
      </c>
      <c r="N1635" s="45"/>
      <c r="O1635" s="45"/>
      <c r="P1635" s="45"/>
      <c r="Q1635" s="45"/>
      <c r="R1635" s="45"/>
      <c r="S1635" s="45"/>
      <c r="T1635" s="45"/>
      <c r="U1635" s="45"/>
      <c r="V1635" s="45"/>
      <c r="W1635" s="45"/>
      <c r="X1635" s="45"/>
    </row>
    <row r="1636" spans="1:24" ht="15" customHeight="1" thickTop="1" thickBot="1" x14ac:dyDescent="0.25">
      <c r="A1636" s="45"/>
      <c r="B1636" s="332" t="s">
        <v>525</v>
      </c>
      <c r="C1636" s="345" t="s">
        <v>1892</v>
      </c>
      <c r="D1636" s="274" t="s">
        <v>40</v>
      </c>
      <c r="E1636" s="274" t="s">
        <v>1893</v>
      </c>
      <c r="F1636" s="313" t="s">
        <v>1096</v>
      </c>
      <c r="G1636" s="295"/>
      <c r="H1636" s="275" t="s">
        <v>265</v>
      </c>
      <c r="I1636" s="322">
        <v>1.03</v>
      </c>
      <c r="J1636" s="290"/>
      <c r="K1636" s="290">
        <f>SUM(J1636*I1636)</f>
        <v>0</v>
      </c>
      <c r="N1636" s="45"/>
      <c r="O1636" s="45"/>
      <c r="P1636" s="45"/>
      <c r="Q1636" s="45"/>
      <c r="R1636" s="45"/>
      <c r="S1636" s="45"/>
      <c r="T1636" s="45"/>
      <c r="U1636" s="45"/>
      <c r="V1636" s="45"/>
      <c r="W1636" s="45"/>
      <c r="X1636" s="45"/>
    </row>
    <row r="1637" spans="1:24" ht="15" customHeight="1" thickTop="1" thickBot="1" x14ac:dyDescent="0.25">
      <c r="A1637" s="45"/>
      <c r="B1637" s="307"/>
      <c r="C1637" s="307"/>
      <c r="D1637" s="291"/>
      <c r="E1637" s="291"/>
      <c r="F1637" s="304" t="s">
        <v>527</v>
      </c>
      <c r="G1637" s="300"/>
      <c r="H1637" s="291" t="s">
        <v>528</v>
      </c>
      <c r="I1637" s="323">
        <v>0</v>
      </c>
      <c r="J1637" s="291" t="s">
        <v>529</v>
      </c>
      <c r="K1637" s="292"/>
      <c r="N1637" s="45"/>
      <c r="O1637" s="45"/>
      <c r="P1637" s="45"/>
      <c r="Q1637" s="45"/>
      <c r="R1637" s="45"/>
      <c r="S1637" s="45"/>
      <c r="T1637" s="45"/>
      <c r="U1637" s="45"/>
      <c r="V1637" s="45"/>
      <c r="W1637" s="45"/>
      <c r="X1637" s="45"/>
    </row>
    <row r="1638" spans="1:24" ht="15" customHeight="1" thickTop="1" thickBot="1" x14ac:dyDescent="0.25">
      <c r="A1638" s="45"/>
      <c r="B1638" s="307"/>
      <c r="C1638" s="307"/>
      <c r="D1638" s="291"/>
      <c r="E1638" s="291"/>
      <c r="F1638" s="304" t="s">
        <v>530</v>
      </c>
      <c r="G1638" s="300"/>
      <c r="H1638" s="291"/>
      <c r="I1638" s="304" t="s">
        <v>531</v>
      </c>
      <c r="J1638" s="296"/>
      <c r="K1638" s="292"/>
      <c r="N1638" s="45"/>
      <c r="O1638" s="45"/>
      <c r="P1638" s="45"/>
      <c r="Q1638" s="45"/>
      <c r="R1638" s="45"/>
      <c r="S1638" s="45"/>
      <c r="T1638" s="45"/>
      <c r="U1638" s="45"/>
      <c r="V1638" s="45"/>
      <c r="W1638" s="45"/>
      <c r="X1638" s="45"/>
    </row>
    <row r="1639" spans="1:24" ht="15" customHeight="1" x14ac:dyDescent="0.2">
      <c r="A1639" s="45"/>
      <c r="B1639" s="308" t="s">
        <v>1136</v>
      </c>
      <c r="C1639" s="308"/>
      <c r="D1639" s="297"/>
      <c r="E1639" s="297"/>
      <c r="F1639" s="308"/>
      <c r="G1639" s="297"/>
      <c r="H1639" s="297"/>
      <c r="I1639" s="308"/>
      <c r="J1639" s="297"/>
      <c r="K1639" s="297"/>
      <c r="N1639" s="45"/>
      <c r="O1639" s="45"/>
      <c r="P1639" s="45"/>
      <c r="Q1639" s="45"/>
      <c r="R1639" s="45"/>
      <c r="S1639" s="45"/>
      <c r="T1639" s="45"/>
      <c r="U1639" s="45"/>
      <c r="V1639" s="45"/>
      <c r="W1639" s="45"/>
      <c r="X1639" s="45"/>
    </row>
    <row r="1640" spans="1:24" ht="15" customHeight="1" thickBot="1" x14ac:dyDescent="0.25">
      <c r="A1640" s="45"/>
      <c r="B1640" s="304" t="s">
        <v>1894</v>
      </c>
      <c r="C1640" s="304"/>
      <c r="D1640" s="304"/>
      <c r="E1640" s="304"/>
      <c r="F1640" s="304"/>
      <c r="G1640" s="304"/>
      <c r="H1640" s="304"/>
      <c r="I1640" s="304"/>
      <c r="J1640" s="304"/>
      <c r="K1640" s="304"/>
      <c r="N1640" s="45"/>
      <c r="O1640" s="45"/>
      <c r="P1640" s="45"/>
      <c r="Q1640" s="45"/>
      <c r="R1640" s="45"/>
      <c r="S1640" s="45"/>
      <c r="T1640" s="45"/>
      <c r="U1640" s="45"/>
      <c r="V1640" s="45"/>
      <c r="W1640" s="45"/>
      <c r="X1640" s="45"/>
    </row>
    <row r="1641" spans="1:24" ht="15" customHeight="1" thickTop="1" x14ac:dyDescent="0.2">
      <c r="A1641" s="45"/>
      <c r="B1641" s="314"/>
      <c r="C1641" s="314"/>
      <c r="D1641" s="301"/>
      <c r="E1641" s="301"/>
      <c r="F1641" s="314"/>
      <c r="G1641" s="301"/>
      <c r="H1641" s="301"/>
      <c r="I1641" s="314"/>
      <c r="J1641" s="301"/>
      <c r="K1641" s="301"/>
      <c r="N1641" s="45"/>
      <c r="O1641" s="45"/>
      <c r="P1641" s="45"/>
      <c r="Q1641" s="45"/>
      <c r="R1641" s="45"/>
      <c r="S1641" s="45"/>
      <c r="T1641" s="45"/>
      <c r="U1641" s="45"/>
      <c r="V1641" s="45"/>
      <c r="W1641" s="45"/>
      <c r="X1641" s="45"/>
    </row>
    <row r="1642" spans="1:24" ht="15" customHeight="1" thickTop="1" thickBot="1" x14ac:dyDescent="0.25">
      <c r="A1642" s="45"/>
      <c r="B1642" s="310" t="s">
        <v>2236</v>
      </c>
      <c r="C1642" s="310" t="s">
        <v>27</v>
      </c>
      <c r="D1642" s="298" t="s">
        <v>28</v>
      </c>
      <c r="E1642" s="298" t="s">
        <v>29</v>
      </c>
      <c r="F1642" s="310" t="s">
        <v>523</v>
      </c>
      <c r="G1642" s="298"/>
      <c r="H1642" s="298" t="s">
        <v>30</v>
      </c>
      <c r="I1642" s="310" t="s">
        <v>31</v>
      </c>
      <c r="J1642" s="298" t="s">
        <v>32</v>
      </c>
      <c r="K1642" s="298" t="s">
        <v>34</v>
      </c>
      <c r="N1642" s="45"/>
      <c r="O1642" s="45"/>
      <c r="P1642" s="45"/>
      <c r="Q1642" s="45"/>
      <c r="R1642" s="45"/>
      <c r="S1642" s="45"/>
      <c r="T1642" s="45"/>
      <c r="U1642" s="45"/>
      <c r="V1642" s="45"/>
      <c r="W1642" s="45"/>
      <c r="X1642" s="45"/>
    </row>
    <row r="1643" spans="1:24" ht="15" customHeight="1" thickTop="1" thickBot="1" x14ac:dyDescent="0.25">
      <c r="A1643" s="45"/>
      <c r="B1643" s="330" t="s">
        <v>524</v>
      </c>
      <c r="C1643" s="343" t="s">
        <v>1074</v>
      </c>
      <c r="D1643" s="285" t="s">
        <v>73</v>
      </c>
      <c r="E1643" s="285" t="s">
        <v>900</v>
      </c>
      <c r="F1643" s="311" t="s">
        <v>552</v>
      </c>
      <c r="G1643" s="294"/>
      <c r="H1643" s="286" t="s">
        <v>83</v>
      </c>
      <c r="I1643" s="320">
        <v>1</v>
      </c>
      <c r="J1643" s="287">
        <f>SUM(K1644:K1646)</f>
        <v>85.167500000000004</v>
      </c>
      <c r="K1643" s="287">
        <f>J1643*I1643</f>
        <v>85.167500000000004</v>
      </c>
      <c r="N1643" s="45"/>
      <c r="O1643" s="45"/>
      <c r="P1643" s="45"/>
      <c r="Q1643" s="45"/>
      <c r="R1643" s="45"/>
      <c r="S1643" s="45"/>
      <c r="T1643" s="45"/>
      <c r="U1643" s="45"/>
      <c r="V1643" s="45"/>
      <c r="W1643" s="45"/>
      <c r="X1643" s="45"/>
    </row>
    <row r="1644" spans="1:24" ht="15" customHeight="1" thickTop="1" thickBot="1" x14ac:dyDescent="0.25">
      <c r="A1644" s="45"/>
      <c r="B1644" s="331" t="s">
        <v>535</v>
      </c>
      <c r="C1644" s="344">
        <v>88264</v>
      </c>
      <c r="D1644" s="271" t="s">
        <v>50</v>
      </c>
      <c r="E1644" s="271" t="s">
        <v>541</v>
      </c>
      <c r="F1644" s="312" t="s">
        <v>2641</v>
      </c>
      <c r="G1644" s="293"/>
      <c r="H1644" s="272" t="s">
        <v>533</v>
      </c>
      <c r="I1644" s="321">
        <v>0.8</v>
      </c>
      <c r="J1644" s="302">
        <f>VLOOKUP(C1644,COMPOSICAO!A:D,4,0)</f>
        <v>38.700000000000003</v>
      </c>
      <c r="K1644" s="289">
        <f>SUM(I1644*J1644)</f>
        <v>30.960000000000004</v>
      </c>
      <c r="N1644" s="45"/>
      <c r="O1644" s="45"/>
      <c r="P1644" s="45"/>
      <c r="Q1644" s="45"/>
      <c r="R1644" s="45"/>
      <c r="S1644" s="45"/>
      <c r="T1644" s="45"/>
      <c r="U1644" s="45"/>
      <c r="V1644" s="45"/>
      <c r="W1644" s="45"/>
      <c r="X1644" s="45"/>
    </row>
    <row r="1645" spans="1:24" ht="15" customHeight="1" thickTop="1" thickBot="1" x14ac:dyDescent="0.25">
      <c r="A1645" s="45"/>
      <c r="B1645" s="331" t="s">
        <v>535</v>
      </c>
      <c r="C1645" s="344">
        <v>88247</v>
      </c>
      <c r="D1645" s="271" t="s">
        <v>50</v>
      </c>
      <c r="E1645" s="271" t="s">
        <v>540</v>
      </c>
      <c r="F1645" s="312" t="s">
        <v>2641</v>
      </c>
      <c r="G1645" s="293"/>
      <c r="H1645" s="272" t="s">
        <v>533</v>
      </c>
      <c r="I1645" s="321">
        <v>0.8</v>
      </c>
      <c r="J1645" s="302">
        <f>VLOOKUP(C1645,COMPOSICAO!A:D,4,0)</f>
        <v>32.020000000000003</v>
      </c>
      <c r="K1645" s="289">
        <f>SUM(I1645*J1645)</f>
        <v>25.616000000000003</v>
      </c>
      <c r="N1645" s="45"/>
      <c r="O1645" s="45"/>
      <c r="P1645" s="45"/>
      <c r="Q1645" s="45"/>
      <c r="R1645" s="45"/>
      <c r="S1645" s="45"/>
      <c r="T1645" s="45"/>
      <c r="U1645" s="45"/>
      <c r="V1645" s="45"/>
      <c r="W1645" s="45"/>
      <c r="X1645" s="45"/>
    </row>
    <row r="1646" spans="1:24" ht="15" customHeight="1" thickTop="1" thickBot="1" x14ac:dyDescent="0.25">
      <c r="A1646" s="45"/>
      <c r="B1646" s="332" t="s">
        <v>525</v>
      </c>
      <c r="C1646" s="345" t="s">
        <v>653</v>
      </c>
      <c r="D1646" s="274" t="s">
        <v>40</v>
      </c>
      <c r="E1646" s="274" t="s">
        <v>914</v>
      </c>
      <c r="F1646" s="313" t="s">
        <v>1096</v>
      </c>
      <c r="G1646" s="295"/>
      <c r="H1646" s="275" t="s">
        <v>265</v>
      </c>
      <c r="I1646" s="322">
        <v>1.05</v>
      </c>
      <c r="J1646" s="290">
        <v>27.23</v>
      </c>
      <c r="K1646" s="290">
        <f>SUM(J1646*I1646)</f>
        <v>28.5915</v>
      </c>
      <c r="N1646" s="45"/>
      <c r="O1646" s="45"/>
      <c r="P1646" s="45"/>
      <c r="Q1646" s="45"/>
      <c r="R1646" s="45"/>
      <c r="S1646" s="45"/>
      <c r="T1646" s="45"/>
      <c r="U1646" s="45"/>
      <c r="V1646" s="45"/>
      <c r="W1646" s="45"/>
      <c r="X1646" s="45"/>
    </row>
    <row r="1647" spans="1:24" ht="15" customHeight="1" thickTop="1" thickBot="1" x14ac:dyDescent="0.25">
      <c r="A1647" s="45"/>
      <c r="B1647" s="307"/>
      <c r="C1647" s="307"/>
      <c r="D1647" s="291"/>
      <c r="E1647" s="291"/>
      <c r="F1647" s="304" t="s">
        <v>527</v>
      </c>
      <c r="G1647" s="300"/>
      <c r="H1647" s="291" t="s">
        <v>528</v>
      </c>
      <c r="I1647" s="323">
        <v>0</v>
      </c>
      <c r="J1647" s="291" t="s">
        <v>529</v>
      </c>
      <c r="K1647" s="292"/>
      <c r="N1647" s="45"/>
      <c r="O1647" s="45"/>
      <c r="P1647" s="45"/>
      <c r="Q1647" s="45"/>
      <c r="R1647" s="45"/>
      <c r="S1647" s="45"/>
      <c r="T1647" s="45"/>
      <c r="U1647" s="45"/>
      <c r="V1647" s="45"/>
      <c r="W1647" s="45"/>
      <c r="X1647" s="45"/>
    </row>
    <row r="1648" spans="1:24" ht="15" customHeight="1" thickTop="1" thickBot="1" x14ac:dyDescent="0.25">
      <c r="A1648" s="45"/>
      <c r="B1648" s="307"/>
      <c r="C1648" s="307"/>
      <c r="D1648" s="291"/>
      <c r="E1648" s="291"/>
      <c r="F1648" s="304" t="s">
        <v>530</v>
      </c>
      <c r="G1648" s="300"/>
      <c r="H1648" s="291"/>
      <c r="I1648" s="304" t="s">
        <v>531</v>
      </c>
      <c r="J1648" s="296"/>
      <c r="K1648" s="292"/>
      <c r="N1648" s="45"/>
      <c r="O1648" s="45"/>
      <c r="P1648" s="45"/>
      <c r="Q1648" s="45"/>
      <c r="R1648" s="45"/>
      <c r="S1648" s="45"/>
      <c r="T1648" s="45"/>
      <c r="U1648" s="45"/>
      <c r="V1648" s="45"/>
      <c r="W1648" s="45"/>
      <c r="X1648" s="45"/>
    </row>
    <row r="1649" spans="1:24" ht="15" customHeight="1" x14ac:dyDescent="0.2">
      <c r="A1649" s="45"/>
      <c r="B1649" s="308" t="s">
        <v>1136</v>
      </c>
      <c r="C1649" s="308"/>
      <c r="D1649" s="297"/>
      <c r="E1649" s="297"/>
      <c r="F1649" s="308"/>
      <c r="G1649" s="297"/>
      <c r="H1649" s="297"/>
      <c r="I1649" s="308"/>
      <c r="J1649" s="297"/>
      <c r="K1649" s="297"/>
      <c r="N1649" s="45"/>
      <c r="O1649" s="45"/>
      <c r="P1649" s="45"/>
      <c r="Q1649" s="45"/>
      <c r="R1649" s="45"/>
      <c r="S1649" s="45"/>
      <c r="T1649" s="45"/>
      <c r="U1649" s="45"/>
      <c r="V1649" s="45"/>
      <c r="W1649" s="45"/>
      <c r="X1649" s="45"/>
    </row>
    <row r="1650" spans="1:24" ht="15" customHeight="1" thickBot="1" x14ac:dyDescent="0.25">
      <c r="A1650" s="45"/>
      <c r="B1650" s="304" t="s">
        <v>1214</v>
      </c>
      <c r="C1650" s="304"/>
      <c r="D1650" s="304"/>
      <c r="E1650" s="304"/>
      <c r="F1650" s="304"/>
      <c r="G1650" s="304"/>
      <c r="H1650" s="304"/>
      <c r="I1650" s="304"/>
      <c r="J1650" s="304"/>
      <c r="K1650" s="304"/>
      <c r="N1650" s="45"/>
      <c r="O1650" s="45"/>
      <c r="P1650" s="45"/>
      <c r="Q1650" s="45"/>
      <c r="R1650" s="45"/>
      <c r="S1650" s="45"/>
      <c r="T1650" s="45"/>
      <c r="U1650" s="45"/>
      <c r="V1650" s="45"/>
      <c r="W1650" s="45"/>
      <c r="X1650" s="45"/>
    </row>
    <row r="1651" spans="1:24" ht="15" customHeight="1" thickTop="1" x14ac:dyDescent="0.2">
      <c r="A1651" s="45"/>
      <c r="B1651" s="309"/>
      <c r="C1651" s="309"/>
      <c r="D1651" s="288"/>
      <c r="E1651" s="288"/>
      <c r="F1651" s="314"/>
      <c r="G1651" s="301"/>
      <c r="H1651" s="288"/>
      <c r="I1651" s="314"/>
      <c r="J1651" s="301"/>
      <c r="K1651" s="288"/>
      <c r="N1651" s="45"/>
      <c r="O1651" s="45"/>
      <c r="P1651" s="45"/>
      <c r="Q1651" s="45"/>
      <c r="R1651" s="45"/>
      <c r="S1651" s="45"/>
      <c r="T1651" s="45"/>
      <c r="U1651" s="45"/>
      <c r="V1651" s="45"/>
      <c r="W1651" s="45"/>
      <c r="X1651" s="45"/>
    </row>
    <row r="1652" spans="1:24" ht="15" customHeight="1" thickTop="1" thickBot="1" x14ac:dyDescent="0.25">
      <c r="A1652" s="45"/>
      <c r="B1652" s="329" t="s">
        <v>2238</v>
      </c>
      <c r="C1652" s="319" t="s">
        <v>27</v>
      </c>
      <c r="D1652" s="282" t="s">
        <v>28</v>
      </c>
      <c r="E1652" s="282" t="s">
        <v>29</v>
      </c>
      <c r="F1652" s="310" t="s">
        <v>523</v>
      </c>
      <c r="G1652" s="298"/>
      <c r="H1652" s="283" t="s">
        <v>30</v>
      </c>
      <c r="I1652" s="319" t="s">
        <v>31</v>
      </c>
      <c r="J1652" s="284" t="s">
        <v>32</v>
      </c>
      <c r="K1652" s="284" t="s">
        <v>34</v>
      </c>
      <c r="N1652" s="45"/>
      <c r="O1652" s="45"/>
      <c r="P1652" s="45"/>
      <c r="Q1652" s="45"/>
      <c r="R1652" s="45"/>
      <c r="S1652" s="45"/>
      <c r="T1652" s="45"/>
      <c r="U1652" s="45"/>
      <c r="V1652" s="45"/>
      <c r="W1652" s="45"/>
      <c r="X1652" s="45"/>
    </row>
    <row r="1653" spans="1:24" ht="15" customHeight="1" thickTop="1" thickBot="1" x14ac:dyDescent="0.25">
      <c r="A1653" s="45"/>
      <c r="B1653" s="330" t="s">
        <v>524</v>
      </c>
      <c r="C1653" s="343" t="s">
        <v>1030</v>
      </c>
      <c r="D1653" s="285" t="s">
        <v>73</v>
      </c>
      <c r="E1653" s="285" t="s">
        <v>1031</v>
      </c>
      <c r="F1653" s="311" t="s">
        <v>552</v>
      </c>
      <c r="G1653" s="294"/>
      <c r="H1653" s="286" t="s">
        <v>52</v>
      </c>
      <c r="I1653" s="320">
        <v>1</v>
      </c>
      <c r="J1653" s="287">
        <f>SUM(K1654:K1656)</f>
        <v>16.831500000000002</v>
      </c>
      <c r="K1653" s="287">
        <f>J1653*I1653</f>
        <v>16.831500000000002</v>
      </c>
      <c r="N1653" s="45"/>
      <c r="O1653" s="45"/>
      <c r="P1653" s="45"/>
      <c r="Q1653" s="45"/>
      <c r="R1653" s="45"/>
      <c r="S1653" s="45"/>
      <c r="T1653" s="45"/>
      <c r="U1653" s="45"/>
      <c r="V1653" s="45"/>
      <c r="W1653" s="45"/>
      <c r="X1653" s="45"/>
    </row>
    <row r="1654" spans="1:24" ht="15" customHeight="1" thickTop="1" thickBot="1" x14ac:dyDescent="0.25">
      <c r="A1654" s="45"/>
      <c r="B1654" s="331" t="s">
        <v>535</v>
      </c>
      <c r="C1654" s="344">
        <v>88264</v>
      </c>
      <c r="D1654" s="271" t="s">
        <v>50</v>
      </c>
      <c r="E1654" s="271" t="s">
        <v>541</v>
      </c>
      <c r="F1654" s="312" t="s">
        <v>2641</v>
      </c>
      <c r="G1654" s="293"/>
      <c r="H1654" s="272" t="s">
        <v>533</v>
      </c>
      <c r="I1654" s="321">
        <v>0.15</v>
      </c>
      <c r="J1654" s="302">
        <f>VLOOKUP(C1654,COMPOSICAO!A:D,4,0)</f>
        <v>38.700000000000003</v>
      </c>
      <c r="K1654" s="289">
        <f>SUM(I1654*J1654)</f>
        <v>5.8050000000000006</v>
      </c>
      <c r="N1654" s="45"/>
      <c r="O1654" s="45"/>
      <c r="P1654" s="45"/>
      <c r="Q1654" s="45"/>
      <c r="R1654" s="45"/>
      <c r="S1654" s="45"/>
      <c r="T1654" s="45"/>
      <c r="U1654" s="45"/>
      <c r="V1654" s="45"/>
      <c r="W1654" s="45"/>
      <c r="X1654" s="45"/>
    </row>
    <row r="1655" spans="1:24" ht="15" customHeight="1" thickTop="1" thickBot="1" x14ac:dyDescent="0.25">
      <c r="A1655" s="45"/>
      <c r="B1655" s="331" t="s">
        <v>535</v>
      </c>
      <c r="C1655" s="344">
        <v>88316</v>
      </c>
      <c r="D1655" s="271" t="s">
        <v>50</v>
      </c>
      <c r="E1655" s="271" t="s">
        <v>543</v>
      </c>
      <c r="F1655" s="312" t="s">
        <v>2641</v>
      </c>
      <c r="G1655" s="293"/>
      <c r="H1655" s="272" t="s">
        <v>533</v>
      </c>
      <c r="I1655" s="321">
        <v>0.15</v>
      </c>
      <c r="J1655" s="302">
        <f>VLOOKUP(C1655,COMPOSICAO!A:D,4,0)</f>
        <v>30.51</v>
      </c>
      <c r="K1655" s="289">
        <f>SUM(I1655*J1655)</f>
        <v>4.5765000000000002</v>
      </c>
      <c r="N1655" s="45"/>
      <c r="O1655" s="45"/>
      <c r="P1655" s="45"/>
      <c r="Q1655" s="45"/>
      <c r="R1655" s="45"/>
      <c r="S1655" s="45"/>
      <c r="T1655" s="45"/>
      <c r="U1655" s="45"/>
      <c r="V1655" s="45"/>
      <c r="W1655" s="45"/>
      <c r="X1655" s="45"/>
    </row>
    <row r="1656" spans="1:24" ht="15" customHeight="1" thickTop="1" thickBot="1" x14ac:dyDescent="0.25">
      <c r="A1656" s="45"/>
      <c r="B1656" s="332" t="s">
        <v>525</v>
      </c>
      <c r="C1656" s="345">
        <v>8928</v>
      </c>
      <c r="D1656" s="274" t="s">
        <v>42</v>
      </c>
      <c r="E1656" s="274" t="s">
        <v>654</v>
      </c>
      <c r="F1656" s="313" t="s">
        <v>1096</v>
      </c>
      <c r="G1656" s="295"/>
      <c r="H1656" s="275" t="s">
        <v>231</v>
      </c>
      <c r="I1656" s="322">
        <v>1</v>
      </c>
      <c r="J1656" s="290">
        <v>6.45</v>
      </c>
      <c r="K1656" s="290">
        <f>SUM(J1656*I1656)</f>
        <v>6.45</v>
      </c>
      <c r="N1656" s="45"/>
      <c r="O1656" s="45"/>
      <c r="P1656" s="45"/>
      <c r="Q1656" s="45"/>
      <c r="R1656" s="45"/>
      <c r="S1656" s="45"/>
      <c r="T1656" s="45"/>
      <c r="U1656" s="45"/>
      <c r="V1656" s="45"/>
      <c r="W1656" s="45"/>
      <c r="X1656" s="45"/>
    </row>
    <row r="1657" spans="1:24" ht="15" customHeight="1" thickTop="1" thickBot="1" x14ac:dyDescent="0.25">
      <c r="A1657" s="45"/>
      <c r="B1657" s="307"/>
      <c r="C1657" s="307"/>
      <c r="D1657" s="291"/>
      <c r="E1657" s="291"/>
      <c r="F1657" s="304" t="s">
        <v>527</v>
      </c>
      <c r="G1657" s="300"/>
      <c r="H1657" s="291" t="s">
        <v>528</v>
      </c>
      <c r="I1657" s="323">
        <v>0</v>
      </c>
      <c r="J1657" s="291" t="s">
        <v>529</v>
      </c>
      <c r="K1657" s="292"/>
      <c r="N1657" s="45"/>
      <c r="O1657" s="45"/>
      <c r="P1657" s="45"/>
      <c r="Q1657" s="45"/>
      <c r="R1657" s="45"/>
      <c r="S1657" s="45"/>
      <c r="T1657" s="45"/>
      <c r="U1657" s="45"/>
      <c r="V1657" s="45"/>
      <c r="W1657" s="45"/>
      <c r="X1657" s="45"/>
    </row>
    <row r="1658" spans="1:24" ht="15" customHeight="1" thickTop="1" thickBot="1" x14ac:dyDescent="0.25">
      <c r="A1658" s="45"/>
      <c r="B1658" s="307"/>
      <c r="C1658" s="307"/>
      <c r="D1658" s="291"/>
      <c r="E1658" s="291"/>
      <c r="F1658" s="304" t="s">
        <v>530</v>
      </c>
      <c r="G1658" s="300"/>
      <c r="H1658" s="291"/>
      <c r="I1658" s="304" t="s">
        <v>531</v>
      </c>
      <c r="J1658" s="296"/>
      <c r="K1658" s="292"/>
      <c r="N1658" s="45"/>
      <c r="O1658" s="45"/>
      <c r="P1658" s="45"/>
      <c r="Q1658" s="45"/>
      <c r="R1658" s="45"/>
      <c r="S1658" s="45"/>
      <c r="T1658" s="45"/>
      <c r="U1658" s="45"/>
      <c r="V1658" s="45"/>
      <c r="W1658" s="45"/>
      <c r="X1658" s="45"/>
    </row>
    <row r="1659" spans="1:24" ht="15" customHeight="1" x14ac:dyDescent="0.2">
      <c r="A1659" s="45"/>
      <c r="B1659" s="308" t="s">
        <v>1136</v>
      </c>
      <c r="C1659" s="308"/>
      <c r="D1659" s="297"/>
      <c r="E1659" s="297"/>
      <c r="F1659" s="308"/>
      <c r="G1659" s="297"/>
      <c r="H1659" s="297"/>
      <c r="I1659" s="308"/>
      <c r="J1659" s="297"/>
      <c r="K1659" s="297"/>
      <c r="N1659" s="45"/>
      <c r="O1659" s="45"/>
      <c r="P1659" s="45"/>
      <c r="Q1659" s="45"/>
      <c r="R1659" s="45"/>
      <c r="S1659" s="45"/>
      <c r="T1659" s="45"/>
      <c r="U1659" s="45"/>
      <c r="V1659" s="45"/>
      <c r="W1659" s="45"/>
      <c r="X1659" s="45"/>
    </row>
    <row r="1660" spans="1:24" ht="15" customHeight="1" thickBot="1" x14ac:dyDescent="0.25">
      <c r="A1660" s="45"/>
      <c r="B1660" s="304" t="s">
        <v>1216</v>
      </c>
      <c r="C1660" s="304"/>
      <c r="D1660" s="304"/>
      <c r="E1660" s="304"/>
      <c r="F1660" s="304"/>
      <c r="G1660" s="304"/>
      <c r="H1660" s="304"/>
      <c r="I1660" s="304"/>
      <c r="J1660" s="304"/>
      <c r="K1660" s="304"/>
      <c r="N1660" s="45"/>
      <c r="O1660" s="45"/>
      <c r="P1660" s="45"/>
      <c r="Q1660" s="45"/>
      <c r="R1660" s="45"/>
      <c r="S1660" s="45"/>
      <c r="T1660" s="45"/>
      <c r="U1660" s="45"/>
      <c r="V1660" s="45"/>
      <c r="W1660" s="45"/>
      <c r="X1660" s="45"/>
    </row>
    <row r="1661" spans="1:24" ht="15" customHeight="1" thickTop="1" x14ac:dyDescent="0.2">
      <c r="A1661" s="45"/>
      <c r="B1661" s="309"/>
      <c r="C1661" s="309"/>
      <c r="D1661" s="288"/>
      <c r="E1661" s="288"/>
      <c r="F1661" s="314"/>
      <c r="G1661" s="301"/>
      <c r="H1661" s="288"/>
      <c r="I1661" s="309"/>
      <c r="J1661" s="288"/>
      <c r="K1661" s="288"/>
      <c r="N1661" s="45"/>
      <c r="O1661" s="45"/>
      <c r="P1661" s="45"/>
      <c r="Q1661" s="45"/>
      <c r="R1661" s="45"/>
      <c r="S1661" s="45"/>
      <c r="T1661" s="45"/>
      <c r="U1661" s="45"/>
      <c r="V1661" s="45"/>
      <c r="W1661" s="45"/>
      <c r="X1661" s="45"/>
    </row>
    <row r="1662" spans="1:24" ht="15" customHeight="1" thickTop="1" thickBot="1" x14ac:dyDescent="0.25">
      <c r="A1662" s="45"/>
      <c r="B1662" s="329" t="s">
        <v>2241</v>
      </c>
      <c r="C1662" s="319" t="s">
        <v>27</v>
      </c>
      <c r="D1662" s="282" t="s">
        <v>28</v>
      </c>
      <c r="E1662" s="282" t="s">
        <v>29</v>
      </c>
      <c r="F1662" s="310" t="s">
        <v>523</v>
      </c>
      <c r="G1662" s="298"/>
      <c r="H1662" s="283" t="s">
        <v>30</v>
      </c>
      <c r="I1662" s="319" t="s">
        <v>31</v>
      </c>
      <c r="J1662" s="284" t="s">
        <v>32</v>
      </c>
      <c r="K1662" s="284" t="s">
        <v>34</v>
      </c>
      <c r="N1662" s="45"/>
      <c r="O1662" s="45"/>
      <c r="P1662" s="45"/>
      <c r="Q1662" s="45"/>
      <c r="R1662" s="45"/>
      <c r="S1662" s="45"/>
      <c r="T1662" s="45"/>
      <c r="U1662" s="45"/>
      <c r="V1662" s="45"/>
      <c r="W1662" s="45"/>
      <c r="X1662" s="45"/>
    </row>
    <row r="1663" spans="1:24" ht="15" customHeight="1" thickTop="1" thickBot="1" x14ac:dyDescent="0.25">
      <c r="A1663" s="45"/>
      <c r="B1663" s="330" t="s">
        <v>524</v>
      </c>
      <c r="C1663" s="343" t="s">
        <v>1089</v>
      </c>
      <c r="D1663" s="285" t="s">
        <v>73</v>
      </c>
      <c r="E1663" s="285" t="s">
        <v>1090</v>
      </c>
      <c r="F1663" s="311" t="s">
        <v>539</v>
      </c>
      <c r="G1663" s="294"/>
      <c r="H1663" s="286" t="s">
        <v>52</v>
      </c>
      <c r="I1663" s="320">
        <v>1</v>
      </c>
      <c r="J1663" s="287">
        <f>SUM(K1664:K1668)</f>
        <v>2701.6289200000001</v>
      </c>
      <c r="K1663" s="287">
        <f>J1663*I1663</f>
        <v>2701.6289200000001</v>
      </c>
      <c r="N1663" s="45"/>
      <c r="O1663" s="45"/>
      <c r="P1663" s="45"/>
      <c r="Q1663" s="45"/>
      <c r="R1663" s="45"/>
      <c r="S1663" s="45"/>
      <c r="T1663" s="45"/>
      <c r="U1663" s="45"/>
      <c r="V1663" s="45"/>
      <c r="W1663" s="45"/>
      <c r="X1663" s="45"/>
    </row>
    <row r="1664" spans="1:24" ht="15" customHeight="1" thickTop="1" thickBot="1" x14ac:dyDescent="0.25">
      <c r="A1664" s="45"/>
      <c r="B1664" s="331" t="s">
        <v>535</v>
      </c>
      <c r="C1664" s="344">
        <v>87296</v>
      </c>
      <c r="D1664" s="271" t="s">
        <v>50</v>
      </c>
      <c r="E1664" s="271" t="s">
        <v>924</v>
      </c>
      <c r="F1664" s="312" t="s">
        <v>537</v>
      </c>
      <c r="G1664" s="293"/>
      <c r="H1664" s="272" t="s">
        <v>61</v>
      </c>
      <c r="I1664" s="321">
        <v>2.4E-2</v>
      </c>
      <c r="J1664" s="302">
        <f>VLOOKUP(C1664,COMPOSICAO!A:D,4,0)</f>
        <v>627.58000000000004</v>
      </c>
      <c r="K1664" s="289">
        <f>SUM(I1664*J1664)</f>
        <v>15.061920000000001</v>
      </c>
      <c r="N1664" s="45"/>
      <c r="O1664" s="45"/>
      <c r="P1664" s="45"/>
      <c r="Q1664" s="45"/>
      <c r="R1664" s="45"/>
      <c r="S1664" s="45"/>
      <c r="T1664" s="45"/>
      <c r="U1664" s="45"/>
      <c r="V1664" s="45"/>
      <c r="W1664" s="45"/>
      <c r="X1664" s="45"/>
    </row>
    <row r="1665" spans="1:24" ht="15" customHeight="1" thickTop="1" thickBot="1" x14ac:dyDescent="0.25">
      <c r="A1665" s="45"/>
      <c r="B1665" s="331" t="s">
        <v>535</v>
      </c>
      <c r="C1665" s="344">
        <v>88264</v>
      </c>
      <c r="D1665" s="271" t="s">
        <v>50</v>
      </c>
      <c r="E1665" s="271" t="s">
        <v>541</v>
      </c>
      <c r="F1665" s="312" t="s">
        <v>2641</v>
      </c>
      <c r="G1665" s="293"/>
      <c r="H1665" s="272" t="s">
        <v>533</v>
      </c>
      <c r="I1665" s="321">
        <v>14</v>
      </c>
      <c r="J1665" s="302">
        <f>VLOOKUP(C1665,COMPOSICAO!A:D,4,0)</f>
        <v>38.700000000000003</v>
      </c>
      <c r="K1665" s="289">
        <f>SUM(I1665*J1665)</f>
        <v>541.80000000000007</v>
      </c>
      <c r="N1665" s="45"/>
      <c r="O1665" s="45"/>
      <c r="P1665" s="45"/>
      <c r="Q1665" s="45"/>
      <c r="R1665" s="45"/>
      <c r="S1665" s="45"/>
      <c r="T1665" s="45"/>
      <c r="U1665" s="45"/>
      <c r="V1665" s="45"/>
      <c r="W1665" s="45"/>
      <c r="X1665" s="45"/>
    </row>
    <row r="1666" spans="1:24" ht="15" customHeight="1" thickTop="1" thickBot="1" x14ac:dyDescent="0.25">
      <c r="A1666" s="45"/>
      <c r="B1666" s="331" t="s">
        <v>535</v>
      </c>
      <c r="C1666" s="344">
        <v>88316</v>
      </c>
      <c r="D1666" s="271" t="s">
        <v>50</v>
      </c>
      <c r="E1666" s="271" t="s">
        <v>543</v>
      </c>
      <c r="F1666" s="312" t="s">
        <v>2641</v>
      </c>
      <c r="G1666" s="293"/>
      <c r="H1666" s="272" t="s">
        <v>533</v>
      </c>
      <c r="I1666" s="321">
        <v>5.2</v>
      </c>
      <c r="J1666" s="302">
        <f>VLOOKUP(C1666,COMPOSICAO!A:D,4,0)</f>
        <v>30.51</v>
      </c>
      <c r="K1666" s="289">
        <f>SUM(I1666*J1666)</f>
        <v>158.65200000000002</v>
      </c>
      <c r="N1666" s="45"/>
      <c r="O1666" s="45"/>
      <c r="P1666" s="45"/>
      <c r="Q1666" s="45"/>
      <c r="R1666" s="45"/>
      <c r="S1666" s="45"/>
      <c r="T1666" s="45"/>
      <c r="U1666" s="45"/>
      <c r="V1666" s="45"/>
      <c r="W1666" s="45"/>
      <c r="X1666" s="45"/>
    </row>
    <row r="1667" spans="1:24" ht="15" customHeight="1" thickTop="1" thickBot="1" x14ac:dyDescent="0.25">
      <c r="A1667" s="45"/>
      <c r="B1667" s="331" t="s">
        <v>535</v>
      </c>
      <c r="C1667" s="344">
        <v>88309</v>
      </c>
      <c r="D1667" s="271" t="s">
        <v>50</v>
      </c>
      <c r="E1667" s="271" t="s">
        <v>558</v>
      </c>
      <c r="F1667" s="312" t="s">
        <v>2641</v>
      </c>
      <c r="G1667" s="293"/>
      <c r="H1667" s="272" t="s">
        <v>533</v>
      </c>
      <c r="I1667" s="324">
        <v>3.5</v>
      </c>
      <c r="J1667" s="302">
        <f>VLOOKUP(C1667,COMPOSICAO!A:D,4,0)</f>
        <v>38.89</v>
      </c>
      <c r="K1667" s="289">
        <f>SUM(I1667*J1667)</f>
        <v>136.11500000000001</v>
      </c>
      <c r="N1667" s="45"/>
      <c r="O1667" s="45"/>
      <c r="P1667" s="45"/>
      <c r="Q1667" s="45"/>
      <c r="R1667" s="45"/>
      <c r="S1667" s="45"/>
      <c r="T1667" s="45"/>
      <c r="U1667" s="45"/>
      <c r="V1667" s="45"/>
      <c r="W1667" s="45"/>
      <c r="X1667" s="45"/>
    </row>
    <row r="1668" spans="1:24" ht="15" customHeight="1" thickTop="1" thickBot="1" x14ac:dyDescent="0.25">
      <c r="A1668" s="45"/>
      <c r="B1668" s="332" t="s">
        <v>525</v>
      </c>
      <c r="C1668" s="345">
        <v>8261</v>
      </c>
      <c r="D1668" s="274" t="s">
        <v>42</v>
      </c>
      <c r="E1668" s="274" t="s">
        <v>925</v>
      </c>
      <c r="F1668" s="313" t="s">
        <v>1096</v>
      </c>
      <c r="G1668" s="295"/>
      <c r="H1668" s="275" t="s">
        <v>231</v>
      </c>
      <c r="I1668" s="322">
        <v>1</v>
      </c>
      <c r="J1668" s="290">
        <v>1850</v>
      </c>
      <c r="K1668" s="290">
        <f>SUM(J1668*I1668)</f>
        <v>1850</v>
      </c>
      <c r="N1668" s="45"/>
      <c r="O1668" s="45"/>
      <c r="P1668" s="45"/>
      <c r="Q1668" s="45"/>
      <c r="R1668" s="45"/>
      <c r="S1668" s="45"/>
      <c r="T1668" s="45"/>
      <c r="U1668" s="45"/>
      <c r="V1668" s="45"/>
      <c r="W1668" s="45"/>
      <c r="X1668" s="45"/>
    </row>
    <row r="1669" spans="1:24" ht="15" customHeight="1" thickTop="1" thickBot="1" x14ac:dyDescent="0.25">
      <c r="A1669" s="45"/>
      <c r="B1669" s="307"/>
      <c r="C1669" s="307"/>
      <c r="D1669" s="291"/>
      <c r="E1669" s="291"/>
      <c r="F1669" s="304" t="s">
        <v>527</v>
      </c>
      <c r="G1669" s="300"/>
      <c r="H1669" s="291" t="s">
        <v>528</v>
      </c>
      <c r="I1669" s="327">
        <v>0</v>
      </c>
      <c r="J1669" s="296" t="s">
        <v>529</v>
      </c>
      <c r="K1669" s="292"/>
      <c r="N1669" s="45"/>
      <c r="O1669" s="45"/>
      <c r="P1669" s="45"/>
      <c r="Q1669" s="45"/>
      <c r="R1669" s="45"/>
      <c r="S1669" s="45"/>
      <c r="T1669" s="45"/>
      <c r="U1669" s="45"/>
      <c r="V1669" s="45"/>
      <c r="W1669" s="45"/>
      <c r="X1669" s="45"/>
    </row>
    <row r="1670" spans="1:24" ht="15" customHeight="1" thickTop="1" thickBot="1" x14ac:dyDescent="0.25">
      <c r="A1670" s="45"/>
      <c r="B1670" s="307"/>
      <c r="C1670" s="307"/>
      <c r="D1670" s="291"/>
      <c r="E1670" s="291"/>
      <c r="F1670" s="304" t="s">
        <v>530</v>
      </c>
      <c r="G1670" s="300"/>
      <c r="H1670" s="291"/>
      <c r="I1670" s="304" t="s">
        <v>531</v>
      </c>
      <c r="J1670" s="296"/>
      <c r="K1670" s="292"/>
      <c r="N1670" s="45"/>
      <c r="O1670" s="45"/>
      <c r="P1670" s="45"/>
      <c r="Q1670" s="45"/>
      <c r="R1670" s="45"/>
      <c r="S1670" s="45"/>
      <c r="T1670" s="45"/>
      <c r="U1670" s="45"/>
      <c r="V1670" s="45"/>
      <c r="W1670" s="45"/>
      <c r="X1670" s="45"/>
    </row>
    <row r="1671" spans="1:24" ht="15" customHeight="1" x14ac:dyDescent="0.2">
      <c r="A1671" s="45"/>
      <c r="B1671" s="308" t="s">
        <v>1136</v>
      </c>
      <c r="C1671" s="308"/>
      <c r="D1671" s="297"/>
      <c r="E1671" s="297"/>
      <c r="F1671" s="308"/>
      <c r="G1671" s="297"/>
      <c r="H1671" s="297"/>
      <c r="I1671" s="308"/>
      <c r="J1671" s="297"/>
      <c r="K1671" s="297"/>
      <c r="N1671" s="45"/>
      <c r="O1671" s="45"/>
      <c r="P1671" s="45"/>
      <c r="Q1671" s="45"/>
      <c r="R1671" s="45"/>
      <c r="S1671" s="45"/>
      <c r="T1671" s="45"/>
      <c r="U1671" s="45"/>
      <c r="V1671" s="45"/>
      <c r="W1671" s="45"/>
      <c r="X1671" s="45"/>
    </row>
    <row r="1672" spans="1:24" ht="15" customHeight="1" thickBot="1" x14ac:dyDescent="0.25">
      <c r="A1672" s="45"/>
      <c r="B1672" s="304" t="s">
        <v>1217</v>
      </c>
      <c r="C1672" s="304"/>
      <c r="D1672" s="304"/>
      <c r="E1672" s="304"/>
      <c r="F1672" s="304"/>
      <c r="G1672" s="304"/>
      <c r="H1672" s="304"/>
      <c r="I1672" s="304"/>
      <c r="J1672" s="304"/>
      <c r="K1672" s="304"/>
      <c r="N1672" s="45"/>
      <c r="O1672" s="45"/>
      <c r="P1672" s="45"/>
      <c r="Q1672" s="45"/>
      <c r="R1672" s="45"/>
      <c r="S1672" s="45"/>
      <c r="T1672" s="45"/>
      <c r="U1672" s="45"/>
      <c r="V1672" s="45"/>
      <c r="W1672" s="45"/>
      <c r="X1672" s="45"/>
    </row>
    <row r="1673" spans="1:24" ht="15" customHeight="1" thickTop="1" x14ac:dyDescent="0.2">
      <c r="A1673" s="45"/>
      <c r="B1673" s="309"/>
      <c r="C1673" s="309"/>
      <c r="D1673" s="288"/>
      <c r="E1673" s="288"/>
      <c r="F1673" s="314"/>
      <c r="G1673" s="301"/>
      <c r="H1673" s="288"/>
      <c r="I1673" s="309"/>
      <c r="J1673" s="288"/>
      <c r="K1673" s="288"/>
      <c r="N1673" s="45"/>
      <c r="O1673" s="45"/>
      <c r="P1673" s="45"/>
      <c r="Q1673" s="45"/>
      <c r="R1673" s="45"/>
      <c r="S1673" s="45"/>
      <c r="T1673" s="45"/>
      <c r="U1673" s="45"/>
      <c r="V1673" s="45"/>
      <c r="W1673" s="45"/>
      <c r="X1673" s="45"/>
    </row>
    <row r="1674" spans="1:24" ht="15" customHeight="1" thickTop="1" thickBot="1" x14ac:dyDescent="0.25">
      <c r="A1674" s="45"/>
      <c r="B1674" s="329" t="s">
        <v>2242</v>
      </c>
      <c r="C1674" s="319" t="s">
        <v>27</v>
      </c>
      <c r="D1674" s="282" t="s">
        <v>28</v>
      </c>
      <c r="E1674" s="282" t="s">
        <v>29</v>
      </c>
      <c r="F1674" s="310" t="s">
        <v>523</v>
      </c>
      <c r="G1674" s="298"/>
      <c r="H1674" s="283" t="s">
        <v>30</v>
      </c>
      <c r="I1674" s="319" t="s">
        <v>31</v>
      </c>
      <c r="J1674" s="284" t="s">
        <v>32</v>
      </c>
      <c r="K1674" s="284" t="s">
        <v>34</v>
      </c>
      <c r="N1674" s="45"/>
      <c r="O1674" s="45"/>
      <c r="P1674" s="45"/>
      <c r="Q1674" s="45"/>
      <c r="R1674" s="45"/>
      <c r="S1674" s="45"/>
      <c r="T1674" s="45"/>
      <c r="U1674" s="45"/>
      <c r="V1674" s="45"/>
      <c r="W1674" s="45"/>
      <c r="X1674" s="45"/>
    </row>
    <row r="1675" spans="1:24" ht="15" customHeight="1" thickTop="1" thickBot="1" x14ac:dyDescent="0.25">
      <c r="A1675" s="45"/>
      <c r="B1675" s="330" t="s">
        <v>524</v>
      </c>
      <c r="C1675" s="343" t="s">
        <v>1672</v>
      </c>
      <c r="D1675" s="285" t="s">
        <v>73</v>
      </c>
      <c r="E1675" s="285" t="s">
        <v>2377</v>
      </c>
      <c r="F1675" s="311" t="s">
        <v>539</v>
      </c>
      <c r="G1675" s="294"/>
      <c r="H1675" s="286" t="s">
        <v>52</v>
      </c>
      <c r="I1675" s="320">
        <v>1</v>
      </c>
      <c r="J1675" s="287">
        <f>SUM(K1676:K1680)</f>
        <v>740.47454000000005</v>
      </c>
      <c r="K1675" s="287">
        <f>J1675*I1675</f>
        <v>740.47454000000005</v>
      </c>
      <c r="N1675" s="45"/>
      <c r="O1675" s="45"/>
      <c r="P1675" s="45"/>
      <c r="Q1675" s="45"/>
      <c r="R1675" s="45"/>
      <c r="S1675" s="45"/>
      <c r="T1675" s="45"/>
      <c r="U1675" s="45"/>
      <c r="V1675" s="45"/>
      <c r="W1675" s="45"/>
      <c r="X1675" s="45"/>
    </row>
    <row r="1676" spans="1:24" ht="15" customHeight="1" thickTop="1" thickBot="1" x14ac:dyDescent="0.25">
      <c r="A1676" s="45"/>
      <c r="B1676" s="331" t="s">
        <v>535</v>
      </c>
      <c r="C1676" s="344">
        <v>88264</v>
      </c>
      <c r="D1676" s="271" t="s">
        <v>50</v>
      </c>
      <c r="E1676" s="271" t="s">
        <v>541</v>
      </c>
      <c r="F1676" s="312" t="s">
        <v>2641</v>
      </c>
      <c r="G1676" s="293"/>
      <c r="H1676" s="272" t="s">
        <v>533</v>
      </c>
      <c r="I1676" s="324">
        <v>4.8</v>
      </c>
      <c r="J1676" s="302">
        <f>VLOOKUP(C1676,COMPOSICAO!A:D,4,0)</f>
        <v>38.700000000000003</v>
      </c>
      <c r="K1676" s="289">
        <f>SUM(I1676*J1676)</f>
        <v>185.76000000000002</v>
      </c>
      <c r="N1676" s="45"/>
      <c r="O1676" s="45"/>
      <c r="P1676" s="45"/>
      <c r="Q1676" s="45"/>
      <c r="R1676" s="45"/>
      <c r="S1676" s="45"/>
      <c r="T1676" s="45"/>
      <c r="U1676" s="45"/>
      <c r="V1676" s="45"/>
      <c r="W1676" s="45"/>
      <c r="X1676" s="45"/>
    </row>
    <row r="1677" spans="1:24" ht="15" customHeight="1" thickTop="1" thickBot="1" x14ac:dyDescent="0.25">
      <c r="A1677" s="45"/>
      <c r="B1677" s="331" t="s">
        <v>535</v>
      </c>
      <c r="C1677" s="344">
        <v>88316</v>
      </c>
      <c r="D1677" s="271" t="s">
        <v>50</v>
      </c>
      <c r="E1677" s="271" t="s">
        <v>543</v>
      </c>
      <c r="F1677" s="312" t="s">
        <v>2641</v>
      </c>
      <c r="G1677" s="293"/>
      <c r="H1677" s="272" t="s">
        <v>533</v>
      </c>
      <c r="I1677" s="321">
        <v>1.8</v>
      </c>
      <c r="J1677" s="302">
        <f>VLOOKUP(C1677,COMPOSICAO!A:D,4,0)</f>
        <v>30.51</v>
      </c>
      <c r="K1677" s="289">
        <f>SUM(I1677*J1677)</f>
        <v>54.918000000000006</v>
      </c>
      <c r="N1677" s="45"/>
      <c r="O1677" s="45"/>
      <c r="P1677" s="45"/>
      <c r="Q1677" s="45"/>
      <c r="R1677" s="45"/>
      <c r="S1677" s="45"/>
      <c r="T1677" s="45"/>
      <c r="U1677" s="45"/>
      <c r="V1677" s="45"/>
      <c r="W1677" s="45"/>
      <c r="X1677" s="45"/>
    </row>
    <row r="1678" spans="1:24" ht="15" customHeight="1" thickTop="1" thickBot="1" x14ac:dyDescent="0.25">
      <c r="A1678" s="45"/>
      <c r="B1678" s="331" t="s">
        <v>535</v>
      </c>
      <c r="C1678" s="344">
        <v>87296</v>
      </c>
      <c r="D1678" s="271" t="s">
        <v>50</v>
      </c>
      <c r="E1678" s="271" t="s">
        <v>924</v>
      </c>
      <c r="F1678" s="312" t="s">
        <v>537</v>
      </c>
      <c r="G1678" s="293"/>
      <c r="H1678" s="272" t="s">
        <v>61</v>
      </c>
      <c r="I1678" s="324">
        <v>1.2999999999999999E-2</v>
      </c>
      <c r="J1678" s="302">
        <f>VLOOKUP(C1678,COMPOSICAO!A:D,4,0)</f>
        <v>627.58000000000004</v>
      </c>
      <c r="K1678" s="289">
        <f>SUM(I1678*J1678)</f>
        <v>8.1585400000000003</v>
      </c>
      <c r="N1678" s="45"/>
      <c r="O1678" s="45"/>
      <c r="P1678" s="45"/>
      <c r="Q1678" s="45"/>
      <c r="R1678" s="45"/>
      <c r="S1678" s="45"/>
      <c r="T1678" s="45"/>
      <c r="U1678" s="45"/>
      <c r="V1678" s="45"/>
      <c r="W1678" s="45"/>
      <c r="X1678" s="45"/>
    </row>
    <row r="1679" spans="1:24" ht="15" customHeight="1" thickTop="1" thickBot="1" x14ac:dyDescent="0.25">
      <c r="A1679" s="45"/>
      <c r="B1679" s="331" t="s">
        <v>535</v>
      </c>
      <c r="C1679" s="344">
        <v>88309</v>
      </c>
      <c r="D1679" s="271" t="s">
        <v>50</v>
      </c>
      <c r="E1679" s="271" t="s">
        <v>558</v>
      </c>
      <c r="F1679" s="312" t="s">
        <v>2641</v>
      </c>
      <c r="G1679" s="293"/>
      <c r="H1679" s="272" t="s">
        <v>533</v>
      </c>
      <c r="I1679" s="321">
        <v>1.2</v>
      </c>
      <c r="J1679" s="302">
        <f>VLOOKUP(C1679,COMPOSICAO!A:D,4,0)</f>
        <v>38.89</v>
      </c>
      <c r="K1679" s="289">
        <f>SUM(I1679*J1679)</f>
        <v>46.667999999999999</v>
      </c>
      <c r="N1679" s="45"/>
      <c r="O1679" s="45"/>
      <c r="P1679" s="45"/>
      <c r="Q1679" s="45"/>
      <c r="R1679" s="45"/>
      <c r="S1679" s="45"/>
      <c r="T1679" s="45"/>
      <c r="U1679" s="45"/>
      <c r="V1679" s="45"/>
      <c r="W1679" s="45"/>
      <c r="X1679" s="45"/>
    </row>
    <row r="1680" spans="1:24" ht="15" customHeight="1" thickTop="1" thickBot="1" x14ac:dyDescent="0.25">
      <c r="A1680" s="45"/>
      <c r="B1680" s="332" t="s">
        <v>525</v>
      </c>
      <c r="C1680" s="345">
        <v>2531</v>
      </c>
      <c r="D1680" s="274" t="s">
        <v>42</v>
      </c>
      <c r="E1680" s="274" t="s">
        <v>1895</v>
      </c>
      <c r="F1680" s="313" t="s">
        <v>1096</v>
      </c>
      <c r="G1680" s="295"/>
      <c r="H1680" s="275" t="s">
        <v>231</v>
      </c>
      <c r="I1680" s="322">
        <v>1</v>
      </c>
      <c r="J1680" s="290">
        <v>444.97</v>
      </c>
      <c r="K1680" s="290">
        <f>SUM(J1680*I1680)</f>
        <v>444.97</v>
      </c>
      <c r="N1680" s="45"/>
      <c r="O1680" s="45"/>
      <c r="P1680" s="45"/>
      <c r="Q1680" s="45"/>
      <c r="R1680" s="45"/>
      <c r="S1680" s="45"/>
      <c r="T1680" s="45"/>
      <c r="U1680" s="45"/>
      <c r="V1680" s="45"/>
      <c r="W1680" s="45"/>
      <c r="X1680" s="45"/>
    </row>
    <row r="1681" spans="1:24" ht="15" customHeight="1" thickTop="1" thickBot="1" x14ac:dyDescent="0.25">
      <c r="A1681" s="45"/>
      <c r="B1681" s="307"/>
      <c r="C1681" s="307"/>
      <c r="D1681" s="291"/>
      <c r="E1681" s="291"/>
      <c r="F1681" s="304" t="s">
        <v>527</v>
      </c>
      <c r="G1681" s="300"/>
      <c r="H1681" s="291" t="s">
        <v>528</v>
      </c>
      <c r="I1681" s="323">
        <v>0</v>
      </c>
      <c r="J1681" s="291" t="s">
        <v>529</v>
      </c>
      <c r="K1681" s="292"/>
      <c r="N1681" s="45"/>
      <c r="O1681" s="45"/>
      <c r="P1681" s="45"/>
      <c r="Q1681" s="45"/>
      <c r="R1681" s="45"/>
      <c r="S1681" s="45"/>
      <c r="T1681" s="45"/>
      <c r="U1681" s="45"/>
      <c r="V1681" s="45"/>
      <c r="W1681" s="45"/>
      <c r="X1681" s="45"/>
    </row>
    <row r="1682" spans="1:24" ht="15" customHeight="1" thickTop="1" thickBot="1" x14ac:dyDescent="0.25">
      <c r="A1682" s="45"/>
      <c r="B1682" s="307"/>
      <c r="C1682" s="307"/>
      <c r="D1682" s="291"/>
      <c r="E1682" s="291"/>
      <c r="F1682" s="304" t="s">
        <v>530</v>
      </c>
      <c r="G1682" s="300"/>
      <c r="H1682" s="291"/>
      <c r="I1682" s="304" t="s">
        <v>531</v>
      </c>
      <c r="J1682" s="296"/>
      <c r="K1682" s="292"/>
      <c r="N1682" s="45"/>
      <c r="O1682" s="45"/>
      <c r="P1682" s="45"/>
      <c r="Q1682" s="45"/>
      <c r="R1682" s="45"/>
      <c r="S1682" s="45"/>
      <c r="T1682" s="45"/>
      <c r="U1682" s="45"/>
      <c r="V1682" s="45"/>
      <c r="W1682" s="45"/>
      <c r="X1682" s="45"/>
    </row>
    <row r="1683" spans="1:24" ht="15" customHeight="1" x14ac:dyDescent="0.2">
      <c r="A1683" s="45"/>
      <c r="B1683" s="308" t="s">
        <v>1136</v>
      </c>
      <c r="C1683" s="308"/>
      <c r="D1683" s="297"/>
      <c r="E1683" s="297"/>
      <c r="F1683" s="308"/>
      <c r="G1683" s="297"/>
      <c r="H1683" s="297"/>
      <c r="I1683" s="308"/>
      <c r="J1683" s="297"/>
      <c r="K1683" s="297"/>
      <c r="N1683" s="45"/>
      <c r="O1683" s="45"/>
      <c r="P1683" s="45"/>
      <c r="Q1683" s="45"/>
      <c r="R1683" s="45"/>
      <c r="S1683" s="45"/>
      <c r="T1683" s="45"/>
      <c r="U1683" s="45"/>
      <c r="V1683" s="45"/>
      <c r="W1683" s="45"/>
      <c r="X1683" s="45"/>
    </row>
    <row r="1684" spans="1:24" ht="15" customHeight="1" thickBot="1" x14ac:dyDescent="0.25">
      <c r="A1684" s="45"/>
      <c r="B1684" s="304" t="s">
        <v>1896</v>
      </c>
      <c r="C1684" s="304"/>
      <c r="D1684" s="304"/>
      <c r="E1684" s="304"/>
      <c r="F1684" s="304"/>
      <c r="G1684" s="304"/>
      <c r="H1684" s="304"/>
      <c r="I1684" s="304"/>
      <c r="J1684" s="304"/>
      <c r="K1684" s="304"/>
      <c r="N1684" s="45"/>
      <c r="O1684" s="45"/>
      <c r="P1684" s="45"/>
      <c r="Q1684" s="45"/>
      <c r="R1684" s="45"/>
      <c r="S1684" s="45"/>
      <c r="T1684" s="45"/>
      <c r="U1684" s="45"/>
      <c r="V1684" s="45"/>
      <c r="W1684" s="45"/>
      <c r="X1684" s="45"/>
    </row>
    <row r="1685" spans="1:24" ht="15" customHeight="1" thickTop="1" x14ac:dyDescent="0.2">
      <c r="A1685" s="45"/>
      <c r="B1685" s="309"/>
      <c r="C1685" s="309"/>
      <c r="D1685" s="288"/>
      <c r="E1685" s="288"/>
      <c r="F1685" s="314"/>
      <c r="G1685" s="301"/>
      <c r="H1685" s="288"/>
      <c r="I1685" s="309"/>
      <c r="J1685" s="288"/>
      <c r="K1685" s="288"/>
      <c r="N1685" s="45"/>
      <c r="O1685" s="45"/>
      <c r="P1685" s="45"/>
      <c r="Q1685" s="45"/>
      <c r="R1685" s="45"/>
      <c r="S1685" s="45"/>
      <c r="T1685" s="45"/>
      <c r="U1685" s="45"/>
      <c r="V1685" s="45"/>
      <c r="W1685" s="45"/>
      <c r="X1685" s="45"/>
    </row>
    <row r="1686" spans="1:24" ht="15" customHeight="1" thickTop="1" thickBot="1" x14ac:dyDescent="0.25">
      <c r="A1686" s="45"/>
      <c r="B1686" s="329" t="s">
        <v>2243</v>
      </c>
      <c r="C1686" s="319" t="s">
        <v>27</v>
      </c>
      <c r="D1686" s="282" t="s">
        <v>28</v>
      </c>
      <c r="E1686" s="282" t="s">
        <v>29</v>
      </c>
      <c r="F1686" s="310" t="s">
        <v>523</v>
      </c>
      <c r="G1686" s="298"/>
      <c r="H1686" s="283" t="s">
        <v>30</v>
      </c>
      <c r="I1686" s="319" t="s">
        <v>31</v>
      </c>
      <c r="J1686" s="284" t="s">
        <v>32</v>
      </c>
      <c r="K1686" s="284" t="s">
        <v>34</v>
      </c>
      <c r="N1686" s="45"/>
      <c r="O1686" s="45"/>
      <c r="P1686" s="45"/>
      <c r="Q1686" s="45"/>
      <c r="R1686" s="45"/>
      <c r="S1686" s="45"/>
      <c r="T1686" s="45"/>
      <c r="U1686" s="45"/>
      <c r="V1686" s="45"/>
      <c r="W1686" s="45"/>
      <c r="X1686" s="45"/>
    </row>
    <row r="1687" spans="1:24" ht="15" customHeight="1" thickTop="1" thickBot="1" x14ac:dyDescent="0.25">
      <c r="A1687" s="45"/>
      <c r="B1687" s="330" t="s">
        <v>524</v>
      </c>
      <c r="C1687" s="343" t="s">
        <v>2378</v>
      </c>
      <c r="D1687" s="285" t="s">
        <v>73</v>
      </c>
      <c r="E1687" s="285" t="s">
        <v>2379</v>
      </c>
      <c r="F1687" s="311" t="s">
        <v>539</v>
      </c>
      <c r="G1687" s="294"/>
      <c r="H1687" s="286" t="s">
        <v>52</v>
      </c>
      <c r="I1687" s="326">
        <v>1</v>
      </c>
      <c r="J1687" s="287">
        <f>SUM(K1688:K1690)</f>
        <v>43.35136</v>
      </c>
      <c r="K1687" s="287">
        <f>J1687*I1687</f>
        <v>43.35136</v>
      </c>
      <c r="N1687" s="45"/>
      <c r="O1687" s="45"/>
      <c r="P1687" s="45"/>
      <c r="Q1687" s="45"/>
      <c r="R1687" s="45"/>
      <c r="S1687" s="45"/>
      <c r="T1687" s="45"/>
      <c r="U1687" s="45"/>
      <c r="V1687" s="45"/>
      <c r="W1687" s="45"/>
      <c r="X1687" s="45"/>
    </row>
    <row r="1688" spans="1:24" ht="15" customHeight="1" thickTop="1" thickBot="1" x14ac:dyDescent="0.25">
      <c r="A1688" s="45"/>
      <c r="B1688" s="312" t="s">
        <v>535</v>
      </c>
      <c r="C1688" s="312">
        <v>88247</v>
      </c>
      <c r="D1688" s="293" t="s">
        <v>50</v>
      </c>
      <c r="E1688" s="293" t="s">
        <v>540</v>
      </c>
      <c r="F1688" s="312" t="s">
        <v>2641</v>
      </c>
      <c r="G1688" s="293"/>
      <c r="H1688" s="293" t="s">
        <v>533</v>
      </c>
      <c r="I1688" s="324">
        <v>0.61299999999999999</v>
      </c>
      <c r="J1688" s="302">
        <f>VLOOKUP(C1688,COMPOSICAO!A:D,4,0)</f>
        <v>32.020000000000003</v>
      </c>
      <c r="K1688" s="289">
        <f>SUM(I1688*J1688)</f>
        <v>19.628260000000001</v>
      </c>
      <c r="N1688" s="45"/>
      <c r="O1688" s="45"/>
      <c r="P1688" s="45"/>
      <c r="Q1688" s="45"/>
      <c r="R1688" s="45"/>
      <c r="S1688" s="45"/>
      <c r="T1688" s="45"/>
      <c r="U1688" s="45"/>
      <c r="V1688" s="45"/>
      <c r="W1688" s="45"/>
      <c r="X1688" s="45"/>
    </row>
    <row r="1689" spans="1:24" ht="15" customHeight="1" thickTop="1" thickBot="1" x14ac:dyDescent="0.25">
      <c r="A1689" s="45"/>
      <c r="B1689" s="312" t="s">
        <v>535</v>
      </c>
      <c r="C1689" s="312">
        <v>88264</v>
      </c>
      <c r="D1689" s="293" t="s">
        <v>50</v>
      </c>
      <c r="E1689" s="293" t="s">
        <v>541</v>
      </c>
      <c r="F1689" s="312" t="s">
        <v>2641</v>
      </c>
      <c r="G1689" s="293"/>
      <c r="H1689" s="293" t="s">
        <v>533</v>
      </c>
      <c r="I1689" s="324">
        <v>0.61299999999999999</v>
      </c>
      <c r="J1689" s="302">
        <f>VLOOKUP(C1689,COMPOSICAO!A:D,4,0)</f>
        <v>38.700000000000003</v>
      </c>
      <c r="K1689" s="289">
        <f>SUM(I1689*J1689)</f>
        <v>23.723100000000002</v>
      </c>
      <c r="N1689" s="45"/>
      <c r="O1689" s="45"/>
      <c r="P1689" s="45"/>
      <c r="Q1689" s="45"/>
      <c r="R1689" s="45"/>
      <c r="S1689" s="45"/>
      <c r="T1689" s="45"/>
      <c r="U1689" s="45"/>
      <c r="V1689" s="45"/>
      <c r="W1689" s="45"/>
      <c r="X1689" s="45"/>
    </row>
    <row r="1690" spans="1:24" ht="15" customHeight="1" thickTop="1" thickBot="1" x14ac:dyDescent="0.25">
      <c r="A1690" s="45"/>
      <c r="B1690" s="313" t="s">
        <v>525</v>
      </c>
      <c r="C1690" s="313">
        <v>17314</v>
      </c>
      <c r="D1690" s="295" t="s">
        <v>46</v>
      </c>
      <c r="E1690" s="295" t="s">
        <v>2743</v>
      </c>
      <c r="F1690" s="313" t="s">
        <v>1096</v>
      </c>
      <c r="G1690" s="295"/>
      <c r="H1690" s="295" t="s">
        <v>52</v>
      </c>
      <c r="I1690" s="325">
        <v>1</v>
      </c>
      <c r="J1690" s="303"/>
      <c r="K1690" s="290">
        <f>SUM(J1690*I1690)</f>
        <v>0</v>
      </c>
      <c r="N1690" s="45"/>
      <c r="O1690" s="45"/>
      <c r="P1690" s="45"/>
      <c r="Q1690" s="45"/>
      <c r="R1690" s="45"/>
      <c r="S1690" s="45"/>
      <c r="T1690" s="45"/>
      <c r="U1690" s="45"/>
      <c r="V1690" s="45"/>
      <c r="W1690" s="45"/>
      <c r="X1690" s="45"/>
    </row>
    <row r="1691" spans="1:24" ht="15" customHeight="1" thickTop="1" thickBot="1" x14ac:dyDescent="0.25">
      <c r="A1691" s="45"/>
      <c r="B1691" s="304"/>
      <c r="C1691" s="304"/>
      <c r="D1691" s="296"/>
      <c r="E1691" s="296"/>
      <c r="F1691" s="304" t="s">
        <v>527</v>
      </c>
      <c r="G1691" s="300"/>
      <c r="H1691" s="296" t="s">
        <v>528</v>
      </c>
      <c r="I1691" s="327">
        <v>0</v>
      </c>
      <c r="J1691" s="296" t="s">
        <v>529</v>
      </c>
      <c r="K1691" s="300"/>
      <c r="N1691" s="45"/>
      <c r="O1691" s="45"/>
      <c r="P1691" s="45"/>
      <c r="Q1691" s="45"/>
      <c r="R1691" s="45"/>
      <c r="S1691" s="45"/>
      <c r="T1691" s="45"/>
      <c r="U1691" s="45"/>
      <c r="V1691" s="45"/>
      <c r="W1691" s="45"/>
      <c r="X1691" s="45"/>
    </row>
    <row r="1692" spans="1:24" ht="15" customHeight="1" thickTop="1" thickBot="1" x14ac:dyDescent="0.25">
      <c r="A1692" s="45"/>
      <c r="B1692" s="307"/>
      <c r="C1692" s="307"/>
      <c r="D1692" s="291"/>
      <c r="E1692" s="291"/>
      <c r="F1692" s="304" t="s">
        <v>530</v>
      </c>
      <c r="G1692" s="300"/>
      <c r="H1692" s="291"/>
      <c r="I1692" s="304" t="s">
        <v>531</v>
      </c>
      <c r="J1692" s="296"/>
      <c r="K1692" s="292"/>
      <c r="N1692" s="45"/>
      <c r="O1692" s="45"/>
      <c r="P1692" s="45"/>
      <c r="Q1692" s="45"/>
      <c r="R1692" s="45"/>
      <c r="S1692" s="45"/>
      <c r="T1692" s="45"/>
      <c r="U1692" s="45"/>
      <c r="V1692" s="45"/>
      <c r="W1692" s="45"/>
      <c r="X1692" s="45"/>
    </row>
    <row r="1693" spans="1:24" ht="15" customHeight="1" x14ac:dyDescent="0.2">
      <c r="A1693" s="45"/>
      <c r="B1693" s="308" t="s">
        <v>1136</v>
      </c>
      <c r="C1693" s="308"/>
      <c r="D1693" s="297"/>
      <c r="E1693" s="297"/>
      <c r="F1693" s="308"/>
      <c r="G1693" s="297"/>
      <c r="H1693" s="297"/>
      <c r="I1693" s="308"/>
      <c r="J1693" s="297"/>
      <c r="K1693" s="297"/>
      <c r="N1693" s="45"/>
      <c r="O1693" s="45"/>
      <c r="P1693" s="45"/>
      <c r="Q1693" s="45"/>
      <c r="R1693" s="45"/>
      <c r="S1693" s="45"/>
      <c r="T1693" s="45"/>
      <c r="U1693" s="45"/>
      <c r="V1693" s="45"/>
      <c r="W1693" s="45"/>
      <c r="X1693" s="45"/>
    </row>
    <row r="1694" spans="1:24" ht="15" customHeight="1" thickBot="1" x14ac:dyDescent="0.25">
      <c r="A1694" s="45"/>
      <c r="B1694" s="304" t="s">
        <v>2426</v>
      </c>
      <c r="C1694" s="304"/>
      <c r="D1694" s="304"/>
      <c r="E1694" s="304"/>
      <c r="F1694" s="304"/>
      <c r="G1694" s="304"/>
      <c r="H1694" s="304"/>
      <c r="I1694" s="304"/>
      <c r="J1694" s="304"/>
      <c r="K1694" s="304"/>
      <c r="N1694" s="45"/>
      <c r="O1694" s="45"/>
      <c r="P1694" s="45"/>
      <c r="Q1694" s="45"/>
      <c r="R1694" s="45"/>
      <c r="S1694" s="45"/>
      <c r="T1694" s="45"/>
      <c r="U1694" s="45"/>
      <c r="V1694" s="45"/>
      <c r="W1694" s="45"/>
      <c r="X1694" s="45"/>
    </row>
    <row r="1695" spans="1:24" ht="15" customHeight="1" thickTop="1" x14ac:dyDescent="0.2">
      <c r="A1695" s="45"/>
      <c r="B1695" s="309"/>
      <c r="C1695" s="309"/>
      <c r="D1695" s="288"/>
      <c r="E1695" s="288"/>
      <c r="F1695" s="314"/>
      <c r="G1695" s="301"/>
      <c r="H1695" s="288"/>
      <c r="I1695" s="309"/>
      <c r="J1695" s="288"/>
      <c r="K1695" s="288"/>
      <c r="N1695" s="45"/>
      <c r="O1695" s="45"/>
      <c r="P1695" s="45"/>
      <c r="Q1695" s="45"/>
      <c r="R1695" s="45"/>
      <c r="S1695" s="45"/>
      <c r="T1695" s="45"/>
      <c r="U1695" s="45"/>
      <c r="V1695" s="45"/>
      <c r="W1695" s="45"/>
      <c r="X1695" s="45"/>
    </row>
    <row r="1696" spans="1:24" ht="15" customHeight="1" thickTop="1" thickBot="1" x14ac:dyDescent="0.25">
      <c r="A1696" s="45"/>
      <c r="B1696" s="329" t="s">
        <v>2247</v>
      </c>
      <c r="C1696" s="319" t="s">
        <v>27</v>
      </c>
      <c r="D1696" s="282" t="s">
        <v>28</v>
      </c>
      <c r="E1696" s="282" t="s">
        <v>29</v>
      </c>
      <c r="F1696" s="310" t="s">
        <v>523</v>
      </c>
      <c r="G1696" s="298"/>
      <c r="H1696" s="283" t="s">
        <v>30</v>
      </c>
      <c r="I1696" s="319" t="s">
        <v>31</v>
      </c>
      <c r="J1696" s="284" t="s">
        <v>32</v>
      </c>
      <c r="K1696" s="284" t="s">
        <v>34</v>
      </c>
      <c r="N1696" s="45"/>
      <c r="O1696" s="45"/>
      <c r="P1696" s="45"/>
      <c r="Q1696" s="45"/>
      <c r="R1696" s="45"/>
      <c r="S1696" s="45"/>
      <c r="T1696" s="45"/>
      <c r="U1696" s="45"/>
      <c r="V1696" s="45"/>
      <c r="W1696" s="45"/>
      <c r="X1696" s="45"/>
    </row>
    <row r="1697" spans="1:24" ht="15" customHeight="1" thickTop="1" thickBot="1" x14ac:dyDescent="0.25">
      <c r="A1697" s="45"/>
      <c r="B1697" s="330" t="s">
        <v>524</v>
      </c>
      <c r="C1697" s="343" t="s">
        <v>1675</v>
      </c>
      <c r="D1697" s="285" t="s">
        <v>73</v>
      </c>
      <c r="E1697" s="285" t="s">
        <v>1676</v>
      </c>
      <c r="F1697" s="311" t="s">
        <v>539</v>
      </c>
      <c r="G1697" s="294"/>
      <c r="H1697" s="286" t="s">
        <v>52</v>
      </c>
      <c r="I1697" s="326">
        <v>1</v>
      </c>
      <c r="J1697" s="287">
        <f>SUM(K1698:K1700)</f>
        <v>6972.4500000000007</v>
      </c>
      <c r="K1697" s="287">
        <f>J1697*I1697</f>
        <v>6972.4500000000007</v>
      </c>
      <c r="N1697" s="45"/>
      <c r="O1697" s="45"/>
      <c r="P1697" s="45"/>
      <c r="Q1697" s="45"/>
      <c r="R1697" s="45"/>
      <c r="S1697" s="45"/>
      <c r="T1697" s="45"/>
      <c r="U1697" s="45"/>
      <c r="V1697" s="45"/>
      <c r="W1697" s="45"/>
      <c r="X1697" s="45"/>
    </row>
    <row r="1698" spans="1:24" ht="15" customHeight="1" thickTop="1" thickBot="1" x14ac:dyDescent="0.25">
      <c r="A1698" s="45"/>
      <c r="B1698" s="312" t="s">
        <v>535</v>
      </c>
      <c r="C1698" s="312">
        <v>88316</v>
      </c>
      <c r="D1698" s="293" t="s">
        <v>50</v>
      </c>
      <c r="E1698" s="293" t="s">
        <v>543</v>
      </c>
      <c r="F1698" s="312" t="s">
        <v>2641</v>
      </c>
      <c r="G1698" s="293"/>
      <c r="H1698" s="293" t="s">
        <v>533</v>
      </c>
      <c r="I1698" s="324">
        <v>8</v>
      </c>
      <c r="J1698" s="302">
        <f>VLOOKUP(C1698,COMPOSICAO!A:D,4,0)</f>
        <v>30.51</v>
      </c>
      <c r="K1698" s="289">
        <f>SUM(I1698*J1698)</f>
        <v>244.08</v>
      </c>
      <c r="N1698" s="45"/>
      <c r="O1698" s="45"/>
      <c r="P1698" s="45"/>
      <c r="Q1698" s="45"/>
      <c r="R1698" s="45"/>
      <c r="S1698" s="45"/>
      <c r="T1698" s="45"/>
      <c r="U1698" s="45"/>
      <c r="V1698" s="45"/>
      <c r="W1698" s="45"/>
      <c r="X1698" s="45"/>
    </row>
    <row r="1699" spans="1:24" ht="15" customHeight="1" thickTop="1" thickBot="1" x14ac:dyDescent="0.25">
      <c r="A1699" s="45"/>
      <c r="B1699" s="312" t="s">
        <v>535</v>
      </c>
      <c r="C1699" s="312">
        <v>88264</v>
      </c>
      <c r="D1699" s="293" t="s">
        <v>50</v>
      </c>
      <c r="E1699" s="293" t="s">
        <v>541</v>
      </c>
      <c r="F1699" s="312" t="s">
        <v>2641</v>
      </c>
      <c r="G1699" s="293"/>
      <c r="H1699" s="293" t="s">
        <v>533</v>
      </c>
      <c r="I1699" s="324">
        <v>8</v>
      </c>
      <c r="J1699" s="302">
        <f>VLOOKUP(C1699,COMPOSICAO!A:D,4,0)</f>
        <v>38.700000000000003</v>
      </c>
      <c r="K1699" s="289">
        <f>SUM(I1699*J1699)</f>
        <v>309.60000000000002</v>
      </c>
      <c r="N1699" s="45"/>
      <c r="O1699" s="45"/>
      <c r="P1699" s="45"/>
      <c r="Q1699" s="45"/>
      <c r="R1699" s="45"/>
      <c r="S1699" s="45"/>
      <c r="T1699" s="45"/>
      <c r="U1699" s="45"/>
      <c r="V1699" s="45"/>
      <c r="W1699" s="45"/>
      <c r="X1699" s="45"/>
    </row>
    <row r="1700" spans="1:24" ht="15" customHeight="1" thickTop="1" thickBot="1" x14ac:dyDescent="0.25">
      <c r="A1700" s="45"/>
      <c r="B1700" s="313" t="s">
        <v>525</v>
      </c>
      <c r="C1700" s="313">
        <v>12230</v>
      </c>
      <c r="D1700" s="295" t="s">
        <v>42</v>
      </c>
      <c r="E1700" s="295" t="s">
        <v>1897</v>
      </c>
      <c r="F1700" s="313" t="s">
        <v>1096</v>
      </c>
      <c r="G1700" s="295"/>
      <c r="H1700" s="295" t="s">
        <v>231</v>
      </c>
      <c r="I1700" s="325">
        <v>1</v>
      </c>
      <c r="J1700" s="303">
        <v>6418.77</v>
      </c>
      <c r="K1700" s="290">
        <f>SUM(J1700*I1700)</f>
        <v>6418.77</v>
      </c>
      <c r="N1700" s="45"/>
      <c r="O1700" s="45"/>
      <c r="P1700" s="45"/>
      <c r="Q1700" s="45"/>
      <c r="R1700" s="45"/>
      <c r="S1700" s="45"/>
      <c r="T1700" s="45"/>
      <c r="U1700" s="45"/>
      <c r="V1700" s="45"/>
      <c r="W1700" s="45"/>
      <c r="X1700" s="45"/>
    </row>
    <row r="1701" spans="1:24" ht="15" customHeight="1" thickTop="1" thickBot="1" x14ac:dyDescent="0.25">
      <c r="A1701" s="45"/>
      <c r="B1701" s="304"/>
      <c r="C1701" s="304"/>
      <c r="D1701" s="296"/>
      <c r="E1701" s="296"/>
      <c r="F1701" s="304" t="s">
        <v>527</v>
      </c>
      <c r="G1701" s="300"/>
      <c r="H1701" s="296" t="s">
        <v>528</v>
      </c>
      <c r="I1701" s="327">
        <v>0</v>
      </c>
      <c r="J1701" s="296" t="s">
        <v>529</v>
      </c>
      <c r="K1701" s="300"/>
      <c r="N1701" s="45"/>
      <c r="O1701" s="45"/>
      <c r="P1701" s="45"/>
      <c r="Q1701" s="45"/>
      <c r="R1701" s="45"/>
      <c r="S1701" s="45"/>
      <c r="T1701" s="45"/>
      <c r="U1701" s="45"/>
      <c r="V1701" s="45"/>
      <c r="W1701" s="45"/>
      <c r="X1701" s="45"/>
    </row>
    <row r="1702" spans="1:24" ht="15" customHeight="1" thickTop="1" thickBot="1" x14ac:dyDescent="0.25">
      <c r="A1702" s="45"/>
      <c r="B1702" s="307"/>
      <c r="C1702" s="307"/>
      <c r="D1702" s="291"/>
      <c r="E1702" s="291"/>
      <c r="F1702" s="304" t="s">
        <v>530</v>
      </c>
      <c r="G1702" s="300"/>
      <c r="H1702" s="291"/>
      <c r="I1702" s="304" t="s">
        <v>531</v>
      </c>
      <c r="J1702" s="296"/>
      <c r="K1702" s="292"/>
      <c r="N1702" s="45"/>
      <c r="O1702" s="45"/>
      <c r="P1702" s="45"/>
      <c r="Q1702" s="45"/>
      <c r="R1702" s="45"/>
      <c r="S1702" s="45"/>
      <c r="T1702" s="45"/>
      <c r="U1702" s="45"/>
      <c r="V1702" s="45"/>
      <c r="W1702" s="45"/>
      <c r="X1702" s="45"/>
    </row>
    <row r="1703" spans="1:24" ht="15" customHeight="1" x14ac:dyDescent="0.2">
      <c r="A1703" s="45"/>
      <c r="B1703" s="308" t="s">
        <v>1136</v>
      </c>
      <c r="C1703" s="308"/>
      <c r="D1703" s="297"/>
      <c r="E1703" s="297"/>
      <c r="F1703" s="308"/>
      <c r="G1703" s="297"/>
      <c r="H1703" s="297"/>
      <c r="I1703" s="308"/>
      <c r="J1703" s="297"/>
      <c r="K1703" s="297"/>
      <c r="N1703" s="45"/>
      <c r="O1703" s="45"/>
      <c r="P1703" s="45"/>
      <c r="Q1703" s="45"/>
      <c r="R1703" s="45"/>
      <c r="S1703" s="45"/>
      <c r="T1703" s="45"/>
      <c r="U1703" s="45"/>
      <c r="V1703" s="45"/>
      <c r="W1703" s="45"/>
      <c r="X1703" s="45"/>
    </row>
    <row r="1704" spans="1:24" ht="15" customHeight="1" thickBot="1" x14ac:dyDescent="0.25">
      <c r="A1704" s="45"/>
      <c r="B1704" s="304" t="s">
        <v>1898</v>
      </c>
      <c r="C1704" s="304"/>
      <c r="D1704" s="304"/>
      <c r="E1704" s="304"/>
      <c r="F1704" s="304"/>
      <c r="G1704" s="304"/>
      <c r="H1704" s="304"/>
      <c r="I1704" s="304"/>
      <c r="J1704" s="304"/>
      <c r="K1704" s="304"/>
      <c r="N1704" s="45"/>
      <c r="O1704" s="45"/>
      <c r="P1704" s="45"/>
      <c r="Q1704" s="45"/>
      <c r="R1704" s="45"/>
      <c r="S1704" s="45"/>
      <c r="T1704" s="45"/>
      <c r="U1704" s="45"/>
      <c r="V1704" s="45"/>
      <c r="W1704" s="45"/>
      <c r="X1704" s="45"/>
    </row>
    <row r="1705" spans="1:24" ht="15" customHeight="1" thickTop="1" x14ac:dyDescent="0.2">
      <c r="A1705" s="45"/>
      <c r="B1705" s="309"/>
      <c r="C1705" s="309"/>
      <c r="D1705" s="288"/>
      <c r="E1705" s="288"/>
      <c r="F1705" s="314"/>
      <c r="G1705" s="301"/>
      <c r="H1705" s="288"/>
      <c r="I1705" s="309"/>
      <c r="J1705" s="288"/>
      <c r="K1705" s="288"/>
      <c r="N1705" s="45"/>
      <c r="O1705" s="45"/>
      <c r="P1705" s="45"/>
      <c r="Q1705" s="45"/>
      <c r="R1705" s="45"/>
      <c r="S1705" s="45"/>
      <c r="T1705" s="45"/>
      <c r="U1705" s="45"/>
      <c r="V1705" s="45"/>
      <c r="W1705" s="45"/>
      <c r="X1705" s="45"/>
    </row>
    <row r="1706" spans="1:24" ht="15" customHeight="1" thickTop="1" thickBot="1" x14ac:dyDescent="0.25">
      <c r="A1706" s="45"/>
      <c r="B1706" s="329" t="s">
        <v>2248</v>
      </c>
      <c r="C1706" s="319" t="s">
        <v>27</v>
      </c>
      <c r="D1706" s="282" t="s">
        <v>28</v>
      </c>
      <c r="E1706" s="282" t="s">
        <v>29</v>
      </c>
      <c r="F1706" s="310" t="s">
        <v>523</v>
      </c>
      <c r="G1706" s="298"/>
      <c r="H1706" s="283" t="s">
        <v>30</v>
      </c>
      <c r="I1706" s="319" t="s">
        <v>31</v>
      </c>
      <c r="J1706" s="284" t="s">
        <v>32</v>
      </c>
      <c r="K1706" s="284" t="s">
        <v>34</v>
      </c>
      <c r="N1706" s="45"/>
      <c r="O1706" s="45"/>
      <c r="P1706" s="45"/>
      <c r="Q1706" s="45"/>
      <c r="R1706" s="45"/>
      <c r="S1706" s="45"/>
      <c r="T1706" s="45"/>
      <c r="U1706" s="45"/>
      <c r="V1706" s="45"/>
      <c r="W1706" s="45"/>
      <c r="X1706" s="45"/>
    </row>
    <row r="1707" spans="1:24" ht="15" customHeight="1" thickTop="1" thickBot="1" x14ac:dyDescent="0.25">
      <c r="A1707" s="45"/>
      <c r="B1707" s="330" t="s">
        <v>524</v>
      </c>
      <c r="C1707" s="343" t="s">
        <v>1091</v>
      </c>
      <c r="D1707" s="285" t="s">
        <v>73</v>
      </c>
      <c r="E1707" s="285" t="s">
        <v>1092</v>
      </c>
      <c r="F1707" s="311" t="s">
        <v>539</v>
      </c>
      <c r="G1707" s="294"/>
      <c r="H1707" s="286" t="s">
        <v>52</v>
      </c>
      <c r="I1707" s="320">
        <v>1</v>
      </c>
      <c r="J1707" s="287">
        <f>SUM(K1708:K1710)</f>
        <v>10545.960000000001</v>
      </c>
      <c r="K1707" s="287">
        <f>J1707*I1707</f>
        <v>10545.960000000001</v>
      </c>
      <c r="N1707" s="45"/>
      <c r="O1707" s="45"/>
      <c r="P1707" s="45"/>
      <c r="Q1707" s="45"/>
      <c r="R1707" s="45"/>
      <c r="S1707" s="45"/>
      <c r="T1707" s="45"/>
      <c r="U1707" s="45"/>
      <c r="V1707" s="45"/>
      <c r="W1707" s="45"/>
      <c r="X1707" s="45"/>
    </row>
    <row r="1708" spans="1:24" ht="15" customHeight="1" thickTop="1" thickBot="1" x14ac:dyDescent="0.25">
      <c r="A1708" s="45"/>
      <c r="B1708" s="331" t="s">
        <v>535</v>
      </c>
      <c r="C1708" s="344">
        <v>88316</v>
      </c>
      <c r="D1708" s="271" t="s">
        <v>50</v>
      </c>
      <c r="E1708" s="271" t="s">
        <v>543</v>
      </c>
      <c r="F1708" s="312" t="s">
        <v>2641</v>
      </c>
      <c r="G1708" s="293"/>
      <c r="H1708" s="272" t="s">
        <v>533</v>
      </c>
      <c r="I1708" s="324">
        <v>8</v>
      </c>
      <c r="J1708" s="302">
        <f>VLOOKUP(C1708,COMPOSICAO!A:D,4,0)</f>
        <v>30.51</v>
      </c>
      <c r="K1708" s="289">
        <f>SUM(I1708*J1708)</f>
        <v>244.08</v>
      </c>
      <c r="N1708" s="45"/>
      <c r="O1708" s="45"/>
      <c r="P1708" s="45"/>
      <c r="Q1708" s="45"/>
      <c r="R1708" s="45"/>
      <c r="S1708" s="45"/>
      <c r="T1708" s="45"/>
      <c r="U1708" s="45"/>
      <c r="V1708" s="45"/>
      <c r="W1708" s="45"/>
      <c r="X1708" s="45"/>
    </row>
    <row r="1709" spans="1:24" ht="15" customHeight="1" thickTop="1" thickBot="1" x14ac:dyDescent="0.25">
      <c r="A1709" s="45"/>
      <c r="B1709" s="312" t="s">
        <v>535</v>
      </c>
      <c r="C1709" s="312">
        <v>88264</v>
      </c>
      <c r="D1709" s="293" t="s">
        <v>50</v>
      </c>
      <c r="E1709" s="293" t="s">
        <v>541</v>
      </c>
      <c r="F1709" s="312" t="s">
        <v>2641</v>
      </c>
      <c r="G1709" s="293"/>
      <c r="H1709" s="293" t="s">
        <v>533</v>
      </c>
      <c r="I1709" s="324">
        <v>8</v>
      </c>
      <c r="J1709" s="302">
        <f>VLOOKUP(C1709,COMPOSICAO!A:D,4,0)</f>
        <v>38.700000000000003</v>
      </c>
      <c r="K1709" s="289">
        <f>SUM(I1709*J1709)</f>
        <v>309.60000000000002</v>
      </c>
      <c r="N1709" s="45"/>
      <c r="O1709" s="45"/>
      <c r="P1709" s="45"/>
      <c r="Q1709" s="45"/>
      <c r="R1709" s="45"/>
      <c r="S1709" s="45"/>
      <c r="T1709" s="45"/>
      <c r="U1709" s="45"/>
      <c r="V1709" s="45"/>
      <c r="W1709" s="45"/>
      <c r="X1709" s="45"/>
    </row>
    <row r="1710" spans="1:24" ht="49.15" customHeight="1" thickTop="1" thickBot="1" x14ac:dyDescent="0.25">
      <c r="A1710" s="45"/>
      <c r="B1710" s="313" t="s">
        <v>525</v>
      </c>
      <c r="C1710" s="313">
        <v>11971</v>
      </c>
      <c r="D1710" s="295" t="s">
        <v>42</v>
      </c>
      <c r="E1710" s="295" t="s">
        <v>856</v>
      </c>
      <c r="F1710" s="313" t="s">
        <v>1096</v>
      </c>
      <c r="G1710" s="295"/>
      <c r="H1710" s="295" t="s">
        <v>231</v>
      </c>
      <c r="I1710" s="325">
        <v>1</v>
      </c>
      <c r="J1710" s="303">
        <v>9992.2800000000007</v>
      </c>
      <c r="K1710" s="290">
        <f>SUM(J1710*I1710)</f>
        <v>9992.2800000000007</v>
      </c>
      <c r="N1710" s="45"/>
      <c r="O1710" s="45"/>
      <c r="P1710" s="45"/>
      <c r="Q1710" s="45"/>
      <c r="R1710" s="45"/>
      <c r="S1710" s="45"/>
      <c r="T1710" s="45"/>
      <c r="U1710" s="45"/>
      <c r="V1710" s="45"/>
      <c r="W1710" s="45"/>
      <c r="X1710" s="45"/>
    </row>
    <row r="1711" spans="1:24" ht="15" customHeight="1" thickTop="1" thickBot="1" x14ac:dyDescent="0.25">
      <c r="A1711" s="45"/>
      <c r="B1711" s="304"/>
      <c r="C1711" s="304"/>
      <c r="D1711" s="296"/>
      <c r="E1711" s="296"/>
      <c r="F1711" s="304" t="s">
        <v>527</v>
      </c>
      <c r="G1711" s="300"/>
      <c r="H1711" s="296" t="s">
        <v>528</v>
      </c>
      <c r="I1711" s="327">
        <v>0</v>
      </c>
      <c r="J1711" s="296" t="s">
        <v>529</v>
      </c>
      <c r="K1711" s="300"/>
      <c r="N1711" s="45"/>
      <c r="O1711" s="45"/>
      <c r="P1711" s="45"/>
      <c r="Q1711" s="45"/>
      <c r="R1711" s="45"/>
      <c r="S1711" s="45"/>
      <c r="T1711" s="45"/>
      <c r="U1711" s="45"/>
      <c r="V1711" s="45"/>
      <c r="W1711" s="45"/>
      <c r="X1711" s="45"/>
    </row>
    <row r="1712" spans="1:24" ht="15" customHeight="1" thickTop="1" thickBot="1" x14ac:dyDescent="0.25">
      <c r="A1712" s="45"/>
      <c r="B1712" s="304"/>
      <c r="C1712" s="304"/>
      <c r="D1712" s="296"/>
      <c r="E1712" s="296"/>
      <c r="F1712" s="304" t="s">
        <v>530</v>
      </c>
      <c r="G1712" s="300"/>
      <c r="H1712" s="296"/>
      <c r="I1712" s="304" t="s">
        <v>531</v>
      </c>
      <c r="J1712" s="296"/>
      <c r="K1712" s="300"/>
      <c r="N1712" s="45"/>
      <c r="O1712" s="45"/>
      <c r="P1712" s="45"/>
      <c r="Q1712" s="45"/>
      <c r="R1712" s="45"/>
      <c r="S1712" s="45"/>
      <c r="T1712" s="45"/>
      <c r="U1712" s="45"/>
      <c r="V1712" s="45"/>
      <c r="W1712" s="45"/>
      <c r="X1712" s="45"/>
    </row>
    <row r="1713" spans="1:24" ht="15" customHeight="1" x14ac:dyDescent="0.2">
      <c r="A1713" s="45"/>
      <c r="B1713" s="308" t="s">
        <v>1136</v>
      </c>
      <c r="C1713" s="308"/>
      <c r="D1713" s="297"/>
      <c r="E1713" s="297"/>
      <c r="F1713" s="308"/>
      <c r="G1713" s="297"/>
      <c r="H1713" s="297"/>
      <c r="I1713" s="308"/>
      <c r="J1713" s="297"/>
      <c r="K1713" s="297"/>
      <c r="N1713" s="45"/>
      <c r="O1713" s="45"/>
      <c r="P1713" s="45"/>
      <c r="Q1713" s="45"/>
      <c r="R1713" s="45"/>
      <c r="S1713" s="45"/>
      <c r="T1713" s="45"/>
      <c r="U1713" s="45"/>
      <c r="V1713" s="45"/>
      <c r="W1713" s="45"/>
      <c r="X1713" s="45"/>
    </row>
    <row r="1714" spans="1:24" ht="15" customHeight="1" thickBot="1" x14ac:dyDescent="0.25">
      <c r="A1714" s="45"/>
      <c r="B1714" s="304" t="s">
        <v>1218</v>
      </c>
      <c r="C1714" s="304"/>
      <c r="D1714" s="304"/>
      <c r="E1714" s="304"/>
      <c r="F1714" s="304"/>
      <c r="G1714" s="304"/>
      <c r="H1714" s="304"/>
      <c r="I1714" s="304"/>
      <c r="J1714" s="304"/>
      <c r="K1714" s="304"/>
      <c r="N1714" s="45"/>
      <c r="O1714" s="45"/>
      <c r="P1714" s="45"/>
      <c r="Q1714" s="45"/>
      <c r="R1714" s="45"/>
      <c r="S1714" s="45"/>
      <c r="T1714" s="45"/>
      <c r="U1714" s="45"/>
      <c r="V1714" s="45"/>
      <c r="W1714" s="45"/>
      <c r="X1714" s="45"/>
    </row>
    <row r="1715" spans="1:24" ht="15" customHeight="1" thickTop="1" x14ac:dyDescent="0.2">
      <c r="A1715" s="45"/>
      <c r="B1715" s="309"/>
      <c r="C1715" s="309"/>
      <c r="D1715" s="288"/>
      <c r="E1715" s="288"/>
      <c r="F1715" s="314"/>
      <c r="G1715" s="301"/>
      <c r="H1715" s="288"/>
      <c r="I1715" s="309"/>
      <c r="J1715" s="288"/>
      <c r="K1715" s="288"/>
      <c r="N1715" s="45"/>
      <c r="O1715" s="45"/>
      <c r="P1715" s="45"/>
      <c r="Q1715" s="45"/>
      <c r="R1715" s="45"/>
      <c r="S1715" s="45"/>
      <c r="T1715" s="45"/>
      <c r="U1715" s="45"/>
      <c r="V1715" s="45"/>
      <c r="W1715" s="45"/>
      <c r="X1715" s="45"/>
    </row>
    <row r="1716" spans="1:24" ht="15" customHeight="1" thickTop="1" thickBot="1" x14ac:dyDescent="0.25">
      <c r="A1716" s="45"/>
      <c r="B1716" s="329" t="s">
        <v>2249</v>
      </c>
      <c r="C1716" s="319" t="s">
        <v>27</v>
      </c>
      <c r="D1716" s="282" t="s">
        <v>28</v>
      </c>
      <c r="E1716" s="282" t="s">
        <v>29</v>
      </c>
      <c r="F1716" s="310" t="s">
        <v>523</v>
      </c>
      <c r="G1716" s="298"/>
      <c r="H1716" s="283" t="s">
        <v>30</v>
      </c>
      <c r="I1716" s="319" t="s">
        <v>31</v>
      </c>
      <c r="J1716" s="284" t="s">
        <v>32</v>
      </c>
      <c r="K1716" s="284" t="s">
        <v>34</v>
      </c>
      <c r="N1716" s="45"/>
      <c r="O1716" s="45"/>
      <c r="P1716" s="45"/>
      <c r="Q1716" s="45"/>
      <c r="R1716" s="45"/>
      <c r="S1716" s="45"/>
      <c r="T1716" s="45"/>
      <c r="U1716" s="45"/>
      <c r="V1716" s="45"/>
      <c r="W1716" s="45"/>
      <c r="X1716" s="45"/>
    </row>
    <row r="1717" spans="1:24" ht="15" customHeight="1" thickTop="1" thickBot="1" x14ac:dyDescent="0.25">
      <c r="A1717" s="45"/>
      <c r="B1717" s="330" t="s">
        <v>524</v>
      </c>
      <c r="C1717" s="343" t="s">
        <v>1677</v>
      </c>
      <c r="D1717" s="285" t="s">
        <v>73</v>
      </c>
      <c r="E1717" s="285" t="s">
        <v>1678</v>
      </c>
      <c r="F1717" s="311" t="s">
        <v>539</v>
      </c>
      <c r="G1717" s="294"/>
      <c r="H1717" s="286" t="s">
        <v>52</v>
      </c>
      <c r="I1717" s="320">
        <v>1</v>
      </c>
      <c r="J1717" s="287">
        <f>SUM(K1718:K1721)</f>
        <v>6652.6799999999994</v>
      </c>
      <c r="K1717" s="287">
        <f>J1717*I1717</f>
        <v>6652.6799999999994</v>
      </c>
      <c r="N1717" s="45"/>
      <c r="O1717" s="45"/>
      <c r="P1717" s="45"/>
      <c r="Q1717" s="45"/>
      <c r="R1717" s="45"/>
      <c r="S1717" s="45"/>
      <c r="T1717" s="45"/>
      <c r="U1717" s="45"/>
      <c r="V1717" s="45"/>
      <c r="W1717" s="45"/>
      <c r="X1717" s="45"/>
    </row>
    <row r="1718" spans="1:24" ht="15" customHeight="1" thickTop="1" thickBot="1" x14ac:dyDescent="0.25">
      <c r="A1718" s="45"/>
      <c r="B1718" s="331" t="s">
        <v>535</v>
      </c>
      <c r="C1718" s="344">
        <v>88316</v>
      </c>
      <c r="D1718" s="271" t="s">
        <v>50</v>
      </c>
      <c r="E1718" s="271" t="s">
        <v>543</v>
      </c>
      <c r="F1718" s="312" t="s">
        <v>2641</v>
      </c>
      <c r="G1718" s="293"/>
      <c r="H1718" s="272" t="s">
        <v>533</v>
      </c>
      <c r="I1718" s="321">
        <v>3</v>
      </c>
      <c r="J1718" s="302">
        <f>VLOOKUP(C1718,COMPOSICAO!A:D,4,0)</f>
        <v>30.51</v>
      </c>
      <c r="K1718" s="289">
        <f>SUM(I1718*J1718)</f>
        <v>91.53</v>
      </c>
      <c r="N1718" s="45"/>
      <c r="O1718" s="45"/>
      <c r="P1718" s="45"/>
      <c r="Q1718" s="45"/>
      <c r="R1718" s="45"/>
      <c r="S1718" s="45"/>
      <c r="T1718" s="45"/>
      <c r="U1718" s="45"/>
      <c r="V1718" s="45"/>
      <c r="W1718" s="45"/>
      <c r="X1718" s="45"/>
    </row>
    <row r="1719" spans="1:24" ht="15" customHeight="1" thickTop="1" thickBot="1" x14ac:dyDescent="0.25">
      <c r="A1719" s="45"/>
      <c r="B1719" s="331" t="s">
        <v>535</v>
      </c>
      <c r="C1719" s="344">
        <v>88309</v>
      </c>
      <c r="D1719" s="271" t="s">
        <v>50</v>
      </c>
      <c r="E1719" s="271" t="s">
        <v>558</v>
      </c>
      <c r="F1719" s="312" t="s">
        <v>2641</v>
      </c>
      <c r="G1719" s="293"/>
      <c r="H1719" s="272" t="s">
        <v>533</v>
      </c>
      <c r="I1719" s="324">
        <v>1</v>
      </c>
      <c r="J1719" s="302">
        <f>VLOOKUP(C1719,COMPOSICAO!A:D,4,0)</f>
        <v>38.89</v>
      </c>
      <c r="K1719" s="289">
        <f>SUM(I1719*J1719)</f>
        <v>38.89</v>
      </c>
      <c r="N1719" s="45"/>
      <c r="O1719" s="45"/>
      <c r="P1719" s="45"/>
      <c r="Q1719" s="45"/>
      <c r="R1719" s="45"/>
      <c r="S1719" s="45"/>
      <c r="T1719" s="45"/>
      <c r="U1719" s="45"/>
      <c r="V1719" s="45"/>
      <c r="W1719" s="45"/>
      <c r="X1719" s="45"/>
    </row>
    <row r="1720" spans="1:24" ht="15" customHeight="1" thickTop="1" thickBot="1" x14ac:dyDescent="0.25">
      <c r="A1720" s="45"/>
      <c r="B1720" s="312" t="s">
        <v>535</v>
      </c>
      <c r="C1720" s="312">
        <v>88264</v>
      </c>
      <c r="D1720" s="293" t="s">
        <v>50</v>
      </c>
      <c r="E1720" s="293" t="s">
        <v>541</v>
      </c>
      <c r="F1720" s="312" t="s">
        <v>2641</v>
      </c>
      <c r="G1720" s="293"/>
      <c r="H1720" s="293" t="s">
        <v>533</v>
      </c>
      <c r="I1720" s="324">
        <v>2</v>
      </c>
      <c r="J1720" s="302">
        <f>VLOOKUP(C1720,COMPOSICAO!A:D,4,0)</f>
        <v>38.700000000000003</v>
      </c>
      <c r="K1720" s="289">
        <f>SUM(I1720*J1720)</f>
        <v>77.400000000000006</v>
      </c>
      <c r="N1720" s="45"/>
      <c r="O1720" s="45"/>
      <c r="P1720" s="45"/>
      <c r="Q1720" s="45"/>
      <c r="R1720" s="45"/>
      <c r="S1720" s="45"/>
      <c r="T1720" s="45"/>
      <c r="U1720" s="45"/>
      <c r="V1720" s="45"/>
      <c r="W1720" s="45"/>
      <c r="X1720" s="45"/>
    </row>
    <row r="1721" spans="1:24" ht="15" customHeight="1" thickTop="1" thickBot="1" x14ac:dyDescent="0.25">
      <c r="A1721" s="45"/>
      <c r="B1721" s="313" t="s">
        <v>525</v>
      </c>
      <c r="C1721" s="313">
        <v>10103</v>
      </c>
      <c r="D1721" s="295" t="s">
        <v>42</v>
      </c>
      <c r="E1721" s="295" t="s">
        <v>1899</v>
      </c>
      <c r="F1721" s="313" t="s">
        <v>1096</v>
      </c>
      <c r="G1721" s="295"/>
      <c r="H1721" s="295" t="s">
        <v>231</v>
      </c>
      <c r="I1721" s="325">
        <v>1</v>
      </c>
      <c r="J1721" s="303">
        <v>6444.86</v>
      </c>
      <c r="K1721" s="290">
        <f>SUM(J1721*I1721)</f>
        <v>6444.86</v>
      </c>
      <c r="N1721" s="45"/>
      <c r="O1721" s="45"/>
      <c r="P1721" s="45"/>
      <c r="Q1721" s="45"/>
      <c r="R1721" s="45"/>
      <c r="S1721" s="45"/>
      <c r="T1721" s="45"/>
      <c r="U1721" s="45"/>
      <c r="V1721" s="45"/>
      <c r="W1721" s="45"/>
      <c r="X1721" s="45"/>
    </row>
    <row r="1722" spans="1:24" ht="15" customHeight="1" thickTop="1" thickBot="1" x14ac:dyDescent="0.25">
      <c r="A1722" s="45"/>
      <c r="B1722" s="307"/>
      <c r="C1722" s="307"/>
      <c r="D1722" s="291"/>
      <c r="E1722" s="291"/>
      <c r="F1722" s="307" t="s">
        <v>527</v>
      </c>
      <c r="G1722" s="292"/>
      <c r="H1722" s="291" t="s">
        <v>528</v>
      </c>
      <c r="I1722" s="323">
        <v>0</v>
      </c>
      <c r="J1722" s="291" t="s">
        <v>529</v>
      </c>
      <c r="K1722" s="292"/>
      <c r="N1722" s="45"/>
      <c r="O1722" s="45"/>
      <c r="P1722" s="45"/>
      <c r="Q1722" s="45"/>
      <c r="R1722" s="45"/>
      <c r="S1722" s="45"/>
      <c r="T1722" s="45"/>
      <c r="U1722" s="45"/>
      <c r="V1722" s="45"/>
      <c r="W1722" s="45"/>
      <c r="X1722" s="45"/>
    </row>
    <row r="1723" spans="1:24" ht="15" customHeight="1" thickTop="1" thickBot="1" x14ac:dyDescent="0.25">
      <c r="A1723" s="45"/>
      <c r="B1723" s="307"/>
      <c r="C1723" s="307"/>
      <c r="D1723" s="291"/>
      <c r="E1723" s="291"/>
      <c r="F1723" s="304" t="s">
        <v>530</v>
      </c>
      <c r="G1723" s="300"/>
      <c r="H1723" s="291"/>
      <c r="I1723" s="304" t="s">
        <v>531</v>
      </c>
      <c r="J1723" s="296"/>
      <c r="K1723" s="292"/>
      <c r="N1723" s="45"/>
      <c r="O1723" s="45"/>
      <c r="P1723" s="45"/>
      <c r="Q1723" s="45"/>
      <c r="R1723" s="45"/>
      <c r="S1723" s="45"/>
      <c r="T1723" s="45"/>
      <c r="U1723" s="45"/>
      <c r="V1723" s="45"/>
      <c r="W1723" s="45"/>
      <c r="X1723" s="45"/>
    </row>
    <row r="1724" spans="1:24" ht="15" customHeight="1" x14ac:dyDescent="0.2">
      <c r="A1724" s="45"/>
      <c r="B1724" s="308" t="s">
        <v>1136</v>
      </c>
      <c r="C1724" s="308"/>
      <c r="D1724" s="297"/>
      <c r="E1724" s="297"/>
      <c r="F1724" s="308"/>
      <c r="G1724" s="297"/>
      <c r="H1724" s="297"/>
      <c r="I1724" s="308"/>
      <c r="J1724" s="297"/>
      <c r="K1724" s="297"/>
      <c r="N1724" s="45"/>
      <c r="O1724" s="45"/>
      <c r="P1724" s="45"/>
      <c r="Q1724" s="45"/>
      <c r="R1724" s="45"/>
      <c r="S1724" s="45"/>
      <c r="T1724" s="45"/>
      <c r="U1724" s="45"/>
      <c r="V1724" s="45"/>
      <c r="W1724" s="45"/>
      <c r="X1724" s="45"/>
    </row>
    <row r="1725" spans="1:24" ht="49.15" customHeight="1" thickBot="1" x14ac:dyDescent="0.25">
      <c r="A1725" s="45"/>
      <c r="B1725" s="304" t="s">
        <v>1900</v>
      </c>
      <c r="C1725" s="304"/>
      <c r="D1725" s="304"/>
      <c r="E1725" s="304"/>
      <c r="F1725" s="304"/>
      <c r="G1725" s="304"/>
      <c r="H1725" s="304"/>
      <c r="I1725" s="304"/>
      <c r="J1725" s="304"/>
      <c r="K1725" s="304"/>
      <c r="N1725" s="45"/>
      <c r="O1725" s="45"/>
      <c r="P1725" s="45"/>
      <c r="Q1725" s="45"/>
      <c r="R1725" s="45"/>
      <c r="S1725" s="45"/>
      <c r="T1725" s="45"/>
      <c r="U1725" s="45"/>
      <c r="V1725" s="45"/>
      <c r="W1725" s="45"/>
      <c r="X1725" s="45"/>
    </row>
    <row r="1726" spans="1:24" ht="15" customHeight="1" thickTop="1" x14ac:dyDescent="0.2">
      <c r="A1726" s="45"/>
      <c r="B1726" s="309"/>
      <c r="C1726" s="309"/>
      <c r="D1726" s="288"/>
      <c r="E1726" s="288"/>
      <c r="F1726" s="314"/>
      <c r="G1726" s="301"/>
      <c r="H1726" s="288"/>
      <c r="I1726" s="309"/>
      <c r="J1726" s="288"/>
      <c r="K1726" s="288"/>
      <c r="N1726" s="45"/>
      <c r="O1726" s="45"/>
      <c r="P1726" s="45"/>
      <c r="Q1726" s="45"/>
      <c r="R1726" s="45"/>
      <c r="S1726" s="45"/>
      <c r="T1726" s="45"/>
      <c r="U1726" s="45"/>
      <c r="V1726" s="45"/>
      <c r="W1726" s="45"/>
      <c r="X1726" s="45"/>
    </row>
    <row r="1727" spans="1:24" ht="15" customHeight="1" thickTop="1" thickBot="1" x14ac:dyDescent="0.25">
      <c r="A1727" s="45"/>
      <c r="B1727" s="329" t="s">
        <v>2251</v>
      </c>
      <c r="C1727" s="319" t="s">
        <v>27</v>
      </c>
      <c r="D1727" s="282" t="s">
        <v>28</v>
      </c>
      <c r="E1727" s="282" t="s">
        <v>29</v>
      </c>
      <c r="F1727" s="310" t="s">
        <v>523</v>
      </c>
      <c r="G1727" s="298"/>
      <c r="H1727" s="283" t="s">
        <v>30</v>
      </c>
      <c r="I1727" s="319" t="s">
        <v>31</v>
      </c>
      <c r="J1727" s="284" t="s">
        <v>32</v>
      </c>
      <c r="K1727" s="284" t="s">
        <v>34</v>
      </c>
      <c r="N1727" s="45"/>
      <c r="O1727" s="45"/>
      <c r="P1727" s="45"/>
      <c r="Q1727" s="45"/>
      <c r="R1727" s="45"/>
      <c r="S1727" s="45"/>
      <c r="T1727" s="45"/>
      <c r="U1727" s="45"/>
      <c r="V1727" s="45"/>
      <c r="W1727" s="45"/>
      <c r="X1727" s="45"/>
    </row>
    <row r="1728" spans="1:24" ht="15" customHeight="1" thickTop="1" thickBot="1" x14ac:dyDescent="0.25">
      <c r="A1728" s="45"/>
      <c r="B1728" s="330" t="s">
        <v>524</v>
      </c>
      <c r="C1728" s="343" t="s">
        <v>2600</v>
      </c>
      <c r="D1728" s="285" t="s">
        <v>73</v>
      </c>
      <c r="E1728" s="285" t="s">
        <v>2601</v>
      </c>
      <c r="F1728" s="311" t="s">
        <v>539</v>
      </c>
      <c r="G1728" s="294"/>
      <c r="H1728" s="286" t="s">
        <v>52</v>
      </c>
      <c r="I1728" s="320">
        <v>1</v>
      </c>
      <c r="J1728" s="287">
        <f>SUM(K1729:K1732)</f>
        <v>363.88210000000004</v>
      </c>
      <c r="K1728" s="287">
        <f>J1728*I1728</f>
        <v>363.88210000000004</v>
      </c>
      <c r="N1728" s="45"/>
      <c r="O1728" s="45"/>
      <c r="P1728" s="45"/>
      <c r="Q1728" s="45"/>
      <c r="R1728" s="45"/>
      <c r="S1728" s="45"/>
      <c r="T1728" s="45"/>
      <c r="U1728" s="45"/>
      <c r="V1728" s="45"/>
      <c r="W1728" s="45"/>
      <c r="X1728" s="45"/>
    </row>
    <row r="1729" spans="1:24" ht="15" customHeight="1" thickTop="1" thickBot="1" x14ac:dyDescent="0.25">
      <c r="A1729" s="45"/>
      <c r="B1729" s="331" t="s">
        <v>535</v>
      </c>
      <c r="C1729" s="344">
        <v>88247</v>
      </c>
      <c r="D1729" s="271" t="s">
        <v>50</v>
      </c>
      <c r="E1729" s="271" t="s">
        <v>540</v>
      </c>
      <c r="F1729" s="312" t="s">
        <v>2641</v>
      </c>
      <c r="G1729" s="293"/>
      <c r="H1729" s="272" t="s">
        <v>533</v>
      </c>
      <c r="I1729" s="324">
        <v>0.4</v>
      </c>
      <c r="J1729" s="302">
        <f>VLOOKUP(C1729,COMPOSICAO!A:D,4,0)</f>
        <v>32.020000000000003</v>
      </c>
      <c r="K1729" s="289">
        <f>SUM(I1729*J1729)</f>
        <v>12.808000000000002</v>
      </c>
      <c r="N1729" s="45"/>
      <c r="O1729" s="45"/>
      <c r="P1729" s="45"/>
      <c r="Q1729" s="45"/>
      <c r="R1729" s="45"/>
      <c r="S1729" s="45"/>
      <c r="T1729" s="45"/>
      <c r="U1729" s="45"/>
      <c r="V1729" s="45"/>
      <c r="W1729" s="45"/>
      <c r="X1729" s="45"/>
    </row>
    <row r="1730" spans="1:24" ht="15" customHeight="1" thickTop="1" thickBot="1" x14ac:dyDescent="0.25">
      <c r="A1730" s="45"/>
      <c r="B1730" s="312" t="s">
        <v>535</v>
      </c>
      <c r="C1730" s="312">
        <v>88264</v>
      </c>
      <c r="D1730" s="293" t="s">
        <v>50</v>
      </c>
      <c r="E1730" s="293" t="s">
        <v>541</v>
      </c>
      <c r="F1730" s="312" t="s">
        <v>2641</v>
      </c>
      <c r="G1730" s="293"/>
      <c r="H1730" s="293" t="s">
        <v>533</v>
      </c>
      <c r="I1730" s="324">
        <v>0.4</v>
      </c>
      <c r="J1730" s="302">
        <f>VLOOKUP(C1730,COMPOSICAO!A:D,4,0)</f>
        <v>38.700000000000003</v>
      </c>
      <c r="K1730" s="289">
        <f>SUM(I1730*J1730)</f>
        <v>15.480000000000002</v>
      </c>
      <c r="N1730" s="45"/>
      <c r="O1730" s="45"/>
      <c r="P1730" s="45"/>
      <c r="Q1730" s="45"/>
      <c r="R1730" s="45"/>
      <c r="S1730" s="45"/>
      <c r="T1730" s="45"/>
      <c r="U1730" s="45"/>
      <c r="V1730" s="45"/>
      <c r="W1730" s="45"/>
      <c r="X1730" s="45"/>
    </row>
    <row r="1731" spans="1:24" ht="15" customHeight="1" thickTop="1" thickBot="1" x14ac:dyDescent="0.25">
      <c r="A1731" s="45"/>
      <c r="B1731" s="313" t="s">
        <v>525</v>
      </c>
      <c r="C1731" s="313" t="s">
        <v>2744</v>
      </c>
      <c r="D1731" s="295" t="s">
        <v>40</v>
      </c>
      <c r="E1731" s="295" t="s">
        <v>2745</v>
      </c>
      <c r="F1731" s="313" t="s">
        <v>1096</v>
      </c>
      <c r="G1731" s="295"/>
      <c r="H1731" s="295" t="s">
        <v>231</v>
      </c>
      <c r="I1731" s="325">
        <v>1</v>
      </c>
      <c r="J1731" s="303">
        <v>335.41</v>
      </c>
      <c r="K1731" s="290">
        <f>SUM(J1731*I1731)</f>
        <v>335.41</v>
      </c>
      <c r="N1731" s="45"/>
      <c r="O1731" s="45"/>
      <c r="P1731" s="45"/>
      <c r="Q1731" s="45"/>
      <c r="R1731" s="45"/>
      <c r="S1731" s="45"/>
      <c r="T1731" s="45"/>
      <c r="U1731" s="45"/>
      <c r="V1731" s="45"/>
      <c r="W1731" s="45"/>
      <c r="X1731" s="45"/>
    </row>
    <row r="1732" spans="1:24" ht="15" customHeight="1" thickTop="1" thickBot="1" x14ac:dyDescent="0.25">
      <c r="A1732" s="45"/>
      <c r="B1732" s="332" t="s">
        <v>525</v>
      </c>
      <c r="C1732" s="345">
        <v>20111</v>
      </c>
      <c r="D1732" s="274" t="s">
        <v>50</v>
      </c>
      <c r="E1732" s="274" t="s">
        <v>2746</v>
      </c>
      <c r="F1732" s="313" t="s">
        <v>1096</v>
      </c>
      <c r="G1732" s="295"/>
      <c r="H1732" s="275" t="s">
        <v>52</v>
      </c>
      <c r="I1732" s="322">
        <v>0.01</v>
      </c>
      <c r="J1732" s="290">
        <v>18.41</v>
      </c>
      <c r="K1732" s="290">
        <f>SUM(J1732*I1732)</f>
        <v>0.18410000000000001</v>
      </c>
      <c r="N1732" s="45"/>
      <c r="O1732" s="45"/>
      <c r="P1732" s="45"/>
      <c r="Q1732" s="45"/>
      <c r="R1732" s="45"/>
      <c r="S1732" s="45"/>
      <c r="T1732" s="45"/>
      <c r="U1732" s="45"/>
      <c r="V1732" s="45"/>
      <c r="W1732" s="45"/>
      <c r="X1732" s="45"/>
    </row>
    <row r="1733" spans="1:24" ht="15" customHeight="1" thickTop="1" thickBot="1" x14ac:dyDescent="0.25">
      <c r="A1733" s="45"/>
      <c r="B1733" s="307"/>
      <c r="C1733" s="307"/>
      <c r="D1733" s="291"/>
      <c r="E1733" s="291"/>
      <c r="F1733" s="304" t="s">
        <v>527</v>
      </c>
      <c r="G1733" s="300"/>
      <c r="H1733" s="291" t="s">
        <v>528</v>
      </c>
      <c r="I1733" s="323">
        <v>0</v>
      </c>
      <c r="J1733" s="291" t="s">
        <v>529</v>
      </c>
      <c r="K1733" s="292"/>
      <c r="N1733" s="45"/>
      <c r="O1733" s="45"/>
      <c r="P1733" s="45"/>
      <c r="Q1733" s="45"/>
      <c r="R1733" s="45"/>
      <c r="S1733" s="45"/>
      <c r="T1733" s="45"/>
      <c r="U1733" s="45"/>
      <c r="V1733" s="45"/>
      <c r="W1733" s="45"/>
      <c r="X1733" s="45"/>
    </row>
    <row r="1734" spans="1:24" ht="15" customHeight="1" thickTop="1" thickBot="1" x14ac:dyDescent="0.25">
      <c r="A1734" s="45"/>
      <c r="B1734" s="307"/>
      <c r="C1734" s="307"/>
      <c r="D1734" s="291"/>
      <c r="E1734" s="291"/>
      <c r="F1734" s="304" t="s">
        <v>530</v>
      </c>
      <c r="G1734" s="300"/>
      <c r="H1734" s="291"/>
      <c r="I1734" s="304" t="s">
        <v>531</v>
      </c>
      <c r="J1734" s="296"/>
      <c r="K1734" s="292"/>
      <c r="N1734" s="45"/>
      <c r="O1734" s="45"/>
      <c r="P1734" s="45"/>
      <c r="Q1734" s="45"/>
      <c r="R1734" s="45"/>
      <c r="S1734" s="45"/>
      <c r="T1734" s="45"/>
      <c r="U1734" s="45"/>
      <c r="V1734" s="45"/>
      <c r="W1734" s="45"/>
      <c r="X1734" s="45"/>
    </row>
    <row r="1735" spans="1:24" ht="49.15" customHeight="1" x14ac:dyDescent="0.2">
      <c r="A1735" s="45"/>
      <c r="B1735" s="308" t="s">
        <v>1136</v>
      </c>
      <c r="C1735" s="308"/>
      <c r="D1735" s="297"/>
      <c r="E1735" s="297"/>
      <c r="F1735" s="308"/>
      <c r="G1735" s="297"/>
      <c r="H1735" s="297"/>
      <c r="I1735" s="308"/>
      <c r="J1735" s="297"/>
      <c r="K1735" s="297"/>
      <c r="N1735" s="45"/>
      <c r="O1735" s="45"/>
      <c r="P1735" s="45"/>
      <c r="Q1735" s="45"/>
      <c r="R1735" s="45"/>
      <c r="S1735" s="45"/>
      <c r="T1735" s="45"/>
      <c r="U1735" s="45"/>
      <c r="V1735" s="45"/>
      <c r="W1735" s="45"/>
      <c r="X1735" s="45"/>
    </row>
    <row r="1736" spans="1:24" ht="15" customHeight="1" thickBot="1" x14ac:dyDescent="0.25">
      <c r="A1736" s="45"/>
      <c r="B1736" s="304" t="s">
        <v>2819</v>
      </c>
      <c r="C1736" s="304"/>
      <c r="D1736" s="304"/>
      <c r="E1736" s="304"/>
      <c r="F1736" s="304"/>
      <c r="G1736" s="304"/>
      <c r="H1736" s="304"/>
      <c r="I1736" s="304"/>
      <c r="J1736" s="304"/>
      <c r="K1736" s="304"/>
      <c r="N1736" s="45"/>
      <c r="O1736" s="45"/>
      <c r="P1736" s="45"/>
      <c r="Q1736" s="45"/>
      <c r="R1736" s="45"/>
      <c r="S1736" s="45"/>
      <c r="T1736" s="45"/>
      <c r="U1736" s="45"/>
      <c r="V1736" s="45"/>
      <c r="W1736" s="45"/>
      <c r="X1736" s="45"/>
    </row>
    <row r="1737" spans="1:24" ht="15" customHeight="1" thickTop="1" x14ac:dyDescent="0.2">
      <c r="A1737" s="45"/>
      <c r="B1737" s="309"/>
      <c r="C1737" s="309"/>
      <c r="D1737" s="288"/>
      <c r="E1737" s="288"/>
      <c r="F1737" s="314"/>
      <c r="G1737" s="301"/>
      <c r="H1737" s="288"/>
      <c r="I1737" s="309"/>
      <c r="J1737" s="288"/>
      <c r="K1737" s="288"/>
      <c r="N1737" s="45"/>
      <c r="O1737" s="45"/>
      <c r="P1737" s="45"/>
      <c r="Q1737" s="45"/>
      <c r="R1737" s="45"/>
      <c r="S1737" s="45"/>
      <c r="T1737" s="45"/>
      <c r="U1737" s="45"/>
      <c r="V1737" s="45"/>
      <c r="W1737" s="45"/>
      <c r="X1737" s="45"/>
    </row>
    <row r="1738" spans="1:24" ht="15" customHeight="1" thickTop="1" thickBot="1" x14ac:dyDescent="0.25">
      <c r="A1738" s="45"/>
      <c r="B1738" s="329" t="s">
        <v>2252</v>
      </c>
      <c r="C1738" s="319" t="s">
        <v>27</v>
      </c>
      <c r="D1738" s="282" t="s">
        <v>28</v>
      </c>
      <c r="E1738" s="282" t="s">
        <v>29</v>
      </c>
      <c r="F1738" s="310" t="s">
        <v>523</v>
      </c>
      <c r="G1738" s="298"/>
      <c r="H1738" s="283" t="s">
        <v>30</v>
      </c>
      <c r="I1738" s="319" t="s">
        <v>31</v>
      </c>
      <c r="J1738" s="284" t="s">
        <v>32</v>
      </c>
      <c r="K1738" s="284" t="s">
        <v>34</v>
      </c>
      <c r="N1738" s="45"/>
      <c r="O1738" s="45"/>
      <c r="P1738" s="45"/>
      <c r="Q1738" s="45"/>
      <c r="R1738" s="45"/>
      <c r="S1738" s="45"/>
      <c r="T1738" s="45"/>
      <c r="U1738" s="45"/>
      <c r="V1738" s="45"/>
      <c r="W1738" s="45"/>
      <c r="X1738" s="45"/>
    </row>
    <row r="1739" spans="1:24" ht="15" customHeight="1" thickTop="1" thickBot="1" x14ac:dyDescent="0.25">
      <c r="A1739" s="45"/>
      <c r="B1739" s="330" t="s">
        <v>524</v>
      </c>
      <c r="C1739" s="343" t="s">
        <v>1055</v>
      </c>
      <c r="D1739" s="285" t="s">
        <v>73</v>
      </c>
      <c r="E1739" s="285" t="s">
        <v>472</v>
      </c>
      <c r="F1739" s="311" t="s">
        <v>539</v>
      </c>
      <c r="G1739" s="294"/>
      <c r="H1739" s="286" t="s">
        <v>52</v>
      </c>
      <c r="I1739" s="320">
        <v>1</v>
      </c>
      <c r="J1739" s="287">
        <f>SUM(K1740:K1743)</f>
        <v>72.912319999999994</v>
      </c>
      <c r="K1739" s="287">
        <f>J1739*I1739</f>
        <v>72.912319999999994</v>
      </c>
      <c r="N1739" s="45"/>
      <c r="O1739" s="45"/>
      <c r="P1739" s="45"/>
      <c r="Q1739" s="45"/>
      <c r="R1739" s="45"/>
      <c r="S1739" s="45"/>
      <c r="T1739" s="45"/>
      <c r="U1739" s="45"/>
      <c r="V1739" s="45"/>
      <c r="W1739" s="45"/>
      <c r="X1739" s="45"/>
    </row>
    <row r="1740" spans="1:24" ht="15" customHeight="1" thickTop="1" thickBot="1" x14ac:dyDescent="0.25">
      <c r="A1740" s="45"/>
      <c r="B1740" s="331" t="s">
        <v>535</v>
      </c>
      <c r="C1740" s="344">
        <v>88247</v>
      </c>
      <c r="D1740" s="271" t="s">
        <v>50</v>
      </c>
      <c r="E1740" s="271" t="s">
        <v>540</v>
      </c>
      <c r="F1740" s="312" t="s">
        <v>2641</v>
      </c>
      <c r="G1740" s="293"/>
      <c r="H1740" s="272" t="s">
        <v>533</v>
      </c>
      <c r="I1740" s="324">
        <v>1.0309999999999999</v>
      </c>
      <c r="J1740" s="302">
        <f>VLOOKUP(C1740,COMPOSICAO!A:D,4,0)</f>
        <v>32.020000000000003</v>
      </c>
      <c r="K1740" s="289">
        <f>SUM(I1740*J1740)</f>
        <v>33.012619999999998</v>
      </c>
      <c r="N1740" s="45"/>
      <c r="O1740" s="45"/>
      <c r="P1740" s="45"/>
      <c r="Q1740" s="45"/>
      <c r="R1740" s="45"/>
      <c r="S1740" s="45"/>
      <c r="T1740" s="45"/>
      <c r="U1740" s="45"/>
      <c r="V1740" s="45"/>
      <c r="W1740" s="45"/>
      <c r="X1740" s="45"/>
    </row>
    <row r="1741" spans="1:24" ht="15" customHeight="1" thickTop="1" thickBot="1" x14ac:dyDescent="0.25">
      <c r="A1741" s="45"/>
      <c r="B1741" s="331" t="s">
        <v>535</v>
      </c>
      <c r="C1741" s="344">
        <v>88264</v>
      </c>
      <c r="D1741" s="271" t="s">
        <v>50</v>
      </c>
      <c r="E1741" s="271" t="s">
        <v>541</v>
      </c>
      <c r="F1741" s="312" t="s">
        <v>2641</v>
      </c>
      <c r="G1741" s="293"/>
      <c r="H1741" s="272" t="s">
        <v>533</v>
      </c>
      <c r="I1741" s="321">
        <v>1.0309999999999999</v>
      </c>
      <c r="J1741" s="302">
        <f>VLOOKUP(C1741,COMPOSICAO!A:D,4,0)</f>
        <v>38.700000000000003</v>
      </c>
      <c r="K1741" s="289">
        <f>SUM(I1741*J1741)</f>
        <v>39.899700000000003</v>
      </c>
      <c r="N1741" s="45"/>
      <c r="O1741" s="45"/>
      <c r="P1741" s="45"/>
      <c r="Q1741" s="45"/>
      <c r="R1741" s="45"/>
      <c r="S1741" s="45"/>
      <c r="T1741" s="45"/>
      <c r="U1741" s="45"/>
      <c r="V1741" s="45"/>
      <c r="W1741" s="45"/>
      <c r="X1741" s="45"/>
    </row>
    <row r="1742" spans="1:24" ht="15" customHeight="1" thickTop="1" thickBot="1" x14ac:dyDescent="0.25">
      <c r="A1742" s="45"/>
      <c r="B1742" s="332" t="s">
        <v>525</v>
      </c>
      <c r="C1742" s="345">
        <v>3420</v>
      </c>
      <c r="D1742" s="274" t="s">
        <v>46</v>
      </c>
      <c r="E1742" s="274" t="s">
        <v>655</v>
      </c>
      <c r="F1742" s="313" t="s">
        <v>1096</v>
      </c>
      <c r="G1742" s="295"/>
      <c r="H1742" s="275" t="s">
        <v>83</v>
      </c>
      <c r="I1742" s="322">
        <v>0.1</v>
      </c>
      <c r="J1742" s="290"/>
      <c r="K1742" s="290">
        <f>SUM(J1742*I1742)</f>
        <v>0</v>
      </c>
      <c r="N1742" s="45"/>
      <c r="O1742" s="45"/>
      <c r="P1742" s="45"/>
      <c r="Q1742" s="45"/>
      <c r="R1742" s="45"/>
      <c r="S1742" s="45"/>
      <c r="T1742" s="45"/>
      <c r="U1742" s="45"/>
      <c r="V1742" s="45"/>
      <c r="W1742" s="45"/>
      <c r="X1742" s="45"/>
    </row>
    <row r="1743" spans="1:24" ht="15" customHeight="1" thickTop="1" thickBot="1" x14ac:dyDescent="0.25">
      <c r="A1743" s="45"/>
      <c r="B1743" s="332" t="s">
        <v>525</v>
      </c>
      <c r="C1743" s="345">
        <v>50372</v>
      </c>
      <c r="D1743" s="274" t="s">
        <v>46</v>
      </c>
      <c r="E1743" s="274" t="s">
        <v>1901</v>
      </c>
      <c r="F1743" s="313" t="s">
        <v>1096</v>
      </c>
      <c r="G1743" s="295"/>
      <c r="H1743" s="275" t="s">
        <v>52</v>
      </c>
      <c r="I1743" s="322">
        <v>1</v>
      </c>
      <c r="J1743" s="290"/>
      <c r="K1743" s="290">
        <f>SUM(J1743*I1743)</f>
        <v>0</v>
      </c>
      <c r="N1743" s="45"/>
      <c r="O1743" s="45"/>
      <c r="P1743" s="45"/>
      <c r="Q1743" s="45"/>
      <c r="R1743" s="45"/>
      <c r="S1743" s="45"/>
      <c r="T1743" s="45"/>
      <c r="U1743" s="45"/>
      <c r="V1743" s="45"/>
      <c r="W1743" s="45"/>
      <c r="X1743" s="45"/>
    </row>
    <row r="1744" spans="1:24" ht="15" customHeight="1" thickTop="1" thickBot="1" x14ac:dyDescent="0.25">
      <c r="A1744" s="45"/>
      <c r="B1744" s="307"/>
      <c r="C1744" s="307"/>
      <c r="D1744" s="291"/>
      <c r="E1744" s="291"/>
      <c r="F1744" s="304" t="s">
        <v>527</v>
      </c>
      <c r="G1744" s="300"/>
      <c r="H1744" s="291" t="s">
        <v>528</v>
      </c>
      <c r="I1744" s="323">
        <v>0</v>
      </c>
      <c r="J1744" s="291" t="s">
        <v>529</v>
      </c>
      <c r="K1744" s="292"/>
      <c r="N1744" s="45"/>
      <c r="O1744" s="45"/>
      <c r="P1744" s="45"/>
      <c r="Q1744" s="45"/>
      <c r="R1744" s="45"/>
      <c r="S1744" s="45"/>
      <c r="T1744" s="45"/>
      <c r="U1744" s="45"/>
      <c r="V1744" s="45"/>
      <c r="W1744" s="45"/>
      <c r="X1744" s="45"/>
    </row>
    <row r="1745" spans="1:24" ht="15" customHeight="1" thickTop="1" thickBot="1" x14ac:dyDescent="0.25">
      <c r="A1745" s="45"/>
      <c r="B1745" s="307"/>
      <c r="C1745" s="307"/>
      <c r="D1745" s="291"/>
      <c r="E1745" s="291"/>
      <c r="F1745" s="304" t="s">
        <v>530</v>
      </c>
      <c r="G1745" s="300"/>
      <c r="H1745" s="291"/>
      <c r="I1745" s="304" t="s">
        <v>531</v>
      </c>
      <c r="J1745" s="296"/>
      <c r="K1745" s="292"/>
      <c r="N1745" s="45"/>
      <c r="O1745" s="45"/>
      <c r="P1745" s="45"/>
      <c r="Q1745" s="45"/>
      <c r="R1745" s="45"/>
      <c r="S1745" s="45"/>
      <c r="T1745" s="45"/>
      <c r="U1745" s="45"/>
      <c r="V1745" s="45"/>
      <c r="W1745" s="45"/>
      <c r="X1745" s="45"/>
    </row>
    <row r="1746" spans="1:24" ht="49.15" customHeight="1" x14ac:dyDescent="0.2">
      <c r="A1746" s="45"/>
      <c r="B1746" s="308" t="s">
        <v>1136</v>
      </c>
      <c r="C1746" s="308"/>
      <c r="D1746" s="297"/>
      <c r="E1746" s="297"/>
      <c r="F1746" s="308"/>
      <c r="G1746" s="297"/>
      <c r="H1746" s="297"/>
      <c r="I1746" s="308"/>
      <c r="J1746" s="297"/>
      <c r="K1746" s="297"/>
      <c r="N1746" s="45"/>
      <c r="O1746" s="45"/>
      <c r="P1746" s="45"/>
      <c r="Q1746" s="45"/>
      <c r="R1746" s="45"/>
      <c r="S1746" s="45"/>
      <c r="T1746" s="45"/>
      <c r="U1746" s="45"/>
      <c r="V1746" s="45"/>
      <c r="W1746" s="45"/>
      <c r="X1746" s="45"/>
    </row>
    <row r="1747" spans="1:24" ht="15" customHeight="1" thickBot="1" x14ac:dyDescent="0.25">
      <c r="A1747" s="45"/>
      <c r="B1747" s="304" t="s">
        <v>1219</v>
      </c>
      <c r="C1747" s="304"/>
      <c r="D1747" s="304"/>
      <c r="E1747" s="304"/>
      <c r="F1747" s="304"/>
      <c r="G1747" s="304"/>
      <c r="H1747" s="304"/>
      <c r="I1747" s="304"/>
      <c r="J1747" s="304"/>
      <c r="K1747" s="304"/>
      <c r="N1747" s="45"/>
      <c r="O1747" s="45"/>
      <c r="P1747" s="45"/>
      <c r="Q1747" s="45"/>
      <c r="R1747" s="45"/>
      <c r="S1747" s="45"/>
      <c r="T1747" s="45"/>
      <c r="U1747" s="45"/>
      <c r="V1747" s="45"/>
      <c r="W1747" s="45"/>
      <c r="X1747" s="45"/>
    </row>
    <row r="1748" spans="1:24" ht="15" customHeight="1" thickTop="1" x14ac:dyDescent="0.2">
      <c r="A1748" s="45"/>
      <c r="B1748" s="309"/>
      <c r="C1748" s="309"/>
      <c r="D1748" s="288"/>
      <c r="E1748" s="288"/>
      <c r="F1748" s="314"/>
      <c r="G1748" s="301"/>
      <c r="H1748" s="288"/>
      <c r="I1748" s="309"/>
      <c r="J1748" s="288"/>
      <c r="K1748" s="288"/>
      <c r="N1748" s="45"/>
      <c r="O1748" s="45"/>
      <c r="P1748" s="45"/>
      <c r="Q1748" s="45"/>
      <c r="R1748" s="45"/>
      <c r="S1748" s="45"/>
      <c r="T1748" s="45"/>
      <c r="U1748" s="45"/>
      <c r="V1748" s="45"/>
      <c r="W1748" s="45"/>
      <c r="X1748" s="45"/>
    </row>
    <row r="1749" spans="1:24" ht="15" customHeight="1" thickTop="1" thickBot="1" x14ac:dyDescent="0.25">
      <c r="A1749" s="45"/>
      <c r="B1749" s="329" t="s">
        <v>2253</v>
      </c>
      <c r="C1749" s="319" t="s">
        <v>27</v>
      </c>
      <c r="D1749" s="282" t="s">
        <v>28</v>
      </c>
      <c r="E1749" s="282" t="s">
        <v>29</v>
      </c>
      <c r="F1749" s="310" t="s">
        <v>523</v>
      </c>
      <c r="G1749" s="298"/>
      <c r="H1749" s="283" t="s">
        <v>30</v>
      </c>
      <c r="I1749" s="319" t="s">
        <v>31</v>
      </c>
      <c r="J1749" s="284" t="s">
        <v>32</v>
      </c>
      <c r="K1749" s="284" t="s">
        <v>34</v>
      </c>
      <c r="N1749" s="45"/>
      <c r="O1749" s="45"/>
      <c r="P1749" s="45"/>
      <c r="Q1749" s="45"/>
      <c r="R1749" s="45"/>
      <c r="S1749" s="45"/>
      <c r="T1749" s="45"/>
      <c r="U1749" s="45"/>
      <c r="V1749" s="45"/>
      <c r="W1749" s="45"/>
      <c r="X1749" s="45"/>
    </row>
    <row r="1750" spans="1:24" ht="15" customHeight="1" thickTop="1" thickBot="1" x14ac:dyDescent="0.25">
      <c r="A1750" s="45"/>
      <c r="B1750" s="330" t="s">
        <v>524</v>
      </c>
      <c r="C1750" s="343" t="s">
        <v>1684</v>
      </c>
      <c r="D1750" s="285" t="s">
        <v>73</v>
      </c>
      <c r="E1750" s="285" t="s">
        <v>1685</v>
      </c>
      <c r="F1750" s="311" t="s">
        <v>539</v>
      </c>
      <c r="G1750" s="294"/>
      <c r="H1750" s="286" t="s">
        <v>52</v>
      </c>
      <c r="I1750" s="320">
        <v>1</v>
      </c>
      <c r="J1750" s="287">
        <f>SUM(K1751:K1753)</f>
        <v>240.505</v>
      </c>
      <c r="K1750" s="287">
        <f>J1750*I1750</f>
        <v>240.505</v>
      </c>
      <c r="N1750" s="45"/>
      <c r="O1750" s="45"/>
      <c r="P1750" s="45"/>
      <c r="Q1750" s="45"/>
      <c r="R1750" s="45"/>
      <c r="S1750" s="45"/>
      <c r="T1750" s="45"/>
      <c r="U1750" s="45"/>
      <c r="V1750" s="45"/>
      <c r="W1750" s="45"/>
      <c r="X1750" s="45"/>
    </row>
    <row r="1751" spans="1:24" ht="15" customHeight="1" thickTop="1" thickBot="1" x14ac:dyDescent="0.25">
      <c r="A1751" s="45"/>
      <c r="B1751" s="331" t="s">
        <v>535</v>
      </c>
      <c r="C1751" s="344">
        <v>88316</v>
      </c>
      <c r="D1751" s="271" t="s">
        <v>50</v>
      </c>
      <c r="E1751" s="271" t="s">
        <v>543</v>
      </c>
      <c r="F1751" s="312" t="s">
        <v>2641</v>
      </c>
      <c r="G1751" s="293"/>
      <c r="H1751" s="272" t="s">
        <v>533</v>
      </c>
      <c r="I1751" s="324">
        <v>0.5</v>
      </c>
      <c r="J1751" s="302">
        <f>VLOOKUP(C1751,COMPOSICAO!A:D,4,0)</f>
        <v>30.51</v>
      </c>
      <c r="K1751" s="289">
        <f>SUM(I1751*J1751)</f>
        <v>15.255000000000001</v>
      </c>
      <c r="N1751" s="45"/>
      <c r="O1751" s="45"/>
      <c r="P1751" s="45"/>
      <c r="Q1751" s="45"/>
      <c r="R1751" s="45"/>
      <c r="S1751" s="45"/>
      <c r="T1751" s="45"/>
      <c r="U1751" s="45"/>
      <c r="V1751" s="45"/>
      <c r="W1751" s="45"/>
      <c r="X1751" s="45"/>
    </row>
    <row r="1752" spans="1:24" ht="15" customHeight="1" thickTop="1" thickBot="1" x14ac:dyDescent="0.25">
      <c r="A1752" s="45"/>
      <c r="B1752" s="331" t="s">
        <v>535</v>
      </c>
      <c r="C1752" s="344">
        <v>88264</v>
      </c>
      <c r="D1752" s="271" t="s">
        <v>50</v>
      </c>
      <c r="E1752" s="271" t="s">
        <v>541</v>
      </c>
      <c r="F1752" s="312" t="s">
        <v>2641</v>
      </c>
      <c r="G1752" s="293"/>
      <c r="H1752" s="272" t="s">
        <v>533</v>
      </c>
      <c r="I1752" s="321">
        <v>0.5</v>
      </c>
      <c r="J1752" s="302">
        <f>VLOOKUP(C1752,COMPOSICAO!A:D,4,0)</f>
        <v>38.700000000000003</v>
      </c>
      <c r="K1752" s="289">
        <f>SUM(I1752*J1752)</f>
        <v>19.350000000000001</v>
      </c>
      <c r="N1752" s="45"/>
      <c r="O1752" s="45"/>
      <c r="P1752" s="45"/>
      <c r="Q1752" s="45"/>
      <c r="R1752" s="45"/>
      <c r="S1752" s="45"/>
      <c r="T1752" s="45"/>
      <c r="U1752" s="45"/>
      <c r="V1752" s="45"/>
      <c r="W1752" s="45"/>
      <c r="X1752" s="45"/>
    </row>
    <row r="1753" spans="1:24" ht="15" customHeight="1" thickTop="1" thickBot="1" x14ac:dyDescent="0.25">
      <c r="A1753" s="45"/>
      <c r="B1753" s="332" t="s">
        <v>525</v>
      </c>
      <c r="C1753" s="345">
        <v>13947</v>
      </c>
      <c r="D1753" s="274" t="s">
        <v>42</v>
      </c>
      <c r="E1753" s="274" t="s">
        <v>1902</v>
      </c>
      <c r="F1753" s="313" t="s">
        <v>1096</v>
      </c>
      <c r="G1753" s="295"/>
      <c r="H1753" s="275" t="s">
        <v>231</v>
      </c>
      <c r="I1753" s="322">
        <v>1</v>
      </c>
      <c r="J1753" s="290">
        <v>205.9</v>
      </c>
      <c r="K1753" s="290">
        <f>SUM(J1753*I1753)</f>
        <v>205.9</v>
      </c>
      <c r="N1753" s="45"/>
      <c r="O1753" s="45"/>
      <c r="P1753" s="45"/>
      <c r="Q1753" s="45"/>
      <c r="R1753" s="45"/>
      <c r="S1753" s="45"/>
      <c r="T1753" s="45"/>
      <c r="U1753" s="45"/>
      <c r="V1753" s="45"/>
      <c r="W1753" s="45"/>
      <c r="X1753" s="45"/>
    </row>
    <row r="1754" spans="1:24" ht="15" customHeight="1" thickTop="1" thickBot="1" x14ac:dyDescent="0.25">
      <c r="A1754" s="45"/>
      <c r="B1754" s="307"/>
      <c r="C1754" s="307"/>
      <c r="D1754" s="291"/>
      <c r="E1754" s="291"/>
      <c r="F1754" s="304" t="s">
        <v>527</v>
      </c>
      <c r="G1754" s="300"/>
      <c r="H1754" s="291" t="s">
        <v>528</v>
      </c>
      <c r="I1754" s="323">
        <v>0</v>
      </c>
      <c r="J1754" s="291" t="s">
        <v>529</v>
      </c>
      <c r="K1754" s="292"/>
      <c r="N1754" s="45"/>
      <c r="O1754" s="45"/>
      <c r="P1754" s="45"/>
      <c r="Q1754" s="45"/>
      <c r="R1754" s="45"/>
      <c r="S1754" s="45"/>
      <c r="T1754" s="45"/>
      <c r="U1754" s="45"/>
      <c r="V1754" s="45"/>
      <c r="W1754" s="45"/>
      <c r="X1754" s="45"/>
    </row>
    <row r="1755" spans="1:24" ht="15" customHeight="1" thickTop="1" thickBot="1" x14ac:dyDescent="0.25">
      <c r="A1755" s="45"/>
      <c r="B1755" s="307"/>
      <c r="C1755" s="307"/>
      <c r="D1755" s="291"/>
      <c r="E1755" s="291"/>
      <c r="F1755" s="304" t="s">
        <v>530</v>
      </c>
      <c r="G1755" s="300"/>
      <c r="H1755" s="291"/>
      <c r="I1755" s="304" t="s">
        <v>531</v>
      </c>
      <c r="J1755" s="296"/>
      <c r="K1755" s="292"/>
      <c r="N1755" s="45"/>
      <c r="O1755" s="45"/>
      <c r="P1755" s="45"/>
      <c r="Q1755" s="45"/>
      <c r="R1755" s="45"/>
      <c r="S1755" s="45"/>
      <c r="T1755" s="45"/>
      <c r="U1755" s="45"/>
      <c r="V1755" s="45"/>
      <c r="W1755" s="45"/>
      <c r="X1755" s="45"/>
    </row>
    <row r="1756" spans="1:24" ht="15" customHeight="1" x14ac:dyDescent="0.2">
      <c r="A1756" s="45"/>
      <c r="B1756" s="308" t="s">
        <v>1136</v>
      </c>
      <c r="C1756" s="308"/>
      <c r="D1756" s="297"/>
      <c r="E1756" s="297"/>
      <c r="F1756" s="308"/>
      <c r="G1756" s="297"/>
      <c r="H1756" s="297"/>
      <c r="I1756" s="308"/>
      <c r="J1756" s="297"/>
      <c r="K1756" s="297"/>
      <c r="N1756" s="45"/>
      <c r="O1756" s="45"/>
      <c r="P1756" s="45"/>
      <c r="Q1756" s="45"/>
      <c r="R1756" s="45"/>
      <c r="S1756" s="45"/>
      <c r="T1756" s="45"/>
      <c r="U1756" s="45"/>
      <c r="V1756" s="45"/>
      <c r="W1756" s="45"/>
      <c r="X1756" s="45"/>
    </row>
    <row r="1757" spans="1:24" ht="15" customHeight="1" thickBot="1" x14ac:dyDescent="0.25">
      <c r="A1757" s="45"/>
      <c r="B1757" s="304" t="s">
        <v>1903</v>
      </c>
      <c r="C1757" s="304"/>
      <c r="D1757" s="304"/>
      <c r="E1757" s="304"/>
      <c r="F1757" s="304"/>
      <c r="G1757" s="304"/>
      <c r="H1757" s="304"/>
      <c r="I1757" s="304"/>
      <c r="J1757" s="304"/>
      <c r="K1757" s="304"/>
      <c r="N1757" s="45"/>
      <c r="O1757" s="45"/>
      <c r="P1757" s="45"/>
      <c r="Q1757" s="45"/>
      <c r="R1757" s="45"/>
      <c r="S1757" s="45"/>
      <c r="T1757" s="45"/>
      <c r="U1757" s="45"/>
      <c r="V1757" s="45"/>
      <c r="W1757" s="45"/>
      <c r="X1757" s="45"/>
    </row>
    <row r="1758" spans="1:24" ht="15" customHeight="1" thickTop="1" x14ac:dyDescent="0.2">
      <c r="A1758" s="45"/>
      <c r="B1758" s="309"/>
      <c r="C1758" s="309"/>
      <c r="D1758" s="288"/>
      <c r="E1758" s="288"/>
      <c r="F1758" s="314"/>
      <c r="G1758" s="301"/>
      <c r="H1758" s="288"/>
      <c r="I1758" s="309"/>
      <c r="J1758" s="288"/>
      <c r="K1758" s="288"/>
      <c r="N1758" s="45"/>
      <c r="O1758" s="45"/>
      <c r="P1758" s="45"/>
      <c r="Q1758" s="45"/>
      <c r="R1758" s="45"/>
      <c r="S1758" s="45"/>
      <c r="T1758" s="45"/>
      <c r="U1758" s="45"/>
      <c r="V1758" s="45"/>
      <c r="W1758" s="45"/>
      <c r="X1758" s="45"/>
    </row>
    <row r="1759" spans="1:24" ht="15" customHeight="1" thickTop="1" thickBot="1" x14ac:dyDescent="0.25">
      <c r="A1759" s="45"/>
      <c r="B1759" s="329" t="s">
        <v>2254</v>
      </c>
      <c r="C1759" s="319" t="s">
        <v>27</v>
      </c>
      <c r="D1759" s="282" t="s">
        <v>28</v>
      </c>
      <c r="E1759" s="282" t="s">
        <v>29</v>
      </c>
      <c r="F1759" s="310" t="s">
        <v>523</v>
      </c>
      <c r="G1759" s="298"/>
      <c r="H1759" s="283" t="s">
        <v>30</v>
      </c>
      <c r="I1759" s="319" t="s">
        <v>31</v>
      </c>
      <c r="J1759" s="284" t="s">
        <v>32</v>
      </c>
      <c r="K1759" s="284" t="s">
        <v>34</v>
      </c>
      <c r="N1759" s="45"/>
      <c r="O1759" s="45"/>
      <c r="P1759" s="45"/>
      <c r="Q1759" s="45"/>
      <c r="R1759" s="45"/>
      <c r="S1759" s="45"/>
      <c r="T1759" s="45"/>
      <c r="U1759" s="45"/>
      <c r="V1759" s="45"/>
      <c r="W1759" s="45"/>
      <c r="X1759" s="45"/>
    </row>
    <row r="1760" spans="1:24" ht="15" customHeight="1" thickTop="1" thickBot="1" x14ac:dyDescent="0.25">
      <c r="A1760" s="45"/>
      <c r="B1760" s="330" t="s">
        <v>524</v>
      </c>
      <c r="C1760" s="343" t="s">
        <v>995</v>
      </c>
      <c r="D1760" s="285" t="s">
        <v>73</v>
      </c>
      <c r="E1760" s="285" t="s">
        <v>996</v>
      </c>
      <c r="F1760" s="311" t="s">
        <v>539</v>
      </c>
      <c r="G1760" s="294"/>
      <c r="H1760" s="286" t="s">
        <v>52</v>
      </c>
      <c r="I1760" s="320">
        <v>1</v>
      </c>
      <c r="J1760" s="287">
        <f>SUM(K1761:K1763)</f>
        <v>166.10400000000001</v>
      </c>
      <c r="K1760" s="287">
        <f>J1760*I1760</f>
        <v>166.10400000000001</v>
      </c>
      <c r="N1760" s="45"/>
      <c r="O1760" s="45"/>
      <c r="P1760" s="45"/>
      <c r="Q1760" s="45"/>
      <c r="R1760" s="45"/>
      <c r="S1760" s="45"/>
      <c r="T1760" s="45"/>
      <c r="U1760" s="45"/>
      <c r="V1760" s="45"/>
      <c r="W1760" s="45"/>
      <c r="X1760" s="45"/>
    </row>
    <row r="1761" spans="1:24" ht="15" customHeight="1" thickTop="1" thickBot="1" x14ac:dyDescent="0.25">
      <c r="A1761" s="45"/>
      <c r="B1761" s="331" t="s">
        <v>535</v>
      </c>
      <c r="C1761" s="344">
        <v>88316</v>
      </c>
      <c r="D1761" s="271" t="s">
        <v>50</v>
      </c>
      <c r="E1761" s="271" t="s">
        <v>543</v>
      </c>
      <c r="F1761" s="312" t="s">
        <v>2641</v>
      </c>
      <c r="G1761" s="293"/>
      <c r="H1761" s="272" t="s">
        <v>533</v>
      </c>
      <c r="I1761" s="321">
        <v>2.4</v>
      </c>
      <c r="J1761" s="302">
        <f>VLOOKUP(C1761,COMPOSICAO!A:D,4,0)</f>
        <v>30.51</v>
      </c>
      <c r="K1761" s="289">
        <f>SUM(I1761*J1761)</f>
        <v>73.224000000000004</v>
      </c>
      <c r="N1761" s="45"/>
      <c r="O1761" s="45"/>
      <c r="P1761" s="45"/>
      <c r="Q1761" s="45"/>
      <c r="R1761" s="45"/>
      <c r="S1761" s="45"/>
      <c r="T1761" s="45"/>
      <c r="U1761" s="45"/>
      <c r="V1761" s="45"/>
      <c r="W1761" s="45"/>
      <c r="X1761" s="45"/>
    </row>
    <row r="1762" spans="1:24" ht="15" customHeight="1" thickTop="1" thickBot="1" x14ac:dyDescent="0.25">
      <c r="A1762" s="45"/>
      <c r="B1762" s="331" t="s">
        <v>535</v>
      </c>
      <c r="C1762" s="344">
        <v>88264</v>
      </c>
      <c r="D1762" s="271" t="s">
        <v>50</v>
      </c>
      <c r="E1762" s="271" t="s">
        <v>541</v>
      </c>
      <c r="F1762" s="312" t="s">
        <v>2641</v>
      </c>
      <c r="G1762" s="293"/>
      <c r="H1762" s="272" t="s">
        <v>533</v>
      </c>
      <c r="I1762" s="324">
        <v>2.4</v>
      </c>
      <c r="J1762" s="302">
        <f>VLOOKUP(C1762,COMPOSICAO!A:D,4,0)</f>
        <v>38.700000000000003</v>
      </c>
      <c r="K1762" s="289">
        <f>SUM(I1762*J1762)</f>
        <v>92.88000000000001</v>
      </c>
      <c r="N1762" s="45"/>
      <c r="O1762" s="45"/>
      <c r="P1762" s="45"/>
      <c r="Q1762" s="45"/>
      <c r="R1762" s="45"/>
      <c r="S1762" s="45"/>
      <c r="T1762" s="45"/>
      <c r="U1762" s="45"/>
      <c r="V1762" s="45"/>
      <c r="W1762" s="45"/>
      <c r="X1762" s="45"/>
    </row>
    <row r="1763" spans="1:24" ht="15" customHeight="1" thickTop="1" thickBot="1" x14ac:dyDescent="0.25">
      <c r="A1763" s="45"/>
      <c r="B1763" s="332" t="s">
        <v>525</v>
      </c>
      <c r="C1763" s="345">
        <v>13241</v>
      </c>
      <c r="D1763" s="274" t="s">
        <v>215</v>
      </c>
      <c r="E1763" s="274" t="s">
        <v>857</v>
      </c>
      <c r="F1763" s="313" t="s">
        <v>1096</v>
      </c>
      <c r="G1763" s="295"/>
      <c r="H1763" s="275" t="s">
        <v>52</v>
      </c>
      <c r="I1763" s="322">
        <v>1</v>
      </c>
      <c r="J1763" s="290"/>
      <c r="K1763" s="290">
        <f>SUM(J1763*I1763)</f>
        <v>0</v>
      </c>
      <c r="N1763" s="45"/>
      <c r="O1763" s="45"/>
      <c r="P1763" s="45"/>
      <c r="Q1763" s="45"/>
      <c r="R1763" s="45"/>
      <c r="S1763" s="45"/>
      <c r="T1763" s="45"/>
      <c r="U1763" s="45"/>
      <c r="V1763" s="45"/>
      <c r="W1763" s="45"/>
      <c r="X1763" s="45"/>
    </row>
    <row r="1764" spans="1:24" ht="15" customHeight="1" thickTop="1" thickBot="1" x14ac:dyDescent="0.25">
      <c r="A1764" s="45"/>
      <c r="B1764" s="307"/>
      <c r="C1764" s="307"/>
      <c r="D1764" s="291"/>
      <c r="E1764" s="291"/>
      <c r="F1764" s="304" t="s">
        <v>527</v>
      </c>
      <c r="G1764" s="300"/>
      <c r="H1764" s="291" t="s">
        <v>528</v>
      </c>
      <c r="I1764" s="323">
        <v>0</v>
      </c>
      <c r="J1764" s="291" t="s">
        <v>529</v>
      </c>
      <c r="K1764" s="292"/>
      <c r="N1764" s="45"/>
      <c r="O1764" s="45"/>
      <c r="P1764" s="45"/>
      <c r="Q1764" s="45"/>
      <c r="R1764" s="45"/>
      <c r="S1764" s="45"/>
      <c r="T1764" s="45"/>
      <c r="U1764" s="45"/>
      <c r="V1764" s="45"/>
      <c r="W1764" s="45"/>
      <c r="X1764" s="45"/>
    </row>
    <row r="1765" spans="1:24" ht="15" customHeight="1" thickTop="1" thickBot="1" x14ac:dyDescent="0.25">
      <c r="A1765" s="45"/>
      <c r="B1765" s="307"/>
      <c r="C1765" s="307"/>
      <c r="D1765" s="291"/>
      <c r="E1765" s="291"/>
      <c r="F1765" s="304" t="s">
        <v>530</v>
      </c>
      <c r="G1765" s="300"/>
      <c r="H1765" s="291"/>
      <c r="I1765" s="304" t="s">
        <v>531</v>
      </c>
      <c r="J1765" s="296"/>
      <c r="K1765" s="292"/>
      <c r="N1765" s="45"/>
      <c r="O1765" s="45"/>
      <c r="P1765" s="45"/>
      <c r="Q1765" s="45"/>
      <c r="R1765" s="45"/>
      <c r="S1765" s="45"/>
      <c r="T1765" s="45"/>
      <c r="U1765" s="45"/>
      <c r="V1765" s="45"/>
      <c r="W1765" s="45"/>
      <c r="X1765" s="45"/>
    </row>
    <row r="1766" spans="1:24" ht="15" customHeight="1" x14ac:dyDescent="0.2">
      <c r="A1766" s="45"/>
      <c r="B1766" s="308" t="s">
        <v>1136</v>
      </c>
      <c r="C1766" s="308"/>
      <c r="D1766" s="297"/>
      <c r="E1766" s="297"/>
      <c r="F1766" s="308"/>
      <c r="G1766" s="297"/>
      <c r="H1766" s="297"/>
      <c r="I1766" s="308"/>
      <c r="J1766" s="297"/>
      <c r="K1766" s="297"/>
      <c r="N1766" s="45"/>
      <c r="O1766" s="45"/>
      <c r="P1766" s="45"/>
      <c r="Q1766" s="45"/>
      <c r="R1766" s="45"/>
      <c r="S1766" s="45"/>
      <c r="T1766" s="45"/>
      <c r="U1766" s="45"/>
      <c r="V1766" s="45"/>
      <c r="W1766" s="45"/>
      <c r="X1766" s="45"/>
    </row>
    <row r="1767" spans="1:24" ht="15" customHeight="1" thickBot="1" x14ac:dyDescent="0.25">
      <c r="A1767" s="45"/>
      <c r="B1767" s="304" t="s">
        <v>1220</v>
      </c>
      <c r="C1767" s="304"/>
      <c r="D1767" s="304"/>
      <c r="E1767" s="304"/>
      <c r="F1767" s="304"/>
      <c r="G1767" s="304"/>
      <c r="H1767" s="304"/>
      <c r="I1767" s="304"/>
      <c r="J1767" s="304"/>
      <c r="K1767" s="304"/>
      <c r="N1767" s="45"/>
      <c r="O1767" s="45"/>
      <c r="P1767" s="45"/>
      <c r="Q1767" s="45"/>
      <c r="R1767" s="45"/>
      <c r="S1767" s="45"/>
      <c r="T1767" s="45"/>
      <c r="U1767" s="45"/>
      <c r="V1767" s="45"/>
      <c r="W1767" s="45"/>
      <c r="X1767" s="45"/>
    </row>
    <row r="1768" spans="1:24" ht="15" customHeight="1" thickTop="1" x14ac:dyDescent="0.2">
      <c r="A1768" s="45"/>
      <c r="B1768" s="309"/>
      <c r="C1768" s="309"/>
      <c r="D1768" s="288"/>
      <c r="E1768" s="288"/>
      <c r="F1768" s="314"/>
      <c r="G1768" s="301"/>
      <c r="H1768" s="288"/>
      <c r="I1768" s="309"/>
      <c r="J1768" s="288"/>
      <c r="K1768" s="288"/>
      <c r="N1768" s="45"/>
      <c r="O1768" s="45"/>
      <c r="P1768" s="45"/>
      <c r="Q1768" s="45"/>
      <c r="R1768" s="45"/>
      <c r="S1768" s="45"/>
      <c r="T1768" s="45"/>
      <c r="U1768" s="45"/>
      <c r="V1768" s="45"/>
      <c r="W1768" s="45"/>
      <c r="X1768" s="45"/>
    </row>
    <row r="1769" spans="1:24" ht="15" customHeight="1" thickTop="1" thickBot="1" x14ac:dyDescent="0.25">
      <c r="A1769" s="45"/>
      <c r="B1769" s="329" t="s">
        <v>2255</v>
      </c>
      <c r="C1769" s="319" t="s">
        <v>27</v>
      </c>
      <c r="D1769" s="282" t="s">
        <v>28</v>
      </c>
      <c r="E1769" s="282" t="s">
        <v>29</v>
      </c>
      <c r="F1769" s="310" t="s">
        <v>523</v>
      </c>
      <c r="G1769" s="298"/>
      <c r="H1769" s="283" t="s">
        <v>30</v>
      </c>
      <c r="I1769" s="319" t="s">
        <v>31</v>
      </c>
      <c r="J1769" s="284" t="s">
        <v>32</v>
      </c>
      <c r="K1769" s="284" t="s">
        <v>34</v>
      </c>
      <c r="N1769" s="45"/>
      <c r="O1769" s="45"/>
      <c r="P1769" s="45"/>
      <c r="Q1769" s="45"/>
      <c r="R1769" s="45"/>
      <c r="S1769" s="45"/>
      <c r="T1769" s="45"/>
      <c r="U1769" s="45"/>
      <c r="V1769" s="45"/>
      <c r="W1769" s="45"/>
      <c r="X1769" s="45"/>
    </row>
    <row r="1770" spans="1:24" ht="15" customHeight="1" thickTop="1" thickBot="1" x14ac:dyDescent="0.25">
      <c r="A1770" s="45"/>
      <c r="B1770" s="330" t="s">
        <v>524</v>
      </c>
      <c r="C1770" s="343" t="s">
        <v>1075</v>
      </c>
      <c r="D1770" s="285" t="s">
        <v>73</v>
      </c>
      <c r="E1770" s="285" t="s">
        <v>1076</v>
      </c>
      <c r="F1770" s="311" t="s">
        <v>539</v>
      </c>
      <c r="G1770" s="294"/>
      <c r="H1770" s="286" t="s">
        <v>52</v>
      </c>
      <c r="I1770" s="320">
        <v>1</v>
      </c>
      <c r="J1770" s="287">
        <f>SUM(K1771:K1773)</f>
        <v>90.855000000000004</v>
      </c>
      <c r="K1770" s="287">
        <f>J1770*I1770</f>
        <v>90.855000000000004</v>
      </c>
      <c r="N1770" s="45"/>
      <c r="O1770" s="45"/>
      <c r="P1770" s="45"/>
      <c r="Q1770" s="45"/>
      <c r="R1770" s="45"/>
      <c r="S1770" s="45"/>
      <c r="T1770" s="45"/>
      <c r="U1770" s="45"/>
      <c r="V1770" s="45"/>
      <c r="W1770" s="45"/>
      <c r="X1770" s="45"/>
    </row>
    <row r="1771" spans="1:24" ht="15" customHeight="1" thickTop="1" thickBot="1" x14ac:dyDescent="0.25">
      <c r="A1771" s="45"/>
      <c r="B1771" s="331" t="s">
        <v>535</v>
      </c>
      <c r="C1771" s="344">
        <v>88264</v>
      </c>
      <c r="D1771" s="271" t="s">
        <v>50</v>
      </c>
      <c r="E1771" s="271" t="s">
        <v>541</v>
      </c>
      <c r="F1771" s="312" t="s">
        <v>2641</v>
      </c>
      <c r="G1771" s="293"/>
      <c r="H1771" s="272" t="s">
        <v>533</v>
      </c>
      <c r="I1771" s="321">
        <v>1</v>
      </c>
      <c r="J1771" s="302">
        <f>VLOOKUP(C1771,COMPOSICAO!A:D,4,0)</f>
        <v>38.700000000000003</v>
      </c>
      <c r="K1771" s="289">
        <f>SUM(I1771*J1771)</f>
        <v>38.700000000000003</v>
      </c>
      <c r="N1771" s="45"/>
      <c r="O1771" s="45"/>
      <c r="P1771" s="45"/>
      <c r="Q1771" s="45"/>
      <c r="R1771" s="45"/>
      <c r="S1771" s="45"/>
      <c r="T1771" s="45"/>
      <c r="U1771" s="45"/>
      <c r="V1771" s="45"/>
      <c r="W1771" s="45"/>
      <c r="X1771" s="45"/>
    </row>
    <row r="1772" spans="1:24" ht="15" customHeight="1" thickTop="1" thickBot="1" x14ac:dyDescent="0.25">
      <c r="A1772" s="45"/>
      <c r="B1772" s="331" t="s">
        <v>535</v>
      </c>
      <c r="C1772" s="344">
        <v>88316</v>
      </c>
      <c r="D1772" s="271" t="s">
        <v>50</v>
      </c>
      <c r="E1772" s="271" t="s">
        <v>543</v>
      </c>
      <c r="F1772" s="312" t="s">
        <v>2641</v>
      </c>
      <c r="G1772" s="293"/>
      <c r="H1772" s="272" t="s">
        <v>533</v>
      </c>
      <c r="I1772" s="321">
        <v>0.5</v>
      </c>
      <c r="J1772" s="302">
        <f>VLOOKUP(C1772,COMPOSICAO!A:D,4,0)</f>
        <v>30.51</v>
      </c>
      <c r="K1772" s="289">
        <f>SUM(I1772*J1772)</f>
        <v>15.255000000000001</v>
      </c>
      <c r="N1772" s="45"/>
      <c r="O1772" s="45"/>
      <c r="P1772" s="45"/>
      <c r="Q1772" s="45"/>
      <c r="R1772" s="45"/>
      <c r="S1772" s="45"/>
      <c r="T1772" s="45"/>
      <c r="U1772" s="45"/>
      <c r="V1772" s="45"/>
      <c r="W1772" s="45"/>
      <c r="X1772" s="45"/>
    </row>
    <row r="1773" spans="1:24" ht="15" customHeight="1" thickTop="1" thickBot="1" x14ac:dyDescent="0.25">
      <c r="A1773" s="45"/>
      <c r="B1773" s="332" t="s">
        <v>525</v>
      </c>
      <c r="C1773" s="345">
        <v>13946</v>
      </c>
      <c r="D1773" s="274" t="s">
        <v>42</v>
      </c>
      <c r="E1773" s="274" t="s">
        <v>858</v>
      </c>
      <c r="F1773" s="313" t="s">
        <v>1096</v>
      </c>
      <c r="G1773" s="295"/>
      <c r="H1773" s="275" t="s">
        <v>231</v>
      </c>
      <c r="I1773" s="322">
        <v>1</v>
      </c>
      <c r="J1773" s="290">
        <v>36.9</v>
      </c>
      <c r="K1773" s="290">
        <f>SUM(J1773*I1773)</f>
        <v>36.9</v>
      </c>
      <c r="N1773" s="45"/>
      <c r="O1773" s="45"/>
      <c r="P1773" s="45"/>
      <c r="Q1773" s="45"/>
      <c r="R1773" s="45"/>
      <c r="S1773" s="45"/>
      <c r="T1773" s="45"/>
      <c r="U1773" s="45"/>
      <c r="V1773" s="45"/>
      <c r="W1773" s="45"/>
      <c r="X1773" s="45"/>
    </row>
    <row r="1774" spans="1:24" ht="15" customHeight="1" thickTop="1" thickBot="1" x14ac:dyDescent="0.25">
      <c r="A1774" s="45"/>
      <c r="B1774" s="307"/>
      <c r="C1774" s="307"/>
      <c r="D1774" s="291"/>
      <c r="E1774" s="291"/>
      <c r="F1774" s="307" t="s">
        <v>527</v>
      </c>
      <c r="G1774" s="292"/>
      <c r="H1774" s="291" t="s">
        <v>528</v>
      </c>
      <c r="I1774" s="327">
        <v>0</v>
      </c>
      <c r="J1774" s="296" t="s">
        <v>529</v>
      </c>
      <c r="K1774" s="292"/>
      <c r="N1774" s="45"/>
      <c r="O1774" s="45"/>
      <c r="P1774" s="45"/>
      <c r="Q1774" s="45"/>
      <c r="R1774" s="45"/>
      <c r="S1774" s="45"/>
      <c r="T1774" s="45"/>
      <c r="U1774" s="45"/>
      <c r="V1774" s="45"/>
      <c r="W1774" s="45"/>
      <c r="X1774" s="45"/>
    </row>
    <row r="1775" spans="1:24" ht="15" customHeight="1" thickTop="1" thickBot="1" x14ac:dyDescent="0.25">
      <c r="A1775" s="45"/>
      <c r="B1775" s="307"/>
      <c r="C1775" s="307"/>
      <c r="D1775" s="291"/>
      <c r="E1775" s="291"/>
      <c r="F1775" s="307" t="s">
        <v>530</v>
      </c>
      <c r="G1775" s="292"/>
      <c r="H1775" s="291"/>
      <c r="I1775" s="304" t="s">
        <v>531</v>
      </c>
      <c r="J1775" s="296"/>
      <c r="K1775" s="292"/>
      <c r="N1775" s="45"/>
      <c r="O1775" s="45"/>
      <c r="P1775" s="45"/>
      <c r="Q1775" s="45"/>
      <c r="R1775" s="45"/>
      <c r="S1775" s="45"/>
      <c r="T1775" s="45"/>
      <c r="U1775" s="45"/>
      <c r="V1775" s="45"/>
      <c r="W1775" s="45"/>
      <c r="X1775" s="45"/>
    </row>
    <row r="1776" spans="1:24" ht="15" customHeight="1" x14ac:dyDescent="0.2">
      <c r="A1776" s="45"/>
      <c r="B1776" s="308" t="s">
        <v>1136</v>
      </c>
      <c r="C1776" s="308"/>
      <c r="D1776" s="297"/>
      <c r="E1776" s="297"/>
      <c r="F1776" s="308"/>
      <c r="G1776" s="297"/>
      <c r="H1776" s="297"/>
      <c r="I1776" s="308"/>
      <c r="J1776" s="297"/>
      <c r="K1776" s="297"/>
      <c r="N1776" s="45"/>
      <c r="O1776" s="45"/>
      <c r="P1776" s="45"/>
      <c r="Q1776" s="45"/>
      <c r="R1776" s="45"/>
      <c r="S1776" s="45"/>
      <c r="T1776" s="45"/>
      <c r="U1776" s="45"/>
      <c r="V1776" s="45"/>
      <c r="W1776" s="45"/>
      <c r="X1776" s="45"/>
    </row>
    <row r="1777" spans="1:24" ht="15" customHeight="1" thickBot="1" x14ac:dyDescent="0.25">
      <c r="A1777" s="45"/>
      <c r="B1777" s="304" t="s">
        <v>1221</v>
      </c>
      <c r="C1777" s="304"/>
      <c r="D1777" s="304"/>
      <c r="E1777" s="304"/>
      <c r="F1777" s="304"/>
      <c r="G1777" s="304"/>
      <c r="H1777" s="304"/>
      <c r="I1777" s="304"/>
      <c r="J1777" s="304"/>
      <c r="K1777" s="304"/>
      <c r="N1777" s="45"/>
      <c r="O1777" s="45"/>
      <c r="P1777" s="45"/>
      <c r="Q1777" s="45"/>
      <c r="R1777" s="45"/>
      <c r="S1777" s="45"/>
      <c r="T1777" s="45"/>
      <c r="U1777" s="45"/>
      <c r="V1777" s="45"/>
      <c r="W1777" s="45"/>
      <c r="X1777" s="45"/>
    </row>
    <row r="1778" spans="1:24" ht="15" customHeight="1" thickTop="1" x14ac:dyDescent="0.2">
      <c r="A1778" s="45"/>
      <c r="B1778" s="309"/>
      <c r="C1778" s="309"/>
      <c r="D1778" s="288"/>
      <c r="E1778" s="288"/>
      <c r="F1778" s="314"/>
      <c r="G1778" s="301"/>
      <c r="H1778" s="288"/>
      <c r="I1778" s="309"/>
      <c r="J1778" s="288"/>
      <c r="K1778" s="288"/>
      <c r="N1778" s="45"/>
      <c r="O1778" s="45"/>
      <c r="P1778" s="45"/>
      <c r="Q1778" s="45"/>
      <c r="R1778" s="45"/>
      <c r="S1778" s="45"/>
      <c r="T1778" s="45"/>
      <c r="U1778" s="45"/>
      <c r="V1778" s="45"/>
      <c r="W1778" s="45"/>
      <c r="X1778" s="45"/>
    </row>
    <row r="1779" spans="1:24" ht="15" customHeight="1" thickTop="1" thickBot="1" x14ac:dyDescent="0.25">
      <c r="A1779" s="45"/>
      <c r="B1779" s="329" t="s">
        <v>2602</v>
      </c>
      <c r="C1779" s="319" t="s">
        <v>27</v>
      </c>
      <c r="D1779" s="282" t="s">
        <v>28</v>
      </c>
      <c r="E1779" s="282" t="s">
        <v>29</v>
      </c>
      <c r="F1779" s="310" t="s">
        <v>523</v>
      </c>
      <c r="G1779" s="298"/>
      <c r="H1779" s="283" t="s">
        <v>30</v>
      </c>
      <c r="I1779" s="319" t="s">
        <v>31</v>
      </c>
      <c r="J1779" s="284" t="s">
        <v>32</v>
      </c>
      <c r="K1779" s="284" t="s">
        <v>34</v>
      </c>
      <c r="N1779" s="45"/>
      <c r="O1779" s="45"/>
      <c r="P1779" s="45"/>
      <c r="Q1779" s="45"/>
      <c r="R1779" s="45"/>
      <c r="S1779" s="45"/>
      <c r="T1779" s="45"/>
      <c r="U1779" s="45"/>
      <c r="V1779" s="45"/>
      <c r="W1779" s="45"/>
      <c r="X1779" s="45"/>
    </row>
    <row r="1780" spans="1:24" ht="15" customHeight="1" thickTop="1" thickBot="1" x14ac:dyDescent="0.25">
      <c r="A1780" s="45"/>
      <c r="B1780" s="330" t="s">
        <v>524</v>
      </c>
      <c r="C1780" s="343" t="s">
        <v>982</v>
      </c>
      <c r="D1780" s="285" t="s">
        <v>73</v>
      </c>
      <c r="E1780" s="285" t="s">
        <v>828</v>
      </c>
      <c r="F1780" s="311" t="s">
        <v>539</v>
      </c>
      <c r="G1780" s="294"/>
      <c r="H1780" s="286" t="s">
        <v>52</v>
      </c>
      <c r="I1780" s="320">
        <v>1</v>
      </c>
      <c r="J1780" s="287">
        <f>SUM(K1781:K1783)</f>
        <v>225.085758</v>
      </c>
      <c r="K1780" s="287">
        <f>J1780*I1780</f>
        <v>225.085758</v>
      </c>
      <c r="N1780" s="45"/>
      <c r="O1780" s="45"/>
      <c r="P1780" s="45"/>
      <c r="Q1780" s="45"/>
      <c r="R1780" s="45"/>
      <c r="S1780" s="45"/>
      <c r="T1780" s="45"/>
      <c r="U1780" s="45"/>
      <c r="V1780" s="45"/>
      <c r="W1780" s="45"/>
      <c r="X1780" s="45"/>
    </row>
    <row r="1781" spans="1:24" ht="15" customHeight="1" thickTop="1" thickBot="1" x14ac:dyDescent="0.25">
      <c r="A1781" s="45"/>
      <c r="B1781" s="331" t="s">
        <v>535</v>
      </c>
      <c r="C1781" s="344">
        <v>88247</v>
      </c>
      <c r="D1781" s="271" t="s">
        <v>50</v>
      </c>
      <c r="E1781" s="271" t="s">
        <v>540</v>
      </c>
      <c r="F1781" s="312" t="s">
        <v>2641</v>
      </c>
      <c r="G1781" s="293"/>
      <c r="H1781" s="272" t="s">
        <v>533</v>
      </c>
      <c r="I1781" s="321">
        <v>0.51690000000000003</v>
      </c>
      <c r="J1781" s="302">
        <f>VLOOKUP(C1781,COMPOSICAO!A:D,4,0)</f>
        <v>32.020000000000003</v>
      </c>
      <c r="K1781" s="289">
        <f>SUM(I1781*J1781)</f>
        <v>16.551138000000002</v>
      </c>
      <c r="N1781" s="45"/>
      <c r="O1781" s="45"/>
      <c r="P1781" s="45"/>
      <c r="Q1781" s="45"/>
      <c r="R1781" s="45"/>
      <c r="S1781" s="45"/>
      <c r="T1781" s="45"/>
      <c r="U1781" s="45"/>
      <c r="V1781" s="45"/>
      <c r="W1781" s="45"/>
      <c r="X1781" s="45"/>
    </row>
    <row r="1782" spans="1:24" ht="15" customHeight="1" thickTop="1" thickBot="1" x14ac:dyDescent="0.25">
      <c r="A1782" s="45"/>
      <c r="B1782" s="331" t="s">
        <v>535</v>
      </c>
      <c r="C1782" s="344">
        <v>88264</v>
      </c>
      <c r="D1782" s="271" t="s">
        <v>50</v>
      </c>
      <c r="E1782" s="271" t="s">
        <v>541</v>
      </c>
      <c r="F1782" s="312" t="s">
        <v>2641</v>
      </c>
      <c r="G1782" s="293"/>
      <c r="H1782" s="272" t="s">
        <v>533</v>
      </c>
      <c r="I1782" s="321">
        <v>0.3226</v>
      </c>
      <c r="J1782" s="302">
        <f>VLOOKUP(C1782,COMPOSICAO!A:D,4,0)</f>
        <v>38.700000000000003</v>
      </c>
      <c r="K1782" s="289">
        <f>SUM(I1782*J1782)</f>
        <v>12.484620000000001</v>
      </c>
      <c r="N1782" s="45"/>
      <c r="O1782" s="45"/>
      <c r="P1782" s="45"/>
      <c r="Q1782" s="45"/>
      <c r="R1782" s="45"/>
      <c r="S1782" s="45"/>
      <c r="T1782" s="45"/>
      <c r="U1782" s="45"/>
      <c r="V1782" s="45"/>
      <c r="W1782" s="45"/>
      <c r="X1782" s="45"/>
    </row>
    <row r="1783" spans="1:24" ht="15" customHeight="1" thickTop="1" thickBot="1" x14ac:dyDescent="0.25">
      <c r="A1783" s="45"/>
      <c r="B1783" s="332" t="s">
        <v>525</v>
      </c>
      <c r="C1783" s="345">
        <v>4063</v>
      </c>
      <c r="D1783" s="274" t="s">
        <v>813</v>
      </c>
      <c r="E1783" s="274" t="s">
        <v>859</v>
      </c>
      <c r="F1783" s="313" t="s">
        <v>1096</v>
      </c>
      <c r="G1783" s="295"/>
      <c r="H1783" s="275" t="s">
        <v>231</v>
      </c>
      <c r="I1783" s="322">
        <v>1</v>
      </c>
      <c r="J1783" s="290">
        <v>196.05</v>
      </c>
      <c r="K1783" s="290">
        <f>SUM(J1783*I1783)</f>
        <v>196.05</v>
      </c>
      <c r="N1783" s="45"/>
      <c r="O1783" s="45"/>
      <c r="P1783" s="45"/>
      <c r="Q1783" s="45"/>
      <c r="R1783" s="45"/>
      <c r="S1783" s="45"/>
      <c r="T1783" s="45"/>
      <c r="U1783" s="45"/>
      <c r="V1783" s="45"/>
      <c r="W1783" s="45"/>
      <c r="X1783" s="45"/>
    </row>
    <row r="1784" spans="1:24" ht="15" customHeight="1" thickTop="1" thickBot="1" x14ac:dyDescent="0.25">
      <c r="A1784" s="45"/>
      <c r="B1784" s="307"/>
      <c r="C1784" s="307"/>
      <c r="D1784" s="291"/>
      <c r="E1784" s="291"/>
      <c r="F1784" s="307" t="s">
        <v>527</v>
      </c>
      <c r="G1784" s="292"/>
      <c r="H1784" s="291" t="s">
        <v>528</v>
      </c>
      <c r="I1784" s="323">
        <v>0</v>
      </c>
      <c r="J1784" s="291" t="s">
        <v>529</v>
      </c>
      <c r="K1784" s="292"/>
      <c r="N1784" s="45"/>
      <c r="O1784" s="45"/>
      <c r="P1784" s="45"/>
      <c r="Q1784" s="45"/>
      <c r="R1784" s="45"/>
      <c r="S1784" s="45"/>
      <c r="T1784" s="45"/>
      <c r="U1784" s="45"/>
      <c r="V1784" s="45"/>
      <c r="W1784" s="45"/>
      <c r="X1784" s="45"/>
    </row>
    <row r="1785" spans="1:24" ht="15" customHeight="1" thickTop="1" thickBot="1" x14ac:dyDescent="0.25">
      <c r="A1785" s="45"/>
      <c r="B1785" s="307"/>
      <c r="C1785" s="307"/>
      <c r="D1785" s="291"/>
      <c r="E1785" s="291"/>
      <c r="F1785" s="307" t="s">
        <v>530</v>
      </c>
      <c r="G1785" s="292"/>
      <c r="H1785" s="291"/>
      <c r="I1785" s="304" t="s">
        <v>531</v>
      </c>
      <c r="J1785" s="296"/>
      <c r="K1785" s="292"/>
      <c r="N1785" s="45"/>
      <c r="O1785" s="45"/>
      <c r="P1785" s="45"/>
      <c r="Q1785" s="45"/>
      <c r="R1785" s="45"/>
      <c r="S1785" s="45"/>
      <c r="T1785" s="45"/>
      <c r="U1785" s="45"/>
      <c r="V1785" s="45"/>
      <c r="W1785" s="45"/>
      <c r="X1785" s="45"/>
    </row>
    <row r="1786" spans="1:24" ht="15" customHeight="1" x14ac:dyDescent="0.2">
      <c r="A1786" s="45"/>
      <c r="B1786" s="308" t="s">
        <v>1136</v>
      </c>
      <c r="C1786" s="308"/>
      <c r="D1786" s="297"/>
      <c r="E1786" s="297"/>
      <c r="F1786" s="308"/>
      <c r="G1786" s="297"/>
      <c r="H1786" s="297"/>
      <c r="I1786" s="308"/>
      <c r="J1786" s="297"/>
      <c r="K1786" s="297"/>
      <c r="N1786" s="45"/>
      <c r="O1786" s="45"/>
      <c r="P1786" s="45"/>
      <c r="Q1786" s="45"/>
      <c r="R1786" s="45"/>
      <c r="S1786" s="45"/>
      <c r="T1786" s="45"/>
      <c r="U1786" s="45"/>
      <c r="V1786" s="45"/>
      <c r="W1786" s="45"/>
      <c r="X1786" s="45"/>
    </row>
    <row r="1787" spans="1:24" ht="15" customHeight="1" thickBot="1" x14ac:dyDescent="0.25">
      <c r="A1787" s="45"/>
      <c r="B1787" s="304" t="s">
        <v>1222</v>
      </c>
      <c r="C1787" s="304"/>
      <c r="D1787" s="304"/>
      <c r="E1787" s="304"/>
      <c r="F1787" s="304"/>
      <c r="G1787" s="304"/>
      <c r="H1787" s="304"/>
      <c r="I1787" s="304"/>
      <c r="J1787" s="304"/>
      <c r="K1787" s="304"/>
      <c r="N1787" s="45"/>
      <c r="O1787" s="45"/>
      <c r="P1787" s="45"/>
      <c r="Q1787" s="45"/>
      <c r="R1787" s="45"/>
      <c r="S1787" s="45"/>
      <c r="T1787" s="45"/>
      <c r="U1787" s="45"/>
      <c r="V1787" s="45"/>
      <c r="W1787" s="45"/>
      <c r="X1787" s="45"/>
    </row>
    <row r="1788" spans="1:24" ht="15" customHeight="1" thickTop="1" x14ac:dyDescent="0.2">
      <c r="A1788" s="45"/>
      <c r="B1788" s="309"/>
      <c r="C1788" s="309"/>
      <c r="D1788" s="288"/>
      <c r="E1788" s="288"/>
      <c r="F1788" s="314"/>
      <c r="G1788" s="301"/>
      <c r="H1788" s="288"/>
      <c r="I1788" s="309"/>
      <c r="J1788" s="288"/>
      <c r="K1788" s="288"/>
      <c r="N1788" s="45"/>
      <c r="O1788" s="45"/>
      <c r="P1788" s="45"/>
      <c r="Q1788" s="45"/>
      <c r="R1788" s="45"/>
      <c r="S1788" s="45"/>
      <c r="T1788" s="45"/>
      <c r="U1788" s="45"/>
      <c r="V1788" s="45"/>
      <c r="W1788" s="45"/>
      <c r="X1788" s="45"/>
    </row>
    <row r="1789" spans="1:24" ht="15" customHeight="1" thickTop="1" thickBot="1" x14ac:dyDescent="0.25">
      <c r="A1789" s="45"/>
      <c r="B1789" s="329" t="s">
        <v>2603</v>
      </c>
      <c r="C1789" s="319" t="s">
        <v>27</v>
      </c>
      <c r="D1789" s="282" t="s">
        <v>28</v>
      </c>
      <c r="E1789" s="282" t="s">
        <v>29</v>
      </c>
      <c r="F1789" s="310" t="s">
        <v>523</v>
      </c>
      <c r="G1789" s="298"/>
      <c r="H1789" s="283" t="s">
        <v>30</v>
      </c>
      <c r="I1789" s="319" t="s">
        <v>31</v>
      </c>
      <c r="J1789" s="284" t="s">
        <v>32</v>
      </c>
      <c r="K1789" s="284" t="s">
        <v>34</v>
      </c>
      <c r="N1789" s="45"/>
      <c r="O1789" s="45"/>
      <c r="P1789" s="45"/>
      <c r="Q1789" s="45"/>
      <c r="R1789" s="45"/>
      <c r="S1789" s="45"/>
      <c r="T1789" s="45"/>
      <c r="U1789" s="45"/>
      <c r="V1789" s="45"/>
      <c r="W1789" s="45"/>
      <c r="X1789" s="45"/>
    </row>
    <row r="1790" spans="1:24" ht="15" customHeight="1" thickTop="1" thickBot="1" x14ac:dyDescent="0.25">
      <c r="A1790" s="45"/>
      <c r="B1790" s="330" t="s">
        <v>524</v>
      </c>
      <c r="C1790" s="343" t="s">
        <v>2604</v>
      </c>
      <c r="D1790" s="285" t="s">
        <v>73</v>
      </c>
      <c r="E1790" s="285" t="s">
        <v>2605</v>
      </c>
      <c r="F1790" s="311" t="s">
        <v>539</v>
      </c>
      <c r="G1790" s="294"/>
      <c r="H1790" s="286" t="s">
        <v>52</v>
      </c>
      <c r="I1790" s="320">
        <v>1</v>
      </c>
      <c r="J1790" s="287">
        <f>SUM(K1791:K1793)</f>
        <v>234.53427199999999</v>
      </c>
      <c r="K1790" s="287">
        <f>J1790*I1790</f>
        <v>234.53427199999999</v>
      </c>
      <c r="N1790" s="45"/>
      <c r="O1790" s="45"/>
      <c r="P1790" s="45"/>
      <c r="Q1790" s="45"/>
      <c r="R1790" s="45"/>
      <c r="S1790" s="45"/>
      <c r="T1790" s="45"/>
      <c r="U1790" s="45"/>
      <c r="V1790" s="45"/>
      <c r="W1790" s="45"/>
      <c r="X1790" s="45"/>
    </row>
    <row r="1791" spans="1:24" ht="15" customHeight="1" thickTop="1" thickBot="1" x14ac:dyDescent="0.25">
      <c r="A1791" s="45"/>
      <c r="B1791" s="331" t="s">
        <v>535</v>
      </c>
      <c r="C1791" s="344">
        <v>88247</v>
      </c>
      <c r="D1791" s="271" t="s">
        <v>50</v>
      </c>
      <c r="E1791" s="271" t="s">
        <v>540</v>
      </c>
      <c r="F1791" s="312" t="s">
        <v>2641</v>
      </c>
      <c r="G1791" s="293"/>
      <c r="H1791" s="272" t="s">
        <v>533</v>
      </c>
      <c r="I1791" s="321">
        <v>0.3226</v>
      </c>
      <c r="J1791" s="302">
        <f>VLOOKUP(C1791,COMPOSICAO!A:D,4,0)</f>
        <v>32.020000000000003</v>
      </c>
      <c r="K1791" s="289">
        <f>SUM(I1791*J1791)</f>
        <v>10.329652000000001</v>
      </c>
      <c r="N1791" s="45"/>
      <c r="O1791" s="45"/>
      <c r="P1791" s="45"/>
      <c r="Q1791" s="45"/>
      <c r="R1791" s="45"/>
      <c r="S1791" s="45"/>
      <c r="T1791" s="45"/>
      <c r="U1791" s="45"/>
      <c r="V1791" s="45"/>
      <c r="W1791" s="45"/>
      <c r="X1791" s="45"/>
    </row>
    <row r="1792" spans="1:24" ht="15" customHeight="1" thickTop="1" thickBot="1" x14ac:dyDescent="0.25">
      <c r="A1792" s="45"/>
      <c r="B1792" s="331" t="s">
        <v>535</v>
      </c>
      <c r="C1792" s="344">
        <v>88264</v>
      </c>
      <c r="D1792" s="271" t="s">
        <v>50</v>
      </c>
      <c r="E1792" s="271" t="s">
        <v>541</v>
      </c>
      <c r="F1792" s="312" t="s">
        <v>2641</v>
      </c>
      <c r="G1792" s="293"/>
      <c r="H1792" s="272" t="s">
        <v>533</v>
      </c>
      <c r="I1792" s="321">
        <v>0.3226</v>
      </c>
      <c r="J1792" s="302">
        <f>VLOOKUP(C1792,COMPOSICAO!A:D,4,0)</f>
        <v>38.700000000000003</v>
      </c>
      <c r="K1792" s="289">
        <f>SUM(I1792*J1792)</f>
        <v>12.484620000000001</v>
      </c>
      <c r="N1792" s="45"/>
      <c r="O1792" s="45"/>
      <c r="P1792" s="45"/>
      <c r="Q1792" s="45"/>
      <c r="R1792" s="45"/>
      <c r="S1792" s="45"/>
      <c r="T1792" s="45"/>
      <c r="U1792" s="45"/>
      <c r="V1792" s="45"/>
      <c r="W1792" s="45"/>
      <c r="X1792" s="45"/>
    </row>
    <row r="1793" spans="1:24" ht="15" customHeight="1" thickTop="1" thickBot="1" x14ac:dyDescent="0.25">
      <c r="A1793" s="45"/>
      <c r="B1793" s="332" t="s">
        <v>525</v>
      </c>
      <c r="C1793" s="345">
        <v>4062</v>
      </c>
      <c r="D1793" s="274" t="s">
        <v>813</v>
      </c>
      <c r="E1793" s="274" t="s">
        <v>2747</v>
      </c>
      <c r="F1793" s="313" t="s">
        <v>1096</v>
      </c>
      <c r="G1793" s="295"/>
      <c r="H1793" s="275" t="s">
        <v>231</v>
      </c>
      <c r="I1793" s="322">
        <v>1</v>
      </c>
      <c r="J1793" s="290">
        <v>211.72</v>
      </c>
      <c r="K1793" s="290">
        <f>SUM(J1793*I1793)</f>
        <v>211.72</v>
      </c>
      <c r="N1793" s="45"/>
      <c r="O1793" s="45"/>
      <c r="P1793" s="45"/>
      <c r="Q1793" s="45"/>
      <c r="R1793" s="45"/>
      <c r="S1793" s="45"/>
      <c r="T1793" s="45"/>
      <c r="U1793" s="45"/>
      <c r="V1793" s="45"/>
      <c r="W1793" s="45"/>
      <c r="X1793" s="45"/>
    </row>
    <row r="1794" spans="1:24" ht="15" customHeight="1" thickTop="1" thickBot="1" x14ac:dyDescent="0.25">
      <c r="A1794" s="45"/>
      <c r="B1794" s="307"/>
      <c r="C1794" s="307"/>
      <c r="D1794" s="291"/>
      <c r="E1794" s="291"/>
      <c r="F1794" s="307" t="s">
        <v>527</v>
      </c>
      <c r="G1794" s="292"/>
      <c r="H1794" s="291" t="s">
        <v>528</v>
      </c>
      <c r="I1794" s="327">
        <v>0</v>
      </c>
      <c r="J1794" s="296" t="s">
        <v>529</v>
      </c>
      <c r="K1794" s="292"/>
      <c r="N1794" s="45"/>
      <c r="O1794" s="45"/>
      <c r="P1794" s="45"/>
      <c r="Q1794" s="45"/>
      <c r="R1794" s="45"/>
      <c r="S1794" s="45"/>
      <c r="T1794" s="45"/>
      <c r="U1794" s="45"/>
      <c r="V1794" s="45"/>
      <c r="W1794" s="45"/>
      <c r="X1794" s="45"/>
    </row>
    <row r="1795" spans="1:24" ht="15" customHeight="1" thickTop="1" thickBot="1" x14ac:dyDescent="0.25">
      <c r="A1795" s="45"/>
      <c r="B1795" s="307"/>
      <c r="C1795" s="307"/>
      <c r="D1795" s="291"/>
      <c r="E1795" s="291"/>
      <c r="F1795" s="307" t="s">
        <v>530</v>
      </c>
      <c r="G1795" s="292"/>
      <c r="H1795" s="291"/>
      <c r="I1795" s="304" t="s">
        <v>531</v>
      </c>
      <c r="J1795" s="296"/>
      <c r="K1795" s="292"/>
      <c r="N1795" s="45"/>
      <c r="O1795" s="45"/>
      <c r="P1795" s="45"/>
      <c r="Q1795" s="45"/>
      <c r="R1795" s="45"/>
      <c r="S1795" s="45"/>
      <c r="T1795" s="45"/>
      <c r="U1795" s="45"/>
      <c r="V1795" s="45"/>
      <c r="W1795" s="45"/>
      <c r="X1795" s="45"/>
    </row>
    <row r="1796" spans="1:24" ht="15" customHeight="1" x14ac:dyDescent="0.2">
      <c r="A1796" s="45"/>
      <c r="B1796" s="308" t="s">
        <v>1136</v>
      </c>
      <c r="C1796" s="308"/>
      <c r="D1796" s="297"/>
      <c r="E1796" s="297"/>
      <c r="F1796" s="308"/>
      <c r="G1796" s="297"/>
      <c r="H1796" s="297"/>
      <c r="I1796" s="308"/>
      <c r="J1796" s="297"/>
      <c r="K1796" s="297"/>
      <c r="N1796" s="45"/>
      <c r="O1796" s="45"/>
      <c r="P1796" s="45"/>
      <c r="Q1796" s="45"/>
      <c r="R1796" s="45"/>
      <c r="S1796" s="45"/>
      <c r="T1796" s="45"/>
      <c r="U1796" s="45"/>
      <c r="V1796" s="45"/>
      <c r="W1796" s="45"/>
      <c r="X1796" s="45"/>
    </row>
    <row r="1797" spans="1:24" ht="15" customHeight="1" thickBot="1" x14ac:dyDescent="0.25">
      <c r="A1797" s="45"/>
      <c r="B1797" s="304" t="s">
        <v>2820</v>
      </c>
      <c r="C1797" s="304"/>
      <c r="D1797" s="304"/>
      <c r="E1797" s="304"/>
      <c r="F1797" s="304"/>
      <c r="G1797" s="304"/>
      <c r="H1797" s="304"/>
      <c r="I1797" s="304"/>
      <c r="J1797" s="304"/>
      <c r="K1797" s="304"/>
      <c r="N1797" s="45"/>
      <c r="O1797" s="45"/>
      <c r="P1797" s="45"/>
      <c r="Q1797" s="45"/>
      <c r="R1797" s="45"/>
      <c r="S1797" s="45"/>
      <c r="T1797" s="45"/>
      <c r="U1797" s="45"/>
      <c r="V1797" s="45"/>
      <c r="W1797" s="45"/>
      <c r="X1797" s="45"/>
    </row>
    <row r="1798" spans="1:24" ht="15" customHeight="1" thickTop="1" x14ac:dyDescent="0.2">
      <c r="A1798" s="45"/>
      <c r="B1798" s="309"/>
      <c r="C1798" s="309"/>
      <c r="D1798" s="288"/>
      <c r="E1798" s="288"/>
      <c r="F1798" s="314"/>
      <c r="G1798" s="301"/>
      <c r="H1798" s="288"/>
      <c r="I1798" s="309"/>
      <c r="J1798" s="288"/>
      <c r="K1798" s="288"/>
      <c r="N1798" s="45"/>
      <c r="O1798" s="45"/>
      <c r="P1798" s="45"/>
      <c r="Q1798" s="45"/>
      <c r="R1798" s="45"/>
      <c r="S1798" s="45"/>
      <c r="T1798" s="45"/>
      <c r="U1798" s="45"/>
      <c r="V1798" s="45"/>
      <c r="W1798" s="45"/>
      <c r="X1798" s="45"/>
    </row>
    <row r="1799" spans="1:24" ht="15" customHeight="1" thickTop="1" thickBot="1" x14ac:dyDescent="0.25">
      <c r="A1799" s="45"/>
      <c r="B1799" s="329" t="s">
        <v>2606</v>
      </c>
      <c r="C1799" s="319" t="s">
        <v>27</v>
      </c>
      <c r="D1799" s="282" t="s">
        <v>28</v>
      </c>
      <c r="E1799" s="282" t="s">
        <v>29</v>
      </c>
      <c r="F1799" s="310" t="s">
        <v>523</v>
      </c>
      <c r="G1799" s="298"/>
      <c r="H1799" s="283" t="s">
        <v>30</v>
      </c>
      <c r="I1799" s="319" t="s">
        <v>31</v>
      </c>
      <c r="J1799" s="284" t="s">
        <v>32</v>
      </c>
      <c r="K1799" s="284" t="s">
        <v>34</v>
      </c>
      <c r="N1799" s="45"/>
      <c r="O1799" s="45"/>
      <c r="P1799" s="45"/>
      <c r="Q1799" s="45"/>
      <c r="R1799" s="45"/>
      <c r="S1799" s="45"/>
      <c r="T1799" s="45"/>
      <c r="U1799" s="45"/>
      <c r="V1799" s="45"/>
      <c r="W1799" s="45"/>
      <c r="X1799" s="45"/>
    </row>
    <row r="1800" spans="1:24" ht="15" customHeight="1" thickTop="1" thickBot="1" x14ac:dyDescent="0.25">
      <c r="A1800" s="45"/>
      <c r="B1800" s="330" t="s">
        <v>524</v>
      </c>
      <c r="C1800" s="343" t="s">
        <v>2607</v>
      </c>
      <c r="D1800" s="285" t="s">
        <v>73</v>
      </c>
      <c r="E1800" s="285" t="s">
        <v>2608</v>
      </c>
      <c r="F1800" s="311" t="s">
        <v>539</v>
      </c>
      <c r="G1800" s="294"/>
      <c r="H1800" s="286" t="s">
        <v>52</v>
      </c>
      <c r="I1800" s="320">
        <v>1</v>
      </c>
      <c r="J1800" s="287">
        <f>SUM(K1801:K1803)</f>
        <v>132.48358000000002</v>
      </c>
      <c r="K1800" s="287">
        <f>J1800*I1800</f>
        <v>132.48358000000002</v>
      </c>
      <c r="N1800" s="45"/>
      <c r="O1800" s="45"/>
      <c r="P1800" s="45"/>
      <c r="Q1800" s="45"/>
      <c r="R1800" s="45"/>
      <c r="S1800" s="45"/>
      <c r="T1800" s="45"/>
      <c r="U1800" s="45"/>
      <c r="V1800" s="45"/>
      <c r="W1800" s="45"/>
      <c r="X1800" s="45"/>
    </row>
    <row r="1801" spans="1:24" ht="15" customHeight="1" thickTop="1" thickBot="1" x14ac:dyDescent="0.25">
      <c r="A1801" s="45"/>
      <c r="B1801" s="331" t="s">
        <v>535</v>
      </c>
      <c r="C1801" s="344">
        <v>88264</v>
      </c>
      <c r="D1801" s="271" t="s">
        <v>50</v>
      </c>
      <c r="E1801" s="271" t="s">
        <v>541</v>
      </c>
      <c r="F1801" s="312" t="s">
        <v>2641</v>
      </c>
      <c r="G1801" s="293"/>
      <c r="H1801" s="272" t="s">
        <v>533</v>
      </c>
      <c r="I1801" s="321">
        <v>1.3149999999999999</v>
      </c>
      <c r="J1801" s="302">
        <f>VLOOKUP(C1801,COMPOSICAO!A:D,4,0)</f>
        <v>38.700000000000003</v>
      </c>
      <c r="K1801" s="289">
        <f>SUM(I1801*J1801)</f>
        <v>50.890500000000003</v>
      </c>
      <c r="N1801" s="45"/>
      <c r="O1801" s="45"/>
      <c r="P1801" s="45"/>
      <c r="Q1801" s="45"/>
      <c r="R1801" s="45"/>
      <c r="S1801" s="45"/>
      <c r="T1801" s="45"/>
      <c r="U1801" s="45"/>
      <c r="V1801" s="45"/>
      <c r="W1801" s="45"/>
      <c r="X1801" s="45"/>
    </row>
    <row r="1802" spans="1:24" ht="15" customHeight="1" thickTop="1" thickBot="1" x14ac:dyDescent="0.25">
      <c r="A1802" s="45"/>
      <c r="B1802" s="331" t="s">
        <v>535</v>
      </c>
      <c r="C1802" s="344">
        <v>88247</v>
      </c>
      <c r="D1802" s="271" t="s">
        <v>50</v>
      </c>
      <c r="E1802" s="271" t="s">
        <v>540</v>
      </c>
      <c r="F1802" s="312" t="s">
        <v>2641</v>
      </c>
      <c r="G1802" s="293"/>
      <c r="H1802" s="272" t="s">
        <v>533</v>
      </c>
      <c r="I1802" s="321">
        <v>1.754</v>
      </c>
      <c r="J1802" s="302">
        <f>VLOOKUP(C1802,COMPOSICAO!A:D,4,0)</f>
        <v>32.020000000000003</v>
      </c>
      <c r="K1802" s="289">
        <f>SUM(I1802*J1802)</f>
        <v>56.163080000000008</v>
      </c>
      <c r="N1802" s="45"/>
      <c r="O1802" s="45"/>
      <c r="P1802" s="45"/>
      <c r="Q1802" s="45"/>
      <c r="R1802" s="45"/>
      <c r="S1802" s="45"/>
      <c r="T1802" s="45"/>
      <c r="U1802" s="45"/>
      <c r="V1802" s="45"/>
      <c r="W1802" s="45"/>
      <c r="X1802" s="45"/>
    </row>
    <row r="1803" spans="1:24" ht="15" customHeight="1" thickTop="1" thickBot="1" x14ac:dyDescent="0.25">
      <c r="A1803" s="45"/>
      <c r="B1803" s="332" t="s">
        <v>525</v>
      </c>
      <c r="C1803" s="345">
        <v>9551</v>
      </c>
      <c r="D1803" s="274" t="s">
        <v>46</v>
      </c>
      <c r="E1803" s="274" t="s">
        <v>2748</v>
      </c>
      <c r="F1803" s="313" t="s">
        <v>1096</v>
      </c>
      <c r="G1803" s="295"/>
      <c r="H1803" s="275" t="s">
        <v>52</v>
      </c>
      <c r="I1803" s="322">
        <v>1</v>
      </c>
      <c r="J1803" s="290">
        <v>25.43</v>
      </c>
      <c r="K1803" s="290">
        <f>SUM(J1803*I1803)</f>
        <v>25.43</v>
      </c>
      <c r="N1803" s="45"/>
      <c r="O1803" s="45"/>
      <c r="P1803" s="45"/>
      <c r="Q1803" s="45"/>
      <c r="R1803" s="45"/>
      <c r="S1803" s="45"/>
      <c r="T1803" s="45"/>
      <c r="U1803" s="45"/>
      <c r="V1803" s="45"/>
      <c r="W1803" s="45"/>
      <c r="X1803" s="45"/>
    </row>
    <row r="1804" spans="1:24" ht="15" customHeight="1" thickTop="1" thickBot="1" x14ac:dyDescent="0.25">
      <c r="A1804" s="45"/>
      <c r="B1804" s="307"/>
      <c r="C1804" s="307"/>
      <c r="D1804" s="291"/>
      <c r="E1804" s="291"/>
      <c r="F1804" s="307" t="s">
        <v>527</v>
      </c>
      <c r="G1804" s="292"/>
      <c r="H1804" s="291" t="s">
        <v>528</v>
      </c>
      <c r="I1804" s="323">
        <v>0</v>
      </c>
      <c r="J1804" s="291" t="s">
        <v>529</v>
      </c>
      <c r="K1804" s="292"/>
      <c r="N1804" s="45"/>
      <c r="O1804" s="45"/>
      <c r="P1804" s="45"/>
      <c r="Q1804" s="45"/>
      <c r="R1804" s="45"/>
      <c r="S1804" s="45"/>
      <c r="T1804" s="45"/>
      <c r="U1804" s="45"/>
      <c r="V1804" s="45"/>
      <c r="W1804" s="45"/>
      <c r="X1804" s="45"/>
    </row>
    <row r="1805" spans="1:24" ht="15" customHeight="1" thickTop="1" thickBot="1" x14ac:dyDescent="0.25">
      <c r="A1805" s="45"/>
      <c r="B1805" s="307"/>
      <c r="C1805" s="307"/>
      <c r="D1805" s="291"/>
      <c r="E1805" s="291"/>
      <c r="F1805" s="307" t="s">
        <v>530</v>
      </c>
      <c r="G1805" s="292"/>
      <c r="H1805" s="291"/>
      <c r="I1805" s="304" t="s">
        <v>531</v>
      </c>
      <c r="J1805" s="296"/>
      <c r="K1805" s="292"/>
      <c r="N1805" s="45"/>
      <c r="O1805" s="45"/>
      <c r="P1805" s="45"/>
      <c r="Q1805" s="45"/>
      <c r="R1805" s="45"/>
      <c r="S1805" s="45"/>
      <c r="T1805" s="45"/>
      <c r="U1805" s="45"/>
      <c r="V1805" s="45"/>
      <c r="W1805" s="45"/>
      <c r="X1805" s="45"/>
    </row>
    <row r="1806" spans="1:24" ht="15" customHeight="1" x14ac:dyDescent="0.2">
      <c r="A1806" s="45"/>
      <c r="B1806" s="308" t="s">
        <v>1136</v>
      </c>
      <c r="C1806" s="308"/>
      <c r="D1806" s="297"/>
      <c r="E1806" s="297"/>
      <c r="F1806" s="308"/>
      <c r="G1806" s="297"/>
      <c r="H1806" s="297"/>
      <c r="I1806" s="308"/>
      <c r="J1806" s="297"/>
      <c r="K1806" s="297"/>
      <c r="N1806" s="45"/>
      <c r="O1806" s="45"/>
      <c r="P1806" s="45"/>
      <c r="Q1806" s="45"/>
      <c r="R1806" s="45"/>
      <c r="S1806" s="45"/>
      <c r="T1806" s="45"/>
      <c r="U1806" s="45"/>
      <c r="V1806" s="45"/>
      <c r="W1806" s="45"/>
      <c r="X1806" s="45"/>
    </row>
    <row r="1807" spans="1:24" ht="15" customHeight="1" thickBot="1" x14ac:dyDescent="0.25">
      <c r="A1807" s="45"/>
      <c r="B1807" s="304" t="s">
        <v>2821</v>
      </c>
      <c r="C1807" s="304"/>
      <c r="D1807" s="304"/>
      <c r="E1807" s="304"/>
      <c r="F1807" s="304"/>
      <c r="G1807" s="304"/>
      <c r="H1807" s="304"/>
      <c r="I1807" s="304"/>
      <c r="J1807" s="304"/>
      <c r="K1807" s="304"/>
      <c r="N1807" s="45"/>
      <c r="O1807" s="45"/>
      <c r="P1807" s="45"/>
      <c r="Q1807" s="45"/>
      <c r="R1807" s="45"/>
      <c r="S1807" s="45"/>
      <c r="T1807" s="45"/>
      <c r="U1807" s="45"/>
      <c r="V1807" s="45"/>
      <c r="W1807" s="45"/>
      <c r="X1807" s="45"/>
    </row>
    <row r="1808" spans="1:24" ht="15" customHeight="1" thickTop="1" x14ac:dyDescent="0.2">
      <c r="A1808" s="45"/>
      <c r="B1808" s="309"/>
      <c r="C1808" s="309"/>
      <c r="D1808" s="288"/>
      <c r="E1808" s="288"/>
      <c r="F1808" s="314"/>
      <c r="G1808" s="301"/>
      <c r="H1808" s="288"/>
      <c r="I1808" s="309"/>
      <c r="J1808" s="288"/>
      <c r="K1808" s="288"/>
      <c r="N1808" s="45"/>
      <c r="O1808" s="45"/>
      <c r="P1808" s="45"/>
      <c r="Q1808" s="45"/>
      <c r="R1808" s="45"/>
      <c r="S1808" s="45"/>
      <c r="T1808" s="45"/>
      <c r="U1808" s="45"/>
      <c r="V1808" s="45"/>
      <c r="W1808" s="45"/>
      <c r="X1808" s="45"/>
    </row>
    <row r="1809" spans="1:24" ht="15" customHeight="1" thickTop="1" thickBot="1" x14ac:dyDescent="0.25">
      <c r="A1809" s="45"/>
      <c r="B1809" s="329" t="s">
        <v>2612</v>
      </c>
      <c r="C1809" s="319" t="s">
        <v>27</v>
      </c>
      <c r="D1809" s="282" t="s">
        <v>28</v>
      </c>
      <c r="E1809" s="282" t="s">
        <v>29</v>
      </c>
      <c r="F1809" s="310" t="s">
        <v>523</v>
      </c>
      <c r="G1809" s="298"/>
      <c r="H1809" s="283" t="s">
        <v>30</v>
      </c>
      <c r="I1809" s="319" t="s">
        <v>31</v>
      </c>
      <c r="J1809" s="284" t="s">
        <v>32</v>
      </c>
      <c r="K1809" s="284" t="s">
        <v>34</v>
      </c>
      <c r="N1809" s="45"/>
      <c r="O1809" s="45"/>
      <c r="P1809" s="45"/>
      <c r="Q1809" s="45"/>
      <c r="R1809" s="45"/>
      <c r="S1809" s="45"/>
      <c r="T1809" s="45"/>
      <c r="U1809" s="45"/>
      <c r="V1809" s="45"/>
      <c r="W1809" s="45"/>
      <c r="X1809" s="45"/>
    </row>
    <row r="1810" spans="1:24" ht="15" customHeight="1" thickTop="1" thickBot="1" x14ac:dyDescent="0.25">
      <c r="A1810" s="45"/>
      <c r="B1810" s="330" t="s">
        <v>524</v>
      </c>
      <c r="C1810" s="343" t="s">
        <v>17576</v>
      </c>
      <c r="D1810" s="285" t="s">
        <v>73</v>
      </c>
      <c r="E1810" s="285" t="s">
        <v>2381</v>
      </c>
      <c r="F1810" s="311" t="s">
        <v>539</v>
      </c>
      <c r="G1810" s="294"/>
      <c r="H1810" s="286" t="s">
        <v>52</v>
      </c>
      <c r="I1810" s="326">
        <v>1</v>
      </c>
      <c r="J1810" s="287">
        <f>SUM(K1811:K1813)</f>
        <v>34.605000000000004</v>
      </c>
      <c r="K1810" s="287">
        <f>J1810*I1810</f>
        <v>34.605000000000004</v>
      </c>
      <c r="N1810" s="45"/>
      <c r="O1810" s="45"/>
      <c r="P1810" s="45"/>
      <c r="Q1810" s="45"/>
      <c r="R1810" s="45"/>
      <c r="S1810" s="45"/>
      <c r="T1810" s="45"/>
      <c r="U1810" s="45"/>
      <c r="V1810" s="45"/>
      <c r="W1810" s="45"/>
      <c r="X1810" s="45"/>
    </row>
    <row r="1811" spans="1:24" ht="15" customHeight="1" thickTop="1" thickBot="1" x14ac:dyDescent="0.25">
      <c r="A1811" s="45"/>
      <c r="B1811" s="331" t="s">
        <v>535</v>
      </c>
      <c r="C1811" s="344">
        <v>88316</v>
      </c>
      <c r="D1811" s="271" t="s">
        <v>50</v>
      </c>
      <c r="E1811" s="271" t="s">
        <v>543</v>
      </c>
      <c r="F1811" s="312" t="s">
        <v>2641</v>
      </c>
      <c r="G1811" s="293"/>
      <c r="H1811" s="272" t="s">
        <v>533</v>
      </c>
      <c r="I1811" s="321">
        <v>0.5</v>
      </c>
      <c r="J1811" s="302">
        <f>VLOOKUP(C1811,COMPOSICAO!A:D,4,0)</f>
        <v>30.51</v>
      </c>
      <c r="K1811" s="289">
        <f>SUM(I1811*J1811)</f>
        <v>15.255000000000001</v>
      </c>
      <c r="N1811" s="45"/>
      <c r="O1811" s="45"/>
      <c r="P1811" s="45"/>
      <c r="Q1811" s="45"/>
      <c r="R1811" s="45"/>
      <c r="S1811" s="45"/>
      <c r="T1811" s="45"/>
      <c r="U1811" s="45"/>
      <c r="V1811" s="45"/>
      <c r="W1811" s="45"/>
      <c r="X1811" s="45"/>
    </row>
    <row r="1812" spans="1:24" ht="15" customHeight="1" thickTop="1" thickBot="1" x14ac:dyDescent="0.25">
      <c r="A1812" s="45"/>
      <c r="B1812" s="331" t="s">
        <v>535</v>
      </c>
      <c r="C1812" s="344">
        <v>88264</v>
      </c>
      <c r="D1812" s="271" t="s">
        <v>50</v>
      </c>
      <c r="E1812" s="271" t="s">
        <v>541</v>
      </c>
      <c r="F1812" s="312" t="s">
        <v>2641</v>
      </c>
      <c r="G1812" s="293"/>
      <c r="H1812" s="272" t="s">
        <v>533</v>
      </c>
      <c r="I1812" s="321">
        <v>0.5</v>
      </c>
      <c r="J1812" s="302">
        <f>VLOOKUP(C1812,COMPOSICAO!A:D,4,0)</f>
        <v>38.700000000000003</v>
      </c>
      <c r="K1812" s="289">
        <f>SUM(I1812*J1812)</f>
        <v>19.350000000000001</v>
      </c>
      <c r="N1812" s="45"/>
      <c r="O1812" s="45"/>
      <c r="P1812" s="45"/>
      <c r="Q1812" s="45"/>
      <c r="R1812" s="45"/>
      <c r="S1812" s="45"/>
      <c r="T1812" s="45"/>
      <c r="U1812" s="45"/>
      <c r="V1812" s="45"/>
      <c r="W1812" s="45"/>
      <c r="X1812" s="45"/>
    </row>
    <row r="1813" spans="1:24" ht="15" customHeight="1" thickTop="1" thickBot="1" x14ac:dyDescent="0.25">
      <c r="A1813" s="45"/>
      <c r="B1813" s="332" t="s">
        <v>525</v>
      </c>
      <c r="C1813" s="345">
        <v>14876</v>
      </c>
      <c r="D1813" s="274" t="s">
        <v>215</v>
      </c>
      <c r="E1813" s="274" t="s">
        <v>2427</v>
      </c>
      <c r="F1813" s="313" t="s">
        <v>1096</v>
      </c>
      <c r="G1813" s="295"/>
      <c r="H1813" s="275" t="s">
        <v>52</v>
      </c>
      <c r="I1813" s="322">
        <v>1</v>
      </c>
      <c r="J1813" s="290"/>
      <c r="K1813" s="290">
        <f>SUM(J1813*I1813)</f>
        <v>0</v>
      </c>
      <c r="N1813" s="45"/>
      <c r="O1813" s="45"/>
      <c r="P1813" s="45"/>
      <c r="Q1813" s="45"/>
      <c r="R1813" s="45"/>
      <c r="S1813" s="45"/>
      <c r="T1813" s="45"/>
      <c r="U1813" s="45"/>
      <c r="V1813" s="45"/>
      <c r="W1813" s="45"/>
      <c r="X1813" s="45"/>
    </row>
    <row r="1814" spans="1:24" ht="15" customHeight="1" thickTop="1" thickBot="1" x14ac:dyDescent="0.25">
      <c r="A1814" s="45"/>
      <c r="B1814" s="307"/>
      <c r="C1814" s="307"/>
      <c r="D1814" s="291"/>
      <c r="E1814" s="291"/>
      <c r="F1814" s="304" t="s">
        <v>527</v>
      </c>
      <c r="G1814" s="300"/>
      <c r="H1814" s="291" t="s">
        <v>528</v>
      </c>
      <c r="I1814" s="327">
        <v>0</v>
      </c>
      <c r="J1814" s="296" t="s">
        <v>529</v>
      </c>
      <c r="K1814" s="292"/>
      <c r="N1814" s="45"/>
      <c r="O1814" s="45"/>
      <c r="P1814" s="45"/>
      <c r="Q1814" s="45"/>
      <c r="R1814" s="45"/>
      <c r="S1814" s="45"/>
      <c r="T1814" s="45"/>
      <c r="U1814" s="45"/>
      <c r="V1814" s="45"/>
      <c r="W1814" s="45"/>
      <c r="X1814" s="45"/>
    </row>
    <row r="1815" spans="1:24" ht="15" customHeight="1" thickTop="1" thickBot="1" x14ac:dyDescent="0.25">
      <c r="A1815" s="45"/>
      <c r="B1815" s="307"/>
      <c r="C1815" s="307"/>
      <c r="D1815" s="291"/>
      <c r="E1815" s="291"/>
      <c r="F1815" s="304" t="s">
        <v>530</v>
      </c>
      <c r="G1815" s="300"/>
      <c r="H1815" s="291"/>
      <c r="I1815" s="304" t="s">
        <v>531</v>
      </c>
      <c r="J1815" s="296"/>
      <c r="K1815" s="292"/>
      <c r="N1815" s="45"/>
      <c r="O1815" s="45"/>
      <c r="P1815" s="45"/>
      <c r="Q1815" s="45"/>
      <c r="R1815" s="45"/>
      <c r="S1815" s="45"/>
      <c r="T1815" s="45"/>
      <c r="U1815" s="45"/>
      <c r="V1815" s="45"/>
      <c r="W1815" s="45"/>
      <c r="X1815" s="45"/>
    </row>
    <row r="1816" spans="1:24" ht="15" customHeight="1" x14ac:dyDescent="0.2">
      <c r="A1816" s="45"/>
      <c r="B1816" s="308" t="s">
        <v>1136</v>
      </c>
      <c r="C1816" s="308"/>
      <c r="D1816" s="297"/>
      <c r="E1816" s="297"/>
      <c r="F1816" s="308"/>
      <c r="G1816" s="297"/>
      <c r="H1816" s="297"/>
      <c r="I1816" s="308"/>
      <c r="J1816" s="297"/>
      <c r="K1816" s="297"/>
      <c r="N1816" s="45"/>
      <c r="O1816" s="45"/>
      <c r="P1816" s="45"/>
      <c r="Q1816" s="45"/>
      <c r="R1816" s="45"/>
      <c r="S1816" s="45"/>
      <c r="T1816" s="45"/>
      <c r="U1816" s="45"/>
      <c r="V1816" s="45"/>
      <c r="W1816" s="45"/>
      <c r="X1816" s="45"/>
    </row>
    <row r="1817" spans="1:24" ht="15" customHeight="1" thickBot="1" x14ac:dyDescent="0.25">
      <c r="A1817" s="45"/>
      <c r="B1817" s="304" t="s">
        <v>2428</v>
      </c>
      <c r="C1817" s="304"/>
      <c r="D1817" s="304"/>
      <c r="E1817" s="304"/>
      <c r="F1817" s="304"/>
      <c r="G1817" s="304"/>
      <c r="H1817" s="304"/>
      <c r="I1817" s="304"/>
      <c r="J1817" s="304"/>
      <c r="K1817" s="304"/>
      <c r="N1817" s="45"/>
      <c r="O1817" s="45"/>
      <c r="P1817" s="45"/>
      <c r="Q1817" s="45"/>
      <c r="R1817" s="45"/>
      <c r="S1817" s="45"/>
      <c r="T1817" s="45"/>
      <c r="U1817" s="45"/>
      <c r="V1817" s="45"/>
      <c r="W1817" s="45"/>
      <c r="X1817" s="45"/>
    </row>
    <row r="1818" spans="1:24" ht="15" customHeight="1" thickTop="1" x14ac:dyDescent="0.2">
      <c r="A1818" s="45"/>
      <c r="B1818" s="309"/>
      <c r="C1818" s="309"/>
      <c r="D1818" s="288"/>
      <c r="E1818" s="288"/>
      <c r="F1818" s="314"/>
      <c r="G1818" s="301"/>
      <c r="H1818" s="288"/>
      <c r="I1818" s="309"/>
      <c r="J1818" s="288"/>
      <c r="K1818" s="288"/>
      <c r="N1818" s="45"/>
      <c r="O1818" s="45"/>
      <c r="P1818" s="45"/>
      <c r="Q1818" s="45"/>
      <c r="R1818" s="45"/>
      <c r="S1818" s="45"/>
      <c r="T1818" s="45"/>
      <c r="U1818" s="45"/>
      <c r="V1818" s="45"/>
      <c r="W1818" s="45"/>
      <c r="X1818" s="45"/>
    </row>
    <row r="1819" spans="1:24" ht="15" customHeight="1" thickTop="1" thickBot="1" x14ac:dyDescent="0.25">
      <c r="A1819" s="45"/>
      <c r="B1819" s="329" t="s">
        <v>2613</v>
      </c>
      <c r="C1819" s="319" t="s">
        <v>27</v>
      </c>
      <c r="D1819" s="282" t="s">
        <v>28</v>
      </c>
      <c r="E1819" s="282" t="s">
        <v>29</v>
      </c>
      <c r="F1819" s="310" t="s">
        <v>523</v>
      </c>
      <c r="G1819" s="298"/>
      <c r="H1819" s="283" t="s">
        <v>30</v>
      </c>
      <c r="I1819" s="310" t="s">
        <v>31</v>
      </c>
      <c r="J1819" s="298" t="s">
        <v>32</v>
      </c>
      <c r="K1819" s="284" t="s">
        <v>34</v>
      </c>
      <c r="N1819" s="45"/>
      <c r="O1819" s="45"/>
      <c r="P1819" s="45"/>
      <c r="Q1819" s="45"/>
      <c r="R1819" s="45"/>
      <c r="S1819" s="45"/>
      <c r="T1819" s="45"/>
      <c r="U1819" s="45"/>
      <c r="V1819" s="45"/>
      <c r="W1819" s="45"/>
      <c r="X1819" s="45"/>
    </row>
    <row r="1820" spans="1:24" ht="15" customHeight="1" thickTop="1" thickBot="1" x14ac:dyDescent="0.25">
      <c r="A1820" s="45"/>
      <c r="B1820" s="330" t="s">
        <v>524</v>
      </c>
      <c r="C1820" s="343" t="s">
        <v>2614</v>
      </c>
      <c r="D1820" s="285" t="s">
        <v>73</v>
      </c>
      <c r="E1820" s="285" t="s">
        <v>2615</v>
      </c>
      <c r="F1820" s="311" t="s">
        <v>537</v>
      </c>
      <c r="G1820" s="294"/>
      <c r="H1820" s="286" t="s">
        <v>2615</v>
      </c>
      <c r="I1820" s="320">
        <v>1</v>
      </c>
      <c r="J1820" s="287"/>
      <c r="K1820" s="287"/>
      <c r="N1820" s="45"/>
      <c r="O1820" s="45"/>
      <c r="P1820" s="45"/>
      <c r="Q1820" s="45"/>
      <c r="R1820" s="45"/>
      <c r="S1820" s="45"/>
      <c r="T1820" s="45"/>
      <c r="U1820" s="45"/>
      <c r="V1820" s="45"/>
      <c r="W1820" s="45"/>
      <c r="X1820" s="45"/>
    </row>
    <row r="1821" spans="1:24" ht="15" customHeight="1" thickTop="1" thickBot="1" x14ac:dyDescent="0.25">
      <c r="A1821" s="45"/>
      <c r="B1821" s="307"/>
      <c r="C1821" s="307"/>
      <c r="D1821" s="291"/>
      <c r="E1821" s="291"/>
      <c r="F1821" s="304" t="s">
        <v>527</v>
      </c>
      <c r="G1821" s="300"/>
      <c r="H1821" s="291" t="s">
        <v>528</v>
      </c>
      <c r="I1821" s="323">
        <v>0</v>
      </c>
      <c r="J1821" s="291" t="s">
        <v>529</v>
      </c>
      <c r="K1821" s="292"/>
      <c r="N1821" s="45"/>
      <c r="O1821" s="45"/>
      <c r="P1821" s="45"/>
      <c r="Q1821" s="45"/>
      <c r="R1821" s="45"/>
      <c r="S1821" s="45"/>
      <c r="T1821" s="45"/>
      <c r="U1821" s="45"/>
      <c r="V1821" s="45"/>
      <c r="W1821" s="45"/>
      <c r="X1821" s="45"/>
    </row>
    <row r="1822" spans="1:24" ht="15" customHeight="1" thickTop="1" thickBot="1" x14ac:dyDescent="0.25">
      <c r="A1822" s="45"/>
      <c r="B1822" s="307"/>
      <c r="C1822" s="307"/>
      <c r="D1822" s="291"/>
      <c r="E1822" s="291"/>
      <c r="F1822" s="304" t="s">
        <v>530</v>
      </c>
      <c r="G1822" s="300"/>
      <c r="H1822" s="291"/>
      <c r="I1822" s="304" t="s">
        <v>531</v>
      </c>
      <c r="J1822" s="296"/>
      <c r="K1822" s="292"/>
      <c r="N1822" s="45"/>
      <c r="O1822" s="45"/>
      <c r="P1822" s="45"/>
      <c r="Q1822" s="45"/>
      <c r="R1822" s="45"/>
      <c r="S1822" s="45"/>
      <c r="T1822" s="45"/>
      <c r="U1822" s="45"/>
      <c r="V1822" s="45"/>
      <c r="W1822" s="45"/>
      <c r="X1822" s="45"/>
    </row>
    <row r="1823" spans="1:24" ht="15" customHeight="1" thickTop="1" thickBot="1" x14ac:dyDescent="0.25">
      <c r="A1823" s="45"/>
      <c r="B1823" s="309"/>
      <c r="C1823" s="309"/>
      <c r="D1823" s="288"/>
      <c r="E1823" s="288"/>
      <c r="F1823" s="314"/>
      <c r="G1823" s="301"/>
      <c r="H1823" s="288"/>
      <c r="I1823" s="314"/>
      <c r="J1823" s="301"/>
      <c r="K1823" s="288"/>
      <c r="N1823" s="45"/>
      <c r="O1823" s="45"/>
      <c r="P1823" s="45"/>
      <c r="Q1823" s="45"/>
      <c r="R1823" s="45"/>
      <c r="S1823" s="45"/>
      <c r="T1823" s="45"/>
      <c r="U1823" s="45"/>
      <c r="V1823" s="45"/>
      <c r="W1823" s="45"/>
      <c r="X1823" s="45"/>
    </row>
    <row r="1824" spans="1:24" ht="15" customHeight="1" thickTop="1" thickBot="1" x14ac:dyDescent="0.25">
      <c r="A1824" s="45"/>
      <c r="B1824" s="329" t="s">
        <v>2616</v>
      </c>
      <c r="C1824" s="319" t="s">
        <v>27</v>
      </c>
      <c r="D1824" s="282" t="s">
        <v>28</v>
      </c>
      <c r="E1824" s="282" t="s">
        <v>29</v>
      </c>
      <c r="F1824" s="310" t="s">
        <v>523</v>
      </c>
      <c r="G1824" s="298"/>
      <c r="H1824" s="283" t="s">
        <v>30</v>
      </c>
      <c r="I1824" s="319" t="s">
        <v>31</v>
      </c>
      <c r="J1824" s="284" t="s">
        <v>32</v>
      </c>
      <c r="K1824" s="284" t="s">
        <v>34</v>
      </c>
      <c r="N1824" s="45"/>
      <c r="O1824" s="45"/>
      <c r="P1824" s="45"/>
      <c r="Q1824" s="45"/>
      <c r="R1824" s="45"/>
      <c r="S1824" s="45"/>
      <c r="T1824" s="45"/>
      <c r="U1824" s="45"/>
      <c r="V1824" s="45"/>
      <c r="W1824" s="45"/>
      <c r="X1824" s="45"/>
    </row>
    <row r="1825" spans="1:24" ht="15" customHeight="1" thickTop="1" thickBot="1" x14ac:dyDescent="0.25">
      <c r="A1825" s="45"/>
      <c r="B1825" s="330" t="s">
        <v>524</v>
      </c>
      <c r="C1825" s="343" t="s">
        <v>2617</v>
      </c>
      <c r="D1825" s="285" t="s">
        <v>73</v>
      </c>
      <c r="E1825" s="285" t="s">
        <v>2618</v>
      </c>
      <c r="F1825" s="311" t="s">
        <v>539</v>
      </c>
      <c r="G1825" s="294"/>
      <c r="H1825" s="286" t="s">
        <v>52</v>
      </c>
      <c r="I1825" s="320">
        <v>1</v>
      </c>
      <c r="J1825" s="287">
        <f>SUM(K1826:K1829)</f>
        <v>51.370000000000005</v>
      </c>
      <c r="K1825" s="287">
        <f>J1825*I1825</f>
        <v>51.370000000000005</v>
      </c>
      <c r="N1825" s="45"/>
      <c r="O1825" s="45"/>
      <c r="P1825" s="45"/>
      <c r="Q1825" s="45"/>
      <c r="R1825" s="45"/>
      <c r="S1825" s="45"/>
      <c r="T1825" s="45"/>
      <c r="U1825" s="45"/>
      <c r="V1825" s="45"/>
      <c r="W1825" s="45"/>
      <c r="X1825" s="45"/>
    </row>
    <row r="1826" spans="1:24" ht="15" customHeight="1" thickTop="1" thickBot="1" x14ac:dyDescent="0.25">
      <c r="A1826" s="45"/>
      <c r="B1826" s="331" t="s">
        <v>535</v>
      </c>
      <c r="C1826" s="344">
        <v>88264</v>
      </c>
      <c r="D1826" s="271" t="s">
        <v>50</v>
      </c>
      <c r="E1826" s="271" t="s">
        <v>541</v>
      </c>
      <c r="F1826" s="312" t="s">
        <v>2641</v>
      </c>
      <c r="G1826" s="293"/>
      <c r="H1826" s="272" t="s">
        <v>533</v>
      </c>
      <c r="I1826" s="321">
        <v>0.5</v>
      </c>
      <c r="J1826" s="302">
        <f>VLOOKUP(C1826,COMPOSICAO!A:D,4,0)</f>
        <v>38.700000000000003</v>
      </c>
      <c r="K1826" s="289">
        <f>SUM(I1826*J1826)</f>
        <v>19.350000000000001</v>
      </c>
      <c r="N1826" s="45"/>
      <c r="O1826" s="45"/>
      <c r="P1826" s="45"/>
      <c r="Q1826" s="45"/>
      <c r="R1826" s="45"/>
      <c r="S1826" s="45"/>
      <c r="T1826" s="45"/>
      <c r="U1826" s="45"/>
      <c r="V1826" s="45"/>
      <c r="W1826" s="45"/>
      <c r="X1826" s="45"/>
    </row>
    <row r="1827" spans="1:24" ht="15" customHeight="1" thickTop="1" thickBot="1" x14ac:dyDescent="0.25">
      <c r="A1827" s="45"/>
      <c r="B1827" s="331" t="s">
        <v>535</v>
      </c>
      <c r="C1827" s="344">
        <v>88247</v>
      </c>
      <c r="D1827" s="271" t="s">
        <v>50</v>
      </c>
      <c r="E1827" s="271" t="s">
        <v>540</v>
      </c>
      <c r="F1827" s="312" t="s">
        <v>2641</v>
      </c>
      <c r="G1827" s="293"/>
      <c r="H1827" s="272" t="s">
        <v>533</v>
      </c>
      <c r="I1827" s="321">
        <v>1</v>
      </c>
      <c r="J1827" s="302">
        <f>VLOOKUP(C1827,COMPOSICAO!A:D,4,0)</f>
        <v>32.020000000000003</v>
      </c>
      <c r="K1827" s="289">
        <f>SUM(I1827*J1827)</f>
        <v>32.020000000000003</v>
      </c>
      <c r="N1827" s="45"/>
      <c r="O1827" s="45"/>
      <c r="P1827" s="45"/>
      <c r="Q1827" s="45"/>
      <c r="R1827" s="45"/>
      <c r="S1827" s="45"/>
      <c r="T1827" s="45"/>
      <c r="U1827" s="45"/>
      <c r="V1827" s="45"/>
      <c r="W1827" s="45"/>
      <c r="X1827" s="45"/>
    </row>
    <row r="1828" spans="1:24" ht="15" customHeight="1" thickTop="1" thickBot="1" x14ac:dyDescent="0.25">
      <c r="A1828" s="45"/>
      <c r="B1828" s="332" t="s">
        <v>525</v>
      </c>
      <c r="C1828" s="345" t="s">
        <v>2749</v>
      </c>
      <c r="D1828" s="274" t="s">
        <v>40</v>
      </c>
      <c r="E1828" s="274" t="s">
        <v>2750</v>
      </c>
      <c r="F1828" s="313" t="s">
        <v>1096</v>
      </c>
      <c r="G1828" s="295"/>
      <c r="H1828" s="275" t="s">
        <v>231</v>
      </c>
      <c r="I1828" s="325">
        <v>0.01</v>
      </c>
      <c r="J1828" s="303"/>
      <c r="K1828" s="290">
        <f>SUM(J1828*I1828)</f>
        <v>0</v>
      </c>
      <c r="N1828" s="45"/>
      <c r="O1828" s="45"/>
      <c r="P1828" s="45"/>
      <c r="Q1828" s="45"/>
      <c r="R1828" s="45"/>
      <c r="S1828" s="45"/>
      <c r="T1828" s="45"/>
      <c r="U1828" s="45"/>
      <c r="V1828" s="45"/>
      <c r="W1828" s="45"/>
      <c r="X1828" s="45"/>
    </row>
    <row r="1829" spans="1:24" ht="15" customHeight="1" thickTop="1" thickBot="1" x14ac:dyDescent="0.25">
      <c r="A1829" s="45"/>
      <c r="B1829" s="332" t="s">
        <v>525</v>
      </c>
      <c r="C1829" s="345" t="s">
        <v>2751</v>
      </c>
      <c r="D1829" s="274" t="s">
        <v>40</v>
      </c>
      <c r="E1829" s="274" t="s">
        <v>2752</v>
      </c>
      <c r="F1829" s="313" t="s">
        <v>1096</v>
      </c>
      <c r="G1829" s="295"/>
      <c r="H1829" s="275" t="s">
        <v>52</v>
      </c>
      <c r="I1829" s="322">
        <v>1</v>
      </c>
      <c r="J1829" s="290"/>
      <c r="K1829" s="290">
        <f>SUM(J1829*I1829)</f>
        <v>0</v>
      </c>
      <c r="N1829" s="45"/>
      <c r="O1829" s="45"/>
      <c r="P1829" s="45"/>
      <c r="Q1829" s="45"/>
      <c r="R1829" s="45"/>
      <c r="S1829" s="45"/>
      <c r="T1829" s="45"/>
      <c r="U1829" s="45"/>
      <c r="V1829" s="45"/>
      <c r="W1829" s="45"/>
      <c r="X1829" s="45"/>
    </row>
    <row r="1830" spans="1:24" ht="15" customHeight="1" thickTop="1" thickBot="1" x14ac:dyDescent="0.25">
      <c r="A1830" s="45"/>
      <c r="B1830" s="307"/>
      <c r="C1830" s="307"/>
      <c r="D1830" s="291"/>
      <c r="E1830" s="291"/>
      <c r="F1830" s="304" t="s">
        <v>527</v>
      </c>
      <c r="G1830" s="300"/>
      <c r="H1830" s="291" t="s">
        <v>528</v>
      </c>
      <c r="I1830" s="323">
        <v>0</v>
      </c>
      <c r="J1830" s="291" t="s">
        <v>529</v>
      </c>
      <c r="K1830" s="292"/>
      <c r="N1830" s="45"/>
      <c r="O1830" s="45"/>
      <c r="P1830" s="45"/>
      <c r="Q1830" s="45"/>
      <c r="R1830" s="45"/>
      <c r="S1830" s="45"/>
      <c r="T1830" s="45"/>
      <c r="U1830" s="45"/>
      <c r="V1830" s="45"/>
      <c r="W1830" s="45"/>
      <c r="X1830" s="45"/>
    </row>
    <row r="1831" spans="1:24" ht="49.15" customHeight="1" thickTop="1" thickBot="1" x14ac:dyDescent="0.25">
      <c r="A1831" s="45"/>
      <c r="B1831" s="307"/>
      <c r="C1831" s="307"/>
      <c r="D1831" s="291"/>
      <c r="E1831" s="291"/>
      <c r="F1831" s="304" t="s">
        <v>530</v>
      </c>
      <c r="G1831" s="300"/>
      <c r="H1831" s="291"/>
      <c r="I1831" s="304" t="s">
        <v>531</v>
      </c>
      <c r="J1831" s="296"/>
      <c r="K1831" s="292"/>
      <c r="N1831" s="45"/>
      <c r="O1831" s="45"/>
      <c r="P1831" s="45"/>
      <c r="Q1831" s="45"/>
      <c r="R1831" s="45"/>
      <c r="S1831" s="45"/>
      <c r="T1831" s="45"/>
      <c r="U1831" s="45"/>
      <c r="V1831" s="45"/>
      <c r="W1831" s="45"/>
      <c r="X1831" s="45"/>
    </row>
    <row r="1832" spans="1:24" ht="15" customHeight="1" x14ac:dyDescent="0.2">
      <c r="A1832" s="45"/>
      <c r="B1832" s="308" t="s">
        <v>1136</v>
      </c>
      <c r="C1832" s="308"/>
      <c r="D1832" s="297"/>
      <c r="E1832" s="297"/>
      <c r="F1832" s="308"/>
      <c r="G1832" s="297"/>
      <c r="H1832" s="297"/>
      <c r="I1832" s="308"/>
      <c r="J1832" s="297"/>
      <c r="K1832" s="297"/>
      <c r="N1832" s="45"/>
      <c r="O1832" s="45"/>
      <c r="P1832" s="45"/>
      <c r="Q1832" s="45"/>
      <c r="R1832" s="45"/>
      <c r="S1832" s="45"/>
      <c r="T1832" s="45"/>
      <c r="U1832" s="45"/>
      <c r="V1832" s="45"/>
      <c r="W1832" s="45"/>
      <c r="X1832" s="45"/>
    </row>
    <row r="1833" spans="1:24" ht="15" customHeight="1" thickBot="1" x14ac:dyDescent="0.25">
      <c r="A1833" s="45"/>
      <c r="B1833" s="304" t="s">
        <v>2822</v>
      </c>
      <c r="C1833" s="304"/>
      <c r="D1833" s="304"/>
      <c r="E1833" s="304"/>
      <c r="F1833" s="304"/>
      <c r="G1833" s="304"/>
      <c r="H1833" s="304"/>
      <c r="I1833" s="304"/>
      <c r="J1833" s="304"/>
      <c r="K1833" s="304"/>
      <c r="N1833" s="45"/>
      <c r="O1833" s="45"/>
      <c r="P1833" s="45"/>
      <c r="Q1833" s="45"/>
      <c r="R1833" s="45"/>
      <c r="S1833" s="45"/>
      <c r="T1833" s="45"/>
      <c r="U1833" s="45"/>
      <c r="V1833" s="45"/>
      <c r="W1833" s="45"/>
      <c r="X1833" s="45"/>
    </row>
    <row r="1834" spans="1:24" ht="15" customHeight="1" thickTop="1" x14ac:dyDescent="0.2">
      <c r="A1834" s="45"/>
      <c r="B1834" s="309"/>
      <c r="C1834" s="309"/>
      <c r="D1834" s="288"/>
      <c r="E1834" s="288"/>
      <c r="F1834" s="314"/>
      <c r="G1834" s="301"/>
      <c r="H1834" s="288"/>
      <c r="I1834" s="309"/>
      <c r="J1834" s="288"/>
      <c r="K1834" s="288"/>
      <c r="N1834" s="45"/>
      <c r="O1834" s="45"/>
      <c r="P1834" s="45"/>
      <c r="Q1834" s="45"/>
      <c r="R1834" s="45"/>
      <c r="S1834" s="45"/>
      <c r="T1834" s="45"/>
      <c r="U1834" s="45"/>
      <c r="V1834" s="45"/>
      <c r="W1834" s="45"/>
      <c r="X1834" s="45"/>
    </row>
    <row r="1835" spans="1:24" ht="15" customHeight="1" thickTop="1" thickBot="1" x14ac:dyDescent="0.25">
      <c r="A1835" s="45"/>
      <c r="B1835" s="329" t="s">
        <v>2620</v>
      </c>
      <c r="C1835" s="319" t="s">
        <v>27</v>
      </c>
      <c r="D1835" s="282" t="s">
        <v>28</v>
      </c>
      <c r="E1835" s="282" t="s">
        <v>29</v>
      </c>
      <c r="F1835" s="310" t="s">
        <v>523</v>
      </c>
      <c r="G1835" s="298"/>
      <c r="H1835" s="283" t="s">
        <v>30</v>
      </c>
      <c r="I1835" s="319" t="s">
        <v>31</v>
      </c>
      <c r="J1835" s="284" t="s">
        <v>32</v>
      </c>
      <c r="K1835" s="284" t="s">
        <v>34</v>
      </c>
      <c r="N1835" s="45"/>
      <c r="O1835" s="45"/>
      <c r="P1835" s="45"/>
      <c r="Q1835" s="45"/>
      <c r="R1835" s="45"/>
      <c r="S1835" s="45"/>
      <c r="T1835" s="45"/>
      <c r="U1835" s="45"/>
      <c r="V1835" s="45"/>
      <c r="W1835" s="45"/>
      <c r="X1835" s="45"/>
    </row>
    <row r="1836" spans="1:24" ht="15" customHeight="1" thickTop="1" thickBot="1" x14ac:dyDescent="0.25">
      <c r="A1836" s="45"/>
      <c r="B1836" s="330" t="s">
        <v>524</v>
      </c>
      <c r="C1836" s="343" t="s">
        <v>2621</v>
      </c>
      <c r="D1836" s="285" t="s">
        <v>73</v>
      </c>
      <c r="E1836" s="285" t="s">
        <v>2622</v>
      </c>
      <c r="F1836" s="311" t="s">
        <v>539</v>
      </c>
      <c r="G1836" s="294"/>
      <c r="H1836" s="286" t="s">
        <v>52</v>
      </c>
      <c r="I1836" s="320">
        <v>1</v>
      </c>
      <c r="J1836" s="287">
        <f>SUM(K1837:K1839)</f>
        <v>304.90893199999999</v>
      </c>
      <c r="K1836" s="287">
        <f>J1836*I1836</f>
        <v>304.90893199999999</v>
      </c>
      <c r="N1836" s="45"/>
      <c r="O1836" s="45"/>
      <c r="P1836" s="45"/>
      <c r="Q1836" s="45"/>
      <c r="R1836" s="45"/>
      <c r="S1836" s="45"/>
      <c r="T1836" s="45"/>
      <c r="U1836" s="45"/>
      <c r="V1836" s="45"/>
      <c r="W1836" s="45"/>
      <c r="X1836" s="45"/>
    </row>
    <row r="1837" spans="1:24" ht="15" customHeight="1" thickTop="1" thickBot="1" x14ac:dyDescent="0.25">
      <c r="A1837" s="45"/>
      <c r="B1837" s="331" t="s">
        <v>535</v>
      </c>
      <c r="C1837" s="344">
        <v>88264</v>
      </c>
      <c r="D1837" s="271" t="s">
        <v>50</v>
      </c>
      <c r="E1837" s="271" t="s">
        <v>541</v>
      </c>
      <c r="F1837" s="312" t="s">
        <v>2641</v>
      </c>
      <c r="G1837" s="293"/>
      <c r="H1837" s="272" t="s">
        <v>533</v>
      </c>
      <c r="I1837" s="324">
        <v>1</v>
      </c>
      <c r="J1837" s="302">
        <f>VLOOKUP(C1837,COMPOSICAO!A:D,4,0)</f>
        <v>38.700000000000003</v>
      </c>
      <c r="K1837" s="289">
        <f>SUM(I1837*J1837)</f>
        <v>38.700000000000003</v>
      </c>
      <c r="N1837" s="45"/>
      <c r="O1837" s="45"/>
      <c r="P1837" s="45"/>
      <c r="Q1837" s="45"/>
      <c r="R1837" s="45"/>
      <c r="S1837" s="45"/>
      <c r="T1837" s="45"/>
      <c r="U1837" s="45"/>
      <c r="V1837" s="45"/>
      <c r="W1837" s="45"/>
      <c r="X1837" s="45"/>
    </row>
    <row r="1838" spans="1:24" ht="15" customHeight="1" thickTop="1" thickBot="1" x14ac:dyDescent="0.25">
      <c r="A1838" s="45"/>
      <c r="B1838" s="331" t="s">
        <v>535</v>
      </c>
      <c r="C1838" s="344">
        <v>88247</v>
      </c>
      <c r="D1838" s="271" t="s">
        <v>50</v>
      </c>
      <c r="E1838" s="271" t="s">
        <v>540</v>
      </c>
      <c r="F1838" s="312" t="s">
        <v>2641</v>
      </c>
      <c r="G1838" s="293"/>
      <c r="H1838" s="272" t="s">
        <v>533</v>
      </c>
      <c r="I1838" s="321">
        <v>0.3866</v>
      </c>
      <c r="J1838" s="302">
        <f>VLOOKUP(C1838,COMPOSICAO!A:D,4,0)</f>
        <v>32.020000000000003</v>
      </c>
      <c r="K1838" s="289">
        <f>SUM(I1838*J1838)</f>
        <v>12.378932000000001</v>
      </c>
      <c r="N1838" s="45"/>
      <c r="O1838" s="45"/>
      <c r="P1838" s="45"/>
      <c r="Q1838" s="45"/>
      <c r="R1838" s="45"/>
      <c r="S1838" s="45"/>
      <c r="T1838" s="45"/>
      <c r="U1838" s="45"/>
      <c r="V1838" s="45"/>
      <c r="W1838" s="45"/>
      <c r="X1838" s="45"/>
    </row>
    <row r="1839" spans="1:24" ht="15" customHeight="1" thickTop="1" thickBot="1" x14ac:dyDescent="0.25">
      <c r="A1839" s="45"/>
      <c r="B1839" s="332" t="s">
        <v>525</v>
      </c>
      <c r="C1839" s="345">
        <v>4060</v>
      </c>
      <c r="D1839" s="274" t="s">
        <v>813</v>
      </c>
      <c r="E1839" s="274" t="s">
        <v>2753</v>
      </c>
      <c r="F1839" s="313" t="s">
        <v>1096</v>
      </c>
      <c r="G1839" s="295"/>
      <c r="H1839" s="275" t="s">
        <v>231</v>
      </c>
      <c r="I1839" s="322">
        <v>1</v>
      </c>
      <c r="J1839" s="290">
        <v>253.83</v>
      </c>
      <c r="K1839" s="290">
        <f>SUM(J1839*I1839)</f>
        <v>253.83</v>
      </c>
      <c r="N1839" s="45"/>
      <c r="O1839" s="45"/>
      <c r="P1839" s="45"/>
      <c r="Q1839" s="45"/>
      <c r="R1839" s="45"/>
      <c r="S1839" s="45"/>
      <c r="T1839" s="45"/>
      <c r="U1839" s="45"/>
      <c r="V1839" s="45"/>
      <c r="W1839" s="45"/>
      <c r="X1839" s="45"/>
    </row>
    <row r="1840" spans="1:24" ht="15" customHeight="1" thickTop="1" thickBot="1" x14ac:dyDescent="0.25">
      <c r="A1840" s="45"/>
      <c r="B1840" s="307"/>
      <c r="C1840" s="307"/>
      <c r="D1840" s="291"/>
      <c r="E1840" s="291"/>
      <c r="F1840" s="304" t="s">
        <v>527</v>
      </c>
      <c r="G1840" s="300"/>
      <c r="H1840" s="291" t="s">
        <v>528</v>
      </c>
      <c r="I1840" s="323">
        <v>0</v>
      </c>
      <c r="J1840" s="291" t="s">
        <v>529</v>
      </c>
      <c r="K1840" s="292"/>
      <c r="N1840" s="45"/>
      <c r="O1840" s="45"/>
      <c r="P1840" s="45"/>
      <c r="Q1840" s="45"/>
      <c r="R1840" s="45"/>
      <c r="S1840" s="45"/>
      <c r="T1840" s="45"/>
      <c r="U1840" s="45"/>
      <c r="V1840" s="45"/>
      <c r="W1840" s="45"/>
      <c r="X1840" s="45"/>
    </row>
    <row r="1841" spans="1:24" ht="15" customHeight="1" thickTop="1" thickBot="1" x14ac:dyDescent="0.25">
      <c r="A1841" s="45"/>
      <c r="B1841" s="307"/>
      <c r="C1841" s="307"/>
      <c r="D1841" s="291"/>
      <c r="E1841" s="291"/>
      <c r="F1841" s="304" t="s">
        <v>530</v>
      </c>
      <c r="G1841" s="300"/>
      <c r="H1841" s="291"/>
      <c r="I1841" s="304" t="s">
        <v>531</v>
      </c>
      <c r="J1841" s="296"/>
      <c r="K1841" s="292"/>
      <c r="N1841" s="45"/>
      <c r="O1841" s="45"/>
      <c r="P1841" s="45"/>
      <c r="Q1841" s="45"/>
      <c r="R1841" s="45"/>
      <c r="S1841" s="45"/>
      <c r="T1841" s="45"/>
      <c r="U1841" s="45"/>
      <c r="V1841" s="45"/>
      <c r="W1841" s="45"/>
      <c r="X1841" s="45"/>
    </row>
    <row r="1842" spans="1:24" ht="15" customHeight="1" x14ac:dyDescent="0.2">
      <c r="A1842" s="45"/>
      <c r="B1842" s="308" t="s">
        <v>1136</v>
      </c>
      <c r="C1842" s="308"/>
      <c r="D1842" s="297"/>
      <c r="E1842" s="297"/>
      <c r="F1842" s="308"/>
      <c r="G1842" s="297"/>
      <c r="H1842" s="297"/>
      <c r="I1842" s="308"/>
      <c r="J1842" s="297"/>
      <c r="K1842" s="297"/>
      <c r="N1842" s="45"/>
      <c r="O1842" s="45"/>
      <c r="P1842" s="45"/>
      <c r="Q1842" s="45"/>
      <c r="R1842" s="45"/>
      <c r="S1842" s="45"/>
      <c r="T1842" s="45"/>
      <c r="U1842" s="45"/>
      <c r="V1842" s="45"/>
      <c r="W1842" s="45"/>
      <c r="X1842" s="45"/>
    </row>
    <row r="1843" spans="1:24" ht="15" customHeight="1" thickBot="1" x14ac:dyDescent="0.25">
      <c r="A1843" s="45"/>
      <c r="B1843" s="304" t="s">
        <v>2823</v>
      </c>
      <c r="C1843" s="304"/>
      <c r="D1843" s="304"/>
      <c r="E1843" s="304"/>
      <c r="F1843" s="304"/>
      <c r="G1843" s="304"/>
      <c r="H1843" s="304"/>
      <c r="I1843" s="304"/>
      <c r="J1843" s="304"/>
      <c r="K1843" s="304"/>
      <c r="N1843" s="45"/>
      <c r="O1843" s="45"/>
      <c r="P1843" s="45"/>
      <c r="Q1843" s="45"/>
      <c r="R1843" s="45"/>
      <c r="S1843" s="45"/>
      <c r="T1843" s="45"/>
      <c r="U1843" s="45"/>
      <c r="V1843" s="45"/>
      <c r="W1843" s="45"/>
      <c r="X1843" s="45"/>
    </row>
    <row r="1844" spans="1:24" ht="15" customHeight="1" thickTop="1" x14ac:dyDescent="0.2">
      <c r="A1844" s="45"/>
      <c r="B1844" s="309"/>
      <c r="C1844" s="309"/>
      <c r="D1844" s="288"/>
      <c r="E1844" s="288"/>
      <c r="F1844" s="314"/>
      <c r="G1844" s="301"/>
      <c r="H1844" s="288"/>
      <c r="I1844" s="309"/>
      <c r="J1844" s="288"/>
      <c r="K1844" s="288"/>
      <c r="N1844" s="45"/>
      <c r="O1844" s="45"/>
      <c r="P1844" s="45"/>
      <c r="Q1844" s="45"/>
      <c r="R1844" s="45"/>
      <c r="S1844" s="45"/>
      <c r="T1844" s="45"/>
      <c r="U1844" s="45"/>
      <c r="V1844" s="45"/>
      <c r="W1844" s="45"/>
      <c r="X1844" s="45"/>
    </row>
    <row r="1845" spans="1:24" ht="15" customHeight="1" thickTop="1" thickBot="1" x14ac:dyDescent="0.25">
      <c r="A1845" s="45"/>
      <c r="B1845" s="329" t="s">
        <v>2623</v>
      </c>
      <c r="C1845" s="319" t="s">
        <v>27</v>
      </c>
      <c r="D1845" s="282" t="s">
        <v>28</v>
      </c>
      <c r="E1845" s="282" t="s">
        <v>29</v>
      </c>
      <c r="F1845" s="310" t="s">
        <v>523</v>
      </c>
      <c r="G1845" s="298"/>
      <c r="H1845" s="283" t="s">
        <v>30</v>
      </c>
      <c r="I1845" s="310" t="s">
        <v>31</v>
      </c>
      <c r="J1845" s="298" t="s">
        <v>32</v>
      </c>
      <c r="K1845" s="284" t="s">
        <v>34</v>
      </c>
      <c r="N1845" s="45"/>
      <c r="O1845" s="45"/>
      <c r="P1845" s="45"/>
      <c r="Q1845" s="45"/>
      <c r="R1845" s="45"/>
      <c r="S1845" s="45"/>
      <c r="T1845" s="45"/>
      <c r="U1845" s="45"/>
      <c r="V1845" s="45"/>
      <c r="W1845" s="45"/>
      <c r="X1845" s="45"/>
    </row>
    <row r="1846" spans="1:24" ht="15" customHeight="1" thickTop="1" thickBot="1" x14ac:dyDescent="0.25">
      <c r="A1846" s="45"/>
      <c r="B1846" s="330" t="s">
        <v>524</v>
      </c>
      <c r="C1846" s="343" t="s">
        <v>2624</v>
      </c>
      <c r="D1846" s="285" t="s">
        <v>73</v>
      </c>
      <c r="E1846" s="285" t="s">
        <v>2625</v>
      </c>
      <c r="F1846" s="311">
        <v>60</v>
      </c>
      <c r="G1846" s="294"/>
      <c r="H1846" s="286" t="s">
        <v>52</v>
      </c>
      <c r="I1846" s="320">
        <v>1</v>
      </c>
      <c r="J1846" s="287">
        <f>SUM(K1847:K1850)</f>
        <v>72.275840000000002</v>
      </c>
      <c r="K1846" s="287">
        <f>J1846*I1846</f>
        <v>72.275840000000002</v>
      </c>
      <c r="N1846" s="45"/>
      <c r="O1846" s="45"/>
      <c r="P1846" s="45"/>
      <c r="Q1846" s="45"/>
      <c r="R1846" s="45"/>
      <c r="S1846" s="45"/>
      <c r="T1846" s="45"/>
      <c r="U1846" s="45"/>
      <c r="V1846" s="45"/>
      <c r="W1846" s="45"/>
      <c r="X1846" s="45"/>
    </row>
    <row r="1847" spans="1:24" ht="15" customHeight="1" thickTop="1" thickBot="1" x14ac:dyDescent="0.25">
      <c r="A1847" s="45"/>
      <c r="B1847" s="331" t="s">
        <v>535</v>
      </c>
      <c r="C1847" s="344">
        <v>88264</v>
      </c>
      <c r="D1847" s="271" t="s">
        <v>50</v>
      </c>
      <c r="E1847" s="271" t="s">
        <v>541</v>
      </c>
      <c r="F1847" s="312" t="s">
        <v>2641</v>
      </c>
      <c r="G1847" s="293"/>
      <c r="H1847" s="272" t="s">
        <v>533</v>
      </c>
      <c r="I1847" s="321">
        <v>1.022</v>
      </c>
      <c r="J1847" s="302">
        <f>VLOOKUP(C1847,COMPOSICAO!A:D,4,0)</f>
        <v>38.700000000000003</v>
      </c>
      <c r="K1847" s="289">
        <f>SUM(I1847*J1847)</f>
        <v>39.551400000000001</v>
      </c>
      <c r="N1847" s="45"/>
      <c r="O1847" s="45"/>
      <c r="P1847" s="45"/>
      <c r="Q1847" s="45"/>
      <c r="R1847" s="45"/>
      <c r="S1847" s="45"/>
      <c r="T1847" s="45"/>
      <c r="U1847" s="45"/>
      <c r="V1847" s="45"/>
      <c r="W1847" s="45"/>
      <c r="X1847" s="45"/>
    </row>
    <row r="1848" spans="1:24" ht="15" customHeight="1" thickTop="1" thickBot="1" x14ac:dyDescent="0.25">
      <c r="A1848" s="45"/>
      <c r="B1848" s="331" t="s">
        <v>535</v>
      </c>
      <c r="C1848" s="344">
        <v>88247</v>
      </c>
      <c r="D1848" s="271" t="s">
        <v>50</v>
      </c>
      <c r="E1848" s="271" t="s">
        <v>540</v>
      </c>
      <c r="F1848" s="312" t="s">
        <v>2641</v>
      </c>
      <c r="G1848" s="293"/>
      <c r="H1848" s="272" t="s">
        <v>533</v>
      </c>
      <c r="I1848" s="321">
        <v>1.022</v>
      </c>
      <c r="J1848" s="302">
        <f>VLOOKUP(C1848,COMPOSICAO!A:D,4,0)</f>
        <v>32.020000000000003</v>
      </c>
      <c r="K1848" s="289">
        <f>SUM(I1848*J1848)</f>
        <v>32.724440000000001</v>
      </c>
      <c r="N1848" s="45"/>
      <c r="O1848" s="45"/>
      <c r="P1848" s="45"/>
      <c r="Q1848" s="45"/>
      <c r="R1848" s="45"/>
      <c r="S1848" s="45"/>
      <c r="T1848" s="45"/>
      <c r="U1848" s="45"/>
      <c r="V1848" s="45"/>
      <c r="W1848" s="45"/>
      <c r="X1848" s="45"/>
    </row>
    <row r="1849" spans="1:24" ht="15" customHeight="1" thickTop="1" thickBot="1" x14ac:dyDescent="0.25">
      <c r="A1849" s="45"/>
      <c r="B1849" s="332" t="s">
        <v>525</v>
      </c>
      <c r="C1849" s="345">
        <v>68421</v>
      </c>
      <c r="D1849" s="274" t="s">
        <v>46</v>
      </c>
      <c r="E1849" s="274" t="s">
        <v>2754</v>
      </c>
      <c r="F1849" s="313" t="s">
        <v>1096</v>
      </c>
      <c r="G1849" s="295"/>
      <c r="H1849" s="275" t="s">
        <v>52</v>
      </c>
      <c r="I1849" s="325">
        <v>1</v>
      </c>
      <c r="J1849" s="303"/>
      <c r="K1849" s="290">
        <f>SUM(J1849*I1849)</f>
        <v>0</v>
      </c>
      <c r="N1849" s="45"/>
      <c r="O1849" s="45"/>
      <c r="P1849" s="45"/>
      <c r="Q1849" s="45"/>
      <c r="R1849" s="45"/>
      <c r="S1849" s="45"/>
      <c r="T1849" s="45"/>
      <c r="U1849" s="45"/>
      <c r="V1849" s="45"/>
      <c r="W1849" s="45"/>
      <c r="X1849" s="45"/>
    </row>
    <row r="1850" spans="1:24" ht="15" customHeight="1" thickTop="1" thickBot="1" x14ac:dyDescent="0.25">
      <c r="A1850" s="45"/>
      <c r="B1850" s="332" t="s">
        <v>525</v>
      </c>
      <c r="C1850" s="345">
        <v>3420</v>
      </c>
      <c r="D1850" s="274" t="s">
        <v>46</v>
      </c>
      <c r="E1850" s="274" t="s">
        <v>655</v>
      </c>
      <c r="F1850" s="313" t="s">
        <v>1096</v>
      </c>
      <c r="G1850" s="295"/>
      <c r="H1850" s="275" t="s">
        <v>83</v>
      </c>
      <c r="I1850" s="322">
        <v>0.1</v>
      </c>
      <c r="J1850" s="290"/>
      <c r="K1850" s="290">
        <f>SUM(J1850*I1850)</f>
        <v>0</v>
      </c>
      <c r="N1850" s="45"/>
      <c r="O1850" s="45"/>
      <c r="P1850" s="45"/>
      <c r="Q1850" s="45"/>
      <c r="R1850" s="45"/>
      <c r="S1850" s="45"/>
      <c r="T1850" s="45"/>
      <c r="U1850" s="45"/>
      <c r="V1850" s="45"/>
      <c r="W1850" s="45"/>
      <c r="X1850" s="45"/>
    </row>
    <row r="1851" spans="1:24" ht="15" customHeight="1" thickTop="1" thickBot="1" x14ac:dyDescent="0.25">
      <c r="A1851" s="45"/>
      <c r="B1851" s="307"/>
      <c r="C1851" s="307"/>
      <c r="D1851" s="291"/>
      <c r="E1851" s="291"/>
      <c r="F1851" s="304" t="s">
        <v>527</v>
      </c>
      <c r="G1851" s="300"/>
      <c r="H1851" s="291" t="s">
        <v>528</v>
      </c>
      <c r="I1851" s="323">
        <v>0</v>
      </c>
      <c r="J1851" s="291" t="s">
        <v>529</v>
      </c>
      <c r="K1851" s="292"/>
      <c r="N1851" s="45"/>
      <c r="O1851" s="45"/>
      <c r="P1851" s="45"/>
      <c r="Q1851" s="45"/>
      <c r="R1851" s="45"/>
      <c r="S1851" s="45"/>
      <c r="T1851" s="45"/>
      <c r="U1851" s="45"/>
      <c r="V1851" s="45"/>
      <c r="W1851" s="45"/>
      <c r="X1851" s="45"/>
    </row>
    <row r="1852" spans="1:24" ht="15" customHeight="1" thickTop="1" thickBot="1" x14ac:dyDescent="0.25">
      <c r="A1852" s="45"/>
      <c r="B1852" s="307"/>
      <c r="C1852" s="307"/>
      <c r="D1852" s="291"/>
      <c r="E1852" s="291"/>
      <c r="F1852" s="304" t="s">
        <v>530</v>
      </c>
      <c r="G1852" s="300"/>
      <c r="H1852" s="291"/>
      <c r="I1852" s="304" t="s">
        <v>531</v>
      </c>
      <c r="J1852" s="296"/>
      <c r="K1852" s="292"/>
      <c r="N1852" s="45"/>
      <c r="O1852" s="45"/>
      <c r="P1852" s="45"/>
      <c r="Q1852" s="45"/>
      <c r="R1852" s="45"/>
      <c r="S1852" s="45"/>
      <c r="T1852" s="45"/>
      <c r="U1852" s="45"/>
      <c r="V1852" s="45"/>
      <c r="W1852" s="45"/>
      <c r="X1852" s="45"/>
    </row>
    <row r="1853" spans="1:24" ht="15" customHeight="1" x14ac:dyDescent="0.2">
      <c r="A1853" s="45"/>
      <c r="B1853" s="308" t="s">
        <v>1136</v>
      </c>
      <c r="C1853" s="308"/>
      <c r="D1853" s="297"/>
      <c r="E1853" s="297"/>
      <c r="F1853" s="308"/>
      <c r="G1853" s="297"/>
      <c r="H1853" s="297"/>
      <c r="I1853" s="308"/>
      <c r="J1853" s="297"/>
      <c r="K1853" s="297"/>
      <c r="N1853" s="45"/>
      <c r="O1853" s="45"/>
      <c r="P1853" s="45"/>
      <c r="Q1853" s="45"/>
      <c r="R1853" s="45"/>
      <c r="S1853" s="45"/>
      <c r="T1853" s="45"/>
      <c r="U1853" s="45"/>
      <c r="V1853" s="45"/>
      <c r="W1853" s="45"/>
      <c r="X1853" s="45"/>
    </row>
    <row r="1854" spans="1:24" ht="15" customHeight="1" thickBot="1" x14ac:dyDescent="0.25">
      <c r="A1854" s="45"/>
      <c r="B1854" s="304" t="s">
        <v>2824</v>
      </c>
      <c r="C1854" s="304"/>
      <c r="D1854" s="304"/>
      <c r="E1854" s="304"/>
      <c r="F1854" s="304"/>
      <c r="G1854" s="304"/>
      <c r="H1854" s="304"/>
      <c r="I1854" s="304"/>
      <c r="J1854" s="304"/>
      <c r="K1854" s="304"/>
      <c r="N1854" s="45"/>
      <c r="O1854" s="45"/>
      <c r="P1854" s="45"/>
      <c r="Q1854" s="45"/>
      <c r="R1854" s="45"/>
      <c r="S1854" s="45"/>
      <c r="T1854" s="45"/>
      <c r="U1854" s="45"/>
      <c r="V1854" s="45"/>
      <c r="W1854" s="45"/>
      <c r="X1854" s="45"/>
    </row>
    <row r="1855" spans="1:24" ht="15" customHeight="1" thickTop="1" x14ac:dyDescent="0.2">
      <c r="A1855" s="45"/>
      <c r="B1855" s="309"/>
      <c r="C1855" s="309"/>
      <c r="D1855" s="288"/>
      <c r="E1855" s="288"/>
      <c r="F1855" s="314"/>
      <c r="G1855" s="301"/>
      <c r="H1855" s="288"/>
      <c r="I1855" s="309"/>
      <c r="J1855" s="288"/>
      <c r="K1855" s="288"/>
      <c r="N1855" s="45"/>
      <c r="O1855" s="45"/>
      <c r="P1855" s="45"/>
      <c r="Q1855" s="45"/>
      <c r="R1855" s="45"/>
      <c r="S1855" s="45"/>
      <c r="T1855" s="45"/>
      <c r="U1855" s="45"/>
      <c r="V1855" s="45"/>
      <c r="W1855" s="45"/>
      <c r="X1855" s="45"/>
    </row>
    <row r="1856" spans="1:24" ht="15" customHeight="1" thickTop="1" thickBot="1" x14ac:dyDescent="0.25">
      <c r="A1856" s="45"/>
      <c r="B1856" s="329" t="s">
        <v>2626</v>
      </c>
      <c r="C1856" s="319" t="s">
        <v>27</v>
      </c>
      <c r="D1856" s="282" t="s">
        <v>28</v>
      </c>
      <c r="E1856" s="282" t="s">
        <v>29</v>
      </c>
      <c r="F1856" s="310" t="s">
        <v>523</v>
      </c>
      <c r="G1856" s="298"/>
      <c r="H1856" s="283" t="s">
        <v>30</v>
      </c>
      <c r="I1856" s="310" t="s">
        <v>31</v>
      </c>
      <c r="J1856" s="298" t="s">
        <v>32</v>
      </c>
      <c r="K1856" s="284" t="s">
        <v>34</v>
      </c>
      <c r="N1856" s="45"/>
      <c r="O1856" s="45"/>
      <c r="P1856" s="45"/>
      <c r="Q1856" s="45"/>
      <c r="R1856" s="45"/>
      <c r="S1856" s="45"/>
      <c r="T1856" s="45"/>
      <c r="U1856" s="45"/>
      <c r="V1856" s="45"/>
      <c r="W1856" s="45"/>
      <c r="X1856" s="45"/>
    </row>
    <row r="1857" spans="1:24" ht="15" customHeight="1" thickTop="1" thickBot="1" x14ac:dyDescent="0.25">
      <c r="A1857" s="45"/>
      <c r="B1857" s="330" t="s">
        <v>524</v>
      </c>
      <c r="C1857" s="343" t="s">
        <v>2627</v>
      </c>
      <c r="D1857" s="285" t="s">
        <v>73</v>
      </c>
      <c r="E1857" s="285" t="s">
        <v>2628</v>
      </c>
      <c r="F1857" s="311">
        <v>82</v>
      </c>
      <c r="G1857" s="294"/>
      <c r="H1857" s="286" t="s">
        <v>231</v>
      </c>
      <c r="I1857" s="320">
        <v>1</v>
      </c>
      <c r="J1857" s="287">
        <f>SUM(K1858:K1860)</f>
        <v>105.25500000000001</v>
      </c>
      <c r="K1857" s="287">
        <f>J1857*I1857</f>
        <v>105.25500000000001</v>
      </c>
      <c r="N1857" s="45"/>
      <c r="O1857" s="45"/>
      <c r="P1857" s="45"/>
      <c r="Q1857" s="45"/>
      <c r="R1857" s="45"/>
      <c r="S1857" s="45"/>
      <c r="T1857" s="45"/>
      <c r="U1857" s="45"/>
      <c r="V1857" s="45"/>
      <c r="W1857" s="45"/>
      <c r="X1857" s="45"/>
    </row>
    <row r="1858" spans="1:24" ht="15" customHeight="1" thickTop="1" thickBot="1" x14ac:dyDescent="0.25">
      <c r="A1858" s="45"/>
      <c r="B1858" s="331" t="s">
        <v>535</v>
      </c>
      <c r="C1858" s="344">
        <v>88316</v>
      </c>
      <c r="D1858" s="271" t="s">
        <v>50</v>
      </c>
      <c r="E1858" s="271" t="s">
        <v>543</v>
      </c>
      <c r="F1858" s="312" t="s">
        <v>2641</v>
      </c>
      <c r="G1858" s="293"/>
      <c r="H1858" s="272" t="s">
        <v>533</v>
      </c>
      <c r="I1858" s="321">
        <v>0.5</v>
      </c>
      <c r="J1858" s="302">
        <f>VLOOKUP(C1858,COMPOSICAO!A:D,4,0)</f>
        <v>30.51</v>
      </c>
      <c r="K1858" s="289">
        <f>SUM(I1858*J1858)</f>
        <v>15.255000000000001</v>
      </c>
      <c r="N1858" s="45"/>
      <c r="O1858" s="45"/>
      <c r="P1858" s="45"/>
      <c r="Q1858" s="45"/>
      <c r="R1858" s="45"/>
      <c r="S1858" s="45"/>
      <c r="T1858" s="45"/>
      <c r="U1858" s="45"/>
      <c r="V1858" s="45"/>
      <c r="W1858" s="45"/>
      <c r="X1858" s="45"/>
    </row>
    <row r="1859" spans="1:24" ht="15" customHeight="1" thickTop="1" thickBot="1" x14ac:dyDescent="0.25">
      <c r="A1859" s="45"/>
      <c r="B1859" s="331" t="s">
        <v>535</v>
      </c>
      <c r="C1859" s="344">
        <v>88264</v>
      </c>
      <c r="D1859" s="271" t="s">
        <v>50</v>
      </c>
      <c r="E1859" s="271" t="s">
        <v>541</v>
      </c>
      <c r="F1859" s="312" t="s">
        <v>2641</v>
      </c>
      <c r="G1859" s="293"/>
      <c r="H1859" s="272" t="s">
        <v>533</v>
      </c>
      <c r="I1859" s="321">
        <v>0.5</v>
      </c>
      <c r="J1859" s="302">
        <f>VLOOKUP(C1859,COMPOSICAO!A:D,4,0)</f>
        <v>38.700000000000003</v>
      </c>
      <c r="K1859" s="289">
        <f>SUM(I1859*J1859)</f>
        <v>19.350000000000001</v>
      </c>
      <c r="N1859" s="45"/>
      <c r="O1859" s="45"/>
      <c r="P1859" s="45"/>
      <c r="Q1859" s="45"/>
      <c r="R1859" s="45"/>
      <c r="S1859" s="45"/>
      <c r="T1859" s="45"/>
      <c r="U1859" s="45"/>
      <c r="V1859" s="45"/>
      <c r="W1859" s="45"/>
      <c r="X1859" s="45"/>
    </row>
    <row r="1860" spans="1:24" ht="15" customHeight="1" thickTop="1" thickBot="1" x14ac:dyDescent="0.25">
      <c r="A1860" s="45"/>
      <c r="B1860" s="332" t="s">
        <v>525</v>
      </c>
      <c r="C1860" s="345">
        <v>14478</v>
      </c>
      <c r="D1860" s="274" t="s">
        <v>42</v>
      </c>
      <c r="E1860" s="274" t="s">
        <v>2755</v>
      </c>
      <c r="F1860" s="313" t="s">
        <v>1096</v>
      </c>
      <c r="G1860" s="295"/>
      <c r="H1860" s="275" t="s">
        <v>231</v>
      </c>
      <c r="I1860" s="325">
        <v>1</v>
      </c>
      <c r="J1860" s="303">
        <v>70.650000000000006</v>
      </c>
      <c r="K1860" s="290">
        <f>SUM(J1860*I1860)</f>
        <v>70.650000000000006</v>
      </c>
      <c r="N1860" s="45"/>
      <c r="O1860" s="45"/>
      <c r="P1860" s="45"/>
      <c r="Q1860" s="45"/>
      <c r="R1860" s="45"/>
      <c r="S1860" s="45"/>
      <c r="T1860" s="45"/>
      <c r="U1860" s="45"/>
      <c r="V1860" s="45"/>
      <c r="W1860" s="45"/>
      <c r="X1860" s="45"/>
    </row>
    <row r="1861" spans="1:24" ht="15" customHeight="1" thickTop="1" thickBot="1" x14ac:dyDescent="0.25">
      <c r="A1861" s="45"/>
      <c r="B1861" s="307"/>
      <c r="C1861" s="307"/>
      <c r="D1861" s="291"/>
      <c r="E1861" s="291"/>
      <c r="F1861" s="304" t="s">
        <v>527</v>
      </c>
      <c r="G1861" s="300"/>
      <c r="H1861" s="291" t="s">
        <v>528</v>
      </c>
      <c r="I1861" s="323">
        <v>0</v>
      </c>
      <c r="J1861" s="291" t="s">
        <v>529</v>
      </c>
      <c r="K1861" s="292"/>
      <c r="N1861" s="45"/>
      <c r="O1861" s="45"/>
      <c r="P1861" s="45"/>
      <c r="Q1861" s="45"/>
      <c r="R1861" s="45"/>
      <c r="S1861" s="45"/>
      <c r="T1861" s="45"/>
      <c r="U1861" s="45"/>
      <c r="V1861" s="45"/>
      <c r="W1861" s="45"/>
      <c r="X1861" s="45"/>
    </row>
    <row r="1862" spans="1:24" ht="15" customHeight="1" thickTop="1" thickBot="1" x14ac:dyDescent="0.25">
      <c r="A1862" s="45"/>
      <c r="B1862" s="307"/>
      <c r="C1862" s="307"/>
      <c r="D1862" s="291"/>
      <c r="E1862" s="291"/>
      <c r="F1862" s="304" t="s">
        <v>530</v>
      </c>
      <c r="G1862" s="300"/>
      <c r="H1862" s="291"/>
      <c r="I1862" s="304" t="s">
        <v>531</v>
      </c>
      <c r="J1862" s="296"/>
      <c r="K1862" s="292"/>
      <c r="N1862" s="45"/>
      <c r="O1862" s="45"/>
      <c r="P1862" s="45"/>
      <c r="Q1862" s="45"/>
      <c r="R1862" s="45"/>
      <c r="S1862" s="45"/>
      <c r="T1862" s="45"/>
      <c r="U1862" s="45"/>
      <c r="V1862" s="45"/>
      <c r="W1862" s="45"/>
      <c r="X1862" s="45"/>
    </row>
    <row r="1863" spans="1:24" ht="15" customHeight="1" x14ac:dyDescent="0.2">
      <c r="A1863" s="45"/>
      <c r="B1863" s="308" t="s">
        <v>1136</v>
      </c>
      <c r="C1863" s="308"/>
      <c r="D1863" s="297"/>
      <c r="E1863" s="297"/>
      <c r="F1863" s="308"/>
      <c r="G1863" s="297"/>
      <c r="H1863" s="297"/>
      <c r="I1863" s="308"/>
      <c r="J1863" s="297"/>
      <c r="K1863" s="297"/>
      <c r="N1863" s="45"/>
      <c r="O1863" s="45"/>
      <c r="P1863" s="45"/>
      <c r="Q1863" s="45"/>
      <c r="R1863" s="45"/>
      <c r="S1863" s="45"/>
      <c r="T1863" s="45"/>
      <c r="U1863" s="45"/>
      <c r="V1863" s="45"/>
      <c r="W1863" s="45"/>
      <c r="X1863" s="45"/>
    </row>
    <row r="1864" spans="1:24" ht="15" customHeight="1" thickBot="1" x14ac:dyDescent="0.25">
      <c r="A1864" s="45"/>
      <c r="B1864" s="304" t="s">
        <v>2825</v>
      </c>
      <c r="C1864" s="304"/>
      <c r="D1864" s="304"/>
      <c r="E1864" s="304"/>
      <c r="F1864" s="304"/>
      <c r="G1864" s="304"/>
      <c r="H1864" s="304"/>
      <c r="I1864" s="304"/>
      <c r="J1864" s="304"/>
      <c r="K1864" s="304"/>
      <c r="N1864" s="45"/>
      <c r="O1864" s="45"/>
      <c r="P1864" s="45"/>
      <c r="Q1864" s="45"/>
      <c r="R1864" s="45"/>
      <c r="S1864" s="45"/>
      <c r="T1864" s="45"/>
      <c r="U1864" s="45"/>
      <c r="V1864" s="45"/>
      <c r="W1864" s="45"/>
      <c r="X1864" s="45"/>
    </row>
    <row r="1865" spans="1:24" ht="15" customHeight="1" thickTop="1" x14ac:dyDescent="0.2">
      <c r="A1865" s="45"/>
      <c r="B1865" s="309"/>
      <c r="C1865" s="309"/>
      <c r="D1865" s="288"/>
      <c r="E1865" s="288"/>
      <c r="F1865" s="314"/>
      <c r="G1865" s="301"/>
      <c r="H1865" s="288"/>
      <c r="I1865" s="309"/>
      <c r="J1865" s="288"/>
      <c r="K1865" s="288"/>
      <c r="N1865" s="45"/>
      <c r="O1865" s="45"/>
      <c r="P1865" s="45"/>
      <c r="Q1865" s="45"/>
      <c r="R1865" s="45"/>
      <c r="S1865" s="45"/>
      <c r="T1865" s="45"/>
      <c r="U1865" s="45"/>
      <c r="V1865" s="45"/>
      <c r="W1865" s="45"/>
      <c r="X1865" s="45"/>
    </row>
    <row r="1866" spans="1:24" ht="15" customHeight="1" thickTop="1" thickBot="1" x14ac:dyDescent="0.25">
      <c r="A1866" s="45"/>
      <c r="B1866" s="329" t="s">
        <v>2629</v>
      </c>
      <c r="C1866" s="319" t="s">
        <v>27</v>
      </c>
      <c r="D1866" s="282" t="s">
        <v>28</v>
      </c>
      <c r="E1866" s="282" t="s">
        <v>29</v>
      </c>
      <c r="F1866" s="310" t="s">
        <v>523</v>
      </c>
      <c r="G1866" s="298"/>
      <c r="H1866" s="283" t="s">
        <v>30</v>
      </c>
      <c r="I1866" s="319" t="s">
        <v>31</v>
      </c>
      <c r="J1866" s="284" t="s">
        <v>32</v>
      </c>
      <c r="K1866" s="284" t="s">
        <v>34</v>
      </c>
      <c r="N1866" s="45"/>
      <c r="O1866" s="45"/>
      <c r="P1866" s="45"/>
      <c r="Q1866" s="45"/>
      <c r="R1866" s="45"/>
      <c r="S1866" s="45"/>
      <c r="T1866" s="45"/>
      <c r="U1866" s="45"/>
      <c r="V1866" s="45"/>
      <c r="W1866" s="45"/>
      <c r="X1866" s="45"/>
    </row>
    <row r="1867" spans="1:24" ht="15" customHeight="1" thickTop="1" thickBot="1" x14ac:dyDescent="0.25">
      <c r="A1867" s="45"/>
      <c r="B1867" s="330" t="s">
        <v>524</v>
      </c>
      <c r="C1867" s="343" t="s">
        <v>2630</v>
      </c>
      <c r="D1867" s="285" t="s">
        <v>73</v>
      </c>
      <c r="E1867" s="285" t="s">
        <v>2631</v>
      </c>
      <c r="F1867" s="311" t="s">
        <v>539</v>
      </c>
      <c r="G1867" s="294"/>
      <c r="H1867" s="286" t="s">
        <v>52</v>
      </c>
      <c r="I1867" s="326">
        <v>1</v>
      </c>
      <c r="J1867" s="287">
        <f>SUM(K1868:K1870)</f>
        <v>24.467084000000003</v>
      </c>
      <c r="K1867" s="287">
        <f>J1867*I1867</f>
        <v>24.467084000000003</v>
      </c>
      <c r="N1867" s="45"/>
      <c r="O1867" s="45"/>
      <c r="P1867" s="45"/>
      <c r="Q1867" s="45"/>
      <c r="R1867" s="45"/>
      <c r="S1867" s="45"/>
      <c r="T1867" s="45"/>
      <c r="U1867" s="45"/>
      <c r="V1867" s="45"/>
      <c r="W1867" s="45"/>
      <c r="X1867" s="45"/>
    </row>
    <row r="1868" spans="1:24" ht="15" customHeight="1" thickTop="1" thickBot="1" x14ac:dyDescent="0.25">
      <c r="A1868" s="45"/>
      <c r="B1868" s="331" t="s">
        <v>535</v>
      </c>
      <c r="C1868" s="344">
        <v>88264</v>
      </c>
      <c r="D1868" s="271" t="s">
        <v>50</v>
      </c>
      <c r="E1868" s="271" t="s">
        <v>541</v>
      </c>
      <c r="F1868" s="312" t="s">
        <v>2641</v>
      </c>
      <c r="G1868" s="293"/>
      <c r="H1868" s="272" t="s">
        <v>533</v>
      </c>
      <c r="I1868" s="321">
        <v>0.47320000000000001</v>
      </c>
      <c r="J1868" s="302">
        <f>VLOOKUP(C1868,COMPOSICAO!A:D,4,0)</f>
        <v>38.700000000000003</v>
      </c>
      <c r="K1868" s="289">
        <f>SUM(I1868*J1868)</f>
        <v>18.312840000000001</v>
      </c>
      <c r="N1868" s="45"/>
      <c r="O1868" s="45"/>
      <c r="P1868" s="45"/>
      <c r="Q1868" s="45"/>
      <c r="R1868" s="45"/>
      <c r="S1868" s="45"/>
      <c r="T1868" s="45"/>
      <c r="U1868" s="45"/>
      <c r="V1868" s="45"/>
      <c r="W1868" s="45"/>
      <c r="X1868" s="45"/>
    </row>
    <row r="1869" spans="1:24" ht="15" customHeight="1" thickTop="1" thickBot="1" x14ac:dyDescent="0.25">
      <c r="A1869" s="45"/>
      <c r="B1869" s="331" t="s">
        <v>535</v>
      </c>
      <c r="C1869" s="344">
        <v>88247</v>
      </c>
      <c r="D1869" s="271" t="s">
        <v>50</v>
      </c>
      <c r="E1869" s="271" t="s">
        <v>540</v>
      </c>
      <c r="F1869" s="312" t="s">
        <v>2641</v>
      </c>
      <c r="G1869" s="293"/>
      <c r="H1869" s="272" t="s">
        <v>533</v>
      </c>
      <c r="I1869" s="321">
        <v>0.19220000000000001</v>
      </c>
      <c r="J1869" s="302">
        <f>VLOOKUP(C1869,COMPOSICAO!A:D,4,0)</f>
        <v>32.020000000000003</v>
      </c>
      <c r="K1869" s="289">
        <f>SUM(I1869*J1869)</f>
        <v>6.1542440000000012</v>
      </c>
      <c r="N1869" s="45"/>
      <c r="O1869" s="45"/>
      <c r="P1869" s="45"/>
      <c r="Q1869" s="45"/>
      <c r="R1869" s="45"/>
      <c r="S1869" s="45"/>
      <c r="T1869" s="45"/>
      <c r="U1869" s="45"/>
      <c r="V1869" s="45"/>
      <c r="W1869" s="45"/>
      <c r="X1869" s="45"/>
    </row>
    <row r="1870" spans="1:24" ht="15" customHeight="1" thickTop="1" thickBot="1" x14ac:dyDescent="0.25">
      <c r="A1870" s="45"/>
      <c r="B1870" s="332" t="s">
        <v>525</v>
      </c>
      <c r="C1870" s="345">
        <v>1716</v>
      </c>
      <c r="D1870" s="274" t="s">
        <v>2731</v>
      </c>
      <c r="E1870" s="274" t="s">
        <v>2756</v>
      </c>
      <c r="F1870" s="313" t="s">
        <v>1096</v>
      </c>
      <c r="G1870" s="295"/>
      <c r="H1870" s="275" t="s">
        <v>52</v>
      </c>
      <c r="I1870" s="322">
        <v>1</v>
      </c>
      <c r="J1870" s="290"/>
      <c r="K1870" s="290">
        <f>SUM(J1870*I1870)</f>
        <v>0</v>
      </c>
      <c r="N1870" s="45"/>
      <c r="O1870" s="45"/>
      <c r="P1870" s="45"/>
      <c r="Q1870" s="45"/>
      <c r="R1870" s="45"/>
      <c r="S1870" s="45"/>
      <c r="T1870" s="45"/>
      <c r="U1870" s="45"/>
      <c r="V1870" s="45"/>
      <c r="W1870" s="45"/>
      <c r="X1870" s="45"/>
    </row>
    <row r="1871" spans="1:24" ht="15" customHeight="1" thickTop="1" thickBot="1" x14ac:dyDescent="0.25">
      <c r="A1871" s="45"/>
      <c r="B1871" s="307"/>
      <c r="C1871" s="307"/>
      <c r="D1871" s="291"/>
      <c r="E1871" s="291"/>
      <c r="F1871" s="304" t="s">
        <v>527</v>
      </c>
      <c r="G1871" s="300"/>
      <c r="H1871" s="291" t="s">
        <v>528</v>
      </c>
      <c r="I1871" s="327">
        <v>0</v>
      </c>
      <c r="J1871" s="296" t="s">
        <v>529</v>
      </c>
      <c r="K1871" s="292"/>
      <c r="N1871" s="45"/>
      <c r="O1871" s="45"/>
      <c r="P1871" s="45"/>
      <c r="Q1871" s="45"/>
      <c r="R1871" s="45"/>
      <c r="S1871" s="45"/>
      <c r="T1871" s="45"/>
      <c r="U1871" s="45"/>
      <c r="V1871" s="45"/>
      <c r="W1871" s="45"/>
      <c r="X1871" s="45"/>
    </row>
    <row r="1872" spans="1:24" ht="15" customHeight="1" thickTop="1" thickBot="1" x14ac:dyDescent="0.25">
      <c r="A1872" s="45"/>
      <c r="B1872" s="307"/>
      <c r="C1872" s="307"/>
      <c r="D1872" s="291"/>
      <c r="E1872" s="291"/>
      <c r="F1872" s="304" t="s">
        <v>530</v>
      </c>
      <c r="G1872" s="300"/>
      <c r="H1872" s="291"/>
      <c r="I1872" s="304" t="s">
        <v>531</v>
      </c>
      <c r="J1872" s="296"/>
      <c r="K1872" s="292"/>
      <c r="N1872" s="45"/>
      <c r="O1872" s="45"/>
      <c r="P1872" s="45"/>
      <c r="Q1872" s="45"/>
      <c r="R1872" s="45"/>
      <c r="S1872" s="45"/>
      <c r="T1872" s="45"/>
      <c r="U1872" s="45"/>
      <c r="V1872" s="45"/>
      <c r="W1872" s="45"/>
      <c r="X1872" s="45"/>
    </row>
    <row r="1873" spans="1:24" ht="15" customHeight="1" x14ac:dyDescent="0.2">
      <c r="A1873" s="45"/>
      <c r="B1873" s="308" t="s">
        <v>1136</v>
      </c>
      <c r="C1873" s="308"/>
      <c r="D1873" s="297"/>
      <c r="E1873" s="297"/>
      <c r="F1873" s="308"/>
      <c r="G1873" s="297"/>
      <c r="H1873" s="297"/>
      <c r="I1873" s="308"/>
      <c r="J1873" s="297"/>
      <c r="K1873" s="297"/>
      <c r="N1873" s="45"/>
      <c r="O1873" s="45"/>
      <c r="P1873" s="45"/>
      <c r="Q1873" s="45"/>
      <c r="R1873" s="45"/>
      <c r="S1873" s="45"/>
      <c r="T1873" s="45"/>
      <c r="U1873" s="45"/>
      <c r="V1873" s="45"/>
      <c r="W1873" s="45"/>
      <c r="X1873" s="45"/>
    </row>
    <row r="1874" spans="1:24" ht="15" customHeight="1" thickBot="1" x14ac:dyDescent="0.25">
      <c r="A1874" s="45"/>
      <c r="B1874" s="304" t="s">
        <v>2826</v>
      </c>
      <c r="C1874" s="304"/>
      <c r="D1874" s="304"/>
      <c r="E1874" s="304"/>
      <c r="F1874" s="304"/>
      <c r="G1874" s="304"/>
      <c r="H1874" s="304"/>
      <c r="I1874" s="304"/>
      <c r="J1874" s="304"/>
      <c r="K1874" s="304"/>
      <c r="N1874" s="45"/>
      <c r="O1874" s="45"/>
      <c r="P1874" s="45"/>
      <c r="Q1874" s="45"/>
      <c r="R1874" s="45"/>
      <c r="S1874" s="45"/>
      <c r="T1874" s="45"/>
      <c r="U1874" s="45"/>
      <c r="V1874" s="45"/>
      <c r="W1874" s="45"/>
      <c r="X1874" s="45"/>
    </row>
    <row r="1875" spans="1:24" ht="15" customHeight="1" thickTop="1" x14ac:dyDescent="0.2">
      <c r="A1875" s="45"/>
      <c r="B1875" s="309"/>
      <c r="C1875" s="309"/>
      <c r="D1875" s="288"/>
      <c r="E1875" s="288"/>
      <c r="F1875" s="314"/>
      <c r="G1875" s="301"/>
      <c r="H1875" s="288"/>
      <c r="I1875" s="309"/>
      <c r="J1875" s="288"/>
      <c r="K1875" s="288"/>
      <c r="N1875" s="45"/>
      <c r="O1875" s="45"/>
      <c r="P1875" s="45"/>
      <c r="Q1875" s="45"/>
      <c r="R1875" s="45"/>
      <c r="S1875" s="45"/>
      <c r="T1875" s="45"/>
      <c r="U1875" s="45"/>
      <c r="V1875" s="45"/>
      <c r="W1875" s="45"/>
      <c r="X1875" s="45"/>
    </row>
    <row r="1876" spans="1:24" ht="15" customHeight="1" thickTop="1" thickBot="1" x14ac:dyDescent="0.25">
      <c r="A1876" s="45"/>
      <c r="B1876" s="329" t="s">
        <v>2632</v>
      </c>
      <c r="C1876" s="319" t="s">
        <v>27</v>
      </c>
      <c r="D1876" s="282" t="s">
        <v>28</v>
      </c>
      <c r="E1876" s="282" t="s">
        <v>29</v>
      </c>
      <c r="F1876" s="310" t="s">
        <v>523</v>
      </c>
      <c r="G1876" s="298"/>
      <c r="H1876" s="283" t="s">
        <v>30</v>
      </c>
      <c r="I1876" s="319" t="s">
        <v>31</v>
      </c>
      <c r="J1876" s="284" t="s">
        <v>32</v>
      </c>
      <c r="K1876" s="284" t="s">
        <v>34</v>
      </c>
      <c r="N1876" s="45"/>
      <c r="O1876" s="45"/>
      <c r="P1876" s="45"/>
      <c r="Q1876" s="45"/>
      <c r="R1876" s="45"/>
      <c r="S1876" s="45"/>
      <c r="T1876" s="45"/>
      <c r="U1876" s="45"/>
      <c r="V1876" s="45"/>
      <c r="W1876" s="45"/>
      <c r="X1876" s="45"/>
    </row>
    <row r="1877" spans="1:24" ht="15" customHeight="1" thickTop="1" thickBot="1" x14ac:dyDescent="0.25">
      <c r="A1877" s="45"/>
      <c r="B1877" s="330" t="s">
        <v>524</v>
      </c>
      <c r="C1877" s="343" t="s">
        <v>2633</v>
      </c>
      <c r="D1877" s="285" t="s">
        <v>73</v>
      </c>
      <c r="E1877" s="285" t="s">
        <v>2634</v>
      </c>
      <c r="F1877" s="311" t="s">
        <v>539</v>
      </c>
      <c r="G1877" s="294"/>
      <c r="H1877" s="286" t="s">
        <v>52</v>
      </c>
      <c r="I1877" s="320">
        <v>1</v>
      </c>
      <c r="J1877" s="287">
        <f>SUM(K1878:K1880)</f>
        <v>24.467084000000003</v>
      </c>
      <c r="K1877" s="287">
        <f>J1877*I1877</f>
        <v>24.467084000000003</v>
      </c>
      <c r="N1877" s="45"/>
      <c r="O1877" s="45"/>
      <c r="P1877" s="45"/>
      <c r="Q1877" s="45"/>
      <c r="R1877" s="45"/>
      <c r="S1877" s="45"/>
      <c r="T1877" s="45"/>
      <c r="U1877" s="45"/>
      <c r="V1877" s="45"/>
      <c r="W1877" s="45"/>
      <c r="X1877" s="45"/>
    </row>
    <row r="1878" spans="1:24" ht="15" customHeight="1" thickTop="1" thickBot="1" x14ac:dyDescent="0.25">
      <c r="A1878" s="45"/>
      <c r="B1878" s="331" t="s">
        <v>535</v>
      </c>
      <c r="C1878" s="344">
        <v>88247</v>
      </c>
      <c r="D1878" s="271" t="s">
        <v>50</v>
      </c>
      <c r="E1878" s="271" t="s">
        <v>540</v>
      </c>
      <c r="F1878" s="312" t="s">
        <v>2641</v>
      </c>
      <c r="G1878" s="293"/>
      <c r="H1878" s="272" t="s">
        <v>533</v>
      </c>
      <c r="I1878" s="324">
        <v>0.19220000000000001</v>
      </c>
      <c r="J1878" s="302">
        <f>VLOOKUP(C1878,COMPOSICAO!A:D,4,0)</f>
        <v>32.020000000000003</v>
      </c>
      <c r="K1878" s="289">
        <f>SUM(I1878*J1878)</f>
        <v>6.1542440000000012</v>
      </c>
      <c r="N1878" s="45"/>
      <c r="O1878" s="45"/>
      <c r="P1878" s="45"/>
      <c r="Q1878" s="45"/>
      <c r="R1878" s="45"/>
      <c r="S1878" s="45"/>
      <c r="T1878" s="45"/>
      <c r="U1878" s="45"/>
      <c r="V1878" s="45"/>
      <c r="W1878" s="45"/>
      <c r="X1878" s="45"/>
    </row>
    <row r="1879" spans="1:24" ht="15" customHeight="1" thickTop="1" thickBot="1" x14ac:dyDescent="0.25">
      <c r="A1879" s="45"/>
      <c r="B1879" s="331" t="s">
        <v>535</v>
      </c>
      <c r="C1879" s="344">
        <v>88264</v>
      </c>
      <c r="D1879" s="271" t="s">
        <v>50</v>
      </c>
      <c r="E1879" s="271" t="s">
        <v>541</v>
      </c>
      <c r="F1879" s="312" t="s">
        <v>2641</v>
      </c>
      <c r="G1879" s="293"/>
      <c r="H1879" s="272" t="s">
        <v>533</v>
      </c>
      <c r="I1879" s="321">
        <v>0.47320000000000001</v>
      </c>
      <c r="J1879" s="302">
        <f>VLOOKUP(C1879,COMPOSICAO!A:D,4,0)</f>
        <v>38.700000000000003</v>
      </c>
      <c r="K1879" s="289">
        <f>SUM(I1879*J1879)</f>
        <v>18.312840000000001</v>
      </c>
      <c r="N1879" s="45"/>
      <c r="O1879" s="45"/>
      <c r="P1879" s="45"/>
      <c r="Q1879" s="45"/>
      <c r="R1879" s="45"/>
      <c r="S1879" s="45"/>
      <c r="T1879" s="45"/>
      <c r="U1879" s="45"/>
      <c r="V1879" s="45"/>
      <c r="W1879" s="45"/>
      <c r="X1879" s="45"/>
    </row>
    <row r="1880" spans="1:24" ht="15" customHeight="1" thickTop="1" thickBot="1" x14ac:dyDescent="0.25">
      <c r="A1880" s="45"/>
      <c r="B1880" s="332" t="s">
        <v>525</v>
      </c>
      <c r="C1880" s="345">
        <v>1715</v>
      </c>
      <c r="D1880" s="274" t="s">
        <v>2731</v>
      </c>
      <c r="E1880" s="274" t="s">
        <v>2757</v>
      </c>
      <c r="F1880" s="313" t="s">
        <v>1096</v>
      </c>
      <c r="G1880" s="295"/>
      <c r="H1880" s="275" t="s">
        <v>52</v>
      </c>
      <c r="I1880" s="322">
        <v>1</v>
      </c>
      <c r="J1880" s="290"/>
      <c r="K1880" s="290">
        <f>SUM(J1880*I1880)</f>
        <v>0</v>
      </c>
      <c r="N1880" s="45"/>
      <c r="O1880" s="45"/>
      <c r="P1880" s="45"/>
      <c r="Q1880" s="45"/>
      <c r="R1880" s="45"/>
      <c r="S1880" s="45"/>
      <c r="T1880" s="45"/>
      <c r="U1880" s="45"/>
      <c r="V1880" s="45"/>
      <c r="W1880" s="45"/>
      <c r="X1880" s="45"/>
    </row>
    <row r="1881" spans="1:24" ht="15" customHeight="1" thickTop="1" thickBot="1" x14ac:dyDescent="0.25">
      <c r="A1881" s="45"/>
      <c r="B1881" s="307"/>
      <c r="C1881" s="307"/>
      <c r="D1881" s="291"/>
      <c r="E1881" s="291"/>
      <c r="F1881" s="304" t="s">
        <v>527</v>
      </c>
      <c r="G1881" s="300"/>
      <c r="H1881" s="291" t="s">
        <v>528</v>
      </c>
      <c r="I1881" s="323">
        <v>0</v>
      </c>
      <c r="J1881" s="291" t="s">
        <v>529</v>
      </c>
      <c r="K1881" s="292"/>
      <c r="N1881" s="45"/>
      <c r="O1881" s="45"/>
      <c r="P1881" s="45"/>
      <c r="Q1881" s="45"/>
      <c r="R1881" s="45"/>
      <c r="S1881" s="45"/>
      <c r="T1881" s="45"/>
      <c r="U1881" s="45"/>
      <c r="V1881" s="45"/>
      <c r="W1881" s="45"/>
      <c r="X1881" s="45"/>
    </row>
    <row r="1882" spans="1:24" ht="15" customHeight="1" thickTop="1" thickBot="1" x14ac:dyDescent="0.25">
      <c r="A1882" s="45"/>
      <c r="B1882" s="307"/>
      <c r="C1882" s="307"/>
      <c r="D1882" s="291"/>
      <c r="E1882" s="291"/>
      <c r="F1882" s="304" t="s">
        <v>530</v>
      </c>
      <c r="G1882" s="300"/>
      <c r="H1882" s="291"/>
      <c r="I1882" s="304" t="s">
        <v>531</v>
      </c>
      <c r="J1882" s="296"/>
      <c r="K1882" s="292"/>
      <c r="N1882" s="45"/>
      <c r="O1882" s="45"/>
      <c r="P1882" s="45"/>
      <c r="Q1882" s="45"/>
      <c r="R1882" s="45"/>
      <c r="S1882" s="45"/>
      <c r="T1882" s="45"/>
      <c r="U1882" s="45"/>
      <c r="V1882" s="45"/>
      <c r="W1882" s="45"/>
      <c r="X1882" s="45"/>
    </row>
    <row r="1883" spans="1:24" ht="15" customHeight="1" x14ac:dyDescent="0.2">
      <c r="A1883" s="45"/>
      <c r="B1883" s="308" t="s">
        <v>1136</v>
      </c>
      <c r="C1883" s="308"/>
      <c r="D1883" s="297"/>
      <c r="E1883" s="297"/>
      <c r="F1883" s="308"/>
      <c r="G1883" s="297"/>
      <c r="H1883" s="297"/>
      <c r="I1883" s="308"/>
      <c r="J1883" s="297"/>
      <c r="K1883" s="297"/>
      <c r="N1883" s="45"/>
      <c r="O1883" s="45"/>
      <c r="P1883" s="45"/>
      <c r="Q1883" s="45"/>
      <c r="R1883" s="45"/>
      <c r="S1883" s="45"/>
      <c r="T1883" s="45"/>
      <c r="U1883" s="45"/>
      <c r="V1883" s="45"/>
      <c r="W1883" s="45"/>
      <c r="X1883" s="45"/>
    </row>
    <row r="1884" spans="1:24" ht="15" customHeight="1" thickBot="1" x14ac:dyDescent="0.25">
      <c r="A1884" s="45"/>
      <c r="B1884" s="304" t="s">
        <v>2827</v>
      </c>
      <c r="C1884" s="304"/>
      <c r="D1884" s="304"/>
      <c r="E1884" s="304"/>
      <c r="F1884" s="304"/>
      <c r="G1884" s="304"/>
      <c r="H1884" s="304"/>
      <c r="I1884" s="304"/>
      <c r="J1884" s="304"/>
      <c r="K1884" s="304"/>
      <c r="N1884" s="45"/>
      <c r="O1884" s="45"/>
      <c r="P1884" s="45"/>
      <c r="Q1884" s="45"/>
      <c r="R1884" s="45"/>
      <c r="S1884" s="45"/>
      <c r="T1884" s="45"/>
      <c r="U1884" s="45"/>
      <c r="V1884" s="45"/>
      <c r="W1884" s="45"/>
      <c r="X1884" s="45"/>
    </row>
    <row r="1885" spans="1:24" ht="15" customHeight="1" thickTop="1" x14ac:dyDescent="0.2">
      <c r="A1885" s="45"/>
      <c r="B1885" s="309"/>
      <c r="C1885" s="309"/>
      <c r="D1885" s="288"/>
      <c r="E1885" s="288"/>
      <c r="F1885" s="314"/>
      <c r="G1885" s="301"/>
      <c r="H1885" s="288"/>
      <c r="I1885" s="309"/>
      <c r="J1885" s="288"/>
      <c r="K1885" s="288"/>
      <c r="N1885" s="45"/>
      <c r="O1885" s="45"/>
      <c r="P1885" s="45"/>
      <c r="Q1885" s="45"/>
      <c r="R1885" s="45"/>
      <c r="S1885" s="45"/>
      <c r="T1885" s="45"/>
      <c r="U1885" s="45"/>
      <c r="V1885" s="45"/>
      <c r="W1885" s="45"/>
      <c r="X1885" s="45"/>
    </row>
    <row r="1886" spans="1:24" ht="15" customHeight="1" thickTop="1" thickBot="1" x14ac:dyDescent="0.25">
      <c r="A1886" s="45"/>
      <c r="B1886" s="329" t="s">
        <v>2256</v>
      </c>
      <c r="C1886" s="319" t="s">
        <v>27</v>
      </c>
      <c r="D1886" s="282" t="s">
        <v>28</v>
      </c>
      <c r="E1886" s="282" t="s">
        <v>29</v>
      </c>
      <c r="F1886" s="310" t="s">
        <v>523</v>
      </c>
      <c r="G1886" s="298"/>
      <c r="H1886" s="283" t="s">
        <v>30</v>
      </c>
      <c r="I1886" s="319" t="s">
        <v>31</v>
      </c>
      <c r="J1886" s="284" t="s">
        <v>32</v>
      </c>
      <c r="K1886" s="284" t="s">
        <v>34</v>
      </c>
      <c r="N1886" s="45"/>
      <c r="O1886" s="45"/>
      <c r="P1886" s="45"/>
      <c r="Q1886" s="45"/>
      <c r="R1886" s="45"/>
      <c r="S1886" s="45"/>
      <c r="T1886" s="45"/>
      <c r="U1886" s="45"/>
      <c r="V1886" s="45"/>
      <c r="W1886" s="45"/>
      <c r="X1886" s="45"/>
    </row>
    <row r="1887" spans="1:24" ht="15" customHeight="1" thickTop="1" thickBot="1" x14ac:dyDescent="0.25">
      <c r="A1887" s="45"/>
      <c r="B1887" s="330" t="s">
        <v>524</v>
      </c>
      <c r="C1887" s="343" t="s">
        <v>2635</v>
      </c>
      <c r="D1887" s="285" t="s">
        <v>73</v>
      </c>
      <c r="E1887" s="285" t="s">
        <v>2636</v>
      </c>
      <c r="F1887" s="311">
        <v>11.92</v>
      </c>
      <c r="G1887" s="294"/>
      <c r="H1887" s="286" t="s">
        <v>52</v>
      </c>
      <c r="I1887" s="320">
        <v>1</v>
      </c>
      <c r="J1887" s="287">
        <f>SUM(K1888:K1890)</f>
        <v>34.855000000000004</v>
      </c>
      <c r="K1887" s="287">
        <f>J1887*I1887</f>
        <v>34.855000000000004</v>
      </c>
      <c r="N1887" s="45"/>
      <c r="O1887" s="45"/>
      <c r="P1887" s="45"/>
      <c r="Q1887" s="45"/>
      <c r="R1887" s="45"/>
      <c r="S1887" s="45"/>
      <c r="T1887" s="45"/>
      <c r="U1887" s="45"/>
      <c r="V1887" s="45"/>
      <c r="W1887" s="45"/>
      <c r="X1887" s="45"/>
    </row>
    <row r="1888" spans="1:24" ht="15" customHeight="1" thickTop="1" thickBot="1" x14ac:dyDescent="0.25">
      <c r="A1888" s="45"/>
      <c r="B1888" s="331" t="s">
        <v>535</v>
      </c>
      <c r="C1888" s="344">
        <v>88264</v>
      </c>
      <c r="D1888" s="271" t="s">
        <v>50</v>
      </c>
      <c r="E1888" s="271" t="s">
        <v>541</v>
      </c>
      <c r="F1888" s="312" t="s">
        <v>2641</v>
      </c>
      <c r="G1888" s="293"/>
      <c r="H1888" s="272" t="s">
        <v>533</v>
      </c>
      <c r="I1888" s="321">
        <v>0.5</v>
      </c>
      <c r="J1888" s="302">
        <f>VLOOKUP(C1888,COMPOSICAO!A:D,4,0)</f>
        <v>38.700000000000003</v>
      </c>
      <c r="K1888" s="289">
        <f>SUM(I1888*J1888)</f>
        <v>19.350000000000001</v>
      </c>
      <c r="N1888" s="45"/>
      <c r="O1888" s="45"/>
      <c r="P1888" s="45"/>
      <c r="Q1888" s="45"/>
      <c r="R1888" s="45"/>
      <c r="S1888" s="45"/>
      <c r="T1888" s="45"/>
      <c r="U1888" s="45"/>
      <c r="V1888" s="45"/>
      <c r="W1888" s="45"/>
      <c r="X1888" s="45"/>
    </row>
    <row r="1889" spans="1:24" ht="15" customHeight="1" thickTop="1" thickBot="1" x14ac:dyDescent="0.25">
      <c r="A1889" s="45"/>
      <c r="B1889" s="331" t="s">
        <v>535</v>
      </c>
      <c r="C1889" s="344">
        <v>88248</v>
      </c>
      <c r="D1889" s="271" t="s">
        <v>50</v>
      </c>
      <c r="E1889" s="271" t="s">
        <v>538</v>
      </c>
      <c r="F1889" s="312" t="s">
        <v>2641</v>
      </c>
      <c r="G1889" s="293"/>
      <c r="H1889" s="272" t="s">
        <v>533</v>
      </c>
      <c r="I1889" s="324">
        <v>0.5</v>
      </c>
      <c r="J1889" s="302">
        <f>VLOOKUP(C1889,COMPOSICAO!A:D,4,0)</f>
        <v>31.01</v>
      </c>
      <c r="K1889" s="289">
        <f>SUM(I1889*J1889)</f>
        <v>15.505000000000001</v>
      </c>
      <c r="N1889" s="45"/>
      <c r="O1889" s="45"/>
      <c r="P1889" s="45"/>
      <c r="Q1889" s="45"/>
      <c r="R1889" s="45"/>
      <c r="S1889" s="45"/>
      <c r="T1889" s="45"/>
      <c r="U1889" s="45"/>
      <c r="V1889" s="45"/>
      <c r="W1889" s="45"/>
      <c r="X1889" s="45"/>
    </row>
    <row r="1890" spans="1:24" ht="15" customHeight="1" thickTop="1" thickBot="1" x14ac:dyDescent="0.25">
      <c r="A1890" s="45"/>
      <c r="B1890" s="332" t="s">
        <v>525</v>
      </c>
      <c r="C1890" s="345" t="s">
        <v>2758</v>
      </c>
      <c r="D1890" s="274" t="s">
        <v>2735</v>
      </c>
      <c r="E1890" s="274" t="s">
        <v>2759</v>
      </c>
      <c r="F1890" s="313" t="s">
        <v>1096</v>
      </c>
      <c r="G1890" s="295"/>
      <c r="H1890" s="275" t="s">
        <v>52</v>
      </c>
      <c r="I1890" s="322">
        <v>1</v>
      </c>
      <c r="J1890" s="290"/>
      <c r="K1890" s="290">
        <f>SUM(J1890*I1890)</f>
        <v>0</v>
      </c>
      <c r="N1890" s="45"/>
      <c r="O1890" s="45"/>
      <c r="P1890" s="45"/>
      <c r="Q1890" s="45"/>
      <c r="R1890" s="45"/>
      <c r="S1890" s="45"/>
      <c r="T1890" s="45"/>
      <c r="U1890" s="45"/>
      <c r="V1890" s="45"/>
      <c r="W1890" s="45"/>
      <c r="X1890" s="45"/>
    </row>
    <row r="1891" spans="1:24" ht="15" customHeight="1" thickTop="1" thickBot="1" x14ac:dyDescent="0.25">
      <c r="A1891" s="45"/>
      <c r="B1891" s="307"/>
      <c r="C1891" s="307"/>
      <c r="D1891" s="291"/>
      <c r="E1891" s="291"/>
      <c r="F1891" s="304" t="s">
        <v>527</v>
      </c>
      <c r="G1891" s="300"/>
      <c r="H1891" s="291" t="s">
        <v>528</v>
      </c>
      <c r="I1891" s="323">
        <v>0</v>
      </c>
      <c r="J1891" s="291" t="s">
        <v>529</v>
      </c>
      <c r="K1891" s="292"/>
      <c r="N1891" s="45"/>
      <c r="O1891" s="45"/>
      <c r="P1891" s="45"/>
      <c r="Q1891" s="45"/>
      <c r="R1891" s="45"/>
      <c r="S1891" s="45"/>
      <c r="T1891" s="45"/>
      <c r="U1891" s="45"/>
      <c r="V1891" s="45"/>
      <c r="W1891" s="45"/>
      <c r="X1891" s="45"/>
    </row>
    <row r="1892" spans="1:24" ht="15" customHeight="1" thickTop="1" thickBot="1" x14ac:dyDescent="0.25">
      <c r="A1892" s="45"/>
      <c r="B1892" s="307"/>
      <c r="C1892" s="307"/>
      <c r="D1892" s="291"/>
      <c r="E1892" s="291"/>
      <c r="F1892" s="304" t="s">
        <v>530</v>
      </c>
      <c r="G1892" s="300"/>
      <c r="H1892" s="291"/>
      <c r="I1892" s="304" t="s">
        <v>531</v>
      </c>
      <c r="J1892" s="296"/>
      <c r="K1892" s="292"/>
      <c r="N1892" s="45"/>
      <c r="O1892" s="45"/>
      <c r="P1892" s="45"/>
      <c r="Q1892" s="45"/>
      <c r="R1892" s="45"/>
      <c r="S1892" s="45"/>
      <c r="T1892" s="45"/>
      <c r="U1892" s="45"/>
      <c r="V1892" s="45"/>
      <c r="W1892" s="45"/>
      <c r="X1892" s="45"/>
    </row>
    <row r="1893" spans="1:24" ht="15" customHeight="1" x14ac:dyDescent="0.2">
      <c r="A1893" s="45"/>
      <c r="B1893" s="308" t="s">
        <v>1136</v>
      </c>
      <c r="C1893" s="308"/>
      <c r="D1893" s="297"/>
      <c r="E1893" s="297"/>
      <c r="F1893" s="308"/>
      <c r="G1893" s="297"/>
      <c r="H1893" s="297"/>
      <c r="I1893" s="308"/>
      <c r="J1893" s="297"/>
      <c r="K1893" s="297"/>
      <c r="N1893" s="45"/>
      <c r="O1893" s="45"/>
      <c r="P1893" s="45"/>
      <c r="Q1893" s="45"/>
      <c r="R1893" s="45"/>
      <c r="S1893" s="45"/>
      <c r="T1893" s="45"/>
      <c r="U1893" s="45"/>
      <c r="V1893" s="45"/>
      <c r="W1893" s="45"/>
      <c r="X1893" s="45"/>
    </row>
    <row r="1894" spans="1:24" ht="15" customHeight="1" thickBot="1" x14ac:dyDescent="0.25">
      <c r="A1894" s="45"/>
      <c r="B1894" s="304" t="s">
        <v>2828</v>
      </c>
      <c r="C1894" s="304"/>
      <c r="D1894" s="304"/>
      <c r="E1894" s="304"/>
      <c r="F1894" s="304"/>
      <c r="G1894" s="304"/>
      <c r="H1894" s="304"/>
      <c r="I1894" s="304"/>
      <c r="J1894" s="304"/>
      <c r="K1894" s="304"/>
      <c r="N1894" s="45"/>
      <c r="O1894" s="45"/>
      <c r="P1894" s="45"/>
      <c r="Q1894" s="45"/>
      <c r="R1894" s="45"/>
      <c r="S1894" s="45"/>
      <c r="T1894" s="45"/>
      <c r="U1894" s="45"/>
      <c r="V1894" s="45"/>
      <c r="W1894" s="45"/>
      <c r="X1894" s="45"/>
    </row>
    <row r="1895" spans="1:24" ht="15" customHeight="1" thickTop="1" x14ac:dyDescent="0.2">
      <c r="A1895" s="45"/>
      <c r="B1895" s="309"/>
      <c r="C1895" s="309"/>
      <c r="D1895" s="288"/>
      <c r="E1895" s="288"/>
      <c r="F1895" s="314"/>
      <c r="G1895" s="301"/>
      <c r="H1895" s="288"/>
      <c r="I1895" s="309"/>
      <c r="J1895" s="288"/>
      <c r="K1895" s="288"/>
      <c r="N1895" s="45"/>
      <c r="O1895" s="45"/>
      <c r="P1895" s="45"/>
      <c r="Q1895" s="45"/>
      <c r="R1895" s="45"/>
      <c r="S1895" s="45"/>
      <c r="T1895" s="45"/>
      <c r="U1895" s="45"/>
      <c r="V1895" s="45"/>
      <c r="W1895" s="45"/>
      <c r="X1895" s="45"/>
    </row>
    <row r="1896" spans="1:24" ht="15" customHeight="1" thickTop="1" thickBot="1" x14ac:dyDescent="0.25">
      <c r="A1896" s="45"/>
      <c r="B1896" s="329" t="s">
        <v>2264</v>
      </c>
      <c r="C1896" s="319" t="s">
        <v>27</v>
      </c>
      <c r="D1896" s="282" t="s">
        <v>28</v>
      </c>
      <c r="E1896" s="282" t="s">
        <v>29</v>
      </c>
      <c r="F1896" s="310" t="s">
        <v>523</v>
      </c>
      <c r="G1896" s="298"/>
      <c r="H1896" s="283" t="s">
        <v>30</v>
      </c>
      <c r="I1896" s="319" t="s">
        <v>31</v>
      </c>
      <c r="J1896" s="284" t="s">
        <v>32</v>
      </c>
      <c r="K1896" s="284" t="s">
        <v>34</v>
      </c>
      <c r="N1896" s="45"/>
      <c r="O1896" s="45"/>
      <c r="P1896" s="45"/>
      <c r="Q1896" s="45"/>
      <c r="R1896" s="45"/>
      <c r="S1896" s="45"/>
      <c r="T1896" s="45"/>
      <c r="U1896" s="45"/>
      <c r="V1896" s="45"/>
      <c r="W1896" s="45"/>
      <c r="X1896" s="45"/>
    </row>
    <row r="1897" spans="1:24" ht="15" customHeight="1" thickTop="1" thickBot="1" x14ac:dyDescent="0.25">
      <c r="A1897" s="45"/>
      <c r="B1897" s="330" t="s">
        <v>524</v>
      </c>
      <c r="C1897" s="343" t="s">
        <v>951</v>
      </c>
      <c r="D1897" s="285" t="s">
        <v>73</v>
      </c>
      <c r="E1897" s="285" t="s">
        <v>952</v>
      </c>
      <c r="F1897" s="311" t="s">
        <v>539</v>
      </c>
      <c r="G1897" s="294"/>
      <c r="H1897" s="286" t="s">
        <v>83</v>
      </c>
      <c r="I1897" s="320">
        <v>1</v>
      </c>
      <c r="J1897" s="287">
        <f>SUM(K1898:K1900)</f>
        <v>41.945920000000001</v>
      </c>
      <c r="K1897" s="287">
        <f>J1897*I1897</f>
        <v>41.945920000000001</v>
      </c>
      <c r="N1897" s="45"/>
      <c r="O1897" s="45"/>
      <c r="P1897" s="45"/>
      <c r="Q1897" s="45"/>
      <c r="R1897" s="45"/>
      <c r="S1897" s="45"/>
      <c r="T1897" s="45"/>
      <c r="U1897" s="45"/>
      <c r="V1897" s="45"/>
      <c r="W1897" s="45"/>
      <c r="X1897" s="45"/>
    </row>
    <row r="1898" spans="1:24" ht="15" customHeight="1" thickTop="1" thickBot="1" x14ac:dyDescent="0.25">
      <c r="A1898" s="45"/>
      <c r="B1898" s="331" t="s">
        <v>535</v>
      </c>
      <c r="C1898" s="344">
        <v>88264</v>
      </c>
      <c r="D1898" s="271" t="s">
        <v>50</v>
      </c>
      <c r="E1898" s="271" t="s">
        <v>541</v>
      </c>
      <c r="F1898" s="312" t="s">
        <v>2641</v>
      </c>
      <c r="G1898" s="293"/>
      <c r="H1898" s="272" t="s">
        <v>533</v>
      </c>
      <c r="I1898" s="321">
        <v>3.5999999999999997E-2</v>
      </c>
      <c r="J1898" s="302">
        <f>VLOOKUP(C1898,COMPOSICAO!A:D,4,0)</f>
        <v>38.700000000000003</v>
      </c>
      <c r="K1898" s="289">
        <f>SUM(I1898*J1898)</f>
        <v>1.3932</v>
      </c>
      <c r="N1898" s="45"/>
      <c r="O1898" s="45"/>
      <c r="P1898" s="45"/>
      <c r="Q1898" s="45"/>
      <c r="R1898" s="45"/>
      <c r="S1898" s="45"/>
      <c r="T1898" s="45"/>
      <c r="U1898" s="45"/>
      <c r="V1898" s="45"/>
      <c r="W1898" s="45"/>
      <c r="X1898" s="45"/>
    </row>
    <row r="1899" spans="1:24" ht="15" customHeight="1" thickTop="1" thickBot="1" x14ac:dyDescent="0.25">
      <c r="A1899" s="45"/>
      <c r="B1899" s="331" t="s">
        <v>535</v>
      </c>
      <c r="C1899" s="344">
        <v>88247</v>
      </c>
      <c r="D1899" s="271" t="s">
        <v>50</v>
      </c>
      <c r="E1899" s="271" t="s">
        <v>540</v>
      </c>
      <c r="F1899" s="312" t="s">
        <v>2641</v>
      </c>
      <c r="G1899" s="293"/>
      <c r="H1899" s="272" t="s">
        <v>533</v>
      </c>
      <c r="I1899" s="321">
        <v>3.5999999999999997E-2</v>
      </c>
      <c r="J1899" s="302">
        <f>VLOOKUP(C1899,COMPOSICAO!A:D,4,0)</f>
        <v>32.020000000000003</v>
      </c>
      <c r="K1899" s="289">
        <f>SUM(I1899*J1899)</f>
        <v>1.15272</v>
      </c>
      <c r="N1899" s="45"/>
      <c r="O1899" s="45"/>
      <c r="P1899" s="45"/>
      <c r="Q1899" s="45"/>
      <c r="R1899" s="45"/>
      <c r="S1899" s="45"/>
      <c r="T1899" s="45"/>
      <c r="U1899" s="45"/>
      <c r="V1899" s="45"/>
      <c r="W1899" s="45"/>
      <c r="X1899" s="45"/>
    </row>
    <row r="1900" spans="1:24" ht="15" customHeight="1" thickTop="1" thickBot="1" x14ac:dyDescent="0.25">
      <c r="A1900" s="45"/>
      <c r="B1900" s="332" t="s">
        <v>525</v>
      </c>
      <c r="C1900" s="345">
        <v>12620</v>
      </c>
      <c r="D1900" s="274" t="s">
        <v>46</v>
      </c>
      <c r="E1900" s="274" t="s">
        <v>1905</v>
      </c>
      <c r="F1900" s="313" t="s">
        <v>1096</v>
      </c>
      <c r="G1900" s="295"/>
      <c r="H1900" s="275" t="s">
        <v>83</v>
      </c>
      <c r="I1900" s="325">
        <v>1</v>
      </c>
      <c r="J1900" s="303">
        <v>39.4</v>
      </c>
      <c r="K1900" s="290">
        <f>SUM(J1900*I1900)</f>
        <v>39.4</v>
      </c>
      <c r="N1900" s="45"/>
      <c r="O1900" s="45"/>
      <c r="P1900" s="45"/>
      <c r="Q1900" s="45"/>
      <c r="R1900" s="45"/>
      <c r="S1900" s="45"/>
      <c r="T1900" s="45"/>
      <c r="U1900" s="45"/>
      <c r="V1900" s="45"/>
      <c r="W1900" s="45"/>
      <c r="X1900" s="45"/>
    </row>
    <row r="1901" spans="1:24" ht="15" customHeight="1" thickTop="1" thickBot="1" x14ac:dyDescent="0.25">
      <c r="A1901" s="45"/>
      <c r="B1901" s="307"/>
      <c r="C1901" s="307"/>
      <c r="D1901" s="291"/>
      <c r="E1901" s="291"/>
      <c r="F1901" s="304" t="s">
        <v>527</v>
      </c>
      <c r="G1901" s="300"/>
      <c r="H1901" s="291" t="s">
        <v>528</v>
      </c>
      <c r="I1901" s="323">
        <v>0</v>
      </c>
      <c r="J1901" s="291" t="s">
        <v>529</v>
      </c>
      <c r="K1901" s="292"/>
      <c r="N1901" s="45"/>
      <c r="O1901" s="45"/>
      <c r="P1901" s="45"/>
      <c r="Q1901" s="45"/>
      <c r="R1901" s="45"/>
      <c r="S1901" s="45"/>
      <c r="T1901" s="45"/>
      <c r="U1901" s="45"/>
      <c r="V1901" s="45"/>
      <c r="W1901" s="45"/>
      <c r="X1901" s="45"/>
    </row>
    <row r="1902" spans="1:24" ht="15" customHeight="1" thickTop="1" thickBot="1" x14ac:dyDescent="0.25">
      <c r="A1902" s="45"/>
      <c r="B1902" s="307"/>
      <c r="C1902" s="307"/>
      <c r="D1902" s="291"/>
      <c r="E1902" s="291"/>
      <c r="F1902" s="304" t="s">
        <v>530</v>
      </c>
      <c r="G1902" s="300"/>
      <c r="H1902" s="291"/>
      <c r="I1902" s="304" t="s">
        <v>531</v>
      </c>
      <c r="J1902" s="296"/>
      <c r="K1902" s="292"/>
      <c r="N1902" s="45"/>
      <c r="O1902" s="45"/>
      <c r="P1902" s="45"/>
      <c r="Q1902" s="45"/>
      <c r="R1902" s="45"/>
      <c r="S1902" s="45"/>
      <c r="T1902" s="45"/>
      <c r="U1902" s="45"/>
      <c r="V1902" s="45"/>
      <c r="W1902" s="45"/>
      <c r="X1902" s="45"/>
    </row>
    <row r="1903" spans="1:24" ht="15" customHeight="1" x14ac:dyDescent="0.2">
      <c r="A1903" s="45"/>
      <c r="B1903" s="308" t="s">
        <v>1136</v>
      </c>
      <c r="C1903" s="308"/>
      <c r="D1903" s="297"/>
      <c r="E1903" s="297"/>
      <c r="F1903" s="308"/>
      <c r="G1903" s="297"/>
      <c r="H1903" s="297"/>
      <c r="I1903" s="308"/>
      <c r="J1903" s="297"/>
      <c r="K1903" s="297"/>
      <c r="N1903" s="45"/>
      <c r="O1903" s="45"/>
      <c r="P1903" s="45"/>
      <c r="Q1903" s="45"/>
      <c r="R1903" s="45"/>
      <c r="S1903" s="45"/>
      <c r="T1903" s="45"/>
      <c r="U1903" s="45"/>
      <c r="V1903" s="45"/>
      <c r="W1903" s="45"/>
      <c r="X1903" s="45"/>
    </row>
    <row r="1904" spans="1:24" ht="15" customHeight="1" thickBot="1" x14ac:dyDescent="0.25">
      <c r="A1904" s="45"/>
      <c r="B1904" s="304" t="s">
        <v>1223</v>
      </c>
      <c r="C1904" s="304"/>
      <c r="D1904" s="304"/>
      <c r="E1904" s="304"/>
      <c r="F1904" s="304"/>
      <c r="G1904" s="304"/>
      <c r="H1904" s="304"/>
      <c r="I1904" s="304"/>
      <c r="J1904" s="304"/>
      <c r="K1904" s="304"/>
      <c r="N1904" s="45"/>
      <c r="O1904" s="45"/>
      <c r="P1904" s="45"/>
      <c r="Q1904" s="45"/>
      <c r="R1904" s="45"/>
      <c r="S1904" s="45"/>
      <c r="T1904" s="45"/>
      <c r="U1904" s="45"/>
      <c r="V1904" s="45"/>
      <c r="W1904" s="45"/>
      <c r="X1904" s="45"/>
    </row>
    <row r="1905" spans="1:24" ht="15" customHeight="1" thickTop="1" x14ac:dyDescent="0.2">
      <c r="A1905" s="45"/>
      <c r="B1905" s="309"/>
      <c r="C1905" s="309"/>
      <c r="D1905" s="288"/>
      <c r="E1905" s="288"/>
      <c r="F1905" s="314"/>
      <c r="G1905" s="301"/>
      <c r="H1905" s="288"/>
      <c r="I1905" s="309"/>
      <c r="J1905" s="288"/>
      <c r="K1905" s="288"/>
      <c r="N1905" s="45"/>
      <c r="O1905" s="45"/>
      <c r="P1905" s="45"/>
      <c r="Q1905" s="45"/>
      <c r="R1905" s="45"/>
      <c r="S1905" s="45"/>
      <c r="T1905" s="45"/>
      <c r="U1905" s="45"/>
      <c r="V1905" s="45"/>
      <c r="W1905" s="45"/>
      <c r="X1905" s="45"/>
    </row>
    <row r="1906" spans="1:24" ht="15" customHeight="1" thickTop="1" thickBot="1" x14ac:dyDescent="0.25">
      <c r="A1906" s="45"/>
      <c r="B1906" s="329" t="s">
        <v>2265</v>
      </c>
      <c r="C1906" s="319" t="s">
        <v>27</v>
      </c>
      <c r="D1906" s="282" t="s">
        <v>28</v>
      </c>
      <c r="E1906" s="282" t="s">
        <v>29</v>
      </c>
      <c r="F1906" s="310" t="s">
        <v>523</v>
      </c>
      <c r="G1906" s="298"/>
      <c r="H1906" s="283" t="s">
        <v>30</v>
      </c>
      <c r="I1906" s="319" t="s">
        <v>31</v>
      </c>
      <c r="J1906" s="284" t="s">
        <v>32</v>
      </c>
      <c r="K1906" s="284" t="s">
        <v>34</v>
      </c>
      <c r="N1906" s="45"/>
      <c r="O1906" s="45"/>
      <c r="P1906" s="45"/>
      <c r="Q1906" s="45"/>
      <c r="R1906" s="45"/>
      <c r="S1906" s="45"/>
      <c r="T1906" s="45"/>
      <c r="U1906" s="45"/>
      <c r="V1906" s="45"/>
      <c r="W1906" s="45"/>
      <c r="X1906" s="45"/>
    </row>
    <row r="1907" spans="1:24" ht="15" customHeight="1" thickTop="1" thickBot="1" x14ac:dyDescent="0.25">
      <c r="A1907" s="45"/>
      <c r="B1907" s="330" t="s">
        <v>524</v>
      </c>
      <c r="C1907" s="343" t="s">
        <v>973</v>
      </c>
      <c r="D1907" s="285" t="s">
        <v>73</v>
      </c>
      <c r="E1907" s="285" t="s">
        <v>974</v>
      </c>
      <c r="F1907" s="311" t="s">
        <v>539</v>
      </c>
      <c r="G1907" s="294"/>
      <c r="H1907" s="286" t="s">
        <v>83</v>
      </c>
      <c r="I1907" s="320">
        <v>1</v>
      </c>
      <c r="J1907" s="287">
        <f>SUM(K1908:K1910)</f>
        <v>63.655920000000002</v>
      </c>
      <c r="K1907" s="287">
        <f>J1907*I1907</f>
        <v>63.655920000000002</v>
      </c>
      <c r="N1907" s="45"/>
      <c r="O1907" s="45"/>
      <c r="P1907" s="45"/>
      <c r="Q1907" s="45"/>
      <c r="R1907" s="45"/>
      <c r="S1907" s="45"/>
      <c r="T1907" s="45"/>
      <c r="U1907" s="45"/>
      <c r="V1907" s="45"/>
      <c r="W1907" s="45"/>
      <c r="X1907" s="45"/>
    </row>
    <row r="1908" spans="1:24" ht="15" customHeight="1" thickTop="1" thickBot="1" x14ac:dyDescent="0.25">
      <c r="A1908" s="45"/>
      <c r="B1908" s="331" t="s">
        <v>535</v>
      </c>
      <c r="C1908" s="344">
        <v>88247</v>
      </c>
      <c r="D1908" s="271" t="s">
        <v>50</v>
      </c>
      <c r="E1908" s="271" t="s">
        <v>540</v>
      </c>
      <c r="F1908" s="312" t="s">
        <v>2641</v>
      </c>
      <c r="G1908" s="293"/>
      <c r="H1908" s="272" t="s">
        <v>533</v>
      </c>
      <c r="I1908" s="321">
        <v>3.5999999999999997E-2</v>
      </c>
      <c r="J1908" s="302">
        <f>VLOOKUP(C1908,COMPOSICAO!A:D,4,0)</f>
        <v>32.020000000000003</v>
      </c>
      <c r="K1908" s="289">
        <f>SUM(I1908*J1908)</f>
        <v>1.15272</v>
      </c>
      <c r="N1908" s="45"/>
      <c r="O1908" s="45"/>
      <c r="P1908" s="45"/>
      <c r="Q1908" s="45"/>
      <c r="R1908" s="45"/>
      <c r="S1908" s="45"/>
      <c r="T1908" s="45"/>
      <c r="U1908" s="45"/>
      <c r="V1908" s="45"/>
      <c r="W1908" s="45"/>
      <c r="X1908" s="45"/>
    </row>
    <row r="1909" spans="1:24" ht="15" customHeight="1" thickTop="1" thickBot="1" x14ac:dyDescent="0.25">
      <c r="A1909" s="45"/>
      <c r="B1909" s="331" t="s">
        <v>535</v>
      </c>
      <c r="C1909" s="344">
        <v>88264</v>
      </c>
      <c r="D1909" s="271" t="s">
        <v>50</v>
      </c>
      <c r="E1909" s="271" t="s">
        <v>541</v>
      </c>
      <c r="F1909" s="312" t="s">
        <v>2641</v>
      </c>
      <c r="G1909" s="293"/>
      <c r="H1909" s="272" t="s">
        <v>533</v>
      </c>
      <c r="I1909" s="321">
        <v>3.5999999999999997E-2</v>
      </c>
      <c r="J1909" s="302">
        <f>VLOOKUP(C1909,COMPOSICAO!A:D,4,0)</f>
        <v>38.700000000000003</v>
      </c>
      <c r="K1909" s="289">
        <f>SUM(I1909*J1909)</f>
        <v>1.3932</v>
      </c>
      <c r="N1909" s="45"/>
      <c r="O1909" s="45"/>
      <c r="P1909" s="45"/>
      <c r="Q1909" s="45"/>
      <c r="R1909" s="45"/>
      <c r="S1909" s="45"/>
      <c r="T1909" s="45"/>
      <c r="U1909" s="45"/>
      <c r="V1909" s="45"/>
      <c r="W1909" s="45"/>
      <c r="X1909" s="45"/>
    </row>
    <row r="1910" spans="1:24" ht="15" customHeight="1" thickTop="1" thickBot="1" x14ac:dyDescent="0.25">
      <c r="A1910" s="45"/>
      <c r="B1910" s="332" t="s">
        <v>525</v>
      </c>
      <c r="C1910" s="345">
        <v>867</v>
      </c>
      <c r="D1910" s="274" t="s">
        <v>50</v>
      </c>
      <c r="E1910" s="274" t="s">
        <v>669</v>
      </c>
      <c r="F1910" s="313" t="s">
        <v>1096</v>
      </c>
      <c r="G1910" s="295"/>
      <c r="H1910" s="275" t="s">
        <v>83</v>
      </c>
      <c r="I1910" s="322">
        <v>1</v>
      </c>
      <c r="J1910" s="290">
        <v>61.11</v>
      </c>
      <c r="K1910" s="290">
        <f>SUM(J1910*I1910)</f>
        <v>61.11</v>
      </c>
      <c r="N1910" s="45"/>
      <c r="O1910" s="45"/>
      <c r="P1910" s="45"/>
      <c r="Q1910" s="45"/>
      <c r="R1910" s="45"/>
      <c r="S1910" s="45"/>
      <c r="T1910" s="45"/>
      <c r="U1910" s="45"/>
      <c r="V1910" s="45"/>
      <c r="W1910" s="45"/>
      <c r="X1910" s="45"/>
    </row>
    <row r="1911" spans="1:24" ht="15" customHeight="1" thickTop="1" thickBot="1" x14ac:dyDescent="0.25">
      <c r="A1911" s="45"/>
      <c r="B1911" s="307"/>
      <c r="C1911" s="307"/>
      <c r="D1911" s="291"/>
      <c r="E1911" s="291"/>
      <c r="F1911" s="304" t="s">
        <v>527</v>
      </c>
      <c r="G1911" s="300"/>
      <c r="H1911" s="291" t="s">
        <v>528</v>
      </c>
      <c r="I1911" s="327">
        <v>0</v>
      </c>
      <c r="J1911" s="296" t="s">
        <v>529</v>
      </c>
      <c r="K1911" s="292"/>
      <c r="N1911" s="45"/>
      <c r="O1911" s="45"/>
      <c r="P1911" s="45"/>
      <c r="Q1911" s="45"/>
      <c r="R1911" s="45"/>
      <c r="S1911" s="45"/>
      <c r="T1911" s="45"/>
      <c r="U1911" s="45"/>
      <c r="V1911" s="45"/>
      <c r="W1911" s="45"/>
      <c r="X1911" s="45"/>
    </row>
    <row r="1912" spans="1:24" ht="15" customHeight="1" thickTop="1" thickBot="1" x14ac:dyDescent="0.25">
      <c r="A1912" s="45"/>
      <c r="B1912" s="307"/>
      <c r="C1912" s="307"/>
      <c r="D1912" s="291"/>
      <c r="E1912" s="291"/>
      <c r="F1912" s="304" t="s">
        <v>530</v>
      </c>
      <c r="G1912" s="300"/>
      <c r="H1912" s="291"/>
      <c r="I1912" s="304" t="s">
        <v>531</v>
      </c>
      <c r="J1912" s="296"/>
      <c r="K1912" s="292"/>
      <c r="N1912" s="45"/>
      <c r="O1912" s="45"/>
      <c r="P1912" s="45"/>
      <c r="Q1912" s="45"/>
      <c r="R1912" s="45"/>
      <c r="S1912" s="45"/>
      <c r="T1912" s="45"/>
      <c r="U1912" s="45"/>
      <c r="V1912" s="45"/>
      <c r="W1912" s="45"/>
      <c r="X1912" s="45"/>
    </row>
    <row r="1913" spans="1:24" ht="15" customHeight="1" x14ac:dyDescent="0.2">
      <c r="A1913" s="45"/>
      <c r="B1913" s="308" t="s">
        <v>1136</v>
      </c>
      <c r="C1913" s="308"/>
      <c r="D1913" s="297"/>
      <c r="E1913" s="297"/>
      <c r="F1913" s="308"/>
      <c r="G1913" s="297"/>
      <c r="H1913" s="297"/>
      <c r="I1913" s="308"/>
      <c r="J1913" s="297"/>
      <c r="K1913" s="297"/>
      <c r="N1913" s="45"/>
      <c r="O1913" s="45"/>
      <c r="P1913" s="45"/>
      <c r="Q1913" s="45"/>
      <c r="R1913" s="45"/>
      <c r="S1913" s="45"/>
      <c r="T1913" s="45"/>
      <c r="U1913" s="45"/>
      <c r="V1913" s="45"/>
      <c r="W1913" s="45"/>
      <c r="X1913" s="45"/>
    </row>
    <row r="1914" spans="1:24" ht="15" customHeight="1" thickBot="1" x14ac:dyDescent="0.25">
      <c r="A1914" s="45"/>
      <c r="B1914" s="304" t="s">
        <v>1224</v>
      </c>
      <c r="C1914" s="304"/>
      <c r="D1914" s="304"/>
      <c r="E1914" s="304"/>
      <c r="F1914" s="304"/>
      <c r="G1914" s="304"/>
      <c r="H1914" s="304"/>
      <c r="I1914" s="304"/>
      <c r="J1914" s="304"/>
      <c r="K1914" s="304"/>
      <c r="N1914" s="45"/>
      <c r="O1914" s="45"/>
      <c r="P1914" s="45"/>
      <c r="Q1914" s="45"/>
      <c r="R1914" s="45"/>
      <c r="S1914" s="45"/>
      <c r="T1914" s="45"/>
      <c r="U1914" s="45"/>
      <c r="V1914" s="45"/>
      <c r="W1914" s="45"/>
      <c r="X1914" s="45"/>
    </row>
    <row r="1915" spans="1:24" ht="15" customHeight="1" thickTop="1" x14ac:dyDescent="0.2">
      <c r="A1915" s="45"/>
      <c r="B1915" s="309"/>
      <c r="C1915" s="309"/>
      <c r="D1915" s="288"/>
      <c r="E1915" s="288"/>
      <c r="F1915" s="309"/>
      <c r="G1915" s="288"/>
      <c r="H1915" s="288"/>
      <c r="I1915" s="314"/>
      <c r="J1915" s="301"/>
      <c r="K1915" s="288"/>
      <c r="N1915" s="45"/>
      <c r="O1915" s="45"/>
      <c r="P1915" s="45"/>
      <c r="Q1915" s="45"/>
      <c r="R1915" s="45"/>
      <c r="S1915" s="45"/>
      <c r="T1915" s="45"/>
      <c r="U1915" s="45"/>
      <c r="V1915" s="45"/>
      <c r="W1915" s="45"/>
      <c r="X1915" s="45"/>
    </row>
    <row r="1916" spans="1:24" ht="15" customHeight="1" thickTop="1" thickBot="1" x14ac:dyDescent="0.25">
      <c r="A1916" s="45"/>
      <c r="B1916" s="329" t="s">
        <v>2284</v>
      </c>
      <c r="C1916" s="319" t="s">
        <v>27</v>
      </c>
      <c r="D1916" s="282" t="s">
        <v>28</v>
      </c>
      <c r="E1916" s="282" t="s">
        <v>29</v>
      </c>
      <c r="F1916" s="310" t="s">
        <v>523</v>
      </c>
      <c r="G1916" s="298"/>
      <c r="H1916" s="283" t="s">
        <v>30</v>
      </c>
      <c r="I1916" s="310" t="s">
        <v>31</v>
      </c>
      <c r="J1916" s="298" t="s">
        <v>32</v>
      </c>
      <c r="K1916" s="284" t="s">
        <v>34</v>
      </c>
      <c r="N1916" s="45"/>
      <c r="O1916" s="45"/>
      <c r="P1916" s="45"/>
      <c r="Q1916" s="45"/>
      <c r="R1916" s="45"/>
      <c r="S1916" s="45"/>
      <c r="T1916" s="45"/>
      <c r="U1916" s="45"/>
      <c r="V1916" s="45"/>
      <c r="W1916" s="45"/>
      <c r="X1916" s="45"/>
    </row>
    <row r="1917" spans="1:24" ht="15" customHeight="1" thickTop="1" thickBot="1" x14ac:dyDescent="0.25">
      <c r="A1917" s="45"/>
      <c r="B1917" s="330" t="s">
        <v>524</v>
      </c>
      <c r="C1917" s="343" t="s">
        <v>1727</v>
      </c>
      <c r="D1917" s="285" t="s">
        <v>73</v>
      </c>
      <c r="E1917" s="285" t="s">
        <v>1728</v>
      </c>
      <c r="F1917" s="311" t="s">
        <v>539</v>
      </c>
      <c r="G1917" s="294"/>
      <c r="H1917" s="286" t="s">
        <v>83</v>
      </c>
      <c r="I1917" s="320">
        <v>1</v>
      </c>
      <c r="J1917" s="287">
        <f>SUM(K1918:K1924)</f>
        <v>97.475144</v>
      </c>
      <c r="K1917" s="287">
        <f>J1917*I1917</f>
        <v>97.475144</v>
      </c>
      <c r="N1917" s="45"/>
      <c r="O1917" s="45"/>
      <c r="P1917" s="45"/>
      <c r="Q1917" s="45"/>
      <c r="R1917" s="45"/>
      <c r="S1917" s="45"/>
      <c r="T1917" s="45"/>
      <c r="U1917" s="45"/>
      <c r="V1917" s="45"/>
      <c r="W1917" s="45"/>
      <c r="X1917" s="45"/>
    </row>
    <row r="1918" spans="1:24" ht="15" customHeight="1" thickTop="1" thickBot="1" x14ac:dyDescent="0.25">
      <c r="A1918" s="45"/>
      <c r="B1918" s="331" t="s">
        <v>535</v>
      </c>
      <c r="C1918" s="344">
        <v>88267</v>
      </c>
      <c r="D1918" s="271" t="s">
        <v>50</v>
      </c>
      <c r="E1918" s="271" t="s">
        <v>536</v>
      </c>
      <c r="F1918" s="312" t="s">
        <v>2641</v>
      </c>
      <c r="G1918" s="293"/>
      <c r="H1918" s="272" t="s">
        <v>533</v>
      </c>
      <c r="I1918" s="321">
        <v>0.36</v>
      </c>
      <c r="J1918" s="302">
        <f>VLOOKUP(C1918,COMPOSICAO!A:D,4,0)</f>
        <v>37.07</v>
      </c>
      <c r="K1918" s="289">
        <f>SUM(I1918*J1918)</f>
        <v>13.3452</v>
      </c>
      <c r="N1918" s="45"/>
      <c r="O1918" s="45"/>
      <c r="P1918" s="45"/>
      <c r="Q1918" s="45"/>
      <c r="R1918" s="45"/>
      <c r="S1918" s="45"/>
      <c r="T1918" s="45"/>
      <c r="U1918" s="45"/>
      <c r="V1918" s="45"/>
      <c r="W1918" s="45"/>
      <c r="X1918" s="45"/>
    </row>
    <row r="1919" spans="1:24" ht="15" customHeight="1" thickTop="1" thickBot="1" x14ac:dyDescent="0.25">
      <c r="A1919" s="45"/>
      <c r="B1919" s="331" t="s">
        <v>535</v>
      </c>
      <c r="C1919" s="344">
        <v>88248</v>
      </c>
      <c r="D1919" s="271" t="s">
        <v>50</v>
      </c>
      <c r="E1919" s="271" t="s">
        <v>538</v>
      </c>
      <c r="F1919" s="312" t="s">
        <v>2641</v>
      </c>
      <c r="G1919" s="293"/>
      <c r="H1919" s="272" t="s">
        <v>533</v>
      </c>
      <c r="I1919" s="321">
        <v>0.36</v>
      </c>
      <c r="J1919" s="302">
        <f>VLOOKUP(C1919,COMPOSICAO!A:D,4,0)</f>
        <v>31.01</v>
      </c>
      <c r="K1919" s="289">
        <f>SUM(I1919*J1919)</f>
        <v>11.163600000000001</v>
      </c>
      <c r="N1919" s="45"/>
      <c r="O1919" s="45"/>
      <c r="P1919" s="45"/>
      <c r="Q1919" s="45"/>
      <c r="R1919" s="45"/>
      <c r="S1919" s="45"/>
      <c r="T1919" s="45"/>
      <c r="U1919" s="45"/>
      <c r="V1919" s="45"/>
      <c r="W1919" s="45"/>
      <c r="X1919" s="45"/>
    </row>
    <row r="1920" spans="1:24" ht="15" customHeight="1" thickTop="1" thickBot="1" x14ac:dyDescent="0.25">
      <c r="A1920" s="45"/>
      <c r="B1920" s="332" t="s">
        <v>525</v>
      </c>
      <c r="C1920" s="345" t="s">
        <v>1908</v>
      </c>
      <c r="D1920" s="274" t="s">
        <v>803</v>
      </c>
      <c r="E1920" s="274" t="s">
        <v>1909</v>
      </c>
      <c r="F1920" s="313" t="s">
        <v>1096</v>
      </c>
      <c r="G1920" s="295"/>
      <c r="H1920" s="275" t="s">
        <v>52</v>
      </c>
      <c r="I1920" s="322">
        <v>8.9999999999999998E-4</v>
      </c>
      <c r="J1920" s="290"/>
      <c r="K1920" s="290">
        <f>SUM(J1920*I1920)</f>
        <v>0</v>
      </c>
      <c r="N1920" s="45"/>
      <c r="O1920" s="45"/>
      <c r="P1920" s="45"/>
      <c r="Q1920" s="45"/>
      <c r="R1920" s="45"/>
      <c r="S1920" s="45"/>
      <c r="T1920" s="45"/>
      <c r="U1920" s="45"/>
      <c r="V1920" s="45"/>
      <c r="W1920" s="45"/>
      <c r="X1920" s="45"/>
    </row>
    <row r="1921" spans="1:24" ht="15" customHeight="1" thickTop="1" thickBot="1" x14ac:dyDescent="0.25">
      <c r="A1921" s="45"/>
      <c r="B1921" s="332" t="s">
        <v>525</v>
      </c>
      <c r="C1921" s="345" t="s">
        <v>1910</v>
      </c>
      <c r="D1921" s="274" t="s">
        <v>803</v>
      </c>
      <c r="E1921" s="274" t="s">
        <v>1911</v>
      </c>
      <c r="F1921" s="313" t="s">
        <v>1096</v>
      </c>
      <c r="G1921" s="295"/>
      <c r="H1921" s="275" t="s">
        <v>83</v>
      </c>
      <c r="I1921" s="322">
        <v>1.5</v>
      </c>
      <c r="J1921" s="290"/>
      <c r="K1921" s="290">
        <f t="shared" ref="K1921:K1924" si="49">SUM(J1921*I1921)</f>
        <v>0</v>
      </c>
      <c r="N1921" s="45"/>
      <c r="O1921" s="45"/>
      <c r="P1921" s="45"/>
      <c r="Q1921" s="45"/>
      <c r="R1921" s="45"/>
      <c r="S1921" s="45"/>
      <c r="T1921" s="45"/>
      <c r="U1921" s="45"/>
      <c r="V1921" s="45"/>
      <c r="W1921" s="45"/>
      <c r="X1921" s="45"/>
    </row>
    <row r="1922" spans="1:24" ht="15" customHeight="1" thickTop="1" thickBot="1" x14ac:dyDescent="0.25">
      <c r="A1922" s="45"/>
      <c r="B1922" s="332" t="s">
        <v>525</v>
      </c>
      <c r="C1922" s="345">
        <v>13388</v>
      </c>
      <c r="D1922" s="274" t="s">
        <v>50</v>
      </c>
      <c r="E1922" s="274" t="s">
        <v>589</v>
      </c>
      <c r="F1922" s="313" t="s">
        <v>1096</v>
      </c>
      <c r="G1922" s="295"/>
      <c r="H1922" s="275" t="s">
        <v>94</v>
      </c>
      <c r="I1922" s="322">
        <v>6.3E-3</v>
      </c>
      <c r="J1922" s="290">
        <v>286.88</v>
      </c>
      <c r="K1922" s="290">
        <f t="shared" si="49"/>
        <v>1.8073440000000001</v>
      </c>
      <c r="N1922" s="45"/>
      <c r="O1922" s="45"/>
      <c r="P1922" s="45"/>
      <c r="Q1922" s="45"/>
      <c r="R1922" s="45"/>
      <c r="S1922" s="45"/>
      <c r="T1922" s="45"/>
      <c r="U1922" s="45"/>
      <c r="V1922" s="45"/>
      <c r="W1922" s="45"/>
      <c r="X1922" s="45"/>
    </row>
    <row r="1923" spans="1:24" ht="15" customHeight="1" thickTop="1" thickBot="1" x14ac:dyDescent="0.25">
      <c r="A1923" s="45"/>
      <c r="B1923" s="332" t="s">
        <v>525</v>
      </c>
      <c r="C1923" s="345" t="s">
        <v>1906</v>
      </c>
      <c r="D1923" s="274" t="s">
        <v>803</v>
      </c>
      <c r="E1923" s="274" t="s">
        <v>1907</v>
      </c>
      <c r="F1923" s="313" t="s">
        <v>1096</v>
      </c>
      <c r="G1923" s="295"/>
      <c r="H1923" s="275" t="s">
        <v>43</v>
      </c>
      <c r="I1923" s="322">
        <v>6.5799999999999997E-2</v>
      </c>
      <c r="J1923" s="290"/>
      <c r="K1923" s="290">
        <f t="shared" si="49"/>
        <v>0</v>
      </c>
      <c r="N1923" s="45"/>
      <c r="O1923" s="45"/>
      <c r="P1923" s="45"/>
      <c r="Q1923" s="45"/>
      <c r="R1923" s="45"/>
      <c r="S1923" s="45"/>
      <c r="T1923" s="45"/>
      <c r="U1923" s="45"/>
      <c r="V1923" s="45"/>
      <c r="W1923" s="45"/>
      <c r="X1923" s="45"/>
    </row>
    <row r="1924" spans="1:24" ht="15" customHeight="1" thickTop="1" thickBot="1" x14ac:dyDescent="0.25">
      <c r="A1924" s="45"/>
      <c r="B1924" s="332" t="s">
        <v>525</v>
      </c>
      <c r="C1924" s="345">
        <v>39666</v>
      </c>
      <c r="D1924" s="274" t="s">
        <v>50</v>
      </c>
      <c r="E1924" s="274" t="s">
        <v>2761</v>
      </c>
      <c r="F1924" s="313" t="s">
        <v>1096</v>
      </c>
      <c r="G1924" s="295"/>
      <c r="H1924" s="275" t="s">
        <v>83</v>
      </c>
      <c r="I1924" s="322">
        <v>1.1000000000000001</v>
      </c>
      <c r="J1924" s="290">
        <v>64.69</v>
      </c>
      <c r="K1924" s="290">
        <f t="shared" si="49"/>
        <v>71.159000000000006</v>
      </c>
      <c r="N1924" s="45"/>
      <c r="O1924" s="45"/>
      <c r="P1924" s="45"/>
      <c r="Q1924" s="45"/>
      <c r="R1924" s="45"/>
      <c r="S1924" s="45"/>
      <c r="T1924" s="45"/>
      <c r="U1924" s="45"/>
      <c r="V1924" s="45"/>
      <c r="W1924" s="45"/>
      <c r="X1924" s="45"/>
    </row>
    <row r="1925" spans="1:24" ht="15" customHeight="1" thickTop="1" thickBot="1" x14ac:dyDescent="0.25">
      <c r="A1925" s="45"/>
      <c r="B1925" s="307"/>
      <c r="C1925" s="307"/>
      <c r="D1925" s="291"/>
      <c r="E1925" s="291"/>
      <c r="F1925" s="304" t="s">
        <v>527</v>
      </c>
      <c r="G1925" s="300"/>
      <c r="H1925" s="291" t="s">
        <v>528</v>
      </c>
      <c r="I1925" s="323">
        <v>0</v>
      </c>
      <c r="J1925" s="291" t="s">
        <v>529</v>
      </c>
      <c r="K1925" s="292"/>
      <c r="N1925" s="45"/>
      <c r="O1925" s="45"/>
      <c r="P1925" s="45"/>
      <c r="Q1925" s="45"/>
      <c r="R1925" s="45"/>
      <c r="S1925" s="45"/>
      <c r="T1925" s="45"/>
      <c r="U1925" s="45"/>
      <c r="V1925" s="45"/>
      <c r="W1925" s="45"/>
      <c r="X1925" s="45"/>
    </row>
    <row r="1926" spans="1:24" ht="15" customHeight="1" thickTop="1" thickBot="1" x14ac:dyDescent="0.25">
      <c r="A1926" s="45"/>
      <c r="B1926" s="307"/>
      <c r="C1926" s="307"/>
      <c r="D1926" s="291"/>
      <c r="E1926" s="291"/>
      <c r="F1926" s="307" t="s">
        <v>530</v>
      </c>
      <c r="G1926" s="292"/>
      <c r="H1926" s="291"/>
      <c r="I1926" s="304" t="s">
        <v>531</v>
      </c>
      <c r="J1926" s="296"/>
      <c r="K1926" s="292"/>
      <c r="N1926" s="45"/>
      <c r="O1926" s="45"/>
      <c r="P1926" s="45"/>
      <c r="Q1926" s="45"/>
      <c r="R1926" s="45"/>
      <c r="S1926" s="45"/>
      <c r="T1926" s="45"/>
      <c r="U1926" s="45"/>
      <c r="V1926" s="45"/>
      <c r="W1926" s="45"/>
      <c r="X1926" s="45"/>
    </row>
    <row r="1927" spans="1:24" ht="15" customHeight="1" x14ac:dyDescent="0.2">
      <c r="A1927" s="45"/>
      <c r="B1927" s="308" t="s">
        <v>1136</v>
      </c>
      <c r="C1927" s="308"/>
      <c r="D1927" s="297"/>
      <c r="E1927" s="297"/>
      <c r="F1927" s="308"/>
      <c r="G1927" s="297"/>
      <c r="H1927" s="297"/>
      <c r="I1927" s="308"/>
      <c r="J1927" s="297"/>
      <c r="K1927" s="297"/>
      <c r="N1927" s="45"/>
      <c r="O1927" s="45"/>
      <c r="P1927" s="45"/>
      <c r="Q1927" s="45"/>
      <c r="R1927" s="45"/>
      <c r="S1927" s="45"/>
      <c r="T1927" s="45"/>
      <c r="U1927" s="45"/>
      <c r="V1927" s="45"/>
      <c r="W1927" s="45"/>
      <c r="X1927" s="45"/>
    </row>
    <row r="1928" spans="1:24" ht="15" customHeight="1" thickBot="1" x14ac:dyDescent="0.25">
      <c r="A1928" s="45"/>
      <c r="B1928" s="304" t="s">
        <v>1912</v>
      </c>
      <c r="C1928" s="304"/>
      <c r="D1928" s="304"/>
      <c r="E1928" s="304"/>
      <c r="F1928" s="304"/>
      <c r="G1928" s="304"/>
      <c r="H1928" s="304"/>
      <c r="I1928" s="304"/>
      <c r="J1928" s="304"/>
      <c r="K1928" s="304"/>
      <c r="N1928" s="45"/>
      <c r="O1928" s="45"/>
      <c r="P1928" s="45"/>
      <c r="Q1928" s="45"/>
      <c r="R1928" s="45"/>
      <c r="S1928" s="45"/>
      <c r="T1928" s="45"/>
      <c r="U1928" s="45"/>
      <c r="V1928" s="45"/>
      <c r="W1928" s="45"/>
      <c r="X1928" s="45"/>
    </row>
    <row r="1929" spans="1:24" ht="15" customHeight="1" thickTop="1" x14ac:dyDescent="0.2">
      <c r="A1929" s="45"/>
      <c r="B1929" s="309"/>
      <c r="C1929" s="309"/>
      <c r="D1929" s="288"/>
      <c r="E1929" s="288"/>
      <c r="F1929" s="314"/>
      <c r="G1929" s="301"/>
      <c r="H1929" s="288"/>
      <c r="I1929" s="309"/>
      <c r="J1929" s="288"/>
      <c r="K1929" s="288"/>
      <c r="N1929" s="45"/>
      <c r="O1929" s="45"/>
      <c r="P1929" s="45"/>
      <c r="Q1929" s="45"/>
      <c r="R1929" s="45"/>
      <c r="S1929" s="45"/>
      <c r="T1929" s="45"/>
      <c r="U1929" s="45"/>
      <c r="V1929" s="45"/>
      <c r="W1929" s="45"/>
      <c r="X1929" s="45"/>
    </row>
    <row r="1930" spans="1:24" ht="15" customHeight="1" thickTop="1" thickBot="1" x14ac:dyDescent="0.25">
      <c r="A1930" s="45"/>
      <c r="B1930" s="329" t="s">
        <v>2285</v>
      </c>
      <c r="C1930" s="319" t="s">
        <v>27</v>
      </c>
      <c r="D1930" s="282" t="s">
        <v>28</v>
      </c>
      <c r="E1930" s="282" t="s">
        <v>29</v>
      </c>
      <c r="F1930" s="310" t="s">
        <v>523</v>
      </c>
      <c r="G1930" s="298"/>
      <c r="H1930" s="283" t="s">
        <v>30</v>
      </c>
      <c r="I1930" s="319" t="s">
        <v>31</v>
      </c>
      <c r="J1930" s="284" t="s">
        <v>32</v>
      </c>
      <c r="K1930" s="284" t="s">
        <v>34</v>
      </c>
      <c r="N1930" s="45"/>
      <c r="O1930" s="45"/>
      <c r="P1930" s="45"/>
      <c r="Q1930" s="45"/>
      <c r="R1930" s="45"/>
      <c r="S1930" s="45"/>
      <c r="T1930" s="45"/>
      <c r="U1930" s="45"/>
      <c r="V1930" s="45"/>
      <c r="W1930" s="45"/>
      <c r="X1930" s="45"/>
    </row>
    <row r="1931" spans="1:24" ht="15" customHeight="1" thickTop="1" thickBot="1" x14ac:dyDescent="0.25">
      <c r="A1931" s="45"/>
      <c r="B1931" s="330" t="s">
        <v>524</v>
      </c>
      <c r="C1931" s="343" t="s">
        <v>1016</v>
      </c>
      <c r="D1931" s="285" t="s">
        <v>73</v>
      </c>
      <c r="E1931" s="285" t="s">
        <v>1017</v>
      </c>
      <c r="F1931" s="311" t="s">
        <v>539</v>
      </c>
      <c r="G1931" s="294"/>
      <c r="H1931" s="286" t="s">
        <v>83</v>
      </c>
      <c r="I1931" s="320">
        <v>1</v>
      </c>
      <c r="J1931" s="287">
        <f>SUM(K1932:K1934)</f>
        <v>18.629100000000001</v>
      </c>
      <c r="K1931" s="287">
        <f>J1931*I1931</f>
        <v>18.629100000000001</v>
      </c>
      <c r="N1931" s="45"/>
      <c r="O1931" s="45"/>
      <c r="P1931" s="45"/>
      <c r="Q1931" s="45"/>
      <c r="R1931" s="45"/>
      <c r="S1931" s="45"/>
      <c r="T1931" s="45"/>
      <c r="U1931" s="45"/>
      <c r="V1931" s="45"/>
      <c r="W1931" s="45"/>
      <c r="X1931" s="45"/>
    </row>
    <row r="1932" spans="1:24" ht="15" customHeight="1" thickTop="1" thickBot="1" x14ac:dyDescent="0.25">
      <c r="A1932" s="45"/>
      <c r="B1932" s="331" t="s">
        <v>535</v>
      </c>
      <c r="C1932" s="344">
        <v>88316</v>
      </c>
      <c r="D1932" s="271" t="s">
        <v>50</v>
      </c>
      <c r="E1932" s="271" t="s">
        <v>543</v>
      </c>
      <c r="F1932" s="312" t="s">
        <v>2641</v>
      </c>
      <c r="G1932" s="293"/>
      <c r="H1932" s="272" t="s">
        <v>533</v>
      </c>
      <c r="I1932" s="321">
        <v>0.11</v>
      </c>
      <c r="J1932" s="302">
        <f>VLOOKUP(C1932,COMPOSICAO!A:D,4,0)</f>
        <v>30.51</v>
      </c>
      <c r="K1932" s="289">
        <f>SUM(I1932*J1932)</f>
        <v>3.3561000000000001</v>
      </c>
      <c r="N1932" s="45"/>
      <c r="O1932" s="45"/>
      <c r="P1932" s="45"/>
      <c r="Q1932" s="45"/>
      <c r="R1932" s="45"/>
      <c r="S1932" s="45"/>
      <c r="T1932" s="45"/>
      <c r="U1932" s="45"/>
      <c r="V1932" s="45"/>
      <c r="W1932" s="45"/>
      <c r="X1932" s="45"/>
    </row>
    <row r="1933" spans="1:24" ht="15" customHeight="1" thickTop="1" thickBot="1" x14ac:dyDescent="0.25">
      <c r="A1933" s="45"/>
      <c r="B1933" s="331" t="s">
        <v>535</v>
      </c>
      <c r="C1933" s="344">
        <v>88264</v>
      </c>
      <c r="D1933" s="271" t="s">
        <v>50</v>
      </c>
      <c r="E1933" s="271" t="s">
        <v>541</v>
      </c>
      <c r="F1933" s="312" t="s">
        <v>2641</v>
      </c>
      <c r="G1933" s="293"/>
      <c r="H1933" s="272" t="s">
        <v>533</v>
      </c>
      <c r="I1933" s="321">
        <v>0.11</v>
      </c>
      <c r="J1933" s="302">
        <f>VLOOKUP(C1933,COMPOSICAO!A:D,4,0)</f>
        <v>38.700000000000003</v>
      </c>
      <c r="K1933" s="289">
        <f>SUM(I1933*J1933)</f>
        <v>4.2570000000000006</v>
      </c>
      <c r="N1933" s="45"/>
      <c r="O1933" s="45"/>
      <c r="P1933" s="45"/>
      <c r="Q1933" s="45"/>
      <c r="R1933" s="45"/>
      <c r="S1933" s="45"/>
      <c r="T1933" s="45"/>
      <c r="U1933" s="45"/>
      <c r="V1933" s="45"/>
      <c r="W1933" s="45"/>
      <c r="X1933" s="45"/>
    </row>
    <row r="1934" spans="1:24" ht="15" customHeight="1" thickTop="1" thickBot="1" x14ac:dyDescent="0.25">
      <c r="A1934" s="45"/>
      <c r="B1934" s="332" t="s">
        <v>525</v>
      </c>
      <c r="C1934" s="345">
        <v>3162</v>
      </c>
      <c r="D1934" s="274" t="s">
        <v>42</v>
      </c>
      <c r="E1934" s="274" t="s">
        <v>657</v>
      </c>
      <c r="F1934" s="313" t="s">
        <v>1096</v>
      </c>
      <c r="G1934" s="295"/>
      <c r="H1934" s="275" t="s">
        <v>265</v>
      </c>
      <c r="I1934" s="322">
        <v>1.02</v>
      </c>
      <c r="J1934" s="290">
        <v>10.8</v>
      </c>
      <c r="K1934" s="290">
        <f>SUM(J1934*I1934)</f>
        <v>11.016000000000002</v>
      </c>
      <c r="N1934" s="45"/>
      <c r="O1934" s="45"/>
      <c r="P1934" s="45"/>
      <c r="Q1934" s="45"/>
      <c r="R1934" s="45"/>
      <c r="S1934" s="45"/>
      <c r="T1934" s="45"/>
      <c r="U1934" s="45"/>
      <c r="V1934" s="45"/>
      <c r="W1934" s="45"/>
      <c r="X1934" s="45"/>
    </row>
    <row r="1935" spans="1:24" ht="15" customHeight="1" thickTop="1" thickBot="1" x14ac:dyDescent="0.25">
      <c r="A1935" s="45"/>
      <c r="B1935" s="307"/>
      <c r="C1935" s="307"/>
      <c r="D1935" s="291"/>
      <c r="E1935" s="291"/>
      <c r="F1935" s="304" t="s">
        <v>527</v>
      </c>
      <c r="G1935" s="300"/>
      <c r="H1935" s="291" t="s">
        <v>528</v>
      </c>
      <c r="I1935" s="323">
        <v>0</v>
      </c>
      <c r="J1935" s="291" t="s">
        <v>529</v>
      </c>
      <c r="K1935" s="292"/>
      <c r="N1935" s="45"/>
      <c r="O1935" s="45"/>
      <c r="P1935" s="45"/>
      <c r="Q1935" s="45"/>
      <c r="R1935" s="45"/>
      <c r="S1935" s="45"/>
      <c r="T1935" s="45"/>
      <c r="U1935" s="45"/>
      <c r="V1935" s="45"/>
      <c r="W1935" s="45"/>
      <c r="X1935" s="45"/>
    </row>
    <row r="1936" spans="1:24" ht="15" customHeight="1" thickTop="1" thickBot="1" x14ac:dyDescent="0.25">
      <c r="A1936" s="45"/>
      <c r="B1936" s="307"/>
      <c r="C1936" s="307"/>
      <c r="D1936" s="291"/>
      <c r="E1936" s="291"/>
      <c r="F1936" s="304" t="s">
        <v>530</v>
      </c>
      <c r="G1936" s="300"/>
      <c r="H1936" s="291"/>
      <c r="I1936" s="304" t="s">
        <v>531</v>
      </c>
      <c r="J1936" s="296"/>
      <c r="K1936" s="292"/>
      <c r="N1936" s="45"/>
      <c r="O1936" s="45"/>
      <c r="P1936" s="45"/>
      <c r="Q1936" s="45"/>
      <c r="R1936" s="45"/>
      <c r="S1936" s="45"/>
      <c r="T1936" s="45"/>
      <c r="U1936" s="45"/>
      <c r="V1936" s="45"/>
      <c r="W1936" s="45"/>
      <c r="X1936" s="45"/>
    </row>
    <row r="1937" spans="1:24" ht="15" customHeight="1" x14ac:dyDescent="0.2">
      <c r="A1937" s="45"/>
      <c r="B1937" s="308" t="s">
        <v>1136</v>
      </c>
      <c r="C1937" s="308"/>
      <c r="D1937" s="297"/>
      <c r="E1937" s="297"/>
      <c r="F1937" s="308"/>
      <c r="G1937" s="297"/>
      <c r="H1937" s="297"/>
      <c r="I1937" s="308"/>
      <c r="J1937" s="297"/>
      <c r="K1937" s="297"/>
      <c r="N1937" s="45"/>
      <c r="O1937" s="45"/>
      <c r="P1937" s="45"/>
      <c r="Q1937" s="45"/>
      <c r="R1937" s="45"/>
      <c r="S1937" s="45"/>
      <c r="T1937" s="45"/>
      <c r="U1937" s="45"/>
      <c r="V1937" s="45"/>
      <c r="W1937" s="45"/>
      <c r="X1937" s="45"/>
    </row>
    <row r="1938" spans="1:24" ht="15" customHeight="1" thickBot="1" x14ac:dyDescent="0.25">
      <c r="A1938" s="45"/>
      <c r="B1938" s="304" t="s">
        <v>1225</v>
      </c>
      <c r="C1938" s="304"/>
      <c r="D1938" s="304"/>
      <c r="E1938" s="304"/>
      <c r="F1938" s="304"/>
      <c r="G1938" s="304"/>
      <c r="H1938" s="304"/>
      <c r="I1938" s="304"/>
      <c r="J1938" s="304"/>
      <c r="K1938" s="304"/>
      <c r="N1938" s="45"/>
      <c r="O1938" s="45"/>
      <c r="P1938" s="45"/>
      <c r="Q1938" s="45"/>
      <c r="R1938" s="45"/>
      <c r="S1938" s="45"/>
      <c r="T1938" s="45"/>
      <c r="U1938" s="45"/>
      <c r="V1938" s="45"/>
      <c r="W1938" s="45"/>
      <c r="X1938" s="45"/>
    </row>
    <row r="1939" spans="1:24" ht="15" customHeight="1" thickTop="1" x14ac:dyDescent="0.2">
      <c r="A1939" s="45"/>
      <c r="B1939" s="309"/>
      <c r="C1939" s="309"/>
      <c r="D1939" s="288"/>
      <c r="E1939" s="288"/>
      <c r="F1939" s="314"/>
      <c r="G1939" s="301"/>
      <c r="H1939" s="288"/>
      <c r="I1939" s="309"/>
      <c r="J1939" s="288"/>
      <c r="K1939" s="288"/>
      <c r="N1939" s="45"/>
      <c r="O1939" s="45"/>
      <c r="P1939" s="45"/>
      <c r="Q1939" s="45"/>
      <c r="R1939" s="45"/>
      <c r="S1939" s="45"/>
      <c r="T1939" s="45"/>
      <c r="U1939" s="45"/>
      <c r="V1939" s="45"/>
      <c r="W1939" s="45"/>
      <c r="X1939" s="45"/>
    </row>
    <row r="1940" spans="1:24" ht="15" customHeight="1" thickTop="1" thickBot="1" x14ac:dyDescent="0.25">
      <c r="A1940" s="45"/>
      <c r="B1940" s="329" t="s">
        <v>2286</v>
      </c>
      <c r="C1940" s="319" t="s">
        <v>27</v>
      </c>
      <c r="D1940" s="282" t="s">
        <v>28</v>
      </c>
      <c r="E1940" s="282" t="s">
        <v>29</v>
      </c>
      <c r="F1940" s="310" t="s">
        <v>523</v>
      </c>
      <c r="G1940" s="298"/>
      <c r="H1940" s="283" t="s">
        <v>30</v>
      </c>
      <c r="I1940" s="319" t="s">
        <v>31</v>
      </c>
      <c r="J1940" s="284" t="s">
        <v>32</v>
      </c>
      <c r="K1940" s="284" t="s">
        <v>34</v>
      </c>
      <c r="N1940" s="45"/>
      <c r="O1940" s="45"/>
      <c r="P1940" s="45"/>
      <c r="Q1940" s="45"/>
      <c r="R1940" s="45"/>
      <c r="S1940" s="45"/>
      <c r="T1940" s="45"/>
      <c r="U1940" s="45"/>
      <c r="V1940" s="45"/>
      <c r="W1940" s="45"/>
      <c r="X1940" s="45"/>
    </row>
    <row r="1941" spans="1:24" ht="15" customHeight="1" thickTop="1" thickBot="1" x14ac:dyDescent="0.25">
      <c r="A1941" s="45"/>
      <c r="B1941" s="330" t="s">
        <v>524</v>
      </c>
      <c r="C1941" s="343" t="s">
        <v>962</v>
      </c>
      <c r="D1941" s="285" t="s">
        <v>73</v>
      </c>
      <c r="E1941" s="285" t="s">
        <v>494</v>
      </c>
      <c r="F1941" s="311" t="s">
        <v>539</v>
      </c>
      <c r="G1941" s="294"/>
      <c r="H1941" s="286" t="s">
        <v>52</v>
      </c>
      <c r="I1941" s="320">
        <v>1</v>
      </c>
      <c r="J1941" s="287">
        <f>SUM(K1942:K1946)</f>
        <v>245.73132000000001</v>
      </c>
      <c r="K1941" s="287">
        <f>J1941*I1941</f>
        <v>245.73132000000001</v>
      </c>
      <c r="N1941" s="45"/>
      <c r="O1941" s="45"/>
      <c r="P1941" s="45"/>
      <c r="Q1941" s="45"/>
      <c r="R1941" s="45"/>
      <c r="S1941" s="45"/>
      <c r="T1941" s="45"/>
      <c r="U1941" s="45"/>
      <c r="V1941" s="45"/>
      <c r="W1941" s="45"/>
      <c r="X1941" s="45"/>
    </row>
    <row r="1942" spans="1:24" ht="15" customHeight="1" thickTop="1" thickBot="1" x14ac:dyDescent="0.25">
      <c r="A1942" s="45"/>
      <c r="B1942" s="331" t="s">
        <v>535</v>
      </c>
      <c r="C1942" s="344">
        <v>88261</v>
      </c>
      <c r="D1942" s="271" t="s">
        <v>50</v>
      </c>
      <c r="E1942" s="271" t="s">
        <v>2660</v>
      </c>
      <c r="F1942" s="312" t="s">
        <v>2641</v>
      </c>
      <c r="G1942" s="293"/>
      <c r="H1942" s="272" t="s">
        <v>533</v>
      </c>
      <c r="I1942" s="321">
        <v>1.556</v>
      </c>
      <c r="J1942" s="302">
        <f>VLOOKUP(C1942,COMPOSICAO!A:D,4,0)</f>
        <v>40.67</v>
      </c>
      <c r="K1942" s="289">
        <f>SUM(I1942*J1942)</f>
        <v>63.282520000000005</v>
      </c>
      <c r="N1942" s="45"/>
      <c r="O1942" s="45"/>
      <c r="P1942" s="45"/>
      <c r="Q1942" s="45"/>
      <c r="R1942" s="45"/>
      <c r="S1942" s="45"/>
      <c r="T1942" s="45"/>
      <c r="U1942" s="45"/>
      <c r="V1942" s="45"/>
      <c r="W1942" s="45"/>
      <c r="X1942" s="45"/>
    </row>
    <row r="1943" spans="1:24" ht="15" customHeight="1" thickTop="1" thickBot="1" x14ac:dyDescent="0.25">
      <c r="A1943" s="45"/>
      <c r="B1943" s="331" t="s">
        <v>535</v>
      </c>
      <c r="C1943" s="344">
        <v>88239</v>
      </c>
      <c r="D1943" s="271" t="s">
        <v>50</v>
      </c>
      <c r="E1943" s="271" t="s">
        <v>550</v>
      </c>
      <c r="F1943" s="312" t="s">
        <v>2641</v>
      </c>
      <c r="G1943" s="293"/>
      <c r="H1943" s="272" t="s">
        <v>533</v>
      </c>
      <c r="I1943" s="321">
        <v>1.3149999999999999</v>
      </c>
      <c r="J1943" s="302">
        <f>VLOOKUP(C1943,COMPOSICAO!A:D,4,0)</f>
        <v>31.04</v>
      </c>
      <c r="K1943" s="289">
        <f>SUM(I1943*J1943)</f>
        <v>40.817599999999999</v>
      </c>
      <c r="N1943" s="45"/>
      <c r="O1943" s="45"/>
      <c r="P1943" s="45"/>
      <c r="Q1943" s="45"/>
      <c r="R1943" s="45"/>
      <c r="S1943" s="45"/>
      <c r="T1943" s="45"/>
      <c r="U1943" s="45"/>
      <c r="V1943" s="45"/>
      <c r="W1943" s="45"/>
      <c r="X1943" s="45"/>
    </row>
    <row r="1944" spans="1:24" ht="49.15" customHeight="1" thickTop="1" thickBot="1" x14ac:dyDescent="0.25">
      <c r="A1944" s="45"/>
      <c r="B1944" s="332" t="s">
        <v>525</v>
      </c>
      <c r="C1944" s="345">
        <v>1349</v>
      </c>
      <c r="D1944" s="274" t="s">
        <v>46</v>
      </c>
      <c r="E1944" s="274" t="s">
        <v>592</v>
      </c>
      <c r="F1944" s="313" t="s">
        <v>1096</v>
      </c>
      <c r="G1944" s="295"/>
      <c r="H1944" s="275" t="s">
        <v>83</v>
      </c>
      <c r="I1944" s="322">
        <v>3.16</v>
      </c>
      <c r="J1944" s="290">
        <v>44.82</v>
      </c>
      <c r="K1944" s="290">
        <f>SUM(J1944*I1944)</f>
        <v>141.63120000000001</v>
      </c>
      <c r="N1944" s="45"/>
      <c r="O1944" s="45"/>
      <c r="P1944" s="45"/>
      <c r="Q1944" s="45"/>
      <c r="R1944" s="45"/>
      <c r="S1944" s="45"/>
      <c r="T1944" s="45"/>
      <c r="U1944" s="45"/>
      <c r="V1944" s="45"/>
      <c r="W1944" s="45"/>
      <c r="X1944" s="45"/>
    </row>
    <row r="1945" spans="1:24" ht="15" customHeight="1" thickTop="1" thickBot="1" x14ac:dyDescent="0.25">
      <c r="A1945" s="45"/>
      <c r="B1945" s="332" t="s">
        <v>525</v>
      </c>
      <c r="C1945" s="345">
        <v>1450</v>
      </c>
      <c r="D1945" s="274" t="s">
        <v>46</v>
      </c>
      <c r="E1945" s="274" t="s">
        <v>601</v>
      </c>
      <c r="F1945" s="313" t="s">
        <v>1096</v>
      </c>
      <c r="G1945" s="295"/>
      <c r="H1945" s="275" t="s">
        <v>94</v>
      </c>
      <c r="I1945" s="322">
        <v>0.06</v>
      </c>
      <c r="J1945" s="290"/>
      <c r="K1945" s="290">
        <f t="shared" ref="K1945:K1946" si="50">SUM(J1945*I1945)</f>
        <v>0</v>
      </c>
      <c r="N1945" s="45"/>
      <c r="O1945" s="45"/>
      <c r="P1945" s="45"/>
      <c r="Q1945" s="45"/>
      <c r="R1945" s="45"/>
      <c r="S1945" s="45"/>
      <c r="T1945" s="45"/>
      <c r="U1945" s="45"/>
      <c r="V1945" s="45"/>
      <c r="W1945" s="45"/>
      <c r="X1945" s="45"/>
    </row>
    <row r="1946" spans="1:24" ht="15" customHeight="1" thickTop="1" thickBot="1" x14ac:dyDescent="0.25">
      <c r="A1946" s="45"/>
      <c r="B1946" s="332" t="s">
        <v>525</v>
      </c>
      <c r="C1946" s="345">
        <v>6178</v>
      </c>
      <c r="D1946" s="274" t="s">
        <v>50</v>
      </c>
      <c r="E1946" s="274" t="s">
        <v>1126</v>
      </c>
      <c r="F1946" s="313" t="s">
        <v>1096</v>
      </c>
      <c r="G1946" s="295"/>
      <c r="H1946" s="275" t="s">
        <v>43</v>
      </c>
      <c r="I1946" s="322">
        <v>1.46</v>
      </c>
      <c r="J1946" s="290"/>
      <c r="K1946" s="290">
        <f t="shared" si="50"/>
        <v>0</v>
      </c>
      <c r="N1946" s="45"/>
      <c r="O1946" s="45"/>
      <c r="P1946" s="45"/>
      <c r="Q1946" s="45"/>
      <c r="R1946" s="45"/>
      <c r="S1946" s="45"/>
      <c r="T1946" s="45"/>
      <c r="U1946" s="45"/>
      <c r="V1946" s="45"/>
      <c r="W1946" s="45"/>
      <c r="X1946" s="45"/>
    </row>
    <row r="1947" spans="1:24" ht="15" customHeight="1" thickTop="1" thickBot="1" x14ac:dyDescent="0.25">
      <c r="A1947" s="45"/>
      <c r="B1947" s="307"/>
      <c r="C1947" s="307"/>
      <c r="D1947" s="291"/>
      <c r="E1947" s="291"/>
      <c r="F1947" s="307" t="s">
        <v>527</v>
      </c>
      <c r="G1947" s="292"/>
      <c r="H1947" s="291" t="s">
        <v>528</v>
      </c>
      <c r="I1947" s="327">
        <v>0</v>
      </c>
      <c r="J1947" s="296" t="s">
        <v>529</v>
      </c>
      <c r="K1947" s="292"/>
      <c r="N1947" s="45"/>
      <c r="O1947" s="45"/>
      <c r="P1947" s="45"/>
      <c r="Q1947" s="45"/>
      <c r="R1947" s="45"/>
      <c r="S1947" s="45"/>
      <c r="T1947" s="45"/>
      <c r="U1947" s="45"/>
      <c r="V1947" s="45"/>
      <c r="W1947" s="45"/>
      <c r="X1947" s="45"/>
    </row>
    <row r="1948" spans="1:24" ht="15" customHeight="1" thickTop="1" thickBot="1" x14ac:dyDescent="0.25">
      <c r="A1948" s="45"/>
      <c r="B1948" s="307"/>
      <c r="C1948" s="307"/>
      <c r="D1948" s="291"/>
      <c r="E1948" s="291"/>
      <c r="F1948" s="307" t="s">
        <v>530</v>
      </c>
      <c r="G1948" s="292"/>
      <c r="H1948" s="291"/>
      <c r="I1948" s="304" t="s">
        <v>531</v>
      </c>
      <c r="J1948" s="296"/>
      <c r="K1948" s="292"/>
      <c r="N1948" s="45"/>
      <c r="O1948" s="45"/>
      <c r="P1948" s="45"/>
      <c r="Q1948" s="45"/>
      <c r="R1948" s="45"/>
      <c r="S1948" s="45"/>
      <c r="T1948" s="45"/>
      <c r="U1948" s="45"/>
      <c r="V1948" s="45"/>
      <c r="W1948" s="45"/>
      <c r="X1948" s="45"/>
    </row>
    <row r="1949" spans="1:24" ht="15" customHeight="1" x14ac:dyDescent="0.2">
      <c r="A1949" s="45"/>
      <c r="B1949" s="308" t="s">
        <v>1136</v>
      </c>
      <c r="C1949" s="308"/>
      <c r="D1949" s="297"/>
      <c r="E1949" s="297"/>
      <c r="F1949" s="308"/>
      <c r="G1949" s="297"/>
      <c r="H1949" s="297"/>
      <c r="I1949" s="308"/>
      <c r="J1949" s="297"/>
      <c r="K1949" s="297"/>
      <c r="N1949" s="45"/>
      <c r="O1949" s="45"/>
      <c r="P1949" s="45"/>
      <c r="Q1949" s="45"/>
      <c r="R1949" s="45"/>
      <c r="S1949" s="45"/>
      <c r="T1949" s="45"/>
      <c r="U1949" s="45"/>
      <c r="V1949" s="45"/>
      <c r="W1949" s="45"/>
      <c r="X1949" s="45"/>
    </row>
    <row r="1950" spans="1:24" ht="15" customHeight="1" thickBot="1" x14ac:dyDescent="0.25">
      <c r="A1950" s="45"/>
      <c r="B1950" s="304" t="s">
        <v>1226</v>
      </c>
      <c r="C1950" s="304"/>
      <c r="D1950" s="304"/>
      <c r="E1950" s="304"/>
      <c r="F1950" s="304"/>
      <c r="G1950" s="304"/>
      <c r="H1950" s="304"/>
      <c r="I1950" s="304"/>
      <c r="J1950" s="304"/>
      <c r="K1950" s="304"/>
      <c r="N1950" s="45"/>
      <c r="O1950" s="45"/>
      <c r="P1950" s="45"/>
      <c r="Q1950" s="45"/>
      <c r="R1950" s="45"/>
      <c r="S1950" s="45"/>
      <c r="T1950" s="45"/>
      <c r="U1950" s="45"/>
      <c r="V1950" s="45"/>
      <c r="W1950" s="45"/>
      <c r="X1950" s="45"/>
    </row>
    <row r="1951" spans="1:24" ht="15" customHeight="1" thickTop="1" x14ac:dyDescent="0.2">
      <c r="A1951" s="45"/>
      <c r="B1951" s="309"/>
      <c r="C1951" s="309"/>
      <c r="D1951" s="288"/>
      <c r="E1951" s="288"/>
      <c r="F1951" s="314"/>
      <c r="G1951" s="301"/>
      <c r="H1951" s="288"/>
      <c r="I1951" s="309"/>
      <c r="J1951" s="288"/>
      <c r="K1951" s="288"/>
      <c r="N1951" s="45"/>
      <c r="O1951" s="45"/>
      <c r="P1951" s="45"/>
      <c r="Q1951" s="45"/>
      <c r="R1951" s="45"/>
      <c r="S1951" s="45"/>
      <c r="T1951" s="45"/>
      <c r="U1951" s="45"/>
      <c r="V1951" s="45"/>
      <c r="W1951" s="45"/>
      <c r="X1951" s="45"/>
    </row>
    <row r="1952" spans="1:24" ht="15" customHeight="1" thickTop="1" thickBot="1" x14ac:dyDescent="0.25">
      <c r="A1952" s="45"/>
      <c r="B1952" s="329" t="s">
        <v>2287</v>
      </c>
      <c r="C1952" s="319" t="s">
        <v>27</v>
      </c>
      <c r="D1952" s="282" t="s">
        <v>28</v>
      </c>
      <c r="E1952" s="282" t="s">
        <v>29</v>
      </c>
      <c r="F1952" s="310" t="s">
        <v>523</v>
      </c>
      <c r="G1952" s="298"/>
      <c r="H1952" s="283" t="s">
        <v>30</v>
      </c>
      <c r="I1952" s="319" t="s">
        <v>31</v>
      </c>
      <c r="J1952" s="284" t="s">
        <v>32</v>
      </c>
      <c r="K1952" s="284" t="s">
        <v>34</v>
      </c>
      <c r="N1952" s="45"/>
      <c r="O1952" s="45"/>
      <c r="P1952" s="45"/>
      <c r="Q1952" s="45"/>
      <c r="R1952" s="45"/>
      <c r="S1952" s="45"/>
      <c r="T1952" s="45"/>
      <c r="U1952" s="45"/>
      <c r="V1952" s="45"/>
      <c r="W1952" s="45"/>
      <c r="X1952" s="45"/>
    </row>
    <row r="1953" spans="1:24" ht="15" customHeight="1" thickTop="1" thickBot="1" x14ac:dyDescent="0.25">
      <c r="A1953" s="45"/>
      <c r="B1953" s="330" t="s">
        <v>524</v>
      </c>
      <c r="C1953" s="343" t="s">
        <v>930</v>
      </c>
      <c r="D1953" s="285" t="s">
        <v>73</v>
      </c>
      <c r="E1953" s="285" t="s">
        <v>495</v>
      </c>
      <c r="F1953" s="311" t="s">
        <v>537</v>
      </c>
      <c r="G1953" s="294"/>
      <c r="H1953" s="286" t="s">
        <v>94</v>
      </c>
      <c r="I1953" s="320">
        <v>1</v>
      </c>
      <c r="J1953" s="287">
        <f>SUM(K1954:K1961)</f>
        <v>71.666700000000006</v>
      </c>
      <c r="K1953" s="287">
        <f>J1953*I1953</f>
        <v>71.666700000000006</v>
      </c>
      <c r="N1953" s="45"/>
      <c r="O1953" s="45"/>
      <c r="P1953" s="45"/>
      <c r="Q1953" s="45"/>
      <c r="R1953" s="45"/>
      <c r="S1953" s="45"/>
      <c r="T1953" s="45"/>
      <c r="U1953" s="45"/>
      <c r="V1953" s="45"/>
      <c r="W1953" s="45"/>
      <c r="X1953" s="45"/>
    </row>
    <row r="1954" spans="1:24" ht="15" customHeight="1" thickTop="1" thickBot="1" x14ac:dyDescent="0.25">
      <c r="A1954" s="45"/>
      <c r="B1954" s="331" t="s">
        <v>535</v>
      </c>
      <c r="C1954" s="344">
        <v>88315</v>
      </c>
      <c r="D1954" s="271" t="s">
        <v>50</v>
      </c>
      <c r="E1954" s="271" t="s">
        <v>843</v>
      </c>
      <c r="F1954" s="312" t="s">
        <v>2641</v>
      </c>
      <c r="G1954" s="293"/>
      <c r="H1954" s="272" t="s">
        <v>533</v>
      </c>
      <c r="I1954" s="321">
        <v>0.5</v>
      </c>
      <c r="J1954" s="302">
        <f>VLOOKUP(C1954,COMPOSICAO!A:D,4,0)</f>
        <v>38.619999999999997</v>
      </c>
      <c r="K1954" s="289">
        <f>SUM(I1954*J1954)</f>
        <v>19.309999999999999</v>
      </c>
      <c r="N1954" s="45"/>
      <c r="O1954" s="45"/>
      <c r="P1954" s="45"/>
      <c r="Q1954" s="45"/>
      <c r="R1954" s="45"/>
      <c r="S1954" s="45"/>
      <c r="T1954" s="45"/>
      <c r="U1954" s="45"/>
      <c r="V1954" s="45"/>
      <c r="W1954" s="45"/>
      <c r="X1954" s="45"/>
    </row>
    <row r="1955" spans="1:24" ht="15" customHeight="1" thickTop="1" thickBot="1" x14ac:dyDescent="0.25">
      <c r="A1955" s="45"/>
      <c r="B1955" s="331" t="s">
        <v>535</v>
      </c>
      <c r="C1955" s="344">
        <v>88310</v>
      </c>
      <c r="D1955" s="271" t="s">
        <v>50</v>
      </c>
      <c r="E1955" s="271" t="s">
        <v>605</v>
      </c>
      <c r="F1955" s="312" t="s">
        <v>2641</v>
      </c>
      <c r="G1955" s="293"/>
      <c r="H1955" s="272" t="s">
        <v>533</v>
      </c>
      <c r="I1955" s="321">
        <v>0.1</v>
      </c>
      <c r="J1955" s="302">
        <f>VLOOKUP(C1955,COMPOSICAO!A:D,4,0)</f>
        <v>39.770000000000003</v>
      </c>
      <c r="K1955" s="289">
        <f>SUM(I1955*J1955)</f>
        <v>3.9770000000000003</v>
      </c>
      <c r="N1955" s="45"/>
      <c r="O1955" s="45"/>
      <c r="P1955" s="45"/>
      <c r="Q1955" s="45"/>
      <c r="R1955" s="45"/>
      <c r="S1955" s="45"/>
      <c r="T1955" s="45"/>
      <c r="U1955" s="45"/>
      <c r="V1955" s="45"/>
      <c r="W1955" s="45"/>
      <c r="X1955" s="45"/>
    </row>
    <row r="1956" spans="1:24" ht="15" customHeight="1" thickTop="1" thickBot="1" x14ac:dyDescent="0.25">
      <c r="A1956" s="45"/>
      <c r="B1956" s="331" t="s">
        <v>535</v>
      </c>
      <c r="C1956" s="344">
        <v>88316</v>
      </c>
      <c r="D1956" s="271" t="s">
        <v>50</v>
      </c>
      <c r="E1956" s="271" t="s">
        <v>543</v>
      </c>
      <c r="F1956" s="312" t="s">
        <v>2641</v>
      </c>
      <c r="G1956" s="293"/>
      <c r="H1956" s="272" t="s">
        <v>533</v>
      </c>
      <c r="I1956" s="321">
        <v>0.5</v>
      </c>
      <c r="J1956" s="302">
        <f>VLOOKUP(C1956,COMPOSICAO!A:D,4,0)</f>
        <v>30.51</v>
      </c>
      <c r="K1956" s="289">
        <f>SUM(I1956*J1956)</f>
        <v>15.255000000000001</v>
      </c>
      <c r="N1956" s="45"/>
      <c r="O1956" s="45"/>
      <c r="P1956" s="45"/>
      <c r="Q1956" s="45"/>
      <c r="R1956" s="45"/>
      <c r="S1956" s="45"/>
      <c r="T1956" s="45"/>
      <c r="U1956" s="45"/>
      <c r="V1956" s="45"/>
      <c r="W1956" s="45"/>
      <c r="X1956" s="45"/>
    </row>
    <row r="1957" spans="1:24" ht="15" customHeight="1" thickTop="1" thickBot="1" x14ac:dyDescent="0.25">
      <c r="A1957" s="45"/>
      <c r="B1957" s="332" t="s">
        <v>525</v>
      </c>
      <c r="C1957" s="345">
        <v>7231</v>
      </c>
      <c r="D1957" s="274" t="s">
        <v>215</v>
      </c>
      <c r="E1957" s="274" t="s">
        <v>658</v>
      </c>
      <c r="F1957" s="313" t="s">
        <v>1096</v>
      </c>
      <c r="G1957" s="295"/>
      <c r="H1957" s="275" t="s">
        <v>94</v>
      </c>
      <c r="I1957" s="325">
        <v>1</v>
      </c>
      <c r="J1957" s="303">
        <v>11.29</v>
      </c>
      <c r="K1957" s="290">
        <f>SUM(J1957*I1957)</f>
        <v>11.29</v>
      </c>
      <c r="N1957" s="45"/>
      <c r="O1957" s="45"/>
      <c r="P1957" s="45"/>
      <c r="Q1957" s="45"/>
      <c r="R1957" s="45"/>
      <c r="S1957" s="45"/>
      <c r="T1957" s="45"/>
      <c r="U1957" s="45"/>
      <c r="V1957" s="45"/>
      <c r="W1957" s="45"/>
      <c r="X1957" s="45"/>
    </row>
    <row r="1958" spans="1:24" ht="15" customHeight="1" thickTop="1" thickBot="1" x14ac:dyDescent="0.25">
      <c r="A1958" s="45"/>
      <c r="B1958" s="332" t="s">
        <v>525</v>
      </c>
      <c r="C1958" s="345">
        <v>4777</v>
      </c>
      <c r="D1958" s="274" t="s">
        <v>50</v>
      </c>
      <c r="E1958" s="274" t="s">
        <v>1129</v>
      </c>
      <c r="F1958" s="313" t="s">
        <v>1096</v>
      </c>
      <c r="G1958" s="295"/>
      <c r="H1958" s="275" t="s">
        <v>94</v>
      </c>
      <c r="I1958" s="325">
        <v>2.5000000000000001E-2</v>
      </c>
      <c r="J1958" s="303"/>
      <c r="K1958" s="290">
        <f t="shared" ref="K1958:K1961" si="51">SUM(J1958*I1958)</f>
        <v>0</v>
      </c>
      <c r="N1958" s="45"/>
      <c r="O1958" s="45"/>
      <c r="P1958" s="45"/>
      <c r="Q1958" s="45"/>
      <c r="R1958" s="45"/>
      <c r="S1958" s="45"/>
      <c r="T1958" s="45"/>
      <c r="U1958" s="45"/>
      <c r="V1958" s="45"/>
      <c r="W1958" s="45"/>
      <c r="X1958" s="45"/>
    </row>
    <row r="1959" spans="1:24" ht="15" customHeight="1" thickTop="1" thickBot="1" x14ac:dyDescent="0.25">
      <c r="A1959" s="45"/>
      <c r="B1959" s="332" t="s">
        <v>525</v>
      </c>
      <c r="C1959" s="345">
        <v>14289</v>
      </c>
      <c r="D1959" s="274" t="s">
        <v>215</v>
      </c>
      <c r="E1959" s="274" t="s">
        <v>659</v>
      </c>
      <c r="F1959" s="313" t="s">
        <v>1096</v>
      </c>
      <c r="G1959" s="295"/>
      <c r="H1959" s="275" t="s">
        <v>52</v>
      </c>
      <c r="I1959" s="322">
        <v>0.04</v>
      </c>
      <c r="J1959" s="290">
        <v>110.13</v>
      </c>
      <c r="K1959" s="290">
        <f t="shared" si="51"/>
        <v>4.4051999999999998</v>
      </c>
      <c r="N1959" s="45"/>
      <c r="O1959" s="45"/>
      <c r="P1959" s="45"/>
      <c r="Q1959" s="45"/>
      <c r="R1959" s="45"/>
      <c r="S1959" s="45"/>
      <c r="T1959" s="45"/>
      <c r="U1959" s="45"/>
      <c r="V1959" s="45"/>
      <c r="W1959" s="45"/>
      <c r="X1959" s="45"/>
    </row>
    <row r="1960" spans="1:24" ht="15" customHeight="1" thickTop="1" thickBot="1" x14ac:dyDescent="0.25">
      <c r="A1960" s="45"/>
      <c r="B1960" s="332" t="s">
        <v>525</v>
      </c>
      <c r="C1960" s="345">
        <v>37394</v>
      </c>
      <c r="D1960" s="274" t="s">
        <v>50</v>
      </c>
      <c r="E1960" s="274" t="s">
        <v>1128</v>
      </c>
      <c r="F1960" s="313" t="s">
        <v>1096</v>
      </c>
      <c r="G1960" s="295"/>
      <c r="H1960" s="275" t="s">
        <v>573</v>
      </c>
      <c r="I1960" s="322">
        <v>3.5000000000000001E-3</v>
      </c>
      <c r="J1960" s="290">
        <v>92.6</v>
      </c>
      <c r="K1960" s="290">
        <f>SUM(J1960*I1960)</f>
        <v>0.3241</v>
      </c>
      <c r="N1960" s="45"/>
      <c r="O1960" s="45"/>
      <c r="P1960" s="45"/>
      <c r="Q1960" s="45"/>
      <c r="R1960" s="45"/>
      <c r="S1960" s="45"/>
      <c r="T1960" s="45"/>
      <c r="U1960" s="45"/>
      <c r="V1960" s="45"/>
      <c r="W1960" s="45"/>
      <c r="X1960" s="45"/>
    </row>
    <row r="1961" spans="1:24" ht="15" customHeight="1" thickTop="1" thickBot="1" x14ac:dyDescent="0.25">
      <c r="A1961" s="45"/>
      <c r="B1961" s="332" t="s">
        <v>525</v>
      </c>
      <c r="C1961" s="345">
        <v>14288</v>
      </c>
      <c r="D1961" s="274" t="s">
        <v>215</v>
      </c>
      <c r="E1961" s="274" t="s">
        <v>660</v>
      </c>
      <c r="F1961" s="313" t="s">
        <v>1096</v>
      </c>
      <c r="G1961" s="295"/>
      <c r="H1961" s="275" t="s">
        <v>52</v>
      </c>
      <c r="I1961" s="322">
        <v>0.06</v>
      </c>
      <c r="J1961" s="290">
        <v>285.08999999999997</v>
      </c>
      <c r="K1961" s="290">
        <f t="shared" si="51"/>
        <v>17.105399999999999</v>
      </c>
      <c r="N1961" s="45"/>
      <c r="O1961" s="45"/>
      <c r="P1961" s="45"/>
      <c r="Q1961" s="45"/>
      <c r="R1961" s="45"/>
      <c r="S1961" s="45"/>
      <c r="T1961" s="45"/>
      <c r="U1961" s="45"/>
      <c r="V1961" s="45"/>
      <c r="W1961" s="45"/>
      <c r="X1961" s="45"/>
    </row>
    <row r="1962" spans="1:24" ht="15" customHeight="1" thickTop="1" thickBot="1" x14ac:dyDescent="0.25">
      <c r="A1962" s="45"/>
      <c r="B1962" s="307"/>
      <c r="C1962" s="307"/>
      <c r="D1962" s="291"/>
      <c r="E1962" s="291"/>
      <c r="F1962" s="304" t="s">
        <v>527</v>
      </c>
      <c r="G1962" s="300"/>
      <c r="H1962" s="291" t="s">
        <v>528</v>
      </c>
      <c r="I1962" s="323">
        <v>0</v>
      </c>
      <c r="J1962" s="291" t="s">
        <v>529</v>
      </c>
      <c r="K1962" s="292"/>
      <c r="N1962" s="45"/>
      <c r="O1962" s="45"/>
      <c r="P1962" s="45"/>
      <c r="Q1962" s="45"/>
      <c r="R1962" s="45"/>
      <c r="S1962" s="45"/>
      <c r="T1962" s="45"/>
      <c r="U1962" s="45"/>
      <c r="V1962" s="45"/>
      <c r="W1962" s="45"/>
      <c r="X1962" s="45"/>
    </row>
    <row r="1963" spans="1:24" ht="15" customHeight="1" thickTop="1" thickBot="1" x14ac:dyDescent="0.25">
      <c r="A1963" s="45"/>
      <c r="B1963" s="307"/>
      <c r="C1963" s="307"/>
      <c r="D1963" s="291"/>
      <c r="E1963" s="291"/>
      <c r="F1963" s="304" t="s">
        <v>530</v>
      </c>
      <c r="G1963" s="300"/>
      <c r="H1963" s="291"/>
      <c r="I1963" s="304" t="s">
        <v>531</v>
      </c>
      <c r="J1963" s="296"/>
      <c r="K1963" s="292"/>
      <c r="N1963" s="45"/>
      <c r="O1963" s="45"/>
      <c r="P1963" s="45"/>
      <c r="Q1963" s="45"/>
      <c r="R1963" s="45"/>
      <c r="S1963" s="45"/>
      <c r="T1963" s="45"/>
      <c r="U1963" s="45"/>
      <c r="V1963" s="45"/>
      <c r="W1963" s="45"/>
      <c r="X1963" s="45"/>
    </row>
    <row r="1964" spans="1:24" ht="15" customHeight="1" x14ac:dyDescent="0.2">
      <c r="A1964" s="45"/>
      <c r="B1964" s="308" t="s">
        <v>1136</v>
      </c>
      <c r="C1964" s="308"/>
      <c r="D1964" s="297"/>
      <c r="E1964" s="297"/>
      <c r="F1964" s="308"/>
      <c r="G1964" s="297"/>
      <c r="H1964" s="297"/>
      <c r="I1964" s="308"/>
      <c r="J1964" s="297"/>
      <c r="K1964" s="297"/>
      <c r="N1964" s="45"/>
      <c r="O1964" s="45"/>
      <c r="P1964" s="45"/>
      <c r="Q1964" s="45"/>
      <c r="R1964" s="45"/>
      <c r="S1964" s="45"/>
      <c r="T1964" s="45"/>
      <c r="U1964" s="45"/>
      <c r="V1964" s="45"/>
      <c r="W1964" s="45"/>
      <c r="X1964" s="45"/>
    </row>
    <row r="1965" spans="1:24" ht="15" customHeight="1" thickBot="1" x14ac:dyDescent="0.25">
      <c r="A1965" s="45"/>
      <c r="B1965" s="304" t="s">
        <v>1227</v>
      </c>
      <c r="C1965" s="304"/>
      <c r="D1965" s="304"/>
      <c r="E1965" s="304"/>
      <c r="F1965" s="304"/>
      <c r="G1965" s="304"/>
      <c r="H1965" s="304"/>
      <c r="I1965" s="304"/>
      <c r="J1965" s="304"/>
      <c r="K1965" s="304"/>
      <c r="N1965" s="45"/>
      <c r="O1965" s="45"/>
      <c r="P1965" s="45"/>
      <c r="Q1965" s="45"/>
      <c r="R1965" s="45"/>
      <c r="S1965" s="45"/>
      <c r="T1965" s="45"/>
      <c r="U1965" s="45"/>
      <c r="V1965" s="45"/>
      <c r="W1965" s="45"/>
      <c r="X1965" s="45"/>
    </row>
    <row r="1966" spans="1:24" ht="15" customHeight="1" thickTop="1" x14ac:dyDescent="0.2">
      <c r="A1966" s="45"/>
      <c r="B1966" s="309"/>
      <c r="C1966" s="309"/>
      <c r="D1966" s="288"/>
      <c r="E1966" s="288"/>
      <c r="F1966" s="314"/>
      <c r="G1966" s="301"/>
      <c r="H1966" s="288"/>
      <c r="I1966" s="309"/>
      <c r="J1966" s="288"/>
      <c r="K1966" s="288"/>
      <c r="N1966" s="45"/>
      <c r="O1966" s="45"/>
      <c r="P1966" s="45"/>
      <c r="Q1966" s="45"/>
      <c r="R1966" s="45"/>
      <c r="S1966" s="45"/>
      <c r="T1966" s="45"/>
      <c r="U1966" s="45"/>
      <c r="V1966" s="45"/>
      <c r="W1966" s="45"/>
      <c r="X1966" s="45"/>
    </row>
    <row r="1967" spans="1:24" ht="15" customHeight="1" thickTop="1" thickBot="1" x14ac:dyDescent="0.25">
      <c r="A1967" s="45"/>
      <c r="B1967" s="329" t="s">
        <v>2288</v>
      </c>
      <c r="C1967" s="319" t="s">
        <v>27</v>
      </c>
      <c r="D1967" s="282" t="s">
        <v>28</v>
      </c>
      <c r="E1967" s="282" t="s">
        <v>29</v>
      </c>
      <c r="F1967" s="310" t="s">
        <v>523</v>
      </c>
      <c r="G1967" s="298"/>
      <c r="H1967" s="283" t="s">
        <v>30</v>
      </c>
      <c r="I1967" s="319" t="s">
        <v>31</v>
      </c>
      <c r="J1967" s="284" t="s">
        <v>32</v>
      </c>
      <c r="K1967" s="284" t="s">
        <v>34</v>
      </c>
      <c r="N1967" s="45"/>
      <c r="O1967" s="45"/>
      <c r="P1967" s="45"/>
      <c r="Q1967" s="45"/>
      <c r="R1967" s="45"/>
      <c r="S1967" s="45"/>
      <c r="T1967" s="45"/>
      <c r="U1967" s="45"/>
      <c r="V1967" s="45"/>
      <c r="W1967" s="45"/>
      <c r="X1967" s="45"/>
    </row>
    <row r="1968" spans="1:24" ht="15" customHeight="1" thickTop="1" thickBot="1" x14ac:dyDescent="0.25">
      <c r="A1968" s="45"/>
      <c r="B1968" s="330" t="s">
        <v>524</v>
      </c>
      <c r="C1968" s="343" t="s">
        <v>1729</v>
      </c>
      <c r="D1968" s="285" t="s">
        <v>73</v>
      </c>
      <c r="E1968" s="285" t="s">
        <v>1730</v>
      </c>
      <c r="F1968" s="311" t="s">
        <v>539</v>
      </c>
      <c r="G1968" s="294"/>
      <c r="H1968" s="286" t="s">
        <v>52</v>
      </c>
      <c r="I1968" s="326">
        <v>1</v>
      </c>
      <c r="J1968" s="287">
        <f>SUM(K1969:K1971)</f>
        <v>17.431000000000001</v>
      </c>
      <c r="K1968" s="287">
        <f>J1968*I1968</f>
        <v>17.431000000000001</v>
      </c>
      <c r="N1968" s="45"/>
      <c r="O1968" s="45"/>
      <c r="P1968" s="45"/>
      <c r="Q1968" s="45"/>
      <c r="R1968" s="45"/>
      <c r="S1968" s="45"/>
      <c r="T1968" s="45"/>
      <c r="U1968" s="45"/>
      <c r="V1968" s="45"/>
      <c r="W1968" s="45"/>
      <c r="X1968" s="45"/>
    </row>
    <row r="1969" spans="1:24" ht="15" customHeight="1" thickTop="1" thickBot="1" x14ac:dyDescent="0.25">
      <c r="A1969" s="45"/>
      <c r="B1969" s="331" t="s">
        <v>535</v>
      </c>
      <c r="C1969" s="344">
        <v>88278</v>
      </c>
      <c r="D1969" s="271" t="s">
        <v>50</v>
      </c>
      <c r="E1969" s="271" t="s">
        <v>2675</v>
      </c>
      <c r="F1969" s="312" t="s">
        <v>2641</v>
      </c>
      <c r="G1969" s="293"/>
      <c r="H1969" s="272" t="s">
        <v>533</v>
      </c>
      <c r="I1969" s="321">
        <v>0.2</v>
      </c>
      <c r="J1969" s="302">
        <f>VLOOKUP(C1969,COMPOSICAO!A:D,4,0)</f>
        <v>41.39</v>
      </c>
      <c r="K1969" s="289">
        <f>SUM(I1969*J1969)</f>
        <v>8.2780000000000005</v>
      </c>
      <c r="N1969" s="45"/>
      <c r="O1969" s="45"/>
      <c r="P1969" s="45"/>
      <c r="Q1969" s="45"/>
      <c r="R1969" s="45"/>
      <c r="S1969" s="45"/>
      <c r="T1969" s="45"/>
      <c r="U1969" s="45"/>
      <c r="V1969" s="45"/>
      <c r="W1969" s="45"/>
      <c r="X1969" s="45"/>
    </row>
    <row r="1970" spans="1:24" ht="15" customHeight="1" thickTop="1" thickBot="1" x14ac:dyDescent="0.25">
      <c r="A1970" s="45"/>
      <c r="B1970" s="331" t="s">
        <v>535</v>
      </c>
      <c r="C1970" s="344">
        <v>88316</v>
      </c>
      <c r="D1970" s="271" t="s">
        <v>50</v>
      </c>
      <c r="E1970" s="271" t="s">
        <v>543</v>
      </c>
      <c r="F1970" s="312" t="s">
        <v>2641</v>
      </c>
      <c r="G1970" s="293"/>
      <c r="H1970" s="272" t="s">
        <v>533</v>
      </c>
      <c r="I1970" s="321">
        <v>0.3</v>
      </c>
      <c r="J1970" s="302">
        <f>VLOOKUP(C1970,COMPOSICAO!A:D,4,0)</f>
        <v>30.51</v>
      </c>
      <c r="K1970" s="289">
        <f>SUM(I1970*J1970)</f>
        <v>9.1530000000000005</v>
      </c>
      <c r="N1970" s="45"/>
      <c r="O1970" s="45"/>
      <c r="P1970" s="45"/>
      <c r="Q1970" s="45"/>
      <c r="R1970" s="45"/>
      <c r="S1970" s="45"/>
      <c r="T1970" s="45"/>
      <c r="U1970" s="45"/>
      <c r="V1970" s="45"/>
      <c r="W1970" s="45"/>
      <c r="X1970" s="45"/>
    </row>
    <row r="1971" spans="1:24" ht="15" customHeight="1" thickTop="1" thickBot="1" x14ac:dyDescent="0.25">
      <c r="A1971" s="45"/>
      <c r="B1971" s="332" t="s">
        <v>525</v>
      </c>
      <c r="C1971" s="345">
        <v>24</v>
      </c>
      <c r="D1971" s="274" t="s">
        <v>42</v>
      </c>
      <c r="E1971" s="274" t="s">
        <v>1913</v>
      </c>
      <c r="F1971" s="313" t="s">
        <v>1096</v>
      </c>
      <c r="G1971" s="295"/>
      <c r="H1971" s="275" t="s">
        <v>43</v>
      </c>
      <c r="I1971" s="322">
        <v>1</v>
      </c>
      <c r="J1971" s="290"/>
      <c r="K1971" s="290">
        <f>SUM(J1971*I1971)</f>
        <v>0</v>
      </c>
      <c r="N1971" s="45"/>
      <c r="O1971" s="45"/>
      <c r="P1971" s="45"/>
      <c r="Q1971" s="45"/>
      <c r="R1971" s="45"/>
      <c r="S1971" s="45"/>
      <c r="T1971" s="45"/>
      <c r="U1971" s="45"/>
      <c r="V1971" s="45"/>
      <c r="W1971" s="45"/>
      <c r="X1971" s="45"/>
    </row>
    <row r="1972" spans="1:24" ht="15" customHeight="1" thickTop="1" thickBot="1" x14ac:dyDescent="0.25">
      <c r="A1972" s="45"/>
      <c r="B1972" s="307"/>
      <c r="C1972" s="307"/>
      <c r="D1972" s="291"/>
      <c r="E1972" s="291"/>
      <c r="F1972" s="304" t="s">
        <v>527</v>
      </c>
      <c r="G1972" s="300"/>
      <c r="H1972" s="291" t="s">
        <v>528</v>
      </c>
      <c r="I1972" s="323">
        <v>0</v>
      </c>
      <c r="J1972" s="291" t="s">
        <v>529</v>
      </c>
      <c r="K1972" s="292"/>
      <c r="N1972" s="45"/>
      <c r="O1972" s="45"/>
      <c r="P1972" s="45"/>
      <c r="Q1972" s="45"/>
      <c r="R1972" s="45"/>
      <c r="S1972" s="45"/>
      <c r="T1972" s="45"/>
      <c r="U1972" s="45"/>
      <c r="V1972" s="45"/>
      <c r="W1972" s="45"/>
      <c r="X1972" s="45"/>
    </row>
    <row r="1973" spans="1:24" ht="15" customHeight="1" thickTop="1" thickBot="1" x14ac:dyDescent="0.25">
      <c r="A1973" s="45"/>
      <c r="B1973" s="307"/>
      <c r="C1973" s="307"/>
      <c r="D1973" s="291"/>
      <c r="E1973" s="291"/>
      <c r="F1973" s="304" t="s">
        <v>530</v>
      </c>
      <c r="G1973" s="300"/>
      <c r="H1973" s="291"/>
      <c r="I1973" s="304" t="s">
        <v>531</v>
      </c>
      <c r="J1973" s="296"/>
      <c r="K1973" s="292"/>
      <c r="N1973" s="45"/>
      <c r="O1973" s="45"/>
      <c r="P1973" s="45"/>
      <c r="Q1973" s="45"/>
      <c r="R1973" s="45"/>
      <c r="S1973" s="45"/>
      <c r="T1973" s="45"/>
      <c r="U1973" s="45"/>
      <c r="V1973" s="45"/>
      <c r="W1973" s="45"/>
      <c r="X1973" s="45"/>
    </row>
    <row r="1974" spans="1:24" ht="15" customHeight="1" x14ac:dyDescent="0.2">
      <c r="A1974" s="45"/>
      <c r="B1974" s="308" t="s">
        <v>1136</v>
      </c>
      <c r="C1974" s="308"/>
      <c r="D1974" s="297"/>
      <c r="E1974" s="297"/>
      <c r="F1974" s="308"/>
      <c r="G1974" s="297"/>
      <c r="H1974" s="297"/>
      <c r="I1974" s="308"/>
      <c r="J1974" s="297"/>
      <c r="K1974" s="297"/>
      <c r="N1974" s="45"/>
      <c r="O1974" s="45"/>
      <c r="P1974" s="45"/>
      <c r="Q1974" s="45"/>
      <c r="R1974" s="45"/>
      <c r="S1974" s="45"/>
      <c r="T1974" s="45"/>
      <c r="U1974" s="45"/>
      <c r="V1974" s="45"/>
      <c r="W1974" s="45"/>
      <c r="X1974" s="45"/>
    </row>
    <row r="1975" spans="1:24" ht="15" customHeight="1" thickBot="1" x14ac:dyDescent="0.25">
      <c r="A1975" s="45"/>
      <c r="B1975" s="304" t="s">
        <v>2429</v>
      </c>
      <c r="C1975" s="304"/>
      <c r="D1975" s="304"/>
      <c r="E1975" s="304"/>
      <c r="F1975" s="304"/>
      <c r="G1975" s="304"/>
      <c r="H1975" s="304"/>
      <c r="I1975" s="304"/>
      <c r="J1975" s="304"/>
      <c r="K1975" s="304"/>
      <c r="N1975" s="45"/>
      <c r="O1975" s="45"/>
      <c r="P1975" s="45"/>
      <c r="Q1975" s="45"/>
      <c r="R1975" s="45"/>
      <c r="S1975" s="45"/>
      <c r="T1975" s="45"/>
      <c r="U1975" s="45"/>
      <c r="V1975" s="45"/>
      <c r="W1975" s="45"/>
      <c r="X1975" s="45"/>
    </row>
    <row r="1976" spans="1:24" ht="15" customHeight="1" thickTop="1" x14ac:dyDescent="0.2">
      <c r="A1976" s="45"/>
      <c r="B1976" s="309"/>
      <c r="C1976" s="309"/>
      <c r="D1976" s="288"/>
      <c r="E1976" s="288"/>
      <c r="F1976" s="314"/>
      <c r="G1976" s="301"/>
      <c r="H1976" s="288"/>
      <c r="I1976" s="309"/>
      <c r="J1976" s="288"/>
      <c r="K1976" s="288"/>
      <c r="N1976" s="45"/>
      <c r="O1976" s="45"/>
      <c r="P1976" s="45"/>
      <c r="Q1976" s="45"/>
      <c r="R1976" s="45"/>
      <c r="S1976" s="45"/>
      <c r="T1976" s="45"/>
      <c r="U1976" s="45"/>
      <c r="V1976" s="45"/>
      <c r="W1976" s="45"/>
      <c r="X1976" s="45"/>
    </row>
    <row r="1977" spans="1:24" ht="15" customHeight="1" thickTop="1" thickBot="1" x14ac:dyDescent="0.25">
      <c r="A1977" s="45"/>
      <c r="B1977" s="329" t="s">
        <v>2289</v>
      </c>
      <c r="C1977" s="319" t="s">
        <v>27</v>
      </c>
      <c r="D1977" s="282" t="s">
        <v>28</v>
      </c>
      <c r="E1977" s="282" t="s">
        <v>29</v>
      </c>
      <c r="F1977" s="310" t="s">
        <v>523</v>
      </c>
      <c r="G1977" s="298"/>
      <c r="H1977" s="283" t="s">
        <v>30</v>
      </c>
      <c r="I1977" s="319" t="s">
        <v>31</v>
      </c>
      <c r="J1977" s="284" t="s">
        <v>32</v>
      </c>
      <c r="K1977" s="284" t="s">
        <v>34</v>
      </c>
      <c r="N1977" s="45"/>
      <c r="O1977" s="45"/>
      <c r="P1977" s="45"/>
      <c r="Q1977" s="45"/>
      <c r="R1977" s="45"/>
      <c r="S1977" s="45"/>
      <c r="T1977" s="45"/>
      <c r="U1977" s="45"/>
      <c r="V1977" s="45"/>
      <c r="W1977" s="45"/>
      <c r="X1977" s="45"/>
    </row>
    <row r="1978" spans="1:24" ht="15" customHeight="1" thickTop="1" thickBot="1" x14ac:dyDescent="0.25">
      <c r="A1978" s="45"/>
      <c r="B1978" s="330" t="s">
        <v>524</v>
      </c>
      <c r="C1978" s="343" t="s">
        <v>1731</v>
      </c>
      <c r="D1978" s="285" t="s">
        <v>73</v>
      </c>
      <c r="E1978" s="285" t="s">
        <v>1732</v>
      </c>
      <c r="F1978" s="311" t="s">
        <v>1914</v>
      </c>
      <c r="G1978" s="294"/>
      <c r="H1978" s="286" t="s">
        <v>83</v>
      </c>
      <c r="I1978" s="320">
        <v>1</v>
      </c>
      <c r="J1978" s="287">
        <f>SUM(K1979:K1981)</f>
        <v>36.341880000000003</v>
      </c>
      <c r="K1978" s="287">
        <f>J1978*I1978</f>
        <v>36.341880000000003</v>
      </c>
      <c r="N1978" s="45"/>
      <c r="O1978" s="45"/>
      <c r="P1978" s="45"/>
      <c r="Q1978" s="45"/>
      <c r="R1978" s="45"/>
      <c r="S1978" s="45"/>
      <c r="T1978" s="45"/>
      <c r="U1978" s="45"/>
      <c r="V1978" s="45"/>
      <c r="W1978" s="45"/>
      <c r="X1978" s="45"/>
    </row>
    <row r="1979" spans="1:24" ht="15" customHeight="1" thickTop="1" thickBot="1" x14ac:dyDescent="0.25">
      <c r="A1979" s="45"/>
      <c r="B1979" s="331" t="s">
        <v>535</v>
      </c>
      <c r="C1979" s="344">
        <v>88264</v>
      </c>
      <c r="D1979" s="271" t="s">
        <v>50</v>
      </c>
      <c r="E1979" s="271" t="s">
        <v>541</v>
      </c>
      <c r="F1979" s="312" t="s">
        <v>2641</v>
      </c>
      <c r="G1979" s="293"/>
      <c r="H1979" s="272" t="s">
        <v>533</v>
      </c>
      <c r="I1979" s="324">
        <v>0.51600000000000001</v>
      </c>
      <c r="J1979" s="302">
        <f>VLOOKUP(C1979,COMPOSICAO!A:D,4,0)</f>
        <v>38.700000000000003</v>
      </c>
      <c r="K1979" s="289">
        <f>SUM(I1979*J1979)</f>
        <v>19.969200000000001</v>
      </c>
      <c r="N1979" s="45"/>
      <c r="O1979" s="45"/>
      <c r="P1979" s="45"/>
      <c r="Q1979" s="45"/>
      <c r="R1979" s="45"/>
      <c r="S1979" s="45"/>
      <c r="T1979" s="45"/>
      <c r="U1979" s="45"/>
      <c r="V1979" s="45"/>
      <c r="W1979" s="45"/>
      <c r="X1979" s="45"/>
    </row>
    <row r="1980" spans="1:24" ht="15" customHeight="1" thickTop="1" thickBot="1" x14ac:dyDescent="0.25">
      <c r="A1980" s="45"/>
      <c r="B1980" s="331" t="s">
        <v>535</v>
      </c>
      <c r="C1980" s="344">
        <v>88243</v>
      </c>
      <c r="D1980" s="271" t="s">
        <v>50</v>
      </c>
      <c r="E1980" s="271" t="s">
        <v>565</v>
      </c>
      <c r="F1980" s="312" t="s">
        <v>2641</v>
      </c>
      <c r="G1980" s="293"/>
      <c r="H1980" s="272" t="s">
        <v>533</v>
      </c>
      <c r="I1980" s="321">
        <v>0.51600000000000001</v>
      </c>
      <c r="J1980" s="302">
        <f>VLOOKUP(C1980,COMPOSICAO!A:D,4,0)</f>
        <v>31.73</v>
      </c>
      <c r="K1980" s="289">
        <f>SUM(I1980*J1980)</f>
        <v>16.372679999999999</v>
      </c>
      <c r="N1980" s="45"/>
      <c r="O1980" s="45"/>
      <c r="P1980" s="45"/>
      <c r="Q1980" s="45"/>
      <c r="R1980" s="45"/>
      <c r="S1980" s="45"/>
      <c r="T1980" s="45"/>
      <c r="U1980" s="45"/>
      <c r="V1980" s="45"/>
      <c r="W1980" s="45"/>
      <c r="X1980" s="45"/>
    </row>
    <row r="1981" spans="1:24" ht="15" customHeight="1" thickTop="1" thickBot="1" x14ac:dyDescent="0.25">
      <c r="A1981" s="45"/>
      <c r="B1981" s="332" t="s">
        <v>525</v>
      </c>
      <c r="C1981" s="345">
        <v>10087</v>
      </c>
      <c r="D1981" s="274" t="s">
        <v>46</v>
      </c>
      <c r="E1981" s="274" t="s">
        <v>1915</v>
      </c>
      <c r="F1981" s="313" t="s">
        <v>1096</v>
      </c>
      <c r="G1981" s="295"/>
      <c r="H1981" s="275" t="s">
        <v>83</v>
      </c>
      <c r="I1981" s="322">
        <v>1</v>
      </c>
      <c r="J1981" s="290"/>
      <c r="K1981" s="290">
        <f>SUM(J1981*I1981)</f>
        <v>0</v>
      </c>
      <c r="N1981" s="45"/>
      <c r="O1981" s="45"/>
      <c r="P1981" s="45"/>
      <c r="Q1981" s="45"/>
      <c r="R1981" s="45"/>
      <c r="S1981" s="45"/>
      <c r="T1981" s="45"/>
      <c r="U1981" s="45"/>
      <c r="V1981" s="45"/>
      <c r="W1981" s="45"/>
      <c r="X1981" s="45"/>
    </row>
    <row r="1982" spans="1:24" ht="15" customHeight="1" thickTop="1" thickBot="1" x14ac:dyDescent="0.25">
      <c r="A1982" s="45"/>
      <c r="B1982" s="307"/>
      <c r="C1982" s="307"/>
      <c r="D1982" s="291"/>
      <c r="E1982" s="291"/>
      <c r="F1982" s="304" t="s">
        <v>527</v>
      </c>
      <c r="G1982" s="300"/>
      <c r="H1982" s="291" t="s">
        <v>528</v>
      </c>
      <c r="I1982" s="323">
        <v>0</v>
      </c>
      <c r="J1982" s="291" t="s">
        <v>529</v>
      </c>
      <c r="K1982" s="292"/>
      <c r="N1982" s="45"/>
      <c r="O1982" s="45"/>
      <c r="P1982" s="45"/>
      <c r="Q1982" s="45"/>
      <c r="R1982" s="45"/>
      <c r="S1982" s="45"/>
      <c r="T1982" s="45"/>
      <c r="U1982" s="45"/>
      <c r="V1982" s="45"/>
      <c r="W1982" s="45"/>
      <c r="X1982" s="45"/>
    </row>
    <row r="1983" spans="1:24" ht="15" customHeight="1" thickTop="1" thickBot="1" x14ac:dyDescent="0.25">
      <c r="A1983" s="45"/>
      <c r="B1983" s="307"/>
      <c r="C1983" s="307"/>
      <c r="D1983" s="291"/>
      <c r="E1983" s="291"/>
      <c r="F1983" s="304" t="s">
        <v>530</v>
      </c>
      <c r="G1983" s="300"/>
      <c r="H1983" s="291"/>
      <c r="I1983" s="304" t="s">
        <v>531</v>
      </c>
      <c r="J1983" s="296"/>
      <c r="K1983" s="292"/>
      <c r="N1983" s="45"/>
      <c r="O1983" s="45"/>
      <c r="P1983" s="45"/>
      <c r="Q1983" s="45"/>
      <c r="R1983" s="45"/>
      <c r="S1983" s="45"/>
      <c r="T1983" s="45"/>
      <c r="U1983" s="45"/>
      <c r="V1983" s="45"/>
      <c r="W1983" s="45"/>
      <c r="X1983" s="45"/>
    </row>
    <row r="1984" spans="1:24" ht="15" customHeight="1" x14ac:dyDescent="0.2">
      <c r="A1984" s="45"/>
      <c r="B1984" s="308" t="s">
        <v>1136</v>
      </c>
      <c r="C1984" s="308"/>
      <c r="D1984" s="297"/>
      <c r="E1984" s="297"/>
      <c r="F1984" s="308"/>
      <c r="G1984" s="297"/>
      <c r="H1984" s="297"/>
      <c r="I1984" s="308"/>
      <c r="J1984" s="297"/>
      <c r="K1984" s="297"/>
      <c r="N1984" s="45"/>
      <c r="O1984" s="45"/>
      <c r="P1984" s="45"/>
      <c r="Q1984" s="45"/>
      <c r="R1984" s="45"/>
      <c r="S1984" s="45"/>
      <c r="T1984" s="45"/>
      <c r="U1984" s="45"/>
      <c r="V1984" s="45"/>
      <c r="W1984" s="45"/>
      <c r="X1984" s="45"/>
    </row>
    <row r="1985" spans="1:24" ht="15" customHeight="1" thickBot="1" x14ac:dyDescent="0.25">
      <c r="A1985" s="45"/>
      <c r="B1985" s="304" t="s">
        <v>1916</v>
      </c>
      <c r="C1985" s="304"/>
      <c r="D1985" s="304"/>
      <c r="E1985" s="304"/>
      <c r="F1985" s="304"/>
      <c r="G1985" s="304"/>
      <c r="H1985" s="304"/>
      <c r="I1985" s="304"/>
      <c r="J1985" s="304"/>
      <c r="K1985" s="304"/>
      <c r="N1985" s="45"/>
      <c r="O1985" s="45"/>
      <c r="P1985" s="45"/>
      <c r="Q1985" s="45"/>
      <c r="R1985" s="45"/>
      <c r="S1985" s="45"/>
      <c r="T1985" s="45"/>
      <c r="U1985" s="45"/>
      <c r="V1985" s="45"/>
      <c r="W1985" s="45"/>
      <c r="X1985" s="45"/>
    </row>
    <row r="1986" spans="1:24" ht="15" customHeight="1" thickTop="1" x14ac:dyDescent="0.2">
      <c r="A1986" s="45"/>
      <c r="B1986" s="309"/>
      <c r="C1986" s="309"/>
      <c r="D1986" s="288"/>
      <c r="E1986" s="288"/>
      <c r="F1986" s="314"/>
      <c r="G1986" s="301"/>
      <c r="H1986" s="288"/>
      <c r="I1986" s="309"/>
      <c r="J1986" s="288"/>
      <c r="K1986" s="288"/>
      <c r="N1986" s="45"/>
      <c r="O1986" s="45"/>
      <c r="P1986" s="45"/>
      <c r="Q1986" s="45"/>
      <c r="R1986" s="45"/>
      <c r="S1986" s="45"/>
      <c r="T1986" s="45"/>
      <c r="U1986" s="45"/>
      <c r="V1986" s="45"/>
      <c r="W1986" s="45"/>
      <c r="X1986" s="45"/>
    </row>
    <row r="1987" spans="1:24" ht="15" customHeight="1" thickTop="1" thickBot="1" x14ac:dyDescent="0.25">
      <c r="A1987" s="45"/>
      <c r="B1987" s="329" t="s">
        <v>2290</v>
      </c>
      <c r="C1987" s="319" t="s">
        <v>27</v>
      </c>
      <c r="D1987" s="282" t="s">
        <v>28</v>
      </c>
      <c r="E1987" s="282" t="s">
        <v>29</v>
      </c>
      <c r="F1987" s="310" t="s">
        <v>523</v>
      </c>
      <c r="G1987" s="298"/>
      <c r="H1987" s="283" t="s">
        <v>30</v>
      </c>
      <c r="I1987" s="319" t="s">
        <v>31</v>
      </c>
      <c r="J1987" s="284" t="s">
        <v>32</v>
      </c>
      <c r="K1987" s="284" t="s">
        <v>34</v>
      </c>
      <c r="N1987" s="45"/>
      <c r="O1987" s="45"/>
      <c r="P1987" s="45"/>
      <c r="Q1987" s="45"/>
      <c r="R1987" s="45"/>
      <c r="S1987" s="45"/>
      <c r="T1987" s="45"/>
      <c r="U1987" s="45"/>
      <c r="V1987" s="45"/>
      <c r="W1987" s="45"/>
      <c r="X1987" s="45"/>
    </row>
    <row r="1988" spans="1:24" ht="15" customHeight="1" thickTop="1" thickBot="1" x14ac:dyDescent="0.25">
      <c r="A1988" s="45"/>
      <c r="B1988" s="330" t="s">
        <v>524</v>
      </c>
      <c r="C1988" s="343" t="s">
        <v>957</v>
      </c>
      <c r="D1988" s="285" t="s">
        <v>73</v>
      </c>
      <c r="E1988" s="285" t="s">
        <v>958</v>
      </c>
      <c r="F1988" s="311" t="s">
        <v>539</v>
      </c>
      <c r="G1988" s="294"/>
      <c r="H1988" s="286" t="s">
        <v>52</v>
      </c>
      <c r="I1988" s="320">
        <v>1</v>
      </c>
      <c r="J1988" s="287">
        <f>SUM(K1989:K1991)</f>
        <v>99.484000000000009</v>
      </c>
      <c r="K1988" s="287">
        <f>J1988*I1988</f>
        <v>99.484000000000009</v>
      </c>
      <c r="N1988" s="45"/>
      <c r="O1988" s="45"/>
      <c r="P1988" s="45"/>
      <c r="Q1988" s="45"/>
      <c r="R1988" s="45"/>
      <c r="S1988" s="45"/>
      <c r="T1988" s="45"/>
      <c r="U1988" s="45"/>
      <c r="V1988" s="45"/>
      <c r="W1988" s="45"/>
      <c r="X1988" s="45"/>
    </row>
    <row r="1989" spans="1:24" ht="15" customHeight="1" thickTop="1" thickBot="1" x14ac:dyDescent="0.25">
      <c r="A1989" s="45"/>
      <c r="B1989" s="331" t="s">
        <v>535</v>
      </c>
      <c r="C1989" s="344">
        <v>88316</v>
      </c>
      <c r="D1989" s="271" t="s">
        <v>50</v>
      </c>
      <c r="E1989" s="271" t="s">
        <v>543</v>
      </c>
      <c r="F1989" s="312" t="s">
        <v>2641</v>
      </c>
      <c r="G1989" s="293"/>
      <c r="H1989" s="272" t="s">
        <v>533</v>
      </c>
      <c r="I1989" s="321">
        <v>0.4</v>
      </c>
      <c r="J1989" s="302">
        <f>VLOOKUP(C1989,COMPOSICAO!A:D,4,0)</f>
        <v>30.51</v>
      </c>
      <c r="K1989" s="289">
        <f>SUM(I1989*J1989)</f>
        <v>12.204000000000001</v>
      </c>
      <c r="N1989" s="45"/>
      <c r="O1989" s="45"/>
      <c r="P1989" s="45"/>
      <c r="Q1989" s="45"/>
      <c r="R1989" s="45"/>
      <c r="S1989" s="45"/>
      <c r="T1989" s="45"/>
      <c r="U1989" s="45"/>
      <c r="V1989" s="45"/>
      <c r="W1989" s="45"/>
      <c r="X1989" s="45"/>
    </row>
    <row r="1990" spans="1:24" ht="15" customHeight="1" thickTop="1" thickBot="1" x14ac:dyDescent="0.25">
      <c r="A1990" s="45"/>
      <c r="B1990" s="331" t="s">
        <v>535</v>
      </c>
      <c r="C1990" s="344">
        <v>88264</v>
      </c>
      <c r="D1990" s="271" t="s">
        <v>50</v>
      </c>
      <c r="E1990" s="271" t="s">
        <v>541</v>
      </c>
      <c r="F1990" s="312" t="s">
        <v>2641</v>
      </c>
      <c r="G1990" s="293"/>
      <c r="H1990" s="272" t="s">
        <v>533</v>
      </c>
      <c r="I1990" s="324">
        <v>0.4</v>
      </c>
      <c r="J1990" s="302">
        <f>VLOOKUP(C1990,COMPOSICAO!A:D,4,0)</f>
        <v>38.700000000000003</v>
      </c>
      <c r="K1990" s="289">
        <f>SUM(I1990*J1990)</f>
        <v>15.480000000000002</v>
      </c>
      <c r="N1990" s="45"/>
      <c r="O1990" s="45"/>
      <c r="P1990" s="45"/>
      <c r="Q1990" s="45"/>
      <c r="R1990" s="45"/>
      <c r="S1990" s="45"/>
      <c r="T1990" s="45"/>
      <c r="U1990" s="45"/>
      <c r="V1990" s="45"/>
      <c r="W1990" s="45"/>
      <c r="X1990" s="45"/>
    </row>
    <row r="1991" spans="1:24" ht="15" customHeight="1" thickTop="1" thickBot="1" x14ac:dyDescent="0.25">
      <c r="A1991" s="45"/>
      <c r="B1991" s="332" t="s">
        <v>525</v>
      </c>
      <c r="C1991" s="345">
        <v>13326</v>
      </c>
      <c r="D1991" s="274" t="s">
        <v>42</v>
      </c>
      <c r="E1991" s="274" t="s">
        <v>496</v>
      </c>
      <c r="F1991" s="313" t="s">
        <v>1096</v>
      </c>
      <c r="G1991" s="295"/>
      <c r="H1991" s="275" t="s">
        <v>231</v>
      </c>
      <c r="I1991" s="322">
        <v>1</v>
      </c>
      <c r="J1991" s="290">
        <v>71.8</v>
      </c>
      <c r="K1991" s="290">
        <f>SUM(J1991*I1991)</f>
        <v>71.8</v>
      </c>
      <c r="N1991" s="45"/>
      <c r="O1991" s="45"/>
      <c r="P1991" s="45"/>
      <c r="Q1991" s="45"/>
      <c r="R1991" s="45"/>
      <c r="S1991" s="45"/>
      <c r="T1991" s="45"/>
      <c r="U1991" s="45"/>
      <c r="V1991" s="45"/>
      <c r="W1991" s="45"/>
      <c r="X1991" s="45"/>
    </row>
    <row r="1992" spans="1:24" ht="15" customHeight="1" thickTop="1" thickBot="1" x14ac:dyDescent="0.25">
      <c r="A1992" s="45"/>
      <c r="B1992" s="307"/>
      <c r="C1992" s="307"/>
      <c r="D1992" s="291"/>
      <c r="E1992" s="291"/>
      <c r="F1992" s="304" t="s">
        <v>527</v>
      </c>
      <c r="G1992" s="300"/>
      <c r="H1992" s="291" t="s">
        <v>528</v>
      </c>
      <c r="I1992" s="323">
        <v>0</v>
      </c>
      <c r="J1992" s="291" t="s">
        <v>529</v>
      </c>
      <c r="K1992" s="292"/>
      <c r="N1992" s="45"/>
      <c r="O1992" s="45"/>
      <c r="P1992" s="45"/>
      <c r="Q1992" s="45"/>
      <c r="R1992" s="45"/>
      <c r="S1992" s="45"/>
      <c r="T1992" s="45"/>
      <c r="U1992" s="45"/>
      <c r="V1992" s="45"/>
      <c r="W1992" s="45"/>
      <c r="X1992" s="45"/>
    </row>
    <row r="1993" spans="1:24" ht="15" customHeight="1" thickTop="1" thickBot="1" x14ac:dyDescent="0.25">
      <c r="A1993" s="45"/>
      <c r="B1993" s="307"/>
      <c r="C1993" s="307"/>
      <c r="D1993" s="291"/>
      <c r="E1993" s="291"/>
      <c r="F1993" s="304" t="s">
        <v>530</v>
      </c>
      <c r="G1993" s="300"/>
      <c r="H1993" s="291"/>
      <c r="I1993" s="304" t="s">
        <v>531</v>
      </c>
      <c r="J1993" s="296"/>
      <c r="K1993" s="292"/>
      <c r="N1993" s="45"/>
      <c r="O1993" s="45"/>
      <c r="P1993" s="45"/>
      <c r="Q1993" s="45"/>
      <c r="R1993" s="45"/>
      <c r="S1993" s="45"/>
      <c r="T1993" s="45"/>
      <c r="U1993" s="45"/>
      <c r="V1993" s="45"/>
      <c r="W1993" s="45"/>
      <c r="X1993" s="45"/>
    </row>
    <row r="1994" spans="1:24" ht="15" customHeight="1" x14ac:dyDescent="0.2">
      <c r="A1994" s="45"/>
      <c r="B1994" s="308" t="s">
        <v>1136</v>
      </c>
      <c r="C1994" s="308"/>
      <c r="D1994" s="297"/>
      <c r="E1994" s="297"/>
      <c r="F1994" s="308"/>
      <c r="G1994" s="297"/>
      <c r="H1994" s="297"/>
      <c r="I1994" s="308"/>
      <c r="J1994" s="297"/>
      <c r="K1994" s="297"/>
      <c r="N1994" s="45"/>
      <c r="O1994" s="45"/>
      <c r="P1994" s="45"/>
      <c r="Q1994" s="45"/>
      <c r="R1994" s="45"/>
      <c r="S1994" s="45"/>
      <c r="T1994" s="45"/>
      <c r="U1994" s="45"/>
      <c r="V1994" s="45"/>
      <c r="W1994" s="45"/>
      <c r="X1994" s="45"/>
    </row>
    <row r="1995" spans="1:24" ht="15" customHeight="1" thickBot="1" x14ac:dyDescent="0.25">
      <c r="A1995" s="45"/>
      <c r="B1995" s="304" t="s">
        <v>1228</v>
      </c>
      <c r="C1995" s="304"/>
      <c r="D1995" s="304"/>
      <c r="E1995" s="304"/>
      <c r="F1995" s="304"/>
      <c r="G1995" s="304"/>
      <c r="H1995" s="304"/>
      <c r="I1995" s="304"/>
      <c r="J1995" s="304"/>
      <c r="K1995" s="304"/>
      <c r="N1995" s="45"/>
      <c r="O1995" s="45"/>
      <c r="P1995" s="45"/>
      <c r="Q1995" s="45"/>
      <c r="R1995" s="45"/>
      <c r="S1995" s="45"/>
      <c r="T1995" s="45"/>
      <c r="U1995" s="45"/>
      <c r="V1995" s="45"/>
      <c r="W1995" s="45"/>
      <c r="X1995" s="45"/>
    </row>
    <row r="1996" spans="1:24" ht="15" customHeight="1" thickTop="1" x14ac:dyDescent="0.2">
      <c r="A1996" s="45"/>
      <c r="B1996" s="309"/>
      <c r="C1996" s="309"/>
      <c r="D1996" s="288"/>
      <c r="E1996" s="288"/>
      <c r="F1996" s="314"/>
      <c r="G1996" s="301"/>
      <c r="H1996" s="288"/>
      <c r="I1996" s="309"/>
      <c r="J1996" s="288"/>
      <c r="K1996" s="288"/>
      <c r="N1996" s="45"/>
      <c r="O1996" s="45"/>
      <c r="P1996" s="45"/>
      <c r="Q1996" s="45"/>
      <c r="R1996" s="45"/>
      <c r="S1996" s="45"/>
      <c r="T1996" s="45"/>
      <c r="U1996" s="45"/>
      <c r="V1996" s="45"/>
      <c r="W1996" s="45"/>
      <c r="X1996" s="45"/>
    </row>
    <row r="1997" spans="1:24" ht="15" customHeight="1" thickTop="1" thickBot="1" x14ac:dyDescent="0.25">
      <c r="A1997" s="45"/>
      <c r="B1997" s="329" t="s">
        <v>2291</v>
      </c>
      <c r="C1997" s="319" t="s">
        <v>27</v>
      </c>
      <c r="D1997" s="282" t="s">
        <v>28</v>
      </c>
      <c r="E1997" s="282" t="s">
        <v>29</v>
      </c>
      <c r="F1997" s="310" t="s">
        <v>523</v>
      </c>
      <c r="G1997" s="298"/>
      <c r="H1997" s="283" t="s">
        <v>30</v>
      </c>
      <c r="I1997" s="319" t="s">
        <v>31</v>
      </c>
      <c r="J1997" s="284" t="s">
        <v>32</v>
      </c>
      <c r="K1997" s="284" t="s">
        <v>34</v>
      </c>
      <c r="N1997" s="45"/>
      <c r="O1997" s="45"/>
      <c r="P1997" s="45"/>
      <c r="Q1997" s="45"/>
      <c r="R1997" s="45"/>
      <c r="S1997" s="45"/>
      <c r="T1997" s="45"/>
      <c r="U1997" s="45"/>
      <c r="V1997" s="45"/>
      <c r="W1997" s="45"/>
      <c r="X1997" s="45"/>
    </row>
    <row r="1998" spans="1:24" ht="15" customHeight="1" thickTop="1" thickBot="1" x14ac:dyDescent="0.25">
      <c r="A1998" s="45"/>
      <c r="B1998" s="330" t="s">
        <v>524</v>
      </c>
      <c r="C1998" s="343" t="s">
        <v>1061</v>
      </c>
      <c r="D1998" s="285" t="s">
        <v>73</v>
      </c>
      <c r="E1998" s="285" t="s">
        <v>1062</v>
      </c>
      <c r="F1998" s="311" t="s">
        <v>539</v>
      </c>
      <c r="G1998" s="294"/>
      <c r="H1998" s="286" t="s">
        <v>52</v>
      </c>
      <c r="I1998" s="326">
        <v>1</v>
      </c>
      <c r="J1998" s="287">
        <f>SUM(K1999:K2001)</f>
        <v>3.7405000000000008</v>
      </c>
      <c r="K1998" s="287">
        <f>J1998*I1998</f>
        <v>3.7405000000000008</v>
      </c>
      <c r="N1998" s="45"/>
      <c r="O1998" s="45"/>
      <c r="P1998" s="45"/>
      <c r="Q1998" s="45"/>
      <c r="R1998" s="45"/>
      <c r="S1998" s="45"/>
      <c r="T1998" s="45"/>
      <c r="U1998" s="45"/>
      <c r="V1998" s="45"/>
      <c r="W1998" s="45"/>
      <c r="X1998" s="45"/>
    </row>
    <row r="1999" spans="1:24" ht="15" customHeight="1" thickTop="1" thickBot="1" x14ac:dyDescent="0.25">
      <c r="A1999" s="45"/>
      <c r="B1999" s="312" t="s">
        <v>535</v>
      </c>
      <c r="C1999" s="312">
        <v>88264</v>
      </c>
      <c r="D1999" s="293" t="s">
        <v>50</v>
      </c>
      <c r="E1999" s="293" t="s">
        <v>541</v>
      </c>
      <c r="F1999" s="312" t="s">
        <v>2641</v>
      </c>
      <c r="G1999" s="293"/>
      <c r="H1999" s="293" t="s">
        <v>533</v>
      </c>
      <c r="I1999" s="324">
        <v>0.05</v>
      </c>
      <c r="J1999" s="302">
        <f>VLOOKUP(C1999,COMPOSICAO!A:D,4,0)</f>
        <v>38.700000000000003</v>
      </c>
      <c r="K1999" s="289">
        <f>SUM(I1999*J1999)</f>
        <v>1.9350000000000003</v>
      </c>
      <c r="N1999" s="45"/>
      <c r="O1999" s="45"/>
      <c r="P1999" s="45"/>
      <c r="Q1999" s="45"/>
      <c r="R1999" s="45"/>
      <c r="S1999" s="45"/>
      <c r="T1999" s="45"/>
      <c r="U1999" s="45"/>
      <c r="V1999" s="45"/>
      <c r="W1999" s="45"/>
      <c r="X1999" s="45"/>
    </row>
    <row r="2000" spans="1:24" ht="15" customHeight="1" thickTop="1" thickBot="1" x14ac:dyDescent="0.25">
      <c r="A2000" s="45"/>
      <c r="B2000" s="312" t="s">
        <v>535</v>
      </c>
      <c r="C2000" s="312">
        <v>88316</v>
      </c>
      <c r="D2000" s="293" t="s">
        <v>50</v>
      </c>
      <c r="E2000" s="293" t="s">
        <v>543</v>
      </c>
      <c r="F2000" s="312" t="s">
        <v>2641</v>
      </c>
      <c r="G2000" s="293"/>
      <c r="H2000" s="293" t="s">
        <v>533</v>
      </c>
      <c r="I2000" s="324">
        <v>0.05</v>
      </c>
      <c r="J2000" s="302">
        <f>VLOOKUP(C2000,COMPOSICAO!A:D,4,0)</f>
        <v>30.51</v>
      </c>
      <c r="K2000" s="289">
        <f>SUM(I2000*J2000)</f>
        <v>1.5255000000000001</v>
      </c>
      <c r="N2000" s="45"/>
      <c r="O2000" s="45"/>
      <c r="P2000" s="45"/>
      <c r="Q2000" s="45"/>
      <c r="R2000" s="45"/>
      <c r="S2000" s="45"/>
      <c r="T2000" s="45"/>
      <c r="U2000" s="45"/>
      <c r="V2000" s="45"/>
      <c r="W2000" s="45"/>
      <c r="X2000" s="45"/>
    </row>
    <row r="2001" spans="1:24" ht="15" customHeight="1" thickTop="1" thickBot="1" x14ac:dyDescent="0.25">
      <c r="A2001" s="45"/>
      <c r="B2001" s="332" t="s">
        <v>525</v>
      </c>
      <c r="C2001" s="345">
        <v>4342</v>
      </c>
      <c r="D2001" s="274" t="s">
        <v>50</v>
      </c>
      <c r="E2001" s="274" t="s">
        <v>1123</v>
      </c>
      <c r="F2001" s="313" t="s">
        <v>1096</v>
      </c>
      <c r="G2001" s="295"/>
      <c r="H2001" s="275" t="s">
        <v>52</v>
      </c>
      <c r="I2001" s="325">
        <v>1</v>
      </c>
      <c r="J2001" s="303">
        <v>0.28000000000000003</v>
      </c>
      <c r="K2001" s="290">
        <f>SUM(J2001*I2001)</f>
        <v>0.28000000000000003</v>
      </c>
      <c r="N2001" s="45"/>
      <c r="O2001" s="45"/>
      <c r="P2001" s="45"/>
      <c r="Q2001" s="45"/>
      <c r="R2001" s="45"/>
      <c r="S2001" s="45"/>
      <c r="T2001" s="45"/>
      <c r="U2001" s="45"/>
      <c r="V2001" s="45"/>
      <c r="W2001" s="45"/>
      <c r="X2001" s="45"/>
    </row>
    <row r="2002" spans="1:24" ht="15" customHeight="1" thickTop="1" thickBot="1" x14ac:dyDescent="0.25">
      <c r="A2002" s="45"/>
      <c r="B2002" s="307"/>
      <c r="C2002" s="307"/>
      <c r="D2002" s="291"/>
      <c r="E2002" s="291"/>
      <c r="F2002" s="304" t="s">
        <v>527</v>
      </c>
      <c r="G2002" s="300"/>
      <c r="H2002" s="291" t="s">
        <v>528</v>
      </c>
      <c r="I2002" s="323">
        <v>0</v>
      </c>
      <c r="J2002" s="291" t="s">
        <v>529</v>
      </c>
      <c r="K2002" s="292"/>
      <c r="N2002" s="45"/>
      <c r="O2002" s="45"/>
      <c r="P2002" s="45"/>
      <c r="Q2002" s="45"/>
      <c r="R2002" s="45"/>
      <c r="S2002" s="45"/>
      <c r="T2002" s="45"/>
      <c r="U2002" s="45"/>
      <c r="V2002" s="45"/>
      <c r="W2002" s="45"/>
      <c r="X2002" s="45"/>
    </row>
    <row r="2003" spans="1:24" ht="15" customHeight="1" thickTop="1" thickBot="1" x14ac:dyDescent="0.25">
      <c r="A2003" s="45"/>
      <c r="B2003" s="307"/>
      <c r="C2003" s="307"/>
      <c r="D2003" s="291"/>
      <c r="E2003" s="291"/>
      <c r="F2003" s="304" t="s">
        <v>530</v>
      </c>
      <c r="G2003" s="300"/>
      <c r="H2003" s="291"/>
      <c r="I2003" s="304" t="s">
        <v>531</v>
      </c>
      <c r="J2003" s="296"/>
      <c r="K2003" s="292"/>
      <c r="N2003" s="45"/>
      <c r="O2003" s="45"/>
      <c r="P2003" s="45"/>
      <c r="Q2003" s="45"/>
      <c r="R2003" s="45"/>
      <c r="S2003" s="45"/>
      <c r="T2003" s="45"/>
      <c r="U2003" s="45"/>
      <c r="V2003" s="45"/>
      <c r="W2003" s="45"/>
      <c r="X2003" s="45"/>
    </row>
    <row r="2004" spans="1:24" ht="15" customHeight="1" x14ac:dyDescent="0.2">
      <c r="A2004" s="45"/>
      <c r="B2004" s="308" t="s">
        <v>1136</v>
      </c>
      <c r="C2004" s="308"/>
      <c r="D2004" s="297"/>
      <c r="E2004" s="297"/>
      <c r="F2004" s="308"/>
      <c r="G2004" s="297"/>
      <c r="H2004" s="297"/>
      <c r="I2004" s="308"/>
      <c r="J2004" s="297"/>
      <c r="K2004" s="297"/>
      <c r="N2004" s="45"/>
      <c r="O2004" s="45"/>
      <c r="P2004" s="45"/>
      <c r="Q2004" s="45"/>
      <c r="R2004" s="45"/>
      <c r="S2004" s="45"/>
      <c r="T2004" s="45"/>
      <c r="U2004" s="45"/>
      <c r="V2004" s="45"/>
      <c r="W2004" s="45"/>
      <c r="X2004" s="45"/>
    </row>
    <row r="2005" spans="1:24" ht="15" customHeight="1" thickBot="1" x14ac:dyDescent="0.25">
      <c r="A2005" s="45"/>
      <c r="B2005" s="304" t="s">
        <v>1229</v>
      </c>
      <c r="C2005" s="304"/>
      <c r="D2005" s="304"/>
      <c r="E2005" s="304"/>
      <c r="F2005" s="304"/>
      <c r="G2005" s="304"/>
      <c r="H2005" s="304"/>
      <c r="I2005" s="304"/>
      <c r="J2005" s="304"/>
      <c r="K2005" s="304"/>
      <c r="N2005" s="45"/>
      <c r="O2005" s="45"/>
      <c r="P2005" s="45"/>
      <c r="Q2005" s="45"/>
      <c r="R2005" s="45"/>
      <c r="S2005" s="45"/>
      <c r="T2005" s="45"/>
      <c r="U2005" s="45"/>
      <c r="V2005" s="45"/>
      <c r="W2005" s="45"/>
      <c r="X2005" s="45"/>
    </row>
    <row r="2006" spans="1:24" ht="15" customHeight="1" thickTop="1" x14ac:dyDescent="0.2">
      <c r="A2006" s="45"/>
      <c r="B2006" s="309"/>
      <c r="C2006" s="309"/>
      <c r="D2006" s="288"/>
      <c r="E2006" s="288"/>
      <c r="F2006" s="314"/>
      <c r="G2006" s="301"/>
      <c r="H2006" s="288"/>
      <c r="I2006" s="309"/>
      <c r="J2006" s="288"/>
      <c r="K2006" s="288"/>
      <c r="N2006" s="45"/>
      <c r="O2006" s="45"/>
      <c r="P2006" s="45"/>
      <c r="Q2006" s="45"/>
      <c r="R2006" s="45"/>
      <c r="S2006" s="45"/>
      <c r="T2006" s="45"/>
      <c r="U2006" s="45"/>
      <c r="V2006" s="45"/>
      <c r="W2006" s="45"/>
      <c r="X2006" s="45"/>
    </row>
    <row r="2007" spans="1:24" ht="15" customHeight="1" thickTop="1" thickBot="1" x14ac:dyDescent="0.25">
      <c r="A2007" s="45"/>
      <c r="B2007" s="329" t="s">
        <v>2293</v>
      </c>
      <c r="C2007" s="319" t="s">
        <v>27</v>
      </c>
      <c r="D2007" s="282" t="s">
        <v>28</v>
      </c>
      <c r="E2007" s="282" t="s">
        <v>29</v>
      </c>
      <c r="F2007" s="310" t="s">
        <v>523</v>
      </c>
      <c r="G2007" s="298"/>
      <c r="H2007" s="283" t="s">
        <v>30</v>
      </c>
      <c r="I2007" s="319" t="s">
        <v>31</v>
      </c>
      <c r="J2007" s="284" t="s">
        <v>32</v>
      </c>
      <c r="K2007" s="284" t="s">
        <v>34</v>
      </c>
      <c r="N2007" s="45"/>
      <c r="O2007" s="45"/>
      <c r="P2007" s="45"/>
      <c r="Q2007" s="45"/>
      <c r="R2007" s="45"/>
      <c r="S2007" s="45"/>
      <c r="T2007" s="45"/>
      <c r="U2007" s="45"/>
      <c r="V2007" s="45"/>
      <c r="W2007" s="45"/>
      <c r="X2007" s="45"/>
    </row>
    <row r="2008" spans="1:24" ht="15" customHeight="1" thickTop="1" thickBot="1" x14ac:dyDescent="0.25">
      <c r="A2008" s="45"/>
      <c r="B2008" s="330" t="s">
        <v>524</v>
      </c>
      <c r="C2008" s="343" t="s">
        <v>1733</v>
      </c>
      <c r="D2008" s="285" t="s">
        <v>73</v>
      </c>
      <c r="E2008" s="285" t="s">
        <v>1734</v>
      </c>
      <c r="F2008" s="311" t="s">
        <v>539</v>
      </c>
      <c r="G2008" s="294"/>
      <c r="H2008" s="286" t="s">
        <v>52</v>
      </c>
      <c r="I2008" s="320">
        <v>1</v>
      </c>
      <c r="J2008" s="287">
        <f>SUM(K2009:K2011)</f>
        <v>158.19312000000002</v>
      </c>
      <c r="K2008" s="287">
        <f>J2008*I2008</f>
        <v>158.19312000000002</v>
      </c>
      <c r="N2008" s="45"/>
      <c r="O2008" s="45"/>
      <c r="P2008" s="45"/>
      <c r="Q2008" s="45"/>
      <c r="R2008" s="45"/>
      <c r="S2008" s="45"/>
      <c r="T2008" s="45"/>
      <c r="U2008" s="45"/>
      <c r="V2008" s="45"/>
      <c r="W2008" s="45"/>
      <c r="X2008" s="45"/>
    </row>
    <row r="2009" spans="1:24" ht="15" customHeight="1" thickTop="1" thickBot="1" x14ac:dyDescent="0.25">
      <c r="A2009" s="45"/>
      <c r="B2009" s="331" t="s">
        <v>535</v>
      </c>
      <c r="C2009" s="344">
        <v>88243</v>
      </c>
      <c r="D2009" s="271" t="s">
        <v>50</v>
      </c>
      <c r="E2009" s="271" t="s">
        <v>565</v>
      </c>
      <c r="F2009" s="312" t="s">
        <v>2641</v>
      </c>
      <c r="G2009" s="293"/>
      <c r="H2009" s="272" t="s">
        <v>533</v>
      </c>
      <c r="I2009" s="321">
        <v>2.371</v>
      </c>
      <c r="J2009" s="302">
        <f>VLOOKUP(C2009,COMPOSICAO!A:D,4,0)</f>
        <v>31.73</v>
      </c>
      <c r="K2009" s="289">
        <f>SUM(I2009*J2009)</f>
        <v>75.231830000000002</v>
      </c>
      <c r="N2009" s="45"/>
      <c r="O2009" s="45"/>
      <c r="P2009" s="45"/>
      <c r="Q2009" s="45"/>
      <c r="R2009" s="45"/>
      <c r="S2009" s="45"/>
      <c r="T2009" s="45"/>
      <c r="U2009" s="45"/>
      <c r="V2009" s="45"/>
      <c r="W2009" s="45"/>
      <c r="X2009" s="45"/>
    </row>
    <row r="2010" spans="1:24" ht="15" customHeight="1" thickTop="1" thickBot="1" x14ac:dyDescent="0.25">
      <c r="A2010" s="45"/>
      <c r="B2010" s="331" t="s">
        <v>535</v>
      </c>
      <c r="C2010" s="344">
        <v>100308</v>
      </c>
      <c r="D2010" s="271" t="s">
        <v>50</v>
      </c>
      <c r="E2010" s="271" t="s">
        <v>1127</v>
      </c>
      <c r="F2010" s="312" t="s">
        <v>2641</v>
      </c>
      <c r="G2010" s="293"/>
      <c r="H2010" s="272" t="s">
        <v>533</v>
      </c>
      <c r="I2010" s="321">
        <v>2.371</v>
      </c>
      <c r="J2010" s="302">
        <f>VLOOKUP(C2010,COMPOSICAO!A:D,4,0)</f>
        <v>34.99</v>
      </c>
      <c r="K2010" s="289">
        <f>SUM(I2010*J2010)</f>
        <v>82.961290000000005</v>
      </c>
      <c r="N2010" s="45"/>
      <c r="O2010" s="45"/>
      <c r="P2010" s="45"/>
      <c r="Q2010" s="45"/>
      <c r="R2010" s="45"/>
      <c r="S2010" s="45"/>
      <c r="T2010" s="45"/>
      <c r="U2010" s="45"/>
      <c r="V2010" s="45"/>
      <c r="W2010" s="45"/>
      <c r="X2010" s="45"/>
    </row>
    <row r="2011" spans="1:24" ht="15" customHeight="1" thickTop="1" thickBot="1" x14ac:dyDescent="0.25">
      <c r="A2011" s="45"/>
      <c r="B2011" s="332" t="s">
        <v>525</v>
      </c>
      <c r="C2011" s="345">
        <v>6454</v>
      </c>
      <c r="D2011" s="274" t="s">
        <v>46</v>
      </c>
      <c r="E2011" s="274" t="s">
        <v>1917</v>
      </c>
      <c r="F2011" s="313" t="s">
        <v>1096</v>
      </c>
      <c r="G2011" s="295"/>
      <c r="H2011" s="275" t="s">
        <v>52</v>
      </c>
      <c r="I2011" s="322">
        <v>1</v>
      </c>
      <c r="J2011" s="290"/>
      <c r="K2011" s="290">
        <f>SUM(J2011*I2011)</f>
        <v>0</v>
      </c>
      <c r="N2011" s="45"/>
      <c r="O2011" s="45"/>
      <c r="P2011" s="45"/>
      <c r="Q2011" s="45"/>
      <c r="R2011" s="45"/>
      <c r="S2011" s="45"/>
      <c r="T2011" s="45"/>
      <c r="U2011" s="45"/>
      <c r="V2011" s="45"/>
      <c r="W2011" s="45"/>
      <c r="X2011" s="45"/>
    </row>
    <row r="2012" spans="1:24" ht="15" customHeight="1" thickTop="1" thickBot="1" x14ac:dyDescent="0.25">
      <c r="A2012" s="45"/>
      <c r="B2012" s="307"/>
      <c r="C2012" s="307"/>
      <c r="D2012" s="291"/>
      <c r="E2012" s="291"/>
      <c r="F2012" s="304" t="s">
        <v>527</v>
      </c>
      <c r="G2012" s="300"/>
      <c r="H2012" s="291" t="s">
        <v>528</v>
      </c>
      <c r="I2012" s="327">
        <v>0</v>
      </c>
      <c r="J2012" s="296" t="s">
        <v>529</v>
      </c>
      <c r="K2012" s="292"/>
      <c r="N2012" s="45"/>
      <c r="O2012" s="45"/>
      <c r="P2012" s="45"/>
      <c r="Q2012" s="45"/>
      <c r="R2012" s="45"/>
      <c r="S2012" s="45"/>
      <c r="T2012" s="45"/>
      <c r="U2012" s="45"/>
      <c r="V2012" s="45"/>
      <c r="W2012" s="45"/>
      <c r="X2012" s="45"/>
    </row>
    <row r="2013" spans="1:24" ht="15" customHeight="1" thickTop="1" thickBot="1" x14ac:dyDescent="0.25">
      <c r="A2013" s="45"/>
      <c r="B2013" s="307"/>
      <c r="C2013" s="307"/>
      <c r="D2013" s="291"/>
      <c r="E2013" s="291"/>
      <c r="F2013" s="304" t="s">
        <v>530</v>
      </c>
      <c r="G2013" s="300"/>
      <c r="H2013" s="291"/>
      <c r="I2013" s="304" t="s">
        <v>531</v>
      </c>
      <c r="J2013" s="296"/>
      <c r="K2013" s="292"/>
      <c r="N2013" s="45"/>
      <c r="O2013" s="45"/>
      <c r="P2013" s="45"/>
      <c r="Q2013" s="45"/>
      <c r="R2013" s="45"/>
      <c r="S2013" s="45"/>
      <c r="T2013" s="45"/>
      <c r="U2013" s="45"/>
      <c r="V2013" s="45"/>
      <c r="W2013" s="45"/>
      <c r="X2013" s="45"/>
    </row>
    <row r="2014" spans="1:24" ht="15" customHeight="1" x14ac:dyDescent="0.2">
      <c r="A2014" s="45"/>
      <c r="B2014" s="308" t="s">
        <v>1136</v>
      </c>
      <c r="C2014" s="308"/>
      <c r="D2014" s="297"/>
      <c r="E2014" s="297"/>
      <c r="F2014" s="308"/>
      <c r="G2014" s="297"/>
      <c r="H2014" s="297"/>
      <c r="I2014" s="308"/>
      <c r="J2014" s="297"/>
      <c r="K2014" s="297"/>
      <c r="N2014" s="45"/>
      <c r="O2014" s="45"/>
      <c r="P2014" s="45"/>
      <c r="Q2014" s="45"/>
      <c r="R2014" s="45"/>
      <c r="S2014" s="45"/>
      <c r="T2014" s="45"/>
      <c r="U2014" s="45"/>
      <c r="V2014" s="45"/>
      <c r="W2014" s="45"/>
      <c r="X2014" s="45"/>
    </row>
    <row r="2015" spans="1:24" ht="15" customHeight="1" thickBot="1" x14ac:dyDescent="0.25">
      <c r="A2015" s="45"/>
      <c r="B2015" s="304" t="s">
        <v>1918</v>
      </c>
      <c r="C2015" s="304"/>
      <c r="D2015" s="304"/>
      <c r="E2015" s="304"/>
      <c r="F2015" s="304"/>
      <c r="G2015" s="304"/>
      <c r="H2015" s="304"/>
      <c r="I2015" s="304"/>
      <c r="J2015" s="304"/>
      <c r="K2015" s="304"/>
      <c r="N2015" s="45"/>
      <c r="O2015" s="45"/>
      <c r="P2015" s="45"/>
      <c r="Q2015" s="45"/>
      <c r="R2015" s="45"/>
      <c r="S2015" s="45"/>
      <c r="T2015" s="45"/>
      <c r="U2015" s="45"/>
      <c r="V2015" s="45"/>
      <c r="W2015" s="45"/>
      <c r="X2015" s="45"/>
    </row>
    <row r="2016" spans="1:24" ht="15" customHeight="1" thickTop="1" x14ac:dyDescent="0.2">
      <c r="A2016" s="45"/>
      <c r="B2016" s="309"/>
      <c r="C2016" s="309"/>
      <c r="D2016" s="288"/>
      <c r="E2016" s="288"/>
      <c r="F2016" s="314"/>
      <c r="G2016" s="301"/>
      <c r="H2016" s="288"/>
      <c r="I2016" s="309"/>
      <c r="J2016" s="288"/>
      <c r="K2016" s="288"/>
      <c r="N2016" s="45"/>
      <c r="O2016" s="45"/>
      <c r="P2016" s="45"/>
      <c r="Q2016" s="45"/>
      <c r="R2016" s="45"/>
      <c r="S2016" s="45"/>
      <c r="T2016" s="45"/>
      <c r="U2016" s="45"/>
      <c r="V2016" s="45"/>
      <c r="W2016" s="45"/>
      <c r="X2016" s="45"/>
    </row>
    <row r="2017" spans="1:24" ht="15" customHeight="1" thickTop="1" thickBot="1" x14ac:dyDescent="0.25">
      <c r="A2017" s="45"/>
      <c r="B2017" s="329" t="s">
        <v>2295</v>
      </c>
      <c r="C2017" s="319" t="s">
        <v>27</v>
      </c>
      <c r="D2017" s="282" t="s">
        <v>28</v>
      </c>
      <c r="E2017" s="282" t="s">
        <v>29</v>
      </c>
      <c r="F2017" s="310" t="s">
        <v>523</v>
      </c>
      <c r="G2017" s="298"/>
      <c r="H2017" s="283" t="s">
        <v>30</v>
      </c>
      <c r="I2017" s="319" t="s">
        <v>31</v>
      </c>
      <c r="J2017" s="284" t="s">
        <v>32</v>
      </c>
      <c r="K2017" s="284" t="s">
        <v>34</v>
      </c>
      <c r="N2017" s="45"/>
      <c r="O2017" s="45"/>
      <c r="P2017" s="45"/>
      <c r="Q2017" s="45"/>
      <c r="R2017" s="45"/>
      <c r="S2017" s="45"/>
      <c r="T2017" s="45"/>
      <c r="U2017" s="45"/>
      <c r="V2017" s="45"/>
      <c r="W2017" s="45"/>
      <c r="X2017" s="45"/>
    </row>
    <row r="2018" spans="1:24" ht="15" customHeight="1" thickTop="1" thickBot="1" x14ac:dyDescent="0.25">
      <c r="A2018" s="45"/>
      <c r="B2018" s="330" t="s">
        <v>524</v>
      </c>
      <c r="C2018" s="343" t="s">
        <v>943</v>
      </c>
      <c r="D2018" s="285" t="s">
        <v>73</v>
      </c>
      <c r="E2018" s="285" t="s">
        <v>831</v>
      </c>
      <c r="F2018" s="311" t="s">
        <v>637</v>
      </c>
      <c r="G2018" s="294"/>
      <c r="H2018" s="286" t="s">
        <v>52</v>
      </c>
      <c r="I2018" s="320">
        <v>1</v>
      </c>
      <c r="J2018" s="287">
        <f>SUM(K2019:K2021)</f>
        <v>137.69813000000002</v>
      </c>
      <c r="K2018" s="287">
        <f>J2018*I2018</f>
        <v>137.69813000000002</v>
      </c>
      <c r="N2018" s="45"/>
      <c r="O2018" s="45"/>
      <c r="P2018" s="45"/>
      <c r="Q2018" s="45"/>
      <c r="R2018" s="45"/>
      <c r="S2018" s="45"/>
      <c r="T2018" s="45"/>
      <c r="U2018" s="45"/>
      <c r="V2018" s="45"/>
      <c r="W2018" s="45"/>
      <c r="X2018" s="45"/>
    </row>
    <row r="2019" spans="1:24" ht="15" customHeight="1" thickTop="1" thickBot="1" x14ac:dyDescent="0.25">
      <c r="A2019" s="45"/>
      <c r="B2019" s="331" t="s">
        <v>535</v>
      </c>
      <c r="C2019" s="344">
        <v>88243</v>
      </c>
      <c r="D2019" s="271" t="s">
        <v>50</v>
      </c>
      <c r="E2019" s="271" t="s">
        <v>565</v>
      </c>
      <c r="F2019" s="312" t="s">
        <v>2641</v>
      </c>
      <c r="G2019" s="293"/>
      <c r="H2019" s="272" t="s">
        <v>533</v>
      </c>
      <c r="I2019" s="321">
        <v>1.6910000000000001</v>
      </c>
      <c r="J2019" s="302">
        <f>VLOOKUP(C2019,COMPOSICAO!A:D,4,0)</f>
        <v>31.73</v>
      </c>
      <c r="K2019" s="289">
        <f>SUM(I2019*J2019)</f>
        <v>53.655430000000003</v>
      </c>
      <c r="N2019" s="45"/>
      <c r="O2019" s="45"/>
      <c r="P2019" s="45"/>
      <c r="Q2019" s="45"/>
      <c r="R2019" s="45"/>
      <c r="S2019" s="45"/>
      <c r="T2019" s="45"/>
      <c r="U2019" s="45"/>
      <c r="V2019" s="45"/>
      <c r="W2019" s="45"/>
      <c r="X2019" s="45"/>
    </row>
    <row r="2020" spans="1:24" ht="15" customHeight="1" thickTop="1" thickBot="1" x14ac:dyDescent="0.25">
      <c r="A2020" s="45"/>
      <c r="B2020" s="331" t="s">
        <v>535</v>
      </c>
      <c r="C2020" s="344">
        <v>88277</v>
      </c>
      <c r="D2020" s="271" t="s">
        <v>50</v>
      </c>
      <c r="E2020" s="271" t="s">
        <v>1130</v>
      </c>
      <c r="F2020" s="312" t="s">
        <v>2641</v>
      </c>
      <c r="G2020" s="293"/>
      <c r="H2020" s="272" t="s">
        <v>533</v>
      </c>
      <c r="I2020" s="324">
        <v>1.6910000000000001</v>
      </c>
      <c r="J2020" s="302">
        <f>VLOOKUP(C2020,COMPOSICAO!A:D,4,0)</f>
        <v>49.7</v>
      </c>
      <c r="K2020" s="289">
        <f>SUM(I2020*J2020)</f>
        <v>84.042700000000011</v>
      </c>
      <c r="N2020" s="45"/>
      <c r="O2020" s="45"/>
      <c r="P2020" s="45"/>
      <c r="Q2020" s="45"/>
      <c r="R2020" s="45"/>
      <c r="S2020" s="45"/>
      <c r="T2020" s="45"/>
      <c r="U2020" s="45"/>
      <c r="V2020" s="45"/>
      <c r="W2020" s="45"/>
      <c r="X2020" s="45"/>
    </row>
    <row r="2021" spans="1:24" ht="15" customHeight="1" thickTop="1" thickBot="1" x14ac:dyDescent="0.25">
      <c r="A2021" s="45"/>
      <c r="B2021" s="313" t="s">
        <v>525</v>
      </c>
      <c r="C2021" s="313">
        <v>6408</v>
      </c>
      <c r="D2021" s="295" t="s">
        <v>46</v>
      </c>
      <c r="E2021" s="295" t="s">
        <v>860</v>
      </c>
      <c r="F2021" s="313" t="s">
        <v>1096</v>
      </c>
      <c r="G2021" s="295"/>
      <c r="H2021" s="295" t="s">
        <v>52</v>
      </c>
      <c r="I2021" s="325">
        <v>1</v>
      </c>
      <c r="J2021" s="303"/>
      <c r="K2021" s="290">
        <f>SUM(J2021*I2021)</f>
        <v>0</v>
      </c>
      <c r="N2021" s="45"/>
      <c r="O2021" s="45"/>
      <c r="P2021" s="45"/>
      <c r="Q2021" s="45"/>
      <c r="R2021" s="45"/>
      <c r="S2021" s="45"/>
      <c r="T2021" s="45"/>
      <c r="U2021" s="45"/>
      <c r="V2021" s="45"/>
      <c r="W2021" s="45"/>
      <c r="X2021" s="45"/>
    </row>
    <row r="2022" spans="1:24" ht="15" customHeight="1" thickTop="1" thickBot="1" x14ac:dyDescent="0.25">
      <c r="A2022" s="45"/>
      <c r="B2022" s="304"/>
      <c r="C2022" s="304"/>
      <c r="D2022" s="296"/>
      <c r="E2022" s="296"/>
      <c r="F2022" s="304" t="s">
        <v>527</v>
      </c>
      <c r="G2022" s="300"/>
      <c r="H2022" s="296" t="s">
        <v>528</v>
      </c>
      <c r="I2022" s="327">
        <v>0</v>
      </c>
      <c r="J2022" s="296" t="s">
        <v>529</v>
      </c>
      <c r="K2022" s="300"/>
      <c r="N2022" s="45"/>
      <c r="O2022" s="45"/>
      <c r="P2022" s="45"/>
      <c r="Q2022" s="45"/>
      <c r="R2022" s="45"/>
      <c r="S2022" s="45"/>
      <c r="T2022" s="45"/>
      <c r="U2022" s="45"/>
      <c r="V2022" s="45"/>
      <c r="W2022" s="45"/>
      <c r="X2022" s="45"/>
    </row>
    <row r="2023" spans="1:24" ht="15" customHeight="1" thickTop="1" thickBot="1" x14ac:dyDescent="0.25">
      <c r="A2023" s="45"/>
      <c r="B2023" s="307"/>
      <c r="C2023" s="307"/>
      <c r="D2023" s="291"/>
      <c r="E2023" s="291"/>
      <c r="F2023" s="304" t="s">
        <v>530</v>
      </c>
      <c r="G2023" s="300"/>
      <c r="H2023" s="291"/>
      <c r="I2023" s="304" t="s">
        <v>531</v>
      </c>
      <c r="J2023" s="296"/>
      <c r="K2023" s="292"/>
      <c r="N2023" s="45"/>
      <c r="O2023" s="45"/>
      <c r="P2023" s="45"/>
      <c r="Q2023" s="45"/>
      <c r="R2023" s="45"/>
      <c r="S2023" s="45"/>
      <c r="T2023" s="45"/>
      <c r="U2023" s="45"/>
      <c r="V2023" s="45"/>
      <c r="W2023" s="45"/>
      <c r="X2023" s="45"/>
    </row>
    <row r="2024" spans="1:24" ht="15" customHeight="1" x14ac:dyDescent="0.2">
      <c r="A2024" s="45"/>
      <c r="B2024" s="308" t="s">
        <v>1136</v>
      </c>
      <c r="C2024" s="308"/>
      <c r="D2024" s="297"/>
      <c r="E2024" s="297"/>
      <c r="F2024" s="308"/>
      <c r="G2024" s="297"/>
      <c r="H2024" s="297"/>
      <c r="I2024" s="308"/>
      <c r="J2024" s="297"/>
      <c r="K2024" s="297"/>
      <c r="N2024" s="45"/>
      <c r="O2024" s="45"/>
      <c r="P2024" s="45"/>
      <c r="Q2024" s="45"/>
      <c r="R2024" s="45"/>
      <c r="S2024" s="45"/>
      <c r="T2024" s="45"/>
      <c r="U2024" s="45"/>
      <c r="V2024" s="45"/>
      <c r="W2024" s="45"/>
      <c r="X2024" s="45"/>
    </row>
    <row r="2025" spans="1:24" ht="15" customHeight="1" thickBot="1" x14ac:dyDescent="0.25">
      <c r="A2025" s="45"/>
      <c r="B2025" s="304" t="s">
        <v>1230</v>
      </c>
      <c r="C2025" s="304"/>
      <c r="D2025" s="304"/>
      <c r="E2025" s="304"/>
      <c r="F2025" s="304"/>
      <c r="G2025" s="304"/>
      <c r="H2025" s="304"/>
      <c r="I2025" s="304"/>
      <c r="J2025" s="304"/>
      <c r="K2025" s="304"/>
      <c r="N2025" s="45"/>
      <c r="O2025" s="45"/>
      <c r="P2025" s="45"/>
      <c r="Q2025" s="45"/>
      <c r="R2025" s="45"/>
      <c r="S2025" s="45"/>
      <c r="T2025" s="45"/>
      <c r="U2025" s="45"/>
      <c r="V2025" s="45"/>
      <c r="W2025" s="45"/>
      <c r="X2025" s="45"/>
    </row>
    <row r="2026" spans="1:24" ht="15" customHeight="1" thickTop="1" x14ac:dyDescent="0.2">
      <c r="A2026" s="45"/>
      <c r="B2026" s="309"/>
      <c r="C2026" s="309"/>
      <c r="D2026" s="288"/>
      <c r="E2026" s="288"/>
      <c r="F2026" s="314"/>
      <c r="G2026" s="301"/>
      <c r="H2026" s="288"/>
      <c r="I2026" s="309"/>
      <c r="J2026" s="288"/>
      <c r="K2026" s="288"/>
      <c r="N2026" s="45"/>
      <c r="O2026" s="45"/>
      <c r="P2026" s="45"/>
      <c r="Q2026" s="45"/>
      <c r="R2026" s="45"/>
      <c r="S2026" s="45"/>
      <c r="T2026" s="45"/>
      <c r="U2026" s="45"/>
      <c r="V2026" s="45"/>
      <c r="W2026" s="45"/>
      <c r="X2026" s="45"/>
    </row>
    <row r="2027" spans="1:24" ht="15" customHeight="1" thickTop="1" thickBot="1" x14ac:dyDescent="0.25">
      <c r="A2027" s="45"/>
      <c r="B2027" s="329" t="s">
        <v>2296</v>
      </c>
      <c r="C2027" s="319" t="s">
        <v>27</v>
      </c>
      <c r="D2027" s="282" t="s">
        <v>28</v>
      </c>
      <c r="E2027" s="282" t="s">
        <v>29</v>
      </c>
      <c r="F2027" s="310" t="s">
        <v>523</v>
      </c>
      <c r="G2027" s="298"/>
      <c r="H2027" s="283" t="s">
        <v>30</v>
      </c>
      <c r="I2027" s="310" t="s">
        <v>31</v>
      </c>
      <c r="J2027" s="298" t="s">
        <v>32</v>
      </c>
      <c r="K2027" s="284" t="s">
        <v>34</v>
      </c>
      <c r="N2027" s="45"/>
      <c r="O2027" s="45"/>
      <c r="P2027" s="45"/>
      <c r="Q2027" s="45"/>
      <c r="R2027" s="45"/>
      <c r="S2027" s="45"/>
      <c r="T2027" s="45"/>
      <c r="U2027" s="45"/>
      <c r="V2027" s="45"/>
      <c r="W2027" s="45"/>
      <c r="X2027" s="45"/>
    </row>
    <row r="2028" spans="1:24" ht="15" customHeight="1" thickTop="1" thickBot="1" x14ac:dyDescent="0.25">
      <c r="A2028" s="45"/>
      <c r="B2028" s="311" t="s">
        <v>524</v>
      </c>
      <c r="C2028" s="311" t="s">
        <v>979</v>
      </c>
      <c r="D2028" s="294" t="s">
        <v>73</v>
      </c>
      <c r="E2028" s="294" t="s">
        <v>501</v>
      </c>
      <c r="F2028" s="311" t="s">
        <v>637</v>
      </c>
      <c r="G2028" s="294"/>
      <c r="H2028" s="294" t="s">
        <v>52</v>
      </c>
      <c r="I2028" s="326">
        <v>1</v>
      </c>
      <c r="J2028" s="287">
        <f>SUM(K2029:K2031)</f>
        <v>259.43597999999997</v>
      </c>
      <c r="K2028" s="287">
        <f>J2028*I2028</f>
        <v>259.43597999999997</v>
      </c>
      <c r="N2028" s="45"/>
      <c r="O2028" s="45"/>
      <c r="P2028" s="45"/>
      <c r="Q2028" s="45"/>
      <c r="R2028" s="45"/>
      <c r="S2028" s="45"/>
      <c r="T2028" s="45"/>
      <c r="U2028" s="45"/>
      <c r="V2028" s="45"/>
      <c r="W2028" s="45"/>
      <c r="X2028" s="45"/>
    </row>
    <row r="2029" spans="1:24" ht="15" customHeight="1" thickTop="1" thickBot="1" x14ac:dyDescent="0.25">
      <c r="A2029" s="45"/>
      <c r="B2029" s="312" t="s">
        <v>535</v>
      </c>
      <c r="C2029" s="312">
        <v>88243</v>
      </c>
      <c r="D2029" s="293" t="s">
        <v>50</v>
      </c>
      <c r="E2029" s="293" t="s">
        <v>565</v>
      </c>
      <c r="F2029" s="312" t="s">
        <v>2641</v>
      </c>
      <c r="G2029" s="293"/>
      <c r="H2029" s="293" t="s">
        <v>533</v>
      </c>
      <c r="I2029" s="324">
        <v>3.1859999999999999</v>
      </c>
      <c r="J2029" s="302">
        <f>VLOOKUP(C2029,COMPOSICAO!A:D,4,0)</f>
        <v>31.73</v>
      </c>
      <c r="K2029" s="289">
        <f>SUM(I2029*J2029)</f>
        <v>101.09178</v>
      </c>
      <c r="N2029" s="45"/>
      <c r="O2029" s="45"/>
      <c r="P2029" s="45"/>
      <c r="Q2029" s="45"/>
      <c r="R2029" s="45"/>
      <c r="S2029" s="45"/>
      <c r="T2029" s="45"/>
      <c r="U2029" s="45"/>
      <c r="V2029" s="45"/>
      <c r="W2029" s="45"/>
      <c r="X2029" s="45"/>
    </row>
    <row r="2030" spans="1:24" ht="15" customHeight="1" thickTop="1" thickBot="1" x14ac:dyDescent="0.25">
      <c r="A2030" s="45"/>
      <c r="B2030" s="331" t="s">
        <v>535</v>
      </c>
      <c r="C2030" s="344">
        <v>88277</v>
      </c>
      <c r="D2030" s="271" t="s">
        <v>50</v>
      </c>
      <c r="E2030" s="271" t="s">
        <v>1130</v>
      </c>
      <c r="F2030" s="312" t="s">
        <v>2641</v>
      </c>
      <c r="G2030" s="293"/>
      <c r="H2030" s="272" t="s">
        <v>533</v>
      </c>
      <c r="I2030" s="321">
        <v>3.1859999999999999</v>
      </c>
      <c r="J2030" s="302">
        <f>VLOOKUP(C2030,COMPOSICAO!A:D,4,0)</f>
        <v>49.7</v>
      </c>
      <c r="K2030" s="289">
        <f>SUM(I2030*J2030)</f>
        <v>158.3442</v>
      </c>
      <c r="N2030" s="45"/>
      <c r="O2030" s="45"/>
      <c r="P2030" s="45"/>
      <c r="Q2030" s="45"/>
      <c r="R2030" s="45"/>
      <c r="S2030" s="45"/>
      <c r="T2030" s="45"/>
      <c r="U2030" s="45"/>
      <c r="V2030" s="45"/>
      <c r="W2030" s="45"/>
      <c r="X2030" s="45"/>
    </row>
    <row r="2031" spans="1:24" ht="15" customHeight="1" thickTop="1" thickBot="1" x14ac:dyDescent="0.25">
      <c r="A2031" s="45"/>
      <c r="B2031" s="332" t="s">
        <v>525</v>
      </c>
      <c r="C2031" s="345">
        <v>36691</v>
      </c>
      <c r="D2031" s="274" t="s">
        <v>46</v>
      </c>
      <c r="E2031" s="274" t="s">
        <v>661</v>
      </c>
      <c r="F2031" s="313" t="s">
        <v>1096</v>
      </c>
      <c r="G2031" s="295"/>
      <c r="H2031" s="275" t="s">
        <v>52</v>
      </c>
      <c r="I2031" s="322">
        <v>1</v>
      </c>
      <c r="J2031" s="290"/>
      <c r="K2031" s="290">
        <f>SUM(J2031*I2031)</f>
        <v>0</v>
      </c>
      <c r="N2031" s="45"/>
      <c r="O2031" s="45"/>
      <c r="P2031" s="45"/>
      <c r="Q2031" s="45"/>
      <c r="R2031" s="45"/>
      <c r="S2031" s="45"/>
      <c r="T2031" s="45"/>
      <c r="U2031" s="45"/>
      <c r="V2031" s="45"/>
      <c r="W2031" s="45"/>
      <c r="X2031" s="45"/>
    </row>
    <row r="2032" spans="1:24" ht="15" customHeight="1" thickTop="1" thickBot="1" x14ac:dyDescent="0.25">
      <c r="A2032" s="45"/>
      <c r="B2032" s="307"/>
      <c r="C2032" s="307"/>
      <c r="D2032" s="291"/>
      <c r="E2032" s="291"/>
      <c r="F2032" s="304" t="s">
        <v>527</v>
      </c>
      <c r="G2032" s="300"/>
      <c r="H2032" s="291" t="s">
        <v>528</v>
      </c>
      <c r="I2032" s="323">
        <v>0</v>
      </c>
      <c r="J2032" s="291" t="s">
        <v>529</v>
      </c>
      <c r="K2032" s="292"/>
      <c r="N2032" s="45"/>
      <c r="O2032" s="45"/>
      <c r="P2032" s="45"/>
      <c r="Q2032" s="45"/>
      <c r="R2032" s="45"/>
      <c r="S2032" s="45"/>
      <c r="T2032" s="45"/>
      <c r="U2032" s="45"/>
      <c r="V2032" s="45"/>
      <c r="W2032" s="45"/>
      <c r="X2032" s="45"/>
    </row>
    <row r="2033" spans="1:24" ht="15" customHeight="1" thickTop="1" thickBot="1" x14ac:dyDescent="0.25">
      <c r="A2033" s="45"/>
      <c r="B2033" s="307"/>
      <c r="C2033" s="307"/>
      <c r="D2033" s="291"/>
      <c r="E2033" s="291"/>
      <c r="F2033" s="304" t="s">
        <v>530</v>
      </c>
      <c r="G2033" s="300"/>
      <c r="H2033" s="291"/>
      <c r="I2033" s="304" t="s">
        <v>531</v>
      </c>
      <c r="J2033" s="296"/>
      <c r="K2033" s="292"/>
      <c r="N2033" s="45"/>
      <c r="O2033" s="45"/>
      <c r="P2033" s="45"/>
      <c r="Q2033" s="45"/>
      <c r="R2033" s="45"/>
      <c r="S2033" s="45"/>
      <c r="T2033" s="45"/>
      <c r="U2033" s="45"/>
      <c r="V2033" s="45"/>
      <c r="W2033" s="45"/>
      <c r="X2033" s="45"/>
    </row>
    <row r="2034" spans="1:24" ht="15" customHeight="1" x14ac:dyDescent="0.2">
      <c r="A2034" s="45"/>
      <c r="B2034" s="308" t="s">
        <v>1136</v>
      </c>
      <c r="C2034" s="308"/>
      <c r="D2034" s="297"/>
      <c r="E2034" s="297"/>
      <c r="F2034" s="308"/>
      <c r="G2034" s="297"/>
      <c r="H2034" s="297"/>
      <c r="I2034" s="308"/>
      <c r="J2034" s="297"/>
      <c r="K2034" s="297"/>
      <c r="N2034" s="45"/>
      <c r="O2034" s="45"/>
      <c r="P2034" s="45"/>
      <c r="Q2034" s="45"/>
      <c r="R2034" s="45"/>
      <c r="S2034" s="45"/>
      <c r="T2034" s="45"/>
      <c r="U2034" s="45"/>
      <c r="V2034" s="45"/>
      <c r="W2034" s="45"/>
      <c r="X2034" s="45"/>
    </row>
    <row r="2035" spans="1:24" ht="15" customHeight="1" thickBot="1" x14ac:dyDescent="0.25">
      <c r="A2035" s="45"/>
      <c r="B2035" s="304" t="s">
        <v>1231</v>
      </c>
      <c r="C2035" s="304"/>
      <c r="D2035" s="304"/>
      <c r="E2035" s="304"/>
      <c r="F2035" s="304"/>
      <c r="G2035" s="304"/>
      <c r="H2035" s="304"/>
      <c r="I2035" s="304"/>
      <c r="J2035" s="304"/>
      <c r="K2035" s="304"/>
      <c r="N2035" s="45"/>
      <c r="O2035" s="45"/>
      <c r="P2035" s="45"/>
      <c r="Q2035" s="45"/>
      <c r="R2035" s="45"/>
      <c r="S2035" s="45"/>
      <c r="T2035" s="45"/>
      <c r="U2035" s="45"/>
      <c r="V2035" s="45"/>
      <c r="W2035" s="45"/>
      <c r="X2035" s="45"/>
    </row>
    <row r="2036" spans="1:24" ht="15" customHeight="1" thickTop="1" x14ac:dyDescent="0.2">
      <c r="A2036" s="45"/>
      <c r="B2036" s="309"/>
      <c r="C2036" s="309"/>
      <c r="D2036" s="288"/>
      <c r="E2036" s="288"/>
      <c r="F2036" s="314"/>
      <c r="G2036" s="301"/>
      <c r="H2036" s="288"/>
      <c r="I2036" s="309"/>
      <c r="J2036" s="288"/>
      <c r="K2036" s="288"/>
      <c r="N2036" s="45"/>
      <c r="O2036" s="45"/>
      <c r="P2036" s="45"/>
      <c r="Q2036" s="45"/>
      <c r="R2036" s="45"/>
      <c r="S2036" s="45"/>
      <c r="T2036" s="45"/>
      <c r="U2036" s="45"/>
      <c r="V2036" s="45"/>
      <c r="W2036" s="45"/>
      <c r="X2036" s="45"/>
    </row>
    <row r="2037" spans="1:24" ht="15" customHeight="1" thickTop="1" thickBot="1" x14ac:dyDescent="0.25">
      <c r="A2037" s="45"/>
      <c r="B2037" s="329" t="s">
        <v>2297</v>
      </c>
      <c r="C2037" s="319" t="s">
        <v>27</v>
      </c>
      <c r="D2037" s="282" t="s">
        <v>28</v>
      </c>
      <c r="E2037" s="282" t="s">
        <v>29</v>
      </c>
      <c r="F2037" s="310" t="s">
        <v>523</v>
      </c>
      <c r="G2037" s="298"/>
      <c r="H2037" s="283" t="s">
        <v>30</v>
      </c>
      <c r="I2037" s="319" t="s">
        <v>31</v>
      </c>
      <c r="J2037" s="284" t="s">
        <v>32</v>
      </c>
      <c r="K2037" s="284" t="s">
        <v>34</v>
      </c>
      <c r="N2037" s="45"/>
      <c r="O2037" s="45"/>
      <c r="P2037" s="45"/>
      <c r="Q2037" s="45"/>
      <c r="R2037" s="45"/>
      <c r="S2037" s="45"/>
      <c r="T2037" s="45"/>
      <c r="U2037" s="45"/>
      <c r="V2037" s="45"/>
      <c r="W2037" s="45"/>
      <c r="X2037" s="45"/>
    </row>
    <row r="2038" spans="1:24" ht="15" customHeight="1" thickTop="1" thickBot="1" x14ac:dyDescent="0.25">
      <c r="A2038" s="45"/>
      <c r="B2038" s="330" t="s">
        <v>524</v>
      </c>
      <c r="C2038" s="343" t="s">
        <v>984</v>
      </c>
      <c r="D2038" s="285" t="s">
        <v>73</v>
      </c>
      <c r="E2038" s="285" t="s">
        <v>832</v>
      </c>
      <c r="F2038" s="311" t="s">
        <v>637</v>
      </c>
      <c r="G2038" s="294"/>
      <c r="H2038" s="286" t="s">
        <v>52</v>
      </c>
      <c r="I2038" s="326">
        <v>1</v>
      </c>
      <c r="J2038" s="287">
        <f>SUM(K2039:K2041)</f>
        <v>2005.4479200000001</v>
      </c>
      <c r="K2038" s="287">
        <f>J2038*I2038</f>
        <v>2005.4479200000001</v>
      </c>
      <c r="N2038" s="45"/>
      <c r="O2038" s="45"/>
      <c r="P2038" s="45"/>
      <c r="Q2038" s="45"/>
      <c r="R2038" s="45"/>
      <c r="S2038" s="45"/>
      <c r="T2038" s="45"/>
      <c r="U2038" s="45"/>
      <c r="V2038" s="45"/>
      <c r="W2038" s="45"/>
      <c r="X2038" s="45"/>
    </row>
    <row r="2039" spans="1:24" ht="15" customHeight="1" thickTop="1" thickBot="1" x14ac:dyDescent="0.25">
      <c r="A2039" s="45"/>
      <c r="B2039" s="312" t="s">
        <v>535</v>
      </c>
      <c r="C2039" s="312">
        <v>100308</v>
      </c>
      <c r="D2039" s="293" t="s">
        <v>50</v>
      </c>
      <c r="E2039" s="293" t="s">
        <v>1127</v>
      </c>
      <c r="F2039" s="312" t="s">
        <v>2641</v>
      </c>
      <c r="G2039" s="293"/>
      <c r="H2039" s="293" t="s">
        <v>533</v>
      </c>
      <c r="I2039" s="324">
        <v>28.494</v>
      </c>
      <c r="J2039" s="302">
        <f>VLOOKUP(C2039,COMPOSICAO!A:D,4,0)</f>
        <v>34.99</v>
      </c>
      <c r="K2039" s="289">
        <f>SUM(I2039*J2039)</f>
        <v>997.00506000000007</v>
      </c>
      <c r="N2039" s="45"/>
      <c r="O2039" s="45"/>
      <c r="P2039" s="45"/>
      <c r="Q2039" s="45"/>
      <c r="R2039" s="45"/>
      <c r="S2039" s="45"/>
      <c r="T2039" s="45"/>
      <c r="U2039" s="45"/>
      <c r="V2039" s="45"/>
      <c r="W2039" s="45"/>
      <c r="X2039" s="45"/>
    </row>
    <row r="2040" spans="1:24" ht="15" customHeight="1" thickTop="1" thickBot="1" x14ac:dyDescent="0.25">
      <c r="A2040" s="45"/>
      <c r="B2040" s="312" t="s">
        <v>535</v>
      </c>
      <c r="C2040" s="312">
        <v>88243</v>
      </c>
      <c r="D2040" s="293" t="s">
        <v>50</v>
      </c>
      <c r="E2040" s="293" t="s">
        <v>565</v>
      </c>
      <c r="F2040" s="312" t="s">
        <v>2641</v>
      </c>
      <c r="G2040" s="293"/>
      <c r="H2040" s="293" t="s">
        <v>533</v>
      </c>
      <c r="I2040" s="324">
        <v>31.782</v>
      </c>
      <c r="J2040" s="302">
        <f>VLOOKUP(C2040,COMPOSICAO!A:D,4,0)</f>
        <v>31.73</v>
      </c>
      <c r="K2040" s="289">
        <f>SUM(I2040*J2040)</f>
        <v>1008.44286</v>
      </c>
      <c r="N2040" s="45"/>
      <c r="O2040" s="45"/>
      <c r="P2040" s="45"/>
      <c r="Q2040" s="45"/>
      <c r="R2040" s="45"/>
      <c r="S2040" s="45"/>
      <c r="T2040" s="45"/>
      <c r="U2040" s="45"/>
      <c r="V2040" s="45"/>
      <c r="W2040" s="45"/>
      <c r="X2040" s="45"/>
    </row>
    <row r="2041" spans="1:24" ht="15" customHeight="1" thickTop="1" thickBot="1" x14ac:dyDescent="0.25">
      <c r="A2041" s="45"/>
      <c r="B2041" s="332" t="s">
        <v>525</v>
      </c>
      <c r="C2041" s="345">
        <v>6441</v>
      </c>
      <c r="D2041" s="274" t="s">
        <v>46</v>
      </c>
      <c r="E2041" s="274" t="s">
        <v>832</v>
      </c>
      <c r="F2041" s="313" t="s">
        <v>1096</v>
      </c>
      <c r="G2041" s="295"/>
      <c r="H2041" s="275" t="s">
        <v>52</v>
      </c>
      <c r="I2041" s="322">
        <v>1</v>
      </c>
      <c r="J2041" s="290"/>
      <c r="K2041" s="290">
        <f>SUM(J2041*I2041)</f>
        <v>0</v>
      </c>
      <c r="N2041" s="45"/>
      <c r="O2041" s="45"/>
      <c r="P2041" s="45"/>
      <c r="Q2041" s="45"/>
      <c r="R2041" s="45"/>
      <c r="S2041" s="45"/>
      <c r="T2041" s="45"/>
      <c r="U2041" s="45"/>
      <c r="V2041" s="45"/>
      <c r="W2041" s="45"/>
      <c r="X2041" s="45"/>
    </row>
    <row r="2042" spans="1:24" ht="15" customHeight="1" thickTop="1" thickBot="1" x14ac:dyDescent="0.25">
      <c r="A2042" s="45"/>
      <c r="B2042" s="307"/>
      <c r="C2042" s="307"/>
      <c r="D2042" s="291"/>
      <c r="E2042" s="291"/>
      <c r="F2042" s="304" t="s">
        <v>527</v>
      </c>
      <c r="G2042" s="300"/>
      <c r="H2042" s="291" t="s">
        <v>528</v>
      </c>
      <c r="I2042" s="323">
        <v>0</v>
      </c>
      <c r="J2042" s="291" t="s">
        <v>529</v>
      </c>
      <c r="K2042" s="292"/>
      <c r="N2042" s="45"/>
      <c r="O2042" s="45"/>
      <c r="P2042" s="45"/>
      <c r="Q2042" s="45"/>
      <c r="R2042" s="45"/>
      <c r="S2042" s="45"/>
      <c r="T2042" s="45"/>
      <c r="U2042" s="45"/>
      <c r="V2042" s="45"/>
      <c r="W2042" s="45"/>
      <c r="X2042" s="45"/>
    </row>
    <row r="2043" spans="1:24" ht="15" customHeight="1" thickTop="1" thickBot="1" x14ac:dyDescent="0.25">
      <c r="A2043" s="45"/>
      <c r="B2043" s="307"/>
      <c r="C2043" s="307"/>
      <c r="D2043" s="291"/>
      <c r="E2043" s="291"/>
      <c r="F2043" s="304" t="s">
        <v>530</v>
      </c>
      <c r="G2043" s="300"/>
      <c r="H2043" s="291"/>
      <c r="I2043" s="304" t="s">
        <v>531</v>
      </c>
      <c r="J2043" s="296"/>
      <c r="K2043" s="292"/>
      <c r="N2043" s="45"/>
      <c r="O2043" s="45"/>
      <c r="P2043" s="45"/>
      <c r="Q2043" s="45"/>
      <c r="R2043" s="45"/>
      <c r="S2043" s="45"/>
      <c r="T2043" s="45"/>
      <c r="U2043" s="45"/>
      <c r="V2043" s="45"/>
      <c r="W2043" s="45"/>
      <c r="X2043" s="45"/>
    </row>
    <row r="2044" spans="1:24" ht="15" customHeight="1" x14ac:dyDescent="0.2">
      <c r="A2044" s="45"/>
      <c r="B2044" s="308" t="s">
        <v>1136</v>
      </c>
      <c r="C2044" s="308"/>
      <c r="D2044" s="297"/>
      <c r="E2044" s="297"/>
      <c r="F2044" s="308"/>
      <c r="G2044" s="297"/>
      <c r="H2044" s="297"/>
      <c r="I2044" s="308"/>
      <c r="J2044" s="297"/>
      <c r="K2044" s="297"/>
      <c r="N2044" s="45"/>
      <c r="O2044" s="45"/>
      <c r="P2044" s="45"/>
      <c r="Q2044" s="45"/>
      <c r="R2044" s="45"/>
      <c r="S2044" s="45"/>
      <c r="T2044" s="45"/>
      <c r="U2044" s="45"/>
      <c r="V2044" s="45"/>
      <c r="W2044" s="45"/>
      <c r="X2044" s="45"/>
    </row>
    <row r="2045" spans="1:24" ht="15" customHeight="1" thickBot="1" x14ac:dyDescent="0.25">
      <c r="A2045" s="45"/>
      <c r="B2045" s="304" t="s">
        <v>1232</v>
      </c>
      <c r="C2045" s="304"/>
      <c r="D2045" s="304"/>
      <c r="E2045" s="304"/>
      <c r="F2045" s="304"/>
      <c r="G2045" s="304"/>
      <c r="H2045" s="304"/>
      <c r="I2045" s="304"/>
      <c r="J2045" s="304"/>
      <c r="K2045" s="304"/>
      <c r="N2045" s="45"/>
      <c r="O2045" s="45"/>
      <c r="P2045" s="45"/>
      <c r="Q2045" s="45"/>
      <c r="R2045" s="45"/>
      <c r="S2045" s="45"/>
      <c r="T2045" s="45"/>
      <c r="U2045" s="45"/>
      <c r="V2045" s="45"/>
      <c r="W2045" s="45"/>
      <c r="X2045" s="45"/>
    </row>
    <row r="2046" spans="1:24" ht="15" customHeight="1" thickTop="1" x14ac:dyDescent="0.2">
      <c r="A2046" s="45"/>
      <c r="B2046" s="309"/>
      <c r="C2046" s="309"/>
      <c r="D2046" s="288"/>
      <c r="E2046" s="288"/>
      <c r="F2046" s="314"/>
      <c r="G2046" s="301"/>
      <c r="H2046" s="288"/>
      <c r="I2046" s="309"/>
      <c r="J2046" s="288"/>
      <c r="K2046" s="288"/>
      <c r="N2046" s="45"/>
      <c r="O2046" s="45"/>
      <c r="P2046" s="45"/>
      <c r="Q2046" s="45"/>
      <c r="R2046" s="45"/>
      <c r="S2046" s="45"/>
      <c r="T2046" s="45"/>
      <c r="U2046" s="45"/>
      <c r="V2046" s="45"/>
      <c r="W2046" s="45"/>
      <c r="X2046" s="45"/>
    </row>
    <row r="2047" spans="1:24" ht="15" customHeight="1" thickTop="1" thickBot="1" x14ac:dyDescent="0.25">
      <c r="A2047" s="45"/>
      <c r="B2047" s="329" t="s">
        <v>2298</v>
      </c>
      <c r="C2047" s="319" t="s">
        <v>27</v>
      </c>
      <c r="D2047" s="282" t="s">
        <v>28</v>
      </c>
      <c r="E2047" s="282" t="s">
        <v>29</v>
      </c>
      <c r="F2047" s="310" t="s">
        <v>523</v>
      </c>
      <c r="G2047" s="298"/>
      <c r="H2047" s="283" t="s">
        <v>30</v>
      </c>
      <c r="I2047" s="319" t="s">
        <v>31</v>
      </c>
      <c r="J2047" s="284" t="s">
        <v>32</v>
      </c>
      <c r="K2047" s="284" t="s">
        <v>34</v>
      </c>
      <c r="N2047" s="45"/>
      <c r="O2047" s="45"/>
      <c r="P2047" s="45"/>
      <c r="Q2047" s="45"/>
      <c r="R2047" s="45"/>
      <c r="S2047" s="45"/>
      <c r="T2047" s="45"/>
      <c r="U2047" s="45"/>
      <c r="V2047" s="45"/>
      <c r="W2047" s="45"/>
      <c r="X2047" s="45"/>
    </row>
    <row r="2048" spans="1:24" ht="15" customHeight="1" thickTop="1" thickBot="1" x14ac:dyDescent="0.25">
      <c r="A2048" s="45"/>
      <c r="B2048" s="330" t="s">
        <v>524</v>
      </c>
      <c r="C2048" s="343" t="s">
        <v>17528</v>
      </c>
      <c r="D2048" s="285" t="s">
        <v>73</v>
      </c>
      <c r="E2048" s="285" t="s">
        <v>2382</v>
      </c>
      <c r="F2048" s="311" t="s">
        <v>539</v>
      </c>
      <c r="G2048" s="294"/>
      <c r="H2048" s="286" t="s">
        <v>52</v>
      </c>
      <c r="I2048" s="320">
        <v>1</v>
      </c>
      <c r="J2048" s="287">
        <f>SUM(K2049:K2051)</f>
        <v>415.26</v>
      </c>
      <c r="K2048" s="287">
        <f>J2048*I2048</f>
        <v>415.26</v>
      </c>
      <c r="N2048" s="45"/>
      <c r="O2048" s="45"/>
      <c r="P2048" s="45"/>
      <c r="Q2048" s="45"/>
      <c r="R2048" s="45"/>
      <c r="S2048" s="45"/>
      <c r="T2048" s="45"/>
      <c r="U2048" s="45"/>
      <c r="V2048" s="45"/>
      <c r="W2048" s="45"/>
      <c r="X2048" s="45"/>
    </row>
    <row r="2049" spans="1:24" ht="15" customHeight="1" thickTop="1" thickBot="1" x14ac:dyDescent="0.25">
      <c r="A2049" s="45"/>
      <c r="B2049" s="331" t="s">
        <v>535</v>
      </c>
      <c r="C2049" s="344">
        <v>88316</v>
      </c>
      <c r="D2049" s="271" t="s">
        <v>50</v>
      </c>
      <c r="E2049" s="271" t="s">
        <v>543</v>
      </c>
      <c r="F2049" s="312" t="s">
        <v>2641</v>
      </c>
      <c r="G2049" s="293"/>
      <c r="H2049" s="272" t="s">
        <v>533</v>
      </c>
      <c r="I2049" s="324">
        <v>6</v>
      </c>
      <c r="J2049" s="302">
        <f>VLOOKUP(C2049,COMPOSICAO!A:D,4,0)</f>
        <v>30.51</v>
      </c>
      <c r="K2049" s="289">
        <f>SUM(I2049*J2049)</f>
        <v>183.06</v>
      </c>
      <c r="N2049" s="45"/>
      <c r="O2049" s="45"/>
      <c r="P2049" s="45"/>
      <c r="Q2049" s="45"/>
      <c r="R2049" s="45"/>
      <c r="S2049" s="45"/>
      <c r="T2049" s="45"/>
      <c r="U2049" s="45"/>
      <c r="V2049" s="45"/>
      <c r="W2049" s="45"/>
      <c r="X2049" s="45"/>
    </row>
    <row r="2050" spans="1:24" ht="15" customHeight="1" thickTop="1" thickBot="1" x14ac:dyDescent="0.25">
      <c r="A2050" s="45"/>
      <c r="B2050" s="312" t="s">
        <v>535</v>
      </c>
      <c r="C2050" s="312">
        <v>88264</v>
      </c>
      <c r="D2050" s="293" t="s">
        <v>50</v>
      </c>
      <c r="E2050" s="293" t="s">
        <v>541</v>
      </c>
      <c r="F2050" s="312" t="s">
        <v>2641</v>
      </c>
      <c r="G2050" s="293"/>
      <c r="H2050" s="293" t="s">
        <v>533</v>
      </c>
      <c r="I2050" s="324">
        <v>6</v>
      </c>
      <c r="J2050" s="302">
        <f>VLOOKUP(C2050,COMPOSICAO!A:D,4,0)</f>
        <v>38.700000000000003</v>
      </c>
      <c r="K2050" s="289">
        <f>SUM(I2050*J2050)</f>
        <v>232.20000000000002</v>
      </c>
      <c r="N2050" s="45"/>
      <c r="O2050" s="45"/>
      <c r="P2050" s="45"/>
      <c r="Q2050" s="45"/>
      <c r="R2050" s="45"/>
      <c r="S2050" s="45"/>
      <c r="T2050" s="45"/>
      <c r="U2050" s="45"/>
      <c r="V2050" s="45"/>
      <c r="W2050" s="45"/>
      <c r="X2050" s="45"/>
    </row>
    <row r="2051" spans="1:24" ht="15" customHeight="1" thickTop="1" thickBot="1" x14ac:dyDescent="0.25">
      <c r="A2051" s="45"/>
      <c r="B2051" s="313" t="s">
        <v>525</v>
      </c>
      <c r="C2051" s="313">
        <v>40051</v>
      </c>
      <c r="D2051" s="295" t="s">
        <v>215</v>
      </c>
      <c r="E2051" s="295" t="s">
        <v>1919</v>
      </c>
      <c r="F2051" s="313">
        <v>0</v>
      </c>
      <c r="G2051" s="295"/>
      <c r="H2051" s="295" t="s">
        <v>52</v>
      </c>
      <c r="I2051" s="325">
        <v>1</v>
      </c>
      <c r="J2051" s="303"/>
      <c r="K2051" s="290">
        <f>SUM(J2051*I2051)</f>
        <v>0</v>
      </c>
      <c r="N2051" s="45"/>
      <c r="O2051" s="45"/>
      <c r="P2051" s="45"/>
      <c r="Q2051" s="45"/>
      <c r="R2051" s="45"/>
      <c r="S2051" s="45"/>
      <c r="T2051" s="45"/>
      <c r="U2051" s="45"/>
      <c r="V2051" s="45"/>
      <c r="W2051" s="45"/>
      <c r="X2051" s="45"/>
    </row>
    <row r="2052" spans="1:24" ht="15" customHeight="1" thickTop="1" thickBot="1" x14ac:dyDescent="0.25">
      <c r="A2052" s="45"/>
      <c r="B2052" s="307"/>
      <c r="C2052" s="307"/>
      <c r="D2052" s="291"/>
      <c r="E2052" s="291"/>
      <c r="F2052" s="307" t="s">
        <v>527</v>
      </c>
      <c r="G2052" s="292"/>
      <c r="H2052" s="291" t="s">
        <v>528</v>
      </c>
      <c r="I2052" s="323">
        <v>0</v>
      </c>
      <c r="J2052" s="291" t="s">
        <v>529</v>
      </c>
      <c r="K2052" s="292"/>
      <c r="N2052" s="45"/>
      <c r="O2052" s="45"/>
      <c r="P2052" s="45"/>
      <c r="Q2052" s="45"/>
      <c r="R2052" s="45"/>
      <c r="S2052" s="45"/>
      <c r="T2052" s="45"/>
      <c r="U2052" s="45"/>
      <c r="V2052" s="45"/>
      <c r="W2052" s="45"/>
      <c r="X2052" s="45"/>
    </row>
    <row r="2053" spans="1:24" ht="15" customHeight="1" thickTop="1" thickBot="1" x14ac:dyDescent="0.25">
      <c r="A2053" s="45"/>
      <c r="B2053" s="307"/>
      <c r="C2053" s="307"/>
      <c r="D2053" s="291"/>
      <c r="E2053" s="291"/>
      <c r="F2053" s="304" t="s">
        <v>530</v>
      </c>
      <c r="G2053" s="300"/>
      <c r="H2053" s="291"/>
      <c r="I2053" s="304" t="s">
        <v>531</v>
      </c>
      <c r="J2053" s="296"/>
      <c r="K2053" s="292"/>
      <c r="N2053" s="45"/>
      <c r="O2053" s="45"/>
      <c r="P2053" s="45"/>
      <c r="Q2053" s="45"/>
      <c r="R2053" s="45"/>
      <c r="S2053" s="45"/>
      <c r="T2053" s="45"/>
      <c r="U2053" s="45"/>
      <c r="V2053" s="45"/>
      <c r="W2053" s="45"/>
      <c r="X2053" s="45"/>
    </row>
    <row r="2054" spans="1:24" ht="15" customHeight="1" x14ac:dyDescent="0.2">
      <c r="A2054" s="45"/>
      <c r="B2054" s="308" t="s">
        <v>1136</v>
      </c>
      <c r="C2054" s="308"/>
      <c r="D2054" s="297"/>
      <c r="E2054" s="297"/>
      <c r="F2054" s="308"/>
      <c r="G2054" s="297"/>
      <c r="H2054" s="297"/>
      <c r="I2054" s="308"/>
      <c r="J2054" s="297"/>
      <c r="K2054" s="297"/>
      <c r="N2054" s="45"/>
      <c r="O2054" s="45"/>
      <c r="P2054" s="45"/>
      <c r="Q2054" s="45"/>
      <c r="R2054" s="45"/>
      <c r="S2054" s="45"/>
      <c r="T2054" s="45"/>
      <c r="U2054" s="45"/>
      <c r="V2054" s="45"/>
      <c r="W2054" s="45"/>
      <c r="X2054" s="45"/>
    </row>
    <row r="2055" spans="1:24" ht="15" customHeight="1" thickBot="1" x14ac:dyDescent="0.25">
      <c r="A2055" s="45"/>
      <c r="B2055" s="304" t="s">
        <v>1920</v>
      </c>
      <c r="C2055" s="304"/>
      <c r="D2055" s="304"/>
      <c r="E2055" s="304"/>
      <c r="F2055" s="304"/>
      <c r="G2055" s="304"/>
      <c r="H2055" s="304"/>
      <c r="I2055" s="304"/>
      <c r="J2055" s="304"/>
      <c r="K2055" s="304"/>
      <c r="N2055" s="45"/>
      <c r="O2055" s="45"/>
      <c r="P2055" s="45"/>
      <c r="Q2055" s="45"/>
      <c r="R2055" s="45"/>
      <c r="S2055" s="45"/>
      <c r="T2055" s="45"/>
      <c r="U2055" s="45"/>
      <c r="V2055" s="45"/>
      <c r="W2055" s="45"/>
      <c r="X2055" s="45"/>
    </row>
    <row r="2056" spans="1:24" ht="15" customHeight="1" thickTop="1" x14ac:dyDescent="0.2">
      <c r="A2056" s="45"/>
      <c r="B2056" s="309"/>
      <c r="C2056" s="309"/>
      <c r="D2056" s="288"/>
      <c r="E2056" s="288"/>
      <c r="F2056" s="314"/>
      <c r="G2056" s="301"/>
      <c r="H2056" s="288"/>
      <c r="I2056" s="314"/>
      <c r="J2056" s="301"/>
      <c r="K2056" s="288"/>
      <c r="N2056" s="45"/>
      <c r="O2056" s="45"/>
      <c r="P2056" s="45"/>
      <c r="Q2056" s="45"/>
      <c r="R2056" s="45"/>
      <c r="S2056" s="45"/>
      <c r="T2056" s="45"/>
      <c r="U2056" s="45"/>
      <c r="V2056" s="45"/>
      <c r="W2056" s="45"/>
      <c r="X2056" s="45"/>
    </row>
    <row r="2057" spans="1:24" ht="15" customHeight="1" thickTop="1" thickBot="1" x14ac:dyDescent="0.25">
      <c r="A2057" s="45"/>
      <c r="B2057" s="329" t="s">
        <v>2299</v>
      </c>
      <c r="C2057" s="319" t="s">
        <v>27</v>
      </c>
      <c r="D2057" s="282" t="s">
        <v>28</v>
      </c>
      <c r="E2057" s="282" t="s">
        <v>29</v>
      </c>
      <c r="F2057" s="310" t="s">
        <v>523</v>
      </c>
      <c r="G2057" s="298"/>
      <c r="H2057" s="283" t="s">
        <v>30</v>
      </c>
      <c r="I2057" s="319" t="s">
        <v>31</v>
      </c>
      <c r="J2057" s="284" t="s">
        <v>32</v>
      </c>
      <c r="K2057" s="284" t="s">
        <v>34</v>
      </c>
      <c r="N2057" s="45"/>
      <c r="O2057" s="45"/>
      <c r="P2057" s="45"/>
      <c r="Q2057" s="45"/>
      <c r="R2057" s="45"/>
      <c r="S2057" s="45"/>
      <c r="T2057" s="45"/>
      <c r="U2057" s="45"/>
      <c r="V2057" s="45"/>
      <c r="W2057" s="45"/>
      <c r="X2057" s="45"/>
    </row>
    <row r="2058" spans="1:24" ht="15" customHeight="1" thickTop="1" thickBot="1" x14ac:dyDescent="0.25">
      <c r="A2058" s="45"/>
      <c r="B2058" s="330" t="s">
        <v>524</v>
      </c>
      <c r="C2058" s="343" t="s">
        <v>1736</v>
      </c>
      <c r="D2058" s="285" t="s">
        <v>73</v>
      </c>
      <c r="E2058" s="285" t="s">
        <v>2383</v>
      </c>
      <c r="F2058" s="311" t="s">
        <v>539</v>
      </c>
      <c r="G2058" s="294"/>
      <c r="H2058" s="286" t="s">
        <v>52</v>
      </c>
      <c r="I2058" s="320">
        <v>1</v>
      </c>
      <c r="J2058" s="287">
        <f>SUM(K2059:K2061)</f>
        <v>415.26</v>
      </c>
      <c r="K2058" s="287">
        <f>J2058*I2058</f>
        <v>415.26</v>
      </c>
      <c r="N2058" s="45"/>
      <c r="O2058" s="45"/>
      <c r="P2058" s="45"/>
      <c r="Q2058" s="45"/>
      <c r="R2058" s="45"/>
      <c r="S2058" s="45"/>
      <c r="T2058" s="45"/>
      <c r="U2058" s="45"/>
      <c r="V2058" s="45"/>
      <c r="W2058" s="45"/>
      <c r="X2058" s="45"/>
    </row>
    <row r="2059" spans="1:24" ht="15" customHeight="1" thickTop="1" thickBot="1" x14ac:dyDescent="0.25">
      <c r="A2059" s="45"/>
      <c r="B2059" s="331" t="s">
        <v>535</v>
      </c>
      <c r="C2059" s="344">
        <v>88316</v>
      </c>
      <c r="D2059" s="271" t="s">
        <v>50</v>
      </c>
      <c r="E2059" s="271" t="s">
        <v>543</v>
      </c>
      <c r="F2059" s="312" t="s">
        <v>2641</v>
      </c>
      <c r="G2059" s="293"/>
      <c r="H2059" s="272" t="s">
        <v>533</v>
      </c>
      <c r="I2059" s="321">
        <v>6</v>
      </c>
      <c r="J2059" s="302">
        <f>VLOOKUP(C2059,COMPOSICAO!A:D,4,0)</f>
        <v>30.51</v>
      </c>
      <c r="K2059" s="289">
        <f>SUM(I2059*J2059)</f>
        <v>183.06</v>
      </c>
      <c r="N2059" s="45"/>
      <c r="O2059" s="45"/>
      <c r="P2059" s="45"/>
      <c r="Q2059" s="45"/>
      <c r="R2059" s="45"/>
      <c r="S2059" s="45"/>
      <c r="T2059" s="45"/>
      <c r="U2059" s="45"/>
      <c r="V2059" s="45"/>
      <c r="W2059" s="45"/>
      <c r="X2059" s="45"/>
    </row>
    <row r="2060" spans="1:24" ht="15" customHeight="1" thickTop="1" thickBot="1" x14ac:dyDescent="0.25">
      <c r="A2060" s="45"/>
      <c r="B2060" s="331" t="s">
        <v>535</v>
      </c>
      <c r="C2060" s="344">
        <v>88264</v>
      </c>
      <c r="D2060" s="271" t="s">
        <v>50</v>
      </c>
      <c r="E2060" s="271" t="s">
        <v>541</v>
      </c>
      <c r="F2060" s="312" t="s">
        <v>2641</v>
      </c>
      <c r="G2060" s="293"/>
      <c r="H2060" s="272" t="s">
        <v>533</v>
      </c>
      <c r="I2060" s="324">
        <v>6</v>
      </c>
      <c r="J2060" s="302">
        <f>VLOOKUP(C2060,COMPOSICAO!A:D,4,0)</f>
        <v>38.700000000000003</v>
      </c>
      <c r="K2060" s="289">
        <f>SUM(I2060*J2060)</f>
        <v>232.20000000000002</v>
      </c>
      <c r="N2060" s="45"/>
      <c r="O2060" s="45"/>
      <c r="P2060" s="45"/>
      <c r="Q2060" s="45"/>
      <c r="R2060" s="45"/>
      <c r="S2060" s="45"/>
      <c r="T2060" s="45"/>
      <c r="U2060" s="45"/>
      <c r="V2060" s="45"/>
      <c r="W2060" s="45"/>
      <c r="X2060" s="45"/>
    </row>
    <row r="2061" spans="1:24" ht="15" customHeight="1" thickTop="1" thickBot="1" x14ac:dyDescent="0.25">
      <c r="A2061" s="45"/>
      <c r="B2061" s="313" t="s">
        <v>525</v>
      </c>
      <c r="C2061" s="313">
        <v>40050</v>
      </c>
      <c r="D2061" s="295" t="s">
        <v>215</v>
      </c>
      <c r="E2061" s="295" t="s">
        <v>1921</v>
      </c>
      <c r="F2061" s="313">
        <v>0</v>
      </c>
      <c r="G2061" s="295"/>
      <c r="H2061" s="295" t="s">
        <v>52</v>
      </c>
      <c r="I2061" s="325">
        <v>1</v>
      </c>
      <c r="J2061" s="303"/>
      <c r="K2061" s="290">
        <f>SUM(J2061*I2061)</f>
        <v>0</v>
      </c>
      <c r="N2061" s="45"/>
      <c r="O2061" s="45"/>
      <c r="P2061" s="45"/>
      <c r="Q2061" s="45"/>
      <c r="R2061" s="45"/>
      <c r="S2061" s="45"/>
      <c r="T2061" s="45"/>
      <c r="U2061" s="45"/>
      <c r="V2061" s="45"/>
      <c r="W2061" s="45"/>
      <c r="X2061" s="45"/>
    </row>
    <row r="2062" spans="1:24" ht="15" customHeight="1" thickTop="1" thickBot="1" x14ac:dyDescent="0.25">
      <c r="A2062" s="45"/>
      <c r="B2062" s="304"/>
      <c r="C2062" s="304"/>
      <c r="D2062" s="296"/>
      <c r="E2062" s="296"/>
      <c r="F2062" s="304" t="s">
        <v>527</v>
      </c>
      <c r="G2062" s="300"/>
      <c r="H2062" s="296" t="s">
        <v>528</v>
      </c>
      <c r="I2062" s="327">
        <v>0</v>
      </c>
      <c r="J2062" s="296" t="s">
        <v>529</v>
      </c>
      <c r="K2062" s="300"/>
      <c r="N2062" s="45"/>
      <c r="O2062" s="45"/>
      <c r="P2062" s="45"/>
      <c r="Q2062" s="45"/>
      <c r="R2062" s="45"/>
      <c r="S2062" s="45"/>
      <c r="T2062" s="45"/>
      <c r="U2062" s="45"/>
      <c r="V2062" s="45"/>
      <c r="W2062" s="45"/>
      <c r="X2062" s="45"/>
    </row>
    <row r="2063" spans="1:24" ht="15" customHeight="1" thickTop="1" thickBot="1" x14ac:dyDescent="0.25">
      <c r="A2063" s="45"/>
      <c r="B2063" s="307"/>
      <c r="C2063" s="307"/>
      <c r="D2063" s="291"/>
      <c r="E2063" s="291"/>
      <c r="F2063" s="304" t="s">
        <v>530</v>
      </c>
      <c r="G2063" s="300"/>
      <c r="H2063" s="291"/>
      <c r="I2063" s="304" t="s">
        <v>531</v>
      </c>
      <c r="J2063" s="296"/>
      <c r="K2063" s="292"/>
      <c r="N2063" s="45"/>
      <c r="O2063" s="45"/>
      <c r="P2063" s="45"/>
      <c r="Q2063" s="45"/>
      <c r="R2063" s="45"/>
      <c r="S2063" s="45"/>
      <c r="T2063" s="45"/>
      <c r="U2063" s="45"/>
      <c r="V2063" s="45"/>
      <c r="W2063" s="45"/>
      <c r="X2063" s="45"/>
    </row>
    <row r="2064" spans="1:24" ht="15" customHeight="1" x14ac:dyDescent="0.2">
      <c r="A2064" s="45"/>
      <c r="B2064" s="308" t="s">
        <v>1136</v>
      </c>
      <c r="C2064" s="308"/>
      <c r="D2064" s="297"/>
      <c r="E2064" s="297"/>
      <c r="F2064" s="308"/>
      <c r="G2064" s="297"/>
      <c r="H2064" s="297"/>
      <c r="I2064" s="308"/>
      <c r="J2064" s="297"/>
      <c r="K2064" s="297"/>
      <c r="N2064" s="45"/>
      <c r="O2064" s="45"/>
      <c r="P2064" s="45"/>
      <c r="Q2064" s="45"/>
      <c r="R2064" s="45"/>
      <c r="S2064" s="45"/>
      <c r="T2064" s="45"/>
      <c r="U2064" s="45"/>
      <c r="V2064" s="45"/>
      <c r="W2064" s="45"/>
      <c r="X2064" s="45"/>
    </row>
    <row r="2065" spans="1:24" ht="15" customHeight="1" thickBot="1" x14ac:dyDescent="0.25">
      <c r="A2065" s="45"/>
      <c r="B2065" s="304" t="s">
        <v>1922</v>
      </c>
      <c r="C2065" s="304"/>
      <c r="D2065" s="304"/>
      <c r="E2065" s="304"/>
      <c r="F2065" s="304"/>
      <c r="G2065" s="304"/>
      <c r="H2065" s="304"/>
      <c r="I2065" s="304"/>
      <c r="J2065" s="304"/>
      <c r="K2065" s="304"/>
      <c r="N2065" s="45"/>
      <c r="O2065" s="45"/>
      <c r="P2065" s="45"/>
      <c r="Q2065" s="45"/>
      <c r="R2065" s="45"/>
      <c r="S2065" s="45"/>
      <c r="T2065" s="45"/>
      <c r="U2065" s="45"/>
      <c r="V2065" s="45"/>
      <c r="W2065" s="45"/>
      <c r="X2065" s="45"/>
    </row>
    <row r="2066" spans="1:24" ht="15" customHeight="1" thickTop="1" x14ac:dyDescent="0.2">
      <c r="A2066" s="45"/>
      <c r="B2066" s="309"/>
      <c r="C2066" s="309"/>
      <c r="D2066" s="288"/>
      <c r="E2066" s="288"/>
      <c r="F2066" s="314"/>
      <c r="G2066" s="301"/>
      <c r="H2066" s="288"/>
      <c r="I2066" s="309"/>
      <c r="J2066" s="288"/>
      <c r="K2066" s="288"/>
      <c r="N2066" s="45"/>
      <c r="O2066" s="45"/>
      <c r="P2066" s="45"/>
      <c r="Q2066" s="45"/>
      <c r="R2066" s="45"/>
      <c r="S2066" s="45"/>
      <c r="T2066" s="45"/>
      <c r="U2066" s="45"/>
      <c r="V2066" s="45"/>
      <c r="W2066" s="45"/>
      <c r="X2066" s="45"/>
    </row>
    <row r="2067" spans="1:24" ht="15" customHeight="1" thickTop="1" thickBot="1" x14ac:dyDescent="0.25">
      <c r="A2067" s="45"/>
      <c r="B2067" s="329" t="s">
        <v>2300</v>
      </c>
      <c r="C2067" s="319" t="s">
        <v>27</v>
      </c>
      <c r="D2067" s="282" t="s">
        <v>28</v>
      </c>
      <c r="E2067" s="282" t="s">
        <v>29</v>
      </c>
      <c r="F2067" s="310" t="s">
        <v>523</v>
      </c>
      <c r="G2067" s="298"/>
      <c r="H2067" s="283" t="s">
        <v>30</v>
      </c>
      <c r="I2067" s="310" t="s">
        <v>31</v>
      </c>
      <c r="J2067" s="298" t="s">
        <v>32</v>
      </c>
      <c r="K2067" s="284" t="s">
        <v>34</v>
      </c>
      <c r="N2067" s="45"/>
      <c r="O2067" s="45"/>
      <c r="P2067" s="45"/>
      <c r="Q2067" s="45"/>
      <c r="R2067" s="45"/>
      <c r="S2067" s="45"/>
      <c r="T2067" s="45"/>
      <c r="U2067" s="45"/>
      <c r="V2067" s="45"/>
      <c r="W2067" s="45"/>
      <c r="X2067" s="45"/>
    </row>
    <row r="2068" spans="1:24" ht="15" customHeight="1" thickTop="1" thickBot="1" x14ac:dyDescent="0.25">
      <c r="A2068" s="45"/>
      <c r="B2068" s="330" t="s">
        <v>524</v>
      </c>
      <c r="C2068" s="343" t="s">
        <v>1063</v>
      </c>
      <c r="D2068" s="285" t="s">
        <v>73</v>
      </c>
      <c r="E2068" s="285" t="s">
        <v>503</v>
      </c>
      <c r="F2068" s="311" t="s">
        <v>637</v>
      </c>
      <c r="G2068" s="294"/>
      <c r="H2068" s="286" t="s">
        <v>52</v>
      </c>
      <c r="I2068" s="320">
        <v>1</v>
      </c>
      <c r="J2068" s="287">
        <f>SUM(K2069:K2071)</f>
        <v>68.788319999999999</v>
      </c>
      <c r="K2068" s="287">
        <f>J2068*I2068</f>
        <v>68.788319999999999</v>
      </c>
      <c r="N2068" s="45"/>
      <c r="O2068" s="45"/>
      <c r="P2068" s="45"/>
      <c r="Q2068" s="45"/>
      <c r="R2068" s="45"/>
      <c r="S2068" s="45"/>
      <c r="T2068" s="45"/>
      <c r="U2068" s="45"/>
      <c r="V2068" s="45"/>
      <c r="W2068" s="45"/>
      <c r="X2068" s="45"/>
    </row>
    <row r="2069" spans="1:24" ht="15" customHeight="1" thickTop="1" thickBot="1" x14ac:dyDescent="0.25">
      <c r="A2069" s="45"/>
      <c r="B2069" s="331" t="s">
        <v>535</v>
      </c>
      <c r="C2069" s="344">
        <v>100308</v>
      </c>
      <c r="D2069" s="271" t="s">
        <v>50</v>
      </c>
      <c r="E2069" s="271" t="s">
        <v>1127</v>
      </c>
      <c r="F2069" s="312" t="s">
        <v>2641</v>
      </c>
      <c r="G2069" s="293"/>
      <c r="H2069" s="272" t="s">
        <v>533</v>
      </c>
      <c r="I2069" s="321">
        <v>1.0309999999999999</v>
      </c>
      <c r="J2069" s="302">
        <f>VLOOKUP(C2069,COMPOSICAO!A:D,4,0)</f>
        <v>34.99</v>
      </c>
      <c r="K2069" s="289">
        <f>SUM(I2069*J2069)</f>
        <v>36.074689999999997</v>
      </c>
      <c r="N2069" s="45"/>
      <c r="O2069" s="45"/>
      <c r="P2069" s="45"/>
      <c r="Q2069" s="45"/>
      <c r="R2069" s="45"/>
      <c r="S2069" s="45"/>
      <c r="T2069" s="45"/>
      <c r="U2069" s="45"/>
      <c r="V2069" s="45"/>
      <c r="W2069" s="45"/>
      <c r="X2069" s="45"/>
    </row>
    <row r="2070" spans="1:24" ht="15" customHeight="1" thickTop="1" thickBot="1" x14ac:dyDescent="0.25">
      <c r="A2070" s="45"/>
      <c r="B2070" s="331" t="s">
        <v>535</v>
      </c>
      <c r="C2070" s="344">
        <v>88243</v>
      </c>
      <c r="D2070" s="271" t="s">
        <v>50</v>
      </c>
      <c r="E2070" s="271" t="s">
        <v>565</v>
      </c>
      <c r="F2070" s="312" t="s">
        <v>2641</v>
      </c>
      <c r="G2070" s="293"/>
      <c r="H2070" s="272" t="s">
        <v>533</v>
      </c>
      <c r="I2070" s="321">
        <v>1.0309999999999999</v>
      </c>
      <c r="J2070" s="302">
        <f>VLOOKUP(C2070,COMPOSICAO!A:D,4,0)</f>
        <v>31.73</v>
      </c>
      <c r="K2070" s="289">
        <f>SUM(I2070*J2070)</f>
        <v>32.713629999999995</v>
      </c>
      <c r="N2070" s="45"/>
      <c r="O2070" s="45"/>
      <c r="P2070" s="45"/>
      <c r="Q2070" s="45"/>
      <c r="R2070" s="45"/>
      <c r="S2070" s="45"/>
      <c r="T2070" s="45"/>
      <c r="U2070" s="45"/>
      <c r="V2070" s="45"/>
      <c r="W2070" s="45"/>
      <c r="X2070" s="45"/>
    </row>
    <row r="2071" spans="1:24" ht="15" customHeight="1" thickTop="1" thickBot="1" x14ac:dyDescent="0.25">
      <c r="A2071" s="45"/>
      <c r="B2071" s="332" t="s">
        <v>525</v>
      </c>
      <c r="C2071" s="345">
        <v>60985</v>
      </c>
      <c r="D2071" s="274" t="s">
        <v>46</v>
      </c>
      <c r="E2071" s="274" t="s">
        <v>503</v>
      </c>
      <c r="F2071" s="313" t="s">
        <v>1096</v>
      </c>
      <c r="G2071" s="295"/>
      <c r="H2071" s="275" t="s">
        <v>52</v>
      </c>
      <c r="I2071" s="322">
        <v>1</v>
      </c>
      <c r="J2071" s="290"/>
      <c r="K2071" s="290">
        <f>SUM(J2071*I2071)</f>
        <v>0</v>
      </c>
      <c r="N2071" s="45"/>
      <c r="O2071" s="45"/>
      <c r="P2071" s="45"/>
      <c r="Q2071" s="45"/>
      <c r="R2071" s="45"/>
      <c r="S2071" s="45"/>
      <c r="T2071" s="45"/>
      <c r="U2071" s="45"/>
      <c r="V2071" s="45"/>
      <c r="W2071" s="45"/>
      <c r="X2071" s="45"/>
    </row>
    <row r="2072" spans="1:24" ht="15" customHeight="1" thickTop="1" thickBot="1" x14ac:dyDescent="0.25">
      <c r="A2072" s="45"/>
      <c r="B2072" s="307"/>
      <c r="C2072" s="307"/>
      <c r="D2072" s="291"/>
      <c r="E2072" s="291"/>
      <c r="F2072" s="304" t="s">
        <v>527</v>
      </c>
      <c r="G2072" s="300"/>
      <c r="H2072" s="291" t="s">
        <v>528</v>
      </c>
      <c r="I2072" s="323">
        <v>0</v>
      </c>
      <c r="J2072" s="291" t="s">
        <v>529</v>
      </c>
      <c r="K2072" s="292"/>
      <c r="N2072" s="45"/>
      <c r="O2072" s="45"/>
      <c r="P2072" s="45"/>
      <c r="Q2072" s="45"/>
      <c r="R2072" s="45"/>
      <c r="S2072" s="45"/>
      <c r="T2072" s="45"/>
      <c r="U2072" s="45"/>
      <c r="V2072" s="45"/>
      <c r="W2072" s="45"/>
      <c r="X2072" s="45"/>
    </row>
    <row r="2073" spans="1:24" ht="15" customHeight="1" thickTop="1" thickBot="1" x14ac:dyDescent="0.25">
      <c r="A2073" s="45"/>
      <c r="B2073" s="307"/>
      <c r="C2073" s="307"/>
      <c r="D2073" s="291"/>
      <c r="E2073" s="291"/>
      <c r="F2073" s="304" t="s">
        <v>530</v>
      </c>
      <c r="G2073" s="300"/>
      <c r="H2073" s="291"/>
      <c r="I2073" s="304" t="s">
        <v>531</v>
      </c>
      <c r="J2073" s="296"/>
      <c r="K2073" s="292"/>
      <c r="N2073" s="45"/>
      <c r="O2073" s="45"/>
      <c r="P2073" s="45"/>
      <c r="Q2073" s="45"/>
      <c r="R2073" s="45"/>
      <c r="S2073" s="45"/>
      <c r="T2073" s="45"/>
      <c r="U2073" s="45"/>
      <c r="V2073" s="45"/>
      <c r="W2073" s="45"/>
      <c r="X2073" s="45"/>
    </row>
    <row r="2074" spans="1:24" ht="15" customHeight="1" x14ac:dyDescent="0.2">
      <c r="A2074" s="45"/>
      <c r="B2074" s="308" t="s">
        <v>1136</v>
      </c>
      <c r="C2074" s="308"/>
      <c r="D2074" s="297"/>
      <c r="E2074" s="297"/>
      <c r="F2074" s="308"/>
      <c r="G2074" s="297"/>
      <c r="H2074" s="297"/>
      <c r="I2074" s="308"/>
      <c r="J2074" s="297"/>
      <c r="K2074" s="297"/>
      <c r="N2074" s="45"/>
      <c r="O2074" s="45"/>
      <c r="P2074" s="45"/>
      <c r="Q2074" s="45"/>
      <c r="R2074" s="45"/>
      <c r="S2074" s="45"/>
      <c r="T2074" s="45"/>
      <c r="U2074" s="45"/>
      <c r="V2074" s="45"/>
      <c r="W2074" s="45"/>
      <c r="X2074" s="45"/>
    </row>
    <row r="2075" spans="1:24" ht="15" customHeight="1" thickBot="1" x14ac:dyDescent="0.25">
      <c r="A2075" s="45"/>
      <c r="B2075" s="304" t="s">
        <v>1233</v>
      </c>
      <c r="C2075" s="304"/>
      <c r="D2075" s="304"/>
      <c r="E2075" s="304"/>
      <c r="F2075" s="304"/>
      <c r="G2075" s="304"/>
      <c r="H2075" s="304"/>
      <c r="I2075" s="304"/>
      <c r="J2075" s="304"/>
      <c r="K2075" s="304"/>
      <c r="N2075" s="45"/>
      <c r="O2075" s="45"/>
      <c r="P2075" s="45"/>
      <c r="Q2075" s="45"/>
      <c r="R2075" s="45"/>
      <c r="S2075" s="45"/>
      <c r="T2075" s="45"/>
      <c r="U2075" s="45"/>
      <c r="V2075" s="45"/>
      <c r="W2075" s="45"/>
      <c r="X2075" s="45"/>
    </row>
    <row r="2076" spans="1:24" ht="15" customHeight="1" thickTop="1" x14ac:dyDescent="0.2">
      <c r="A2076" s="45"/>
      <c r="B2076" s="309"/>
      <c r="C2076" s="309"/>
      <c r="D2076" s="288"/>
      <c r="E2076" s="288"/>
      <c r="F2076" s="314"/>
      <c r="G2076" s="301"/>
      <c r="H2076" s="288"/>
      <c r="I2076" s="309"/>
      <c r="J2076" s="288"/>
      <c r="K2076" s="288"/>
      <c r="N2076" s="45"/>
      <c r="O2076" s="45"/>
      <c r="P2076" s="45"/>
      <c r="Q2076" s="45"/>
      <c r="R2076" s="45"/>
      <c r="S2076" s="45"/>
      <c r="T2076" s="45"/>
      <c r="U2076" s="45"/>
      <c r="V2076" s="45"/>
      <c r="W2076" s="45"/>
      <c r="X2076" s="45"/>
    </row>
    <row r="2077" spans="1:24" ht="15" customHeight="1" thickTop="1" thickBot="1" x14ac:dyDescent="0.25">
      <c r="A2077" s="45"/>
      <c r="B2077" s="329" t="s">
        <v>509</v>
      </c>
      <c r="C2077" s="319" t="s">
        <v>27</v>
      </c>
      <c r="D2077" s="282" t="s">
        <v>28</v>
      </c>
      <c r="E2077" s="282" t="s">
        <v>29</v>
      </c>
      <c r="F2077" s="310" t="s">
        <v>523</v>
      </c>
      <c r="G2077" s="298"/>
      <c r="H2077" s="283" t="s">
        <v>30</v>
      </c>
      <c r="I2077" s="319" t="s">
        <v>31</v>
      </c>
      <c r="J2077" s="284" t="s">
        <v>32</v>
      </c>
      <c r="K2077" s="284" t="s">
        <v>34</v>
      </c>
      <c r="N2077" s="45"/>
      <c r="O2077" s="45"/>
      <c r="P2077" s="45"/>
      <c r="Q2077" s="45"/>
      <c r="R2077" s="45"/>
      <c r="S2077" s="45"/>
      <c r="T2077" s="45"/>
      <c r="U2077" s="45"/>
      <c r="V2077" s="45"/>
      <c r="W2077" s="45"/>
      <c r="X2077" s="45"/>
    </row>
    <row r="2078" spans="1:24" ht="15" customHeight="1" thickTop="1" thickBot="1" x14ac:dyDescent="0.25">
      <c r="A2078" s="45"/>
      <c r="B2078" s="330" t="s">
        <v>524</v>
      </c>
      <c r="C2078" s="343" t="s">
        <v>975</v>
      </c>
      <c r="D2078" s="285" t="s">
        <v>73</v>
      </c>
      <c r="E2078" s="285" t="s">
        <v>646</v>
      </c>
      <c r="F2078" s="311" t="s">
        <v>552</v>
      </c>
      <c r="G2078" s="294"/>
      <c r="H2078" s="286" t="s">
        <v>419</v>
      </c>
      <c r="I2078" s="326">
        <v>1</v>
      </c>
      <c r="J2078" s="287">
        <f>SUM(K2079:K2081)</f>
        <v>4.4596000000000009</v>
      </c>
      <c r="K2078" s="287">
        <f>J2078*I2078</f>
        <v>4.4596000000000009</v>
      </c>
      <c r="N2078" s="45"/>
      <c r="O2078" s="45"/>
      <c r="P2078" s="45"/>
      <c r="Q2078" s="45"/>
      <c r="R2078" s="45"/>
      <c r="S2078" s="45"/>
      <c r="T2078" s="45"/>
      <c r="U2078" s="45"/>
      <c r="V2078" s="45"/>
      <c r="W2078" s="45"/>
      <c r="X2078" s="45"/>
    </row>
    <row r="2079" spans="1:24" ht="15" customHeight="1" thickTop="1" thickBot="1" x14ac:dyDescent="0.25">
      <c r="A2079" s="45"/>
      <c r="B2079" s="331" t="s">
        <v>535</v>
      </c>
      <c r="C2079" s="344">
        <v>88264</v>
      </c>
      <c r="D2079" s="271" t="s">
        <v>50</v>
      </c>
      <c r="E2079" s="271" t="s">
        <v>541</v>
      </c>
      <c r="F2079" s="312" t="s">
        <v>2641</v>
      </c>
      <c r="G2079" s="293"/>
      <c r="H2079" s="272" t="s">
        <v>533</v>
      </c>
      <c r="I2079" s="321">
        <v>0.108</v>
      </c>
      <c r="J2079" s="302">
        <f>VLOOKUP(C2079,COMPOSICAO!A:D,4,0)</f>
        <v>38.700000000000003</v>
      </c>
      <c r="K2079" s="289">
        <f>SUM(I2079*J2079)</f>
        <v>4.1796000000000006</v>
      </c>
      <c r="N2079" s="45"/>
      <c r="O2079" s="45"/>
      <c r="P2079" s="45"/>
      <c r="Q2079" s="45"/>
      <c r="R2079" s="45"/>
      <c r="S2079" s="45"/>
      <c r="T2079" s="45"/>
      <c r="U2079" s="45"/>
      <c r="V2079" s="45"/>
      <c r="W2079" s="45"/>
      <c r="X2079" s="45"/>
    </row>
    <row r="2080" spans="1:24" ht="15" customHeight="1" thickTop="1" thickBot="1" x14ac:dyDescent="0.25">
      <c r="A2080" s="45"/>
      <c r="B2080" s="332" t="s">
        <v>525</v>
      </c>
      <c r="C2080" s="345">
        <v>49818</v>
      </c>
      <c r="D2080" s="274" t="s">
        <v>299</v>
      </c>
      <c r="E2080" s="274" t="s">
        <v>1121</v>
      </c>
      <c r="F2080" s="313" t="s">
        <v>1096</v>
      </c>
      <c r="G2080" s="295"/>
      <c r="H2080" s="275" t="s">
        <v>52</v>
      </c>
      <c r="I2080" s="322">
        <v>1</v>
      </c>
      <c r="J2080" s="290"/>
      <c r="K2080" s="289">
        <f>SUM(I2080*J2080)</f>
        <v>0</v>
      </c>
      <c r="N2080" s="45"/>
      <c r="O2080" s="45"/>
      <c r="P2080" s="45"/>
      <c r="Q2080" s="45"/>
      <c r="R2080" s="45"/>
      <c r="S2080" s="45"/>
      <c r="T2080" s="45"/>
      <c r="U2080" s="45"/>
      <c r="V2080" s="45"/>
      <c r="W2080" s="45"/>
      <c r="X2080" s="45"/>
    </row>
    <row r="2081" spans="1:24" ht="15" customHeight="1" thickTop="1" thickBot="1" x14ac:dyDescent="0.25">
      <c r="A2081" s="45"/>
      <c r="B2081" s="332" t="s">
        <v>525</v>
      </c>
      <c r="C2081" s="345">
        <v>6555</v>
      </c>
      <c r="D2081" s="274" t="s">
        <v>299</v>
      </c>
      <c r="E2081" s="274" t="s">
        <v>1122</v>
      </c>
      <c r="F2081" s="313" t="s">
        <v>1096</v>
      </c>
      <c r="G2081" s="295"/>
      <c r="H2081" s="275" t="s">
        <v>52</v>
      </c>
      <c r="I2081" s="322">
        <v>1</v>
      </c>
      <c r="J2081" s="290">
        <v>0.28000000000000003</v>
      </c>
      <c r="K2081" s="290">
        <f>SUM(J2081*I2081)</f>
        <v>0.28000000000000003</v>
      </c>
      <c r="N2081" s="45"/>
      <c r="O2081" s="45"/>
      <c r="P2081" s="45"/>
      <c r="Q2081" s="45"/>
      <c r="R2081" s="45"/>
      <c r="S2081" s="45"/>
      <c r="T2081" s="45"/>
      <c r="U2081" s="45"/>
      <c r="V2081" s="45"/>
      <c r="W2081" s="45"/>
      <c r="X2081" s="45"/>
    </row>
    <row r="2082" spans="1:24" ht="15" customHeight="1" thickTop="1" thickBot="1" x14ac:dyDescent="0.25">
      <c r="A2082" s="45"/>
      <c r="B2082" s="307"/>
      <c r="C2082" s="307"/>
      <c r="D2082" s="291"/>
      <c r="E2082" s="291"/>
      <c r="F2082" s="304" t="s">
        <v>527</v>
      </c>
      <c r="G2082" s="300"/>
      <c r="H2082" s="291" t="s">
        <v>528</v>
      </c>
      <c r="I2082" s="323">
        <v>0</v>
      </c>
      <c r="J2082" s="291" t="s">
        <v>529</v>
      </c>
      <c r="K2082" s="292"/>
      <c r="N2082" s="45"/>
      <c r="O2082" s="45"/>
      <c r="P2082" s="45"/>
      <c r="Q2082" s="45"/>
      <c r="R2082" s="45"/>
      <c r="S2082" s="45"/>
      <c r="T2082" s="45"/>
      <c r="U2082" s="45"/>
      <c r="V2082" s="45"/>
      <c r="W2082" s="45"/>
      <c r="X2082" s="45"/>
    </row>
    <row r="2083" spans="1:24" ht="15" customHeight="1" thickTop="1" thickBot="1" x14ac:dyDescent="0.25">
      <c r="A2083" s="45"/>
      <c r="B2083" s="307"/>
      <c r="C2083" s="307"/>
      <c r="D2083" s="291"/>
      <c r="E2083" s="291"/>
      <c r="F2083" s="304" t="s">
        <v>530</v>
      </c>
      <c r="G2083" s="300"/>
      <c r="H2083" s="291"/>
      <c r="I2083" s="304" t="s">
        <v>531</v>
      </c>
      <c r="J2083" s="296"/>
      <c r="K2083" s="292"/>
      <c r="N2083" s="45"/>
      <c r="O2083" s="45"/>
      <c r="P2083" s="45"/>
      <c r="Q2083" s="45"/>
      <c r="R2083" s="45"/>
      <c r="S2083" s="45"/>
      <c r="T2083" s="45"/>
      <c r="U2083" s="45"/>
      <c r="V2083" s="45"/>
      <c r="W2083" s="45"/>
      <c r="X2083" s="45"/>
    </row>
    <row r="2084" spans="1:24" ht="15" customHeight="1" x14ac:dyDescent="0.2">
      <c r="A2084" s="45"/>
      <c r="B2084" s="308" t="s">
        <v>1136</v>
      </c>
      <c r="C2084" s="308"/>
      <c r="D2084" s="297"/>
      <c r="E2084" s="297"/>
      <c r="F2084" s="308"/>
      <c r="G2084" s="297"/>
      <c r="H2084" s="297"/>
      <c r="I2084" s="308"/>
      <c r="J2084" s="297"/>
      <c r="K2084" s="297"/>
      <c r="N2084" s="45"/>
      <c r="O2084" s="45"/>
      <c r="P2084" s="45"/>
      <c r="Q2084" s="45"/>
      <c r="R2084" s="45"/>
      <c r="S2084" s="45"/>
      <c r="T2084" s="45"/>
      <c r="U2084" s="45"/>
      <c r="V2084" s="45"/>
      <c r="W2084" s="45"/>
      <c r="X2084" s="45"/>
    </row>
    <row r="2085" spans="1:24" ht="15" customHeight="1" thickBot="1" x14ac:dyDescent="0.25">
      <c r="A2085" s="45"/>
      <c r="B2085" s="304" t="s">
        <v>1191</v>
      </c>
      <c r="C2085" s="304"/>
      <c r="D2085" s="304"/>
      <c r="E2085" s="304"/>
      <c r="F2085" s="304"/>
      <c r="G2085" s="304"/>
      <c r="H2085" s="304"/>
      <c r="I2085" s="304"/>
      <c r="J2085" s="304"/>
      <c r="K2085" s="304"/>
      <c r="N2085" s="45"/>
      <c r="O2085" s="45"/>
      <c r="P2085" s="45"/>
      <c r="Q2085" s="45"/>
      <c r="R2085" s="45"/>
      <c r="S2085" s="45"/>
      <c r="T2085" s="45"/>
      <c r="U2085" s="45"/>
      <c r="V2085" s="45"/>
      <c r="W2085" s="45"/>
      <c r="X2085" s="45"/>
    </row>
    <row r="2086" spans="1:24" ht="15" customHeight="1" thickTop="1" x14ac:dyDescent="0.2">
      <c r="A2086" s="45"/>
      <c r="B2086" s="309"/>
      <c r="C2086" s="309"/>
      <c r="D2086" s="288"/>
      <c r="E2086" s="288"/>
      <c r="F2086" s="314"/>
      <c r="G2086" s="301"/>
      <c r="H2086" s="288"/>
      <c r="I2086" s="309"/>
      <c r="J2086" s="288"/>
      <c r="K2086" s="288"/>
      <c r="N2086" s="45"/>
      <c r="O2086" s="45"/>
      <c r="P2086" s="45"/>
      <c r="Q2086" s="45"/>
      <c r="R2086" s="45"/>
      <c r="S2086" s="45"/>
      <c r="T2086" s="45"/>
      <c r="U2086" s="45"/>
      <c r="V2086" s="45"/>
      <c r="W2086" s="45"/>
      <c r="X2086" s="45"/>
    </row>
    <row r="2087" spans="1:24" ht="15" customHeight="1" thickTop="1" thickBot="1" x14ac:dyDescent="0.25">
      <c r="A2087" s="45"/>
      <c r="B2087" s="329" t="s">
        <v>2308</v>
      </c>
      <c r="C2087" s="319" t="s">
        <v>27</v>
      </c>
      <c r="D2087" s="282" t="s">
        <v>28</v>
      </c>
      <c r="E2087" s="282" t="s">
        <v>29</v>
      </c>
      <c r="F2087" s="310" t="s">
        <v>523</v>
      </c>
      <c r="G2087" s="298"/>
      <c r="H2087" s="283" t="s">
        <v>30</v>
      </c>
      <c r="I2087" s="310" t="s">
        <v>31</v>
      </c>
      <c r="J2087" s="298" t="s">
        <v>32</v>
      </c>
      <c r="K2087" s="284" t="s">
        <v>34</v>
      </c>
      <c r="N2087" s="45"/>
      <c r="O2087" s="45"/>
      <c r="P2087" s="45"/>
      <c r="Q2087" s="45"/>
      <c r="R2087" s="45"/>
      <c r="S2087" s="45"/>
      <c r="T2087" s="45"/>
      <c r="U2087" s="45"/>
      <c r="V2087" s="45"/>
      <c r="W2087" s="45"/>
      <c r="X2087" s="45"/>
    </row>
    <row r="2088" spans="1:24" ht="15" customHeight="1" thickTop="1" thickBot="1" x14ac:dyDescent="0.25">
      <c r="A2088" s="45"/>
      <c r="B2088" s="330" t="s">
        <v>524</v>
      </c>
      <c r="C2088" s="343" t="s">
        <v>1737</v>
      </c>
      <c r="D2088" s="285" t="s">
        <v>73</v>
      </c>
      <c r="E2088" s="285" t="s">
        <v>2384</v>
      </c>
      <c r="F2088" s="311" t="s">
        <v>637</v>
      </c>
      <c r="G2088" s="294"/>
      <c r="H2088" s="286" t="s">
        <v>52</v>
      </c>
      <c r="I2088" s="320">
        <v>1</v>
      </c>
      <c r="J2088" s="287">
        <f>SUM(K2089:K2091)</f>
        <v>30.042000000000002</v>
      </c>
      <c r="K2088" s="287">
        <f>J2088*I2088</f>
        <v>30.042000000000002</v>
      </c>
      <c r="N2088" s="45"/>
      <c r="O2088" s="45"/>
      <c r="P2088" s="45"/>
      <c r="Q2088" s="45"/>
      <c r="R2088" s="45"/>
      <c r="S2088" s="45"/>
      <c r="T2088" s="45"/>
      <c r="U2088" s="45"/>
      <c r="V2088" s="45"/>
      <c r="W2088" s="45"/>
      <c r="X2088" s="45"/>
    </row>
    <row r="2089" spans="1:24" ht="15" customHeight="1" thickTop="1" thickBot="1" x14ac:dyDescent="0.25">
      <c r="A2089" s="45"/>
      <c r="B2089" s="331" t="s">
        <v>535</v>
      </c>
      <c r="C2089" s="344">
        <v>88316</v>
      </c>
      <c r="D2089" s="271" t="s">
        <v>50</v>
      </c>
      <c r="E2089" s="271" t="s">
        <v>543</v>
      </c>
      <c r="F2089" s="312" t="s">
        <v>2641</v>
      </c>
      <c r="G2089" s="293"/>
      <c r="H2089" s="272" t="s">
        <v>533</v>
      </c>
      <c r="I2089" s="321">
        <v>0.2</v>
      </c>
      <c r="J2089" s="302">
        <f>VLOOKUP(C2089,COMPOSICAO!A:D,4,0)</f>
        <v>30.51</v>
      </c>
      <c r="K2089" s="289">
        <f>SUM(I2089*J2089)</f>
        <v>6.1020000000000003</v>
      </c>
      <c r="N2089" s="45"/>
      <c r="O2089" s="45"/>
      <c r="P2089" s="45"/>
      <c r="Q2089" s="45"/>
      <c r="R2089" s="45"/>
      <c r="S2089" s="45"/>
      <c r="T2089" s="45"/>
      <c r="U2089" s="45"/>
      <c r="V2089" s="45"/>
      <c r="W2089" s="45"/>
      <c r="X2089" s="45"/>
    </row>
    <row r="2090" spans="1:24" ht="15" customHeight="1" thickTop="1" thickBot="1" x14ac:dyDescent="0.25">
      <c r="A2090" s="45"/>
      <c r="B2090" s="331" t="s">
        <v>535</v>
      </c>
      <c r="C2090" s="344">
        <v>88264</v>
      </c>
      <c r="D2090" s="271" t="s">
        <v>50</v>
      </c>
      <c r="E2090" s="271" t="s">
        <v>541</v>
      </c>
      <c r="F2090" s="312" t="s">
        <v>2641</v>
      </c>
      <c r="G2090" s="293"/>
      <c r="H2090" s="272" t="s">
        <v>533</v>
      </c>
      <c r="I2090" s="321">
        <v>0.2</v>
      </c>
      <c r="J2090" s="302">
        <f>VLOOKUP(C2090,COMPOSICAO!A:D,4,0)</f>
        <v>38.700000000000003</v>
      </c>
      <c r="K2090" s="289">
        <f>SUM(I2090*J2090)</f>
        <v>7.7400000000000011</v>
      </c>
      <c r="N2090" s="45"/>
      <c r="O2090" s="45"/>
      <c r="P2090" s="45"/>
      <c r="Q2090" s="45"/>
      <c r="R2090" s="45"/>
      <c r="S2090" s="45"/>
      <c r="T2090" s="45"/>
      <c r="U2090" s="45"/>
      <c r="V2090" s="45"/>
      <c r="W2090" s="45"/>
      <c r="X2090" s="45"/>
    </row>
    <row r="2091" spans="1:24" ht="15" customHeight="1" thickTop="1" thickBot="1" x14ac:dyDescent="0.25">
      <c r="A2091" s="45"/>
      <c r="B2091" s="332" t="s">
        <v>525</v>
      </c>
      <c r="C2091" s="345">
        <v>3997</v>
      </c>
      <c r="D2091" s="274" t="s">
        <v>42</v>
      </c>
      <c r="E2091" s="274" t="s">
        <v>1923</v>
      </c>
      <c r="F2091" s="313" t="s">
        <v>1096</v>
      </c>
      <c r="G2091" s="295"/>
      <c r="H2091" s="275" t="s">
        <v>231</v>
      </c>
      <c r="I2091" s="322">
        <v>1</v>
      </c>
      <c r="J2091" s="290">
        <v>16.2</v>
      </c>
      <c r="K2091" s="290">
        <f>SUM(J2091*I2091)</f>
        <v>16.2</v>
      </c>
      <c r="N2091" s="45"/>
      <c r="O2091" s="45"/>
      <c r="P2091" s="45"/>
      <c r="Q2091" s="45"/>
      <c r="R2091" s="45"/>
      <c r="S2091" s="45"/>
      <c r="T2091" s="45"/>
      <c r="U2091" s="45"/>
      <c r="V2091" s="45"/>
      <c r="W2091" s="45"/>
      <c r="X2091" s="45"/>
    </row>
    <row r="2092" spans="1:24" ht="15" customHeight="1" thickTop="1" thickBot="1" x14ac:dyDescent="0.25">
      <c r="A2092" s="45"/>
      <c r="B2092" s="307"/>
      <c r="C2092" s="307"/>
      <c r="D2092" s="291"/>
      <c r="E2092" s="291"/>
      <c r="F2092" s="304" t="s">
        <v>527</v>
      </c>
      <c r="G2092" s="300"/>
      <c r="H2092" s="291" t="s">
        <v>528</v>
      </c>
      <c r="I2092" s="323">
        <v>0</v>
      </c>
      <c r="J2092" s="291" t="s">
        <v>529</v>
      </c>
      <c r="K2092" s="292"/>
      <c r="N2092" s="45"/>
      <c r="O2092" s="45"/>
      <c r="P2092" s="45"/>
      <c r="Q2092" s="45"/>
      <c r="R2092" s="45"/>
      <c r="S2092" s="45"/>
      <c r="T2092" s="45"/>
      <c r="U2092" s="45"/>
      <c r="V2092" s="45"/>
      <c r="W2092" s="45"/>
      <c r="X2092" s="45"/>
    </row>
    <row r="2093" spans="1:24" ht="15" customHeight="1" thickTop="1" thickBot="1" x14ac:dyDescent="0.25">
      <c r="A2093" s="45"/>
      <c r="B2093" s="307"/>
      <c r="C2093" s="307"/>
      <c r="D2093" s="291"/>
      <c r="E2093" s="291"/>
      <c r="F2093" s="304" t="s">
        <v>530</v>
      </c>
      <c r="G2093" s="300"/>
      <c r="H2093" s="291"/>
      <c r="I2093" s="304" t="s">
        <v>531</v>
      </c>
      <c r="J2093" s="296"/>
      <c r="K2093" s="292"/>
      <c r="N2093" s="45"/>
      <c r="O2093" s="45"/>
      <c r="P2093" s="45"/>
      <c r="Q2093" s="45"/>
      <c r="R2093" s="45"/>
      <c r="S2093" s="45"/>
      <c r="T2093" s="45"/>
      <c r="U2093" s="45"/>
      <c r="V2093" s="45"/>
      <c r="W2093" s="45"/>
      <c r="X2093" s="45"/>
    </row>
    <row r="2094" spans="1:24" ht="15" customHeight="1" x14ac:dyDescent="0.2">
      <c r="A2094" s="45"/>
      <c r="B2094" s="308" t="s">
        <v>1136</v>
      </c>
      <c r="C2094" s="308"/>
      <c r="D2094" s="297"/>
      <c r="E2094" s="297"/>
      <c r="F2094" s="308"/>
      <c r="G2094" s="297"/>
      <c r="H2094" s="297"/>
      <c r="I2094" s="308"/>
      <c r="J2094" s="297"/>
      <c r="K2094" s="297"/>
      <c r="N2094" s="45"/>
      <c r="O2094" s="45"/>
      <c r="P2094" s="45"/>
      <c r="Q2094" s="45"/>
      <c r="R2094" s="45"/>
      <c r="S2094" s="45"/>
      <c r="T2094" s="45"/>
      <c r="U2094" s="45"/>
      <c r="V2094" s="45"/>
      <c r="W2094" s="45"/>
      <c r="X2094" s="45"/>
    </row>
    <row r="2095" spans="1:24" ht="15" customHeight="1" thickBot="1" x14ac:dyDescent="0.25">
      <c r="A2095" s="45"/>
      <c r="B2095" s="304" t="s">
        <v>1924</v>
      </c>
      <c r="C2095" s="304"/>
      <c r="D2095" s="304"/>
      <c r="E2095" s="304"/>
      <c r="F2095" s="304"/>
      <c r="G2095" s="304"/>
      <c r="H2095" s="304"/>
      <c r="I2095" s="304"/>
      <c r="J2095" s="304"/>
      <c r="K2095" s="304"/>
      <c r="N2095" s="45"/>
      <c r="O2095" s="45"/>
      <c r="P2095" s="45"/>
      <c r="Q2095" s="45"/>
      <c r="R2095" s="45"/>
      <c r="S2095" s="45"/>
      <c r="T2095" s="45"/>
      <c r="U2095" s="45"/>
      <c r="V2095" s="45"/>
      <c r="W2095" s="45"/>
      <c r="X2095" s="45"/>
    </row>
    <row r="2096" spans="1:24" ht="15" customHeight="1" thickTop="1" x14ac:dyDescent="0.2">
      <c r="A2096" s="45"/>
      <c r="B2096" s="309"/>
      <c r="C2096" s="309"/>
      <c r="D2096" s="288"/>
      <c r="E2096" s="288"/>
      <c r="F2096" s="309"/>
      <c r="G2096" s="288"/>
      <c r="H2096" s="288"/>
      <c r="I2096" s="314"/>
      <c r="J2096" s="301"/>
      <c r="K2096" s="288"/>
      <c r="N2096" s="45"/>
      <c r="O2096" s="45"/>
      <c r="P2096" s="45"/>
      <c r="Q2096" s="45"/>
      <c r="R2096" s="45"/>
      <c r="S2096" s="45"/>
      <c r="T2096" s="45"/>
      <c r="U2096" s="45"/>
      <c r="V2096" s="45"/>
      <c r="W2096" s="45"/>
      <c r="X2096" s="45"/>
    </row>
    <row r="2097" spans="1:24" ht="15" customHeight="1" thickTop="1" thickBot="1" x14ac:dyDescent="0.25">
      <c r="A2097" s="45"/>
      <c r="B2097" s="329" t="s">
        <v>2309</v>
      </c>
      <c r="C2097" s="319" t="s">
        <v>27</v>
      </c>
      <c r="D2097" s="282" t="s">
        <v>28</v>
      </c>
      <c r="E2097" s="282" t="s">
        <v>29</v>
      </c>
      <c r="F2097" s="310" t="s">
        <v>523</v>
      </c>
      <c r="G2097" s="298"/>
      <c r="H2097" s="283" t="s">
        <v>30</v>
      </c>
      <c r="I2097" s="319" t="s">
        <v>31</v>
      </c>
      <c r="J2097" s="284" t="s">
        <v>32</v>
      </c>
      <c r="K2097" s="284" t="s">
        <v>34</v>
      </c>
      <c r="N2097" s="45"/>
      <c r="O2097" s="45"/>
      <c r="P2097" s="45"/>
      <c r="Q2097" s="45"/>
      <c r="R2097" s="45"/>
      <c r="S2097" s="45"/>
      <c r="T2097" s="45"/>
      <c r="U2097" s="45"/>
      <c r="V2097" s="45"/>
      <c r="W2097" s="45"/>
      <c r="X2097" s="45"/>
    </row>
    <row r="2098" spans="1:24" ht="15" customHeight="1" thickTop="1" thickBot="1" x14ac:dyDescent="0.25">
      <c r="A2098" s="45"/>
      <c r="B2098" s="330" t="s">
        <v>524</v>
      </c>
      <c r="C2098" s="343" t="s">
        <v>1738</v>
      </c>
      <c r="D2098" s="285" t="s">
        <v>73</v>
      </c>
      <c r="E2098" s="285" t="s">
        <v>2385</v>
      </c>
      <c r="F2098" s="311" t="s">
        <v>637</v>
      </c>
      <c r="G2098" s="294"/>
      <c r="H2098" s="286" t="s">
        <v>83</v>
      </c>
      <c r="I2098" s="320">
        <v>1</v>
      </c>
      <c r="J2098" s="287">
        <f>SUM(K2099:K2101)</f>
        <v>42.254000000000005</v>
      </c>
      <c r="K2098" s="287">
        <f>J2098*I2098</f>
        <v>42.254000000000005</v>
      </c>
      <c r="N2098" s="45"/>
      <c r="O2098" s="45"/>
      <c r="P2098" s="45"/>
      <c r="Q2098" s="45"/>
      <c r="R2098" s="45"/>
      <c r="S2098" s="45"/>
      <c r="T2098" s="45"/>
      <c r="U2098" s="45"/>
      <c r="V2098" s="45"/>
      <c r="W2098" s="45"/>
      <c r="X2098" s="45"/>
    </row>
    <row r="2099" spans="1:24" ht="15" customHeight="1" thickTop="1" thickBot="1" x14ac:dyDescent="0.25">
      <c r="A2099" s="45"/>
      <c r="B2099" s="331" t="s">
        <v>535</v>
      </c>
      <c r="C2099" s="344">
        <v>88264</v>
      </c>
      <c r="D2099" s="271" t="s">
        <v>50</v>
      </c>
      <c r="E2099" s="271" t="s">
        <v>541</v>
      </c>
      <c r="F2099" s="312" t="s">
        <v>2641</v>
      </c>
      <c r="G2099" s="293"/>
      <c r="H2099" s="272" t="s">
        <v>533</v>
      </c>
      <c r="I2099" s="321">
        <v>0.4</v>
      </c>
      <c r="J2099" s="302">
        <f>VLOOKUP(C2099,COMPOSICAO!A:D,4,0)</f>
        <v>38.700000000000003</v>
      </c>
      <c r="K2099" s="289">
        <f>SUM(I2099*J2099)</f>
        <v>15.480000000000002</v>
      </c>
      <c r="N2099" s="45"/>
      <c r="O2099" s="45"/>
      <c r="P2099" s="45"/>
      <c r="Q2099" s="45"/>
      <c r="R2099" s="45"/>
      <c r="S2099" s="45"/>
      <c r="T2099" s="45"/>
      <c r="U2099" s="45"/>
      <c r="V2099" s="45"/>
      <c r="W2099" s="45"/>
      <c r="X2099" s="45"/>
    </row>
    <row r="2100" spans="1:24" ht="15" customHeight="1" thickTop="1" thickBot="1" x14ac:dyDescent="0.25">
      <c r="A2100" s="45"/>
      <c r="B2100" s="331" t="s">
        <v>535</v>
      </c>
      <c r="C2100" s="344">
        <v>88316</v>
      </c>
      <c r="D2100" s="271" t="s">
        <v>50</v>
      </c>
      <c r="E2100" s="271" t="s">
        <v>543</v>
      </c>
      <c r="F2100" s="312" t="s">
        <v>2641</v>
      </c>
      <c r="G2100" s="293"/>
      <c r="H2100" s="272" t="s">
        <v>533</v>
      </c>
      <c r="I2100" s="321">
        <v>0.4</v>
      </c>
      <c r="J2100" s="302">
        <f>VLOOKUP(C2100,COMPOSICAO!A:D,4,0)</f>
        <v>30.51</v>
      </c>
      <c r="K2100" s="289">
        <f>SUM(I2100*J2100)</f>
        <v>12.204000000000001</v>
      </c>
      <c r="N2100" s="45"/>
      <c r="O2100" s="45"/>
      <c r="P2100" s="45"/>
      <c r="Q2100" s="45"/>
      <c r="R2100" s="45"/>
      <c r="S2100" s="45"/>
      <c r="T2100" s="45"/>
      <c r="U2100" s="45"/>
      <c r="V2100" s="45"/>
      <c r="W2100" s="45"/>
      <c r="X2100" s="45"/>
    </row>
    <row r="2101" spans="1:24" ht="15" customHeight="1" thickTop="1" thickBot="1" x14ac:dyDescent="0.25">
      <c r="A2101" s="45"/>
      <c r="B2101" s="332" t="s">
        <v>525</v>
      </c>
      <c r="C2101" s="345">
        <v>860</v>
      </c>
      <c r="D2101" s="274" t="s">
        <v>42</v>
      </c>
      <c r="E2101" s="274" t="s">
        <v>1925</v>
      </c>
      <c r="F2101" s="313" t="s">
        <v>1096</v>
      </c>
      <c r="G2101" s="295"/>
      <c r="H2101" s="275" t="s">
        <v>265</v>
      </c>
      <c r="I2101" s="322">
        <v>1</v>
      </c>
      <c r="J2101" s="290">
        <v>14.57</v>
      </c>
      <c r="K2101" s="290">
        <f>SUM(J2101*I2101)</f>
        <v>14.57</v>
      </c>
      <c r="N2101" s="45"/>
      <c r="O2101" s="45"/>
      <c r="P2101" s="45"/>
      <c r="Q2101" s="45"/>
      <c r="R2101" s="45"/>
      <c r="S2101" s="45"/>
      <c r="T2101" s="45"/>
      <c r="U2101" s="45"/>
      <c r="V2101" s="45"/>
      <c r="W2101" s="45"/>
      <c r="X2101" s="45"/>
    </row>
    <row r="2102" spans="1:24" ht="15" customHeight="1" thickTop="1" thickBot="1" x14ac:dyDescent="0.25">
      <c r="A2102" s="45"/>
      <c r="B2102" s="307"/>
      <c r="C2102" s="307"/>
      <c r="D2102" s="291"/>
      <c r="E2102" s="291"/>
      <c r="F2102" s="304" t="s">
        <v>527</v>
      </c>
      <c r="G2102" s="300"/>
      <c r="H2102" s="291" t="s">
        <v>528</v>
      </c>
      <c r="I2102" s="323">
        <v>0</v>
      </c>
      <c r="J2102" s="291" t="s">
        <v>529</v>
      </c>
      <c r="K2102" s="292"/>
      <c r="N2102" s="45"/>
      <c r="O2102" s="45"/>
      <c r="P2102" s="45"/>
      <c r="Q2102" s="45"/>
      <c r="R2102" s="45"/>
      <c r="S2102" s="45"/>
      <c r="T2102" s="45"/>
      <c r="U2102" s="45"/>
      <c r="V2102" s="45"/>
      <c r="W2102" s="45"/>
      <c r="X2102" s="45"/>
    </row>
    <row r="2103" spans="1:24" ht="15" customHeight="1" thickTop="1" thickBot="1" x14ac:dyDescent="0.25">
      <c r="A2103" s="45"/>
      <c r="B2103" s="307"/>
      <c r="C2103" s="307"/>
      <c r="D2103" s="291"/>
      <c r="E2103" s="291"/>
      <c r="F2103" s="304" t="s">
        <v>530</v>
      </c>
      <c r="G2103" s="300"/>
      <c r="H2103" s="291"/>
      <c r="I2103" s="304" t="s">
        <v>531</v>
      </c>
      <c r="J2103" s="296"/>
      <c r="K2103" s="292"/>
      <c r="N2103" s="45"/>
      <c r="O2103" s="45"/>
      <c r="P2103" s="45"/>
      <c r="Q2103" s="45"/>
      <c r="R2103" s="45"/>
      <c r="S2103" s="45"/>
      <c r="T2103" s="45"/>
      <c r="U2103" s="45"/>
      <c r="V2103" s="45"/>
      <c r="W2103" s="45"/>
      <c r="X2103" s="45"/>
    </row>
    <row r="2104" spans="1:24" ht="15" customHeight="1" x14ac:dyDescent="0.2">
      <c r="A2104" s="45"/>
      <c r="B2104" s="308" t="s">
        <v>1136</v>
      </c>
      <c r="C2104" s="308"/>
      <c r="D2104" s="297"/>
      <c r="E2104" s="297"/>
      <c r="F2104" s="308"/>
      <c r="G2104" s="297"/>
      <c r="H2104" s="297"/>
      <c r="I2104" s="308"/>
      <c r="J2104" s="297"/>
      <c r="K2104" s="297"/>
      <c r="N2104" s="45"/>
      <c r="O2104" s="45"/>
      <c r="P2104" s="45"/>
      <c r="Q2104" s="45"/>
      <c r="R2104" s="45"/>
      <c r="S2104" s="45"/>
      <c r="T2104" s="45"/>
      <c r="U2104" s="45"/>
      <c r="V2104" s="45"/>
      <c r="W2104" s="45"/>
      <c r="X2104" s="45"/>
    </row>
    <row r="2105" spans="1:24" ht="15" customHeight="1" thickBot="1" x14ac:dyDescent="0.25">
      <c r="A2105" s="45"/>
      <c r="B2105" s="304" t="s">
        <v>1926</v>
      </c>
      <c r="C2105" s="304"/>
      <c r="D2105" s="304"/>
      <c r="E2105" s="304"/>
      <c r="F2105" s="304"/>
      <c r="G2105" s="304"/>
      <c r="H2105" s="304"/>
      <c r="I2105" s="304"/>
      <c r="J2105" s="304"/>
      <c r="K2105" s="304"/>
      <c r="N2105" s="45"/>
      <c r="O2105" s="45"/>
      <c r="P2105" s="45"/>
      <c r="Q2105" s="45"/>
      <c r="R2105" s="45"/>
      <c r="S2105" s="45"/>
      <c r="T2105" s="45"/>
      <c r="U2105" s="45"/>
      <c r="V2105" s="45"/>
      <c r="W2105" s="45"/>
      <c r="X2105" s="45"/>
    </row>
    <row r="2106" spans="1:24" ht="15" customHeight="1" thickTop="1" x14ac:dyDescent="0.2">
      <c r="A2106" s="45"/>
      <c r="B2106" s="309"/>
      <c r="C2106" s="309"/>
      <c r="D2106" s="288"/>
      <c r="E2106" s="288"/>
      <c r="F2106" s="309"/>
      <c r="G2106" s="288"/>
      <c r="H2106" s="288"/>
      <c r="I2106" s="314"/>
      <c r="J2106" s="301"/>
      <c r="K2106" s="288"/>
      <c r="N2106" s="45"/>
      <c r="O2106" s="45"/>
      <c r="P2106" s="45"/>
      <c r="Q2106" s="45"/>
      <c r="R2106" s="45"/>
      <c r="S2106" s="45"/>
      <c r="T2106" s="45"/>
      <c r="U2106" s="45"/>
      <c r="V2106" s="45"/>
      <c r="W2106" s="45"/>
      <c r="X2106" s="45"/>
    </row>
    <row r="2107" spans="1:24" ht="15" customHeight="1" thickTop="1" thickBot="1" x14ac:dyDescent="0.25">
      <c r="A2107" s="45"/>
      <c r="B2107" s="329" t="s">
        <v>2310</v>
      </c>
      <c r="C2107" s="319" t="s">
        <v>27</v>
      </c>
      <c r="D2107" s="282" t="s">
        <v>28</v>
      </c>
      <c r="E2107" s="282" t="s">
        <v>29</v>
      </c>
      <c r="F2107" s="310" t="s">
        <v>523</v>
      </c>
      <c r="G2107" s="298"/>
      <c r="H2107" s="283" t="s">
        <v>30</v>
      </c>
      <c r="I2107" s="310" t="s">
        <v>31</v>
      </c>
      <c r="J2107" s="298" t="s">
        <v>32</v>
      </c>
      <c r="K2107" s="284" t="s">
        <v>34</v>
      </c>
      <c r="N2107" s="45"/>
      <c r="O2107" s="45"/>
      <c r="P2107" s="45"/>
      <c r="Q2107" s="45"/>
      <c r="R2107" s="45"/>
      <c r="S2107" s="45"/>
      <c r="T2107" s="45"/>
      <c r="U2107" s="45"/>
      <c r="V2107" s="45"/>
      <c r="W2107" s="45"/>
      <c r="X2107" s="45"/>
    </row>
    <row r="2108" spans="1:24" ht="15" customHeight="1" thickTop="1" thickBot="1" x14ac:dyDescent="0.25">
      <c r="A2108" s="45"/>
      <c r="B2108" s="330" t="s">
        <v>524</v>
      </c>
      <c r="C2108" s="343" t="s">
        <v>1739</v>
      </c>
      <c r="D2108" s="285" t="s">
        <v>73</v>
      </c>
      <c r="E2108" s="285" t="s">
        <v>2386</v>
      </c>
      <c r="F2108" s="311" t="s">
        <v>637</v>
      </c>
      <c r="G2108" s="294"/>
      <c r="H2108" s="286" t="s">
        <v>52</v>
      </c>
      <c r="I2108" s="320">
        <v>1</v>
      </c>
      <c r="J2108" s="287">
        <f>SUM(K2109:K2111)</f>
        <v>20.122000000000003</v>
      </c>
      <c r="K2108" s="287">
        <f>J2108*I2108</f>
        <v>20.122000000000003</v>
      </c>
      <c r="N2108" s="45"/>
      <c r="O2108" s="45"/>
      <c r="P2108" s="45"/>
      <c r="Q2108" s="45"/>
      <c r="R2108" s="45"/>
      <c r="S2108" s="45"/>
      <c r="T2108" s="45"/>
      <c r="U2108" s="45"/>
      <c r="V2108" s="45"/>
      <c r="W2108" s="45"/>
      <c r="X2108" s="45"/>
    </row>
    <row r="2109" spans="1:24" ht="15" customHeight="1" thickTop="1" thickBot="1" x14ac:dyDescent="0.25">
      <c r="A2109" s="45"/>
      <c r="B2109" s="331" t="s">
        <v>535</v>
      </c>
      <c r="C2109" s="344">
        <v>88264</v>
      </c>
      <c r="D2109" s="271" t="s">
        <v>50</v>
      </c>
      <c r="E2109" s="271" t="s">
        <v>541</v>
      </c>
      <c r="F2109" s="312" t="s">
        <v>2641</v>
      </c>
      <c r="G2109" s="293"/>
      <c r="H2109" s="272" t="s">
        <v>533</v>
      </c>
      <c r="I2109" s="321">
        <v>0.2</v>
      </c>
      <c r="J2109" s="302">
        <f>VLOOKUP(C2109,COMPOSICAO!A:D,4,0)</f>
        <v>38.700000000000003</v>
      </c>
      <c r="K2109" s="289">
        <f>SUM(I2109*J2109)</f>
        <v>7.7400000000000011</v>
      </c>
      <c r="N2109" s="45"/>
      <c r="O2109" s="45"/>
      <c r="P2109" s="45"/>
      <c r="Q2109" s="45"/>
      <c r="R2109" s="45"/>
      <c r="S2109" s="45"/>
      <c r="T2109" s="45"/>
      <c r="U2109" s="45"/>
      <c r="V2109" s="45"/>
      <c r="W2109" s="45"/>
      <c r="X2109" s="45"/>
    </row>
    <row r="2110" spans="1:24" ht="15" customHeight="1" thickTop="1" thickBot="1" x14ac:dyDescent="0.25">
      <c r="A2110" s="45"/>
      <c r="B2110" s="331" t="s">
        <v>535</v>
      </c>
      <c r="C2110" s="344">
        <v>88316</v>
      </c>
      <c r="D2110" s="271" t="s">
        <v>50</v>
      </c>
      <c r="E2110" s="271" t="s">
        <v>543</v>
      </c>
      <c r="F2110" s="312" t="s">
        <v>2641</v>
      </c>
      <c r="G2110" s="293"/>
      <c r="H2110" s="272" t="s">
        <v>533</v>
      </c>
      <c r="I2110" s="321">
        <v>0.2</v>
      </c>
      <c r="J2110" s="302">
        <f>VLOOKUP(C2110,COMPOSICAO!A:D,4,0)</f>
        <v>30.51</v>
      </c>
      <c r="K2110" s="289">
        <f>SUM(I2110*J2110)</f>
        <v>6.1020000000000003</v>
      </c>
      <c r="N2110" s="45"/>
      <c r="O2110" s="45"/>
      <c r="P2110" s="45"/>
      <c r="Q2110" s="45"/>
      <c r="R2110" s="45"/>
      <c r="S2110" s="45"/>
      <c r="T2110" s="45"/>
      <c r="U2110" s="45"/>
      <c r="V2110" s="45"/>
      <c r="W2110" s="45"/>
      <c r="X2110" s="45"/>
    </row>
    <row r="2111" spans="1:24" ht="15" customHeight="1" thickTop="1" thickBot="1" x14ac:dyDescent="0.25">
      <c r="A2111" s="45"/>
      <c r="B2111" s="332" t="s">
        <v>525</v>
      </c>
      <c r="C2111" s="345">
        <v>3980</v>
      </c>
      <c r="D2111" s="274" t="s">
        <v>42</v>
      </c>
      <c r="E2111" s="274" t="s">
        <v>1927</v>
      </c>
      <c r="F2111" s="313" t="s">
        <v>1096</v>
      </c>
      <c r="G2111" s="295"/>
      <c r="H2111" s="275" t="s">
        <v>231</v>
      </c>
      <c r="I2111" s="322">
        <v>1</v>
      </c>
      <c r="J2111" s="290">
        <v>6.28</v>
      </c>
      <c r="K2111" s="290">
        <f>SUM(J2111*I2111)</f>
        <v>6.28</v>
      </c>
      <c r="N2111" s="45"/>
      <c r="O2111" s="45"/>
      <c r="P2111" s="45"/>
      <c r="Q2111" s="45"/>
      <c r="R2111" s="45"/>
      <c r="S2111" s="45"/>
      <c r="T2111" s="45"/>
      <c r="U2111" s="45"/>
      <c r="V2111" s="45"/>
      <c r="W2111" s="45"/>
      <c r="X2111" s="45"/>
    </row>
    <row r="2112" spans="1:24" ht="15" customHeight="1" thickTop="1" thickBot="1" x14ac:dyDescent="0.25">
      <c r="A2112" s="45"/>
      <c r="B2112" s="307"/>
      <c r="C2112" s="307"/>
      <c r="D2112" s="291"/>
      <c r="E2112" s="291"/>
      <c r="F2112" s="304" t="s">
        <v>527</v>
      </c>
      <c r="G2112" s="300"/>
      <c r="H2112" s="291" t="s">
        <v>528</v>
      </c>
      <c r="I2112" s="323">
        <v>0</v>
      </c>
      <c r="J2112" s="291" t="s">
        <v>529</v>
      </c>
      <c r="K2112" s="292"/>
      <c r="N2112" s="45"/>
      <c r="O2112" s="45"/>
      <c r="P2112" s="45"/>
      <c r="Q2112" s="45"/>
      <c r="R2112" s="45"/>
      <c r="S2112" s="45"/>
      <c r="T2112" s="45"/>
      <c r="U2112" s="45"/>
      <c r="V2112" s="45"/>
      <c r="W2112" s="45"/>
      <c r="X2112" s="45"/>
    </row>
    <row r="2113" spans="1:24" ht="15" customHeight="1" thickTop="1" thickBot="1" x14ac:dyDescent="0.25">
      <c r="A2113" s="45"/>
      <c r="B2113" s="307"/>
      <c r="C2113" s="307"/>
      <c r="D2113" s="291"/>
      <c r="E2113" s="291"/>
      <c r="F2113" s="304" t="s">
        <v>530</v>
      </c>
      <c r="G2113" s="300"/>
      <c r="H2113" s="291"/>
      <c r="I2113" s="304" t="s">
        <v>531</v>
      </c>
      <c r="J2113" s="296"/>
      <c r="K2113" s="292"/>
      <c r="N2113" s="45"/>
      <c r="O2113" s="45"/>
      <c r="P2113" s="45"/>
      <c r="Q2113" s="45"/>
      <c r="R2113" s="45"/>
      <c r="S2113" s="45"/>
      <c r="T2113" s="45"/>
      <c r="U2113" s="45"/>
      <c r="V2113" s="45"/>
      <c r="W2113" s="45"/>
      <c r="X2113" s="45"/>
    </row>
    <row r="2114" spans="1:24" ht="15" customHeight="1" x14ac:dyDescent="0.2">
      <c r="A2114" s="45"/>
      <c r="B2114" s="308" t="s">
        <v>1136</v>
      </c>
      <c r="C2114" s="308"/>
      <c r="D2114" s="297"/>
      <c r="E2114" s="297"/>
      <c r="F2114" s="308"/>
      <c r="G2114" s="297"/>
      <c r="H2114" s="297"/>
      <c r="I2114" s="308"/>
      <c r="J2114" s="297"/>
      <c r="K2114" s="297"/>
      <c r="N2114" s="45"/>
      <c r="O2114" s="45"/>
      <c r="P2114" s="45"/>
      <c r="Q2114" s="45"/>
      <c r="R2114" s="45"/>
      <c r="S2114" s="45"/>
      <c r="T2114" s="45"/>
      <c r="U2114" s="45"/>
      <c r="V2114" s="45"/>
      <c r="W2114" s="45"/>
      <c r="X2114" s="45"/>
    </row>
    <row r="2115" spans="1:24" ht="15" customHeight="1" thickBot="1" x14ac:dyDescent="0.25">
      <c r="A2115" s="45"/>
      <c r="B2115" s="304" t="s">
        <v>1928</v>
      </c>
      <c r="C2115" s="304"/>
      <c r="D2115" s="304"/>
      <c r="E2115" s="304"/>
      <c r="F2115" s="304"/>
      <c r="G2115" s="304"/>
      <c r="H2115" s="304"/>
      <c r="I2115" s="304"/>
      <c r="J2115" s="304"/>
      <c r="K2115" s="304"/>
      <c r="N2115" s="45"/>
      <c r="O2115" s="45"/>
      <c r="P2115" s="45"/>
      <c r="Q2115" s="45"/>
      <c r="R2115" s="45"/>
      <c r="S2115" s="45"/>
      <c r="T2115" s="45"/>
      <c r="U2115" s="45"/>
      <c r="V2115" s="45"/>
      <c r="W2115" s="45"/>
      <c r="X2115" s="45"/>
    </row>
    <row r="2116" spans="1:24" ht="15" customHeight="1" thickTop="1" x14ac:dyDescent="0.2">
      <c r="A2116" s="45"/>
      <c r="B2116" s="309"/>
      <c r="C2116" s="309"/>
      <c r="D2116" s="288"/>
      <c r="E2116" s="288"/>
      <c r="F2116" s="314"/>
      <c r="G2116" s="301"/>
      <c r="H2116" s="288"/>
      <c r="I2116" s="309"/>
      <c r="J2116" s="288"/>
      <c r="K2116" s="288"/>
      <c r="N2116" s="45"/>
      <c r="O2116" s="45"/>
      <c r="P2116" s="45"/>
      <c r="Q2116" s="45"/>
      <c r="R2116" s="45"/>
      <c r="S2116" s="45"/>
      <c r="T2116" s="45"/>
      <c r="U2116" s="45"/>
      <c r="V2116" s="45"/>
      <c r="W2116" s="45"/>
      <c r="X2116" s="45"/>
    </row>
    <row r="2117" spans="1:24" ht="15" customHeight="1" thickTop="1" thickBot="1" x14ac:dyDescent="0.25">
      <c r="A2117" s="45"/>
      <c r="B2117" s="329" t="s">
        <v>2312</v>
      </c>
      <c r="C2117" s="319" t="s">
        <v>27</v>
      </c>
      <c r="D2117" s="282" t="s">
        <v>28</v>
      </c>
      <c r="E2117" s="282" t="s">
        <v>29</v>
      </c>
      <c r="F2117" s="310" t="s">
        <v>523</v>
      </c>
      <c r="G2117" s="298"/>
      <c r="H2117" s="283" t="s">
        <v>30</v>
      </c>
      <c r="I2117" s="319" t="s">
        <v>31</v>
      </c>
      <c r="J2117" s="284" t="s">
        <v>32</v>
      </c>
      <c r="K2117" s="284" t="s">
        <v>34</v>
      </c>
      <c r="N2117" s="45"/>
      <c r="O2117" s="45"/>
      <c r="P2117" s="45"/>
      <c r="Q2117" s="45"/>
      <c r="R2117" s="45"/>
      <c r="S2117" s="45"/>
      <c r="T2117" s="45"/>
      <c r="U2117" s="45"/>
      <c r="V2117" s="45"/>
      <c r="W2117" s="45"/>
      <c r="X2117" s="45"/>
    </row>
    <row r="2118" spans="1:24" ht="15" customHeight="1" thickTop="1" thickBot="1" x14ac:dyDescent="0.25">
      <c r="A2118" s="45"/>
      <c r="B2118" s="330" t="s">
        <v>524</v>
      </c>
      <c r="C2118" s="343" t="s">
        <v>1741</v>
      </c>
      <c r="D2118" s="285" t="s">
        <v>73</v>
      </c>
      <c r="E2118" s="285" t="s">
        <v>2388</v>
      </c>
      <c r="F2118" s="311" t="s">
        <v>637</v>
      </c>
      <c r="G2118" s="294"/>
      <c r="H2118" s="286" t="s">
        <v>52</v>
      </c>
      <c r="I2118" s="326">
        <v>1</v>
      </c>
      <c r="J2118" s="287">
        <f>SUM(K2119:K2121)</f>
        <v>42.742000000000004</v>
      </c>
      <c r="K2118" s="287">
        <f>J2118*I2118</f>
        <v>42.742000000000004</v>
      </c>
      <c r="N2118" s="45"/>
      <c r="O2118" s="45"/>
      <c r="P2118" s="45"/>
      <c r="Q2118" s="45"/>
      <c r="R2118" s="45"/>
      <c r="S2118" s="45"/>
      <c r="T2118" s="45"/>
      <c r="U2118" s="45"/>
      <c r="V2118" s="45"/>
      <c r="W2118" s="45"/>
      <c r="X2118" s="45"/>
    </row>
    <row r="2119" spans="1:24" ht="15" customHeight="1" thickTop="1" thickBot="1" x14ac:dyDescent="0.25">
      <c r="A2119" s="45"/>
      <c r="B2119" s="331" t="s">
        <v>535</v>
      </c>
      <c r="C2119" s="344">
        <v>88264</v>
      </c>
      <c r="D2119" s="271" t="s">
        <v>50</v>
      </c>
      <c r="E2119" s="271" t="s">
        <v>541</v>
      </c>
      <c r="F2119" s="312" t="s">
        <v>2641</v>
      </c>
      <c r="G2119" s="293"/>
      <c r="H2119" s="272" t="s">
        <v>533</v>
      </c>
      <c r="I2119" s="321">
        <v>0.2</v>
      </c>
      <c r="J2119" s="302">
        <f>VLOOKUP(C2119,COMPOSICAO!A:D,4,0)</f>
        <v>38.700000000000003</v>
      </c>
      <c r="K2119" s="289">
        <f>SUM(I2119*J2119)</f>
        <v>7.7400000000000011</v>
      </c>
      <c r="N2119" s="45"/>
      <c r="O2119" s="45"/>
      <c r="P2119" s="45"/>
      <c r="Q2119" s="45"/>
      <c r="R2119" s="45"/>
      <c r="S2119" s="45"/>
      <c r="T2119" s="45"/>
      <c r="U2119" s="45"/>
      <c r="V2119" s="45"/>
      <c r="W2119" s="45"/>
      <c r="X2119" s="45"/>
    </row>
    <row r="2120" spans="1:24" ht="15" customHeight="1" thickTop="1" thickBot="1" x14ac:dyDescent="0.25">
      <c r="A2120" s="45"/>
      <c r="B2120" s="331" t="s">
        <v>535</v>
      </c>
      <c r="C2120" s="344">
        <v>88316</v>
      </c>
      <c r="D2120" s="271" t="s">
        <v>50</v>
      </c>
      <c r="E2120" s="271" t="s">
        <v>543</v>
      </c>
      <c r="F2120" s="312" t="s">
        <v>2641</v>
      </c>
      <c r="G2120" s="293"/>
      <c r="H2120" s="272" t="s">
        <v>533</v>
      </c>
      <c r="I2120" s="321">
        <v>0.2</v>
      </c>
      <c r="J2120" s="302">
        <f>VLOOKUP(C2120,COMPOSICAO!A:D,4,0)</f>
        <v>30.51</v>
      </c>
      <c r="K2120" s="289">
        <f>SUM(I2120*J2120)</f>
        <v>6.1020000000000003</v>
      </c>
      <c r="N2120" s="45"/>
      <c r="O2120" s="45"/>
      <c r="P2120" s="45"/>
      <c r="Q2120" s="45"/>
      <c r="R2120" s="45"/>
      <c r="S2120" s="45"/>
      <c r="T2120" s="45"/>
      <c r="U2120" s="45"/>
      <c r="V2120" s="45"/>
      <c r="W2120" s="45"/>
      <c r="X2120" s="45"/>
    </row>
    <row r="2121" spans="1:24" ht="15" customHeight="1" thickTop="1" thickBot="1" x14ac:dyDescent="0.25">
      <c r="A2121" s="45"/>
      <c r="B2121" s="332" t="s">
        <v>525</v>
      </c>
      <c r="C2121" s="345">
        <v>4095</v>
      </c>
      <c r="D2121" s="274" t="s">
        <v>42</v>
      </c>
      <c r="E2121" s="274" t="s">
        <v>1931</v>
      </c>
      <c r="F2121" s="313" t="s">
        <v>1096</v>
      </c>
      <c r="G2121" s="295"/>
      <c r="H2121" s="275" t="s">
        <v>231</v>
      </c>
      <c r="I2121" s="322">
        <v>1</v>
      </c>
      <c r="J2121" s="290">
        <v>28.9</v>
      </c>
      <c r="K2121" s="290">
        <f>SUM(J2121*I2121)</f>
        <v>28.9</v>
      </c>
      <c r="N2121" s="45"/>
      <c r="O2121" s="45"/>
      <c r="P2121" s="45"/>
      <c r="Q2121" s="45"/>
      <c r="R2121" s="45"/>
      <c r="S2121" s="45"/>
      <c r="T2121" s="45"/>
      <c r="U2121" s="45"/>
      <c r="V2121" s="45"/>
      <c r="W2121" s="45"/>
      <c r="X2121" s="45"/>
    </row>
    <row r="2122" spans="1:24" ht="15" customHeight="1" thickTop="1" thickBot="1" x14ac:dyDescent="0.25">
      <c r="A2122" s="45"/>
      <c r="B2122" s="307"/>
      <c r="C2122" s="307"/>
      <c r="D2122" s="291"/>
      <c r="E2122" s="291"/>
      <c r="F2122" s="304" t="s">
        <v>527</v>
      </c>
      <c r="G2122" s="300"/>
      <c r="H2122" s="291" t="s">
        <v>528</v>
      </c>
      <c r="I2122" s="323">
        <v>0</v>
      </c>
      <c r="J2122" s="291" t="s">
        <v>529</v>
      </c>
      <c r="K2122" s="292"/>
      <c r="N2122" s="45"/>
      <c r="O2122" s="45"/>
      <c r="P2122" s="45"/>
      <c r="Q2122" s="45"/>
      <c r="R2122" s="45"/>
      <c r="S2122" s="45"/>
      <c r="T2122" s="45"/>
      <c r="U2122" s="45"/>
      <c r="V2122" s="45"/>
      <c r="W2122" s="45"/>
      <c r="X2122" s="45"/>
    </row>
    <row r="2123" spans="1:24" ht="49.15" customHeight="1" thickTop="1" thickBot="1" x14ac:dyDescent="0.25">
      <c r="A2123" s="45"/>
      <c r="B2123" s="307"/>
      <c r="C2123" s="307"/>
      <c r="D2123" s="291"/>
      <c r="E2123" s="291"/>
      <c r="F2123" s="304" t="s">
        <v>530</v>
      </c>
      <c r="G2123" s="300"/>
      <c r="H2123" s="291"/>
      <c r="I2123" s="304" t="s">
        <v>531</v>
      </c>
      <c r="J2123" s="296"/>
      <c r="K2123" s="292"/>
      <c r="N2123" s="45"/>
      <c r="O2123" s="45"/>
      <c r="P2123" s="45"/>
      <c r="Q2123" s="45"/>
      <c r="R2123" s="45"/>
      <c r="S2123" s="45"/>
      <c r="T2123" s="45"/>
      <c r="U2123" s="45"/>
      <c r="V2123" s="45"/>
      <c r="W2123" s="45"/>
      <c r="X2123" s="45"/>
    </row>
    <row r="2124" spans="1:24" ht="15" customHeight="1" x14ac:dyDescent="0.2">
      <c r="A2124" s="45"/>
      <c r="B2124" s="308" t="s">
        <v>1136</v>
      </c>
      <c r="C2124" s="308"/>
      <c r="D2124" s="297"/>
      <c r="E2124" s="297"/>
      <c r="F2124" s="308"/>
      <c r="G2124" s="297"/>
      <c r="H2124" s="297"/>
      <c r="I2124" s="308"/>
      <c r="J2124" s="297"/>
      <c r="K2124" s="297"/>
      <c r="N2124" s="45"/>
      <c r="O2124" s="45"/>
      <c r="P2124" s="45"/>
      <c r="Q2124" s="45"/>
      <c r="R2124" s="45"/>
      <c r="S2124" s="45"/>
      <c r="T2124" s="45"/>
      <c r="U2124" s="45"/>
      <c r="V2124" s="45"/>
      <c r="W2124" s="45"/>
      <c r="X2124" s="45"/>
    </row>
    <row r="2125" spans="1:24" ht="15" customHeight="1" thickBot="1" x14ac:dyDescent="0.25">
      <c r="A2125" s="45"/>
      <c r="B2125" s="304" t="s">
        <v>1932</v>
      </c>
      <c r="C2125" s="304"/>
      <c r="D2125" s="304"/>
      <c r="E2125" s="304"/>
      <c r="F2125" s="304"/>
      <c r="G2125" s="304"/>
      <c r="H2125" s="304"/>
      <c r="I2125" s="304"/>
      <c r="J2125" s="304"/>
      <c r="K2125" s="304"/>
      <c r="N2125" s="45"/>
      <c r="O2125" s="45"/>
      <c r="P2125" s="45"/>
      <c r="Q2125" s="45"/>
      <c r="R2125" s="45"/>
      <c r="S2125" s="45"/>
      <c r="T2125" s="45"/>
      <c r="U2125" s="45"/>
      <c r="V2125" s="45"/>
      <c r="W2125" s="45"/>
      <c r="X2125" s="45"/>
    </row>
    <row r="2126" spans="1:24" ht="15" customHeight="1" thickTop="1" x14ac:dyDescent="0.2">
      <c r="A2126" s="45"/>
      <c r="B2126" s="309"/>
      <c r="C2126" s="309"/>
      <c r="D2126" s="288"/>
      <c r="E2126" s="288"/>
      <c r="F2126" s="309"/>
      <c r="G2126" s="288"/>
      <c r="H2126" s="288"/>
      <c r="I2126" s="314"/>
      <c r="J2126" s="301"/>
      <c r="K2126" s="288"/>
      <c r="N2126" s="45"/>
      <c r="O2126" s="45"/>
      <c r="P2126" s="45"/>
      <c r="Q2126" s="45"/>
      <c r="R2126" s="45"/>
      <c r="S2126" s="45"/>
      <c r="T2126" s="45"/>
      <c r="U2126" s="45"/>
      <c r="V2126" s="45"/>
      <c r="W2126" s="45"/>
      <c r="X2126" s="45"/>
    </row>
    <row r="2127" spans="1:24" ht="15" customHeight="1" thickTop="1" thickBot="1" x14ac:dyDescent="0.25">
      <c r="A2127" s="45"/>
      <c r="B2127" s="310" t="s">
        <v>2313</v>
      </c>
      <c r="C2127" s="310" t="s">
        <v>27</v>
      </c>
      <c r="D2127" s="298" t="s">
        <v>28</v>
      </c>
      <c r="E2127" s="298" t="s">
        <v>29</v>
      </c>
      <c r="F2127" s="310" t="s">
        <v>523</v>
      </c>
      <c r="G2127" s="298"/>
      <c r="H2127" s="298" t="s">
        <v>30</v>
      </c>
      <c r="I2127" s="310" t="s">
        <v>31</v>
      </c>
      <c r="J2127" s="298" t="s">
        <v>32</v>
      </c>
      <c r="K2127" s="298" t="s">
        <v>34</v>
      </c>
      <c r="N2127" s="45"/>
      <c r="O2127" s="45"/>
      <c r="P2127" s="45"/>
      <c r="Q2127" s="45"/>
      <c r="R2127" s="45"/>
      <c r="S2127" s="45"/>
      <c r="T2127" s="45"/>
      <c r="U2127" s="45"/>
      <c r="V2127" s="45"/>
      <c r="W2127" s="45"/>
      <c r="X2127" s="45"/>
    </row>
    <row r="2128" spans="1:24" ht="15" customHeight="1" thickTop="1" thickBot="1" x14ac:dyDescent="0.25">
      <c r="A2128" s="45"/>
      <c r="B2128" s="311" t="s">
        <v>524</v>
      </c>
      <c r="C2128" s="311" t="s">
        <v>1049</v>
      </c>
      <c r="D2128" s="294" t="s">
        <v>73</v>
      </c>
      <c r="E2128" s="294" t="s">
        <v>869</v>
      </c>
      <c r="F2128" s="311" t="s">
        <v>539</v>
      </c>
      <c r="G2128" s="294"/>
      <c r="H2128" s="294" t="s">
        <v>52</v>
      </c>
      <c r="I2128" s="326">
        <v>1</v>
      </c>
      <c r="J2128" s="287">
        <f>SUM(K2129:K2131)</f>
        <v>13.133679999999998</v>
      </c>
      <c r="K2128" s="287">
        <f>J2128*I2128</f>
        <v>13.133679999999998</v>
      </c>
      <c r="N2128" s="45"/>
      <c r="O2128" s="45"/>
      <c r="P2128" s="45"/>
      <c r="Q2128" s="45"/>
      <c r="R2128" s="45"/>
      <c r="S2128" s="45"/>
      <c r="T2128" s="45"/>
      <c r="U2128" s="45"/>
      <c r="V2128" s="45"/>
      <c r="W2128" s="45"/>
      <c r="X2128" s="45"/>
    </row>
    <row r="2129" spans="1:24" ht="15" customHeight="1" thickTop="1" thickBot="1" x14ac:dyDescent="0.25">
      <c r="A2129" s="45"/>
      <c r="B2129" s="331" t="s">
        <v>535</v>
      </c>
      <c r="C2129" s="344">
        <v>88247</v>
      </c>
      <c r="D2129" s="271" t="s">
        <v>50</v>
      </c>
      <c r="E2129" s="271" t="s">
        <v>540</v>
      </c>
      <c r="F2129" s="312" t="s">
        <v>2641</v>
      </c>
      <c r="G2129" s="293"/>
      <c r="H2129" s="272" t="s">
        <v>533</v>
      </c>
      <c r="I2129" s="321">
        <v>0.14399999999999999</v>
      </c>
      <c r="J2129" s="302">
        <f>VLOOKUP(C2129,COMPOSICAO!A:D,4,0)</f>
        <v>32.020000000000003</v>
      </c>
      <c r="K2129" s="289">
        <f>SUM(I2129*J2129)</f>
        <v>4.6108799999999999</v>
      </c>
      <c r="N2129" s="45"/>
      <c r="O2129" s="45"/>
      <c r="P2129" s="45"/>
      <c r="Q2129" s="45"/>
      <c r="R2129" s="45"/>
      <c r="S2129" s="45"/>
      <c r="T2129" s="45"/>
      <c r="U2129" s="45"/>
      <c r="V2129" s="45"/>
      <c r="W2129" s="45"/>
      <c r="X2129" s="45"/>
    </row>
    <row r="2130" spans="1:24" ht="15" customHeight="1" thickTop="1" thickBot="1" x14ac:dyDescent="0.25">
      <c r="A2130" s="45"/>
      <c r="B2130" s="331" t="s">
        <v>535</v>
      </c>
      <c r="C2130" s="344">
        <v>88264</v>
      </c>
      <c r="D2130" s="271" t="s">
        <v>50</v>
      </c>
      <c r="E2130" s="271" t="s">
        <v>541</v>
      </c>
      <c r="F2130" s="312" t="s">
        <v>2641</v>
      </c>
      <c r="G2130" s="293"/>
      <c r="H2130" s="272" t="s">
        <v>533</v>
      </c>
      <c r="I2130" s="321">
        <v>0.14399999999999999</v>
      </c>
      <c r="J2130" s="302">
        <f>VLOOKUP(C2130,COMPOSICAO!A:D,4,0)</f>
        <v>38.700000000000003</v>
      </c>
      <c r="K2130" s="289">
        <f>SUM(I2130*J2130)</f>
        <v>5.5728</v>
      </c>
      <c r="N2130" s="45"/>
      <c r="O2130" s="45"/>
      <c r="P2130" s="45"/>
      <c r="Q2130" s="45"/>
      <c r="R2130" s="45"/>
      <c r="S2130" s="45"/>
      <c r="T2130" s="45"/>
      <c r="U2130" s="45"/>
      <c r="V2130" s="45"/>
      <c r="W2130" s="45"/>
      <c r="X2130" s="45"/>
    </row>
    <row r="2131" spans="1:24" ht="15" customHeight="1" thickTop="1" thickBot="1" x14ac:dyDescent="0.25">
      <c r="A2131" s="45"/>
      <c r="B2131" s="332" t="s">
        <v>525</v>
      </c>
      <c r="C2131" s="345">
        <v>37484</v>
      </c>
      <c r="D2131" s="274" t="s">
        <v>46</v>
      </c>
      <c r="E2131" s="274" t="s">
        <v>2762</v>
      </c>
      <c r="F2131" s="313" t="s">
        <v>1096</v>
      </c>
      <c r="G2131" s="295"/>
      <c r="H2131" s="275" t="s">
        <v>52</v>
      </c>
      <c r="I2131" s="322">
        <v>1</v>
      </c>
      <c r="J2131" s="290">
        <v>2.95</v>
      </c>
      <c r="K2131" s="290">
        <f>SUM(J2131*I2131)</f>
        <v>2.95</v>
      </c>
      <c r="N2131" s="45"/>
      <c r="O2131" s="45"/>
      <c r="P2131" s="45"/>
      <c r="Q2131" s="45"/>
      <c r="R2131" s="45"/>
      <c r="S2131" s="45"/>
      <c r="T2131" s="45"/>
      <c r="U2131" s="45"/>
      <c r="V2131" s="45"/>
      <c r="W2131" s="45"/>
      <c r="X2131" s="45"/>
    </row>
    <row r="2132" spans="1:24" ht="15" customHeight="1" thickTop="1" thickBot="1" x14ac:dyDescent="0.25">
      <c r="A2132" s="45"/>
      <c r="B2132" s="307"/>
      <c r="C2132" s="307"/>
      <c r="D2132" s="291"/>
      <c r="E2132" s="291"/>
      <c r="F2132" s="304" t="s">
        <v>527</v>
      </c>
      <c r="G2132" s="300"/>
      <c r="H2132" s="291" t="s">
        <v>528</v>
      </c>
      <c r="I2132" s="323">
        <v>0</v>
      </c>
      <c r="J2132" s="291" t="s">
        <v>529</v>
      </c>
      <c r="K2132" s="292"/>
      <c r="N2132" s="45"/>
      <c r="O2132" s="45"/>
      <c r="P2132" s="45"/>
      <c r="Q2132" s="45"/>
      <c r="R2132" s="45"/>
      <c r="S2132" s="45"/>
      <c r="T2132" s="45"/>
      <c r="U2132" s="45"/>
      <c r="V2132" s="45"/>
      <c r="W2132" s="45"/>
      <c r="X2132" s="45"/>
    </row>
    <row r="2133" spans="1:24" ht="15" customHeight="1" thickTop="1" thickBot="1" x14ac:dyDescent="0.25">
      <c r="A2133" s="45"/>
      <c r="B2133" s="307"/>
      <c r="C2133" s="307"/>
      <c r="D2133" s="291"/>
      <c r="E2133" s="291"/>
      <c r="F2133" s="304" t="s">
        <v>530</v>
      </c>
      <c r="G2133" s="300"/>
      <c r="H2133" s="291"/>
      <c r="I2133" s="304" t="s">
        <v>531</v>
      </c>
      <c r="J2133" s="296"/>
      <c r="K2133" s="292"/>
      <c r="N2133" s="45"/>
      <c r="O2133" s="45"/>
      <c r="P2133" s="45"/>
      <c r="Q2133" s="45"/>
      <c r="R2133" s="45"/>
      <c r="S2133" s="45"/>
      <c r="T2133" s="45"/>
      <c r="U2133" s="45"/>
      <c r="V2133" s="45"/>
      <c r="W2133" s="45"/>
      <c r="X2133" s="45"/>
    </row>
    <row r="2134" spans="1:24" ht="15" customHeight="1" x14ac:dyDescent="0.2">
      <c r="A2134" s="45"/>
      <c r="B2134" s="308" t="s">
        <v>1136</v>
      </c>
      <c r="C2134" s="308"/>
      <c r="D2134" s="297"/>
      <c r="E2134" s="297"/>
      <c r="F2134" s="308"/>
      <c r="G2134" s="297"/>
      <c r="H2134" s="297"/>
      <c r="I2134" s="308"/>
      <c r="J2134" s="297"/>
      <c r="K2134" s="297"/>
      <c r="N2134" s="45"/>
      <c r="O2134" s="45"/>
      <c r="P2134" s="45"/>
      <c r="Q2134" s="45"/>
      <c r="R2134" s="45"/>
      <c r="S2134" s="45"/>
      <c r="T2134" s="45"/>
      <c r="U2134" s="45"/>
      <c r="V2134" s="45"/>
      <c r="W2134" s="45"/>
      <c r="X2134" s="45"/>
    </row>
    <row r="2135" spans="1:24" ht="15" customHeight="1" thickBot="1" x14ac:dyDescent="0.25">
      <c r="A2135" s="45"/>
      <c r="B2135" s="304" t="s">
        <v>1234</v>
      </c>
      <c r="C2135" s="304"/>
      <c r="D2135" s="304"/>
      <c r="E2135" s="304"/>
      <c r="F2135" s="304"/>
      <c r="G2135" s="304"/>
      <c r="H2135" s="304"/>
      <c r="I2135" s="304"/>
      <c r="J2135" s="304"/>
      <c r="K2135" s="304"/>
      <c r="N2135" s="45"/>
      <c r="O2135" s="45"/>
      <c r="P2135" s="45"/>
      <c r="Q2135" s="45"/>
      <c r="R2135" s="45"/>
      <c r="S2135" s="45"/>
      <c r="T2135" s="45"/>
      <c r="U2135" s="45"/>
      <c r="V2135" s="45"/>
      <c r="W2135" s="45"/>
      <c r="X2135" s="45"/>
    </row>
    <row r="2136" spans="1:24" ht="49.15" customHeight="1" thickTop="1" x14ac:dyDescent="0.2">
      <c r="A2136" s="45"/>
      <c r="B2136" s="309"/>
      <c r="C2136" s="309"/>
      <c r="D2136" s="288"/>
      <c r="E2136" s="288"/>
      <c r="F2136" s="309"/>
      <c r="G2136" s="288"/>
      <c r="H2136" s="288"/>
      <c r="I2136" s="314"/>
      <c r="J2136" s="301"/>
      <c r="K2136" s="288"/>
      <c r="N2136" s="45"/>
      <c r="O2136" s="45"/>
      <c r="P2136" s="45"/>
      <c r="Q2136" s="45"/>
      <c r="R2136" s="45"/>
      <c r="S2136" s="45"/>
      <c r="T2136" s="45"/>
      <c r="U2136" s="45"/>
      <c r="V2136" s="45"/>
      <c r="W2136" s="45"/>
      <c r="X2136" s="45"/>
    </row>
    <row r="2137" spans="1:24" ht="15" customHeight="1" thickTop="1" thickBot="1" x14ac:dyDescent="0.25">
      <c r="A2137" s="45"/>
      <c r="B2137" s="310" t="s">
        <v>2314</v>
      </c>
      <c r="C2137" s="310" t="s">
        <v>27</v>
      </c>
      <c r="D2137" s="298" t="s">
        <v>28</v>
      </c>
      <c r="E2137" s="298" t="s">
        <v>29</v>
      </c>
      <c r="F2137" s="310" t="s">
        <v>523</v>
      </c>
      <c r="G2137" s="298"/>
      <c r="H2137" s="298" t="s">
        <v>30</v>
      </c>
      <c r="I2137" s="310" t="s">
        <v>31</v>
      </c>
      <c r="J2137" s="298" t="s">
        <v>32</v>
      </c>
      <c r="K2137" s="298" t="s">
        <v>34</v>
      </c>
      <c r="N2137" s="45"/>
      <c r="O2137" s="45"/>
      <c r="P2137" s="45"/>
      <c r="Q2137" s="45"/>
      <c r="R2137" s="45"/>
      <c r="S2137" s="45"/>
      <c r="T2137" s="45"/>
      <c r="U2137" s="45"/>
      <c r="V2137" s="45"/>
      <c r="W2137" s="45"/>
      <c r="X2137" s="45"/>
    </row>
    <row r="2138" spans="1:24" ht="15" customHeight="1" thickTop="1" thickBot="1" x14ac:dyDescent="0.25">
      <c r="A2138" s="45"/>
      <c r="B2138" s="311" t="s">
        <v>524</v>
      </c>
      <c r="C2138" s="311" t="s">
        <v>1740</v>
      </c>
      <c r="D2138" s="294" t="s">
        <v>73</v>
      </c>
      <c r="E2138" s="294" t="s">
        <v>2387</v>
      </c>
      <c r="F2138" s="311" t="s">
        <v>539</v>
      </c>
      <c r="G2138" s="294"/>
      <c r="H2138" s="294" t="s">
        <v>52</v>
      </c>
      <c r="I2138" s="326">
        <v>1</v>
      </c>
      <c r="J2138" s="287">
        <f>SUM(K2139:K2141)</f>
        <v>26.523500000000002</v>
      </c>
      <c r="K2138" s="287">
        <f>J2138*I2138</f>
        <v>26.523500000000002</v>
      </c>
      <c r="N2138" s="45"/>
      <c r="O2138" s="45"/>
      <c r="P2138" s="45"/>
      <c r="Q2138" s="45"/>
      <c r="R2138" s="45"/>
      <c r="S2138" s="45"/>
      <c r="T2138" s="45"/>
      <c r="U2138" s="45"/>
      <c r="V2138" s="45"/>
      <c r="W2138" s="45"/>
      <c r="X2138" s="45"/>
    </row>
    <row r="2139" spans="1:24" ht="15" customHeight="1" thickTop="1" thickBot="1" x14ac:dyDescent="0.25">
      <c r="A2139" s="45"/>
      <c r="B2139" s="331" t="s">
        <v>535</v>
      </c>
      <c r="C2139" s="344">
        <v>88316</v>
      </c>
      <c r="D2139" s="271" t="s">
        <v>50</v>
      </c>
      <c r="E2139" s="271" t="s">
        <v>543</v>
      </c>
      <c r="F2139" s="312" t="s">
        <v>2641</v>
      </c>
      <c r="G2139" s="293"/>
      <c r="H2139" s="272" t="s">
        <v>533</v>
      </c>
      <c r="I2139" s="321">
        <v>0.35</v>
      </c>
      <c r="J2139" s="302">
        <f>VLOOKUP(C2139,COMPOSICAO!A:D,4,0)</f>
        <v>30.51</v>
      </c>
      <c r="K2139" s="289">
        <f>SUM(I2139*J2139)</f>
        <v>10.6785</v>
      </c>
      <c r="N2139" s="45"/>
      <c r="O2139" s="45"/>
      <c r="P2139" s="45"/>
      <c r="Q2139" s="45"/>
      <c r="R2139" s="45"/>
      <c r="S2139" s="45"/>
      <c r="T2139" s="45"/>
      <c r="U2139" s="45"/>
      <c r="V2139" s="45"/>
      <c r="W2139" s="45"/>
      <c r="X2139" s="45"/>
    </row>
    <row r="2140" spans="1:24" ht="15" customHeight="1" thickTop="1" thickBot="1" x14ac:dyDescent="0.25">
      <c r="A2140" s="45"/>
      <c r="B2140" s="331" t="s">
        <v>535</v>
      </c>
      <c r="C2140" s="344">
        <v>88264</v>
      </c>
      <c r="D2140" s="271" t="s">
        <v>50</v>
      </c>
      <c r="E2140" s="271" t="s">
        <v>541</v>
      </c>
      <c r="F2140" s="312" t="s">
        <v>2641</v>
      </c>
      <c r="G2140" s="293"/>
      <c r="H2140" s="272" t="s">
        <v>533</v>
      </c>
      <c r="I2140" s="321">
        <v>0.35</v>
      </c>
      <c r="J2140" s="302">
        <f>VLOOKUP(C2140,COMPOSICAO!A:D,4,0)</f>
        <v>38.700000000000003</v>
      </c>
      <c r="K2140" s="289">
        <f>SUM(I2140*J2140)</f>
        <v>13.545</v>
      </c>
      <c r="N2140" s="45"/>
      <c r="O2140" s="45"/>
      <c r="P2140" s="45"/>
      <c r="Q2140" s="45"/>
      <c r="R2140" s="45"/>
      <c r="S2140" s="45"/>
      <c r="T2140" s="45"/>
      <c r="U2140" s="45"/>
      <c r="V2140" s="45"/>
      <c r="W2140" s="45"/>
      <c r="X2140" s="45"/>
    </row>
    <row r="2141" spans="1:24" ht="15" customHeight="1" thickTop="1" thickBot="1" x14ac:dyDescent="0.25">
      <c r="A2141" s="45"/>
      <c r="B2141" s="332" t="s">
        <v>525</v>
      </c>
      <c r="C2141" s="345">
        <v>8500</v>
      </c>
      <c r="D2141" s="274" t="s">
        <v>42</v>
      </c>
      <c r="E2141" s="274" t="s">
        <v>1929</v>
      </c>
      <c r="F2141" s="313" t="s">
        <v>1096</v>
      </c>
      <c r="G2141" s="295"/>
      <c r="H2141" s="275" t="s">
        <v>231</v>
      </c>
      <c r="I2141" s="322">
        <v>1</v>
      </c>
      <c r="J2141" s="290">
        <v>2.2999999999999998</v>
      </c>
      <c r="K2141" s="290">
        <f>SUM(J2141*I2141)</f>
        <v>2.2999999999999998</v>
      </c>
      <c r="N2141" s="45"/>
      <c r="O2141" s="45"/>
      <c r="P2141" s="45"/>
      <c r="Q2141" s="45"/>
      <c r="R2141" s="45"/>
      <c r="S2141" s="45"/>
      <c r="T2141" s="45"/>
      <c r="U2141" s="45"/>
      <c r="V2141" s="45"/>
      <c r="W2141" s="45"/>
      <c r="X2141" s="45"/>
    </row>
    <row r="2142" spans="1:24" ht="15" customHeight="1" thickTop="1" thickBot="1" x14ac:dyDescent="0.25">
      <c r="A2142" s="45"/>
      <c r="B2142" s="307"/>
      <c r="C2142" s="307"/>
      <c r="D2142" s="291"/>
      <c r="E2142" s="291"/>
      <c r="F2142" s="304" t="s">
        <v>527</v>
      </c>
      <c r="G2142" s="300"/>
      <c r="H2142" s="291" t="s">
        <v>528</v>
      </c>
      <c r="I2142" s="323">
        <v>0</v>
      </c>
      <c r="J2142" s="291" t="s">
        <v>529</v>
      </c>
      <c r="K2142" s="292"/>
      <c r="N2142" s="45"/>
      <c r="O2142" s="45"/>
      <c r="P2142" s="45"/>
      <c r="Q2142" s="45"/>
      <c r="R2142" s="45"/>
      <c r="S2142" s="45"/>
      <c r="T2142" s="45"/>
      <c r="U2142" s="45"/>
      <c r="V2142" s="45"/>
      <c r="W2142" s="45"/>
      <c r="X2142" s="45"/>
    </row>
    <row r="2143" spans="1:24" ht="15" customHeight="1" thickTop="1" thickBot="1" x14ac:dyDescent="0.25">
      <c r="A2143" s="45"/>
      <c r="B2143" s="307"/>
      <c r="C2143" s="307"/>
      <c r="D2143" s="291"/>
      <c r="E2143" s="291"/>
      <c r="F2143" s="304" t="s">
        <v>530</v>
      </c>
      <c r="G2143" s="300"/>
      <c r="H2143" s="291"/>
      <c r="I2143" s="304" t="s">
        <v>531</v>
      </c>
      <c r="J2143" s="296"/>
      <c r="K2143" s="292"/>
      <c r="N2143" s="45"/>
      <c r="O2143" s="45"/>
      <c r="P2143" s="45"/>
      <c r="Q2143" s="45"/>
      <c r="R2143" s="45"/>
      <c r="S2143" s="45"/>
      <c r="T2143" s="45"/>
      <c r="U2143" s="45"/>
      <c r="V2143" s="45"/>
      <c r="W2143" s="45"/>
      <c r="X2143" s="45"/>
    </row>
    <row r="2144" spans="1:24" ht="15" customHeight="1" x14ac:dyDescent="0.2">
      <c r="A2144" s="45"/>
      <c r="B2144" s="308" t="s">
        <v>1136</v>
      </c>
      <c r="C2144" s="308"/>
      <c r="D2144" s="297"/>
      <c r="E2144" s="297"/>
      <c r="F2144" s="308"/>
      <c r="G2144" s="297"/>
      <c r="H2144" s="297"/>
      <c r="I2144" s="308"/>
      <c r="J2144" s="297"/>
      <c r="K2144" s="297"/>
      <c r="N2144" s="45"/>
      <c r="O2144" s="45"/>
      <c r="P2144" s="45"/>
      <c r="Q2144" s="45"/>
      <c r="R2144" s="45"/>
      <c r="S2144" s="45"/>
      <c r="T2144" s="45"/>
      <c r="U2144" s="45"/>
      <c r="V2144" s="45"/>
      <c r="W2144" s="45"/>
      <c r="X2144" s="45"/>
    </row>
    <row r="2145" spans="1:24" ht="15" customHeight="1" thickBot="1" x14ac:dyDescent="0.25">
      <c r="A2145" s="45"/>
      <c r="B2145" s="304" t="s">
        <v>1930</v>
      </c>
      <c r="C2145" s="304"/>
      <c r="D2145" s="304"/>
      <c r="E2145" s="304"/>
      <c r="F2145" s="304"/>
      <c r="G2145" s="304"/>
      <c r="H2145" s="304"/>
      <c r="I2145" s="304"/>
      <c r="J2145" s="304"/>
      <c r="K2145" s="304"/>
      <c r="N2145" s="45"/>
      <c r="O2145" s="45"/>
      <c r="P2145" s="45"/>
      <c r="Q2145" s="45"/>
      <c r="R2145" s="45"/>
      <c r="S2145" s="45"/>
      <c r="T2145" s="45"/>
      <c r="U2145" s="45"/>
      <c r="V2145" s="45"/>
      <c r="W2145" s="45"/>
      <c r="X2145" s="45"/>
    </row>
    <row r="2146" spans="1:24" ht="15" customHeight="1" thickTop="1" x14ac:dyDescent="0.2">
      <c r="A2146" s="45"/>
      <c r="B2146" s="314"/>
      <c r="C2146" s="314"/>
      <c r="D2146" s="301"/>
      <c r="E2146" s="301"/>
      <c r="F2146" s="314"/>
      <c r="G2146" s="301"/>
      <c r="H2146" s="301"/>
      <c r="I2146" s="314"/>
      <c r="J2146" s="301"/>
      <c r="K2146" s="301"/>
      <c r="N2146" s="45"/>
      <c r="O2146" s="45"/>
      <c r="P2146" s="45"/>
      <c r="Q2146" s="45"/>
      <c r="R2146" s="45"/>
      <c r="S2146" s="45"/>
      <c r="T2146" s="45"/>
      <c r="U2146" s="45"/>
      <c r="V2146" s="45"/>
      <c r="W2146" s="45"/>
      <c r="X2146" s="45"/>
    </row>
    <row r="2147" spans="1:24" ht="15" customHeight="1" thickTop="1" thickBot="1" x14ac:dyDescent="0.25">
      <c r="A2147" s="45"/>
      <c r="B2147" s="310" t="s">
        <v>2319</v>
      </c>
      <c r="C2147" s="310" t="s">
        <v>27</v>
      </c>
      <c r="D2147" s="298" t="s">
        <v>28</v>
      </c>
      <c r="E2147" s="298" t="s">
        <v>29</v>
      </c>
      <c r="F2147" s="310" t="s">
        <v>523</v>
      </c>
      <c r="G2147" s="298"/>
      <c r="H2147" s="298" t="s">
        <v>30</v>
      </c>
      <c r="I2147" s="310" t="s">
        <v>31</v>
      </c>
      <c r="J2147" s="298" t="s">
        <v>32</v>
      </c>
      <c r="K2147" s="298" t="s">
        <v>34</v>
      </c>
      <c r="N2147" s="45"/>
      <c r="O2147" s="45"/>
      <c r="P2147" s="45"/>
      <c r="Q2147" s="45"/>
      <c r="R2147" s="45"/>
      <c r="S2147" s="45"/>
      <c r="T2147" s="45"/>
      <c r="U2147" s="45"/>
      <c r="V2147" s="45"/>
      <c r="W2147" s="45"/>
      <c r="X2147" s="45"/>
    </row>
    <row r="2148" spans="1:24" ht="15" customHeight="1" thickTop="1" thickBot="1" x14ac:dyDescent="0.25">
      <c r="A2148" s="45"/>
      <c r="B2148" s="330" t="s">
        <v>524</v>
      </c>
      <c r="C2148" s="343" t="s">
        <v>1058</v>
      </c>
      <c r="D2148" s="285" t="s">
        <v>73</v>
      </c>
      <c r="E2148" s="285" t="s">
        <v>901</v>
      </c>
      <c r="F2148" s="311" t="s">
        <v>539</v>
      </c>
      <c r="G2148" s="294"/>
      <c r="H2148" s="286" t="s">
        <v>52</v>
      </c>
      <c r="I2148" s="320">
        <v>1</v>
      </c>
      <c r="J2148" s="287">
        <f>SUM(K2149:K2151)</f>
        <v>27.134</v>
      </c>
      <c r="K2148" s="287">
        <f>J2148*I2148</f>
        <v>27.134</v>
      </c>
      <c r="N2148" s="45"/>
      <c r="O2148" s="45"/>
      <c r="P2148" s="45"/>
      <c r="Q2148" s="45"/>
      <c r="R2148" s="45"/>
      <c r="S2148" s="45"/>
      <c r="T2148" s="45"/>
      <c r="U2148" s="45"/>
      <c r="V2148" s="45"/>
      <c r="W2148" s="45"/>
      <c r="X2148" s="45"/>
    </row>
    <row r="2149" spans="1:24" ht="49.15" customHeight="1" thickTop="1" thickBot="1" x14ac:dyDescent="0.25">
      <c r="A2149" s="45"/>
      <c r="B2149" s="331" t="s">
        <v>535</v>
      </c>
      <c r="C2149" s="344">
        <v>88247</v>
      </c>
      <c r="D2149" s="271" t="s">
        <v>50</v>
      </c>
      <c r="E2149" s="271" t="s">
        <v>540</v>
      </c>
      <c r="F2149" s="312" t="s">
        <v>2641</v>
      </c>
      <c r="G2149" s="293"/>
      <c r="H2149" s="272" t="s">
        <v>533</v>
      </c>
      <c r="I2149" s="324">
        <v>0.2</v>
      </c>
      <c r="J2149" s="302">
        <f>VLOOKUP(C2149,COMPOSICAO!A:D,4,0)</f>
        <v>32.020000000000003</v>
      </c>
      <c r="K2149" s="289">
        <f>SUM(I2149*J2149)</f>
        <v>6.4040000000000008</v>
      </c>
      <c r="N2149" s="45"/>
      <c r="O2149" s="45"/>
      <c r="P2149" s="45"/>
      <c r="Q2149" s="45"/>
      <c r="R2149" s="45"/>
      <c r="S2149" s="45"/>
      <c r="T2149" s="45"/>
      <c r="U2149" s="45"/>
      <c r="V2149" s="45"/>
      <c r="W2149" s="45"/>
      <c r="X2149" s="45"/>
    </row>
    <row r="2150" spans="1:24" ht="15" customHeight="1" thickTop="1" thickBot="1" x14ac:dyDescent="0.25">
      <c r="A2150" s="45"/>
      <c r="B2150" s="331" t="s">
        <v>535</v>
      </c>
      <c r="C2150" s="344">
        <v>88264</v>
      </c>
      <c r="D2150" s="271" t="s">
        <v>50</v>
      </c>
      <c r="E2150" s="271" t="s">
        <v>541</v>
      </c>
      <c r="F2150" s="312" t="s">
        <v>2641</v>
      </c>
      <c r="G2150" s="293"/>
      <c r="H2150" s="272" t="s">
        <v>533</v>
      </c>
      <c r="I2150" s="321">
        <v>0.2</v>
      </c>
      <c r="J2150" s="302">
        <f>VLOOKUP(C2150,COMPOSICAO!A:D,4,0)</f>
        <v>38.700000000000003</v>
      </c>
      <c r="K2150" s="289">
        <f>SUM(I2150*J2150)</f>
        <v>7.7400000000000011</v>
      </c>
      <c r="N2150" s="45"/>
      <c r="O2150" s="45"/>
      <c r="P2150" s="45"/>
      <c r="Q2150" s="45"/>
      <c r="R2150" s="45"/>
      <c r="S2150" s="45"/>
      <c r="T2150" s="45"/>
      <c r="U2150" s="45"/>
      <c r="V2150" s="45"/>
      <c r="W2150" s="45"/>
      <c r="X2150" s="45"/>
    </row>
    <row r="2151" spans="1:24" ht="15" customHeight="1" thickTop="1" thickBot="1" x14ac:dyDescent="0.25">
      <c r="A2151" s="45"/>
      <c r="B2151" s="332" t="s">
        <v>525</v>
      </c>
      <c r="C2151" s="345" t="s">
        <v>662</v>
      </c>
      <c r="D2151" s="274" t="s">
        <v>40</v>
      </c>
      <c r="E2151" s="274" t="s">
        <v>916</v>
      </c>
      <c r="F2151" s="313" t="s">
        <v>1096</v>
      </c>
      <c r="G2151" s="295"/>
      <c r="H2151" s="275" t="s">
        <v>231</v>
      </c>
      <c r="I2151" s="322">
        <v>1</v>
      </c>
      <c r="J2151" s="290">
        <v>12.99</v>
      </c>
      <c r="K2151" s="290">
        <f>SUM(J2151*I2151)</f>
        <v>12.99</v>
      </c>
      <c r="N2151" s="45"/>
      <c r="O2151" s="45"/>
      <c r="P2151" s="45"/>
      <c r="Q2151" s="45"/>
      <c r="R2151" s="45"/>
      <c r="S2151" s="45"/>
      <c r="T2151" s="45"/>
      <c r="U2151" s="45"/>
      <c r="V2151" s="45"/>
      <c r="W2151" s="45"/>
      <c r="X2151" s="45"/>
    </row>
    <row r="2152" spans="1:24" ht="15" customHeight="1" thickTop="1" thickBot="1" x14ac:dyDescent="0.25">
      <c r="A2152" s="45"/>
      <c r="B2152" s="307"/>
      <c r="C2152" s="307"/>
      <c r="D2152" s="291"/>
      <c r="E2152" s="291"/>
      <c r="F2152" s="304" t="s">
        <v>527</v>
      </c>
      <c r="G2152" s="300"/>
      <c r="H2152" s="291" t="s">
        <v>528</v>
      </c>
      <c r="I2152" s="323">
        <v>0</v>
      </c>
      <c r="J2152" s="291" t="s">
        <v>529</v>
      </c>
      <c r="K2152" s="292"/>
      <c r="N2152" s="45"/>
      <c r="O2152" s="45"/>
      <c r="P2152" s="45"/>
      <c r="Q2152" s="45"/>
      <c r="R2152" s="45"/>
      <c r="S2152" s="45"/>
      <c r="T2152" s="45"/>
      <c r="U2152" s="45"/>
      <c r="V2152" s="45"/>
      <c r="W2152" s="45"/>
      <c r="X2152" s="45"/>
    </row>
    <row r="2153" spans="1:24" ht="15" customHeight="1" thickTop="1" thickBot="1" x14ac:dyDescent="0.25">
      <c r="A2153" s="45"/>
      <c r="B2153" s="307"/>
      <c r="C2153" s="307"/>
      <c r="D2153" s="291"/>
      <c r="E2153" s="291"/>
      <c r="F2153" s="304" t="s">
        <v>530</v>
      </c>
      <c r="G2153" s="300"/>
      <c r="H2153" s="291"/>
      <c r="I2153" s="304" t="s">
        <v>531</v>
      </c>
      <c r="J2153" s="296"/>
      <c r="K2153" s="292"/>
      <c r="N2153" s="45"/>
      <c r="O2153" s="45"/>
      <c r="P2153" s="45"/>
      <c r="Q2153" s="45"/>
      <c r="R2153" s="45"/>
      <c r="S2153" s="45"/>
      <c r="T2153" s="45"/>
      <c r="U2153" s="45"/>
      <c r="V2153" s="45"/>
      <c r="W2153" s="45"/>
      <c r="X2153" s="45"/>
    </row>
    <row r="2154" spans="1:24" ht="15" customHeight="1" x14ac:dyDescent="0.2">
      <c r="A2154" s="45"/>
      <c r="B2154" s="308" t="s">
        <v>1136</v>
      </c>
      <c r="C2154" s="308"/>
      <c r="D2154" s="297"/>
      <c r="E2154" s="297"/>
      <c r="F2154" s="308"/>
      <c r="G2154" s="297"/>
      <c r="H2154" s="297"/>
      <c r="I2154" s="308"/>
      <c r="J2154" s="297"/>
      <c r="K2154" s="297"/>
      <c r="N2154" s="45"/>
      <c r="O2154" s="45"/>
      <c r="P2154" s="45"/>
      <c r="Q2154" s="45"/>
      <c r="R2154" s="45"/>
      <c r="S2154" s="45"/>
      <c r="T2154" s="45"/>
      <c r="U2154" s="45"/>
      <c r="V2154" s="45"/>
      <c r="W2154" s="45"/>
      <c r="X2154" s="45"/>
    </row>
    <row r="2155" spans="1:24" ht="15" customHeight="1" thickBot="1" x14ac:dyDescent="0.25">
      <c r="A2155" s="45"/>
      <c r="B2155" s="304" t="s">
        <v>1235</v>
      </c>
      <c r="C2155" s="304"/>
      <c r="D2155" s="304"/>
      <c r="E2155" s="304"/>
      <c r="F2155" s="304"/>
      <c r="G2155" s="304"/>
      <c r="H2155" s="304"/>
      <c r="I2155" s="304"/>
      <c r="J2155" s="304"/>
      <c r="K2155" s="304"/>
      <c r="N2155" s="45"/>
      <c r="O2155" s="45"/>
      <c r="P2155" s="45"/>
      <c r="Q2155" s="45"/>
      <c r="R2155" s="45"/>
      <c r="S2155" s="45"/>
      <c r="T2155" s="45"/>
      <c r="U2155" s="45"/>
      <c r="V2155" s="45"/>
      <c r="W2155" s="45"/>
      <c r="X2155" s="45"/>
    </row>
    <row r="2156" spans="1:24" ht="15" customHeight="1" thickTop="1" x14ac:dyDescent="0.2">
      <c r="A2156" s="45"/>
      <c r="B2156" s="314"/>
      <c r="C2156" s="314"/>
      <c r="D2156" s="301"/>
      <c r="E2156" s="301"/>
      <c r="F2156" s="314"/>
      <c r="G2156" s="301"/>
      <c r="H2156" s="301"/>
      <c r="I2156" s="314"/>
      <c r="J2156" s="301"/>
      <c r="K2156" s="301"/>
      <c r="N2156" s="45"/>
      <c r="O2156" s="45"/>
      <c r="P2156" s="45"/>
      <c r="Q2156" s="45"/>
      <c r="R2156" s="45"/>
      <c r="S2156" s="45"/>
      <c r="T2156" s="45"/>
      <c r="U2156" s="45"/>
      <c r="V2156" s="45"/>
      <c r="W2156" s="45"/>
      <c r="X2156" s="45"/>
    </row>
    <row r="2157" spans="1:24" ht="15" customHeight="1" thickTop="1" thickBot="1" x14ac:dyDescent="0.25">
      <c r="A2157" s="45"/>
      <c r="B2157" s="310" t="s">
        <v>1753</v>
      </c>
      <c r="C2157" s="310" t="s">
        <v>27</v>
      </c>
      <c r="D2157" s="298" t="s">
        <v>28</v>
      </c>
      <c r="E2157" s="298" t="s">
        <v>29</v>
      </c>
      <c r="F2157" s="310" t="s">
        <v>523</v>
      </c>
      <c r="G2157" s="298"/>
      <c r="H2157" s="298" t="s">
        <v>30</v>
      </c>
      <c r="I2157" s="310" t="s">
        <v>31</v>
      </c>
      <c r="J2157" s="298" t="s">
        <v>32</v>
      </c>
      <c r="K2157" s="298" t="s">
        <v>34</v>
      </c>
      <c r="N2157" s="45"/>
      <c r="O2157" s="45"/>
      <c r="P2157" s="45"/>
      <c r="Q2157" s="45"/>
      <c r="R2157" s="45"/>
      <c r="S2157" s="45"/>
      <c r="T2157" s="45"/>
      <c r="U2157" s="45"/>
      <c r="V2157" s="45"/>
      <c r="W2157" s="45"/>
      <c r="X2157" s="45"/>
    </row>
    <row r="2158" spans="1:24" ht="15" customHeight="1" thickTop="1" thickBot="1" x14ac:dyDescent="0.25">
      <c r="A2158" s="45"/>
      <c r="B2158" s="330" t="s">
        <v>524</v>
      </c>
      <c r="C2158" s="343" t="s">
        <v>1004</v>
      </c>
      <c r="D2158" s="285" t="s">
        <v>73</v>
      </c>
      <c r="E2158" s="285" t="s">
        <v>833</v>
      </c>
      <c r="F2158" s="311" t="s">
        <v>537</v>
      </c>
      <c r="G2158" s="294"/>
      <c r="H2158" s="286" t="s">
        <v>83</v>
      </c>
      <c r="I2158" s="320">
        <v>1</v>
      </c>
      <c r="J2158" s="287">
        <f>SUM(J2159:J2162)</f>
        <v>690.97</v>
      </c>
      <c r="K2158" s="287">
        <f>J2158*I2158</f>
        <v>690.97</v>
      </c>
      <c r="N2158" s="45"/>
      <c r="O2158" s="45"/>
      <c r="P2158" s="45"/>
      <c r="Q2158" s="45"/>
      <c r="R2158" s="45"/>
      <c r="S2158" s="45"/>
      <c r="T2158" s="45"/>
      <c r="U2158" s="45"/>
      <c r="V2158" s="45"/>
      <c r="W2158" s="45"/>
      <c r="X2158" s="45"/>
    </row>
    <row r="2159" spans="1:24" ht="15" customHeight="1" thickTop="1" thickBot="1" x14ac:dyDescent="0.25">
      <c r="A2159" s="45"/>
      <c r="B2159" s="332" t="s">
        <v>525</v>
      </c>
      <c r="C2159" s="345">
        <v>2683</v>
      </c>
      <c r="D2159" s="274" t="s">
        <v>813</v>
      </c>
      <c r="E2159" s="274" t="s">
        <v>861</v>
      </c>
      <c r="F2159" s="313" t="s">
        <v>1096</v>
      </c>
      <c r="G2159" s="295"/>
      <c r="H2159" s="275" t="s">
        <v>265</v>
      </c>
      <c r="I2159" s="322">
        <v>1</v>
      </c>
      <c r="J2159" s="290">
        <v>690.97</v>
      </c>
      <c r="K2159" s="290">
        <f>SUM(J2159*I2159)</f>
        <v>690.97</v>
      </c>
      <c r="N2159" s="45"/>
      <c r="O2159" s="45"/>
      <c r="P2159" s="45"/>
      <c r="Q2159" s="45"/>
      <c r="R2159" s="45"/>
      <c r="S2159" s="45"/>
      <c r="T2159" s="45"/>
      <c r="U2159" s="45"/>
      <c r="V2159" s="45"/>
      <c r="W2159" s="45"/>
      <c r="X2159" s="45"/>
    </row>
    <row r="2160" spans="1:24" ht="15" customHeight="1" thickTop="1" thickBot="1" x14ac:dyDescent="0.25">
      <c r="A2160" s="45"/>
      <c r="B2160" s="307"/>
      <c r="C2160" s="307"/>
      <c r="D2160" s="291"/>
      <c r="E2160" s="291"/>
      <c r="F2160" s="304" t="s">
        <v>527</v>
      </c>
      <c r="G2160" s="300"/>
      <c r="H2160" s="291" t="s">
        <v>528</v>
      </c>
      <c r="I2160" s="323">
        <v>0</v>
      </c>
      <c r="J2160" s="291" t="s">
        <v>529</v>
      </c>
      <c r="K2160" s="292"/>
      <c r="N2160" s="45"/>
      <c r="O2160" s="45"/>
      <c r="P2160" s="45"/>
      <c r="Q2160" s="45"/>
      <c r="R2160" s="45"/>
      <c r="S2160" s="45"/>
      <c r="T2160" s="45"/>
      <c r="U2160" s="45"/>
      <c r="V2160" s="45"/>
      <c r="W2160" s="45"/>
      <c r="X2160" s="45"/>
    </row>
    <row r="2161" spans="1:24" ht="15" customHeight="1" thickTop="1" thickBot="1" x14ac:dyDescent="0.25">
      <c r="A2161" s="45"/>
      <c r="B2161" s="307"/>
      <c r="C2161" s="307"/>
      <c r="D2161" s="291"/>
      <c r="E2161" s="291"/>
      <c r="F2161" s="304" t="s">
        <v>530</v>
      </c>
      <c r="G2161" s="300"/>
      <c r="H2161" s="291"/>
      <c r="I2161" s="304" t="s">
        <v>531</v>
      </c>
      <c r="J2161" s="296"/>
      <c r="K2161" s="292"/>
      <c r="N2161" s="45"/>
      <c r="O2161" s="45"/>
      <c r="P2161" s="45"/>
      <c r="Q2161" s="45"/>
      <c r="R2161" s="45"/>
      <c r="S2161" s="45"/>
      <c r="T2161" s="45"/>
      <c r="U2161" s="45"/>
      <c r="V2161" s="45"/>
      <c r="W2161" s="45"/>
      <c r="X2161" s="45"/>
    </row>
    <row r="2162" spans="1:24" ht="49.15" customHeight="1" x14ac:dyDescent="0.2">
      <c r="A2162" s="45"/>
      <c r="B2162" s="308" t="s">
        <v>1136</v>
      </c>
      <c r="C2162" s="308"/>
      <c r="D2162" s="297"/>
      <c r="E2162" s="297"/>
      <c r="F2162" s="308"/>
      <c r="G2162" s="297"/>
      <c r="H2162" s="297"/>
      <c r="I2162" s="308"/>
      <c r="J2162" s="297"/>
      <c r="K2162" s="297"/>
      <c r="N2162" s="45"/>
      <c r="O2162" s="45"/>
      <c r="P2162" s="45"/>
      <c r="Q2162" s="45"/>
      <c r="R2162" s="45"/>
      <c r="S2162" s="45"/>
      <c r="T2162" s="45"/>
      <c r="U2162" s="45"/>
      <c r="V2162" s="45"/>
      <c r="W2162" s="45"/>
      <c r="X2162" s="45"/>
    </row>
    <row r="2163" spans="1:24" ht="15" customHeight="1" thickBot="1" x14ac:dyDescent="0.25">
      <c r="A2163" s="45"/>
      <c r="B2163" s="304" t="s">
        <v>1236</v>
      </c>
      <c r="C2163" s="304"/>
      <c r="D2163" s="304"/>
      <c r="E2163" s="304"/>
      <c r="F2163" s="304"/>
      <c r="G2163" s="304"/>
      <c r="H2163" s="304"/>
      <c r="I2163" s="304"/>
      <c r="J2163" s="304"/>
      <c r="K2163" s="304"/>
      <c r="N2163" s="45"/>
      <c r="O2163" s="45"/>
      <c r="P2163" s="45"/>
      <c r="Q2163" s="45"/>
      <c r="R2163" s="45"/>
      <c r="S2163" s="45"/>
      <c r="T2163" s="45"/>
      <c r="U2163" s="45"/>
      <c r="V2163" s="45"/>
      <c r="W2163" s="45"/>
      <c r="X2163" s="45"/>
    </row>
    <row r="2164" spans="1:24" ht="15" customHeight="1" thickTop="1" x14ac:dyDescent="0.2">
      <c r="A2164" s="45"/>
      <c r="B2164" s="309"/>
      <c r="C2164" s="309"/>
      <c r="D2164" s="288"/>
      <c r="E2164" s="288"/>
      <c r="F2164" s="314"/>
      <c r="G2164" s="301"/>
      <c r="H2164" s="288"/>
      <c r="I2164" s="309"/>
      <c r="J2164" s="288"/>
      <c r="K2164" s="288"/>
      <c r="N2164" s="45"/>
      <c r="O2164" s="45"/>
      <c r="P2164" s="45"/>
      <c r="Q2164" s="45"/>
      <c r="R2164" s="45"/>
      <c r="S2164" s="45"/>
      <c r="T2164" s="45"/>
      <c r="U2164" s="45"/>
      <c r="V2164" s="45"/>
      <c r="W2164" s="45"/>
      <c r="X2164" s="45"/>
    </row>
    <row r="2165" spans="1:24" ht="15" customHeight="1" thickTop="1" thickBot="1" x14ac:dyDescent="0.25">
      <c r="A2165" s="45"/>
      <c r="B2165" s="329" t="s">
        <v>1755</v>
      </c>
      <c r="C2165" s="319" t="s">
        <v>27</v>
      </c>
      <c r="D2165" s="282" t="s">
        <v>28</v>
      </c>
      <c r="E2165" s="282" t="s">
        <v>29</v>
      </c>
      <c r="F2165" s="310" t="s">
        <v>523</v>
      </c>
      <c r="G2165" s="298"/>
      <c r="H2165" s="283" t="s">
        <v>30</v>
      </c>
      <c r="I2165" s="319" t="s">
        <v>31</v>
      </c>
      <c r="J2165" s="284" t="s">
        <v>32</v>
      </c>
      <c r="K2165" s="284" t="s">
        <v>34</v>
      </c>
      <c r="N2165" s="45"/>
      <c r="O2165" s="45"/>
      <c r="P2165" s="45"/>
      <c r="Q2165" s="45"/>
      <c r="R2165" s="45"/>
      <c r="S2165" s="45"/>
      <c r="T2165" s="45"/>
      <c r="U2165" s="45"/>
      <c r="V2165" s="45"/>
      <c r="W2165" s="45"/>
      <c r="X2165" s="45"/>
    </row>
    <row r="2166" spans="1:24" ht="15" customHeight="1" thickTop="1" thickBot="1" x14ac:dyDescent="0.25">
      <c r="A2166" s="45"/>
      <c r="B2166" s="330" t="s">
        <v>524</v>
      </c>
      <c r="C2166" s="343" t="s">
        <v>1012</v>
      </c>
      <c r="D2166" s="285" t="s">
        <v>73</v>
      </c>
      <c r="E2166" s="285" t="s">
        <v>1013</v>
      </c>
      <c r="F2166" s="311" t="s">
        <v>537</v>
      </c>
      <c r="G2166" s="294"/>
      <c r="H2166" s="286" t="s">
        <v>43</v>
      </c>
      <c r="I2166" s="320">
        <v>1</v>
      </c>
      <c r="J2166" s="287">
        <f>SUM(K2167:K2169)</f>
        <v>5.1096000000000004</v>
      </c>
      <c r="K2166" s="287">
        <f>J2166*I2166</f>
        <v>5.1096000000000004</v>
      </c>
      <c r="N2166" s="45"/>
      <c r="O2166" s="45"/>
      <c r="P2166" s="45"/>
      <c r="Q2166" s="45"/>
      <c r="R2166" s="45"/>
      <c r="S2166" s="45"/>
      <c r="T2166" s="45"/>
      <c r="U2166" s="45"/>
      <c r="V2166" s="45"/>
      <c r="W2166" s="45"/>
      <c r="X2166" s="45"/>
    </row>
    <row r="2167" spans="1:24" ht="15" customHeight="1" thickTop="1" thickBot="1" x14ac:dyDescent="0.25">
      <c r="A2167" s="45"/>
      <c r="B2167" s="331" t="s">
        <v>535</v>
      </c>
      <c r="C2167" s="344">
        <v>88316</v>
      </c>
      <c r="D2167" s="271" t="s">
        <v>50</v>
      </c>
      <c r="E2167" s="271" t="s">
        <v>543</v>
      </c>
      <c r="F2167" s="312" t="s">
        <v>2641</v>
      </c>
      <c r="G2167" s="293"/>
      <c r="H2167" s="272" t="s">
        <v>533</v>
      </c>
      <c r="I2167" s="321">
        <v>0.1</v>
      </c>
      <c r="J2167" s="302">
        <f>VLOOKUP(C2167,COMPOSICAO!A:D,4,0)</f>
        <v>30.51</v>
      </c>
      <c r="K2167" s="289">
        <f>SUM(I2167*J2167)</f>
        <v>3.0510000000000002</v>
      </c>
      <c r="N2167" s="45"/>
      <c r="O2167" s="45"/>
      <c r="P2167" s="45"/>
      <c r="Q2167" s="45"/>
      <c r="R2167" s="45"/>
      <c r="S2167" s="45"/>
      <c r="T2167" s="45"/>
      <c r="U2167" s="45"/>
      <c r="V2167" s="45"/>
      <c r="W2167" s="45"/>
      <c r="X2167" s="45"/>
    </row>
    <row r="2168" spans="1:24" ht="15" customHeight="1" thickTop="1" thickBot="1" x14ac:dyDescent="0.25">
      <c r="A2168" s="45"/>
      <c r="B2168" s="332" t="s">
        <v>525</v>
      </c>
      <c r="C2168" s="345">
        <v>1997</v>
      </c>
      <c r="D2168" s="274" t="s">
        <v>42</v>
      </c>
      <c r="E2168" s="274" t="s">
        <v>862</v>
      </c>
      <c r="F2168" s="313" t="s">
        <v>1096</v>
      </c>
      <c r="G2168" s="295"/>
      <c r="H2168" s="275" t="s">
        <v>574</v>
      </c>
      <c r="I2168" s="325">
        <v>5.0000000000000001E-3</v>
      </c>
      <c r="J2168" s="303">
        <v>10.82</v>
      </c>
      <c r="K2168" s="290">
        <f>SUM(J2168*I2168)</f>
        <v>5.4100000000000002E-2</v>
      </c>
      <c r="N2168" s="45"/>
      <c r="O2168" s="45"/>
      <c r="P2168" s="45"/>
      <c r="Q2168" s="45"/>
      <c r="R2168" s="45"/>
      <c r="S2168" s="45"/>
      <c r="T2168" s="45"/>
      <c r="U2168" s="45"/>
      <c r="V2168" s="45"/>
      <c r="W2168" s="45"/>
      <c r="X2168" s="45"/>
    </row>
    <row r="2169" spans="1:24" ht="15" customHeight="1" thickTop="1" thickBot="1" x14ac:dyDescent="0.25">
      <c r="A2169" s="45"/>
      <c r="B2169" s="332" t="s">
        <v>525</v>
      </c>
      <c r="C2169" s="345">
        <v>38400</v>
      </c>
      <c r="D2169" s="274" t="s">
        <v>50</v>
      </c>
      <c r="E2169" s="274" t="s">
        <v>1132</v>
      </c>
      <c r="F2169" s="313" t="s">
        <v>1096</v>
      </c>
      <c r="G2169" s="295"/>
      <c r="H2169" s="275" t="s">
        <v>52</v>
      </c>
      <c r="I2169" s="325">
        <v>0.05</v>
      </c>
      <c r="J2169" s="303">
        <v>40.090000000000003</v>
      </c>
      <c r="K2169" s="290">
        <f>SUM(J2169*I2169)</f>
        <v>2.0045000000000002</v>
      </c>
      <c r="N2169" s="45"/>
      <c r="O2169" s="45"/>
      <c r="P2169" s="45"/>
      <c r="Q2169" s="45"/>
      <c r="R2169" s="45"/>
      <c r="S2169" s="45"/>
      <c r="T2169" s="45"/>
      <c r="U2169" s="45"/>
      <c r="V2169" s="45"/>
      <c r="W2169" s="45"/>
      <c r="X2169" s="45"/>
    </row>
    <row r="2170" spans="1:24" ht="15" customHeight="1" thickTop="1" thickBot="1" x14ac:dyDescent="0.25">
      <c r="A2170" s="45"/>
      <c r="B2170" s="307"/>
      <c r="C2170" s="307"/>
      <c r="D2170" s="291"/>
      <c r="E2170" s="291"/>
      <c r="F2170" s="304" t="s">
        <v>527</v>
      </c>
      <c r="G2170" s="300"/>
      <c r="H2170" s="291" t="s">
        <v>528</v>
      </c>
      <c r="I2170" s="323">
        <v>0</v>
      </c>
      <c r="J2170" s="291" t="s">
        <v>529</v>
      </c>
      <c r="K2170" s="292"/>
      <c r="N2170" s="45"/>
      <c r="O2170" s="45"/>
      <c r="P2170" s="45"/>
      <c r="Q2170" s="45"/>
      <c r="R2170" s="45"/>
      <c r="S2170" s="45"/>
      <c r="T2170" s="45"/>
      <c r="U2170" s="45"/>
      <c r="V2170" s="45"/>
      <c r="W2170" s="45"/>
      <c r="X2170" s="45"/>
    </row>
    <row r="2171" spans="1:24" ht="15" customHeight="1" thickTop="1" thickBot="1" x14ac:dyDescent="0.25">
      <c r="A2171" s="45"/>
      <c r="B2171" s="307"/>
      <c r="C2171" s="307"/>
      <c r="D2171" s="291"/>
      <c r="E2171" s="291"/>
      <c r="F2171" s="304" t="s">
        <v>530</v>
      </c>
      <c r="G2171" s="300"/>
      <c r="H2171" s="291"/>
      <c r="I2171" s="304" t="s">
        <v>531</v>
      </c>
      <c r="J2171" s="296"/>
      <c r="K2171" s="292"/>
      <c r="N2171" s="45"/>
      <c r="O2171" s="45"/>
      <c r="P2171" s="45"/>
      <c r="Q2171" s="45"/>
      <c r="R2171" s="45"/>
      <c r="S2171" s="45"/>
      <c r="T2171" s="45"/>
      <c r="U2171" s="45"/>
      <c r="V2171" s="45"/>
      <c r="W2171" s="45"/>
      <c r="X2171" s="45"/>
    </row>
    <row r="2172" spans="1:24" ht="15" customHeight="1" x14ac:dyDescent="0.2">
      <c r="A2172" s="45"/>
      <c r="B2172" s="308" t="s">
        <v>1136</v>
      </c>
      <c r="C2172" s="308"/>
      <c r="D2172" s="297"/>
      <c r="E2172" s="297"/>
      <c r="F2172" s="308"/>
      <c r="G2172" s="297"/>
      <c r="H2172" s="297"/>
      <c r="I2172" s="308"/>
      <c r="J2172" s="297"/>
      <c r="K2172" s="297"/>
      <c r="N2172" s="45"/>
      <c r="O2172" s="45"/>
      <c r="P2172" s="45"/>
      <c r="Q2172" s="45"/>
      <c r="R2172" s="45"/>
      <c r="S2172" s="45"/>
      <c r="T2172" s="45"/>
      <c r="U2172" s="45"/>
      <c r="V2172" s="45"/>
      <c r="W2172" s="45"/>
      <c r="X2172" s="45"/>
    </row>
    <row r="2173" spans="1:24" ht="15" customHeight="1" thickBot="1" x14ac:dyDescent="0.25">
      <c r="A2173" s="45"/>
      <c r="B2173" s="304" t="s">
        <v>1238</v>
      </c>
      <c r="C2173" s="304"/>
      <c r="D2173" s="304"/>
      <c r="E2173" s="304"/>
      <c r="F2173" s="304"/>
      <c r="G2173" s="304"/>
      <c r="H2173" s="304"/>
      <c r="I2173" s="304"/>
      <c r="J2173" s="304"/>
      <c r="K2173" s="304"/>
      <c r="N2173" s="45"/>
      <c r="O2173" s="45"/>
      <c r="P2173" s="45"/>
      <c r="Q2173" s="45"/>
      <c r="R2173" s="45"/>
      <c r="S2173" s="45"/>
      <c r="T2173" s="45"/>
      <c r="U2173" s="45"/>
      <c r="V2173" s="45"/>
      <c r="W2173" s="45"/>
      <c r="X2173" s="45"/>
    </row>
    <row r="2174" spans="1:24" ht="15" customHeight="1" thickTop="1" x14ac:dyDescent="0.2">
      <c r="A2174" s="45"/>
      <c r="B2174" s="309"/>
      <c r="C2174" s="309"/>
      <c r="D2174" s="288"/>
      <c r="E2174" s="288"/>
      <c r="F2174" s="314"/>
      <c r="G2174" s="301"/>
      <c r="H2174" s="288"/>
      <c r="I2174" s="309"/>
      <c r="J2174" s="288"/>
      <c r="K2174" s="288"/>
      <c r="N2174" s="45"/>
      <c r="O2174" s="45"/>
      <c r="P2174" s="45"/>
      <c r="Q2174" s="45"/>
      <c r="R2174" s="45"/>
      <c r="S2174" s="45"/>
      <c r="T2174" s="45"/>
      <c r="U2174" s="45"/>
      <c r="V2174" s="45"/>
      <c r="W2174" s="45"/>
      <c r="X2174" s="45"/>
    </row>
    <row r="2175" spans="1:24" ht="15" customHeight="1" thickTop="1" thickBot="1" x14ac:dyDescent="0.25">
      <c r="A2175" s="45"/>
      <c r="B2175" s="329" t="s">
        <v>1756</v>
      </c>
      <c r="C2175" s="319" t="s">
        <v>27</v>
      </c>
      <c r="D2175" s="282" t="s">
        <v>28</v>
      </c>
      <c r="E2175" s="282" t="s">
        <v>29</v>
      </c>
      <c r="F2175" s="310" t="s">
        <v>523</v>
      </c>
      <c r="G2175" s="298"/>
      <c r="H2175" s="283" t="s">
        <v>30</v>
      </c>
      <c r="I2175" s="319" t="s">
        <v>31</v>
      </c>
      <c r="J2175" s="284" t="s">
        <v>32</v>
      </c>
      <c r="K2175" s="284" t="s">
        <v>34</v>
      </c>
      <c r="N2175" s="45"/>
      <c r="O2175" s="45"/>
      <c r="P2175" s="45"/>
      <c r="Q2175" s="45"/>
      <c r="R2175" s="45"/>
      <c r="S2175" s="45"/>
      <c r="T2175" s="45"/>
      <c r="U2175" s="45"/>
      <c r="V2175" s="45"/>
      <c r="W2175" s="45"/>
      <c r="X2175" s="45"/>
    </row>
    <row r="2176" spans="1:24" ht="49.15" customHeight="1" thickTop="1" thickBot="1" x14ac:dyDescent="0.25">
      <c r="A2176" s="45"/>
      <c r="B2176" s="330" t="s">
        <v>524</v>
      </c>
      <c r="C2176" s="343" t="s">
        <v>967</v>
      </c>
      <c r="D2176" s="285" t="s">
        <v>73</v>
      </c>
      <c r="E2176" s="285" t="s">
        <v>968</v>
      </c>
      <c r="F2176" s="311" t="s">
        <v>537</v>
      </c>
      <c r="G2176" s="294"/>
      <c r="H2176" s="286" t="s">
        <v>43</v>
      </c>
      <c r="I2176" s="320">
        <v>1</v>
      </c>
      <c r="J2176" s="287">
        <f>SUM(K2177:K2179)</f>
        <v>16.131</v>
      </c>
      <c r="K2176" s="287">
        <f>J2176*I2176</f>
        <v>16.131</v>
      </c>
      <c r="N2176" s="45"/>
      <c r="O2176" s="45"/>
      <c r="P2176" s="45"/>
      <c r="Q2176" s="45"/>
      <c r="R2176" s="45"/>
      <c r="S2176" s="45"/>
      <c r="T2176" s="45"/>
      <c r="U2176" s="45"/>
      <c r="V2176" s="45"/>
      <c r="W2176" s="45"/>
      <c r="X2176" s="45"/>
    </row>
    <row r="2177" spans="1:24" ht="15" customHeight="1" thickTop="1" thickBot="1" x14ac:dyDescent="0.25">
      <c r="A2177" s="45"/>
      <c r="B2177" s="331" t="s">
        <v>535</v>
      </c>
      <c r="C2177" s="344">
        <v>88316</v>
      </c>
      <c r="D2177" s="271" t="s">
        <v>50</v>
      </c>
      <c r="E2177" s="271" t="s">
        <v>543</v>
      </c>
      <c r="F2177" s="312" t="s">
        <v>2641</v>
      </c>
      <c r="G2177" s="293"/>
      <c r="H2177" s="272" t="s">
        <v>533</v>
      </c>
      <c r="I2177" s="321">
        <v>0.4</v>
      </c>
      <c r="J2177" s="302">
        <f>VLOOKUP(C2177,COMPOSICAO!A:D,4,0)</f>
        <v>30.51</v>
      </c>
      <c r="K2177" s="289">
        <f>SUM(I2177*J2177)</f>
        <v>12.204000000000001</v>
      </c>
      <c r="N2177" s="45"/>
      <c r="O2177" s="45"/>
      <c r="P2177" s="45"/>
      <c r="Q2177" s="45"/>
      <c r="R2177" s="45"/>
      <c r="S2177" s="45"/>
      <c r="T2177" s="45"/>
      <c r="U2177" s="45"/>
      <c r="V2177" s="45"/>
      <c r="W2177" s="45"/>
      <c r="X2177" s="45"/>
    </row>
    <row r="2178" spans="1:24" ht="15" customHeight="1" thickTop="1" thickBot="1" x14ac:dyDescent="0.25">
      <c r="A2178" s="45"/>
      <c r="B2178" s="332" t="s">
        <v>525</v>
      </c>
      <c r="C2178" s="345">
        <v>5318</v>
      </c>
      <c r="D2178" s="274" t="s">
        <v>50</v>
      </c>
      <c r="E2178" s="274" t="s">
        <v>606</v>
      </c>
      <c r="F2178" s="313" t="s">
        <v>1096</v>
      </c>
      <c r="G2178" s="295"/>
      <c r="H2178" s="275" t="s">
        <v>556</v>
      </c>
      <c r="I2178" s="322">
        <v>0.14000000000000001</v>
      </c>
      <c r="J2178" s="290">
        <v>22</v>
      </c>
      <c r="K2178" s="290">
        <f>SUM(J2178*I2178)</f>
        <v>3.08</v>
      </c>
      <c r="N2178" s="45"/>
      <c r="O2178" s="45"/>
      <c r="P2178" s="45"/>
      <c r="Q2178" s="45"/>
      <c r="R2178" s="45"/>
      <c r="S2178" s="45"/>
      <c r="T2178" s="45"/>
      <c r="U2178" s="45"/>
      <c r="V2178" s="45"/>
      <c r="W2178" s="45"/>
      <c r="X2178" s="45"/>
    </row>
    <row r="2179" spans="1:24" ht="15" customHeight="1" thickTop="1" thickBot="1" x14ac:dyDescent="0.25">
      <c r="A2179" s="45"/>
      <c r="B2179" s="332" t="s">
        <v>525</v>
      </c>
      <c r="C2179" s="345">
        <v>13</v>
      </c>
      <c r="D2179" s="274" t="s">
        <v>50</v>
      </c>
      <c r="E2179" s="274" t="s">
        <v>1131</v>
      </c>
      <c r="F2179" s="313" t="s">
        <v>1096</v>
      </c>
      <c r="G2179" s="295"/>
      <c r="H2179" s="275" t="s">
        <v>94</v>
      </c>
      <c r="I2179" s="322">
        <v>0.05</v>
      </c>
      <c r="J2179" s="290">
        <v>16.940000000000001</v>
      </c>
      <c r="K2179" s="290">
        <f>SUM(J2179*I2179)</f>
        <v>0.84700000000000009</v>
      </c>
      <c r="N2179" s="45"/>
      <c r="O2179" s="45"/>
      <c r="P2179" s="45"/>
      <c r="Q2179" s="45"/>
      <c r="R2179" s="45"/>
      <c r="S2179" s="45"/>
      <c r="T2179" s="45"/>
      <c r="U2179" s="45"/>
      <c r="V2179" s="45"/>
      <c r="W2179" s="45"/>
      <c r="X2179" s="45"/>
    </row>
    <row r="2180" spans="1:24" ht="15" customHeight="1" thickTop="1" thickBot="1" x14ac:dyDescent="0.25">
      <c r="A2180" s="45"/>
      <c r="B2180" s="307"/>
      <c r="C2180" s="307"/>
      <c r="D2180" s="291"/>
      <c r="E2180" s="291"/>
      <c r="F2180" s="304" t="s">
        <v>527</v>
      </c>
      <c r="G2180" s="300"/>
      <c r="H2180" s="291" t="s">
        <v>528</v>
      </c>
      <c r="I2180" s="323">
        <v>0</v>
      </c>
      <c r="J2180" s="291" t="s">
        <v>529</v>
      </c>
      <c r="K2180" s="292"/>
      <c r="N2180" s="45"/>
      <c r="O2180" s="45"/>
      <c r="P2180" s="45"/>
      <c r="Q2180" s="45"/>
      <c r="R2180" s="45"/>
      <c r="S2180" s="45"/>
      <c r="T2180" s="45"/>
      <c r="U2180" s="45"/>
      <c r="V2180" s="45"/>
      <c r="W2180" s="45"/>
      <c r="X2180" s="45"/>
    </row>
    <row r="2181" spans="1:24" ht="15" customHeight="1" thickTop="1" thickBot="1" x14ac:dyDescent="0.25">
      <c r="A2181" s="45"/>
      <c r="B2181" s="307"/>
      <c r="C2181" s="307"/>
      <c r="D2181" s="291"/>
      <c r="E2181" s="291"/>
      <c r="F2181" s="304" t="s">
        <v>530</v>
      </c>
      <c r="G2181" s="300"/>
      <c r="H2181" s="291"/>
      <c r="I2181" s="304" t="s">
        <v>531</v>
      </c>
      <c r="J2181" s="296"/>
      <c r="K2181" s="292"/>
      <c r="N2181" s="45"/>
      <c r="O2181" s="45"/>
      <c r="P2181" s="45"/>
      <c r="Q2181" s="45"/>
      <c r="R2181" s="45"/>
      <c r="S2181" s="45"/>
      <c r="T2181" s="45"/>
      <c r="U2181" s="45"/>
      <c r="V2181" s="45"/>
      <c r="W2181" s="45"/>
      <c r="X2181" s="45"/>
    </row>
    <row r="2182" spans="1:24" ht="15" customHeight="1" x14ac:dyDescent="0.2">
      <c r="A2182" s="45"/>
      <c r="B2182" s="308" t="s">
        <v>1136</v>
      </c>
      <c r="C2182" s="308"/>
      <c r="D2182" s="297"/>
      <c r="E2182" s="297"/>
      <c r="F2182" s="308"/>
      <c r="G2182" s="297"/>
      <c r="H2182" s="297"/>
      <c r="I2182" s="308"/>
      <c r="J2182" s="297"/>
      <c r="K2182" s="297"/>
      <c r="N2182" s="45"/>
      <c r="O2182" s="45"/>
      <c r="P2182" s="45"/>
      <c r="Q2182" s="45"/>
      <c r="R2182" s="45"/>
      <c r="S2182" s="45"/>
      <c r="T2182" s="45"/>
      <c r="U2182" s="45"/>
      <c r="V2182" s="45"/>
      <c r="W2182" s="45"/>
      <c r="X2182" s="45"/>
    </row>
    <row r="2183" spans="1:24" ht="15" customHeight="1" thickBot="1" x14ac:dyDescent="0.25">
      <c r="A2183" s="45"/>
      <c r="B2183" s="304" t="s">
        <v>1237</v>
      </c>
      <c r="C2183" s="304"/>
      <c r="D2183" s="304"/>
      <c r="E2183" s="304"/>
      <c r="F2183" s="304"/>
      <c r="G2183" s="304"/>
      <c r="H2183" s="304"/>
      <c r="I2183" s="304"/>
      <c r="J2183" s="304"/>
      <c r="K2183" s="304"/>
      <c r="N2183" s="45"/>
      <c r="O2183" s="45"/>
      <c r="P2183" s="45"/>
      <c r="Q2183" s="45"/>
      <c r="R2183" s="45"/>
      <c r="S2183" s="45"/>
      <c r="T2183" s="45"/>
      <c r="U2183" s="45"/>
      <c r="V2183" s="45"/>
      <c r="W2183" s="45"/>
      <c r="X2183" s="45"/>
    </row>
    <row r="2184" spans="1:24" ht="15" customHeight="1" thickTop="1" x14ac:dyDescent="0.2">
      <c r="A2184" s="45"/>
      <c r="B2184" s="309"/>
      <c r="C2184" s="309"/>
      <c r="D2184" s="288"/>
      <c r="E2184" s="288"/>
      <c r="F2184" s="314"/>
      <c r="G2184" s="301"/>
      <c r="H2184" s="288"/>
      <c r="I2184" s="309"/>
      <c r="J2184" s="288"/>
      <c r="K2184" s="288"/>
      <c r="N2184" s="45"/>
      <c r="O2184" s="45"/>
      <c r="P2184" s="45"/>
      <c r="Q2184" s="45"/>
      <c r="R2184" s="45"/>
      <c r="S2184" s="45"/>
      <c r="T2184" s="45"/>
      <c r="U2184" s="45"/>
      <c r="V2184" s="45"/>
      <c r="W2184" s="45"/>
      <c r="X2184" s="45"/>
    </row>
    <row r="2185" spans="1:24" ht="15" customHeight="1" thickTop="1" thickBot="1" x14ac:dyDescent="0.3">
      <c r="A2185" s="45"/>
      <c r="B2185" s="333" t="s">
        <v>665</v>
      </c>
      <c r="C2185" s="299"/>
      <c r="D2185" s="299"/>
      <c r="E2185" s="299"/>
      <c r="F2185" s="299"/>
      <c r="G2185" s="299"/>
      <c r="H2185" s="299"/>
      <c r="I2185" s="299"/>
      <c r="J2185" s="299"/>
      <c r="K2185" s="299"/>
      <c r="N2185" s="45"/>
      <c r="O2185" s="45"/>
      <c r="P2185" s="45"/>
      <c r="Q2185" s="45"/>
      <c r="R2185" s="45"/>
      <c r="S2185" s="45"/>
      <c r="T2185" s="45"/>
      <c r="U2185" s="45"/>
      <c r="V2185" s="45"/>
      <c r="W2185" s="45"/>
      <c r="X2185" s="45"/>
    </row>
    <row r="2186" spans="1:24" ht="15" customHeight="1" thickTop="1" thickBot="1" x14ac:dyDescent="0.25">
      <c r="A2186" s="45"/>
      <c r="B2186" s="329"/>
      <c r="C2186" s="319" t="s">
        <v>27</v>
      </c>
      <c r="D2186" s="282" t="s">
        <v>28</v>
      </c>
      <c r="E2186" s="282" t="s">
        <v>29</v>
      </c>
      <c r="F2186" s="310" t="s">
        <v>523</v>
      </c>
      <c r="G2186" s="298"/>
      <c r="H2186" s="283" t="s">
        <v>30</v>
      </c>
      <c r="I2186" s="319" t="s">
        <v>31</v>
      </c>
      <c r="J2186" s="284" t="s">
        <v>32</v>
      </c>
      <c r="K2186" s="284" t="s">
        <v>34</v>
      </c>
      <c r="N2186" s="45"/>
      <c r="O2186" s="45"/>
      <c r="P2186" s="45"/>
      <c r="Q2186" s="45"/>
      <c r="R2186" s="45"/>
      <c r="S2186" s="45"/>
      <c r="T2186" s="45"/>
      <c r="U2186" s="45"/>
      <c r="V2186" s="45"/>
      <c r="W2186" s="45"/>
      <c r="X2186" s="45"/>
    </row>
    <row r="2187" spans="1:24" ht="15" customHeight="1" thickTop="1" thickBot="1" x14ac:dyDescent="0.25">
      <c r="A2187" s="45"/>
      <c r="B2187" s="330" t="s">
        <v>524</v>
      </c>
      <c r="C2187" s="343" t="s">
        <v>1781</v>
      </c>
      <c r="D2187" s="285" t="s">
        <v>73</v>
      </c>
      <c r="E2187" s="285" t="s">
        <v>1782</v>
      </c>
      <c r="F2187" s="311" t="s">
        <v>590</v>
      </c>
      <c r="G2187" s="294"/>
      <c r="H2187" s="286" t="s">
        <v>52</v>
      </c>
      <c r="I2187" s="320">
        <v>1</v>
      </c>
      <c r="J2187" s="287">
        <f>SUM(K2188:K2193)</f>
        <v>1225.26145</v>
      </c>
      <c r="K2187" s="287">
        <f>SUM(J2187*I2187)</f>
        <v>1225.26145</v>
      </c>
      <c r="N2187" s="45"/>
      <c r="O2187" s="45"/>
      <c r="P2187" s="45"/>
      <c r="Q2187" s="45"/>
      <c r="R2187" s="45"/>
      <c r="S2187" s="45"/>
      <c r="T2187" s="45"/>
      <c r="U2187" s="45"/>
      <c r="V2187" s="45"/>
      <c r="W2187" s="45"/>
      <c r="X2187" s="45"/>
    </row>
    <row r="2188" spans="1:24" ht="15" customHeight="1" thickTop="1" thickBot="1" x14ac:dyDescent="0.25">
      <c r="A2188" s="45"/>
      <c r="B2188" s="331" t="s">
        <v>535</v>
      </c>
      <c r="C2188" s="344">
        <v>88261</v>
      </c>
      <c r="D2188" s="271" t="s">
        <v>50</v>
      </c>
      <c r="E2188" s="271" t="s">
        <v>2660</v>
      </c>
      <c r="F2188" s="312" t="s">
        <v>2641</v>
      </c>
      <c r="G2188" s="293"/>
      <c r="H2188" s="272" t="s">
        <v>533</v>
      </c>
      <c r="I2188" s="324">
        <v>6.3010000000000002</v>
      </c>
      <c r="J2188" s="302">
        <f>VLOOKUP(C2188,COMPOSICAO!A:D,4,0)</f>
        <v>40.67</v>
      </c>
      <c r="K2188" s="289">
        <f>SUM(J2188*I2188)</f>
        <v>256.26167000000004</v>
      </c>
      <c r="N2188" s="45"/>
      <c r="O2188" s="45"/>
      <c r="P2188" s="45"/>
      <c r="Q2188" s="45"/>
      <c r="R2188" s="45"/>
      <c r="S2188" s="45"/>
      <c r="T2188" s="45"/>
      <c r="U2188" s="45"/>
      <c r="V2188" s="45"/>
      <c r="W2188" s="45"/>
      <c r="X2188" s="45"/>
    </row>
    <row r="2189" spans="1:24" ht="15" customHeight="1" thickTop="1" thickBot="1" x14ac:dyDescent="0.25">
      <c r="A2189" s="45"/>
      <c r="B2189" s="331" t="s">
        <v>535</v>
      </c>
      <c r="C2189" s="344">
        <v>88239</v>
      </c>
      <c r="D2189" s="271" t="s">
        <v>50</v>
      </c>
      <c r="E2189" s="271" t="s">
        <v>550</v>
      </c>
      <c r="F2189" s="312" t="s">
        <v>2641</v>
      </c>
      <c r="G2189" s="293"/>
      <c r="H2189" s="272" t="s">
        <v>533</v>
      </c>
      <c r="I2189" s="324">
        <v>6.6269999999999998</v>
      </c>
      <c r="J2189" s="302">
        <f>VLOOKUP(C2189,COMPOSICAO!A:D,4,0)</f>
        <v>31.04</v>
      </c>
      <c r="K2189" s="289">
        <f t="shared" ref="K2189:K2193" si="52">SUM(J2189*I2189)</f>
        <v>205.70208</v>
      </c>
      <c r="N2189" s="45"/>
      <c r="O2189" s="45"/>
      <c r="P2189" s="45"/>
      <c r="Q2189" s="45"/>
      <c r="R2189" s="45"/>
      <c r="S2189" s="45"/>
      <c r="T2189" s="45"/>
      <c r="U2189" s="45"/>
      <c r="V2189" s="45"/>
      <c r="W2189" s="45"/>
      <c r="X2189" s="45"/>
    </row>
    <row r="2190" spans="1:24" ht="49.15" customHeight="1" thickTop="1" thickBot="1" x14ac:dyDescent="0.25">
      <c r="A2190" s="45"/>
      <c r="B2190" s="332" t="s">
        <v>525</v>
      </c>
      <c r="C2190" s="345">
        <v>2203</v>
      </c>
      <c r="D2190" s="274" t="s">
        <v>46</v>
      </c>
      <c r="E2190" s="274" t="s">
        <v>591</v>
      </c>
      <c r="F2190" s="313" t="s">
        <v>1096</v>
      </c>
      <c r="G2190" s="295"/>
      <c r="H2190" s="275" t="s">
        <v>52</v>
      </c>
      <c r="I2190" s="322">
        <v>4</v>
      </c>
      <c r="J2190" s="290">
        <v>0.8</v>
      </c>
      <c r="K2190" s="289">
        <f t="shared" si="52"/>
        <v>3.2</v>
      </c>
      <c r="N2190" s="45"/>
      <c r="O2190" s="45"/>
      <c r="P2190" s="45"/>
      <c r="Q2190" s="45"/>
      <c r="R2190" s="45"/>
      <c r="S2190" s="45"/>
      <c r="T2190" s="45"/>
      <c r="U2190" s="45"/>
      <c r="V2190" s="45"/>
      <c r="W2190" s="45"/>
      <c r="X2190" s="45"/>
    </row>
    <row r="2191" spans="1:24" ht="15" customHeight="1" thickTop="1" thickBot="1" x14ac:dyDescent="0.25">
      <c r="A2191" s="45"/>
      <c r="B2191" s="332" t="s">
        <v>525</v>
      </c>
      <c r="C2191" s="345">
        <v>39026</v>
      </c>
      <c r="D2191" s="274" t="s">
        <v>50</v>
      </c>
      <c r="E2191" s="274" t="s">
        <v>666</v>
      </c>
      <c r="F2191" s="313" t="s">
        <v>1096</v>
      </c>
      <c r="G2191" s="295"/>
      <c r="H2191" s="275" t="s">
        <v>94</v>
      </c>
      <c r="I2191" s="322">
        <v>0.09</v>
      </c>
      <c r="J2191" s="290">
        <v>19.13</v>
      </c>
      <c r="K2191" s="289">
        <f t="shared" si="52"/>
        <v>1.7216999999999998</v>
      </c>
      <c r="N2191" s="45"/>
      <c r="O2191" s="45"/>
      <c r="P2191" s="45"/>
      <c r="Q2191" s="45"/>
      <c r="R2191" s="45"/>
      <c r="S2191" s="45"/>
      <c r="T2191" s="45"/>
      <c r="U2191" s="45"/>
      <c r="V2191" s="45"/>
      <c r="W2191" s="45"/>
      <c r="X2191" s="45"/>
    </row>
    <row r="2192" spans="1:24" ht="15" customHeight="1" thickTop="1" thickBot="1" x14ac:dyDescent="0.25">
      <c r="A2192" s="45"/>
      <c r="B2192" s="332" t="s">
        <v>525</v>
      </c>
      <c r="C2192" s="345">
        <v>39027</v>
      </c>
      <c r="D2192" s="274" t="s">
        <v>50</v>
      </c>
      <c r="E2192" s="274" t="s">
        <v>2648</v>
      </c>
      <c r="F2192" s="313" t="s">
        <v>1096</v>
      </c>
      <c r="G2192" s="295"/>
      <c r="H2192" s="275" t="s">
        <v>94</v>
      </c>
      <c r="I2192" s="322">
        <v>2.8000000000000001E-2</v>
      </c>
      <c r="J2192" s="290">
        <v>17</v>
      </c>
      <c r="K2192" s="289">
        <f t="shared" si="52"/>
        <v>0.47600000000000003</v>
      </c>
      <c r="N2192" s="45"/>
      <c r="O2192" s="45"/>
      <c r="P2192" s="45"/>
      <c r="Q2192" s="45"/>
      <c r="R2192" s="45"/>
      <c r="S2192" s="45"/>
      <c r="T2192" s="45"/>
      <c r="U2192" s="45"/>
      <c r="V2192" s="45"/>
      <c r="W2192" s="45"/>
      <c r="X2192" s="45"/>
    </row>
    <row r="2193" spans="1:24" ht="15" customHeight="1" thickTop="1" thickBot="1" x14ac:dyDescent="0.25">
      <c r="A2193" s="45"/>
      <c r="B2193" s="332" t="s">
        <v>525</v>
      </c>
      <c r="C2193" s="345">
        <v>4171</v>
      </c>
      <c r="D2193" s="274" t="s">
        <v>46</v>
      </c>
      <c r="E2193" s="274" t="s">
        <v>1940</v>
      </c>
      <c r="F2193" s="313" t="s">
        <v>1096</v>
      </c>
      <c r="G2193" s="295"/>
      <c r="H2193" s="275" t="s">
        <v>52</v>
      </c>
      <c r="I2193" s="322">
        <v>1</v>
      </c>
      <c r="J2193" s="290">
        <v>757.9</v>
      </c>
      <c r="K2193" s="289">
        <f t="shared" si="52"/>
        <v>757.9</v>
      </c>
      <c r="N2193" s="45"/>
      <c r="O2193" s="45"/>
      <c r="P2193" s="45"/>
      <c r="Q2193" s="45"/>
      <c r="R2193" s="45"/>
      <c r="S2193" s="45"/>
      <c r="T2193" s="45"/>
      <c r="U2193" s="45"/>
      <c r="V2193" s="45"/>
      <c r="W2193" s="45"/>
      <c r="X2193" s="45"/>
    </row>
    <row r="2194" spans="1:24" ht="15" customHeight="1" thickTop="1" thickBot="1" x14ac:dyDescent="0.25">
      <c r="A2194" s="45"/>
      <c r="B2194" s="307"/>
      <c r="C2194" s="307"/>
      <c r="D2194" s="291"/>
      <c r="E2194" s="291"/>
      <c r="F2194" s="304" t="s">
        <v>527</v>
      </c>
      <c r="G2194" s="300"/>
      <c r="H2194" s="291" t="s">
        <v>528</v>
      </c>
      <c r="I2194" s="323">
        <v>0</v>
      </c>
      <c r="J2194" s="291" t="s">
        <v>529</v>
      </c>
      <c r="K2194" s="292"/>
      <c r="N2194" s="45"/>
      <c r="O2194" s="45"/>
      <c r="P2194" s="45"/>
      <c r="Q2194" s="45"/>
      <c r="R2194" s="45"/>
      <c r="S2194" s="45"/>
      <c r="T2194" s="45"/>
      <c r="U2194" s="45"/>
      <c r="V2194" s="45"/>
      <c r="W2194" s="45"/>
      <c r="X2194" s="45"/>
    </row>
    <row r="2195" spans="1:24" ht="15" customHeight="1" thickTop="1" thickBot="1" x14ac:dyDescent="0.25">
      <c r="A2195" s="45"/>
      <c r="B2195" s="307"/>
      <c r="C2195" s="307"/>
      <c r="D2195" s="291"/>
      <c r="E2195" s="291"/>
      <c r="F2195" s="304" t="s">
        <v>530</v>
      </c>
      <c r="G2195" s="300"/>
      <c r="H2195" s="291"/>
      <c r="I2195" s="304" t="s">
        <v>531</v>
      </c>
      <c r="J2195" s="296"/>
      <c r="K2195" s="292"/>
      <c r="N2195" s="45"/>
      <c r="O2195" s="45"/>
      <c r="P2195" s="45"/>
      <c r="Q2195" s="45"/>
      <c r="R2195" s="45"/>
      <c r="S2195" s="45"/>
      <c r="T2195" s="45"/>
      <c r="U2195" s="45"/>
      <c r="V2195" s="45"/>
      <c r="W2195" s="45"/>
      <c r="X2195" s="45"/>
    </row>
    <row r="2196" spans="1:24" ht="15" customHeight="1" x14ac:dyDescent="0.2">
      <c r="A2196" s="45"/>
      <c r="B2196" s="308" t="s">
        <v>1136</v>
      </c>
      <c r="C2196" s="308"/>
      <c r="D2196" s="297"/>
      <c r="E2196" s="297"/>
      <c r="F2196" s="308"/>
      <c r="G2196" s="297"/>
      <c r="H2196" s="297"/>
      <c r="I2196" s="308"/>
      <c r="J2196" s="297"/>
      <c r="K2196" s="297"/>
      <c r="N2196" s="45"/>
      <c r="O2196" s="45"/>
      <c r="P2196" s="45"/>
      <c r="Q2196" s="45"/>
      <c r="R2196" s="45"/>
      <c r="S2196" s="45"/>
      <c r="T2196" s="45"/>
      <c r="U2196" s="45"/>
      <c r="V2196" s="45"/>
      <c r="W2196" s="45"/>
      <c r="X2196" s="45"/>
    </row>
    <row r="2197" spans="1:24" ht="15" customHeight="1" thickBot="1" x14ac:dyDescent="0.25">
      <c r="A2197" s="45"/>
      <c r="B2197" s="304" t="s">
        <v>1941</v>
      </c>
      <c r="C2197" s="304"/>
      <c r="D2197" s="296"/>
      <c r="E2197" s="296"/>
      <c r="F2197" s="296"/>
      <c r="G2197" s="296"/>
      <c r="H2197" s="296"/>
      <c r="I2197" s="304"/>
      <c r="J2197" s="296"/>
      <c r="K2197" s="296"/>
      <c r="N2197" s="45"/>
      <c r="O2197" s="45"/>
      <c r="P2197" s="45"/>
      <c r="Q2197" s="45"/>
      <c r="R2197" s="45"/>
      <c r="S2197" s="45"/>
      <c r="T2197" s="45"/>
      <c r="U2197" s="45"/>
      <c r="V2197" s="45"/>
      <c r="W2197" s="45"/>
      <c r="X2197" s="45"/>
    </row>
    <row r="2198" spans="1:24" ht="15" customHeight="1" thickTop="1" x14ac:dyDescent="0.2">
      <c r="A2198" s="45"/>
      <c r="B2198" s="309"/>
      <c r="C2198" s="309"/>
      <c r="D2198" s="288"/>
      <c r="E2198" s="288"/>
      <c r="F2198" s="314"/>
      <c r="G2198" s="301"/>
      <c r="H2198" s="288"/>
      <c r="I2198" s="309"/>
      <c r="J2198" s="288"/>
      <c r="K2198" s="288"/>
      <c r="N2198" s="45"/>
      <c r="O2198" s="45"/>
      <c r="P2198" s="45"/>
      <c r="Q2198" s="45"/>
      <c r="R2198" s="45"/>
      <c r="S2198" s="45"/>
      <c r="T2198" s="45"/>
      <c r="U2198" s="45"/>
      <c r="V2198" s="45"/>
      <c r="W2198" s="45"/>
      <c r="X2198" s="45"/>
    </row>
    <row r="2199" spans="1:24" ht="15" customHeight="1" x14ac:dyDescent="0.2">
      <c r="A2199" s="45"/>
      <c r="B2199" s="315"/>
      <c r="C2199" s="315"/>
      <c r="D2199" s="281"/>
      <c r="E2199" s="281"/>
      <c r="F2199" s="304"/>
      <c r="G2199" s="296"/>
      <c r="H2199" s="281"/>
      <c r="I2199" s="315"/>
      <c r="J2199" s="281"/>
      <c r="K2199" s="281"/>
      <c r="N2199" s="45"/>
      <c r="O2199" s="45"/>
      <c r="P2199" s="45"/>
      <c r="Q2199" s="45"/>
      <c r="R2199" s="45"/>
      <c r="S2199" s="45"/>
      <c r="T2199" s="45"/>
      <c r="U2199" s="45"/>
      <c r="V2199" s="45"/>
      <c r="W2199" s="45"/>
      <c r="X2199" s="45"/>
    </row>
  </sheetData>
  <autoFilter ref="A16:X2199" xr:uid="{00000000-0009-0000-0000-000006000000}"/>
  <mergeCells count="2">
    <mergeCell ref="B12:E13"/>
    <mergeCell ref="B2:K6"/>
  </mergeCells>
  <printOptions horizontalCentered="1"/>
  <pageMargins left="0.70866141732283472" right="0.70866141732283472" top="0.74803149606299213" bottom="0.74803149606299213" header="0.31496062992125984" footer="0.31496062992125984"/>
  <pageSetup paperSize="9" scale="38" fitToHeight="0" orientation="portrait" r:id="rId1"/>
  <rowBreaks count="1" manualBreakCount="1">
    <brk id="848"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4D2D0-B9F2-4ABA-A09C-CC2A1F2BDE1A}">
  <dimension ref="A1:E3968"/>
  <sheetViews>
    <sheetView workbookViewId="0">
      <selection activeCell="A1845" sqref="A1845"/>
    </sheetView>
  </sheetViews>
  <sheetFormatPr defaultRowHeight="14.25" x14ac:dyDescent="0.2"/>
  <sheetData>
    <row r="1" spans="1:5" x14ac:dyDescent="0.2">
      <c r="A1" s="489" t="s">
        <v>17606</v>
      </c>
      <c r="B1" s="489"/>
      <c r="C1" s="489"/>
      <c r="D1" s="489"/>
      <c r="E1" s="489"/>
    </row>
    <row r="2" spans="1:5" x14ac:dyDescent="0.2">
      <c r="A2" s="489" t="s">
        <v>17607</v>
      </c>
      <c r="B2" s="489"/>
      <c r="C2" s="489"/>
      <c r="D2" s="489"/>
      <c r="E2" s="489"/>
    </row>
    <row r="3" spans="1:5" x14ac:dyDescent="0.2">
      <c r="A3" s="489" t="s">
        <v>17608</v>
      </c>
      <c r="B3" s="489"/>
      <c r="C3" s="489"/>
      <c r="D3" s="489"/>
      <c r="E3" s="489"/>
    </row>
    <row r="4" spans="1:5" x14ac:dyDescent="0.2">
      <c r="A4" s="366" t="s">
        <v>27</v>
      </c>
      <c r="B4" s="366" t="s">
        <v>29</v>
      </c>
      <c r="C4" s="366" t="s">
        <v>17609</v>
      </c>
      <c r="D4" s="366" t="s">
        <v>17610</v>
      </c>
      <c r="E4" s="366" t="s">
        <v>17611</v>
      </c>
    </row>
    <row r="5" spans="1:5" x14ac:dyDescent="0.2">
      <c r="A5" s="488" t="s">
        <v>17612</v>
      </c>
      <c r="B5" s="488" t="s">
        <v>17613</v>
      </c>
      <c r="C5" s="488" t="s">
        <v>17613</v>
      </c>
      <c r="D5" s="488" t="s">
        <v>17613</v>
      </c>
      <c r="E5" s="488"/>
    </row>
    <row r="6" spans="1:5" ht="18" x14ac:dyDescent="0.2">
      <c r="A6" s="367" t="s">
        <v>17614</v>
      </c>
      <c r="B6" s="368" t="s">
        <v>17615</v>
      </c>
      <c r="C6" s="367" t="s">
        <v>1789</v>
      </c>
      <c r="D6" s="367" t="s">
        <v>17613</v>
      </c>
      <c r="E6" s="369">
        <v>106</v>
      </c>
    </row>
    <row r="7" spans="1:5" ht="27" x14ac:dyDescent="0.2">
      <c r="A7" s="367" t="s">
        <v>17616</v>
      </c>
      <c r="B7" s="368" t="s">
        <v>17617</v>
      </c>
      <c r="C7" s="367" t="s">
        <v>1789</v>
      </c>
      <c r="D7" s="367" t="s">
        <v>17613</v>
      </c>
      <c r="E7" s="369">
        <v>12.9</v>
      </c>
    </row>
    <row r="8" spans="1:5" ht="18" x14ac:dyDescent="0.2">
      <c r="A8" s="367" t="s">
        <v>17618</v>
      </c>
      <c r="B8" s="368" t="s">
        <v>17619</v>
      </c>
      <c r="C8" s="367" t="s">
        <v>610</v>
      </c>
      <c r="D8" s="367" t="s">
        <v>17613</v>
      </c>
      <c r="E8" s="369">
        <v>6</v>
      </c>
    </row>
    <row r="9" spans="1:5" ht="36" x14ac:dyDescent="0.2">
      <c r="A9" s="367" t="s">
        <v>17620</v>
      </c>
      <c r="B9" s="368" t="s">
        <v>17621</v>
      </c>
      <c r="C9" s="367" t="s">
        <v>231</v>
      </c>
      <c r="D9" s="367" t="s">
        <v>17613</v>
      </c>
      <c r="E9" s="369">
        <v>83.56</v>
      </c>
    </row>
    <row r="10" spans="1:5" ht="36" x14ac:dyDescent="0.2">
      <c r="A10" s="367" t="s">
        <v>17622</v>
      </c>
      <c r="B10" s="368" t="s">
        <v>17623</v>
      </c>
      <c r="C10" s="367" t="s">
        <v>1789</v>
      </c>
      <c r="D10" s="367" t="s">
        <v>17613</v>
      </c>
      <c r="E10" s="369">
        <v>6.16</v>
      </c>
    </row>
    <row r="11" spans="1:5" ht="36" x14ac:dyDescent="0.2">
      <c r="A11" s="367" t="s">
        <v>17624</v>
      </c>
      <c r="B11" s="368" t="s">
        <v>17625</v>
      </c>
      <c r="C11" s="367" t="s">
        <v>1789</v>
      </c>
      <c r="D11" s="367" t="s">
        <v>17613</v>
      </c>
      <c r="E11" s="369">
        <v>7.45</v>
      </c>
    </row>
    <row r="12" spans="1:5" ht="36" x14ac:dyDescent="0.2">
      <c r="A12" s="367" t="s">
        <v>17626</v>
      </c>
      <c r="B12" s="368" t="s">
        <v>17627</v>
      </c>
      <c r="C12" s="367" t="s">
        <v>1789</v>
      </c>
      <c r="D12" s="367" t="s">
        <v>17613</v>
      </c>
      <c r="E12" s="369">
        <v>6.35</v>
      </c>
    </row>
    <row r="13" spans="1:5" ht="36" x14ac:dyDescent="0.2">
      <c r="A13" s="367" t="s">
        <v>17628</v>
      </c>
      <c r="B13" s="368" t="s">
        <v>17629</v>
      </c>
      <c r="C13" s="367" t="s">
        <v>1789</v>
      </c>
      <c r="D13" s="367" t="s">
        <v>17613</v>
      </c>
      <c r="E13" s="369">
        <v>6.25</v>
      </c>
    </row>
    <row r="14" spans="1:5" ht="36" x14ac:dyDescent="0.2">
      <c r="A14" s="367" t="s">
        <v>17630</v>
      </c>
      <c r="B14" s="368" t="s">
        <v>17631</v>
      </c>
      <c r="C14" s="367" t="s">
        <v>1789</v>
      </c>
      <c r="D14" s="367" t="s">
        <v>17613</v>
      </c>
      <c r="E14" s="369">
        <v>6.25</v>
      </c>
    </row>
    <row r="15" spans="1:5" ht="36" x14ac:dyDescent="0.2">
      <c r="A15" s="367" t="s">
        <v>17632</v>
      </c>
      <c r="B15" s="368" t="s">
        <v>17633</v>
      </c>
      <c r="C15" s="367" t="s">
        <v>1789</v>
      </c>
      <c r="D15" s="367" t="s">
        <v>17613</v>
      </c>
      <c r="E15" s="369">
        <v>6.25</v>
      </c>
    </row>
    <row r="16" spans="1:5" ht="36" x14ac:dyDescent="0.2">
      <c r="A16" s="367" t="s">
        <v>17634</v>
      </c>
      <c r="B16" s="368" t="s">
        <v>17635</v>
      </c>
      <c r="C16" s="367" t="s">
        <v>1789</v>
      </c>
      <c r="D16" s="367" t="s">
        <v>17613</v>
      </c>
      <c r="E16" s="369">
        <v>5.21</v>
      </c>
    </row>
    <row r="17" spans="1:5" ht="27" x14ac:dyDescent="0.2">
      <c r="A17" s="367" t="s">
        <v>17636</v>
      </c>
      <c r="B17" s="368" t="s">
        <v>17637</v>
      </c>
      <c r="C17" s="367" t="s">
        <v>1789</v>
      </c>
      <c r="D17" s="367" t="s">
        <v>17613</v>
      </c>
      <c r="E17" s="369">
        <v>5.85</v>
      </c>
    </row>
    <row r="18" spans="1:5" ht="27" x14ac:dyDescent="0.2">
      <c r="A18" s="367" t="s">
        <v>17638</v>
      </c>
      <c r="B18" s="368" t="s">
        <v>17639</v>
      </c>
      <c r="C18" s="367" t="s">
        <v>1789</v>
      </c>
      <c r="D18" s="367" t="s">
        <v>17613</v>
      </c>
      <c r="E18" s="369">
        <v>6.35</v>
      </c>
    </row>
    <row r="19" spans="1:5" ht="27" x14ac:dyDescent="0.2">
      <c r="A19" s="367" t="s">
        <v>17640</v>
      </c>
      <c r="B19" s="368" t="s">
        <v>17641</v>
      </c>
      <c r="C19" s="367" t="s">
        <v>1789</v>
      </c>
      <c r="D19" s="367" t="s">
        <v>17613</v>
      </c>
      <c r="E19" s="369">
        <v>5.59</v>
      </c>
    </row>
    <row r="20" spans="1:5" ht="27" x14ac:dyDescent="0.2">
      <c r="A20" s="367" t="s">
        <v>17642</v>
      </c>
      <c r="B20" s="368" t="s">
        <v>17643</v>
      </c>
      <c r="C20" s="367" t="s">
        <v>1789</v>
      </c>
      <c r="D20" s="367" t="s">
        <v>17613</v>
      </c>
      <c r="E20" s="369">
        <v>4.95</v>
      </c>
    </row>
    <row r="21" spans="1:5" ht="27" x14ac:dyDescent="0.2">
      <c r="A21" s="367" t="s">
        <v>17644</v>
      </c>
      <c r="B21" s="368" t="s">
        <v>17645</v>
      </c>
      <c r="C21" s="367" t="s">
        <v>1789</v>
      </c>
      <c r="D21" s="367" t="s">
        <v>17613</v>
      </c>
      <c r="E21" s="369">
        <v>5.79</v>
      </c>
    </row>
    <row r="22" spans="1:5" ht="27" x14ac:dyDescent="0.2">
      <c r="A22" s="367" t="s">
        <v>17646</v>
      </c>
      <c r="B22" s="368" t="s">
        <v>17647</v>
      </c>
      <c r="C22" s="367" t="s">
        <v>1789</v>
      </c>
      <c r="D22" s="367" t="s">
        <v>17613</v>
      </c>
      <c r="E22" s="369">
        <v>5.95</v>
      </c>
    </row>
    <row r="23" spans="1:5" ht="27" x14ac:dyDescent="0.2">
      <c r="A23" s="367" t="s">
        <v>17648</v>
      </c>
      <c r="B23" s="368" t="s">
        <v>17649</v>
      </c>
      <c r="C23" s="367" t="s">
        <v>1789</v>
      </c>
      <c r="D23" s="367" t="s">
        <v>17613</v>
      </c>
      <c r="E23" s="369">
        <v>5.01</v>
      </c>
    </row>
    <row r="24" spans="1:5" ht="27" x14ac:dyDescent="0.2">
      <c r="A24" s="367" t="s">
        <v>17650</v>
      </c>
      <c r="B24" s="368" t="s">
        <v>17651</v>
      </c>
      <c r="C24" s="367" t="s">
        <v>1789</v>
      </c>
      <c r="D24" s="367" t="s">
        <v>17613</v>
      </c>
      <c r="E24" s="369">
        <v>5.64</v>
      </c>
    </row>
    <row r="25" spans="1:5" ht="27" x14ac:dyDescent="0.2">
      <c r="A25" s="367" t="s">
        <v>17652</v>
      </c>
      <c r="B25" s="368" t="s">
        <v>17653</v>
      </c>
      <c r="C25" s="367" t="s">
        <v>1789</v>
      </c>
      <c r="D25" s="367" t="s">
        <v>17613</v>
      </c>
      <c r="E25" s="369">
        <v>6.45</v>
      </c>
    </row>
    <row r="26" spans="1:5" ht="27" x14ac:dyDescent="0.2">
      <c r="A26" s="367" t="s">
        <v>17654</v>
      </c>
      <c r="B26" s="368" t="s">
        <v>17655</v>
      </c>
      <c r="C26" s="367" t="s">
        <v>1789</v>
      </c>
      <c r="D26" s="367" t="s">
        <v>17613</v>
      </c>
      <c r="E26" s="369">
        <v>6.47</v>
      </c>
    </row>
    <row r="27" spans="1:5" ht="27" x14ac:dyDescent="0.2">
      <c r="A27" s="367" t="s">
        <v>17656</v>
      </c>
      <c r="B27" s="368" t="s">
        <v>17657</v>
      </c>
      <c r="C27" s="367" t="s">
        <v>1789</v>
      </c>
      <c r="D27" s="367" t="s">
        <v>17613</v>
      </c>
      <c r="E27" s="369">
        <v>6.57</v>
      </c>
    </row>
    <row r="28" spans="1:5" ht="27" x14ac:dyDescent="0.2">
      <c r="A28" s="367" t="s">
        <v>17658</v>
      </c>
      <c r="B28" s="368" t="s">
        <v>17659</v>
      </c>
      <c r="C28" s="367" t="s">
        <v>1789</v>
      </c>
      <c r="D28" s="367" t="s">
        <v>17613</v>
      </c>
      <c r="E28" s="369">
        <v>6.95</v>
      </c>
    </row>
    <row r="29" spans="1:5" ht="27" x14ac:dyDescent="0.2">
      <c r="A29" s="367" t="s">
        <v>17660</v>
      </c>
      <c r="B29" s="368" t="s">
        <v>17661</v>
      </c>
      <c r="C29" s="367" t="s">
        <v>1789</v>
      </c>
      <c r="D29" s="367" t="s">
        <v>17613</v>
      </c>
      <c r="E29" s="369">
        <v>6.88</v>
      </c>
    </row>
    <row r="30" spans="1:5" ht="36" x14ac:dyDescent="0.2">
      <c r="A30" s="367" t="s">
        <v>17662</v>
      </c>
      <c r="B30" s="368" t="s">
        <v>17663</v>
      </c>
      <c r="C30" s="367" t="s">
        <v>265</v>
      </c>
      <c r="D30" s="367" t="s">
        <v>17613</v>
      </c>
      <c r="E30" s="369">
        <v>281</v>
      </c>
    </row>
    <row r="31" spans="1:5" ht="18" x14ac:dyDescent="0.2">
      <c r="A31" s="367" t="s">
        <v>17664</v>
      </c>
      <c r="B31" s="368" t="s">
        <v>17665</v>
      </c>
      <c r="C31" s="367" t="s">
        <v>265</v>
      </c>
      <c r="D31" s="367" t="s">
        <v>17613</v>
      </c>
      <c r="E31" s="369">
        <v>260</v>
      </c>
    </row>
    <row r="32" spans="1:5" ht="63" x14ac:dyDescent="0.2">
      <c r="A32" s="367" t="s">
        <v>17666</v>
      </c>
      <c r="B32" s="368" t="s">
        <v>17667</v>
      </c>
      <c r="C32" s="367" t="s">
        <v>231</v>
      </c>
      <c r="D32" s="367" t="s">
        <v>17613</v>
      </c>
      <c r="E32" s="369">
        <v>19.98</v>
      </c>
    </row>
    <row r="33" spans="1:5" ht="99" x14ac:dyDescent="0.2">
      <c r="A33" s="367" t="s">
        <v>17668</v>
      </c>
      <c r="B33" s="368" t="s">
        <v>17669</v>
      </c>
      <c r="C33" s="367" t="s">
        <v>231</v>
      </c>
      <c r="D33" s="367" t="s">
        <v>17613</v>
      </c>
      <c r="E33" s="369">
        <v>3.8</v>
      </c>
    </row>
    <row r="34" spans="1:5" ht="99" x14ac:dyDescent="0.2">
      <c r="A34" s="367" t="s">
        <v>17670</v>
      </c>
      <c r="B34" s="368" t="s">
        <v>17671</v>
      </c>
      <c r="C34" s="367" t="s">
        <v>231</v>
      </c>
      <c r="D34" s="367" t="s">
        <v>17613</v>
      </c>
      <c r="E34" s="369">
        <v>18.16</v>
      </c>
    </row>
    <row r="35" spans="1:5" ht="135" x14ac:dyDescent="0.2">
      <c r="A35" s="367" t="s">
        <v>17672</v>
      </c>
      <c r="B35" s="368" t="s">
        <v>17673</v>
      </c>
      <c r="C35" s="367" t="s">
        <v>231</v>
      </c>
      <c r="D35" s="367" t="s">
        <v>17613</v>
      </c>
      <c r="E35" s="369">
        <v>9.0399999999999991</v>
      </c>
    </row>
    <row r="36" spans="1:5" ht="135" x14ac:dyDescent="0.2">
      <c r="A36" s="367" t="s">
        <v>17674</v>
      </c>
      <c r="B36" s="368" t="s">
        <v>17675</v>
      </c>
      <c r="C36" s="367" t="s">
        <v>231</v>
      </c>
      <c r="D36" s="367" t="s">
        <v>17613</v>
      </c>
      <c r="E36" s="369">
        <v>36.28</v>
      </c>
    </row>
    <row r="37" spans="1:5" ht="135" x14ac:dyDescent="0.2">
      <c r="A37" s="367" t="s">
        <v>17676</v>
      </c>
      <c r="B37" s="368" t="s">
        <v>17677</v>
      </c>
      <c r="C37" s="367" t="s">
        <v>231</v>
      </c>
      <c r="D37" s="367" t="s">
        <v>17613</v>
      </c>
      <c r="E37" s="369">
        <v>62.62</v>
      </c>
    </row>
    <row r="38" spans="1:5" ht="99" x14ac:dyDescent="0.2">
      <c r="A38" s="367" t="s">
        <v>17678</v>
      </c>
      <c r="B38" s="368" t="s">
        <v>17679</v>
      </c>
      <c r="C38" s="367" t="s">
        <v>231</v>
      </c>
      <c r="D38" s="367" t="s">
        <v>17613</v>
      </c>
      <c r="E38" s="369">
        <v>20.04</v>
      </c>
    </row>
    <row r="39" spans="1:5" ht="99" x14ac:dyDescent="0.2">
      <c r="A39" s="367" t="s">
        <v>17680</v>
      </c>
      <c r="B39" s="368" t="s">
        <v>17681</v>
      </c>
      <c r="C39" s="367" t="s">
        <v>231</v>
      </c>
      <c r="D39" s="367" t="s">
        <v>17613</v>
      </c>
      <c r="E39" s="369">
        <v>35.29</v>
      </c>
    </row>
    <row r="40" spans="1:5" ht="99" x14ac:dyDescent="0.2">
      <c r="A40" s="367" t="s">
        <v>17682</v>
      </c>
      <c r="B40" s="368" t="s">
        <v>17683</v>
      </c>
      <c r="C40" s="367" t="s">
        <v>231</v>
      </c>
      <c r="D40" s="367" t="s">
        <v>17613</v>
      </c>
      <c r="E40" s="369">
        <v>52.17</v>
      </c>
    </row>
    <row r="41" spans="1:5" ht="99" x14ac:dyDescent="0.2">
      <c r="A41" s="367" t="s">
        <v>17684</v>
      </c>
      <c r="B41" s="368" t="s">
        <v>17685</v>
      </c>
      <c r="C41" s="367" t="s">
        <v>231</v>
      </c>
      <c r="D41" s="367" t="s">
        <v>17613</v>
      </c>
      <c r="E41" s="369">
        <v>13.39</v>
      </c>
    </row>
    <row r="42" spans="1:5" ht="99" x14ac:dyDescent="0.2">
      <c r="A42" s="367" t="s">
        <v>17686</v>
      </c>
      <c r="B42" s="368" t="s">
        <v>17687</v>
      </c>
      <c r="C42" s="367" t="s">
        <v>231</v>
      </c>
      <c r="D42" s="367" t="s">
        <v>17613</v>
      </c>
      <c r="E42" s="369">
        <v>21.61</v>
      </c>
    </row>
    <row r="43" spans="1:5" ht="54" x14ac:dyDescent="0.2">
      <c r="A43" s="367" t="s">
        <v>17688</v>
      </c>
      <c r="B43" s="368" t="s">
        <v>17689</v>
      </c>
      <c r="C43" s="367" t="s">
        <v>231</v>
      </c>
      <c r="D43" s="367" t="s">
        <v>17613</v>
      </c>
      <c r="E43" s="369">
        <v>1.5</v>
      </c>
    </row>
    <row r="44" spans="1:5" ht="63" x14ac:dyDescent="0.2">
      <c r="A44" s="367" t="s">
        <v>17690</v>
      </c>
      <c r="B44" s="368" t="s">
        <v>17691</v>
      </c>
      <c r="C44" s="367" t="s">
        <v>231</v>
      </c>
      <c r="D44" s="367" t="s">
        <v>17613</v>
      </c>
      <c r="E44" s="369">
        <v>1</v>
      </c>
    </row>
    <row r="45" spans="1:5" ht="72" x14ac:dyDescent="0.2">
      <c r="A45" s="367" t="s">
        <v>17692</v>
      </c>
      <c r="B45" s="368" t="s">
        <v>17693</v>
      </c>
      <c r="C45" s="367" t="s">
        <v>17694</v>
      </c>
      <c r="D45" s="367" t="s">
        <v>17613</v>
      </c>
      <c r="E45" s="369">
        <v>390.17</v>
      </c>
    </row>
    <row r="46" spans="1:5" ht="45" x14ac:dyDescent="0.2">
      <c r="A46" s="367" t="s">
        <v>17695</v>
      </c>
      <c r="B46" s="368" t="s">
        <v>17696</v>
      </c>
      <c r="C46" s="367" t="s">
        <v>231</v>
      </c>
      <c r="D46" s="367" t="s">
        <v>17613</v>
      </c>
      <c r="E46" s="369">
        <v>4.7</v>
      </c>
    </row>
    <row r="47" spans="1:5" ht="99" x14ac:dyDescent="0.2">
      <c r="A47" s="367" t="s">
        <v>17697</v>
      </c>
      <c r="B47" s="368" t="s">
        <v>17698</v>
      </c>
      <c r="C47" s="367" t="s">
        <v>1789</v>
      </c>
      <c r="D47" s="367" t="s">
        <v>17613</v>
      </c>
      <c r="E47" s="369">
        <v>2.5</v>
      </c>
    </row>
    <row r="48" spans="1:5" ht="72" x14ac:dyDescent="0.2">
      <c r="A48" s="367" t="s">
        <v>17699</v>
      </c>
      <c r="B48" s="368" t="s">
        <v>17700</v>
      </c>
      <c r="C48" s="367" t="s">
        <v>1789</v>
      </c>
      <c r="D48" s="367" t="s">
        <v>17613</v>
      </c>
      <c r="E48" s="369">
        <v>15.82</v>
      </c>
    </row>
    <row r="49" spans="1:5" ht="45" x14ac:dyDescent="0.2">
      <c r="A49" s="367" t="s">
        <v>17701</v>
      </c>
      <c r="B49" s="368" t="s">
        <v>17702</v>
      </c>
      <c r="C49" s="367" t="s">
        <v>17703</v>
      </c>
      <c r="D49" s="367" t="s">
        <v>17613</v>
      </c>
      <c r="E49" s="369">
        <v>20592.37</v>
      </c>
    </row>
    <row r="50" spans="1:5" ht="81" x14ac:dyDescent="0.2">
      <c r="A50" s="367" t="s">
        <v>17704</v>
      </c>
      <c r="B50" s="368" t="s">
        <v>17705</v>
      </c>
      <c r="C50" s="367" t="s">
        <v>1789</v>
      </c>
      <c r="D50" s="367" t="s">
        <v>17613</v>
      </c>
      <c r="E50" s="369">
        <v>19.72</v>
      </c>
    </row>
    <row r="51" spans="1:5" ht="45" x14ac:dyDescent="0.2">
      <c r="A51" s="367" t="s">
        <v>17706</v>
      </c>
      <c r="B51" s="368" t="s">
        <v>17707</v>
      </c>
      <c r="C51" s="367" t="s">
        <v>17708</v>
      </c>
      <c r="D51" s="367" t="s">
        <v>17613</v>
      </c>
      <c r="E51" s="369">
        <v>2.83</v>
      </c>
    </row>
    <row r="52" spans="1:5" ht="27" x14ac:dyDescent="0.2">
      <c r="A52" s="367" t="s">
        <v>17709</v>
      </c>
      <c r="B52" s="368" t="s">
        <v>17710</v>
      </c>
      <c r="C52" s="367" t="s">
        <v>1789</v>
      </c>
      <c r="D52" s="367" t="s">
        <v>17613</v>
      </c>
      <c r="E52" s="369">
        <v>2.58</v>
      </c>
    </row>
    <row r="53" spans="1:5" ht="18" x14ac:dyDescent="0.2">
      <c r="A53" s="367" t="s">
        <v>17711</v>
      </c>
      <c r="B53" s="368" t="s">
        <v>17712</v>
      </c>
      <c r="C53" s="367" t="s">
        <v>17713</v>
      </c>
      <c r="D53" s="367" t="s">
        <v>17613</v>
      </c>
      <c r="E53" s="369">
        <v>250</v>
      </c>
    </row>
    <row r="54" spans="1:5" ht="162" x14ac:dyDescent="0.2">
      <c r="A54" s="367" t="s">
        <v>17714</v>
      </c>
      <c r="B54" s="368" t="s">
        <v>17715</v>
      </c>
      <c r="C54" s="367" t="s">
        <v>1789</v>
      </c>
      <c r="D54" s="367" t="s">
        <v>17613</v>
      </c>
      <c r="E54" s="369">
        <v>3.3</v>
      </c>
    </row>
    <row r="55" spans="1:5" ht="36" x14ac:dyDescent="0.2">
      <c r="A55" s="367" t="s">
        <v>17716</v>
      </c>
      <c r="B55" s="368" t="s">
        <v>17717</v>
      </c>
      <c r="C55" s="367" t="s">
        <v>17708</v>
      </c>
      <c r="D55" s="367" t="s">
        <v>17613</v>
      </c>
      <c r="E55" s="369">
        <v>182</v>
      </c>
    </row>
    <row r="56" spans="1:5" ht="36" x14ac:dyDescent="0.2">
      <c r="A56" s="367" t="s">
        <v>17718</v>
      </c>
      <c r="B56" s="368" t="s">
        <v>17719</v>
      </c>
      <c r="C56" s="367" t="s">
        <v>231</v>
      </c>
      <c r="D56" s="367" t="s">
        <v>17613</v>
      </c>
      <c r="E56" s="369">
        <v>1.5</v>
      </c>
    </row>
    <row r="57" spans="1:5" ht="36" x14ac:dyDescent="0.2">
      <c r="A57" s="367" t="s">
        <v>17720</v>
      </c>
      <c r="B57" s="368" t="s">
        <v>17721</v>
      </c>
      <c r="C57" s="367" t="s">
        <v>610</v>
      </c>
      <c r="D57" s="367" t="s">
        <v>17613</v>
      </c>
      <c r="E57" s="369">
        <v>8.6199999999999992</v>
      </c>
    </row>
    <row r="58" spans="1:5" ht="36" x14ac:dyDescent="0.2">
      <c r="A58" s="367" t="s">
        <v>17722</v>
      </c>
      <c r="B58" s="368" t="s">
        <v>17723</v>
      </c>
      <c r="C58" s="367" t="s">
        <v>1789</v>
      </c>
      <c r="D58" s="367" t="s">
        <v>17613</v>
      </c>
      <c r="E58" s="369">
        <v>8.6300000000000008</v>
      </c>
    </row>
    <row r="59" spans="1:5" ht="81" x14ac:dyDescent="0.2">
      <c r="A59" s="367" t="s">
        <v>17724</v>
      </c>
      <c r="B59" s="368" t="s">
        <v>17725</v>
      </c>
      <c r="C59" s="367" t="s">
        <v>17713</v>
      </c>
      <c r="D59" s="367" t="s">
        <v>17613</v>
      </c>
      <c r="E59" s="369">
        <v>100.1</v>
      </c>
    </row>
    <row r="60" spans="1:5" ht="81" x14ac:dyDescent="0.2">
      <c r="A60" s="367" t="s">
        <v>17726</v>
      </c>
      <c r="B60" s="368" t="s">
        <v>17727</v>
      </c>
      <c r="C60" s="367" t="s">
        <v>17713</v>
      </c>
      <c r="D60" s="367" t="s">
        <v>17613</v>
      </c>
      <c r="E60" s="369">
        <v>114.4</v>
      </c>
    </row>
    <row r="61" spans="1:5" ht="63" x14ac:dyDescent="0.2">
      <c r="A61" s="367" t="s">
        <v>17728</v>
      </c>
      <c r="B61" s="368" t="s">
        <v>17729</v>
      </c>
      <c r="C61" s="367" t="s">
        <v>1789</v>
      </c>
      <c r="D61" s="367" t="s">
        <v>17613</v>
      </c>
      <c r="E61" s="369">
        <v>10.5</v>
      </c>
    </row>
    <row r="62" spans="1:5" ht="72" x14ac:dyDescent="0.2">
      <c r="A62" s="367" t="s">
        <v>17730</v>
      </c>
      <c r="B62" s="368" t="s">
        <v>17731</v>
      </c>
      <c r="C62" s="367" t="s">
        <v>231</v>
      </c>
      <c r="D62" s="367" t="s">
        <v>17613</v>
      </c>
      <c r="E62" s="369">
        <v>18.440000000000001</v>
      </c>
    </row>
    <row r="63" spans="1:5" ht="135" x14ac:dyDescent="0.2">
      <c r="A63" s="367" t="s">
        <v>17732</v>
      </c>
      <c r="B63" s="368" t="s">
        <v>17733</v>
      </c>
      <c r="C63" s="367" t="s">
        <v>231</v>
      </c>
      <c r="D63" s="367" t="s">
        <v>17613</v>
      </c>
      <c r="E63" s="369">
        <v>14.91</v>
      </c>
    </row>
    <row r="64" spans="1:5" ht="135" x14ac:dyDescent="0.2">
      <c r="A64" s="367" t="s">
        <v>17734</v>
      </c>
      <c r="B64" s="368" t="s">
        <v>17735</v>
      </c>
      <c r="C64" s="367" t="s">
        <v>231</v>
      </c>
      <c r="D64" s="367" t="s">
        <v>17613</v>
      </c>
      <c r="E64" s="369">
        <v>7.14</v>
      </c>
    </row>
    <row r="65" spans="1:5" ht="117" x14ac:dyDescent="0.2">
      <c r="A65" s="367" t="s">
        <v>17736</v>
      </c>
      <c r="B65" s="368" t="s">
        <v>17737</v>
      </c>
      <c r="C65" s="367" t="s">
        <v>231</v>
      </c>
      <c r="D65" s="367" t="s">
        <v>17613</v>
      </c>
      <c r="E65" s="369">
        <v>2.74</v>
      </c>
    </row>
    <row r="66" spans="1:5" ht="117" x14ac:dyDescent="0.2">
      <c r="A66" s="367" t="s">
        <v>17738</v>
      </c>
      <c r="B66" s="368" t="s">
        <v>17739</v>
      </c>
      <c r="C66" s="367" t="s">
        <v>231</v>
      </c>
      <c r="D66" s="367" t="s">
        <v>17613</v>
      </c>
      <c r="E66" s="369">
        <v>3</v>
      </c>
    </row>
    <row r="67" spans="1:5" ht="18" x14ac:dyDescent="0.2">
      <c r="A67" s="367" t="s">
        <v>17740</v>
      </c>
      <c r="B67" s="368" t="s">
        <v>17741</v>
      </c>
      <c r="C67" s="367" t="s">
        <v>610</v>
      </c>
      <c r="D67" s="367" t="s">
        <v>17613</v>
      </c>
      <c r="E67" s="369">
        <v>10.62</v>
      </c>
    </row>
    <row r="68" spans="1:5" ht="36" x14ac:dyDescent="0.2">
      <c r="A68" s="367" t="s">
        <v>17742</v>
      </c>
      <c r="B68" s="368" t="s">
        <v>17743</v>
      </c>
      <c r="C68" s="367" t="s">
        <v>17744</v>
      </c>
      <c r="D68" s="367" t="s">
        <v>17613</v>
      </c>
      <c r="E68" s="369">
        <v>105</v>
      </c>
    </row>
    <row r="69" spans="1:5" ht="207" x14ac:dyDescent="0.2">
      <c r="A69" s="367" t="s">
        <v>17745</v>
      </c>
      <c r="B69" s="368" t="s">
        <v>17746</v>
      </c>
      <c r="C69" s="367" t="s">
        <v>231</v>
      </c>
      <c r="D69" s="367" t="s">
        <v>17613</v>
      </c>
      <c r="E69" s="369">
        <v>311.11</v>
      </c>
    </row>
    <row r="70" spans="1:5" ht="36" x14ac:dyDescent="0.2">
      <c r="A70" s="367" t="s">
        <v>17747</v>
      </c>
      <c r="B70" s="368" t="s">
        <v>17748</v>
      </c>
      <c r="C70" s="367" t="s">
        <v>231</v>
      </c>
      <c r="D70" s="367" t="s">
        <v>17613</v>
      </c>
      <c r="E70" s="369">
        <v>56</v>
      </c>
    </row>
    <row r="71" spans="1:5" ht="36" x14ac:dyDescent="0.2">
      <c r="A71" s="367" t="s">
        <v>17749</v>
      </c>
      <c r="B71" s="368" t="s">
        <v>17750</v>
      </c>
      <c r="C71" s="367" t="s">
        <v>231</v>
      </c>
      <c r="D71" s="367" t="s">
        <v>17613</v>
      </c>
      <c r="E71" s="369">
        <v>175</v>
      </c>
    </row>
    <row r="72" spans="1:5" ht="108" x14ac:dyDescent="0.2">
      <c r="A72" s="367" t="s">
        <v>17751</v>
      </c>
      <c r="B72" s="368" t="s">
        <v>17752</v>
      </c>
      <c r="C72" s="367" t="s">
        <v>1789</v>
      </c>
      <c r="D72" s="367" t="s">
        <v>17613</v>
      </c>
      <c r="E72" s="369">
        <v>8.4700000000000006</v>
      </c>
    </row>
    <row r="73" spans="1:5" ht="153" x14ac:dyDescent="0.2">
      <c r="A73" s="367" t="s">
        <v>17753</v>
      </c>
      <c r="B73" s="368" t="s">
        <v>17754</v>
      </c>
      <c r="C73" s="367" t="s">
        <v>231</v>
      </c>
      <c r="D73" s="367" t="s">
        <v>17613</v>
      </c>
      <c r="E73" s="369">
        <v>7.26</v>
      </c>
    </row>
    <row r="74" spans="1:5" ht="72" x14ac:dyDescent="0.2">
      <c r="A74" s="367" t="s">
        <v>17755</v>
      </c>
      <c r="B74" s="368" t="s">
        <v>17756</v>
      </c>
      <c r="C74" s="367" t="s">
        <v>231</v>
      </c>
      <c r="D74" s="367" t="s">
        <v>17613</v>
      </c>
      <c r="E74" s="369">
        <v>12.13</v>
      </c>
    </row>
    <row r="75" spans="1:5" ht="117" x14ac:dyDescent="0.2">
      <c r="A75" s="367" t="s">
        <v>17757</v>
      </c>
      <c r="B75" s="368" t="s">
        <v>17758</v>
      </c>
      <c r="C75" s="367" t="s">
        <v>231</v>
      </c>
      <c r="D75" s="367" t="s">
        <v>17613</v>
      </c>
      <c r="E75" s="369">
        <v>1.03</v>
      </c>
    </row>
    <row r="76" spans="1:5" ht="117" x14ac:dyDescent="0.2">
      <c r="A76" s="367" t="s">
        <v>17759</v>
      </c>
      <c r="B76" s="368" t="s">
        <v>17760</v>
      </c>
      <c r="C76" s="367" t="s">
        <v>231</v>
      </c>
      <c r="D76" s="367" t="s">
        <v>17613</v>
      </c>
      <c r="E76" s="369">
        <v>1.31</v>
      </c>
    </row>
    <row r="77" spans="1:5" ht="117" x14ac:dyDescent="0.2">
      <c r="A77" s="367" t="s">
        <v>17761</v>
      </c>
      <c r="B77" s="368" t="s">
        <v>17762</v>
      </c>
      <c r="C77" s="367" t="s">
        <v>231</v>
      </c>
      <c r="D77" s="367" t="s">
        <v>17613</v>
      </c>
      <c r="E77" s="369">
        <v>1.55</v>
      </c>
    </row>
    <row r="78" spans="1:5" ht="54" x14ac:dyDescent="0.2">
      <c r="A78" s="367" t="s">
        <v>17763</v>
      </c>
      <c r="B78" s="368" t="s">
        <v>17764</v>
      </c>
      <c r="C78" s="367" t="s">
        <v>231</v>
      </c>
      <c r="D78" s="367" t="s">
        <v>17613</v>
      </c>
      <c r="E78" s="369">
        <v>10.029999999999999</v>
      </c>
    </row>
    <row r="79" spans="1:5" ht="117" x14ac:dyDescent="0.2">
      <c r="A79" s="367" t="s">
        <v>17765</v>
      </c>
      <c r="B79" s="368" t="s">
        <v>17766</v>
      </c>
      <c r="C79" s="367" t="s">
        <v>231</v>
      </c>
      <c r="D79" s="367" t="s">
        <v>17613</v>
      </c>
      <c r="E79" s="369">
        <v>5.57</v>
      </c>
    </row>
    <row r="80" spans="1:5" ht="117" x14ac:dyDescent="0.2">
      <c r="A80" s="367" t="s">
        <v>17767</v>
      </c>
      <c r="B80" s="368" t="s">
        <v>17768</v>
      </c>
      <c r="C80" s="367" t="s">
        <v>231</v>
      </c>
      <c r="D80" s="367" t="s">
        <v>17613</v>
      </c>
      <c r="E80" s="369">
        <v>19.55</v>
      </c>
    </row>
    <row r="81" spans="1:5" ht="117" x14ac:dyDescent="0.2">
      <c r="A81" s="367" t="s">
        <v>17769</v>
      </c>
      <c r="B81" s="368" t="s">
        <v>17770</v>
      </c>
      <c r="C81" s="367" t="s">
        <v>231</v>
      </c>
      <c r="D81" s="367" t="s">
        <v>17613</v>
      </c>
      <c r="E81" s="369">
        <v>19.190000000000001</v>
      </c>
    </row>
    <row r="82" spans="1:5" ht="117" x14ac:dyDescent="0.2">
      <c r="A82" s="367" t="s">
        <v>17771</v>
      </c>
      <c r="B82" s="368" t="s">
        <v>17772</v>
      </c>
      <c r="C82" s="367" t="s">
        <v>231</v>
      </c>
      <c r="D82" s="367" t="s">
        <v>17613</v>
      </c>
      <c r="E82" s="369">
        <v>47.44</v>
      </c>
    </row>
    <row r="83" spans="1:5" ht="99" x14ac:dyDescent="0.2">
      <c r="A83" s="367" t="s">
        <v>17773</v>
      </c>
      <c r="B83" s="368" t="s">
        <v>17774</v>
      </c>
      <c r="C83" s="367" t="s">
        <v>231</v>
      </c>
      <c r="D83" s="367" t="s">
        <v>17613</v>
      </c>
      <c r="E83" s="369">
        <v>5.74</v>
      </c>
    </row>
    <row r="84" spans="1:5" ht="99" x14ac:dyDescent="0.2">
      <c r="A84" s="367" t="s">
        <v>17775</v>
      </c>
      <c r="B84" s="368" t="s">
        <v>17776</v>
      </c>
      <c r="C84" s="367" t="s">
        <v>231</v>
      </c>
      <c r="D84" s="367" t="s">
        <v>17613</v>
      </c>
      <c r="E84" s="369">
        <v>11.68</v>
      </c>
    </row>
    <row r="85" spans="1:5" ht="99" x14ac:dyDescent="0.2">
      <c r="A85" s="367" t="s">
        <v>17777</v>
      </c>
      <c r="B85" s="368" t="s">
        <v>17778</v>
      </c>
      <c r="C85" s="367" t="s">
        <v>231</v>
      </c>
      <c r="D85" s="367" t="s">
        <v>17613</v>
      </c>
      <c r="E85" s="369">
        <v>23.98</v>
      </c>
    </row>
    <row r="86" spans="1:5" ht="99" x14ac:dyDescent="0.2">
      <c r="A86" s="367" t="s">
        <v>17779</v>
      </c>
      <c r="B86" s="368" t="s">
        <v>17780</v>
      </c>
      <c r="C86" s="367" t="s">
        <v>231</v>
      </c>
      <c r="D86" s="367" t="s">
        <v>17613</v>
      </c>
      <c r="E86" s="369">
        <v>22.9</v>
      </c>
    </row>
    <row r="87" spans="1:5" ht="27" x14ac:dyDescent="0.2">
      <c r="A87" s="367" t="s">
        <v>17781</v>
      </c>
      <c r="B87" s="368" t="s">
        <v>17782</v>
      </c>
      <c r="C87" s="367" t="s">
        <v>231</v>
      </c>
      <c r="D87" s="367" t="s">
        <v>17613</v>
      </c>
      <c r="E87" s="369">
        <v>1.2</v>
      </c>
    </row>
    <row r="88" spans="1:5" ht="27" x14ac:dyDescent="0.2">
      <c r="A88" s="367" t="s">
        <v>17783</v>
      </c>
      <c r="B88" s="368" t="s">
        <v>17784</v>
      </c>
      <c r="C88" s="367" t="s">
        <v>231</v>
      </c>
      <c r="D88" s="367" t="s">
        <v>17613</v>
      </c>
      <c r="E88" s="369">
        <v>2.33</v>
      </c>
    </row>
    <row r="89" spans="1:5" ht="27" x14ac:dyDescent="0.2">
      <c r="A89" s="367" t="s">
        <v>17785</v>
      </c>
      <c r="B89" s="368" t="s">
        <v>17786</v>
      </c>
      <c r="C89" s="367" t="s">
        <v>231</v>
      </c>
      <c r="D89" s="367" t="s">
        <v>17613</v>
      </c>
      <c r="E89" s="369">
        <v>2.94</v>
      </c>
    </row>
    <row r="90" spans="1:5" ht="36" x14ac:dyDescent="0.2">
      <c r="A90" s="367" t="s">
        <v>17787</v>
      </c>
      <c r="B90" s="368" t="s">
        <v>17788</v>
      </c>
      <c r="C90" s="367" t="s">
        <v>231</v>
      </c>
      <c r="D90" s="367" t="s">
        <v>17613</v>
      </c>
      <c r="E90" s="369">
        <v>4.8099999999999996</v>
      </c>
    </row>
    <row r="91" spans="1:5" ht="36" x14ac:dyDescent="0.2">
      <c r="A91" s="367" t="s">
        <v>17789</v>
      </c>
      <c r="B91" s="368" t="s">
        <v>17790</v>
      </c>
      <c r="C91" s="367" t="s">
        <v>231</v>
      </c>
      <c r="D91" s="367" t="s">
        <v>17613</v>
      </c>
      <c r="E91" s="369">
        <v>8.4600000000000009</v>
      </c>
    </row>
    <row r="92" spans="1:5" ht="90" x14ac:dyDescent="0.2">
      <c r="A92" s="367" t="s">
        <v>17791</v>
      </c>
      <c r="B92" s="368" t="s">
        <v>17792</v>
      </c>
      <c r="C92" s="367" t="s">
        <v>231</v>
      </c>
      <c r="D92" s="367" t="s">
        <v>17613</v>
      </c>
      <c r="E92" s="369">
        <v>31</v>
      </c>
    </row>
    <row r="93" spans="1:5" ht="108" x14ac:dyDescent="0.2">
      <c r="A93" s="367" t="s">
        <v>17793</v>
      </c>
      <c r="B93" s="368" t="s">
        <v>17794</v>
      </c>
      <c r="C93" s="367" t="s">
        <v>231</v>
      </c>
      <c r="D93" s="367" t="s">
        <v>17613</v>
      </c>
      <c r="E93" s="369">
        <v>100.26</v>
      </c>
    </row>
    <row r="94" spans="1:5" ht="108" x14ac:dyDescent="0.2">
      <c r="A94" s="367" t="s">
        <v>17795</v>
      </c>
      <c r="B94" s="368" t="s">
        <v>17796</v>
      </c>
      <c r="C94" s="367" t="s">
        <v>231</v>
      </c>
      <c r="D94" s="367" t="s">
        <v>17613</v>
      </c>
      <c r="E94" s="369">
        <v>53.23</v>
      </c>
    </row>
    <row r="95" spans="1:5" ht="108" x14ac:dyDescent="0.2">
      <c r="A95" s="367" t="s">
        <v>17797</v>
      </c>
      <c r="B95" s="368" t="s">
        <v>17798</v>
      </c>
      <c r="C95" s="367" t="s">
        <v>231</v>
      </c>
      <c r="D95" s="367" t="s">
        <v>17613</v>
      </c>
      <c r="E95" s="369">
        <v>90.59</v>
      </c>
    </row>
    <row r="96" spans="1:5" ht="108" x14ac:dyDescent="0.2">
      <c r="A96" s="367" t="s">
        <v>17799</v>
      </c>
      <c r="B96" s="368" t="s">
        <v>17800</v>
      </c>
      <c r="C96" s="367" t="s">
        <v>231</v>
      </c>
      <c r="D96" s="367" t="s">
        <v>17613</v>
      </c>
      <c r="E96" s="369">
        <v>62</v>
      </c>
    </row>
    <row r="97" spans="1:5" ht="90" x14ac:dyDescent="0.2">
      <c r="A97" s="367" t="s">
        <v>17801</v>
      </c>
      <c r="B97" s="368" t="s">
        <v>17802</v>
      </c>
      <c r="C97" s="367" t="s">
        <v>231</v>
      </c>
      <c r="D97" s="367" t="s">
        <v>17613</v>
      </c>
      <c r="E97" s="369">
        <v>126.5</v>
      </c>
    </row>
    <row r="98" spans="1:5" ht="108" x14ac:dyDescent="0.2">
      <c r="A98" s="367" t="s">
        <v>17803</v>
      </c>
      <c r="B98" s="368" t="s">
        <v>17804</v>
      </c>
      <c r="C98" s="367" t="s">
        <v>231</v>
      </c>
      <c r="D98" s="367" t="s">
        <v>17613</v>
      </c>
      <c r="E98" s="369">
        <v>423.76</v>
      </c>
    </row>
    <row r="99" spans="1:5" ht="108" x14ac:dyDescent="0.2">
      <c r="A99" s="367" t="s">
        <v>17805</v>
      </c>
      <c r="B99" s="368" t="s">
        <v>17806</v>
      </c>
      <c r="C99" s="367" t="s">
        <v>231</v>
      </c>
      <c r="D99" s="367" t="s">
        <v>17613</v>
      </c>
      <c r="E99" s="369">
        <v>630.12</v>
      </c>
    </row>
    <row r="100" spans="1:5" ht="108" x14ac:dyDescent="0.2">
      <c r="A100" s="367" t="s">
        <v>17807</v>
      </c>
      <c r="B100" s="368" t="s">
        <v>17808</v>
      </c>
      <c r="C100" s="367" t="s">
        <v>231</v>
      </c>
      <c r="D100" s="367" t="s">
        <v>17613</v>
      </c>
      <c r="E100" s="369">
        <v>205</v>
      </c>
    </row>
    <row r="101" spans="1:5" ht="90" x14ac:dyDescent="0.2">
      <c r="A101" s="367" t="s">
        <v>17809</v>
      </c>
      <c r="B101" s="368" t="s">
        <v>17810</v>
      </c>
      <c r="C101" s="367" t="s">
        <v>231</v>
      </c>
      <c r="D101" s="367" t="s">
        <v>17613</v>
      </c>
      <c r="E101" s="369">
        <v>189.24</v>
      </c>
    </row>
    <row r="102" spans="1:5" ht="36" x14ac:dyDescent="0.2">
      <c r="A102" s="367" t="s">
        <v>17811</v>
      </c>
      <c r="B102" s="368" t="s">
        <v>17812</v>
      </c>
      <c r="C102" s="367" t="s">
        <v>231</v>
      </c>
      <c r="D102" s="367" t="s">
        <v>17613</v>
      </c>
      <c r="E102" s="369">
        <v>77.7</v>
      </c>
    </row>
    <row r="103" spans="1:5" ht="108" x14ac:dyDescent="0.2">
      <c r="A103" s="367" t="s">
        <v>17813</v>
      </c>
      <c r="B103" s="368" t="s">
        <v>17814</v>
      </c>
      <c r="C103" s="367" t="s">
        <v>231</v>
      </c>
      <c r="D103" s="367" t="s">
        <v>17613</v>
      </c>
      <c r="E103" s="369">
        <v>46.2</v>
      </c>
    </row>
    <row r="104" spans="1:5" ht="72" x14ac:dyDescent="0.2">
      <c r="A104" s="367" t="s">
        <v>17815</v>
      </c>
      <c r="B104" s="368" t="s">
        <v>17816</v>
      </c>
      <c r="C104" s="367" t="s">
        <v>231</v>
      </c>
      <c r="D104" s="367" t="s">
        <v>17613</v>
      </c>
      <c r="E104" s="369">
        <v>1.44</v>
      </c>
    </row>
    <row r="105" spans="1:5" ht="72" x14ac:dyDescent="0.2">
      <c r="A105" s="367" t="s">
        <v>17817</v>
      </c>
      <c r="B105" s="368" t="s">
        <v>17818</v>
      </c>
      <c r="C105" s="367" t="s">
        <v>231</v>
      </c>
      <c r="D105" s="367" t="s">
        <v>17613</v>
      </c>
      <c r="E105" s="369">
        <v>4.97</v>
      </c>
    </row>
    <row r="106" spans="1:5" ht="135" x14ac:dyDescent="0.2">
      <c r="A106" s="367" t="s">
        <v>17819</v>
      </c>
      <c r="B106" s="368" t="s">
        <v>17820</v>
      </c>
      <c r="C106" s="367" t="s">
        <v>231</v>
      </c>
      <c r="D106" s="367" t="s">
        <v>17613</v>
      </c>
      <c r="E106" s="369">
        <v>0.12</v>
      </c>
    </row>
    <row r="107" spans="1:5" ht="135" x14ac:dyDescent="0.2">
      <c r="A107" s="367" t="s">
        <v>17821</v>
      </c>
      <c r="B107" s="368" t="s">
        <v>17822</v>
      </c>
      <c r="C107" s="367" t="s">
        <v>231</v>
      </c>
      <c r="D107" s="367" t="s">
        <v>17613</v>
      </c>
      <c r="E107" s="369">
        <v>0.17</v>
      </c>
    </row>
    <row r="108" spans="1:5" ht="36" x14ac:dyDescent="0.2">
      <c r="A108" s="367" t="s">
        <v>17823</v>
      </c>
      <c r="B108" s="368" t="s">
        <v>17824</v>
      </c>
      <c r="C108" s="367" t="s">
        <v>231</v>
      </c>
      <c r="D108" s="367" t="s">
        <v>17613</v>
      </c>
      <c r="E108" s="369">
        <v>0.17</v>
      </c>
    </row>
    <row r="109" spans="1:5" ht="36" x14ac:dyDescent="0.2">
      <c r="A109" s="367" t="s">
        <v>17825</v>
      </c>
      <c r="B109" s="368" t="s">
        <v>17826</v>
      </c>
      <c r="C109" s="367" t="s">
        <v>231</v>
      </c>
      <c r="D109" s="367" t="s">
        <v>17613</v>
      </c>
      <c r="E109" s="369">
        <v>18.04</v>
      </c>
    </row>
    <row r="110" spans="1:5" ht="45" x14ac:dyDescent="0.2">
      <c r="A110" s="367" t="s">
        <v>17827</v>
      </c>
      <c r="B110" s="368" t="s">
        <v>17828</v>
      </c>
      <c r="C110" s="367" t="s">
        <v>231</v>
      </c>
      <c r="D110" s="367" t="s">
        <v>17613</v>
      </c>
      <c r="E110" s="369">
        <v>125.9</v>
      </c>
    </row>
    <row r="111" spans="1:5" ht="90" x14ac:dyDescent="0.2">
      <c r="A111" s="367" t="s">
        <v>17829</v>
      </c>
      <c r="B111" s="368" t="s">
        <v>17830</v>
      </c>
      <c r="C111" s="367" t="s">
        <v>17831</v>
      </c>
      <c r="D111" s="367" t="s">
        <v>17613</v>
      </c>
      <c r="E111" s="369">
        <v>61.2</v>
      </c>
    </row>
    <row r="112" spans="1:5" ht="90" x14ac:dyDescent="0.2">
      <c r="A112" s="367" t="s">
        <v>17832</v>
      </c>
      <c r="B112" s="368" t="s">
        <v>17833</v>
      </c>
      <c r="C112" s="367" t="s">
        <v>17831</v>
      </c>
      <c r="D112" s="367" t="s">
        <v>17613</v>
      </c>
      <c r="E112" s="369">
        <v>61.2</v>
      </c>
    </row>
    <row r="113" spans="1:5" ht="90" x14ac:dyDescent="0.2">
      <c r="A113" s="367" t="s">
        <v>17834</v>
      </c>
      <c r="B113" s="368" t="s">
        <v>17835</v>
      </c>
      <c r="C113" s="367" t="s">
        <v>17831</v>
      </c>
      <c r="D113" s="367" t="s">
        <v>17613</v>
      </c>
      <c r="E113" s="369">
        <v>61.2</v>
      </c>
    </row>
    <row r="114" spans="1:5" ht="90" x14ac:dyDescent="0.2">
      <c r="A114" s="367" t="s">
        <v>17836</v>
      </c>
      <c r="B114" s="368" t="s">
        <v>17837</v>
      </c>
      <c r="C114" s="367" t="s">
        <v>17831</v>
      </c>
      <c r="D114" s="367" t="s">
        <v>17613</v>
      </c>
      <c r="E114" s="369">
        <v>61.2</v>
      </c>
    </row>
    <row r="115" spans="1:5" ht="90" x14ac:dyDescent="0.2">
      <c r="A115" s="367" t="s">
        <v>17838</v>
      </c>
      <c r="B115" s="368" t="s">
        <v>17839</v>
      </c>
      <c r="C115" s="367" t="s">
        <v>17831</v>
      </c>
      <c r="D115" s="367" t="s">
        <v>17613</v>
      </c>
      <c r="E115" s="369">
        <v>61.2</v>
      </c>
    </row>
    <row r="116" spans="1:5" ht="90" x14ac:dyDescent="0.2">
      <c r="A116" s="367" t="s">
        <v>17840</v>
      </c>
      <c r="B116" s="368" t="s">
        <v>17841</v>
      </c>
      <c r="C116" s="367" t="s">
        <v>17831</v>
      </c>
      <c r="D116" s="367" t="s">
        <v>17613</v>
      </c>
      <c r="E116" s="369">
        <v>61.2</v>
      </c>
    </row>
    <row r="117" spans="1:5" ht="63" x14ac:dyDescent="0.2">
      <c r="A117" s="367" t="s">
        <v>17842</v>
      </c>
      <c r="B117" s="368" t="s">
        <v>17843</v>
      </c>
      <c r="C117" s="367" t="s">
        <v>17831</v>
      </c>
      <c r="D117" s="367" t="s">
        <v>17613</v>
      </c>
      <c r="E117" s="369">
        <v>72.5</v>
      </c>
    </row>
    <row r="118" spans="1:5" ht="171" x14ac:dyDescent="0.2">
      <c r="A118" s="367" t="s">
        <v>17844</v>
      </c>
      <c r="B118" s="368" t="s">
        <v>17845</v>
      </c>
      <c r="C118" s="367" t="s">
        <v>17831</v>
      </c>
      <c r="D118" s="367" t="s">
        <v>17613</v>
      </c>
      <c r="E118" s="369">
        <v>283.89999999999998</v>
      </c>
    </row>
    <row r="119" spans="1:5" ht="45" x14ac:dyDescent="0.2">
      <c r="A119" s="367" t="s">
        <v>17846</v>
      </c>
      <c r="B119" s="368" t="s">
        <v>17847</v>
      </c>
      <c r="C119" s="367" t="s">
        <v>1789</v>
      </c>
      <c r="D119" s="367" t="s">
        <v>17613</v>
      </c>
      <c r="E119" s="369">
        <v>21.46</v>
      </c>
    </row>
    <row r="120" spans="1:5" ht="45" x14ac:dyDescent="0.2">
      <c r="A120" s="367" t="s">
        <v>17848</v>
      </c>
      <c r="B120" s="368" t="s">
        <v>17849</v>
      </c>
      <c r="C120" s="367" t="s">
        <v>1789</v>
      </c>
      <c r="D120" s="367" t="s">
        <v>17613</v>
      </c>
      <c r="E120" s="369">
        <v>18.18</v>
      </c>
    </row>
    <row r="121" spans="1:5" ht="45" x14ac:dyDescent="0.2">
      <c r="A121" s="367" t="s">
        <v>17850</v>
      </c>
      <c r="B121" s="368" t="s">
        <v>17851</v>
      </c>
      <c r="C121" s="367" t="s">
        <v>1789</v>
      </c>
      <c r="D121" s="367" t="s">
        <v>17613</v>
      </c>
      <c r="E121" s="369">
        <v>15.79</v>
      </c>
    </row>
    <row r="122" spans="1:5" ht="45" x14ac:dyDescent="0.2">
      <c r="A122" s="367" t="s">
        <v>17852</v>
      </c>
      <c r="B122" s="368" t="s">
        <v>17853</v>
      </c>
      <c r="C122" s="367" t="s">
        <v>1789</v>
      </c>
      <c r="D122" s="367" t="s">
        <v>17613</v>
      </c>
      <c r="E122" s="369">
        <v>19.170000000000002</v>
      </c>
    </row>
    <row r="123" spans="1:5" ht="45" x14ac:dyDescent="0.2">
      <c r="A123" s="367" t="s">
        <v>17854</v>
      </c>
      <c r="B123" s="368" t="s">
        <v>17855</v>
      </c>
      <c r="C123" s="367" t="s">
        <v>1789</v>
      </c>
      <c r="D123" s="367" t="s">
        <v>17613</v>
      </c>
      <c r="E123" s="369">
        <v>14.9</v>
      </c>
    </row>
    <row r="124" spans="1:5" ht="36" x14ac:dyDescent="0.2">
      <c r="A124" s="367" t="s">
        <v>17856</v>
      </c>
      <c r="B124" s="368" t="s">
        <v>17857</v>
      </c>
      <c r="C124" s="367" t="s">
        <v>1789</v>
      </c>
      <c r="D124" s="367" t="s">
        <v>17613</v>
      </c>
      <c r="E124" s="369">
        <v>9.2100000000000009</v>
      </c>
    </row>
    <row r="125" spans="1:5" ht="189" x14ac:dyDescent="0.2">
      <c r="A125" s="367" t="s">
        <v>17858</v>
      </c>
      <c r="B125" s="368" t="s">
        <v>17859</v>
      </c>
      <c r="C125" s="367" t="s">
        <v>231</v>
      </c>
      <c r="D125" s="367" t="s">
        <v>17613</v>
      </c>
      <c r="E125" s="369">
        <v>318</v>
      </c>
    </row>
    <row r="126" spans="1:5" ht="54" x14ac:dyDescent="0.2">
      <c r="A126" s="367" t="s">
        <v>17860</v>
      </c>
      <c r="B126" s="368" t="s">
        <v>17861</v>
      </c>
      <c r="C126" s="367" t="s">
        <v>231</v>
      </c>
      <c r="D126" s="367" t="s">
        <v>17613</v>
      </c>
      <c r="E126" s="369">
        <v>198.5</v>
      </c>
    </row>
    <row r="127" spans="1:5" ht="198" x14ac:dyDescent="0.2">
      <c r="A127" s="367" t="s">
        <v>17862</v>
      </c>
      <c r="B127" s="368" t="s">
        <v>17863</v>
      </c>
      <c r="C127" s="367" t="s">
        <v>231</v>
      </c>
      <c r="D127" s="367" t="s">
        <v>17613</v>
      </c>
      <c r="E127" s="369">
        <v>85.8</v>
      </c>
    </row>
    <row r="128" spans="1:5" ht="171" x14ac:dyDescent="0.2">
      <c r="A128" s="367" t="s">
        <v>17864</v>
      </c>
      <c r="B128" s="368" t="s">
        <v>17865</v>
      </c>
      <c r="C128" s="367" t="s">
        <v>231</v>
      </c>
      <c r="D128" s="367" t="s">
        <v>17613</v>
      </c>
      <c r="E128" s="369">
        <v>85.45</v>
      </c>
    </row>
    <row r="129" spans="1:5" ht="171" x14ac:dyDescent="0.2">
      <c r="A129" s="367" t="s">
        <v>17866</v>
      </c>
      <c r="B129" s="368" t="s">
        <v>17867</v>
      </c>
      <c r="C129" s="367" t="s">
        <v>231</v>
      </c>
      <c r="D129" s="367" t="s">
        <v>17613</v>
      </c>
      <c r="E129" s="369">
        <v>83.45</v>
      </c>
    </row>
    <row r="130" spans="1:5" ht="18" x14ac:dyDescent="0.2">
      <c r="A130" s="367" t="s">
        <v>17868</v>
      </c>
      <c r="B130" s="368" t="s">
        <v>17869</v>
      </c>
      <c r="C130" s="367" t="s">
        <v>17831</v>
      </c>
      <c r="D130" s="367" t="s">
        <v>17613</v>
      </c>
      <c r="E130" s="369">
        <v>35.5</v>
      </c>
    </row>
    <row r="131" spans="1:5" ht="18" x14ac:dyDescent="0.2">
      <c r="A131" s="367" t="s">
        <v>17870</v>
      </c>
      <c r="B131" s="368" t="s">
        <v>17871</v>
      </c>
      <c r="C131" s="367" t="s">
        <v>17831</v>
      </c>
      <c r="D131" s="367" t="s">
        <v>17613</v>
      </c>
      <c r="E131" s="369">
        <v>34.9</v>
      </c>
    </row>
    <row r="132" spans="1:5" ht="27" x14ac:dyDescent="0.2">
      <c r="A132" s="367" t="s">
        <v>17872</v>
      </c>
      <c r="B132" s="368" t="s">
        <v>17873</v>
      </c>
      <c r="C132" s="367" t="s">
        <v>17713</v>
      </c>
      <c r="D132" s="367" t="s">
        <v>17613</v>
      </c>
      <c r="E132" s="369">
        <v>107.7</v>
      </c>
    </row>
    <row r="133" spans="1:5" ht="54" x14ac:dyDescent="0.2">
      <c r="A133" s="367" t="s">
        <v>17874</v>
      </c>
      <c r="B133" s="368" t="s">
        <v>17875</v>
      </c>
      <c r="C133" s="367" t="s">
        <v>1789</v>
      </c>
      <c r="D133" s="367" t="s">
        <v>17613</v>
      </c>
      <c r="E133" s="369">
        <v>0.62</v>
      </c>
    </row>
    <row r="134" spans="1:5" ht="36" x14ac:dyDescent="0.2">
      <c r="A134" s="367" t="s">
        <v>17876</v>
      </c>
      <c r="B134" s="368" t="s">
        <v>17877</v>
      </c>
      <c r="C134" s="367" t="s">
        <v>1789</v>
      </c>
      <c r="D134" s="367" t="s">
        <v>17613</v>
      </c>
      <c r="E134" s="369">
        <v>5.77</v>
      </c>
    </row>
    <row r="135" spans="1:5" ht="36" x14ac:dyDescent="0.2">
      <c r="A135" s="367" t="s">
        <v>17878</v>
      </c>
      <c r="B135" s="368" t="s">
        <v>17879</v>
      </c>
      <c r="C135" s="367" t="s">
        <v>1789</v>
      </c>
      <c r="D135" s="367" t="s">
        <v>17613</v>
      </c>
      <c r="E135" s="369">
        <v>7.61</v>
      </c>
    </row>
    <row r="136" spans="1:5" ht="63" x14ac:dyDescent="0.2">
      <c r="A136" s="367" t="s">
        <v>17880</v>
      </c>
      <c r="B136" s="368" t="s">
        <v>17881</v>
      </c>
      <c r="C136" s="367" t="s">
        <v>17713</v>
      </c>
      <c r="D136" s="367" t="s">
        <v>17613</v>
      </c>
      <c r="E136" s="369">
        <v>680</v>
      </c>
    </row>
    <row r="137" spans="1:5" ht="63" x14ac:dyDescent="0.2">
      <c r="A137" s="367" t="s">
        <v>17882</v>
      </c>
      <c r="B137" s="368" t="s">
        <v>17883</v>
      </c>
      <c r="C137" s="367" t="s">
        <v>17713</v>
      </c>
      <c r="D137" s="367" t="s">
        <v>17613</v>
      </c>
      <c r="E137" s="369">
        <v>680</v>
      </c>
    </row>
    <row r="138" spans="1:5" ht="54" x14ac:dyDescent="0.2">
      <c r="A138" s="367" t="s">
        <v>17884</v>
      </c>
      <c r="B138" s="368" t="s">
        <v>17885</v>
      </c>
      <c r="C138" s="367" t="s">
        <v>231</v>
      </c>
      <c r="D138" s="367" t="s">
        <v>17613</v>
      </c>
      <c r="E138" s="369">
        <v>20.57</v>
      </c>
    </row>
    <row r="139" spans="1:5" ht="63" x14ac:dyDescent="0.2">
      <c r="A139" s="367" t="s">
        <v>17886</v>
      </c>
      <c r="B139" s="368" t="s">
        <v>17887</v>
      </c>
      <c r="C139" s="367" t="s">
        <v>231</v>
      </c>
      <c r="D139" s="367" t="s">
        <v>17613</v>
      </c>
      <c r="E139" s="369">
        <v>56.79</v>
      </c>
    </row>
    <row r="140" spans="1:5" ht="63" x14ac:dyDescent="0.2">
      <c r="A140" s="367" t="s">
        <v>17888</v>
      </c>
      <c r="B140" s="368" t="s">
        <v>17889</v>
      </c>
      <c r="C140" s="367" t="s">
        <v>231</v>
      </c>
      <c r="D140" s="367" t="s">
        <v>17613</v>
      </c>
      <c r="E140" s="369">
        <v>157.03</v>
      </c>
    </row>
    <row r="141" spans="1:5" ht="45" x14ac:dyDescent="0.2">
      <c r="A141" s="367" t="s">
        <v>17890</v>
      </c>
      <c r="B141" s="368" t="s">
        <v>17891</v>
      </c>
      <c r="C141" s="367" t="s">
        <v>231</v>
      </c>
      <c r="D141" s="367" t="s">
        <v>17613</v>
      </c>
      <c r="E141" s="369">
        <v>0.55000000000000004</v>
      </c>
    </row>
    <row r="142" spans="1:5" ht="45" x14ac:dyDescent="0.2">
      <c r="A142" s="367" t="s">
        <v>17892</v>
      </c>
      <c r="B142" s="368" t="s">
        <v>17893</v>
      </c>
      <c r="C142" s="367" t="s">
        <v>231</v>
      </c>
      <c r="D142" s="367" t="s">
        <v>17613</v>
      </c>
      <c r="E142" s="369">
        <v>0.6</v>
      </c>
    </row>
    <row r="143" spans="1:5" ht="36" x14ac:dyDescent="0.2">
      <c r="A143" s="367" t="s">
        <v>17894</v>
      </c>
      <c r="B143" s="368" t="s">
        <v>17895</v>
      </c>
      <c r="C143" s="367" t="s">
        <v>231</v>
      </c>
      <c r="D143" s="367" t="s">
        <v>17613</v>
      </c>
      <c r="E143" s="369">
        <v>1.03</v>
      </c>
    </row>
    <row r="144" spans="1:5" ht="45" x14ac:dyDescent="0.2">
      <c r="A144" s="367" t="s">
        <v>17896</v>
      </c>
      <c r="B144" s="368" t="s">
        <v>17897</v>
      </c>
      <c r="C144" s="367" t="s">
        <v>231</v>
      </c>
      <c r="D144" s="367" t="s">
        <v>17613</v>
      </c>
      <c r="E144" s="369">
        <v>1.72</v>
      </c>
    </row>
    <row r="145" spans="1:5" ht="45" x14ac:dyDescent="0.2">
      <c r="A145" s="367" t="s">
        <v>17898</v>
      </c>
      <c r="B145" s="368" t="s">
        <v>17899</v>
      </c>
      <c r="C145" s="367" t="s">
        <v>231</v>
      </c>
      <c r="D145" s="367" t="s">
        <v>17613</v>
      </c>
      <c r="E145" s="369">
        <v>2.85</v>
      </c>
    </row>
    <row r="146" spans="1:5" ht="36" x14ac:dyDescent="0.2">
      <c r="A146" s="367" t="s">
        <v>17900</v>
      </c>
      <c r="B146" s="368" t="s">
        <v>17901</v>
      </c>
      <c r="C146" s="367" t="s">
        <v>231</v>
      </c>
      <c r="D146" s="367" t="s">
        <v>17613</v>
      </c>
      <c r="E146" s="369">
        <v>4.6100000000000003</v>
      </c>
    </row>
    <row r="147" spans="1:5" ht="117" x14ac:dyDescent="0.2">
      <c r="A147" s="367" t="s">
        <v>17902</v>
      </c>
      <c r="B147" s="368" t="s">
        <v>17903</v>
      </c>
      <c r="C147" s="367" t="s">
        <v>231</v>
      </c>
      <c r="D147" s="367" t="s">
        <v>17613</v>
      </c>
      <c r="E147" s="369">
        <v>3.05</v>
      </c>
    </row>
    <row r="148" spans="1:5" ht="117" x14ac:dyDescent="0.2">
      <c r="A148" s="367" t="s">
        <v>17904</v>
      </c>
      <c r="B148" s="368" t="s">
        <v>17905</v>
      </c>
      <c r="C148" s="367" t="s">
        <v>231</v>
      </c>
      <c r="D148" s="367" t="s">
        <v>17613</v>
      </c>
      <c r="E148" s="369">
        <v>3.36</v>
      </c>
    </row>
    <row r="149" spans="1:5" ht="117" x14ac:dyDescent="0.2">
      <c r="A149" s="367" t="s">
        <v>17906</v>
      </c>
      <c r="B149" s="368" t="s">
        <v>17907</v>
      </c>
      <c r="C149" s="367" t="s">
        <v>231</v>
      </c>
      <c r="D149" s="367" t="s">
        <v>17613</v>
      </c>
      <c r="E149" s="369">
        <v>5.35</v>
      </c>
    </row>
    <row r="150" spans="1:5" ht="117" x14ac:dyDescent="0.2">
      <c r="A150" s="367" t="s">
        <v>17908</v>
      </c>
      <c r="B150" s="368" t="s">
        <v>17909</v>
      </c>
      <c r="C150" s="367" t="s">
        <v>231</v>
      </c>
      <c r="D150" s="367" t="s">
        <v>17613</v>
      </c>
      <c r="E150" s="369">
        <v>6.45</v>
      </c>
    </row>
    <row r="151" spans="1:5" ht="117" x14ac:dyDescent="0.2">
      <c r="A151" s="367" t="s">
        <v>17910</v>
      </c>
      <c r="B151" s="368" t="s">
        <v>17911</v>
      </c>
      <c r="C151" s="367" t="s">
        <v>231</v>
      </c>
      <c r="D151" s="367" t="s">
        <v>17613</v>
      </c>
      <c r="E151" s="369">
        <v>8.08</v>
      </c>
    </row>
    <row r="152" spans="1:5" ht="117" x14ac:dyDescent="0.2">
      <c r="A152" s="367" t="s">
        <v>17912</v>
      </c>
      <c r="B152" s="368" t="s">
        <v>17913</v>
      </c>
      <c r="C152" s="367" t="s">
        <v>231</v>
      </c>
      <c r="D152" s="367" t="s">
        <v>17613</v>
      </c>
      <c r="E152" s="369">
        <v>12.1</v>
      </c>
    </row>
    <row r="153" spans="1:5" ht="117" x14ac:dyDescent="0.2">
      <c r="A153" s="367" t="s">
        <v>17914</v>
      </c>
      <c r="B153" s="368" t="s">
        <v>17915</v>
      </c>
      <c r="C153" s="367" t="s">
        <v>231</v>
      </c>
      <c r="D153" s="367" t="s">
        <v>17613</v>
      </c>
      <c r="E153" s="369">
        <v>19.43</v>
      </c>
    </row>
    <row r="154" spans="1:5" ht="54" x14ac:dyDescent="0.2">
      <c r="A154" s="367" t="s">
        <v>17916</v>
      </c>
      <c r="B154" s="368" t="s">
        <v>17917</v>
      </c>
      <c r="C154" s="367" t="s">
        <v>231</v>
      </c>
      <c r="D154" s="367" t="s">
        <v>17613</v>
      </c>
      <c r="E154" s="369">
        <v>21.5</v>
      </c>
    </row>
    <row r="155" spans="1:5" ht="45" x14ac:dyDescent="0.2">
      <c r="A155" s="367" t="s">
        <v>17918</v>
      </c>
      <c r="B155" s="368" t="s">
        <v>17919</v>
      </c>
      <c r="C155" s="367" t="s">
        <v>231</v>
      </c>
      <c r="D155" s="367" t="s">
        <v>17613</v>
      </c>
      <c r="E155" s="369">
        <v>0.1</v>
      </c>
    </row>
    <row r="156" spans="1:5" ht="45" x14ac:dyDescent="0.2">
      <c r="A156" s="367" t="s">
        <v>17920</v>
      </c>
      <c r="B156" s="368" t="s">
        <v>17921</v>
      </c>
      <c r="C156" s="367" t="s">
        <v>231</v>
      </c>
      <c r="D156" s="367" t="s">
        <v>17613</v>
      </c>
      <c r="E156" s="369">
        <v>0.1</v>
      </c>
    </row>
    <row r="157" spans="1:5" ht="45" x14ac:dyDescent="0.2">
      <c r="A157" s="367" t="s">
        <v>17922</v>
      </c>
      <c r="B157" s="368" t="s">
        <v>17923</v>
      </c>
      <c r="C157" s="367" t="s">
        <v>231</v>
      </c>
      <c r="D157" s="367" t="s">
        <v>17613</v>
      </c>
      <c r="E157" s="369">
        <v>3.68</v>
      </c>
    </row>
    <row r="158" spans="1:5" ht="45" x14ac:dyDescent="0.2">
      <c r="A158" s="367" t="s">
        <v>17924</v>
      </c>
      <c r="B158" s="368" t="s">
        <v>17925</v>
      </c>
      <c r="C158" s="367" t="s">
        <v>231</v>
      </c>
      <c r="D158" s="367" t="s">
        <v>17613</v>
      </c>
      <c r="E158" s="369">
        <v>0.48</v>
      </c>
    </row>
    <row r="159" spans="1:5" ht="54" x14ac:dyDescent="0.2">
      <c r="A159" s="367" t="s">
        <v>17926</v>
      </c>
      <c r="B159" s="368" t="s">
        <v>17927</v>
      </c>
      <c r="C159" s="367" t="s">
        <v>231</v>
      </c>
      <c r="D159" s="367" t="s">
        <v>17613</v>
      </c>
      <c r="E159" s="369">
        <v>0.45</v>
      </c>
    </row>
    <row r="160" spans="1:5" ht="63" x14ac:dyDescent="0.2">
      <c r="A160" s="367" t="s">
        <v>17928</v>
      </c>
      <c r="B160" s="368" t="s">
        <v>17929</v>
      </c>
      <c r="C160" s="367" t="s">
        <v>231</v>
      </c>
      <c r="D160" s="367" t="s">
        <v>17613</v>
      </c>
      <c r="E160" s="369">
        <v>0.06</v>
      </c>
    </row>
    <row r="161" spans="1:5" ht="63" x14ac:dyDescent="0.2">
      <c r="A161" s="367" t="s">
        <v>17930</v>
      </c>
      <c r="B161" s="368" t="s">
        <v>17931</v>
      </c>
      <c r="C161" s="367" t="s">
        <v>231</v>
      </c>
      <c r="D161" s="367" t="s">
        <v>17613</v>
      </c>
      <c r="E161" s="369">
        <v>0.09</v>
      </c>
    </row>
    <row r="162" spans="1:5" ht="63" x14ac:dyDescent="0.2">
      <c r="A162" s="367" t="s">
        <v>17932</v>
      </c>
      <c r="B162" s="368" t="s">
        <v>17933</v>
      </c>
      <c r="C162" s="367" t="s">
        <v>231</v>
      </c>
      <c r="D162" s="367" t="s">
        <v>17613</v>
      </c>
      <c r="E162" s="369">
        <v>0.22</v>
      </c>
    </row>
    <row r="163" spans="1:5" ht="63" x14ac:dyDescent="0.2">
      <c r="A163" s="367" t="s">
        <v>17934</v>
      </c>
      <c r="B163" s="368" t="s">
        <v>17935</v>
      </c>
      <c r="C163" s="367" t="s">
        <v>231</v>
      </c>
      <c r="D163" s="367" t="s">
        <v>17613</v>
      </c>
      <c r="E163" s="369">
        <v>0.4</v>
      </c>
    </row>
    <row r="164" spans="1:5" ht="63" x14ac:dyDescent="0.2">
      <c r="A164" s="367" t="s">
        <v>17936</v>
      </c>
      <c r="B164" s="368" t="s">
        <v>17937</v>
      </c>
      <c r="C164" s="367" t="s">
        <v>231</v>
      </c>
      <c r="D164" s="367" t="s">
        <v>17613</v>
      </c>
      <c r="E164" s="369">
        <v>3.67</v>
      </c>
    </row>
    <row r="165" spans="1:5" ht="27" x14ac:dyDescent="0.2">
      <c r="A165" s="367" t="s">
        <v>17938</v>
      </c>
      <c r="B165" s="368" t="s">
        <v>17939</v>
      </c>
      <c r="C165" s="367" t="s">
        <v>231</v>
      </c>
      <c r="D165" s="367" t="s">
        <v>17613</v>
      </c>
      <c r="E165" s="369">
        <v>2.25</v>
      </c>
    </row>
    <row r="166" spans="1:5" ht="27" x14ac:dyDescent="0.2">
      <c r="A166" s="367" t="s">
        <v>17940</v>
      </c>
      <c r="B166" s="368" t="s">
        <v>17941</v>
      </c>
      <c r="C166" s="367" t="s">
        <v>231</v>
      </c>
      <c r="D166" s="367" t="s">
        <v>17613</v>
      </c>
      <c r="E166" s="369">
        <v>5.3</v>
      </c>
    </row>
    <row r="167" spans="1:5" ht="72" x14ac:dyDescent="0.2">
      <c r="A167" s="367" t="s">
        <v>17942</v>
      </c>
      <c r="B167" s="368" t="s">
        <v>17943</v>
      </c>
      <c r="C167" s="367" t="s">
        <v>17703</v>
      </c>
      <c r="D167" s="367" t="s">
        <v>17613</v>
      </c>
      <c r="E167" s="369">
        <v>2700</v>
      </c>
    </row>
    <row r="168" spans="1:5" ht="27" x14ac:dyDescent="0.2">
      <c r="A168" s="367" t="s">
        <v>17944</v>
      </c>
      <c r="B168" s="368" t="s">
        <v>17945</v>
      </c>
      <c r="C168" s="367" t="s">
        <v>17703</v>
      </c>
      <c r="D168" s="367" t="s">
        <v>17613</v>
      </c>
      <c r="E168" s="369">
        <v>16312.65</v>
      </c>
    </row>
    <row r="169" spans="1:5" ht="18" x14ac:dyDescent="0.2">
      <c r="A169" s="367" t="s">
        <v>17946</v>
      </c>
      <c r="B169" s="368" t="s">
        <v>17947</v>
      </c>
      <c r="C169" s="367" t="s">
        <v>1789</v>
      </c>
      <c r="D169" s="367" t="s">
        <v>17613</v>
      </c>
      <c r="E169" s="369">
        <v>10.029999999999999</v>
      </c>
    </row>
    <row r="170" spans="1:5" ht="81" x14ac:dyDescent="0.2">
      <c r="A170" s="367" t="s">
        <v>17948</v>
      </c>
      <c r="B170" s="368" t="s">
        <v>17949</v>
      </c>
      <c r="C170" s="367" t="s">
        <v>17703</v>
      </c>
      <c r="D170" s="367" t="s">
        <v>17613</v>
      </c>
      <c r="E170" s="369">
        <v>7990</v>
      </c>
    </row>
    <row r="171" spans="1:5" ht="54" x14ac:dyDescent="0.2">
      <c r="A171" s="367" t="s">
        <v>17950</v>
      </c>
      <c r="B171" s="368" t="s">
        <v>17951</v>
      </c>
      <c r="C171" s="367" t="s">
        <v>17703</v>
      </c>
      <c r="D171" s="367" t="s">
        <v>17613</v>
      </c>
      <c r="E171" s="369">
        <v>7800</v>
      </c>
    </row>
    <row r="172" spans="1:5" ht="36" x14ac:dyDescent="0.2">
      <c r="A172" s="367" t="s">
        <v>17952</v>
      </c>
      <c r="B172" s="368" t="s">
        <v>17953</v>
      </c>
      <c r="C172" s="367" t="s">
        <v>1789</v>
      </c>
      <c r="D172" s="367" t="s">
        <v>17613</v>
      </c>
      <c r="E172" s="369">
        <v>17.989999999999998</v>
      </c>
    </row>
    <row r="173" spans="1:5" ht="27" x14ac:dyDescent="0.2">
      <c r="A173" s="367" t="s">
        <v>17954</v>
      </c>
      <c r="B173" s="368" t="s">
        <v>17955</v>
      </c>
      <c r="C173" s="367" t="s">
        <v>1789</v>
      </c>
      <c r="D173" s="367" t="s">
        <v>17613</v>
      </c>
      <c r="E173" s="369">
        <v>7.22</v>
      </c>
    </row>
    <row r="174" spans="1:5" ht="99" x14ac:dyDescent="0.2">
      <c r="A174" s="367" t="s">
        <v>17956</v>
      </c>
      <c r="B174" s="368" t="s">
        <v>17957</v>
      </c>
      <c r="C174" s="367" t="s">
        <v>231</v>
      </c>
      <c r="D174" s="367" t="s">
        <v>17613</v>
      </c>
      <c r="E174" s="369">
        <v>16.5</v>
      </c>
    </row>
    <row r="175" spans="1:5" ht="63" x14ac:dyDescent="0.2">
      <c r="A175" s="367" t="s">
        <v>17958</v>
      </c>
      <c r="B175" s="368" t="s">
        <v>17959</v>
      </c>
      <c r="C175" s="367" t="s">
        <v>231</v>
      </c>
      <c r="D175" s="367" t="s">
        <v>17613</v>
      </c>
      <c r="E175" s="369">
        <v>36.69</v>
      </c>
    </row>
    <row r="176" spans="1:5" ht="63" x14ac:dyDescent="0.2">
      <c r="A176" s="367" t="s">
        <v>17960</v>
      </c>
      <c r="B176" s="368" t="s">
        <v>17961</v>
      </c>
      <c r="C176" s="367" t="s">
        <v>231</v>
      </c>
      <c r="D176" s="367" t="s">
        <v>17613</v>
      </c>
      <c r="E176" s="369">
        <v>83.28</v>
      </c>
    </row>
    <row r="177" spans="1:5" ht="36" x14ac:dyDescent="0.2">
      <c r="A177" s="367" t="s">
        <v>17962</v>
      </c>
      <c r="B177" s="368" t="s">
        <v>17963</v>
      </c>
      <c r="C177" s="367" t="s">
        <v>231</v>
      </c>
      <c r="D177" s="367" t="s">
        <v>17613</v>
      </c>
      <c r="E177" s="369">
        <v>62.18</v>
      </c>
    </row>
    <row r="178" spans="1:5" ht="72" x14ac:dyDescent="0.2">
      <c r="A178" s="367" t="s">
        <v>17964</v>
      </c>
      <c r="B178" s="368" t="s">
        <v>17965</v>
      </c>
      <c r="C178" s="367" t="s">
        <v>231</v>
      </c>
      <c r="D178" s="367" t="s">
        <v>17613</v>
      </c>
      <c r="E178" s="369">
        <v>1513.34</v>
      </c>
    </row>
    <row r="179" spans="1:5" ht="54" x14ac:dyDescent="0.2">
      <c r="A179" s="367" t="s">
        <v>17966</v>
      </c>
      <c r="B179" s="368" t="s">
        <v>17967</v>
      </c>
      <c r="C179" s="367" t="s">
        <v>17831</v>
      </c>
      <c r="D179" s="367" t="s">
        <v>17613</v>
      </c>
      <c r="E179" s="369">
        <v>33</v>
      </c>
    </row>
    <row r="180" spans="1:5" ht="54" x14ac:dyDescent="0.2">
      <c r="A180" s="367" t="s">
        <v>17968</v>
      </c>
      <c r="B180" s="368" t="s">
        <v>17969</v>
      </c>
      <c r="C180" s="367" t="s">
        <v>17831</v>
      </c>
      <c r="D180" s="367" t="s">
        <v>17613</v>
      </c>
      <c r="E180" s="369">
        <v>33</v>
      </c>
    </row>
    <row r="181" spans="1:5" ht="63" x14ac:dyDescent="0.2">
      <c r="A181" s="367" t="s">
        <v>17970</v>
      </c>
      <c r="B181" s="368" t="s">
        <v>17971</v>
      </c>
      <c r="C181" s="367" t="s">
        <v>17831</v>
      </c>
      <c r="D181" s="367" t="s">
        <v>17613</v>
      </c>
      <c r="E181" s="369">
        <v>34.229999999999997</v>
      </c>
    </row>
    <row r="182" spans="1:5" ht="54" x14ac:dyDescent="0.2">
      <c r="A182" s="367" t="s">
        <v>17972</v>
      </c>
      <c r="B182" s="368" t="s">
        <v>17973</v>
      </c>
      <c r="C182" s="367" t="s">
        <v>17831</v>
      </c>
      <c r="D182" s="367" t="s">
        <v>17613</v>
      </c>
      <c r="E182" s="369">
        <v>34.229999999999997</v>
      </c>
    </row>
    <row r="183" spans="1:5" ht="63" x14ac:dyDescent="0.2">
      <c r="A183" s="367" t="s">
        <v>17974</v>
      </c>
      <c r="B183" s="368" t="s">
        <v>17975</v>
      </c>
      <c r="C183" s="367" t="s">
        <v>231</v>
      </c>
      <c r="D183" s="367" t="s">
        <v>17613</v>
      </c>
      <c r="E183" s="369">
        <v>1015.97</v>
      </c>
    </row>
    <row r="184" spans="1:5" ht="36" x14ac:dyDescent="0.2">
      <c r="A184" s="367" t="s">
        <v>17976</v>
      </c>
      <c r="B184" s="368" t="s">
        <v>17977</v>
      </c>
      <c r="C184" s="367" t="s">
        <v>265</v>
      </c>
      <c r="D184" s="367" t="s">
        <v>17613</v>
      </c>
      <c r="E184" s="369">
        <v>18.670000000000002</v>
      </c>
    </row>
    <row r="185" spans="1:5" ht="63" x14ac:dyDescent="0.2">
      <c r="A185" s="367" t="s">
        <v>17978</v>
      </c>
      <c r="B185" s="368" t="s">
        <v>17979</v>
      </c>
      <c r="C185" s="367" t="s">
        <v>265</v>
      </c>
      <c r="D185" s="367" t="s">
        <v>17613</v>
      </c>
      <c r="E185" s="369">
        <v>21</v>
      </c>
    </row>
    <row r="186" spans="1:5" ht="36" x14ac:dyDescent="0.2">
      <c r="A186" s="367" t="s">
        <v>17980</v>
      </c>
      <c r="B186" s="368" t="s">
        <v>17981</v>
      </c>
      <c r="C186" s="367" t="s">
        <v>231</v>
      </c>
      <c r="D186" s="367" t="s">
        <v>17613</v>
      </c>
      <c r="E186" s="369">
        <v>11.1</v>
      </c>
    </row>
    <row r="187" spans="1:5" ht="144" x14ac:dyDescent="0.2">
      <c r="A187" s="367" t="s">
        <v>17982</v>
      </c>
      <c r="B187" s="368" t="s">
        <v>17983</v>
      </c>
      <c r="C187" s="367" t="s">
        <v>231</v>
      </c>
      <c r="D187" s="367" t="s">
        <v>17613</v>
      </c>
      <c r="E187" s="369">
        <v>251.83</v>
      </c>
    </row>
    <row r="188" spans="1:5" ht="225" x14ac:dyDescent="0.2">
      <c r="A188" s="367" t="s">
        <v>17984</v>
      </c>
      <c r="B188" s="368" t="s">
        <v>17985</v>
      </c>
      <c r="C188" s="367" t="s">
        <v>231</v>
      </c>
      <c r="D188" s="367" t="s">
        <v>17613</v>
      </c>
      <c r="E188" s="369">
        <v>602.55999999999995</v>
      </c>
    </row>
    <row r="189" spans="1:5" ht="117" x14ac:dyDescent="0.2">
      <c r="A189" s="367" t="s">
        <v>17986</v>
      </c>
      <c r="B189" s="368" t="s">
        <v>17987</v>
      </c>
      <c r="C189" s="367" t="s">
        <v>17988</v>
      </c>
      <c r="D189" s="367" t="s">
        <v>17613</v>
      </c>
      <c r="E189" s="369">
        <v>134.44999999999999</v>
      </c>
    </row>
    <row r="190" spans="1:5" ht="126" x14ac:dyDescent="0.2">
      <c r="A190" s="367" t="s">
        <v>17989</v>
      </c>
      <c r="B190" s="368" t="s">
        <v>17990</v>
      </c>
      <c r="C190" s="367" t="s">
        <v>231</v>
      </c>
      <c r="D190" s="367" t="s">
        <v>17613</v>
      </c>
      <c r="E190" s="369">
        <v>2180</v>
      </c>
    </row>
    <row r="191" spans="1:5" ht="126" x14ac:dyDescent="0.2">
      <c r="A191" s="367" t="s">
        <v>17991</v>
      </c>
      <c r="B191" s="368" t="s">
        <v>17992</v>
      </c>
      <c r="C191" s="367" t="s">
        <v>231</v>
      </c>
      <c r="D191" s="367" t="s">
        <v>17613</v>
      </c>
      <c r="E191" s="369">
        <v>2811.48</v>
      </c>
    </row>
    <row r="192" spans="1:5" ht="63" x14ac:dyDescent="0.2">
      <c r="A192" s="367" t="s">
        <v>17993</v>
      </c>
      <c r="B192" s="368" t="s">
        <v>17994</v>
      </c>
      <c r="C192" s="367" t="s">
        <v>265</v>
      </c>
      <c r="D192" s="367" t="s">
        <v>17613</v>
      </c>
      <c r="E192" s="369">
        <v>1203.33</v>
      </c>
    </row>
    <row r="193" spans="1:5" ht="63" x14ac:dyDescent="0.2">
      <c r="A193" s="367" t="s">
        <v>17995</v>
      </c>
      <c r="B193" s="368" t="s">
        <v>17996</v>
      </c>
      <c r="C193" s="367" t="s">
        <v>265</v>
      </c>
      <c r="D193" s="367" t="s">
        <v>17613</v>
      </c>
      <c r="E193" s="369">
        <v>467.64</v>
      </c>
    </row>
    <row r="194" spans="1:5" ht="63" x14ac:dyDescent="0.2">
      <c r="A194" s="367" t="s">
        <v>17997</v>
      </c>
      <c r="B194" s="368" t="s">
        <v>17998</v>
      </c>
      <c r="C194" s="367" t="s">
        <v>17831</v>
      </c>
      <c r="D194" s="367" t="s">
        <v>17613</v>
      </c>
      <c r="E194" s="369">
        <v>301.2</v>
      </c>
    </row>
    <row r="195" spans="1:5" ht="63" x14ac:dyDescent="0.2">
      <c r="A195" s="367" t="s">
        <v>17999</v>
      </c>
      <c r="B195" s="368" t="s">
        <v>18000</v>
      </c>
      <c r="C195" s="367" t="s">
        <v>17831</v>
      </c>
      <c r="D195" s="367" t="s">
        <v>17613</v>
      </c>
      <c r="E195" s="369">
        <v>1643.75</v>
      </c>
    </row>
    <row r="196" spans="1:5" ht="81" x14ac:dyDescent="0.2">
      <c r="A196" s="367" t="s">
        <v>18001</v>
      </c>
      <c r="B196" s="368" t="s">
        <v>18002</v>
      </c>
      <c r="C196" s="367" t="s">
        <v>231</v>
      </c>
      <c r="D196" s="367" t="s">
        <v>17613</v>
      </c>
      <c r="E196" s="369">
        <v>164.62</v>
      </c>
    </row>
    <row r="197" spans="1:5" ht="81" x14ac:dyDescent="0.2">
      <c r="A197" s="367" t="s">
        <v>18003</v>
      </c>
      <c r="B197" s="368" t="s">
        <v>18004</v>
      </c>
      <c r="C197" s="367" t="s">
        <v>231</v>
      </c>
      <c r="D197" s="367" t="s">
        <v>17613</v>
      </c>
      <c r="E197" s="369">
        <v>161.80000000000001</v>
      </c>
    </row>
    <row r="198" spans="1:5" ht="81" x14ac:dyDescent="0.2">
      <c r="A198" s="367" t="s">
        <v>18005</v>
      </c>
      <c r="B198" s="368" t="s">
        <v>18006</v>
      </c>
      <c r="C198" s="367" t="s">
        <v>231</v>
      </c>
      <c r="D198" s="367" t="s">
        <v>17613</v>
      </c>
      <c r="E198" s="369">
        <v>317.8</v>
      </c>
    </row>
    <row r="199" spans="1:5" ht="81" x14ac:dyDescent="0.2">
      <c r="A199" s="367" t="s">
        <v>18007</v>
      </c>
      <c r="B199" s="368" t="s">
        <v>18008</v>
      </c>
      <c r="C199" s="367" t="s">
        <v>231</v>
      </c>
      <c r="D199" s="367" t="s">
        <v>17613</v>
      </c>
      <c r="E199" s="369">
        <v>314.77999999999997</v>
      </c>
    </row>
    <row r="200" spans="1:5" ht="81" x14ac:dyDescent="0.2">
      <c r="A200" s="367" t="s">
        <v>18009</v>
      </c>
      <c r="B200" s="368" t="s">
        <v>18010</v>
      </c>
      <c r="C200" s="367" t="s">
        <v>231</v>
      </c>
      <c r="D200" s="367" t="s">
        <v>17613</v>
      </c>
      <c r="E200" s="369">
        <v>329.9</v>
      </c>
    </row>
    <row r="201" spans="1:5" ht="45" x14ac:dyDescent="0.2">
      <c r="A201" s="367" t="s">
        <v>18011</v>
      </c>
      <c r="B201" s="368" t="s">
        <v>18012</v>
      </c>
      <c r="C201" s="367" t="s">
        <v>17831</v>
      </c>
      <c r="D201" s="367" t="s">
        <v>17613</v>
      </c>
      <c r="E201" s="369">
        <v>524.88</v>
      </c>
    </row>
    <row r="202" spans="1:5" ht="36" x14ac:dyDescent="0.2">
      <c r="A202" s="367" t="s">
        <v>18013</v>
      </c>
      <c r="B202" s="368" t="s">
        <v>18014</v>
      </c>
      <c r="C202" s="367" t="s">
        <v>17831</v>
      </c>
      <c r="D202" s="367" t="s">
        <v>17613</v>
      </c>
      <c r="E202" s="369">
        <v>550</v>
      </c>
    </row>
    <row r="203" spans="1:5" ht="54" x14ac:dyDescent="0.2">
      <c r="A203" s="367" t="s">
        <v>18015</v>
      </c>
      <c r="B203" s="368" t="s">
        <v>18016</v>
      </c>
      <c r="C203" s="367" t="s">
        <v>265</v>
      </c>
      <c r="D203" s="367" t="s">
        <v>17613</v>
      </c>
      <c r="E203" s="369">
        <v>174</v>
      </c>
    </row>
    <row r="204" spans="1:5" ht="153" x14ac:dyDescent="0.2">
      <c r="A204" s="367" t="s">
        <v>18017</v>
      </c>
      <c r="B204" s="368" t="s">
        <v>18018</v>
      </c>
      <c r="C204" s="367" t="s">
        <v>231</v>
      </c>
      <c r="D204" s="367" t="s">
        <v>17613</v>
      </c>
      <c r="E204" s="369">
        <v>472.6</v>
      </c>
    </row>
    <row r="205" spans="1:5" ht="99" x14ac:dyDescent="0.2">
      <c r="A205" s="367" t="s">
        <v>18019</v>
      </c>
      <c r="B205" s="368" t="s">
        <v>18020</v>
      </c>
      <c r="C205" s="367" t="s">
        <v>231</v>
      </c>
      <c r="D205" s="367" t="s">
        <v>17613</v>
      </c>
      <c r="E205" s="369">
        <v>732.42</v>
      </c>
    </row>
    <row r="206" spans="1:5" ht="63" x14ac:dyDescent="0.2">
      <c r="A206" s="367" t="s">
        <v>18021</v>
      </c>
      <c r="B206" s="368" t="s">
        <v>18022</v>
      </c>
      <c r="C206" s="367" t="s">
        <v>231</v>
      </c>
      <c r="D206" s="367" t="s">
        <v>17613</v>
      </c>
      <c r="E206" s="369">
        <v>650</v>
      </c>
    </row>
    <row r="207" spans="1:5" ht="144" x14ac:dyDescent="0.2">
      <c r="A207" s="367" t="s">
        <v>18023</v>
      </c>
      <c r="B207" s="368" t="s">
        <v>18024</v>
      </c>
      <c r="C207" s="367" t="s">
        <v>231</v>
      </c>
      <c r="D207" s="367" t="s">
        <v>17613</v>
      </c>
      <c r="E207" s="369">
        <v>747.93</v>
      </c>
    </row>
    <row r="208" spans="1:5" ht="99" x14ac:dyDescent="0.2">
      <c r="A208" s="367" t="s">
        <v>18025</v>
      </c>
      <c r="B208" s="368" t="s">
        <v>18026</v>
      </c>
      <c r="C208" s="367" t="s">
        <v>265</v>
      </c>
      <c r="D208" s="367" t="s">
        <v>17613</v>
      </c>
      <c r="E208" s="369">
        <v>22.68</v>
      </c>
    </row>
    <row r="209" spans="1:5" ht="36" x14ac:dyDescent="0.2">
      <c r="A209" s="367" t="s">
        <v>18027</v>
      </c>
      <c r="B209" s="368" t="s">
        <v>18028</v>
      </c>
      <c r="C209" s="367" t="s">
        <v>1789</v>
      </c>
      <c r="D209" s="367" t="s">
        <v>17613</v>
      </c>
      <c r="E209" s="369">
        <v>8.3699999999999992</v>
      </c>
    </row>
    <row r="210" spans="1:5" ht="36" x14ac:dyDescent="0.2">
      <c r="A210" s="367" t="s">
        <v>18029</v>
      </c>
      <c r="B210" s="368" t="s">
        <v>18030</v>
      </c>
      <c r="C210" s="367" t="s">
        <v>1789</v>
      </c>
      <c r="D210" s="367" t="s">
        <v>17613</v>
      </c>
      <c r="E210" s="369">
        <v>9.76</v>
      </c>
    </row>
    <row r="211" spans="1:5" ht="36" x14ac:dyDescent="0.2">
      <c r="A211" s="367" t="s">
        <v>18031</v>
      </c>
      <c r="B211" s="368" t="s">
        <v>18032</v>
      </c>
      <c r="C211" s="367" t="s">
        <v>1789</v>
      </c>
      <c r="D211" s="367" t="s">
        <v>17613</v>
      </c>
      <c r="E211" s="369">
        <v>7.97</v>
      </c>
    </row>
    <row r="212" spans="1:5" ht="36" x14ac:dyDescent="0.2">
      <c r="A212" s="367" t="s">
        <v>18033</v>
      </c>
      <c r="B212" s="368" t="s">
        <v>18034</v>
      </c>
      <c r="C212" s="367" t="s">
        <v>1789</v>
      </c>
      <c r="D212" s="367" t="s">
        <v>17613</v>
      </c>
      <c r="E212" s="369">
        <v>8.98</v>
      </c>
    </row>
    <row r="213" spans="1:5" ht="36" x14ac:dyDescent="0.2">
      <c r="A213" s="367" t="s">
        <v>18035</v>
      </c>
      <c r="B213" s="368" t="s">
        <v>18036</v>
      </c>
      <c r="C213" s="367" t="s">
        <v>1789</v>
      </c>
      <c r="D213" s="367" t="s">
        <v>17613</v>
      </c>
      <c r="E213" s="369">
        <v>8.7100000000000009</v>
      </c>
    </row>
    <row r="214" spans="1:5" ht="36" x14ac:dyDescent="0.2">
      <c r="A214" s="367" t="s">
        <v>18037</v>
      </c>
      <c r="B214" s="368" t="s">
        <v>18038</v>
      </c>
      <c r="C214" s="367" t="s">
        <v>1789</v>
      </c>
      <c r="D214" s="367" t="s">
        <v>17613</v>
      </c>
      <c r="E214" s="369">
        <v>8.98</v>
      </c>
    </row>
    <row r="215" spans="1:5" ht="36" x14ac:dyDescent="0.2">
      <c r="A215" s="367" t="s">
        <v>18039</v>
      </c>
      <c r="B215" s="368" t="s">
        <v>18040</v>
      </c>
      <c r="C215" s="367" t="s">
        <v>1789</v>
      </c>
      <c r="D215" s="367" t="s">
        <v>17613</v>
      </c>
      <c r="E215" s="369">
        <v>8.3699999999999992</v>
      </c>
    </row>
    <row r="216" spans="1:5" ht="36" x14ac:dyDescent="0.2">
      <c r="A216" s="367" t="s">
        <v>18041</v>
      </c>
      <c r="B216" s="368" t="s">
        <v>18042</v>
      </c>
      <c r="C216" s="367" t="s">
        <v>1789</v>
      </c>
      <c r="D216" s="367" t="s">
        <v>17613</v>
      </c>
      <c r="E216" s="369">
        <v>7.7</v>
      </c>
    </row>
    <row r="217" spans="1:5" ht="36" x14ac:dyDescent="0.2">
      <c r="A217" s="367" t="s">
        <v>18043</v>
      </c>
      <c r="B217" s="368" t="s">
        <v>18044</v>
      </c>
      <c r="C217" s="367" t="s">
        <v>1789</v>
      </c>
      <c r="D217" s="367" t="s">
        <v>17613</v>
      </c>
      <c r="E217" s="369">
        <v>8.98</v>
      </c>
    </row>
    <row r="218" spans="1:5" ht="36" x14ac:dyDescent="0.2">
      <c r="A218" s="367" t="s">
        <v>18045</v>
      </c>
      <c r="B218" s="368" t="s">
        <v>18046</v>
      </c>
      <c r="C218" s="367" t="s">
        <v>1789</v>
      </c>
      <c r="D218" s="367" t="s">
        <v>17613</v>
      </c>
      <c r="E218" s="369">
        <v>9.8000000000000007</v>
      </c>
    </row>
    <row r="219" spans="1:5" ht="36" x14ac:dyDescent="0.2">
      <c r="A219" s="367" t="s">
        <v>18047</v>
      </c>
      <c r="B219" s="368" t="s">
        <v>18048</v>
      </c>
      <c r="C219" s="367" t="s">
        <v>1789</v>
      </c>
      <c r="D219" s="367" t="s">
        <v>17613</v>
      </c>
      <c r="E219" s="369">
        <v>8.98</v>
      </c>
    </row>
    <row r="220" spans="1:5" ht="36" x14ac:dyDescent="0.2">
      <c r="A220" s="367" t="s">
        <v>18049</v>
      </c>
      <c r="B220" s="368" t="s">
        <v>18050</v>
      </c>
      <c r="C220" s="367" t="s">
        <v>1789</v>
      </c>
      <c r="D220" s="367" t="s">
        <v>17613</v>
      </c>
      <c r="E220" s="369">
        <v>8.98</v>
      </c>
    </row>
    <row r="221" spans="1:5" ht="36" x14ac:dyDescent="0.2">
      <c r="A221" s="367" t="s">
        <v>18051</v>
      </c>
      <c r="B221" s="368" t="s">
        <v>18052</v>
      </c>
      <c r="C221" s="367" t="s">
        <v>1789</v>
      </c>
      <c r="D221" s="367" t="s">
        <v>17613</v>
      </c>
      <c r="E221" s="369">
        <v>11.78</v>
      </c>
    </row>
    <row r="222" spans="1:5" ht="36" x14ac:dyDescent="0.2">
      <c r="A222" s="367" t="s">
        <v>18053</v>
      </c>
      <c r="B222" s="368" t="s">
        <v>18054</v>
      </c>
      <c r="C222" s="367" t="s">
        <v>1789</v>
      </c>
      <c r="D222" s="367" t="s">
        <v>17613</v>
      </c>
      <c r="E222" s="369">
        <v>7.97</v>
      </c>
    </row>
    <row r="223" spans="1:5" ht="36" x14ac:dyDescent="0.2">
      <c r="A223" s="367" t="s">
        <v>18055</v>
      </c>
      <c r="B223" s="368" t="s">
        <v>18056</v>
      </c>
      <c r="C223" s="367" t="s">
        <v>1789</v>
      </c>
      <c r="D223" s="367" t="s">
        <v>17613</v>
      </c>
      <c r="E223" s="369">
        <v>9.41</v>
      </c>
    </row>
    <row r="224" spans="1:5" ht="36" x14ac:dyDescent="0.2">
      <c r="A224" s="367" t="s">
        <v>18057</v>
      </c>
      <c r="B224" s="368" t="s">
        <v>18058</v>
      </c>
      <c r="C224" s="367" t="s">
        <v>1789</v>
      </c>
      <c r="D224" s="367" t="s">
        <v>17613</v>
      </c>
      <c r="E224" s="369">
        <v>8.15</v>
      </c>
    </row>
    <row r="225" spans="1:5" ht="36" x14ac:dyDescent="0.2">
      <c r="A225" s="367" t="s">
        <v>18059</v>
      </c>
      <c r="B225" s="368" t="s">
        <v>18060</v>
      </c>
      <c r="C225" s="367" t="s">
        <v>1789</v>
      </c>
      <c r="D225" s="367" t="s">
        <v>17613</v>
      </c>
      <c r="E225" s="369">
        <v>10.02</v>
      </c>
    </row>
    <row r="226" spans="1:5" ht="36" x14ac:dyDescent="0.2">
      <c r="A226" s="367" t="s">
        <v>18061</v>
      </c>
      <c r="B226" s="368" t="s">
        <v>18062</v>
      </c>
      <c r="C226" s="367" t="s">
        <v>1789</v>
      </c>
      <c r="D226" s="367" t="s">
        <v>17613</v>
      </c>
      <c r="E226" s="369">
        <v>8.3699999999999992</v>
      </c>
    </row>
    <row r="227" spans="1:5" ht="81" x14ac:dyDescent="0.2">
      <c r="A227" s="367" t="s">
        <v>18063</v>
      </c>
      <c r="B227" s="368" t="s">
        <v>18064</v>
      </c>
      <c r="C227" s="367" t="s">
        <v>231</v>
      </c>
      <c r="D227" s="367" t="s">
        <v>17613</v>
      </c>
      <c r="E227" s="369">
        <v>164.91</v>
      </c>
    </row>
    <row r="228" spans="1:5" ht="99" x14ac:dyDescent="0.2">
      <c r="A228" s="367" t="s">
        <v>18065</v>
      </c>
      <c r="B228" s="368" t="s">
        <v>18066</v>
      </c>
      <c r="C228" s="367" t="s">
        <v>231</v>
      </c>
      <c r="D228" s="367" t="s">
        <v>17613</v>
      </c>
      <c r="E228" s="369">
        <v>321.08</v>
      </c>
    </row>
    <row r="229" spans="1:5" ht="27" x14ac:dyDescent="0.2">
      <c r="A229" s="367" t="s">
        <v>18067</v>
      </c>
      <c r="B229" s="368" t="s">
        <v>18068</v>
      </c>
      <c r="C229" s="367" t="s">
        <v>1789</v>
      </c>
      <c r="D229" s="367" t="s">
        <v>17613</v>
      </c>
      <c r="E229" s="369">
        <v>100.93</v>
      </c>
    </row>
    <row r="230" spans="1:5" ht="90" x14ac:dyDescent="0.2">
      <c r="A230" s="367" t="s">
        <v>18069</v>
      </c>
      <c r="B230" s="368" t="s">
        <v>18070</v>
      </c>
      <c r="C230" s="367" t="s">
        <v>231</v>
      </c>
      <c r="D230" s="367" t="s">
        <v>17613</v>
      </c>
      <c r="E230" s="369">
        <v>116.43</v>
      </c>
    </row>
    <row r="231" spans="1:5" ht="99" x14ac:dyDescent="0.2">
      <c r="A231" s="367" t="s">
        <v>18071</v>
      </c>
      <c r="B231" s="368" t="s">
        <v>18072</v>
      </c>
      <c r="C231" s="367" t="s">
        <v>231</v>
      </c>
      <c r="D231" s="367" t="s">
        <v>17613</v>
      </c>
      <c r="E231" s="369">
        <v>346.8</v>
      </c>
    </row>
    <row r="232" spans="1:5" ht="108" x14ac:dyDescent="0.2">
      <c r="A232" s="367" t="s">
        <v>18073</v>
      </c>
      <c r="B232" s="368" t="s">
        <v>18074</v>
      </c>
      <c r="C232" s="367" t="s">
        <v>231</v>
      </c>
      <c r="D232" s="367" t="s">
        <v>17613</v>
      </c>
      <c r="E232" s="369">
        <v>273.08</v>
      </c>
    </row>
    <row r="233" spans="1:5" ht="45" x14ac:dyDescent="0.2">
      <c r="A233" s="367" t="s">
        <v>18075</v>
      </c>
      <c r="B233" s="368" t="s">
        <v>18076</v>
      </c>
      <c r="C233" s="367" t="s">
        <v>231</v>
      </c>
      <c r="D233" s="367" t="s">
        <v>17613</v>
      </c>
      <c r="E233" s="369">
        <v>129.28</v>
      </c>
    </row>
    <row r="234" spans="1:5" ht="27" x14ac:dyDescent="0.2">
      <c r="A234" s="367" t="s">
        <v>18077</v>
      </c>
      <c r="B234" s="368" t="s">
        <v>18078</v>
      </c>
      <c r="C234" s="367" t="s">
        <v>231</v>
      </c>
      <c r="D234" s="367" t="s">
        <v>17613</v>
      </c>
      <c r="E234" s="369">
        <v>42.6</v>
      </c>
    </row>
    <row r="235" spans="1:5" ht="36" x14ac:dyDescent="0.2">
      <c r="A235" s="367" t="s">
        <v>18079</v>
      </c>
      <c r="B235" s="368" t="s">
        <v>18080</v>
      </c>
      <c r="C235" s="367" t="s">
        <v>1789</v>
      </c>
      <c r="D235" s="367" t="s">
        <v>17613</v>
      </c>
      <c r="E235" s="369">
        <v>9.4</v>
      </c>
    </row>
    <row r="236" spans="1:5" ht="36" x14ac:dyDescent="0.2">
      <c r="A236" s="367" t="s">
        <v>18081</v>
      </c>
      <c r="B236" s="368" t="s">
        <v>18082</v>
      </c>
      <c r="C236" s="367" t="s">
        <v>1789</v>
      </c>
      <c r="D236" s="367" t="s">
        <v>17613</v>
      </c>
      <c r="E236" s="369">
        <v>10.5</v>
      </c>
    </row>
    <row r="237" spans="1:5" ht="36" x14ac:dyDescent="0.2">
      <c r="A237" s="367" t="s">
        <v>18083</v>
      </c>
      <c r="B237" s="368" t="s">
        <v>18084</v>
      </c>
      <c r="C237" s="367" t="s">
        <v>1789</v>
      </c>
      <c r="D237" s="367" t="s">
        <v>17613</v>
      </c>
      <c r="E237" s="369">
        <v>9.68</v>
      </c>
    </row>
    <row r="238" spans="1:5" ht="36" x14ac:dyDescent="0.2">
      <c r="A238" s="367" t="s">
        <v>18085</v>
      </c>
      <c r="B238" s="368" t="s">
        <v>18086</v>
      </c>
      <c r="C238" s="367" t="s">
        <v>1789</v>
      </c>
      <c r="D238" s="367" t="s">
        <v>17613</v>
      </c>
      <c r="E238" s="369">
        <v>10.63</v>
      </c>
    </row>
    <row r="239" spans="1:5" ht="36" x14ac:dyDescent="0.2">
      <c r="A239" s="367" t="s">
        <v>18087</v>
      </c>
      <c r="B239" s="368" t="s">
        <v>18088</v>
      </c>
      <c r="C239" s="367" t="s">
        <v>1789</v>
      </c>
      <c r="D239" s="367" t="s">
        <v>17613</v>
      </c>
      <c r="E239" s="369">
        <v>9.91</v>
      </c>
    </row>
    <row r="240" spans="1:5" ht="36" x14ac:dyDescent="0.2">
      <c r="A240" s="367" t="s">
        <v>18089</v>
      </c>
      <c r="B240" s="368" t="s">
        <v>18090</v>
      </c>
      <c r="C240" s="367" t="s">
        <v>1789</v>
      </c>
      <c r="D240" s="367" t="s">
        <v>17613</v>
      </c>
      <c r="E240" s="369">
        <v>12.21</v>
      </c>
    </row>
    <row r="241" spans="1:5" ht="36" x14ac:dyDescent="0.2">
      <c r="A241" s="367" t="s">
        <v>18091</v>
      </c>
      <c r="B241" s="368" t="s">
        <v>18092</v>
      </c>
      <c r="C241" s="367" t="s">
        <v>1789</v>
      </c>
      <c r="D241" s="367" t="s">
        <v>17613</v>
      </c>
      <c r="E241" s="369">
        <v>7.24</v>
      </c>
    </row>
    <row r="242" spans="1:5" ht="36" x14ac:dyDescent="0.2">
      <c r="A242" s="367" t="s">
        <v>18093</v>
      </c>
      <c r="B242" s="368" t="s">
        <v>18094</v>
      </c>
      <c r="C242" s="367" t="s">
        <v>1789</v>
      </c>
      <c r="D242" s="367" t="s">
        <v>17613</v>
      </c>
      <c r="E242" s="369">
        <v>9.01</v>
      </c>
    </row>
    <row r="243" spans="1:5" ht="36" x14ac:dyDescent="0.2">
      <c r="A243" s="367" t="s">
        <v>18095</v>
      </c>
      <c r="B243" s="368" t="s">
        <v>18096</v>
      </c>
      <c r="C243" s="367" t="s">
        <v>231</v>
      </c>
      <c r="D243" s="367" t="s">
        <v>17613</v>
      </c>
      <c r="E243" s="369">
        <v>65.95</v>
      </c>
    </row>
    <row r="244" spans="1:5" ht="63" x14ac:dyDescent="0.2">
      <c r="A244" s="367" t="s">
        <v>18097</v>
      </c>
      <c r="B244" s="368" t="s">
        <v>18098</v>
      </c>
      <c r="C244" s="367" t="s">
        <v>231</v>
      </c>
      <c r="D244" s="367" t="s">
        <v>17613</v>
      </c>
      <c r="E244" s="369">
        <v>40</v>
      </c>
    </row>
    <row r="245" spans="1:5" ht="27" x14ac:dyDescent="0.2">
      <c r="A245" s="367" t="s">
        <v>18099</v>
      </c>
      <c r="B245" s="368" t="s">
        <v>18100</v>
      </c>
      <c r="C245" s="367" t="s">
        <v>231</v>
      </c>
      <c r="D245" s="367" t="s">
        <v>17613</v>
      </c>
      <c r="E245" s="369">
        <v>196.49</v>
      </c>
    </row>
    <row r="246" spans="1:5" x14ac:dyDescent="0.2">
      <c r="A246" s="367" t="s">
        <v>18101</v>
      </c>
      <c r="B246" s="368" t="s">
        <v>18102</v>
      </c>
      <c r="C246" s="367" t="s">
        <v>231</v>
      </c>
      <c r="D246" s="367" t="s">
        <v>17613</v>
      </c>
      <c r="E246" s="369">
        <v>38</v>
      </c>
    </row>
    <row r="247" spans="1:5" ht="27" x14ac:dyDescent="0.2">
      <c r="A247" s="367" t="s">
        <v>18103</v>
      </c>
      <c r="B247" s="368" t="s">
        <v>18104</v>
      </c>
      <c r="C247" s="367" t="s">
        <v>231</v>
      </c>
      <c r="D247" s="367" t="s">
        <v>17613</v>
      </c>
      <c r="E247" s="369">
        <v>20.16</v>
      </c>
    </row>
    <row r="248" spans="1:5" ht="27" x14ac:dyDescent="0.2">
      <c r="A248" s="367" t="s">
        <v>18105</v>
      </c>
      <c r="B248" s="368" t="s">
        <v>18106</v>
      </c>
      <c r="C248" s="367" t="s">
        <v>231</v>
      </c>
      <c r="D248" s="367" t="s">
        <v>17613</v>
      </c>
      <c r="E248" s="369">
        <v>1389.3</v>
      </c>
    </row>
    <row r="249" spans="1:5" ht="18" x14ac:dyDescent="0.2">
      <c r="A249" s="367" t="s">
        <v>18107</v>
      </c>
      <c r="B249" s="368" t="s">
        <v>18108</v>
      </c>
      <c r="C249" s="367" t="s">
        <v>1789</v>
      </c>
      <c r="D249" s="367" t="s">
        <v>17613</v>
      </c>
      <c r="E249" s="369">
        <v>4.5</v>
      </c>
    </row>
    <row r="250" spans="1:5" ht="27" x14ac:dyDescent="0.2">
      <c r="A250" s="367" t="s">
        <v>18109</v>
      </c>
      <c r="B250" s="368" t="s">
        <v>18110</v>
      </c>
      <c r="C250" s="367" t="s">
        <v>231</v>
      </c>
      <c r="D250" s="367" t="s">
        <v>17613</v>
      </c>
      <c r="E250" s="369">
        <v>39.409999999999997</v>
      </c>
    </row>
    <row r="251" spans="1:5" ht="36" x14ac:dyDescent="0.2">
      <c r="A251" s="367" t="s">
        <v>18111</v>
      </c>
      <c r="B251" s="368" t="s">
        <v>18112</v>
      </c>
      <c r="C251" s="367" t="s">
        <v>17831</v>
      </c>
      <c r="D251" s="367" t="s">
        <v>17613</v>
      </c>
      <c r="E251" s="369">
        <v>51.33</v>
      </c>
    </row>
    <row r="252" spans="1:5" ht="117" x14ac:dyDescent="0.2">
      <c r="A252" s="367" t="s">
        <v>18113</v>
      </c>
      <c r="B252" s="368" t="s">
        <v>18114</v>
      </c>
      <c r="C252" s="367" t="s">
        <v>17831</v>
      </c>
      <c r="D252" s="367" t="s">
        <v>17613</v>
      </c>
      <c r="E252" s="369">
        <v>756</v>
      </c>
    </row>
    <row r="253" spans="1:5" ht="117" x14ac:dyDescent="0.2">
      <c r="A253" s="367" t="s">
        <v>18115</v>
      </c>
      <c r="B253" s="368" t="s">
        <v>18116</v>
      </c>
      <c r="C253" s="367" t="s">
        <v>17831</v>
      </c>
      <c r="D253" s="367" t="s">
        <v>17613</v>
      </c>
      <c r="E253" s="369">
        <v>1512</v>
      </c>
    </row>
    <row r="254" spans="1:5" ht="117" x14ac:dyDescent="0.2">
      <c r="A254" s="367" t="s">
        <v>18117</v>
      </c>
      <c r="B254" s="368" t="s">
        <v>18118</v>
      </c>
      <c r="C254" s="367" t="s">
        <v>17831</v>
      </c>
      <c r="D254" s="367" t="s">
        <v>17613</v>
      </c>
      <c r="E254" s="369">
        <v>1872.52</v>
      </c>
    </row>
    <row r="255" spans="1:5" ht="54" x14ac:dyDescent="0.2">
      <c r="A255" s="367" t="s">
        <v>18119</v>
      </c>
      <c r="B255" s="368" t="s">
        <v>18120</v>
      </c>
      <c r="C255" s="367" t="s">
        <v>1789</v>
      </c>
      <c r="D255" s="367" t="s">
        <v>17613</v>
      </c>
      <c r="E255" s="369">
        <v>1.53</v>
      </c>
    </row>
    <row r="256" spans="1:5" ht="81" x14ac:dyDescent="0.2">
      <c r="A256" s="367" t="s">
        <v>18121</v>
      </c>
      <c r="B256" s="368" t="s">
        <v>18122</v>
      </c>
      <c r="C256" s="367" t="s">
        <v>231</v>
      </c>
      <c r="D256" s="367" t="s">
        <v>17613</v>
      </c>
      <c r="E256" s="369">
        <v>1.93</v>
      </c>
    </row>
    <row r="257" spans="1:5" ht="90" x14ac:dyDescent="0.2">
      <c r="A257" s="367" t="s">
        <v>18123</v>
      </c>
      <c r="B257" s="368" t="s">
        <v>18124</v>
      </c>
      <c r="C257" s="367" t="s">
        <v>231</v>
      </c>
      <c r="D257" s="367" t="s">
        <v>17613</v>
      </c>
      <c r="E257" s="369">
        <v>1.91</v>
      </c>
    </row>
    <row r="258" spans="1:5" ht="90" x14ac:dyDescent="0.2">
      <c r="A258" s="367" t="s">
        <v>18125</v>
      </c>
      <c r="B258" s="368" t="s">
        <v>18126</v>
      </c>
      <c r="C258" s="367" t="s">
        <v>231</v>
      </c>
      <c r="D258" s="367" t="s">
        <v>17613</v>
      </c>
      <c r="E258" s="369">
        <v>2.9</v>
      </c>
    </row>
    <row r="259" spans="1:5" ht="45" x14ac:dyDescent="0.2">
      <c r="A259" s="367" t="s">
        <v>18127</v>
      </c>
      <c r="B259" s="368" t="s">
        <v>18128</v>
      </c>
      <c r="C259" s="367" t="s">
        <v>17831</v>
      </c>
      <c r="D259" s="367" t="s">
        <v>17613</v>
      </c>
      <c r="E259" s="369">
        <v>104.56</v>
      </c>
    </row>
    <row r="260" spans="1:5" ht="81" x14ac:dyDescent="0.2">
      <c r="A260" s="367" t="s">
        <v>18129</v>
      </c>
      <c r="B260" s="368" t="s">
        <v>18130</v>
      </c>
      <c r="C260" s="367" t="s">
        <v>231</v>
      </c>
      <c r="D260" s="367" t="s">
        <v>17613</v>
      </c>
      <c r="E260" s="369">
        <v>3.47</v>
      </c>
    </row>
    <row r="261" spans="1:5" ht="81" x14ac:dyDescent="0.2">
      <c r="A261" s="367" t="s">
        <v>18131</v>
      </c>
      <c r="B261" s="368" t="s">
        <v>18132</v>
      </c>
      <c r="C261" s="367" t="s">
        <v>231</v>
      </c>
      <c r="D261" s="367" t="s">
        <v>17613</v>
      </c>
      <c r="E261" s="369">
        <v>4.4800000000000004</v>
      </c>
    </row>
    <row r="262" spans="1:5" ht="108" x14ac:dyDescent="0.2">
      <c r="A262" s="367" t="s">
        <v>18133</v>
      </c>
      <c r="B262" s="368" t="s">
        <v>18134</v>
      </c>
      <c r="C262" s="367" t="s">
        <v>231</v>
      </c>
      <c r="D262" s="367" t="s">
        <v>17613</v>
      </c>
      <c r="E262" s="369">
        <v>57.26</v>
      </c>
    </row>
    <row r="263" spans="1:5" ht="189" x14ac:dyDescent="0.2">
      <c r="A263" s="367" t="s">
        <v>18135</v>
      </c>
      <c r="B263" s="368" t="s">
        <v>18136</v>
      </c>
      <c r="C263" s="367" t="s">
        <v>17831</v>
      </c>
      <c r="D263" s="367" t="s">
        <v>17613</v>
      </c>
      <c r="E263" s="369">
        <v>64</v>
      </c>
    </row>
    <row r="264" spans="1:5" ht="189" x14ac:dyDescent="0.2">
      <c r="A264" s="367" t="s">
        <v>18137</v>
      </c>
      <c r="B264" s="368" t="s">
        <v>18138</v>
      </c>
      <c r="C264" s="367" t="s">
        <v>17831</v>
      </c>
      <c r="D264" s="367" t="s">
        <v>17613</v>
      </c>
      <c r="E264" s="369">
        <v>64</v>
      </c>
    </row>
    <row r="265" spans="1:5" ht="189" x14ac:dyDescent="0.2">
      <c r="A265" s="367" t="s">
        <v>18139</v>
      </c>
      <c r="B265" s="368" t="s">
        <v>18140</v>
      </c>
      <c r="C265" s="367" t="s">
        <v>17831</v>
      </c>
      <c r="D265" s="367" t="s">
        <v>17613</v>
      </c>
      <c r="E265" s="369">
        <v>84</v>
      </c>
    </row>
    <row r="266" spans="1:5" ht="153" x14ac:dyDescent="0.2">
      <c r="A266" s="367" t="s">
        <v>18141</v>
      </c>
      <c r="B266" s="368" t="s">
        <v>18142</v>
      </c>
      <c r="C266" s="367" t="s">
        <v>17831</v>
      </c>
      <c r="D266" s="367" t="s">
        <v>17613</v>
      </c>
      <c r="E266" s="369">
        <v>56.5</v>
      </c>
    </row>
    <row r="267" spans="1:5" ht="153" x14ac:dyDescent="0.2">
      <c r="A267" s="367" t="s">
        <v>18143</v>
      </c>
      <c r="B267" s="368" t="s">
        <v>18144</v>
      </c>
      <c r="C267" s="367" t="s">
        <v>17831</v>
      </c>
      <c r="D267" s="367" t="s">
        <v>17613</v>
      </c>
      <c r="E267" s="369">
        <v>64</v>
      </c>
    </row>
    <row r="268" spans="1:5" ht="153" x14ac:dyDescent="0.2">
      <c r="A268" s="367" t="s">
        <v>18145</v>
      </c>
      <c r="B268" s="368" t="s">
        <v>18146</v>
      </c>
      <c r="C268" s="367" t="s">
        <v>17831</v>
      </c>
      <c r="D268" s="367" t="s">
        <v>17613</v>
      </c>
      <c r="E268" s="369">
        <v>77.5</v>
      </c>
    </row>
    <row r="269" spans="1:5" ht="153" x14ac:dyDescent="0.2">
      <c r="A269" s="367" t="s">
        <v>18147</v>
      </c>
      <c r="B269" s="368" t="s">
        <v>18148</v>
      </c>
      <c r="C269" s="367" t="s">
        <v>17831</v>
      </c>
      <c r="D269" s="367" t="s">
        <v>17613</v>
      </c>
      <c r="E269" s="369">
        <v>98.5</v>
      </c>
    </row>
    <row r="270" spans="1:5" ht="108" x14ac:dyDescent="0.2">
      <c r="A270" s="367" t="s">
        <v>18149</v>
      </c>
      <c r="B270" s="368" t="s">
        <v>18150</v>
      </c>
      <c r="C270" s="367" t="s">
        <v>231</v>
      </c>
      <c r="D270" s="367" t="s">
        <v>17613</v>
      </c>
      <c r="E270" s="369">
        <v>53.8</v>
      </c>
    </row>
    <row r="271" spans="1:5" ht="99" x14ac:dyDescent="0.2">
      <c r="A271" s="367" t="s">
        <v>18151</v>
      </c>
      <c r="B271" s="368" t="s">
        <v>18152</v>
      </c>
      <c r="C271" s="367" t="s">
        <v>231</v>
      </c>
      <c r="D271" s="367" t="s">
        <v>17613</v>
      </c>
      <c r="E271" s="369">
        <v>2.52</v>
      </c>
    </row>
    <row r="272" spans="1:5" ht="99" x14ac:dyDescent="0.2">
      <c r="A272" s="367" t="s">
        <v>18153</v>
      </c>
      <c r="B272" s="368" t="s">
        <v>18154</v>
      </c>
      <c r="C272" s="367" t="s">
        <v>231</v>
      </c>
      <c r="D272" s="367" t="s">
        <v>17613</v>
      </c>
      <c r="E272" s="369">
        <v>3.5</v>
      </c>
    </row>
    <row r="273" spans="1:5" ht="99" x14ac:dyDescent="0.2">
      <c r="A273" s="367" t="s">
        <v>18155</v>
      </c>
      <c r="B273" s="368" t="s">
        <v>18156</v>
      </c>
      <c r="C273" s="367" t="s">
        <v>231</v>
      </c>
      <c r="D273" s="367" t="s">
        <v>17613</v>
      </c>
      <c r="E273" s="369">
        <v>4.4800000000000004</v>
      </c>
    </row>
    <row r="274" spans="1:5" ht="117" x14ac:dyDescent="0.2">
      <c r="A274" s="367" t="s">
        <v>18157</v>
      </c>
      <c r="B274" s="368" t="s">
        <v>18158</v>
      </c>
      <c r="C274" s="367" t="s">
        <v>231</v>
      </c>
      <c r="D274" s="367" t="s">
        <v>17613</v>
      </c>
      <c r="E274" s="369">
        <v>39.25</v>
      </c>
    </row>
    <row r="275" spans="1:5" ht="117" x14ac:dyDescent="0.2">
      <c r="A275" s="367" t="s">
        <v>18159</v>
      </c>
      <c r="B275" s="368" t="s">
        <v>18160</v>
      </c>
      <c r="C275" s="367" t="s">
        <v>231</v>
      </c>
      <c r="D275" s="367" t="s">
        <v>17613</v>
      </c>
      <c r="E275" s="369">
        <v>25.79</v>
      </c>
    </row>
    <row r="276" spans="1:5" ht="54" x14ac:dyDescent="0.2">
      <c r="A276" s="367" t="s">
        <v>18161</v>
      </c>
      <c r="B276" s="368" t="s">
        <v>18162</v>
      </c>
      <c r="C276" s="367" t="s">
        <v>231</v>
      </c>
      <c r="D276" s="367" t="s">
        <v>17613</v>
      </c>
      <c r="E276" s="369">
        <v>56.92</v>
      </c>
    </row>
    <row r="277" spans="1:5" ht="72" x14ac:dyDescent="0.2">
      <c r="A277" s="367" t="s">
        <v>18163</v>
      </c>
      <c r="B277" s="368" t="s">
        <v>18164</v>
      </c>
      <c r="C277" s="367" t="s">
        <v>231</v>
      </c>
      <c r="D277" s="367" t="s">
        <v>17613</v>
      </c>
      <c r="E277" s="369">
        <v>14.89</v>
      </c>
    </row>
    <row r="278" spans="1:5" ht="63" x14ac:dyDescent="0.2">
      <c r="A278" s="367" t="s">
        <v>18165</v>
      </c>
      <c r="B278" s="368" t="s">
        <v>18166</v>
      </c>
      <c r="C278" s="367" t="s">
        <v>231</v>
      </c>
      <c r="D278" s="367" t="s">
        <v>17613</v>
      </c>
      <c r="E278" s="369">
        <v>17.399999999999999</v>
      </c>
    </row>
    <row r="279" spans="1:5" ht="180" x14ac:dyDescent="0.2">
      <c r="A279" s="367" t="s">
        <v>18167</v>
      </c>
      <c r="B279" s="368" t="s">
        <v>18168</v>
      </c>
      <c r="C279" s="367" t="s">
        <v>231</v>
      </c>
      <c r="D279" s="367" t="s">
        <v>17613</v>
      </c>
      <c r="E279" s="369">
        <v>2240.56</v>
      </c>
    </row>
    <row r="280" spans="1:5" ht="144" x14ac:dyDescent="0.2">
      <c r="A280" s="367" t="s">
        <v>18169</v>
      </c>
      <c r="B280" s="368" t="s">
        <v>18170</v>
      </c>
      <c r="C280" s="367" t="s">
        <v>231</v>
      </c>
      <c r="D280" s="367" t="s">
        <v>17613</v>
      </c>
      <c r="E280" s="369">
        <v>3100</v>
      </c>
    </row>
    <row r="281" spans="1:5" ht="144" x14ac:dyDescent="0.2">
      <c r="A281" s="367" t="s">
        <v>18171</v>
      </c>
      <c r="B281" s="368" t="s">
        <v>18172</v>
      </c>
      <c r="C281" s="367" t="s">
        <v>231</v>
      </c>
      <c r="D281" s="367" t="s">
        <v>17613</v>
      </c>
      <c r="E281" s="369">
        <v>4294.78</v>
      </c>
    </row>
    <row r="282" spans="1:5" ht="54" x14ac:dyDescent="0.2">
      <c r="A282" s="367" t="s">
        <v>18173</v>
      </c>
      <c r="B282" s="368" t="s">
        <v>18174</v>
      </c>
      <c r="C282" s="367" t="s">
        <v>231</v>
      </c>
      <c r="D282" s="367" t="s">
        <v>17613</v>
      </c>
      <c r="E282" s="369">
        <v>1960</v>
      </c>
    </row>
    <row r="283" spans="1:5" ht="117" x14ac:dyDescent="0.2">
      <c r="A283" s="367" t="s">
        <v>18175</v>
      </c>
      <c r="B283" s="368" t="s">
        <v>18176</v>
      </c>
      <c r="C283" s="367" t="s">
        <v>265</v>
      </c>
      <c r="D283" s="367" t="s">
        <v>17613</v>
      </c>
      <c r="E283" s="369">
        <v>36.33</v>
      </c>
    </row>
    <row r="284" spans="1:5" ht="36" x14ac:dyDescent="0.2">
      <c r="A284" s="367" t="s">
        <v>18177</v>
      </c>
      <c r="B284" s="368" t="s">
        <v>18178</v>
      </c>
      <c r="C284" s="367" t="s">
        <v>231</v>
      </c>
      <c r="D284" s="367" t="s">
        <v>17613</v>
      </c>
      <c r="E284" s="369">
        <v>650</v>
      </c>
    </row>
    <row r="285" spans="1:5" ht="54" x14ac:dyDescent="0.2">
      <c r="A285" s="367" t="s">
        <v>18179</v>
      </c>
      <c r="B285" s="368" t="s">
        <v>18180</v>
      </c>
      <c r="C285" s="367" t="s">
        <v>231</v>
      </c>
      <c r="D285" s="367" t="s">
        <v>17613</v>
      </c>
      <c r="E285" s="369">
        <v>63.55</v>
      </c>
    </row>
    <row r="286" spans="1:5" ht="27" x14ac:dyDescent="0.2">
      <c r="A286" s="367" t="s">
        <v>18181</v>
      </c>
      <c r="B286" s="368" t="s">
        <v>18182</v>
      </c>
      <c r="C286" s="367" t="s">
        <v>231</v>
      </c>
      <c r="D286" s="367" t="s">
        <v>17613</v>
      </c>
      <c r="E286" s="369">
        <v>3.97</v>
      </c>
    </row>
    <row r="287" spans="1:5" ht="18" x14ac:dyDescent="0.2">
      <c r="A287" s="367" t="s">
        <v>18183</v>
      </c>
      <c r="B287" s="368" t="s">
        <v>18184</v>
      </c>
      <c r="C287" s="367" t="s">
        <v>231</v>
      </c>
      <c r="D287" s="367" t="s">
        <v>17613</v>
      </c>
      <c r="E287" s="369">
        <v>71.400000000000006</v>
      </c>
    </row>
    <row r="288" spans="1:5" ht="54" x14ac:dyDescent="0.2">
      <c r="A288" s="367" t="s">
        <v>18185</v>
      </c>
      <c r="B288" s="368" t="s">
        <v>18186</v>
      </c>
      <c r="C288" s="367" t="s">
        <v>231</v>
      </c>
      <c r="D288" s="367" t="s">
        <v>17613</v>
      </c>
      <c r="E288" s="369">
        <v>29.88</v>
      </c>
    </row>
    <row r="289" spans="1:5" ht="45" x14ac:dyDescent="0.2">
      <c r="A289" s="367" t="s">
        <v>18187</v>
      </c>
      <c r="B289" s="368" t="s">
        <v>18188</v>
      </c>
      <c r="C289" s="367" t="s">
        <v>231</v>
      </c>
      <c r="D289" s="367" t="s">
        <v>17613</v>
      </c>
      <c r="E289" s="369">
        <v>106.4</v>
      </c>
    </row>
    <row r="290" spans="1:5" ht="45" x14ac:dyDescent="0.2">
      <c r="A290" s="367" t="s">
        <v>18189</v>
      </c>
      <c r="B290" s="368" t="s">
        <v>18190</v>
      </c>
      <c r="C290" s="367" t="s">
        <v>231</v>
      </c>
      <c r="D290" s="367" t="s">
        <v>17613</v>
      </c>
      <c r="E290" s="369">
        <v>110</v>
      </c>
    </row>
    <row r="291" spans="1:5" ht="45" x14ac:dyDescent="0.2">
      <c r="A291" s="367" t="s">
        <v>18191</v>
      </c>
      <c r="B291" s="368" t="s">
        <v>18192</v>
      </c>
      <c r="C291" s="367" t="s">
        <v>231</v>
      </c>
      <c r="D291" s="367" t="s">
        <v>17613</v>
      </c>
      <c r="E291" s="369">
        <v>400.5</v>
      </c>
    </row>
    <row r="292" spans="1:5" ht="27" x14ac:dyDescent="0.2">
      <c r="A292" s="367" t="s">
        <v>18193</v>
      </c>
      <c r="B292" s="368" t="s">
        <v>18194</v>
      </c>
      <c r="C292" s="367" t="s">
        <v>231</v>
      </c>
      <c r="D292" s="367" t="s">
        <v>17613</v>
      </c>
      <c r="E292" s="369">
        <v>178.1</v>
      </c>
    </row>
    <row r="293" spans="1:5" ht="27" x14ac:dyDescent="0.2">
      <c r="A293" s="367" t="s">
        <v>18195</v>
      </c>
      <c r="B293" s="368" t="s">
        <v>18196</v>
      </c>
      <c r="C293" s="367" t="s">
        <v>231</v>
      </c>
      <c r="D293" s="367" t="s">
        <v>17613</v>
      </c>
      <c r="E293" s="369">
        <v>527</v>
      </c>
    </row>
    <row r="294" spans="1:5" ht="54" x14ac:dyDescent="0.2">
      <c r="A294" s="367" t="s">
        <v>18197</v>
      </c>
      <c r="B294" s="368" t="s">
        <v>18198</v>
      </c>
      <c r="C294" s="367" t="s">
        <v>231</v>
      </c>
      <c r="D294" s="367" t="s">
        <v>17613</v>
      </c>
      <c r="E294" s="369">
        <v>216.09</v>
      </c>
    </row>
    <row r="295" spans="1:5" ht="72" x14ac:dyDescent="0.2">
      <c r="A295" s="367" t="s">
        <v>18199</v>
      </c>
      <c r="B295" s="368" t="s">
        <v>18200</v>
      </c>
      <c r="C295" s="367" t="s">
        <v>231</v>
      </c>
      <c r="D295" s="367" t="s">
        <v>17613</v>
      </c>
      <c r="E295" s="369">
        <v>4125</v>
      </c>
    </row>
    <row r="296" spans="1:5" ht="36" x14ac:dyDescent="0.2">
      <c r="A296" s="367" t="s">
        <v>18201</v>
      </c>
      <c r="B296" s="368" t="s">
        <v>18202</v>
      </c>
      <c r="C296" s="367" t="s">
        <v>231</v>
      </c>
      <c r="D296" s="367" t="s">
        <v>17613</v>
      </c>
      <c r="E296" s="369">
        <v>5.7</v>
      </c>
    </row>
    <row r="297" spans="1:5" ht="45" x14ac:dyDescent="0.2">
      <c r="A297" s="367" t="s">
        <v>18203</v>
      </c>
      <c r="B297" s="368" t="s">
        <v>18204</v>
      </c>
      <c r="C297" s="367" t="s">
        <v>231</v>
      </c>
      <c r="D297" s="367" t="s">
        <v>17613</v>
      </c>
      <c r="E297" s="369">
        <v>30.68</v>
      </c>
    </row>
    <row r="298" spans="1:5" ht="36" x14ac:dyDescent="0.2">
      <c r="A298" s="367" t="s">
        <v>18205</v>
      </c>
      <c r="B298" s="368" t="s">
        <v>18206</v>
      </c>
      <c r="C298" s="367" t="s">
        <v>231</v>
      </c>
      <c r="D298" s="367" t="s">
        <v>17613</v>
      </c>
      <c r="E298" s="369">
        <v>68.209999999999994</v>
      </c>
    </row>
    <row r="299" spans="1:5" ht="45" x14ac:dyDescent="0.2">
      <c r="A299" s="367" t="s">
        <v>18207</v>
      </c>
      <c r="B299" s="368" t="s">
        <v>18208</v>
      </c>
      <c r="C299" s="367" t="s">
        <v>231</v>
      </c>
      <c r="D299" s="367" t="s">
        <v>17613</v>
      </c>
      <c r="E299" s="369">
        <v>149.1</v>
      </c>
    </row>
    <row r="300" spans="1:5" ht="36" x14ac:dyDescent="0.2">
      <c r="A300" s="367" t="s">
        <v>18209</v>
      </c>
      <c r="B300" s="368" t="s">
        <v>18210</v>
      </c>
      <c r="C300" s="367" t="s">
        <v>231</v>
      </c>
      <c r="D300" s="367" t="s">
        <v>17613</v>
      </c>
      <c r="E300" s="369">
        <v>192.46</v>
      </c>
    </row>
    <row r="301" spans="1:5" ht="36" x14ac:dyDescent="0.2">
      <c r="A301" s="367" t="s">
        <v>18211</v>
      </c>
      <c r="B301" s="368" t="s">
        <v>18212</v>
      </c>
      <c r="C301" s="367" t="s">
        <v>231</v>
      </c>
      <c r="D301" s="367" t="s">
        <v>17613</v>
      </c>
      <c r="E301" s="369">
        <v>325.44</v>
      </c>
    </row>
    <row r="302" spans="1:5" ht="36" x14ac:dyDescent="0.2">
      <c r="A302" s="367" t="s">
        <v>18213</v>
      </c>
      <c r="B302" s="368" t="s">
        <v>18214</v>
      </c>
      <c r="C302" s="367" t="s">
        <v>231</v>
      </c>
      <c r="D302" s="367" t="s">
        <v>17613</v>
      </c>
      <c r="E302" s="369">
        <v>82.9</v>
      </c>
    </row>
    <row r="303" spans="1:5" ht="36" x14ac:dyDescent="0.2">
      <c r="A303" s="367" t="s">
        <v>18215</v>
      </c>
      <c r="B303" s="368" t="s">
        <v>18216</v>
      </c>
      <c r="C303" s="367" t="s">
        <v>231</v>
      </c>
      <c r="D303" s="367" t="s">
        <v>17613</v>
      </c>
      <c r="E303" s="369">
        <v>13.91</v>
      </c>
    </row>
    <row r="304" spans="1:5" ht="54" x14ac:dyDescent="0.2">
      <c r="A304" s="367" t="s">
        <v>18217</v>
      </c>
      <c r="B304" s="368" t="s">
        <v>18218</v>
      </c>
      <c r="C304" s="367" t="s">
        <v>231</v>
      </c>
      <c r="D304" s="367" t="s">
        <v>17613</v>
      </c>
      <c r="E304" s="369">
        <v>9.61</v>
      </c>
    </row>
    <row r="305" spans="1:5" ht="90" x14ac:dyDescent="0.2">
      <c r="A305" s="367" t="s">
        <v>18219</v>
      </c>
      <c r="B305" s="368" t="s">
        <v>18220</v>
      </c>
      <c r="C305" s="367" t="s">
        <v>231</v>
      </c>
      <c r="D305" s="367" t="s">
        <v>17613</v>
      </c>
      <c r="E305" s="369">
        <v>1.89</v>
      </c>
    </row>
    <row r="306" spans="1:5" ht="90" x14ac:dyDescent="0.2">
      <c r="A306" s="367" t="s">
        <v>18221</v>
      </c>
      <c r="B306" s="368" t="s">
        <v>18222</v>
      </c>
      <c r="C306" s="367" t="s">
        <v>231</v>
      </c>
      <c r="D306" s="367" t="s">
        <v>17613</v>
      </c>
      <c r="E306" s="369">
        <v>2.23</v>
      </c>
    </row>
    <row r="307" spans="1:5" ht="90" x14ac:dyDescent="0.2">
      <c r="A307" s="367" t="s">
        <v>18223</v>
      </c>
      <c r="B307" s="368" t="s">
        <v>18224</v>
      </c>
      <c r="C307" s="367" t="s">
        <v>231</v>
      </c>
      <c r="D307" s="367" t="s">
        <v>17613</v>
      </c>
      <c r="E307" s="369">
        <v>2.1</v>
      </c>
    </row>
    <row r="308" spans="1:5" ht="90" x14ac:dyDescent="0.2">
      <c r="A308" s="367" t="s">
        <v>18225</v>
      </c>
      <c r="B308" s="368" t="s">
        <v>18226</v>
      </c>
      <c r="C308" s="367" t="s">
        <v>231</v>
      </c>
      <c r="D308" s="367" t="s">
        <v>17613</v>
      </c>
      <c r="E308" s="369">
        <v>2.78</v>
      </c>
    </row>
    <row r="309" spans="1:5" ht="90" x14ac:dyDescent="0.2">
      <c r="A309" s="367" t="s">
        <v>18227</v>
      </c>
      <c r="B309" s="368" t="s">
        <v>18228</v>
      </c>
      <c r="C309" s="367" t="s">
        <v>231</v>
      </c>
      <c r="D309" s="367" t="s">
        <v>17613</v>
      </c>
      <c r="E309" s="369">
        <v>3.15</v>
      </c>
    </row>
    <row r="310" spans="1:5" ht="90" x14ac:dyDescent="0.2">
      <c r="A310" s="367" t="s">
        <v>18229</v>
      </c>
      <c r="B310" s="368" t="s">
        <v>18230</v>
      </c>
      <c r="C310" s="367" t="s">
        <v>231</v>
      </c>
      <c r="D310" s="367" t="s">
        <v>17613</v>
      </c>
      <c r="E310" s="369">
        <v>3.15</v>
      </c>
    </row>
    <row r="311" spans="1:5" ht="54" x14ac:dyDescent="0.2">
      <c r="A311" s="367" t="s">
        <v>18231</v>
      </c>
      <c r="B311" s="368" t="s">
        <v>18232</v>
      </c>
      <c r="C311" s="367" t="s">
        <v>231</v>
      </c>
      <c r="D311" s="367" t="s">
        <v>17613</v>
      </c>
      <c r="E311" s="369">
        <v>0.96</v>
      </c>
    </row>
    <row r="312" spans="1:5" ht="54" x14ac:dyDescent="0.2">
      <c r="A312" s="367" t="s">
        <v>18233</v>
      </c>
      <c r="B312" s="368" t="s">
        <v>18234</v>
      </c>
      <c r="C312" s="367" t="s">
        <v>231</v>
      </c>
      <c r="D312" s="367" t="s">
        <v>17613</v>
      </c>
      <c r="E312" s="369">
        <v>0.96</v>
      </c>
    </row>
    <row r="313" spans="1:5" ht="45" x14ac:dyDescent="0.2">
      <c r="A313" s="367" t="s">
        <v>18235</v>
      </c>
      <c r="B313" s="368" t="s">
        <v>18236</v>
      </c>
      <c r="C313" s="367" t="s">
        <v>231</v>
      </c>
      <c r="D313" s="367" t="s">
        <v>17613</v>
      </c>
      <c r="E313" s="369">
        <v>5.09</v>
      </c>
    </row>
    <row r="314" spans="1:5" ht="63" x14ac:dyDescent="0.2">
      <c r="A314" s="367" t="s">
        <v>18237</v>
      </c>
      <c r="B314" s="368" t="s">
        <v>18238</v>
      </c>
      <c r="C314" s="367" t="s">
        <v>231</v>
      </c>
      <c r="D314" s="367" t="s">
        <v>17613</v>
      </c>
      <c r="E314" s="369">
        <v>0.1</v>
      </c>
    </row>
    <row r="315" spans="1:5" ht="45" x14ac:dyDescent="0.2">
      <c r="A315" s="367" t="s">
        <v>18239</v>
      </c>
      <c r="B315" s="368" t="s">
        <v>18240</v>
      </c>
      <c r="C315" s="367" t="s">
        <v>231</v>
      </c>
      <c r="D315" s="367" t="s">
        <v>17613</v>
      </c>
      <c r="E315" s="369">
        <v>28.36</v>
      </c>
    </row>
    <row r="316" spans="1:5" ht="108" x14ac:dyDescent="0.2">
      <c r="A316" s="367" t="s">
        <v>18241</v>
      </c>
      <c r="B316" s="368" t="s">
        <v>18242</v>
      </c>
      <c r="C316" s="367" t="s">
        <v>231</v>
      </c>
      <c r="D316" s="367" t="s">
        <v>17613</v>
      </c>
      <c r="E316" s="369">
        <v>250.73</v>
      </c>
    </row>
    <row r="317" spans="1:5" ht="81" x14ac:dyDescent="0.2">
      <c r="A317" s="367" t="s">
        <v>18243</v>
      </c>
      <c r="B317" s="368" t="s">
        <v>18244</v>
      </c>
      <c r="C317" s="367" t="s">
        <v>231</v>
      </c>
      <c r="D317" s="367" t="s">
        <v>17613</v>
      </c>
      <c r="E317" s="369">
        <v>248.61</v>
      </c>
    </row>
    <row r="318" spans="1:5" ht="108" x14ac:dyDescent="0.2">
      <c r="A318" s="367" t="s">
        <v>18245</v>
      </c>
      <c r="B318" s="368" t="s">
        <v>18246</v>
      </c>
      <c r="C318" s="367" t="s">
        <v>231</v>
      </c>
      <c r="D318" s="367" t="s">
        <v>17613</v>
      </c>
      <c r="E318" s="369">
        <v>628.91</v>
      </c>
    </row>
    <row r="319" spans="1:5" ht="108" x14ac:dyDescent="0.2">
      <c r="A319" s="367" t="s">
        <v>18247</v>
      </c>
      <c r="B319" s="368" t="s">
        <v>18248</v>
      </c>
      <c r="C319" s="367" t="s">
        <v>231</v>
      </c>
      <c r="D319" s="367" t="s">
        <v>17613</v>
      </c>
      <c r="E319" s="369">
        <v>707.17</v>
      </c>
    </row>
    <row r="320" spans="1:5" ht="54" x14ac:dyDescent="0.2">
      <c r="A320" s="367" t="s">
        <v>18249</v>
      </c>
      <c r="B320" s="368" t="s">
        <v>18250</v>
      </c>
      <c r="C320" s="367" t="s">
        <v>231</v>
      </c>
      <c r="D320" s="367" t="s">
        <v>17613</v>
      </c>
      <c r="E320" s="369">
        <v>775.92</v>
      </c>
    </row>
    <row r="321" spans="1:5" ht="171" x14ac:dyDescent="0.2">
      <c r="A321" s="367" t="s">
        <v>18251</v>
      </c>
      <c r="B321" s="368" t="s">
        <v>18252</v>
      </c>
      <c r="C321" s="367" t="s">
        <v>231</v>
      </c>
      <c r="D321" s="367" t="s">
        <v>17613</v>
      </c>
      <c r="E321" s="369">
        <v>4372</v>
      </c>
    </row>
    <row r="322" spans="1:5" ht="135" x14ac:dyDescent="0.2">
      <c r="A322" s="367" t="s">
        <v>18253</v>
      </c>
      <c r="B322" s="368" t="s">
        <v>18254</v>
      </c>
      <c r="C322" s="367" t="s">
        <v>231</v>
      </c>
      <c r="D322" s="367" t="s">
        <v>17613</v>
      </c>
      <c r="E322" s="369">
        <v>149.22</v>
      </c>
    </row>
    <row r="323" spans="1:5" ht="135" x14ac:dyDescent="0.2">
      <c r="A323" s="367" t="s">
        <v>18255</v>
      </c>
      <c r="B323" s="368" t="s">
        <v>18256</v>
      </c>
      <c r="C323" s="367" t="s">
        <v>231</v>
      </c>
      <c r="D323" s="367" t="s">
        <v>17613</v>
      </c>
      <c r="E323" s="369">
        <v>278</v>
      </c>
    </row>
    <row r="324" spans="1:5" ht="297" x14ac:dyDescent="0.2">
      <c r="A324" s="367" t="s">
        <v>18257</v>
      </c>
      <c r="B324" s="368" t="s">
        <v>18258</v>
      </c>
      <c r="C324" s="367" t="s">
        <v>231</v>
      </c>
      <c r="D324" s="367" t="s">
        <v>17613</v>
      </c>
      <c r="E324" s="369">
        <v>2584.67</v>
      </c>
    </row>
    <row r="325" spans="1:5" ht="144" x14ac:dyDescent="0.2">
      <c r="A325" s="367" t="s">
        <v>18259</v>
      </c>
      <c r="B325" s="368" t="s">
        <v>18260</v>
      </c>
      <c r="C325" s="367" t="s">
        <v>231</v>
      </c>
      <c r="D325" s="367" t="s">
        <v>17613</v>
      </c>
      <c r="E325" s="369">
        <v>3245</v>
      </c>
    </row>
    <row r="326" spans="1:5" ht="297" x14ac:dyDescent="0.2">
      <c r="A326" s="367" t="s">
        <v>18261</v>
      </c>
      <c r="B326" s="368" t="s">
        <v>18262</v>
      </c>
      <c r="C326" s="367" t="s">
        <v>231</v>
      </c>
      <c r="D326" s="367" t="s">
        <v>17613</v>
      </c>
      <c r="E326" s="369">
        <v>2842</v>
      </c>
    </row>
    <row r="327" spans="1:5" ht="144" x14ac:dyDescent="0.2">
      <c r="A327" s="367" t="s">
        <v>18263</v>
      </c>
      <c r="B327" s="368" t="s">
        <v>18264</v>
      </c>
      <c r="C327" s="367" t="s">
        <v>231</v>
      </c>
      <c r="D327" s="367" t="s">
        <v>17613</v>
      </c>
      <c r="E327" s="369">
        <v>3636.68</v>
      </c>
    </row>
    <row r="328" spans="1:5" ht="297" x14ac:dyDescent="0.2">
      <c r="A328" s="367" t="s">
        <v>18265</v>
      </c>
      <c r="B328" s="368" t="s">
        <v>18266</v>
      </c>
      <c r="C328" s="367" t="s">
        <v>231</v>
      </c>
      <c r="D328" s="367" t="s">
        <v>17613</v>
      </c>
      <c r="E328" s="369">
        <v>2842</v>
      </c>
    </row>
    <row r="329" spans="1:5" ht="144" x14ac:dyDescent="0.2">
      <c r="A329" s="367" t="s">
        <v>18267</v>
      </c>
      <c r="B329" s="368" t="s">
        <v>18268</v>
      </c>
      <c r="C329" s="367" t="s">
        <v>231</v>
      </c>
      <c r="D329" s="367" t="s">
        <v>17613</v>
      </c>
      <c r="E329" s="369">
        <v>3857.21</v>
      </c>
    </row>
    <row r="330" spans="1:5" ht="243" x14ac:dyDescent="0.2">
      <c r="A330" s="367" t="s">
        <v>18269</v>
      </c>
      <c r="B330" s="368" t="s">
        <v>18270</v>
      </c>
      <c r="C330" s="367" t="s">
        <v>231</v>
      </c>
      <c r="D330" s="367" t="s">
        <v>17613</v>
      </c>
      <c r="E330" s="369">
        <v>12933.8</v>
      </c>
    </row>
    <row r="331" spans="1:5" ht="135" x14ac:dyDescent="0.2">
      <c r="A331" s="367" t="s">
        <v>18271</v>
      </c>
      <c r="B331" s="368" t="s">
        <v>18272</v>
      </c>
      <c r="C331" s="367" t="s">
        <v>231</v>
      </c>
      <c r="D331" s="367" t="s">
        <v>17613</v>
      </c>
      <c r="E331" s="369">
        <v>5033.72</v>
      </c>
    </row>
    <row r="332" spans="1:5" ht="72" x14ac:dyDescent="0.2">
      <c r="A332" s="367" t="s">
        <v>18273</v>
      </c>
      <c r="B332" s="368" t="s">
        <v>18274</v>
      </c>
      <c r="C332" s="367" t="s">
        <v>231</v>
      </c>
      <c r="D332" s="367" t="s">
        <v>17613</v>
      </c>
      <c r="E332" s="369">
        <v>2500</v>
      </c>
    </row>
    <row r="333" spans="1:5" ht="18" x14ac:dyDescent="0.2">
      <c r="A333" s="367" t="s">
        <v>18275</v>
      </c>
      <c r="B333" s="368" t="s">
        <v>18276</v>
      </c>
      <c r="C333" s="367" t="s">
        <v>17713</v>
      </c>
      <c r="D333" s="367" t="s">
        <v>17613</v>
      </c>
      <c r="E333" s="369">
        <v>143</v>
      </c>
    </row>
    <row r="334" spans="1:5" ht="18" x14ac:dyDescent="0.2">
      <c r="A334" s="367" t="s">
        <v>18277</v>
      </c>
      <c r="B334" s="368" t="s">
        <v>18278</v>
      </c>
      <c r="C334" s="367" t="s">
        <v>17713</v>
      </c>
      <c r="D334" s="367" t="s">
        <v>17613</v>
      </c>
      <c r="E334" s="369">
        <v>148.63</v>
      </c>
    </row>
    <row r="335" spans="1:5" ht="18" x14ac:dyDescent="0.2">
      <c r="A335" s="367" t="s">
        <v>18279</v>
      </c>
      <c r="B335" s="368" t="s">
        <v>18280</v>
      </c>
      <c r="C335" s="367" t="s">
        <v>17713</v>
      </c>
      <c r="D335" s="367" t="s">
        <v>17613</v>
      </c>
      <c r="E335" s="369">
        <v>130.5</v>
      </c>
    </row>
    <row r="336" spans="1:5" ht="18" x14ac:dyDescent="0.2">
      <c r="A336" s="367" t="s">
        <v>18281</v>
      </c>
      <c r="B336" s="368" t="s">
        <v>18282</v>
      </c>
      <c r="C336" s="367" t="s">
        <v>17713</v>
      </c>
      <c r="D336" s="367" t="s">
        <v>17613</v>
      </c>
      <c r="E336" s="369">
        <v>131.94999999999999</v>
      </c>
    </row>
    <row r="337" spans="1:5" ht="18" x14ac:dyDescent="0.2">
      <c r="A337" s="367" t="s">
        <v>18283</v>
      </c>
      <c r="B337" s="368" t="s">
        <v>18284</v>
      </c>
      <c r="C337" s="367" t="s">
        <v>17713</v>
      </c>
      <c r="D337" s="367" t="s">
        <v>17613</v>
      </c>
      <c r="E337" s="369">
        <v>131.94999999999999</v>
      </c>
    </row>
    <row r="338" spans="1:5" ht="117" x14ac:dyDescent="0.2">
      <c r="A338" s="367" t="s">
        <v>18285</v>
      </c>
      <c r="B338" s="368" t="s">
        <v>18286</v>
      </c>
      <c r="C338" s="367" t="s">
        <v>231</v>
      </c>
      <c r="D338" s="367" t="s">
        <v>17613</v>
      </c>
      <c r="E338" s="369">
        <v>361.33</v>
      </c>
    </row>
    <row r="339" spans="1:5" ht="117" x14ac:dyDescent="0.2">
      <c r="A339" s="367" t="s">
        <v>18287</v>
      </c>
      <c r="B339" s="368" t="s">
        <v>18288</v>
      </c>
      <c r="C339" s="367" t="s">
        <v>231</v>
      </c>
      <c r="D339" s="367" t="s">
        <v>17613</v>
      </c>
      <c r="E339" s="369">
        <v>1025</v>
      </c>
    </row>
    <row r="340" spans="1:5" ht="117" x14ac:dyDescent="0.2">
      <c r="A340" s="367" t="s">
        <v>18289</v>
      </c>
      <c r="B340" s="368" t="s">
        <v>18290</v>
      </c>
      <c r="C340" s="367" t="s">
        <v>231</v>
      </c>
      <c r="D340" s="367" t="s">
        <v>17613</v>
      </c>
      <c r="E340" s="369">
        <v>1185</v>
      </c>
    </row>
    <row r="341" spans="1:5" ht="117" x14ac:dyDescent="0.2">
      <c r="A341" s="367" t="s">
        <v>18291</v>
      </c>
      <c r="B341" s="368" t="s">
        <v>18292</v>
      </c>
      <c r="C341" s="367" t="s">
        <v>231</v>
      </c>
      <c r="D341" s="367" t="s">
        <v>17613</v>
      </c>
      <c r="E341" s="369">
        <v>948.15</v>
      </c>
    </row>
    <row r="342" spans="1:5" ht="117" x14ac:dyDescent="0.2">
      <c r="A342" s="367" t="s">
        <v>18293</v>
      </c>
      <c r="B342" s="368" t="s">
        <v>18294</v>
      </c>
      <c r="C342" s="367" t="s">
        <v>231</v>
      </c>
      <c r="D342" s="367" t="s">
        <v>17613</v>
      </c>
      <c r="E342" s="369">
        <v>1095.9000000000001</v>
      </c>
    </row>
    <row r="343" spans="1:5" ht="45" x14ac:dyDescent="0.2">
      <c r="A343" s="367" t="s">
        <v>18295</v>
      </c>
      <c r="B343" s="368" t="s">
        <v>18296</v>
      </c>
      <c r="C343" s="367" t="s">
        <v>231</v>
      </c>
      <c r="D343" s="367" t="s">
        <v>17613</v>
      </c>
      <c r="E343" s="369">
        <v>0.77</v>
      </c>
    </row>
    <row r="344" spans="1:5" ht="45" x14ac:dyDescent="0.2">
      <c r="A344" s="367" t="s">
        <v>18297</v>
      </c>
      <c r="B344" s="368" t="s">
        <v>18298</v>
      </c>
      <c r="C344" s="367" t="s">
        <v>231</v>
      </c>
      <c r="D344" s="367" t="s">
        <v>17613</v>
      </c>
      <c r="E344" s="369">
        <v>0.87</v>
      </c>
    </row>
    <row r="345" spans="1:5" ht="36" x14ac:dyDescent="0.2">
      <c r="A345" s="367" t="s">
        <v>18299</v>
      </c>
      <c r="B345" s="368" t="s">
        <v>18300</v>
      </c>
      <c r="C345" s="367" t="s">
        <v>231</v>
      </c>
      <c r="D345" s="367" t="s">
        <v>17613</v>
      </c>
      <c r="E345" s="369">
        <v>1.37</v>
      </c>
    </row>
    <row r="346" spans="1:5" ht="45" x14ac:dyDescent="0.2">
      <c r="A346" s="367" t="s">
        <v>18301</v>
      </c>
      <c r="B346" s="368" t="s">
        <v>18302</v>
      </c>
      <c r="C346" s="367" t="s">
        <v>231</v>
      </c>
      <c r="D346" s="367" t="s">
        <v>17613</v>
      </c>
      <c r="E346" s="369">
        <v>2.39</v>
      </c>
    </row>
    <row r="347" spans="1:5" ht="45" x14ac:dyDescent="0.2">
      <c r="A347" s="367" t="s">
        <v>18303</v>
      </c>
      <c r="B347" s="368" t="s">
        <v>18304</v>
      </c>
      <c r="C347" s="367" t="s">
        <v>231</v>
      </c>
      <c r="D347" s="367" t="s">
        <v>17613</v>
      </c>
      <c r="E347" s="369">
        <v>5.91</v>
      </c>
    </row>
    <row r="348" spans="1:5" ht="36" x14ac:dyDescent="0.2">
      <c r="A348" s="367" t="s">
        <v>18305</v>
      </c>
      <c r="B348" s="368" t="s">
        <v>18306</v>
      </c>
      <c r="C348" s="367" t="s">
        <v>231</v>
      </c>
      <c r="D348" s="367" t="s">
        <v>17613</v>
      </c>
      <c r="E348" s="369">
        <v>7.16</v>
      </c>
    </row>
    <row r="349" spans="1:5" ht="36" x14ac:dyDescent="0.2">
      <c r="A349" s="367" t="s">
        <v>18307</v>
      </c>
      <c r="B349" s="368" t="s">
        <v>18308</v>
      </c>
      <c r="C349" s="367" t="s">
        <v>231</v>
      </c>
      <c r="D349" s="367" t="s">
        <v>17613</v>
      </c>
      <c r="E349" s="369">
        <v>0.04</v>
      </c>
    </row>
    <row r="350" spans="1:5" ht="36" x14ac:dyDescent="0.2">
      <c r="A350" s="367" t="s">
        <v>18309</v>
      </c>
      <c r="B350" s="368" t="s">
        <v>18310</v>
      </c>
      <c r="C350" s="367" t="s">
        <v>231</v>
      </c>
      <c r="D350" s="367" t="s">
        <v>17613</v>
      </c>
      <c r="E350" s="369">
        <v>0.08</v>
      </c>
    </row>
    <row r="351" spans="1:5" ht="36" x14ac:dyDescent="0.2">
      <c r="A351" s="367" t="s">
        <v>18311</v>
      </c>
      <c r="B351" s="368" t="s">
        <v>18312</v>
      </c>
      <c r="C351" s="367" t="s">
        <v>231</v>
      </c>
      <c r="D351" s="367" t="s">
        <v>17613</v>
      </c>
      <c r="E351" s="369">
        <v>0.14000000000000001</v>
      </c>
    </row>
    <row r="352" spans="1:5" ht="36" x14ac:dyDescent="0.2">
      <c r="A352" s="367" t="s">
        <v>18313</v>
      </c>
      <c r="B352" s="368" t="s">
        <v>18314</v>
      </c>
      <c r="C352" s="367" t="s">
        <v>231</v>
      </c>
      <c r="D352" s="367" t="s">
        <v>17613</v>
      </c>
      <c r="E352" s="369">
        <v>0.21</v>
      </c>
    </row>
    <row r="353" spans="1:5" ht="36" x14ac:dyDescent="0.2">
      <c r="A353" s="367" t="s">
        <v>18315</v>
      </c>
      <c r="B353" s="368" t="s">
        <v>18316</v>
      </c>
      <c r="C353" s="367" t="s">
        <v>231</v>
      </c>
      <c r="D353" s="367" t="s">
        <v>17613</v>
      </c>
      <c r="E353" s="369">
        <v>0.4</v>
      </c>
    </row>
    <row r="354" spans="1:5" ht="99" x14ac:dyDescent="0.2">
      <c r="A354" s="367" t="s">
        <v>18317</v>
      </c>
      <c r="B354" s="368" t="s">
        <v>18318</v>
      </c>
      <c r="C354" s="367" t="s">
        <v>231</v>
      </c>
      <c r="D354" s="367" t="s">
        <v>17613</v>
      </c>
      <c r="E354" s="369">
        <v>24.8</v>
      </c>
    </row>
    <row r="355" spans="1:5" ht="99" x14ac:dyDescent="0.2">
      <c r="A355" s="367" t="s">
        <v>18319</v>
      </c>
      <c r="B355" s="368" t="s">
        <v>18320</v>
      </c>
      <c r="C355" s="367" t="s">
        <v>231</v>
      </c>
      <c r="D355" s="367" t="s">
        <v>17613</v>
      </c>
      <c r="E355" s="369">
        <v>24.39</v>
      </c>
    </row>
    <row r="356" spans="1:5" ht="81" x14ac:dyDescent="0.2">
      <c r="A356" s="367" t="s">
        <v>18321</v>
      </c>
      <c r="B356" s="368" t="s">
        <v>18322</v>
      </c>
      <c r="C356" s="367" t="s">
        <v>231</v>
      </c>
      <c r="D356" s="367" t="s">
        <v>17613</v>
      </c>
      <c r="E356" s="369">
        <v>74.52</v>
      </c>
    </row>
    <row r="357" spans="1:5" ht="45" x14ac:dyDescent="0.2">
      <c r="A357" s="367" t="s">
        <v>18323</v>
      </c>
      <c r="B357" s="368" t="s">
        <v>18324</v>
      </c>
      <c r="C357" s="367" t="s">
        <v>231</v>
      </c>
      <c r="D357" s="367" t="s">
        <v>17613</v>
      </c>
      <c r="E357" s="369">
        <v>8.11</v>
      </c>
    </row>
    <row r="358" spans="1:5" ht="117" x14ac:dyDescent="0.2">
      <c r="A358" s="367" t="s">
        <v>18325</v>
      </c>
      <c r="B358" s="368" t="s">
        <v>18326</v>
      </c>
      <c r="C358" s="367" t="s">
        <v>231</v>
      </c>
      <c r="D358" s="367" t="s">
        <v>17613</v>
      </c>
      <c r="E358" s="369">
        <v>0.73</v>
      </c>
    </row>
    <row r="359" spans="1:5" ht="63" x14ac:dyDescent="0.2">
      <c r="A359" s="367" t="s">
        <v>18327</v>
      </c>
      <c r="B359" s="368" t="s">
        <v>18328</v>
      </c>
      <c r="C359" s="367" t="s">
        <v>231</v>
      </c>
      <c r="D359" s="367" t="s">
        <v>17613</v>
      </c>
      <c r="E359" s="369">
        <v>5.3</v>
      </c>
    </row>
    <row r="360" spans="1:5" ht="54" x14ac:dyDescent="0.2">
      <c r="A360" s="367" t="s">
        <v>18329</v>
      </c>
      <c r="B360" s="368" t="s">
        <v>18330</v>
      </c>
      <c r="C360" s="367" t="s">
        <v>231</v>
      </c>
      <c r="D360" s="367" t="s">
        <v>17613</v>
      </c>
      <c r="E360" s="369">
        <v>29.85</v>
      </c>
    </row>
    <row r="361" spans="1:5" ht="63" x14ac:dyDescent="0.2">
      <c r="A361" s="367" t="s">
        <v>18331</v>
      </c>
      <c r="B361" s="368" t="s">
        <v>18332</v>
      </c>
      <c r="C361" s="367" t="s">
        <v>231</v>
      </c>
      <c r="D361" s="367" t="s">
        <v>17613</v>
      </c>
      <c r="E361" s="369">
        <v>18.510000000000002</v>
      </c>
    </row>
    <row r="362" spans="1:5" ht="63" x14ac:dyDescent="0.2">
      <c r="A362" s="367" t="s">
        <v>18333</v>
      </c>
      <c r="B362" s="368" t="s">
        <v>18334</v>
      </c>
      <c r="C362" s="367" t="s">
        <v>231</v>
      </c>
      <c r="D362" s="367" t="s">
        <v>17613</v>
      </c>
      <c r="E362" s="369">
        <v>18.899999999999999</v>
      </c>
    </row>
    <row r="363" spans="1:5" ht="36" x14ac:dyDescent="0.2">
      <c r="A363" s="367" t="s">
        <v>18335</v>
      </c>
      <c r="B363" s="368" t="s">
        <v>18336</v>
      </c>
      <c r="C363" s="367" t="s">
        <v>231</v>
      </c>
      <c r="D363" s="367" t="s">
        <v>17613</v>
      </c>
      <c r="E363" s="369">
        <v>46.73</v>
      </c>
    </row>
    <row r="364" spans="1:5" ht="351" x14ac:dyDescent="0.2">
      <c r="A364" s="367" t="s">
        <v>18337</v>
      </c>
      <c r="B364" s="368" t="s">
        <v>18338</v>
      </c>
      <c r="C364" s="367" t="s">
        <v>231</v>
      </c>
      <c r="D364" s="367" t="s">
        <v>17613</v>
      </c>
      <c r="E364" s="369">
        <v>26875</v>
      </c>
    </row>
    <row r="365" spans="1:5" ht="207" x14ac:dyDescent="0.2">
      <c r="A365" s="367" t="s">
        <v>18339</v>
      </c>
      <c r="B365" s="368" t="s">
        <v>18340</v>
      </c>
      <c r="C365" s="367" t="s">
        <v>265</v>
      </c>
      <c r="D365" s="367" t="s">
        <v>17613</v>
      </c>
      <c r="E365" s="369">
        <v>13.71</v>
      </c>
    </row>
    <row r="366" spans="1:5" ht="207" x14ac:dyDescent="0.2">
      <c r="A366" s="367" t="s">
        <v>18341</v>
      </c>
      <c r="B366" s="368" t="s">
        <v>18342</v>
      </c>
      <c r="C366" s="367" t="s">
        <v>265</v>
      </c>
      <c r="D366" s="367" t="s">
        <v>17613</v>
      </c>
      <c r="E366" s="369">
        <v>17.16</v>
      </c>
    </row>
    <row r="367" spans="1:5" ht="117" x14ac:dyDescent="0.2">
      <c r="A367" s="367" t="s">
        <v>18343</v>
      </c>
      <c r="B367" s="368" t="s">
        <v>18344</v>
      </c>
      <c r="C367" s="367" t="s">
        <v>265</v>
      </c>
      <c r="D367" s="367" t="s">
        <v>17613</v>
      </c>
      <c r="E367" s="369">
        <v>4.16</v>
      </c>
    </row>
    <row r="368" spans="1:5" ht="117" x14ac:dyDescent="0.2">
      <c r="A368" s="367" t="s">
        <v>18345</v>
      </c>
      <c r="B368" s="368" t="s">
        <v>18346</v>
      </c>
      <c r="C368" s="367" t="s">
        <v>265</v>
      </c>
      <c r="D368" s="367" t="s">
        <v>17613</v>
      </c>
      <c r="E368" s="369">
        <v>16.66</v>
      </c>
    </row>
    <row r="369" spans="1:5" ht="117" x14ac:dyDescent="0.2">
      <c r="A369" s="367" t="s">
        <v>18347</v>
      </c>
      <c r="B369" s="368" t="s">
        <v>18348</v>
      </c>
      <c r="C369" s="367" t="s">
        <v>265</v>
      </c>
      <c r="D369" s="367" t="s">
        <v>17613</v>
      </c>
      <c r="E369" s="369">
        <v>21.16</v>
      </c>
    </row>
    <row r="370" spans="1:5" ht="117" x14ac:dyDescent="0.2">
      <c r="A370" s="367" t="s">
        <v>18349</v>
      </c>
      <c r="B370" s="368" t="s">
        <v>18350</v>
      </c>
      <c r="C370" s="367" t="s">
        <v>265</v>
      </c>
      <c r="D370" s="367" t="s">
        <v>17613</v>
      </c>
      <c r="E370" s="369">
        <v>32.549999999999997</v>
      </c>
    </row>
    <row r="371" spans="1:5" ht="117" x14ac:dyDescent="0.2">
      <c r="A371" s="367" t="s">
        <v>18351</v>
      </c>
      <c r="B371" s="368" t="s">
        <v>18352</v>
      </c>
      <c r="C371" s="367" t="s">
        <v>265</v>
      </c>
      <c r="D371" s="367" t="s">
        <v>17613</v>
      </c>
      <c r="E371" s="369">
        <v>20.8</v>
      </c>
    </row>
    <row r="372" spans="1:5" ht="117" x14ac:dyDescent="0.2">
      <c r="A372" s="367" t="s">
        <v>18353</v>
      </c>
      <c r="B372" s="368" t="s">
        <v>18354</v>
      </c>
      <c r="C372" s="367" t="s">
        <v>265</v>
      </c>
      <c r="D372" s="367" t="s">
        <v>17613</v>
      </c>
      <c r="E372" s="369">
        <v>41.89</v>
      </c>
    </row>
    <row r="373" spans="1:5" ht="117" x14ac:dyDescent="0.2">
      <c r="A373" s="367" t="s">
        <v>18355</v>
      </c>
      <c r="B373" s="368" t="s">
        <v>18356</v>
      </c>
      <c r="C373" s="367" t="s">
        <v>265</v>
      </c>
      <c r="D373" s="367" t="s">
        <v>17613</v>
      </c>
      <c r="E373" s="369">
        <v>10.98</v>
      </c>
    </row>
    <row r="374" spans="1:5" ht="117" x14ac:dyDescent="0.2">
      <c r="A374" s="367" t="s">
        <v>18357</v>
      </c>
      <c r="B374" s="368" t="s">
        <v>18358</v>
      </c>
      <c r="C374" s="367" t="s">
        <v>265</v>
      </c>
      <c r="D374" s="367" t="s">
        <v>17613</v>
      </c>
      <c r="E374" s="369">
        <v>34.06</v>
      </c>
    </row>
    <row r="375" spans="1:5" ht="243" x14ac:dyDescent="0.2">
      <c r="A375" s="367" t="s">
        <v>18359</v>
      </c>
      <c r="B375" s="368" t="s">
        <v>18360</v>
      </c>
      <c r="C375" s="367" t="s">
        <v>265</v>
      </c>
      <c r="D375" s="367" t="s">
        <v>17613</v>
      </c>
      <c r="E375" s="369">
        <v>2</v>
      </c>
    </row>
    <row r="376" spans="1:5" ht="243" x14ac:dyDescent="0.2">
      <c r="A376" s="367" t="s">
        <v>18361</v>
      </c>
      <c r="B376" s="368" t="s">
        <v>18362</v>
      </c>
      <c r="C376" s="367" t="s">
        <v>265</v>
      </c>
      <c r="D376" s="367" t="s">
        <v>17613</v>
      </c>
      <c r="E376" s="369">
        <v>4.2</v>
      </c>
    </row>
    <row r="377" spans="1:5" ht="45" x14ac:dyDescent="0.2">
      <c r="A377" s="367" t="s">
        <v>18363</v>
      </c>
      <c r="B377" s="368" t="s">
        <v>18364</v>
      </c>
      <c r="C377" s="367" t="s">
        <v>1789</v>
      </c>
      <c r="D377" s="367" t="s">
        <v>17613</v>
      </c>
      <c r="E377" s="369">
        <v>40.630000000000003</v>
      </c>
    </row>
    <row r="378" spans="1:5" ht="45" x14ac:dyDescent="0.2">
      <c r="A378" s="367" t="s">
        <v>18365</v>
      </c>
      <c r="B378" s="368" t="s">
        <v>18366</v>
      </c>
      <c r="C378" s="367" t="s">
        <v>1789</v>
      </c>
      <c r="D378" s="367" t="s">
        <v>17613</v>
      </c>
      <c r="E378" s="369">
        <v>43.1</v>
      </c>
    </row>
    <row r="379" spans="1:5" ht="270" x14ac:dyDescent="0.2">
      <c r="A379" s="367" t="s">
        <v>18367</v>
      </c>
      <c r="B379" s="368" t="s">
        <v>18368</v>
      </c>
      <c r="C379" s="367" t="s">
        <v>265</v>
      </c>
      <c r="D379" s="367" t="s">
        <v>17613</v>
      </c>
      <c r="E379" s="369">
        <v>17.8</v>
      </c>
    </row>
    <row r="380" spans="1:5" ht="270" x14ac:dyDescent="0.2">
      <c r="A380" s="367" t="s">
        <v>18369</v>
      </c>
      <c r="B380" s="368" t="s">
        <v>18370</v>
      </c>
      <c r="C380" s="367" t="s">
        <v>265</v>
      </c>
      <c r="D380" s="367" t="s">
        <v>17613</v>
      </c>
      <c r="E380" s="369">
        <v>11.85</v>
      </c>
    </row>
    <row r="381" spans="1:5" ht="27" x14ac:dyDescent="0.2">
      <c r="A381" s="367" t="s">
        <v>18371</v>
      </c>
      <c r="B381" s="368" t="s">
        <v>18372</v>
      </c>
      <c r="C381" s="367" t="s">
        <v>265</v>
      </c>
      <c r="D381" s="367" t="s">
        <v>17613</v>
      </c>
      <c r="E381" s="369">
        <v>5.35</v>
      </c>
    </row>
    <row r="382" spans="1:5" ht="216" x14ac:dyDescent="0.2">
      <c r="A382" s="367" t="s">
        <v>18373</v>
      </c>
      <c r="B382" s="368" t="s">
        <v>18374</v>
      </c>
      <c r="C382" s="367" t="s">
        <v>265</v>
      </c>
      <c r="D382" s="367" t="s">
        <v>17613</v>
      </c>
      <c r="E382" s="369">
        <v>8.16</v>
      </c>
    </row>
    <row r="383" spans="1:5" ht="243" x14ac:dyDescent="0.2">
      <c r="A383" s="367" t="s">
        <v>18375</v>
      </c>
      <c r="B383" s="368" t="s">
        <v>18376</v>
      </c>
      <c r="C383" s="367" t="s">
        <v>265</v>
      </c>
      <c r="D383" s="367" t="s">
        <v>17613</v>
      </c>
      <c r="E383" s="369">
        <v>1.89</v>
      </c>
    </row>
    <row r="384" spans="1:5" ht="243" x14ac:dyDescent="0.2">
      <c r="A384" s="367" t="s">
        <v>18377</v>
      </c>
      <c r="B384" s="368" t="s">
        <v>18378</v>
      </c>
      <c r="C384" s="367" t="s">
        <v>265</v>
      </c>
      <c r="D384" s="367" t="s">
        <v>17613</v>
      </c>
      <c r="E384" s="369">
        <v>5.58</v>
      </c>
    </row>
    <row r="385" spans="1:5" ht="27" x14ac:dyDescent="0.2">
      <c r="A385" s="367" t="s">
        <v>18379</v>
      </c>
      <c r="B385" s="368" t="s">
        <v>18380</v>
      </c>
      <c r="C385" s="367" t="s">
        <v>265</v>
      </c>
      <c r="D385" s="367" t="s">
        <v>17613</v>
      </c>
      <c r="E385" s="369">
        <v>3.44</v>
      </c>
    </row>
    <row r="386" spans="1:5" ht="126" x14ac:dyDescent="0.2">
      <c r="A386" s="367" t="s">
        <v>18381</v>
      </c>
      <c r="B386" s="368" t="s">
        <v>18382</v>
      </c>
      <c r="C386" s="367" t="s">
        <v>265</v>
      </c>
      <c r="D386" s="367" t="s">
        <v>17613</v>
      </c>
      <c r="E386" s="369">
        <v>15.83</v>
      </c>
    </row>
    <row r="387" spans="1:5" ht="126" x14ac:dyDescent="0.2">
      <c r="A387" s="367" t="s">
        <v>18383</v>
      </c>
      <c r="B387" s="368" t="s">
        <v>18384</v>
      </c>
      <c r="C387" s="367" t="s">
        <v>265</v>
      </c>
      <c r="D387" s="367" t="s">
        <v>17613</v>
      </c>
      <c r="E387" s="369">
        <v>21.99</v>
      </c>
    </row>
    <row r="388" spans="1:5" ht="126" x14ac:dyDescent="0.2">
      <c r="A388" s="367" t="s">
        <v>18385</v>
      </c>
      <c r="B388" s="368" t="s">
        <v>18386</v>
      </c>
      <c r="C388" s="367" t="s">
        <v>265</v>
      </c>
      <c r="D388" s="367" t="s">
        <v>17613</v>
      </c>
      <c r="E388" s="369">
        <v>27.89</v>
      </c>
    </row>
    <row r="389" spans="1:5" ht="126" x14ac:dyDescent="0.2">
      <c r="A389" s="367" t="s">
        <v>18387</v>
      </c>
      <c r="B389" s="368" t="s">
        <v>18388</v>
      </c>
      <c r="C389" s="367" t="s">
        <v>265</v>
      </c>
      <c r="D389" s="367" t="s">
        <v>17613</v>
      </c>
      <c r="E389" s="369">
        <v>43.99</v>
      </c>
    </row>
    <row r="390" spans="1:5" ht="63" x14ac:dyDescent="0.2">
      <c r="A390" s="367" t="s">
        <v>18389</v>
      </c>
      <c r="B390" s="368" t="s">
        <v>18390</v>
      </c>
      <c r="C390" s="367" t="s">
        <v>265</v>
      </c>
      <c r="D390" s="367" t="s">
        <v>17613</v>
      </c>
      <c r="E390" s="369">
        <v>0.93</v>
      </c>
    </row>
    <row r="391" spans="1:5" ht="63" x14ac:dyDescent="0.2">
      <c r="A391" s="367" t="s">
        <v>18391</v>
      </c>
      <c r="B391" s="368" t="s">
        <v>18392</v>
      </c>
      <c r="C391" s="367" t="s">
        <v>265</v>
      </c>
      <c r="D391" s="367" t="s">
        <v>17613</v>
      </c>
      <c r="E391" s="369">
        <v>1.4</v>
      </c>
    </row>
    <row r="392" spans="1:5" ht="54" x14ac:dyDescent="0.2">
      <c r="A392" s="367" t="s">
        <v>18393</v>
      </c>
      <c r="B392" s="368" t="s">
        <v>18394</v>
      </c>
      <c r="C392" s="367" t="s">
        <v>265</v>
      </c>
      <c r="D392" s="367" t="s">
        <v>17613</v>
      </c>
      <c r="E392" s="369">
        <v>1.49</v>
      </c>
    </row>
    <row r="393" spans="1:5" ht="54" x14ac:dyDescent="0.2">
      <c r="A393" s="367" t="s">
        <v>18395</v>
      </c>
      <c r="B393" s="368" t="s">
        <v>18396</v>
      </c>
      <c r="C393" s="367" t="s">
        <v>265</v>
      </c>
      <c r="D393" s="367" t="s">
        <v>17613</v>
      </c>
      <c r="E393" s="369">
        <v>2.21</v>
      </c>
    </row>
    <row r="394" spans="1:5" ht="54" x14ac:dyDescent="0.2">
      <c r="A394" s="367" t="s">
        <v>18397</v>
      </c>
      <c r="B394" s="368" t="s">
        <v>18398</v>
      </c>
      <c r="C394" s="367" t="s">
        <v>265</v>
      </c>
      <c r="D394" s="367" t="s">
        <v>17613</v>
      </c>
      <c r="E394" s="369">
        <v>3.38</v>
      </c>
    </row>
    <row r="395" spans="1:5" ht="54" x14ac:dyDescent="0.2">
      <c r="A395" s="367" t="s">
        <v>18399</v>
      </c>
      <c r="B395" s="368" t="s">
        <v>18400</v>
      </c>
      <c r="C395" s="367" t="s">
        <v>265</v>
      </c>
      <c r="D395" s="367" t="s">
        <v>17613</v>
      </c>
      <c r="E395" s="369">
        <v>4.97</v>
      </c>
    </row>
    <row r="396" spans="1:5" ht="54" x14ac:dyDescent="0.2">
      <c r="A396" s="367" t="s">
        <v>18401</v>
      </c>
      <c r="B396" s="368" t="s">
        <v>18402</v>
      </c>
      <c r="C396" s="367" t="s">
        <v>265</v>
      </c>
      <c r="D396" s="367" t="s">
        <v>17613</v>
      </c>
      <c r="E396" s="369">
        <v>8.7200000000000006</v>
      </c>
    </row>
    <row r="397" spans="1:5" ht="54" x14ac:dyDescent="0.2">
      <c r="A397" s="367" t="s">
        <v>18403</v>
      </c>
      <c r="B397" s="368" t="s">
        <v>18404</v>
      </c>
      <c r="C397" s="367" t="s">
        <v>265</v>
      </c>
      <c r="D397" s="367" t="s">
        <v>17613</v>
      </c>
      <c r="E397" s="369">
        <v>13.17</v>
      </c>
    </row>
    <row r="398" spans="1:5" ht="63" x14ac:dyDescent="0.2">
      <c r="A398" s="367" t="s">
        <v>18405</v>
      </c>
      <c r="B398" s="368" t="s">
        <v>18406</v>
      </c>
      <c r="C398" s="367" t="s">
        <v>265</v>
      </c>
      <c r="D398" s="367" t="s">
        <v>17613</v>
      </c>
      <c r="E398" s="369">
        <v>12.07</v>
      </c>
    </row>
    <row r="399" spans="1:5" ht="54" x14ac:dyDescent="0.2">
      <c r="A399" s="367" t="s">
        <v>18407</v>
      </c>
      <c r="B399" s="368" t="s">
        <v>18408</v>
      </c>
      <c r="C399" s="367" t="s">
        <v>265</v>
      </c>
      <c r="D399" s="367" t="s">
        <v>17613</v>
      </c>
      <c r="E399" s="369">
        <v>31.75</v>
      </c>
    </row>
    <row r="400" spans="1:5" ht="54" x14ac:dyDescent="0.2">
      <c r="A400" s="367" t="s">
        <v>18409</v>
      </c>
      <c r="B400" s="368" t="s">
        <v>18410</v>
      </c>
      <c r="C400" s="367" t="s">
        <v>265</v>
      </c>
      <c r="D400" s="367" t="s">
        <v>17613</v>
      </c>
      <c r="E400" s="369">
        <v>47.62</v>
      </c>
    </row>
    <row r="401" spans="1:5" ht="54" x14ac:dyDescent="0.2">
      <c r="A401" s="367" t="s">
        <v>18411</v>
      </c>
      <c r="B401" s="368" t="s">
        <v>18412</v>
      </c>
      <c r="C401" s="367" t="s">
        <v>265</v>
      </c>
      <c r="D401" s="367" t="s">
        <v>17613</v>
      </c>
      <c r="E401" s="369">
        <v>65.55</v>
      </c>
    </row>
    <row r="402" spans="1:5" ht="54" x14ac:dyDescent="0.2">
      <c r="A402" s="367" t="s">
        <v>18413</v>
      </c>
      <c r="B402" s="368" t="s">
        <v>18414</v>
      </c>
      <c r="C402" s="367" t="s">
        <v>265</v>
      </c>
      <c r="D402" s="367" t="s">
        <v>17613</v>
      </c>
      <c r="E402" s="369">
        <v>86.9</v>
      </c>
    </row>
    <row r="403" spans="1:5" ht="54" x14ac:dyDescent="0.2">
      <c r="A403" s="367" t="s">
        <v>18415</v>
      </c>
      <c r="B403" s="368" t="s">
        <v>18416</v>
      </c>
      <c r="C403" s="367" t="s">
        <v>265</v>
      </c>
      <c r="D403" s="367" t="s">
        <v>17613</v>
      </c>
      <c r="E403" s="369">
        <v>110.64</v>
      </c>
    </row>
    <row r="404" spans="1:5" ht="54" x14ac:dyDescent="0.2">
      <c r="A404" s="367" t="s">
        <v>18417</v>
      </c>
      <c r="B404" s="368" t="s">
        <v>18418</v>
      </c>
      <c r="C404" s="367" t="s">
        <v>265</v>
      </c>
      <c r="D404" s="367" t="s">
        <v>17613</v>
      </c>
      <c r="E404" s="369">
        <v>134.62</v>
      </c>
    </row>
    <row r="405" spans="1:5" ht="63" x14ac:dyDescent="0.2">
      <c r="A405" s="367" t="s">
        <v>18419</v>
      </c>
      <c r="B405" s="368" t="s">
        <v>18420</v>
      </c>
      <c r="C405" s="367" t="s">
        <v>265</v>
      </c>
      <c r="D405" s="367" t="s">
        <v>17613</v>
      </c>
      <c r="E405" s="369">
        <v>3.19</v>
      </c>
    </row>
    <row r="406" spans="1:5" ht="63" x14ac:dyDescent="0.2">
      <c r="A406" s="367" t="s">
        <v>18421</v>
      </c>
      <c r="B406" s="368" t="s">
        <v>18422</v>
      </c>
      <c r="C406" s="367" t="s">
        <v>265</v>
      </c>
      <c r="D406" s="367" t="s">
        <v>17613</v>
      </c>
      <c r="E406" s="369">
        <v>8.14</v>
      </c>
    </row>
    <row r="407" spans="1:5" ht="63" x14ac:dyDescent="0.2">
      <c r="A407" s="367" t="s">
        <v>18423</v>
      </c>
      <c r="B407" s="368" t="s">
        <v>18424</v>
      </c>
      <c r="C407" s="367" t="s">
        <v>265</v>
      </c>
      <c r="D407" s="367" t="s">
        <v>17613</v>
      </c>
      <c r="E407" s="369">
        <v>13.16</v>
      </c>
    </row>
    <row r="408" spans="1:5" ht="63" x14ac:dyDescent="0.2">
      <c r="A408" s="367" t="s">
        <v>18425</v>
      </c>
      <c r="B408" s="368" t="s">
        <v>18426</v>
      </c>
      <c r="C408" s="367" t="s">
        <v>265</v>
      </c>
      <c r="D408" s="367" t="s">
        <v>17613</v>
      </c>
      <c r="E408" s="369">
        <v>20.16</v>
      </c>
    </row>
    <row r="409" spans="1:5" ht="63" x14ac:dyDescent="0.2">
      <c r="A409" s="367" t="s">
        <v>18427</v>
      </c>
      <c r="B409" s="368" t="s">
        <v>18428</v>
      </c>
      <c r="C409" s="367" t="s">
        <v>265</v>
      </c>
      <c r="D409" s="367" t="s">
        <v>17613</v>
      </c>
      <c r="E409" s="369">
        <v>5.07</v>
      </c>
    </row>
    <row r="410" spans="1:5" ht="63" x14ac:dyDescent="0.2">
      <c r="A410" s="367" t="s">
        <v>18429</v>
      </c>
      <c r="B410" s="368" t="s">
        <v>18430</v>
      </c>
      <c r="C410" s="367" t="s">
        <v>265</v>
      </c>
      <c r="D410" s="367" t="s">
        <v>17613</v>
      </c>
      <c r="E410" s="369">
        <v>4.91</v>
      </c>
    </row>
    <row r="411" spans="1:5" ht="63" x14ac:dyDescent="0.2">
      <c r="A411" s="367" t="s">
        <v>18431</v>
      </c>
      <c r="B411" s="368" t="s">
        <v>18432</v>
      </c>
      <c r="C411" s="367" t="s">
        <v>265</v>
      </c>
      <c r="D411" s="367" t="s">
        <v>17613</v>
      </c>
      <c r="E411" s="369">
        <v>8.01</v>
      </c>
    </row>
    <row r="412" spans="1:5" ht="63" x14ac:dyDescent="0.2">
      <c r="A412" s="367" t="s">
        <v>18433</v>
      </c>
      <c r="B412" s="368" t="s">
        <v>18434</v>
      </c>
      <c r="C412" s="367" t="s">
        <v>265</v>
      </c>
      <c r="D412" s="367" t="s">
        <v>17613</v>
      </c>
      <c r="E412" s="369">
        <v>12.89</v>
      </c>
    </row>
    <row r="413" spans="1:5" ht="63" x14ac:dyDescent="0.2">
      <c r="A413" s="367" t="s">
        <v>18435</v>
      </c>
      <c r="B413" s="368" t="s">
        <v>18436</v>
      </c>
      <c r="C413" s="367" t="s">
        <v>265</v>
      </c>
      <c r="D413" s="367" t="s">
        <v>17613</v>
      </c>
      <c r="E413" s="369">
        <v>16</v>
      </c>
    </row>
    <row r="414" spans="1:5" ht="63" x14ac:dyDescent="0.2">
      <c r="A414" s="367" t="s">
        <v>18437</v>
      </c>
      <c r="B414" s="368" t="s">
        <v>18438</v>
      </c>
      <c r="C414" s="367" t="s">
        <v>265</v>
      </c>
      <c r="D414" s="367" t="s">
        <v>17613</v>
      </c>
      <c r="E414" s="369">
        <v>27.79</v>
      </c>
    </row>
    <row r="415" spans="1:5" ht="63" x14ac:dyDescent="0.2">
      <c r="A415" s="367" t="s">
        <v>18439</v>
      </c>
      <c r="B415" s="368" t="s">
        <v>18440</v>
      </c>
      <c r="C415" s="367" t="s">
        <v>265</v>
      </c>
      <c r="D415" s="367" t="s">
        <v>17613</v>
      </c>
      <c r="E415" s="369">
        <v>54.9</v>
      </c>
    </row>
    <row r="416" spans="1:5" ht="63" x14ac:dyDescent="0.2">
      <c r="A416" s="367" t="s">
        <v>18441</v>
      </c>
      <c r="B416" s="368" t="s">
        <v>18442</v>
      </c>
      <c r="C416" s="367" t="s">
        <v>265</v>
      </c>
      <c r="D416" s="367" t="s">
        <v>17613</v>
      </c>
      <c r="E416" s="369">
        <v>16.46</v>
      </c>
    </row>
    <row r="417" spans="1:5" ht="63" x14ac:dyDescent="0.2">
      <c r="A417" s="367" t="s">
        <v>18443</v>
      </c>
      <c r="B417" s="368" t="s">
        <v>18444</v>
      </c>
      <c r="C417" s="367" t="s">
        <v>265</v>
      </c>
      <c r="D417" s="367" t="s">
        <v>17613</v>
      </c>
      <c r="E417" s="369">
        <v>44.4</v>
      </c>
    </row>
    <row r="418" spans="1:5" ht="81" x14ac:dyDescent="0.2">
      <c r="A418" s="367" t="s">
        <v>18445</v>
      </c>
      <c r="B418" s="368" t="s">
        <v>18446</v>
      </c>
      <c r="C418" s="367" t="s">
        <v>265</v>
      </c>
      <c r="D418" s="367" t="s">
        <v>17613</v>
      </c>
      <c r="E418" s="369">
        <v>3.27</v>
      </c>
    </row>
    <row r="419" spans="1:5" ht="45" x14ac:dyDescent="0.2">
      <c r="A419" s="367" t="s">
        <v>18447</v>
      </c>
      <c r="B419" s="368" t="s">
        <v>18448</v>
      </c>
      <c r="C419" s="367" t="s">
        <v>1789</v>
      </c>
      <c r="D419" s="367" t="s">
        <v>17613</v>
      </c>
      <c r="E419" s="369">
        <v>77.08</v>
      </c>
    </row>
    <row r="420" spans="1:5" ht="54" x14ac:dyDescent="0.2">
      <c r="A420" s="367" t="s">
        <v>18449</v>
      </c>
      <c r="B420" s="368" t="s">
        <v>18450</v>
      </c>
      <c r="C420" s="367" t="s">
        <v>1789</v>
      </c>
      <c r="D420" s="367" t="s">
        <v>17613</v>
      </c>
      <c r="E420" s="369">
        <v>89.66</v>
      </c>
    </row>
    <row r="421" spans="1:5" ht="54" x14ac:dyDescent="0.2">
      <c r="A421" s="367" t="s">
        <v>18451</v>
      </c>
      <c r="B421" s="368" t="s">
        <v>18452</v>
      </c>
      <c r="C421" s="367" t="s">
        <v>1789</v>
      </c>
      <c r="D421" s="367" t="s">
        <v>17613</v>
      </c>
      <c r="E421" s="369">
        <v>95.5</v>
      </c>
    </row>
    <row r="422" spans="1:5" ht="54" x14ac:dyDescent="0.2">
      <c r="A422" s="367" t="s">
        <v>18453</v>
      </c>
      <c r="B422" s="368" t="s">
        <v>18454</v>
      </c>
      <c r="C422" s="367" t="s">
        <v>1789</v>
      </c>
      <c r="D422" s="367" t="s">
        <v>17613</v>
      </c>
      <c r="E422" s="369">
        <v>102.22</v>
      </c>
    </row>
    <row r="423" spans="1:5" ht="54" x14ac:dyDescent="0.2">
      <c r="A423" s="367" t="s">
        <v>18455</v>
      </c>
      <c r="B423" s="368" t="s">
        <v>18456</v>
      </c>
      <c r="C423" s="367" t="s">
        <v>1789</v>
      </c>
      <c r="D423" s="367" t="s">
        <v>17613</v>
      </c>
      <c r="E423" s="369">
        <v>86.1</v>
      </c>
    </row>
    <row r="424" spans="1:5" ht="54" x14ac:dyDescent="0.2">
      <c r="A424" s="367" t="s">
        <v>18457</v>
      </c>
      <c r="B424" s="368" t="s">
        <v>18458</v>
      </c>
      <c r="C424" s="367" t="s">
        <v>1789</v>
      </c>
      <c r="D424" s="367" t="s">
        <v>17613</v>
      </c>
      <c r="E424" s="369">
        <v>86.32</v>
      </c>
    </row>
    <row r="425" spans="1:5" ht="36" x14ac:dyDescent="0.2">
      <c r="A425" s="367" t="s">
        <v>18459</v>
      </c>
      <c r="B425" s="368" t="s">
        <v>18460</v>
      </c>
      <c r="C425" s="367" t="s">
        <v>265</v>
      </c>
      <c r="D425" s="367" t="s">
        <v>17613</v>
      </c>
      <c r="E425" s="369">
        <v>27.62</v>
      </c>
    </row>
    <row r="426" spans="1:5" ht="36" x14ac:dyDescent="0.2">
      <c r="A426" s="367" t="s">
        <v>18461</v>
      </c>
      <c r="B426" s="368" t="s">
        <v>18462</v>
      </c>
      <c r="C426" s="367" t="s">
        <v>265</v>
      </c>
      <c r="D426" s="367" t="s">
        <v>17613</v>
      </c>
      <c r="E426" s="369">
        <v>39.090000000000003</v>
      </c>
    </row>
    <row r="427" spans="1:5" ht="63" x14ac:dyDescent="0.2">
      <c r="A427" s="367" t="s">
        <v>18463</v>
      </c>
      <c r="B427" s="368" t="s">
        <v>18464</v>
      </c>
      <c r="C427" s="367" t="s">
        <v>265</v>
      </c>
      <c r="D427" s="367" t="s">
        <v>17613</v>
      </c>
      <c r="E427" s="369">
        <v>2.0099999999999998</v>
      </c>
    </row>
    <row r="428" spans="1:5" ht="63" x14ac:dyDescent="0.2">
      <c r="A428" s="367" t="s">
        <v>18465</v>
      </c>
      <c r="B428" s="368" t="s">
        <v>18466</v>
      </c>
      <c r="C428" s="367" t="s">
        <v>265</v>
      </c>
      <c r="D428" s="367" t="s">
        <v>17613</v>
      </c>
      <c r="E428" s="369">
        <v>2.19</v>
      </c>
    </row>
    <row r="429" spans="1:5" ht="63" x14ac:dyDescent="0.2">
      <c r="A429" s="367" t="s">
        <v>18467</v>
      </c>
      <c r="B429" s="368" t="s">
        <v>18468</v>
      </c>
      <c r="C429" s="367" t="s">
        <v>265</v>
      </c>
      <c r="D429" s="367" t="s">
        <v>17613</v>
      </c>
      <c r="E429" s="369">
        <v>4.3899999999999997</v>
      </c>
    </row>
    <row r="430" spans="1:5" ht="63" x14ac:dyDescent="0.2">
      <c r="A430" s="367" t="s">
        <v>18469</v>
      </c>
      <c r="B430" s="368" t="s">
        <v>18470</v>
      </c>
      <c r="C430" s="367" t="s">
        <v>265</v>
      </c>
      <c r="D430" s="367" t="s">
        <v>17613</v>
      </c>
      <c r="E430" s="369">
        <v>5.76</v>
      </c>
    </row>
    <row r="431" spans="1:5" ht="63" x14ac:dyDescent="0.2">
      <c r="A431" s="367" t="s">
        <v>18471</v>
      </c>
      <c r="B431" s="368" t="s">
        <v>18472</v>
      </c>
      <c r="C431" s="367" t="s">
        <v>265</v>
      </c>
      <c r="D431" s="367" t="s">
        <v>17613</v>
      </c>
      <c r="E431" s="369">
        <v>9.33</v>
      </c>
    </row>
    <row r="432" spans="1:5" ht="63" x14ac:dyDescent="0.2">
      <c r="A432" s="367" t="s">
        <v>18473</v>
      </c>
      <c r="B432" s="368" t="s">
        <v>18474</v>
      </c>
      <c r="C432" s="367" t="s">
        <v>265</v>
      </c>
      <c r="D432" s="367" t="s">
        <v>17613</v>
      </c>
      <c r="E432" s="369">
        <v>15.1</v>
      </c>
    </row>
    <row r="433" spans="1:5" ht="63" x14ac:dyDescent="0.2">
      <c r="A433" s="367" t="s">
        <v>18475</v>
      </c>
      <c r="B433" s="368" t="s">
        <v>18476</v>
      </c>
      <c r="C433" s="367" t="s">
        <v>265</v>
      </c>
      <c r="D433" s="367" t="s">
        <v>17613</v>
      </c>
      <c r="E433" s="369">
        <v>19.96</v>
      </c>
    </row>
    <row r="434" spans="1:5" ht="63" x14ac:dyDescent="0.2">
      <c r="A434" s="367" t="s">
        <v>18477</v>
      </c>
      <c r="B434" s="368" t="s">
        <v>18478</v>
      </c>
      <c r="C434" s="367" t="s">
        <v>265</v>
      </c>
      <c r="D434" s="367" t="s">
        <v>17613</v>
      </c>
      <c r="E434" s="369">
        <v>28.19</v>
      </c>
    </row>
    <row r="435" spans="1:5" ht="63" x14ac:dyDescent="0.2">
      <c r="A435" s="367" t="s">
        <v>18479</v>
      </c>
      <c r="B435" s="368" t="s">
        <v>18480</v>
      </c>
      <c r="C435" s="367" t="s">
        <v>265</v>
      </c>
      <c r="D435" s="367" t="s">
        <v>17613</v>
      </c>
      <c r="E435" s="369">
        <v>46.66</v>
      </c>
    </row>
    <row r="436" spans="1:5" ht="63" x14ac:dyDescent="0.2">
      <c r="A436" s="367" t="s">
        <v>18481</v>
      </c>
      <c r="B436" s="368" t="s">
        <v>18482</v>
      </c>
      <c r="C436" s="367" t="s">
        <v>265</v>
      </c>
      <c r="D436" s="367" t="s">
        <v>17613</v>
      </c>
      <c r="E436" s="369">
        <v>69.91</v>
      </c>
    </row>
    <row r="437" spans="1:5" ht="63" x14ac:dyDescent="0.2">
      <c r="A437" s="367" t="s">
        <v>18483</v>
      </c>
      <c r="B437" s="368" t="s">
        <v>18484</v>
      </c>
      <c r="C437" s="367" t="s">
        <v>265</v>
      </c>
      <c r="D437" s="367" t="s">
        <v>17613</v>
      </c>
      <c r="E437" s="369">
        <v>95.5</v>
      </c>
    </row>
    <row r="438" spans="1:5" ht="63" x14ac:dyDescent="0.2">
      <c r="A438" s="367" t="s">
        <v>18485</v>
      </c>
      <c r="B438" s="368" t="s">
        <v>18486</v>
      </c>
      <c r="C438" s="367" t="s">
        <v>265</v>
      </c>
      <c r="D438" s="367" t="s">
        <v>17613</v>
      </c>
      <c r="E438" s="369">
        <v>115.99</v>
      </c>
    </row>
    <row r="439" spans="1:5" ht="63" x14ac:dyDescent="0.2">
      <c r="A439" s="367" t="s">
        <v>18487</v>
      </c>
      <c r="B439" s="368" t="s">
        <v>18488</v>
      </c>
      <c r="C439" s="367" t="s">
        <v>265</v>
      </c>
      <c r="D439" s="367" t="s">
        <v>17613</v>
      </c>
      <c r="E439" s="369">
        <v>145.22</v>
      </c>
    </row>
    <row r="440" spans="1:5" ht="63" x14ac:dyDescent="0.2">
      <c r="A440" s="367" t="s">
        <v>18489</v>
      </c>
      <c r="B440" s="368" t="s">
        <v>18490</v>
      </c>
      <c r="C440" s="367" t="s">
        <v>265</v>
      </c>
      <c r="D440" s="367" t="s">
        <v>17613</v>
      </c>
      <c r="E440" s="369">
        <v>228.34</v>
      </c>
    </row>
    <row r="441" spans="1:5" ht="36" x14ac:dyDescent="0.2">
      <c r="A441" s="367" t="s">
        <v>18491</v>
      </c>
      <c r="B441" s="368" t="s">
        <v>18492</v>
      </c>
      <c r="C441" s="367" t="s">
        <v>265</v>
      </c>
      <c r="D441" s="367" t="s">
        <v>17613</v>
      </c>
      <c r="E441" s="369">
        <v>28.69</v>
      </c>
    </row>
    <row r="442" spans="1:5" ht="117" x14ac:dyDescent="0.2">
      <c r="A442" s="367" t="s">
        <v>18493</v>
      </c>
      <c r="B442" s="368" t="s">
        <v>18494</v>
      </c>
      <c r="C442" s="367" t="s">
        <v>265</v>
      </c>
      <c r="D442" s="367" t="s">
        <v>17613</v>
      </c>
      <c r="E442" s="369">
        <v>5.97</v>
      </c>
    </row>
    <row r="443" spans="1:5" ht="126" x14ac:dyDescent="0.2">
      <c r="A443" s="367" t="s">
        <v>18495</v>
      </c>
      <c r="B443" s="368" t="s">
        <v>18496</v>
      </c>
      <c r="C443" s="367" t="s">
        <v>265</v>
      </c>
      <c r="D443" s="367" t="s">
        <v>17613</v>
      </c>
      <c r="E443" s="369">
        <v>5.94</v>
      </c>
    </row>
    <row r="444" spans="1:5" ht="234" x14ac:dyDescent="0.2">
      <c r="A444" s="367" t="s">
        <v>18497</v>
      </c>
      <c r="B444" s="368" t="s">
        <v>18498</v>
      </c>
      <c r="C444" s="367" t="s">
        <v>265</v>
      </c>
      <c r="D444" s="367" t="s">
        <v>17613</v>
      </c>
      <c r="E444" s="369">
        <v>10.24</v>
      </c>
    </row>
    <row r="445" spans="1:5" ht="234" x14ac:dyDescent="0.2">
      <c r="A445" s="367" t="s">
        <v>18499</v>
      </c>
      <c r="B445" s="368" t="s">
        <v>18500</v>
      </c>
      <c r="C445" s="367" t="s">
        <v>265</v>
      </c>
      <c r="D445" s="367" t="s">
        <v>17613</v>
      </c>
      <c r="E445" s="369">
        <v>25.79</v>
      </c>
    </row>
    <row r="446" spans="1:5" ht="234" x14ac:dyDescent="0.2">
      <c r="A446" s="367" t="s">
        <v>18501</v>
      </c>
      <c r="B446" s="368" t="s">
        <v>18502</v>
      </c>
      <c r="C446" s="367" t="s">
        <v>265</v>
      </c>
      <c r="D446" s="367" t="s">
        <v>17613</v>
      </c>
      <c r="E446" s="369">
        <v>33.200000000000003</v>
      </c>
    </row>
    <row r="447" spans="1:5" ht="234" x14ac:dyDescent="0.2">
      <c r="A447" s="367" t="s">
        <v>18503</v>
      </c>
      <c r="B447" s="368" t="s">
        <v>18504</v>
      </c>
      <c r="C447" s="367" t="s">
        <v>265</v>
      </c>
      <c r="D447" s="367" t="s">
        <v>17613</v>
      </c>
      <c r="E447" s="369">
        <v>39.89</v>
      </c>
    </row>
    <row r="448" spans="1:5" ht="234" x14ac:dyDescent="0.2">
      <c r="A448" s="367" t="s">
        <v>18505</v>
      </c>
      <c r="B448" s="368" t="s">
        <v>18506</v>
      </c>
      <c r="C448" s="367" t="s">
        <v>265</v>
      </c>
      <c r="D448" s="367" t="s">
        <v>17613</v>
      </c>
      <c r="E448" s="369">
        <v>55.82</v>
      </c>
    </row>
    <row r="449" spans="1:5" ht="45" x14ac:dyDescent="0.2">
      <c r="A449" s="367" t="s">
        <v>18507</v>
      </c>
      <c r="B449" s="368" t="s">
        <v>18508</v>
      </c>
      <c r="C449" s="367" t="s">
        <v>265</v>
      </c>
      <c r="D449" s="367" t="s">
        <v>17613</v>
      </c>
      <c r="E449" s="369">
        <v>237.81</v>
      </c>
    </row>
    <row r="450" spans="1:5" ht="63" x14ac:dyDescent="0.2">
      <c r="A450" s="367" t="s">
        <v>18509</v>
      </c>
      <c r="B450" s="368" t="s">
        <v>18510</v>
      </c>
      <c r="C450" s="367" t="s">
        <v>265</v>
      </c>
      <c r="D450" s="367" t="s">
        <v>17613</v>
      </c>
      <c r="E450" s="369">
        <v>1.88</v>
      </c>
    </row>
    <row r="451" spans="1:5" ht="63" x14ac:dyDescent="0.2">
      <c r="A451" s="367" t="s">
        <v>18511</v>
      </c>
      <c r="B451" s="368" t="s">
        <v>18512</v>
      </c>
      <c r="C451" s="367" t="s">
        <v>265</v>
      </c>
      <c r="D451" s="367" t="s">
        <v>17613</v>
      </c>
      <c r="E451" s="369">
        <v>1.66</v>
      </c>
    </row>
    <row r="452" spans="1:5" ht="63" x14ac:dyDescent="0.2">
      <c r="A452" s="367" t="s">
        <v>18513</v>
      </c>
      <c r="B452" s="368" t="s">
        <v>18514</v>
      </c>
      <c r="C452" s="367" t="s">
        <v>265</v>
      </c>
      <c r="D452" s="367" t="s">
        <v>17613</v>
      </c>
      <c r="E452" s="369">
        <v>3.12</v>
      </c>
    </row>
    <row r="453" spans="1:5" ht="63" x14ac:dyDescent="0.2">
      <c r="A453" s="367" t="s">
        <v>18515</v>
      </c>
      <c r="B453" s="368" t="s">
        <v>18516</v>
      </c>
      <c r="C453" s="367" t="s">
        <v>265</v>
      </c>
      <c r="D453" s="367" t="s">
        <v>17613</v>
      </c>
      <c r="E453" s="369">
        <v>4.8600000000000003</v>
      </c>
    </row>
    <row r="454" spans="1:5" ht="63" x14ac:dyDescent="0.2">
      <c r="A454" s="367" t="s">
        <v>18517</v>
      </c>
      <c r="B454" s="368" t="s">
        <v>18518</v>
      </c>
      <c r="C454" s="367" t="s">
        <v>265</v>
      </c>
      <c r="D454" s="367" t="s">
        <v>17613</v>
      </c>
      <c r="E454" s="369">
        <v>9.18</v>
      </c>
    </row>
    <row r="455" spans="1:5" ht="63" x14ac:dyDescent="0.2">
      <c r="A455" s="367" t="s">
        <v>18519</v>
      </c>
      <c r="B455" s="368" t="s">
        <v>18520</v>
      </c>
      <c r="C455" s="367" t="s">
        <v>265</v>
      </c>
      <c r="D455" s="367" t="s">
        <v>17613</v>
      </c>
      <c r="E455" s="369">
        <v>13.34</v>
      </c>
    </row>
    <row r="456" spans="1:5" ht="63" x14ac:dyDescent="0.2">
      <c r="A456" s="367" t="s">
        <v>18521</v>
      </c>
      <c r="B456" s="368" t="s">
        <v>18522</v>
      </c>
      <c r="C456" s="367" t="s">
        <v>265</v>
      </c>
      <c r="D456" s="367" t="s">
        <v>17613</v>
      </c>
      <c r="E456" s="369">
        <v>41.75</v>
      </c>
    </row>
    <row r="457" spans="1:5" ht="63" x14ac:dyDescent="0.2">
      <c r="A457" s="367" t="s">
        <v>18523</v>
      </c>
      <c r="B457" s="368" t="s">
        <v>18524</v>
      </c>
      <c r="C457" s="367" t="s">
        <v>265</v>
      </c>
      <c r="D457" s="367" t="s">
        <v>17613</v>
      </c>
      <c r="E457" s="369">
        <v>64.83</v>
      </c>
    </row>
    <row r="458" spans="1:5" ht="63" x14ac:dyDescent="0.2">
      <c r="A458" s="367" t="s">
        <v>18525</v>
      </c>
      <c r="B458" s="368" t="s">
        <v>18526</v>
      </c>
      <c r="C458" s="367" t="s">
        <v>265</v>
      </c>
      <c r="D458" s="367" t="s">
        <v>17613</v>
      </c>
      <c r="E458" s="369">
        <v>119.18</v>
      </c>
    </row>
    <row r="459" spans="1:5" ht="63" x14ac:dyDescent="0.2">
      <c r="A459" s="367" t="s">
        <v>18527</v>
      </c>
      <c r="B459" s="368" t="s">
        <v>18528</v>
      </c>
      <c r="C459" s="367" t="s">
        <v>265</v>
      </c>
      <c r="D459" s="367" t="s">
        <v>17613</v>
      </c>
      <c r="E459" s="369">
        <v>138.4</v>
      </c>
    </row>
    <row r="460" spans="1:5" ht="63" x14ac:dyDescent="0.2">
      <c r="A460" s="367" t="s">
        <v>18529</v>
      </c>
      <c r="B460" s="368" t="s">
        <v>18530</v>
      </c>
      <c r="C460" s="367" t="s">
        <v>265</v>
      </c>
      <c r="D460" s="367" t="s">
        <v>17613</v>
      </c>
      <c r="E460" s="369">
        <v>168.63</v>
      </c>
    </row>
    <row r="461" spans="1:5" ht="63" x14ac:dyDescent="0.2">
      <c r="A461" s="367" t="s">
        <v>18531</v>
      </c>
      <c r="B461" s="368" t="s">
        <v>18532</v>
      </c>
      <c r="C461" s="367" t="s">
        <v>265</v>
      </c>
      <c r="D461" s="367" t="s">
        <v>17613</v>
      </c>
      <c r="E461" s="369">
        <v>234.43</v>
      </c>
    </row>
    <row r="462" spans="1:5" ht="63" x14ac:dyDescent="0.2">
      <c r="A462" s="367" t="s">
        <v>18533</v>
      </c>
      <c r="B462" s="368" t="s">
        <v>18534</v>
      </c>
      <c r="C462" s="367" t="s">
        <v>265</v>
      </c>
      <c r="D462" s="367" t="s">
        <v>17613</v>
      </c>
      <c r="E462" s="369">
        <v>237.89</v>
      </c>
    </row>
    <row r="463" spans="1:5" ht="54" x14ac:dyDescent="0.2">
      <c r="A463" s="367" t="s">
        <v>18535</v>
      </c>
      <c r="B463" s="368" t="s">
        <v>18536</v>
      </c>
      <c r="C463" s="367" t="s">
        <v>265</v>
      </c>
      <c r="D463" s="367" t="s">
        <v>17613</v>
      </c>
      <c r="E463" s="369">
        <v>3.25</v>
      </c>
    </row>
    <row r="464" spans="1:5" ht="81" x14ac:dyDescent="0.2">
      <c r="A464" s="367" t="s">
        <v>18537</v>
      </c>
      <c r="B464" s="368" t="s">
        <v>18538</v>
      </c>
      <c r="C464" s="367" t="s">
        <v>265</v>
      </c>
      <c r="D464" s="367" t="s">
        <v>17613</v>
      </c>
      <c r="E464" s="369">
        <v>4.18</v>
      </c>
    </row>
    <row r="465" spans="1:5" ht="126" x14ac:dyDescent="0.2">
      <c r="A465" s="367" t="s">
        <v>18539</v>
      </c>
      <c r="B465" s="368" t="s">
        <v>18540</v>
      </c>
      <c r="C465" s="367" t="s">
        <v>265</v>
      </c>
      <c r="D465" s="367" t="s">
        <v>17613</v>
      </c>
      <c r="E465" s="369">
        <v>1.1599999999999999</v>
      </c>
    </row>
    <row r="466" spans="1:5" ht="126" x14ac:dyDescent="0.2">
      <c r="A466" s="367" t="s">
        <v>18541</v>
      </c>
      <c r="B466" s="368" t="s">
        <v>18542</v>
      </c>
      <c r="C466" s="367" t="s">
        <v>265</v>
      </c>
      <c r="D466" s="367" t="s">
        <v>17613</v>
      </c>
      <c r="E466" s="369">
        <v>2.2599999999999998</v>
      </c>
    </row>
    <row r="467" spans="1:5" ht="126" x14ac:dyDescent="0.2">
      <c r="A467" s="367" t="s">
        <v>18543</v>
      </c>
      <c r="B467" s="368" t="s">
        <v>18544</v>
      </c>
      <c r="C467" s="367" t="s">
        <v>265</v>
      </c>
      <c r="D467" s="367" t="s">
        <v>17613</v>
      </c>
      <c r="E467" s="369">
        <v>3.36</v>
      </c>
    </row>
    <row r="468" spans="1:5" ht="126" x14ac:dyDescent="0.2">
      <c r="A468" s="367" t="s">
        <v>18545</v>
      </c>
      <c r="B468" s="368" t="s">
        <v>18546</v>
      </c>
      <c r="C468" s="367" t="s">
        <v>265</v>
      </c>
      <c r="D468" s="367" t="s">
        <v>17613</v>
      </c>
      <c r="E468" s="369">
        <v>7.36</v>
      </c>
    </row>
    <row r="469" spans="1:5" ht="126" x14ac:dyDescent="0.2">
      <c r="A469" s="367" t="s">
        <v>18547</v>
      </c>
      <c r="B469" s="368" t="s">
        <v>18548</v>
      </c>
      <c r="C469" s="367" t="s">
        <v>265</v>
      </c>
      <c r="D469" s="367" t="s">
        <v>17613</v>
      </c>
      <c r="E469" s="369">
        <v>10.56</v>
      </c>
    </row>
    <row r="470" spans="1:5" ht="117" x14ac:dyDescent="0.2">
      <c r="A470" s="367" t="s">
        <v>18549</v>
      </c>
      <c r="B470" s="368" t="s">
        <v>18550</v>
      </c>
      <c r="C470" s="367" t="s">
        <v>265</v>
      </c>
      <c r="D470" s="367" t="s">
        <v>17613</v>
      </c>
      <c r="E470" s="369">
        <v>8.1999999999999993</v>
      </c>
    </row>
    <row r="471" spans="1:5" ht="117" x14ac:dyDescent="0.2">
      <c r="A471" s="367" t="s">
        <v>18551</v>
      </c>
      <c r="B471" s="368" t="s">
        <v>18552</v>
      </c>
      <c r="C471" s="367" t="s">
        <v>265</v>
      </c>
      <c r="D471" s="367" t="s">
        <v>17613</v>
      </c>
      <c r="E471" s="369">
        <v>15.65</v>
      </c>
    </row>
    <row r="472" spans="1:5" ht="117" x14ac:dyDescent="0.2">
      <c r="A472" s="367" t="s">
        <v>18553</v>
      </c>
      <c r="B472" s="368" t="s">
        <v>18554</v>
      </c>
      <c r="C472" s="367" t="s">
        <v>265</v>
      </c>
      <c r="D472" s="367" t="s">
        <v>17613</v>
      </c>
      <c r="E472" s="369">
        <v>26.12</v>
      </c>
    </row>
    <row r="473" spans="1:5" ht="117" x14ac:dyDescent="0.2">
      <c r="A473" s="367" t="s">
        <v>18555</v>
      </c>
      <c r="B473" s="368" t="s">
        <v>18556</v>
      </c>
      <c r="C473" s="367" t="s">
        <v>265</v>
      </c>
      <c r="D473" s="367" t="s">
        <v>17613</v>
      </c>
      <c r="E473" s="369">
        <v>42.84</v>
      </c>
    </row>
    <row r="474" spans="1:5" ht="18" x14ac:dyDescent="0.2">
      <c r="A474" s="367" t="s">
        <v>18557</v>
      </c>
      <c r="B474" s="368" t="s">
        <v>18558</v>
      </c>
      <c r="C474" s="367" t="s">
        <v>231</v>
      </c>
      <c r="D474" s="367" t="s">
        <v>17613</v>
      </c>
      <c r="E474" s="369">
        <v>14.45</v>
      </c>
    </row>
    <row r="475" spans="1:5" ht="18" x14ac:dyDescent="0.2">
      <c r="A475" s="367" t="s">
        <v>18559</v>
      </c>
      <c r="B475" s="368" t="s">
        <v>18560</v>
      </c>
      <c r="C475" s="367" t="s">
        <v>231</v>
      </c>
      <c r="D475" s="367" t="s">
        <v>17613</v>
      </c>
      <c r="E475" s="369">
        <v>41.8</v>
      </c>
    </row>
    <row r="476" spans="1:5" ht="45" x14ac:dyDescent="0.2">
      <c r="A476" s="367" t="s">
        <v>18561</v>
      </c>
      <c r="B476" s="368" t="s">
        <v>18562</v>
      </c>
      <c r="C476" s="367" t="s">
        <v>231</v>
      </c>
      <c r="D476" s="367" t="s">
        <v>17613</v>
      </c>
      <c r="E476" s="369">
        <v>578.89</v>
      </c>
    </row>
    <row r="477" spans="1:5" ht="144" x14ac:dyDescent="0.2">
      <c r="A477" s="367" t="s">
        <v>18563</v>
      </c>
      <c r="B477" s="368" t="s">
        <v>18564</v>
      </c>
      <c r="C477" s="367" t="s">
        <v>231</v>
      </c>
      <c r="D477" s="367" t="s">
        <v>17613</v>
      </c>
      <c r="E477" s="369">
        <v>233.4</v>
      </c>
    </row>
    <row r="478" spans="1:5" ht="144" x14ac:dyDescent="0.2">
      <c r="A478" s="367" t="s">
        <v>18565</v>
      </c>
      <c r="B478" s="368" t="s">
        <v>18566</v>
      </c>
      <c r="C478" s="367" t="s">
        <v>231</v>
      </c>
      <c r="D478" s="367" t="s">
        <v>17613</v>
      </c>
      <c r="E478" s="369">
        <v>366.95</v>
      </c>
    </row>
    <row r="479" spans="1:5" ht="45" x14ac:dyDescent="0.2">
      <c r="A479" s="367" t="s">
        <v>18567</v>
      </c>
      <c r="B479" s="368" t="s">
        <v>18568</v>
      </c>
      <c r="C479" s="367" t="s">
        <v>231</v>
      </c>
      <c r="D479" s="367" t="s">
        <v>17613</v>
      </c>
      <c r="E479" s="369">
        <v>39.31</v>
      </c>
    </row>
    <row r="480" spans="1:5" ht="144" x14ac:dyDescent="0.2">
      <c r="A480" s="367" t="s">
        <v>18569</v>
      </c>
      <c r="B480" s="368" t="s">
        <v>18570</v>
      </c>
      <c r="C480" s="367" t="s">
        <v>231</v>
      </c>
      <c r="D480" s="367" t="s">
        <v>17613</v>
      </c>
      <c r="E480" s="369">
        <v>270</v>
      </c>
    </row>
    <row r="481" spans="1:5" ht="144" x14ac:dyDescent="0.2">
      <c r="A481" s="367" t="s">
        <v>18571</v>
      </c>
      <c r="B481" s="368" t="s">
        <v>18572</v>
      </c>
      <c r="C481" s="367" t="s">
        <v>231</v>
      </c>
      <c r="D481" s="367" t="s">
        <v>17613</v>
      </c>
      <c r="E481" s="369">
        <v>350</v>
      </c>
    </row>
    <row r="482" spans="1:5" ht="63" x14ac:dyDescent="0.2">
      <c r="A482" s="367" t="s">
        <v>18573</v>
      </c>
      <c r="B482" s="368" t="s">
        <v>18574</v>
      </c>
      <c r="C482" s="367" t="s">
        <v>231</v>
      </c>
      <c r="D482" s="367" t="s">
        <v>17613</v>
      </c>
      <c r="E482" s="369">
        <v>150</v>
      </c>
    </row>
    <row r="483" spans="1:5" ht="63" x14ac:dyDescent="0.2">
      <c r="A483" s="367" t="s">
        <v>18575</v>
      </c>
      <c r="B483" s="368" t="s">
        <v>18576</v>
      </c>
      <c r="C483" s="367" t="s">
        <v>231</v>
      </c>
      <c r="D483" s="367" t="s">
        <v>17613</v>
      </c>
      <c r="E483" s="369">
        <v>150</v>
      </c>
    </row>
    <row r="484" spans="1:5" ht="72" x14ac:dyDescent="0.2">
      <c r="A484" s="367" t="s">
        <v>18577</v>
      </c>
      <c r="B484" s="368" t="s">
        <v>18578</v>
      </c>
      <c r="C484" s="367" t="s">
        <v>231</v>
      </c>
      <c r="D484" s="367" t="s">
        <v>17613</v>
      </c>
      <c r="E484" s="369">
        <v>247</v>
      </c>
    </row>
    <row r="485" spans="1:5" ht="117" x14ac:dyDescent="0.2">
      <c r="A485" s="367" t="s">
        <v>18579</v>
      </c>
      <c r="B485" s="368" t="s">
        <v>18580</v>
      </c>
      <c r="C485" s="367" t="s">
        <v>231</v>
      </c>
      <c r="D485" s="367" t="s">
        <v>17613</v>
      </c>
      <c r="E485" s="369">
        <v>912</v>
      </c>
    </row>
    <row r="486" spans="1:5" ht="81" x14ac:dyDescent="0.2">
      <c r="A486" s="367" t="s">
        <v>18581</v>
      </c>
      <c r="B486" s="368" t="s">
        <v>18582</v>
      </c>
      <c r="C486" s="367" t="s">
        <v>231</v>
      </c>
      <c r="D486" s="367" t="s">
        <v>17613</v>
      </c>
      <c r="E486" s="369">
        <v>384.42</v>
      </c>
    </row>
    <row r="487" spans="1:5" ht="72" x14ac:dyDescent="0.2">
      <c r="A487" s="367" t="s">
        <v>18583</v>
      </c>
      <c r="B487" s="368" t="s">
        <v>18584</v>
      </c>
      <c r="C487" s="367" t="s">
        <v>231</v>
      </c>
      <c r="D487" s="367" t="s">
        <v>17613</v>
      </c>
      <c r="E487" s="369">
        <v>69</v>
      </c>
    </row>
    <row r="488" spans="1:5" ht="45" x14ac:dyDescent="0.2">
      <c r="A488" s="367" t="s">
        <v>18585</v>
      </c>
      <c r="B488" s="368" t="s">
        <v>18586</v>
      </c>
      <c r="C488" s="367" t="s">
        <v>231</v>
      </c>
      <c r="D488" s="367" t="s">
        <v>17613</v>
      </c>
      <c r="E488" s="369">
        <v>78.180000000000007</v>
      </c>
    </row>
    <row r="489" spans="1:5" ht="108" x14ac:dyDescent="0.2">
      <c r="A489" s="367" t="s">
        <v>18587</v>
      </c>
      <c r="B489" s="368" t="s">
        <v>18588</v>
      </c>
      <c r="C489" s="367" t="s">
        <v>231</v>
      </c>
      <c r="D489" s="367" t="s">
        <v>17613</v>
      </c>
      <c r="E489" s="369">
        <v>101.92</v>
      </c>
    </row>
    <row r="490" spans="1:5" ht="108" x14ac:dyDescent="0.2">
      <c r="A490" s="367" t="s">
        <v>18589</v>
      </c>
      <c r="B490" s="368" t="s">
        <v>18590</v>
      </c>
      <c r="C490" s="367" t="s">
        <v>231</v>
      </c>
      <c r="D490" s="367" t="s">
        <v>17613</v>
      </c>
      <c r="E490" s="369">
        <v>281.52999999999997</v>
      </c>
    </row>
    <row r="491" spans="1:5" ht="108" x14ac:dyDescent="0.2">
      <c r="A491" s="367" t="s">
        <v>18591</v>
      </c>
      <c r="B491" s="368" t="s">
        <v>18592</v>
      </c>
      <c r="C491" s="367" t="s">
        <v>231</v>
      </c>
      <c r="D491" s="367" t="s">
        <v>17613</v>
      </c>
      <c r="E491" s="369">
        <v>337.4</v>
      </c>
    </row>
    <row r="492" spans="1:5" ht="108" x14ac:dyDescent="0.2">
      <c r="A492" s="367" t="s">
        <v>18593</v>
      </c>
      <c r="B492" s="368" t="s">
        <v>18594</v>
      </c>
      <c r="C492" s="367" t="s">
        <v>231</v>
      </c>
      <c r="D492" s="367" t="s">
        <v>17613</v>
      </c>
      <c r="E492" s="369">
        <v>468.54</v>
      </c>
    </row>
    <row r="493" spans="1:5" ht="117" x14ac:dyDescent="0.2">
      <c r="A493" s="367" t="s">
        <v>18595</v>
      </c>
      <c r="B493" s="368" t="s">
        <v>18596</v>
      </c>
      <c r="C493" s="367" t="s">
        <v>231</v>
      </c>
      <c r="D493" s="367" t="s">
        <v>17613</v>
      </c>
      <c r="E493" s="369">
        <v>1153.1400000000001</v>
      </c>
    </row>
    <row r="494" spans="1:5" ht="117" x14ac:dyDescent="0.2">
      <c r="A494" s="367" t="s">
        <v>18597</v>
      </c>
      <c r="B494" s="368" t="s">
        <v>18598</v>
      </c>
      <c r="C494" s="367" t="s">
        <v>231</v>
      </c>
      <c r="D494" s="367" t="s">
        <v>17613</v>
      </c>
      <c r="E494" s="369">
        <v>1265.92</v>
      </c>
    </row>
    <row r="495" spans="1:5" ht="54" x14ac:dyDescent="0.2">
      <c r="A495" s="367" t="s">
        <v>18599</v>
      </c>
      <c r="B495" s="368" t="s">
        <v>18600</v>
      </c>
      <c r="C495" s="367" t="s">
        <v>231</v>
      </c>
      <c r="D495" s="367" t="s">
        <v>17613</v>
      </c>
      <c r="E495" s="369">
        <v>12.5</v>
      </c>
    </row>
    <row r="496" spans="1:5" ht="81" x14ac:dyDescent="0.2">
      <c r="A496" s="367" t="s">
        <v>18601</v>
      </c>
      <c r="B496" s="368" t="s">
        <v>18602</v>
      </c>
      <c r="C496" s="367" t="s">
        <v>231</v>
      </c>
      <c r="D496" s="367" t="s">
        <v>17613</v>
      </c>
      <c r="E496" s="369">
        <v>16.59</v>
      </c>
    </row>
    <row r="497" spans="1:5" ht="144" x14ac:dyDescent="0.2">
      <c r="A497" s="367" t="s">
        <v>18603</v>
      </c>
      <c r="B497" s="368" t="s">
        <v>18604</v>
      </c>
      <c r="C497" s="367" t="s">
        <v>231</v>
      </c>
      <c r="D497" s="367" t="s">
        <v>17613</v>
      </c>
      <c r="E497" s="369">
        <v>54.12</v>
      </c>
    </row>
    <row r="498" spans="1:5" ht="54" x14ac:dyDescent="0.2">
      <c r="A498" s="367" t="s">
        <v>18605</v>
      </c>
      <c r="B498" s="368" t="s">
        <v>18606</v>
      </c>
      <c r="C498" s="367" t="s">
        <v>231</v>
      </c>
      <c r="D498" s="367" t="s">
        <v>17613</v>
      </c>
      <c r="E498" s="369">
        <v>58.06</v>
      </c>
    </row>
    <row r="499" spans="1:5" ht="27" x14ac:dyDescent="0.2">
      <c r="A499" s="367" t="s">
        <v>18607</v>
      </c>
      <c r="B499" s="368" t="s">
        <v>18608</v>
      </c>
      <c r="C499" s="367" t="s">
        <v>231</v>
      </c>
      <c r="D499" s="367" t="s">
        <v>17613</v>
      </c>
      <c r="E499" s="369">
        <v>1.59</v>
      </c>
    </row>
    <row r="500" spans="1:5" ht="27" x14ac:dyDescent="0.2">
      <c r="A500" s="367" t="s">
        <v>18609</v>
      </c>
      <c r="B500" s="368" t="s">
        <v>18610</v>
      </c>
      <c r="C500" s="367" t="s">
        <v>231</v>
      </c>
      <c r="D500" s="367" t="s">
        <v>17613</v>
      </c>
      <c r="E500" s="369">
        <v>4.9000000000000004</v>
      </c>
    </row>
    <row r="501" spans="1:5" ht="63" x14ac:dyDescent="0.2">
      <c r="A501" s="367" t="s">
        <v>18611</v>
      </c>
      <c r="B501" s="368" t="s">
        <v>18612</v>
      </c>
      <c r="C501" s="367" t="s">
        <v>231</v>
      </c>
      <c r="D501" s="367" t="s">
        <v>17613</v>
      </c>
      <c r="E501" s="369">
        <v>460.74</v>
      </c>
    </row>
    <row r="502" spans="1:5" ht="45" x14ac:dyDescent="0.2">
      <c r="A502" s="367" t="s">
        <v>18613</v>
      </c>
      <c r="B502" s="368" t="s">
        <v>18614</v>
      </c>
      <c r="C502" s="367" t="s">
        <v>231</v>
      </c>
      <c r="D502" s="367" t="s">
        <v>17613</v>
      </c>
      <c r="E502" s="369">
        <v>44.9</v>
      </c>
    </row>
    <row r="503" spans="1:5" ht="54" x14ac:dyDescent="0.2">
      <c r="A503" s="367" t="s">
        <v>18615</v>
      </c>
      <c r="B503" s="368" t="s">
        <v>18616</v>
      </c>
      <c r="C503" s="367" t="s">
        <v>231</v>
      </c>
      <c r="D503" s="367" t="s">
        <v>17613</v>
      </c>
      <c r="E503" s="369">
        <v>86.6</v>
      </c>
    </row>
    <row r="504" spans="1:5" ht="72" x14ac:dyDescent="0.2">
      <c r="A504" s="367" t="s">
        <v>18617</v>
      </c>
      <c r="B504" s="368" t="s">
        <v>18618</v>
      </c>
      <c r="C504" s="367" t="s">
        <v>231</v>
      </c>
      <c r="D504" s="367" t="s">
        <v>17613</v>
      </c>
      <c r="E504" s="369">
        <v>0.66</v>
      </c>
    </row>
    <row r="505" spans="1:5" ht="72" x14ac:dyDescent="0.2">
      <c r="A505" s="367" t="s">
        <v>18619</v>
      </c>
      <c r="B505" s="368" t="s">
        <v>18620</v>
      </c>
      <c r="C505" s="367" t="s">
        <v>231</v>
      </c>
      <c r="D505" s="367" t="s">
        <v>17613</v>
      </c>
      <c r="E505" s="369">
        <v>1.86</v>
      </c>
    </row>
    <row r="506" spans="1:5" ht="72" x14ac:dyDescent="0.2">
      <c r="A506" s="367" t="s">
        <v>18621</v>
      </c>
      <c r="B506" s="368" t="s">
        <v>18622</v>
      </c>
      <c r="C506" s="367" t="s">
        <v>231</v>
      </c>
      <c r="D506" s="367" t="s">
        <v>17613</v>
      </c>
      <c r="E506" s="369">
        <v>4.3</v>
      </c>
    </row>
    <row r="507" spans="1:5" ht="90" x14ac:dyDescent="0.2">
      <c r="A507" s="367" t="s">
        <v>18623</v>
      </c>
      <c r="B507" s="368" t="s">
        <v>18624</v>
      </c>
      <c r="C507" s="367" t="s">
        <v>231</v>
      </c>
      <c r="D507" s="367" t="s">
        <v>17613</v>
      </c>
      <c r="E507" s="369">
        <v>2896</v>
      </c>
    </row>
    <row r="508" spans="1:5" ht="72" x14ac:dyDescent="0.2">
      <c r="A508" s="367" t="s">
        <v>18625</v>
      </c>
      <c r="B508" s="368" t="s">
        <v>18626</v>
      </c>
      <c r="C508" s="367" t="s">
        <v>231</v>
      </c>
      <c r="D508" s="367" t="s">
        <v>17613</v>
      </c>
      <c r="E508" s="369">
        <v>9.9499999999999993</v>
      </c>
    </row>
    <row r="509" spans="1:5" ht="72" x14ac:dyDescent="0.2">
      <c r="A509" s="367" t="s">
        <v>18627</v>
      </c>
      <c r="B509" s="368" t="s">
        <v>18628</v>
      </c>
      <c r="C509" s="367" t="s">
        <v>231</v>
      </c>
      <c r="D509" s="367" t="s">
        <v>17613</v>
      </c>
      <c r="E509" s="369">
        <v>8.91</v>
      </c>
    </row>
    <row r="510" spans="1:5" ht="54" x14ac:dyDescent="0.2">
      <c r="A510" s="367" t="s">
        <v>18629</v>
      </c>
      <c r="B510" s="368" t="s">
        <v>18630</v>
      </c>
      <c r="C510" s="367" t="s">
        <v>17831</v>
      </c>
      <c r="D510" s="367" t="s">
        <v>17613</v>
      </c>
      <c r="E510" s="369">
        <v>2650.72</v>
      </c>
    </row>
    <row r="511" spans="1:5" x14ac:dyDescent="0.2">
      <c r="A511" s="367" t="s">
        <v>18631</v>
      </c>
      <c r="B511" s="368" t="s">
        <v>18632</v>
      </c>
      <c r="C511" s="367" t="s">
        <v>1789</v>
      </c>
      <c r="D511" s="367" t="s">
        <v>17613</v>
      </c>
      <c r="E511" s="369">
        <v>1.25</v>
      </c>
    </row>
    <row r="512" spans="1:5" ht="18" x14ac:dyDescent="0.2">
      <c r="A512" s="367" t="s">
        <v>18633</v>
      </c>
      <c r="B512" s="368" t="s">
        <v>18634</v>
      </c>
      <c r="C512" s="367" t="s">
        <v>1789</v>
      </c>
      <c r="D512" s="367" t="s">
        <v>17613</v>
      </c>
      <c r="E512" s="369">
        <v>0.66</v>
      </c>
    </row>
    <row r="513" spans="1:5" ht="27" x14ac:dyDescent="0.2">
      <c r="A513" s="367" t="s">
        <v>18635</v>
      </c>
      <c r="B513" s="368" t="s">
        <v>18636</v>
      </c>
      <c r="C513" s="367" t="s">
        <v>231</v>
      </c>
      <c r="D513" s="367" t="s">
        <v>17613</v>
      </c>
      <c r="E513" s="369">
        <v>9.8000000000000007</v>
      </c>
    </row>
    <row r="514" spans="1:5" ht="72" x14ac:dyDescent="0.2">
      <c r="A514" s="367" t="s">
        <v>18637</v>
      </c>
      <c r="B514" s="368" t="s">
        <v>18638</v>
      </c>
      <c r="C514" s="367" t="s">
        <v>231</v>
      </c>
      <c r="D514" s="367" t="s">
        <v>17613</v>
      </c>
      <c r="E514" s="369">
        <v>182</v>
      </c>
    </row>
    <row r="515" spans="1:5" ht="117" x14ac:dyDescent="0.2">
      <c r="A515" s="367" t="s">
        <v>18639</v>
      </c>
      <c r="B515" s="368" t="s">
        <v>18640</v>
      </c>
      <c r="C515" s="367" t="s">
        <v>265</v>
      </c>
      <c r="D515" s="367" t="s">
        <v>17613</v>
      </c>
      <c r="E515" s="369">
        <v>83</v>
      </c>
    </row>
    <row r="516" spans="1:5" ht="117" x14ac:dyDescent="0.2">
      <c r="A516" s="367" t="s">
        <v>18641</v>
      </c>
      <c r="B516" s="368" t="s">
        <v>18642</v>
      </c>
      <c r="C516" s="367" t="s">
        <v>265</v>
      </c>
      <c r="D516" s="367" t="s">
        <v>17613</v>
      </c>
      <c r="E516" s="369">
        <v>39.5</v>
      </c>
    </row>
    <row r="517" spans="1:5" ht="117" x14ac:dyDescent="0.2">
      <c r="A517" s="367" t="s">
        <v>18643</v>
      </c>
      <c r="B517" s="368" t="s">
        <v>18644</v>
      </c>
      <c r="C517" s="367" t="s">
        <v>265</v>
      </c>
      <c r="D517" s="367" t="s">
        <v>17613</v>
      </c>
      <c r="E517" s="369">
        <v>65</v>
      </c>
    </row>
    <row r="518" spans="1:5" ht="90" x14ac:dyDescent="0.2">
      <c r="A518" s="367" t="s">
        <v>18645</v>
      </c>
      <c r="B518" s="368" t="s">
        <v>18646</v>
      </c>
      <c r="C518" s="367" t="s">
        <v>265</v>
      </c>
      <c r="D518" s="367" t="s">
        <v>17613</v>
      </c>
      <c r="E518" s="369">
        <v>16.809999999999999</v>
      </c>
    </row>
    <row r="519" spans="1:5" ht="99" x14ac:dyDescent="0.2">
      <c r="A519" s="367" t="s">
        <v>18647</v>
      </c>
      <c r="B519" s="368" t="s">
        <v>18648</v>
      </c>
      <c r="C519" s="367" t="s">
        <v>265</v>
      </c>
      <c r="D519" s="367" t="s">
        <v>17613</v>
      </c>
      <c r="E519" s="369">
        <v>23.85</v>
      </c>
    </row>
    <row r="520" spans="1:5" ht="99" x14ac:dyDescent="0.2">
      <c r="A520" s="367" t="s">
        <v>18649</v>
      </c>
      <c r="B520" s="368" t="s">
        <v>18650</v>
      </c>
      <c r="C520" s="367" t="s">
        <v>265</v>
      </c>
      <c r="D520" s="367" t="s">
        <v>17613</v>
      </c>
      <c r="E520" s="369">
        <v>25.27</v>
      </c>
    </row>
    <row r="521" spans="1:5" ht="81" x14ac:dyDescent="0.2">
      <c r="A521" s="367" t="s">
        <v>18651</v>
      </c>
      <c r="B521" s="368" t="s">
        <v>18652</v>
      </c>
      <c r="C521" s="367" t="s">
        <v>231</v>
      </c>
      <c r="D521" s="367" t="s">
        <v>17613</v>
      </c>
      <c r="E521" s="369">
        <v>90.58</v>
      </c>
    </row>
    <row r="522" spans="1:5" ht="99" x14ac:dyDescent="0.2">
      <c r="A522" s="367" t="s">
        <v>18653</v>
      </c>
      <c r="B522" s="368" t="s">
        <v>18654</v>
      </c>
      <c r="C522" s="367" t="s">
        <v>231</v>
      </c>
      <c r="D522" s="367" t="s">
        <v>17613</v>
      </c>
      <c r="E522" s="369">
        <v>5</v>
      </c>
    </row>
    <row r="523" spans="1:5" ht="99" x14ac:dyDescent="0.2">
      <c r="A523" s="367" t="s">
        <v>18655</v>
      </c>
      <c r="B523" s="368" t="s">
        <v>18656</v>
      </c>
      <c r="C523" s="367" t="s">
        <v>231</v>
      </c>
      <c r="D523" s="367" t="s">
        <v>17613</v>
      </c>
      <c r="E523" s="369">
        <v>13.36</v>
      </c>
    </row>
    <row r="524" spans="1:5" ht="99" x14ac:dyDescent="0.2">
      <c r="A524" s="367" t="s">
        <v>18657</v>
      </c>
      <c r="B524" s="368" t="s">
        <v>18658</v>
      </c>
      <c r="C524" s="367" t="s">
        <v>231</v>
      </c>
      <c r="D524" s="367" t="s">
        <v>17613</v>
      </c>
      <c r="E524" s="369">
        <v>134.44999999999999</v>
      </c>
    </row>
    <row r="525" spans="1:5" ht="99" x14ac:dyDescent="0.2">
      <c r="A525" s="367" t="s">
        <v>18659</v>
      </c>
      <c r="B525" s="368" t="s">
        <v>18660</v>
      </c>
      <c r="C525" s="367" t="s">
        <v>231</v>
      </c>
      <c r="D525" s="367" t="s">
        <v>17613</v>
      </c>
      <c r="E525" s="369">
        <v>54.5</v>
      </c>
    </row>
    <row r="526" spans="1:5" ht="99" x14ac:dyDescent="0.2">
      <c r="A526" s="367" t="s">
        <v>18661</v>
      </c>
      <c r="B526" s="368" t="s">
        <v>18662</v>
      </c>
      <c r="C526" s="367" t="s">
        <v>231</v>
      </c>
      <c r="D526" s="367" t="s">
        <v>17613</v>
      </c>
      <c r="E526" s="369">
        <v>53.26</v>
      </c>
    </row>
    <row r="527" spans="1:5" ht="54" x14ac:dyDescent="0.2">
      <c r="A527" s="367" t="s">
        <v>18663</v>
      </c>
      <c r="B527" s="368" t="s">
        <v>18664</v>
      </c>
      <c r="C527" s="367" t="s">
        <v>231</v>
      </c>
      <c r="D527" s="367" t="s">
        <v>17613</v>
      </c>
      <c r="E527" s="369">
        <v>45.65</v>
      </c>
    </row>
    <row r="528" spans="1:5" ht="198" x14ac:dyDescent="0.2">
      <c r="A528" s="367" t="s">
        <v>18665</v>
      </c>
      <c r="B528" s="368" t="s">
        <v>18666</v>
      </c>
      <c r="C528" s="367" t="s">
        <v>17831</v>
      </c>
      <c r="D528" s="367" t="s">
        <v>17613</v>
      </c>
      <c r="E528" s="369">
        <v>304.23</v>
      </c>
    </row>
    <row r="529" spans="1:5" ht="45" x14ac:dyDescent="0.2">
      <c r="A529" s="367" t="s">
        <v>18667</v>
      </c>
      <c r="B529" s="368" t="s">
        <v>18668</v>
      </c>
      <c r="C529" s="367" t="s">
        <v>231</v>
      </c>
      <c r="D529" s="367" t="s">
        <v>17613</v>
      </c>
      <c r="E529" s="369">
        <v>12.78</v>
      </c>
    </row>
    <row r="530" spans="1:5" ht="72" x14ac:dyDescent="0.2">
      <c r="A530" s="367" t="s">
        <v>18669</v>
      </c>
      <c r="B530" s="368" t="s">
        <v>18670</v>
      </c>
      <c r="C530" s="367" t="s">
        <v>231</v>
      </c>
      <c r="D530" s="367" t="s">
        <v>17613</v>
      </c>
      <c r="E530" s="369">
        <v>990.15</v>
      </c>
    </row>
    <row r="531" spans="1:5" ht="36" x14ac:dyDescent="0.2">
      <c r="A531" s="367" t="s">
        <v>18671</v>
      </c>
      <c r="B531" s="368" t="s">
        <v>18672</v>
      </c>
      <c r="C531" s="367" t="s">
        <v>265</v>
      </c>
      <c r="D531" s="367" t="s">
        <v>17613</v>
      </c>
      <c r="E531" s="369">
        <v>87.27</v>
      </c>
    </row>
    <row r="532" spans="1:5" ht="90" x14ac:dyDescent="0.2">
      <c r="A532" s="367" t="s">
        <v>18673</v>
      </c>
      <c r="B532" s="368" t="s">
        <v>18674</v>
      </c>
      <c r="C532" s="367" t="s">
        <v>231</v>
      </c>
      <c r="D532" s="367" t="s">
        <v>17613</v>
      </c>
      <c r="E532" s="369">
        <v>118.53</v>
      </c>
    </row>
    <row r="533" spans="1:5" ht="63" x14ac:dyDescent="0.2">
      <c r="A533" s="367" t="s">
        <v>18675</v>
      </c>
      <c r="B533" s="368" t="s">
        <v>18676</v>
      </c>
      <c r="C533" s="367" t="s">
        <v>1789</v>
      </c>
      <c r="D533" s="367" t="s">
        <v>17613</v>
      </c>
      <c r="E533" s="369">
        <v>10.5</v>
      </c>
    </row>
    <row r="534" spans="1:5" ht="63" x14ac:dyDescent="0.2">
      <c r="A534" s="367" t="s">
        <v>18677</v>
      </c>
      <c r="B534" s="368" t="s">
        <v>18678</v>
      </c>
      <c r="C534" s="367" t="s">
        <v>1789</v>
      </c>
      <c r="D534" s="367" t="s">
        <v>17613</v>
      </c>
      <c r="E534" s="369">
        <v>10.52</v>
      </c>
    </row>
    <row r="535" spans="1:5" ht="63" x14ac:dyDescent="0.2">
      <c r="A535" s="367" t="s">
        <v>18679</v>
      </c>
      <c r="B535" s="368" t="s">
        <v>18680</v>
      </c>
      <c r="C535" s="367" t="s">
        <v>1789</v>
      </c>
      <c r="D535" s="367" t="s">
        <v>17613</v>
      </c>
      <c r="E535" s="369">
        <v>10.42</v>
      </c>
    </row>
    <row r="536" spans="1:5" ht="63" x14ac:dyDescent="0.2">
      <c r="A536" s="367" t="s">
        <v>18681</v>
      </c>
      <c r="B536" s="368" t="s">
        <v>18682</v>
      </c>
      <c r="C536" s="367" t="s">
        <v>1789</v>
      </c>
      <c r="D536" s="367" t="s">
        <v>17613</v>
      </c>
      <c r="E536" s="369">
        <v>6.05</v>
      </c>
    </row>
    <row r="537" spans="1:5" ht="63" x14ac:dyDescent="0.2">
      <c r="A537" s="367" t="s">
        <v>18683</v>
      </c>
      <c r="B537" s="368" t="s">
        <v>18684</v>
      </c>
      <c r="C537" s="367" t="s">
        <v>1789</v>
      </c>
      <c r="D537" s="367" t="s">
        <v>17613</v>
      </c>
      <c r="E537" s="369">
        <v>7.9</v>
      </c>
    </row>
    <row r="538" spans="1:5" ht="45" x14ac:dyDescent="0.2">
      <c r="A538" s="367" t="s">
        <v>18685</v>
      </c>
      <c r="B538" s="368" t="s">
        <v>18686</v>
      </c>
      <c r="C538" s="367" t="s">
        <v>231</v>
      </c>
      <c r="D538" s="367" t="s">
        <v>17613</v>
      </c>
      <c r="E538" s="369">
        <v>104.35</v>
      </c>
    </row>
    <row r="539" spans="1:5" ht="63" x14ac:dyDescent="0.2">
      <c r="A539" s="367" t="s">
        <v>18687</v>
      </c>
      <c r="B539" s="368" t="s">
        <v>18688</v>
      </c>
      <c r="C539" s="367" t="s">
        <v>1789</v>
      </c>
      <c r="D539" s="367" t="s">
        <v>17613</v>
      </c>
      <c r="E539" s="369">
        <v>8.15</v>
      </c>
    </row>
    <row r="540" spans="1:5" ht="63" x14ac:dyDescent="0.2">
      <c r="A540" s="367" t="s">
        <v>18689</v>
      </c>
      <c r="B540" s="368" t="s">
        <v>18690</v>
      </c>
      <c r="C540" s="367" t="s">
        <v>1789</v>
      </c>
      <c r="D540" s="367" t="s">
        <v>17613</v>
      </c>
      <c r="E540" s="369">
        <v>9.67</v>
      </c>
    </row>
    <row r="541" spans="1:5" ht="63" x14ac:dyDescent="0.2">
      <c r="A541" s="367" t="s">
        <v>18691</v>
      </c>
      <c r="B541" s="368" t="s">
        <v>18692</v>
      </c>
      <c r="C541" s="367" t="s">
        <v>1789</v>
      </c>
      <c r="D541" s="367" t="s">
        <v>17613</v>
      </c>
      <c r="E541" s="369">
        <v>7.97</v>
      </c>
    </row>
    <row r="542" spans="1:5" ht="63" x14ac:dyDescent="0.2">
      <c r="A542" s="367" t="s">
        <v>18693</v>
      </c>
      <c r="B542" s="368" t="s">
        <v>18694</v>
      </c>
      <c r="C542" s="367" t="s">
        <v>1789</v>
      </c>
      <c r="D542" s="367" t="s">
        <v>17613</v>
      </c>
      <c r="E542" s="369">
        <v>8.15</v>
      </c>
    </row>
    <row r="543" spans="1:5" ht="54" x14ac:dyDescent="0.2">
      <c r="A543" s="367" t="s">
        <v>18695</v>
      </c>
      <c r="B543" s="368" t="s">
        <v>18696</v>
      </c>
      <c r="C543" s="367" t="s">
        <v>231</v>
      </c>
      <c r="D543" s="367" t="s">
        <v>17613</v>
      </c>
      <c r="E543" s="369">
        <v>87</v>
      </c>
    </row>
    <row r="544" spans="1:5" ht="81" x14ac:dyDescent="0.2">
      <c r="A544" s="367" t="s">
        <v>18697</v>
      </c>
      <c r="B544" s="368" t="s">
        <v>18698</v>
      </c>
      <c r="C544" s="367" t="s">
        <v>231</v>
      </c>
      <c r="D544" s="367" t="s">
        <v>17613</v>
      </c>
      <c r="E544" s="369">
        <v>168.32</v>
      </c>
    </row>
    <row r="545" spans="1:5" ht="81" x14ac:dyDescent="0.2">
      <c r="A545" s="367" t="s">
        <v>18699</v>
      </c>
      <c r="B545" s="368" t="s">
        <v>18700</v>
      </c>
      <c r="C545" s="367" t="s">
        <v>231</v>
      </c>
      <c r="D545" s="367" t="s">
        <v>17613</v>
      </c>
      <c r="E545" s="369">
        <v>213.08</v>
      </c>
    </row>
    <row r="546" spans="1:5" ht="81" x14ac:dyDescent="0.2">
      <c r="A546" s="367" t="s">
        <v>18701</v>
      </c>
      <c r="B546" s="368" t="s">
        <v>18702</v>
      </c>
      <c r="C546" s="367" t="s">
        <v>231</v>
      </c>
      <c r="D546" s="367" t="s">
        <v>17613</v>
      </c>
      <c r="E546" s="369">
        <v>300.77999999999997</v>
      </c>
    </row>
    <row r="547" spans="1:5" ht="72" x14ac:dyDescent="0.2">
      <c r="A547" s="367" t="s">
        <v>18703</v>
      </c>
      <c r="B547" s="368" t="s">
        <v>18704</v>
      </c>
      <c r="C547" s="367" t="s">
        <v>231</v>
      </c>
      <c r="D547" s="367" t="s">
        <v>17613</v>
      </c>
      <c r="E547" s="369">
        <v>11.38</v>
      </c>
    </row>
    <row r="548" spans="1:5" ht="72" x14ac:dyDescent="0.2">
      <c r="A548" s="367" t="s">
        <v>18705</v>
      </c>
      <c r="B548" s="368" t="s">
        <v>18706</v>
      </c>
      <c r="C548" s="367" t="s">
        <v>231</v>
      </c>
      <c r="D548" s="367" t="s">
        <v>17613</v>
      </c>
      <c r="E548" s="369">
        <v>18.97</v>
      </c>
    </row>
    <row r="549" spans="1:5" ht="72" x14ac:dyDescent="0.2">
      <c r="A549" s="367" t="s">
        <v>18707</v>
      </c>
      <c r="B549" s="368" t="s">
        <v>18708</v>
      </c>
      <c r="C549" s="367" t="s">
        <v>231</v>
      </c>
      <c r="D549" s="367" t="s">
        <v>17613</v>
      </c>
      <c r="E549" s="369">
        <v>34.56</v>
      </c>
    </row>
    <row r="550" spans="1:5" ht="45" x14ac:dyDescent="0.2">
      <c r="A550" s="367" t="s">
        <v>18709</v>
      </c>
      <c r="B550" s="368" t="s">
        <v>18710</v>
      </c>
      <c r="C550" s="367" t="s">
        <v>231</v>
      </c>
      <c r="D550" s="367" t="s">
        <v>17613</v>
      </c>
      <c r="E550" s="369">
        <v>1.75</v>
      </c>
    </row>
    <row r="551" spans="1:5" ht="54" x14ac:dyDescent="0.2">
      <c r="A551" s="367" t="s">
        <v>18711</v>
      </c>
      <c r="B551" s="368" t="s">
        <v>18712</v>
      </c>
      <c r="C551" s="367" t="s">
        <v>231</v>
      </c>
      <c r="D551" s="367" t="s">
        <v>17613</v>
      </c>
      <c r="E551" s="369">
        <v>13.44</v>
      </c>
    </row>
    <row r="552" spans="1:5" ht="409.5" x14ac:dyDescent="0.2">
      <c r="A552" s="367" t="s">
        <v>18713</v>
      </c>
      <c r="B552" s="368" t="s">
        <v>18714</v>
      </c>
      <c r="C552" s="367" t="s">
        <v>231</v>
      </c>
      <c r="D552" s="367" t="s">
        <v>17613</v>
      </c>
      <c r="E552" s="369">
        <v>3412.37</v>
      </c>
    </row>
    <row r="553" spans="1:5" ht="409.5" x14ac:dyDescent="0.2">
      <c r="A553" s="367" t="s">
        <v>18715</v>
      </c>
      <c r="B553" s="368" t="s">
        <v>18716</v>
      </c>
      <c r="C553" s="367" t="s">
        <v>231</v>
      </c>
      <c r="D553" s="367" t="s">
        <v>17613</v>
      </c>
      <c r="E553" s="369">
        <v>3673.74</v>
      </c>
    </row>
    <row r="554" spans="1:5" ht="81" x14ac:dyDescent="0.2">
      <c r="A554" s="367" t="s">
        <v>18717</v>
      </c>
      <c r="B554" s="368" t="s">
        <v>18718</v>
      </c>
      <c r="C554" s="367" t="s">
        <v>17831</v>
      </c>
      <c r="D554" s="367" t="s">
        <v>17613</v>
      </c>
      <c r="E554" s="369">
        <v>100.8</v>
      </c>
    </row>
    <row r="555" spans="1:5" ht="36" x14ac:dyDescent="0.2">
      <c r="A555" s="367" t="s">
        <v>18719</v>
      </c>
      <c r="B555" s="368" t="s">
        <v>18720</v>
      </c>
      <c r="C555" s="367" t="s">
        <v>17831</v>
      </c>
      <c r="D555" s="367" t="s">
        <v>17613</v>
      </c>
      <c r="E555" s="369">
        <v>55.12</v>
      </c>
    </row>
    <row r="556" spans="1:5" ht="117" x14ac:dyDescent="0.2">
      <c r="A556" s="367" t="s">
        <v>18721</v>
      </c>
      <c r="B556" s="368" t="s">
        <v>18722</v>
      </c>
      <c r="C556" s="367" t="s">
        <v>17831</v>
      </c>
      <c r="D556" s="367" t="s">
        <v>17613</v>
      </c>
      <c r="E556" s="369">
        <v>59.22</v>
      </c>
    </row>
    <row r="557" spans="1:5" ht="90" x14ac:dyDescent="0.2">
      <c r="A557" s="367" t="s">
        <v>18723</v>
      </c>
      <c r="B557" s="368" t="s">
        <v>18724</v>
      </c>
      <c r="C557" s="367" t="s">
        <v>17831</v>
      </c>
      <c r="D557" s="367" t="s">
        <v>17613</v>
      </c>
      <c r="E557" s="369">
        <v>178</v>
      </c>
    </row>
    <row r="558" spans="1:5" ht="144" x14ac:dyDescent="0.2">
      <c r="A558" s="367" t="s">
        <v>18725</v>
      </c>
      <c r="B558" s="368" t="s">
        <v>18726</v>
      </c>
      <c r="C558" s="367" t="s">
        <v>17831</v>
      </c>
      <c r="D558" s="367" t="s">
        <v>17613</v>
      </c>
      <c r="E558" s="369">
        <v>150</v>
      </c>
    </row>
    <row r="559" spans="1:5" ht="36" x14ac:dyDescent="0.2">
      <c r="A559" s="367" t="s">
        <v>18727</v>
      </c>
      <c r="B559" s="368" t="s">
        <v>18728</v>
      </c>
      <c r="C559" s="367" t="s">
        <v>231</v>
      </c>
      <c r="D559" s="367" t="s">
        <v>17613</v>
      </c>
      <c r="E559" s="369">
        <v>36.69</v>
      </c>
    </row>
    <row r="560" spans="1:5" ht="99" x14ac:dyDescent="0.2">
      <c r="A560" s="367" t="s">
        <v>18729</v>
      </c>
      <c r="B560" s="368" t="s">
        <v>18730</v>
      </c>
      <c r="C560" s="367" t="s">
        <v>231</v>
      </c>
      <c r="D560" s="367" t="s">
        <v>17613</v>
      </c>
      <c r="E560" s="369">
        <v>8.58</v>
      </c>
    </row>
    <row r="561" spans="1:5" ht="99" x14ac:dyDescent="0.2">
      <c r="A561" s="367" t="s">
        <v>18731</v>
      </c>
      <c r="B561" s="368" t="s">
        <v>18732</v>
      </c>
      <c r="C561" s="367" t="s">
        <v>231</v>
      </c>
      <c r="D561" s="367" t="s">
        <v>17613</v>
      </c>
      <c r="E561" s="369">
        <v>9.8699999999999992</v>
      </c>
    </row>
    <row r="562" spans="1:5" ht="99" x14ac:dyDescent="0.2">
      <c r="A562" s="367" t="s">
        <v>18733</v>
      </c>
      <c r="B562" s="368" t="s">
        <v>18734</v>
      </c>
      <c r="C562" s="367" t="s">
        <v>231</v>
      </c>
      <c r="D562" s="367" t="s">
        <v>17613</v>
      </c>
      <c r="E562" s="369">
        <v>11.65</v>
      </c>
    </row>
    <row r="563" spans="1:5" ht="18" x14ac:dyDescent="0.2">
      <c r="A563" s="367" t="s">
        <v>18735</v>
      </c>
      <c r="B563" s="368" t="s">
        <v>18736</v>
      </c>
      <c r="C563" s="367" t="s">
        <v>17744</v>
      </c>
      <c r="D563" s="367" t="s">
        <v>17613</v>
      </c>
      <c r="E563" s="369">
        <v>195.62</v>
      </c>
    </row>
    <row r="564" spans="1:5" ht="117" x14ac:dyDescent="0.2">
      <c r="A564" s="367" t="s">
        <v>18737</v>
      </c>
      <c r="B564" s="368" t="s">
        <v>18738</v>
      </c>
      <c r="C564" s="367" t="s">
        <v>17988</v>
      </c>
      <c r="D564" s="367" t="s">
        <v>17613</v>
      </c>
      <c r="E564" s="369">
        <v>52.63</v>
      </c>
    </row>
    <row r="565" spans="1:5" ht="117" x14ac:dyDescent="0.2">
      <c r="A565" s="367" t="s">
        <v>18739</v>
      </c>
      <c r="B565" s="368" t="s">
        <v>18740</v>
      </c>
      <c r="C565" s="367" t="s">
        <v>17988</v>
      </c>
      <c r="D565" s="367" t="s">
        <v>17613</v>
      </c>
      <c r="E565" s="369">
        <v>68.16</v>
      </c>
    </row>
    <row r="566" spans="1:5" ht="81" x14ac:dyDescent="0.2">
      <c r="A566" s="367" t="s">
        <v>18741</v>
      </c>
      <c r="B566" s="368" t="s">
        <v>18742</v>
      </c>
      <c r="C566" s="367" t="s">
        <v>231</v>
      </c>
      <c r="D566" s="367" t="s">
        <v>17613</v>
      </c>
      <c r="E566" s="369">
        <v>40.630000000000003</v>
      </c>
    </row>
    <row r="567" spans="1:5" ht="18" x14ac:dyDescent="0.2">
      <c r="A567" s="367" t="s">
        <v>18743</v>
      </c>
      <c r="B567" s="368" t="s">
        <v>18744</v>
      </c>
      <c r="C567" s="367" t="s">
        <v>1789</v>
      </c>
      <c r="D567" s="367" t="s">
        <v>17613</v>
      </c>
      <c r="E567" s="369">
        <v>46.07</v>
      </c>
    </row>
    <row r="568" spans="1:5" x14ac:dyDescent="0.2">
      <c r="A568" s="367" t="s">
        <v>18745</v>
      </c>
      <c r="B568" s="368" t="s">
        <v>18746</v>
      </c>
      <c r="C568" s="367" t="s">
        <v>1789</v>
      </c>
      <c r="D568" s="367" t="s">
        <v>17613</v>
      </c>
      <c r="E568" s="369">
        <v>75</v>
      </c>
    </row>
    <row r="569" spans="1:5" ht="54" x14ac:dyDescent="0.2">
      <c r="A569" s="367" t="s">
        <v>18747</v>
      </c>
      <c r="B569" s="368" t="s">
        <v>18748</v>
      </c>
      <c r="C569" s="367" t="s">
        <v>17831</v>
      </c>
      <c r="D569" s="367" t="s">
        <v>17613</v>
      </c>
      <c r="E569" s="369">
        <v>429.99</v>
      </c>
    </row>
    <row r="570" spans="1:5" ht="54" x14ac:dyDescent="0.2">
      <c r="A570" s="367" t="s">
        <v>18749</v>
      </c>
      <c r="B570" s="368" t="s">
        <v>18750</v>
      </c>
      <c r="C570" s="367" t="s">
        <v>17831</v>
      </c>
      <c r="D570" s="367" t="s">
        <v>17613</v>
      </c>
      <c r="E570" s="369">
        <v>140.02000000000001</v>
      </c>
    </row>
    <row r="571" spans="1:5" ht="72" x14ac:dyDescent="0.2">
      <c r="A571" s="367" t="s">
        <v>18751</v>
      </c>
      <c r="B571" s="368" t="s">
        <v>18752</v>
      </c>
      <c r="C571" s="367" t="s">
        <v>17831</v>
      </c>
      <c r="D571" s="367" t="s">
        <v>17613</v>
      </c>
      <c r="E571" s="369">
        <v>55.86</v>
      </c>
    </row>
    <row r="572" spans="1:5" ht="81" x14ac:dyDescent="0.2">
      <c r="A572" s="367" t="s">
        <v>18753</v>
      </c>
      <c r="B572" s="368" t="s">
        <v>18754</v>
      </c>
      <c r="C572" s="367" t="s">
        <v>17831</v>
      </c>
      <c r="D572" s="367" t="s">
        <v>17613</v>
      </c>
      <c r="E572" s="369">
        <v>38.69</v>
      </c>
    </row>
    <row r="573" spans="1:5" ht="54" x14ac:dyDescent="0.2">
      <c r="A573" s="367" t="s">
        <v>18755</v>
      </c>
      <c r="B573" s="368" t="s">
        <v>18756</v>
      </c>
      <c r="C573" s="367" t="s">
        <v>17831</v>
      </c>
      <c r="D573" s="367" t="s">
        <v>17613</v>
      </c>
      <c r="E573" s="369">
        <v>61.36</v>
      </c>
    </row>
    <row r="574" spans="1:5" ht="126" x14ac:dyDescent="0.2">
      <c r="A574" s="367" t="s">
        <v>18757</v>
      </c>
      <c r="B574" s="368" t="s">
        <v>18758</v>
      </c>
      <c r="C574" s="367" t="s">
        <v>17831</v>
      </c>
      <c r="D574" s="367" t="s">
        <v>17613</v>
      </c>
      <c r="E574" s="369">
        <v>152.83000000000001</v>
      </c>
    </row>
    <row r="575" spans="1:5" ht="126" x14ac:dyDescent="0.2">
      <c r="A575" s="367" t="s">
        <v>18759</v>
      </c>
      <c r="B575" s="368" t="s">
        <v>18760</v>
      </c>
      <c r="C575" s="367" t="s">
        <v>17831</v>
      </c>
      <c r="D575" s="367" t="s">
        <v>17613</v>
      </c>
      <c r="E575" s="369">
        <v>149.85</v>
      </c>
    </row>
    <row r="576" spans="1:5" ht="63" x14ac:dyDescent="0.2">
      <c r="A576" s="367" t="s">
        <v>18761</v>
      </c>
      <c r="B576" s="368" t="s">
        <v>18762</v>
      </c>
      <c r="C576" s="367" t="s">
        <v>17831</v>
      </c>
      <c r="D576" s="367" t="s">
        <v>17613</v>
      </c>
      <c r="E576" s="369">
        <v>34.49</v>
      </c>
    </row>
    <row r="577" spans="1:5" ht="54" x14ac:dyDescent="0.2">
      <c r="A577" s="367" t="s">
        <v>18763</v>
      </c>
      <c r="B577" s="368" t="s">
        <v>18764</v>
      </c>
      <c r="C577" s="367" t="s">
        <v>17831</v>
      </c>
      <c r="D577" s="367" t="s">
        <v>17613</v>
      </c>
      <c r="E577" s="369">
        <v>36.979999999999997</v>
      </c>
    </row>
    <row r="578" spans="1:5" ht="90" x14ac:dyDescent="0.2">
      <c r="A578" s="367" t="s">
        <v>18765</v>
      </c>
      <c r="B578" s="368" t="s">
        <v>18766</v>
      </c>
      <c r="C578" s="367" t="s">
        <v>17831</v>
      </c>
      <c r="D578" s="367" t="s">
        <v>17613</v>
      </c>
      <c r="E578" s="369">
        <v>39.9</v>
      </c>
    </row>
    <row r="579" spans="1:5" ht="45" x14ac:dyDescent="0.2">
      <c r="A579" s="367" t="s">
        <v>18767</v>
      </c>
      <c r="B579" s="368" t="s">
        <v>18768</v>
      </c>
      <c r="C579" s="367" t="s">
        <v>17831</v>
      </c>
      <c r="D579" s="367" t="s">
        <v>17613</v>
      </c>
      <c r="E579" s="369">
        <v>52.9</v>
      </c>
    </row>
    <row r="580" spans="1:5" ht="45" x14ac:dyDescent="0.2">
      <c r="A580" s="367" t="s">
        <v>18769</v>
      </c>
      <c r="B580" s="368" t="s">
        <v>18770</v>
      </c>
      <c r="C580" s="367" t="s">
        <v>17831</v>
      </c>
      <c r="D580" s="367" t="s">
        <v>17613</v>
      </c>
      <c r="E580" s="369">
        <v>54.9</v>
      </c>
    </row>
    <row r="581" spans="1:5" ht="81" x14ac:dyDescent="0.2">
      <c r="A581" s="367" t="s">
        <v>18771</v>
      </c>
      <c r="B581" s="368" t="s">
        <v>18772</v>
      </c>
      <c r="C581" s="367" t="s">
        <v>1789</v>
      </c>
      <c r="D581" s="367" t="s">
        <v>17613</v>
      </c>
      <c r="E581" s="369">
        <v>42.99</v>
      </c>
    </row>
    <row r="582" spans="1:5" ht="189" x14ac:dyDescent="0.2">
      <c r="A582" s="367" t="s">
        <v>18773</v>
      </c>
      <c r="B582" s="368" t="s">
        <v>18774</v>
      </c>
      <c r="C582" s="367" t="s">
        <v>1789</v>
      </c>
      <c r="D582" s="367" t="s">
        <v>17613</v>
      </c>
      <c r="E582" s="369">
        <v>9.59</v>
      </c>
    </row>
    <row r="583" spans="1:5" ht="189" x14ac:dyDescent="0.2">
      <c r="A583" s="367" t="s">
        <v>18775</v>
      </c>
      <c r="B583" s="368" t="s">
        <v>18776</v>
      </c>
      <c r="C583" s="367" t="s">
        <v>1789</v>
      </c>
      <c r="D583" s="367" t="s">
        <v>17613</v>
      </c>
      <c r="E583" s="369">
        <v>8.4700000000000006</v>
      </c>
    </row>
    <row r="584" spans="1:5" ht="180" x14ac:dyDescent="0.2">
      <c r="A584" s="367" t="s">
        <v>18777</v>
      </c>
      <c r="B584" s="368" t="s">
        <v>18778</v>
      </c>
      <c r="C584" s="367" t="s">
        <v>1789</v>
      </c>
      <c r="D584" s="367" t="s">
        <v>17613</v>
      </c>
      <c r="E584" s="369">
        <v>8.48</v>
      </c>
    </row>
    <row r="585" spans="1:5" ht="180" x14ac:dyDescent="0.2">
      <c r="A585" s="367" t="s">
        <v>18779</v>
      </c>
      <c r="B585" s="368" t="s">
        <v>18780</v>
      </c>
      <c r="C585" s="367" t="s">
        <v>1789</v>
      </c>
      <c r="D585" s="367" t="s">
        <v>17613</v>
      </c>
      <c r="E585" s="369">
        <v>8.4700000000000006</v>
      </c>
    </row>
    <row r="586" spans="1:5" ht="180" x14ac:dyDescent="0.2">
      <c r="A586" s="367" t="s">
        <v>18781</v>
      </c>
      <c r="B586" s="368" t="s">
        <v>18782</v>
      </c>
      <c r="C586" s="367" t="s">
        <v>1789</v>
      </c>
      <c r="D586" s="367" t="s">
        <v>17613</v>
      </c>
      <c r="E586" s="369">
        <v>8.66</v>
      </c>
    </row>
    <row r="587" spans="1:5" ht="180" x14ac:dyDescent="0.2">
      <c r="A587" s="367" t="s">
        <v>18783</v>
      </c>
      <c r="B587" s="368" t="s">
        <v>18784</v>
      </c>
      <c r="C587" s="367" t="s">
        <v>1789</v>
      </c>
      <c r="D587" s="367" t="s">
        <v>17613</v>
      </c>
      <c r="E587" s="369">
        <v>8.66</v>
      </c>
    </row>
    <row r="588" spans="1:5" ht="72" x14ac:dyDescent="0.2">
      <c r="A588" s="367" t="s">
        <v>18785</v>
      </c>
      <c r="B588" s="368" t="s">
        <v>18786</v>
      </c>
      <c r="C588" s="367" t="s">
        <v>1789</v>
      </c>
      <c r="D588" s="367" t="s">
        <v>17613</v>
      </c>
      <c r="E588" s="369">
        <v>30.19</v>
      </c>
    </row>
    <row r="589" spans="1:5" ht="45" x14ac:dyDescent="0.2">
      <c r="A589" s="367" t="s">
        <v>18787</v>
      </c>
      <c r="B589" s="368" t="s">
        <v>18788</v>
      </c>
      <c r="C589" s="367" t="s">
        <v>17831</v>
      </c>
      <c r="D589" s="367" t="s">
        <v>17613</v>
      </c>
      <c r="E589" s="369">
        <v>561.20000000000005</v>
      </c>
    </row>
    <row r="590" spans="1:5" ht="45" x14ac:dyDescent="0.2">
      <c r="A590" s="367" t="s">
        <v>18789</v>
      </c>
      <c r="B590" s="368" t="s">
        <v>18790</v>
      </c>
      <c r="C590" s="367" t="s">
        <v>1789</v>
      </c>
      <c r="D590" s="367" t="s">
        <v>17613</v>
      </c>
      <c r="E590" s="369">
        <v>8.84</v>
      </c>
    </row>
    <row r="591" spans="1:5" ht="45" x14ac:dyDescent="0.2">
      <c r="A591" s="367" t="s">
        <v>18791</v>
      </c>
      <c r="B591" s="368" t="s">
        <v>18792</v>
      </c>
      <c r="C591" s="367" t="s">
        <v>1789</v>
      </c>
      <c r="D591" s="367" t="s">
        <v>17613</v>
      </c>
      <c r="E591" s="369">
        <v>11.07</v>
      </c>
    </row>
    <row r="592" spans="1:5" ht="45" x14ac:dyDescent="0.2">
      <c r="A592" s="367" t="s">
        <v>18793</v>
      </c>
      <c r="B592" s="368" t="s">
        <v>18794</v>
      </c>
      <c r="C592" s="367" t="s">
        <v>17831</v>
      </c>
      <c r="D592" s="367" t="s">
        <v>17613</v>
      </c>
      <c r="E592" s="369">
        <v>113.51</v>
      </c>
    </row>
    <row r="593" spans="1:5" ht="45" x14ac:dyDescent="0.2">
      <c r="A593" s="367" t="s">
        <v>18795</v>
      </c>
      <c r="B593" s="368" t="s">
        <v>18796</v>
      </c>
      <c r="C593" s="367" t="s">
        <v>1789</v>
      </c>
      <c r="D593" s="367" t="s">
        <v>17613</v>
      </c>
      <c r="E593" s="369">
        <v>14.79</v>
      </c>
    </row>
    <row r="594" spans="1:5" ht="45" x14ac:dyDescent="0.2">
      <c r="A594" s="367" t="s">
        <v>18797</v>
      </c>
      <c r="B594" s="368" t="s">
        <v>18798</v>
      </c>
      <c r="C594" s="367" t="s">
        <v>1789</v>
      </c>
      <c r="D594" s="367" t="s">
        <v>17613</v>
      </c>
      <c r="E594" s="369">
        <v>12.7</v>
      </c>
    </row>
    <row r="595" spans="1:5" ht="45" x14ac:dyDescent="0.2">
      <c r="A595" s="367" t="s">
        <v>18799</v>
      </c>
      <c r="B595" s="368" t="s">
        <v>18800</v>
      </c>
      <c r="C595" s="367" t="s">
        <v>1789</v>
      </c>
      <c r="D595" s="367" t="s">
        <v>17613</v>
      </c>
      <c r="E595" s="369">
        <v>8.66</v>
      </c>
    </row>
    <row r="596" spans="1:5" ht="117" x14ac:dyDescent="0.2">
      <c r="A596" s="367" t="s">
        <v>18801</v>
      </c>
      <c r="B596" s="368" t="s">
        <v>18802</v>
      </c>
      <c r="C596" s="367" t="s">
        <v>18803</v>
      </c>
      <c r="D596" s="367" t="s">
        <v>17613</v>
      </c>
      <c r="E596" s="369">
        <v>474.95</v>
      </c>
    </row>
    <row r="597" spans="1:5" ht="126" x14ac:dyDescent="0.2">
      <c r="A597" s="367" t="s">
        <v>18804</v>
      </c>
      <c r="B597" s="368" t="s">
        <v>18805</v>
      </c>
      <c r="C597" s="367" t="s">
        <v>18803</v>
      </c>
      <c r="D597" s="367" t="s">
        <v>17613</v>
      </c>
      <c r="E597" s="369">
        <v>467.21</v>
      </c>
    </row>
    <row r="598" spans="1:5" ht="45" x14ac:dyDescent="0.2">
      <c r="A598" s="367" t="s">
        <v>18806</v>
      </c>
      <c r="B598" s="368" t="s">
        <v>18807</v>
      </c>
      <c r="C598" s="367" t="s">
        <v>17831</v>
      </c>
      <c r="D598" s="367" t="s">
        <v>17613</v>
      </c>
      <c r="E598" s="369">
        <v>327.5</v>
      </c>
    </row>
    <row r="599" spans="1:5" ht="45" x14ac:dyDescent="0.2">
      <c r="A599" s="367" t="s">
        <v>18808</v>
      </c>
      <c r="B599" s="368" t="s">
        <v>18809</v>
      </c>
      <c r="C599" s="367" t="s">
        <v>1789</v>
      </c>
      <c r="D599" s="367" t="s">
        <v>17613</v>
      </c>
      <c r="E599" s="369">
        <v>27.33</v>
      </c>
    </row>
    <row r="600" spans="1:5" ht="63" x14ac:dyDescent="0.2">
      <c r="A600" s="367" t="s">
        <v>18810</v>
      </c>
      <c r="B600" s="368" t="s">
        <v>18811</v>
      </c>
      <c r="C600" s="367" t="s">
        <v>17831</v>
      </c>
      <c r="D600" s="367" t="s">
        <v>17613</v>
      </c>
      <c r="E600" s="369">
        <v>26.06</v>
      </c>
    </row>
    <row r="601" spans="1:5" ht="45" x14ac:dyDescent="0.2">
      <c r="A601" s="367" t="s">
        <v>18812</v>
      </c>
      <c r="B601" s="368" t="s">
        <v>18813</v>
      </c>
      <c r="C601" s="367" t="s">
        <v>1789</v>
      </c>
      <c r="D601" s="367" t="s">
        <v>17613</v>
      </c>
      <c r="E601" s="369">
        <v>101.43</v>
      </c>
    </row>
    <row r="602" spans="1:5" ht="81" x14ac:dyDescent="0.2">
      <c r="A602" s="367" t="s">
        <v>18814</v>
      </c>
      <c r="B602" s="368" t="s">
        <v>18815</v>
      </c>
      <c r="C602" s="367" t="s">
        <v>17831</v>
      </c>
      <c r="D602" s="367" t="s">
        <v>17613</v>
      </c>
      <c r="E602" s="369">
        <v>7.99</v>
      </c>
    </row>
    <row r="603" spans="1:5" ht="54" x14ac:dyDescent="0.2">
      <c r="A603" s="367" t="s">
        <v>18816</v>
      </c>
      <c r="B603" s="368" t="s">
        <v>18817</v>
      </c>
      <c r="C603" s="367" t="s">
        <v>231</v>
      </c>
      <c r="D603" s="367" t="s">
        <v>17613</v>
      </c>
      <c r="E603" s="369">
        <v>120</v>
      </c>
    </row>
    <row r="604" spans="1:5" ht="63" x14ac:dyDescent="0.2">
      <c r="A604" s="367" t="s">
        <v>18818</v>
      </c>
      <c r="B604" s="368" t="s">
        <v>18819</v>
      </c>
      <c r="C604" s="367" t="s">
        <v>231</v>
      </c>
      <c r="D604" s="367" t="s">
        <v>17613</v>
      </c>
      <c r="E604" s="369">
        <v>49.9</v>
      </c>
    </row>
    <row r="605" spans="1:5" ht="63" x14ac:dyDescent="0.2">
      <c r="A605" s="367" t="s">
        <v>18820</v>
      </c>
      <c r="B605" s="368" t="s">
        <v>18821</v>
      </c>
      <c r="C605" s="367" t="s">
        <v>18822</v>
      </c>
      <c r="D605" s="367" t="s">
        <v>17613</v>
      </c>
      <c r="E605" s="369">
        <v>123.36</v>
      </c>
    </row>
    <row r="606" spans="1:5" ht="81" x14ac:dyDescent="0.2">
      <c r="A606" s="367" t="s">
        <v>18823</v>
      </c>
      <c r="B606" s="368" t="s">
        <v>18824</v>
      </c>
      <c r="C606" s="367" t="s">
        <v>17831</v>
      </c>
      <c r="D606" s="367" t="s">
        <v>17613</v>
      </c>
      <c r="E606" s="369">
        <v>205</v>
      </c>
    </row>
    <row r="607" spans="1:5" ht="117" x14ac:dyDescent="0.2">
      <c r="A607" s="367" t="s">
        <v>18825</v>
      </c>
      <c r="B607" s="368" t="s">
        <v>18826</v>
      </c>
      <c r="C607" s="367" t="s">
        <v>17831</v>
      </c>
      <c r="D607" s="367" t="s">
        <v>17613</v>
      </c>
      <c r="E607" s="369">
        <v>47.71</v>
      </c>
    </row>
    <row r="608" spans="1:5" ht="126" x14ac:dyDescent="0.2">
      <c r="A608" s="367" t="s">
        <v>18827</v>
      </c>
      <c r="B608" s="368" t="s">
        <v>18828</v>
      </c>
      <c r="C608" s="367" t="s">
        <v>17831</v>
      </c>
      <c r="D608" s="367" t="s">
        <v>17613</v>
      </c>
      <c r="E608" s="369">
        <v>52.87</v>
      </c>
    </row>
    <row r="609" spans="1:5" ht="117" x14ac:dyDescent="0.2">
      <c r="A609" s="367" t="s">
        <v>18829</v>
      </c>
      <c r="B609" s="368" t="s">
        <v>18830</v>
      </c>
      <c r="C609" s="367" t="s">
        <v>17831</v>
      </c>
      <c r="D609" s="367" t="s">
        <v>17613</v>
      </c>
      <c r="E609" s="369">
        <v>62.83</v>
      </c>
    </row>
    <row r="610" spans="1:5" ht="117" x14ac:dyDescent="0.2">
      <c r="A610" s="367" t="s">
        <v>18831</v>
      </c>
      <c r="B610" s="368" t="s">
        <v>18832</v>
      </c>
      <c r="C610" s="367" t="s">
        <v>17831</v>
      </c>
      <c r="D610" s="367" t="s">
        <v>17613</v>
      </c>
      <c r="E610" s="369">
        <v>12.19</v>
      </c>
    </row>
    <row r="611" spans="1:5" ht="117" x14ac:dyDescent="0.2">
      <c r="A611" s="367" t="s">
        <v>18833</v>
      </c>
      <c r="B611" s="368" t="s">
        <v>18834</v>
      </c>
      <c r="C611" s="367" t="s">
        <v>17831</v>
      </c>
      <c r="D611" s="367" t="s">
        <v>17613</v>
      </c>
      <c r="E611" s="369">
        <v>20.25</v>
      </c>
    </row>
    <row r="612" spans="1:5" ht="117" x14ac:dyDescent="0.2">
      <c r="A612" s="367" t="s">
        <v>18835</v>
      </c>
      <c r="B612" s="368" t="s">
        <v>18836</v>
      </c>
      <c r="C612" s="367" t="s">
        <v>17831</v>
      </c>
      <c r="D612" s="367" t="s">
        <v>17613</v>
      </c>
      <c r="E612" s="369">
        <v>26.55</v>
      </c>
    </row>
    <row r="613" spans="1:5" ht="45" x14ac:dyDescent="0.2">
      <c r="A613" s="367" t="s">
        <v>18837</v>
      </c>
      <c r="B613" s="368" t="s">
        <v>18838</v>
      </c>
      <c r="C613" s="367" t="s">
        <v>231</v>
      </c>
      <c r="D613" s="367" t="s">
        <v>17613</v>
      </c>
      <c r="E613" s="369">
        <v>211.9</v>
      </c>
    </row>
    <row r="614" spans="1:5" ht="54" x14ac:dyDescent="0.2">
      <c r="A614" s="367" t="s">
        <v>18839</v>
      </c>
      <c r="B614" s="368" t="s">
        <v>18840</v>
      </c>
      <c r="C614" s="367" t="s">
        <v>231</v>
      </c>
      <c r="D614" s="367" t="s">
        <v>17613</v>
      </c>
      <c r="E614" s="369">
        <v>174.11</v>
      </c>
    </row>
    <row r="615" spans="1:5" ht="135" x14ac:dyDescent="0.2">
      <c r="A615" s="367" t="s">
        <v>18841</v>
      </c>
      <c r="B615" s="368" t="s">
        <v>18842</v>
      </c>
      <c r="C615" s="367" t="s">
        <v>17831</v>
      </c>
      <c r="D615" s="367" t="s">
        <v>17613</v>
      </c>
      <c r="E615" s="369">
        <v>90</v>
      </c>
    </row>
    <row r="616" spans="1:5" ht="207" x14ac:dyDescent="0.2">
      <c r="A616" s="367" t="s">
        <v>18843</v>
      </c>
      <c r="B616" s="368" t="s">
        <v>18844</v>
      </c>
      <c r="C616" s="367" t="s">
        <v>17831</v>
      </c>
      <c r="D616" s="367" t="s">
        <v>17613</v>
      </c>
      <c r="E616" s="369">
        <v>576</v>
      </c>
    </row>
    <row r="617" spans="1:5" ht="144" x14ac:dyDescent="0.2">
      <c r="A617" s="367" t="s">
        <v>18845</v>
      </c>
      <c r="B617" s="368" t="s">
        <v>18846</v>
      </c>
      <c r="C617" s="367" t="s">
        <v>17831</v>
      </c>
      <c r="D617" s="367" t="s">
        <v>17613</v>
      </c>
      <c r="E617" s="369">
        <v>605</v>
      </c>
    </row>
    <row r="618" spans="1:5" ht="54" x14ac:dyDescent="0.2">
      <c r="A618" s="367" t="s">
        <v>18847</v>
      </c>
      <c r="B618" s="368" t="s">
        <v>18848</v>
      </c>
      <c r="C618" s="367" t="s">
        <v>1789</v>
      </c>
      <c r="D618" s="367" t="s">
        <v>17613</v>
      </c>
      <c r="E618" s="369">
        <v>30.19</v>
      </c>
    </row>
    <row r="619" spans="1:5" ht="54" x14ac:dyDescent="0.2">
      <c r="A619" s="367" t="s">
        <v>18849</v>
      </c>
      <c r="B619" s="368" t="s">
        <v>18850</v>
      </c>
      <c r="C619" s="367" t="s">
        <v>231</v>
      </c>
      <c r="D619" s="367" t="s">
        <v>17613</v>
      </c>
      <c r="E619" s="369">
        <v>1023.32</v>
      </c>
    </row>
    <row r="620" spans="1:5" ht="54" x14ac:dyDescent="0.2">
      <c r="A620" s="367" t="s">
        <v>18851</v>
      </c>
      <c r="B620" s="368" t="s">
        <v>18852</v>
      </c>
      <c r="C620" s="367" t="s">
        <v>231</v>
      </c>
      <c r="D620" s="367" t="s">
        <v>17613</v>
      </c>
      <c r="E620" s="369">
        <v>385</v>
      </c>
    </row>
    <row r="621" spans="1:5" ht="54" x14ac:dyDescent="0.2">
      <c r="A621" s="367" t="s">
        <v>18853</v>
      </c>
      <c r="B621" s="368" t="s">
        <v>18854</v>
      </c>
      <c r="C621" s="367" t="s">
        <v>231</v>
      </c>
      <c r="D621" s="367" t="s">
        <v>17613</v>
      </c>
      <c r="E621" s="369">
        <v>1080</v>
      </c>
    </row>
    <row r="622" spans="1:5" ht="45" x14ac:dyDescent="0.2">
      <c r="A622" s="367" t="s">
        <v>18855</v>
      </c>
      <c r="B622" s="368" t="s">
        <v>18856</v>
      </c>
      <c r="C622" s="367" t="s">
        <v>231</v>
      </c>
      <c r="D622" s="367" t="s">
        <v>17613</v>
      </c>
      <c r="E622" s="369">
        <v>1080</v>
      </c>
    </row>
    <row r="623" spans="1:5" ht="45" x14ac:dyDescent="0.2">
      <c r="A623" s="367" t="s">
        <v>18857</v>
      </c>
      <c r="B623" s="368" t="s">
        <v>18858</v>
      </c>
      <c r="C623" s="367" t="s">
        <v>231</v>
      </c>
      <c r="D623" s="367" t="s">
        <v>17613</v>
      </c>
      <c r="E623" s="369">
        <v>276.42</v>
      </c>
    </row>
    <row r="624" spans="1:5" ht="63" x14ac:dyDescent="0.2">
      <c r="A624" s="367" t="s">
        <v>18859</v>
      </c>
      <c r="B624" s="368" t="s">
        <v>18860</v>
      </c>
      <c r="C624" s="367" t="s">
        <v>231</v>
      </c>
      <c r="D624" s="367" t="s">
        <v>17613</v>
      </c>
      <c r="E624" s="369">
        <v>245</v>
      </c>
    </row>
    <row r="625" spans="1:5" ht="171" x14ac:dyDescent="0.2">
      <c r="A625" s="367" t="s">
        <v>18861</v>
      </c>
      <c r="B625" s="368" t="s">
        <v>18862</v>
      </c>
      <c r="C625" s="367" t="s">
        <v>231</v>
      </c>
      <c r="D625" s="367" t="s">
        <v>17613</v>
      </c>
      <c r="E625" s="369">
        <v>4569.17</v>
      </c>
    </row>
    <row r="626" spans="1:5" ht="171" x14ac:dyDescent="0.2">
      <c r="A626" s="367" t="s">
        <v>18863</v>
      </c>
      <c r="B626" s="368" t="s">
        <v>18864</v>
      </c>
      <c r="C626" s="367" t="s">
        <v>231</v>
      </c>
      <c r="D626" s="367" t="s">
        <v>17613</v>
      </c>
      <c r="E626" s="369">
        <v>7764.65</v>
      </c>
    </row>
    <row r="627" spans="1:5" ht="72" x14ac:dyDescent="0.2">
      <c r="A627" s="367" t="s">
        <v>18865</v>
      </c>
      <c r="B627" s="368" t="s">
        <v>18866</v>
      </c>
      <c r="C627" s="367" t="s">
        <v>231</v>
      </c>
      <c r="D627" s="367" t="s">
        <v>17613</v>
      </c>
      <c r="E627" s="369">
        <v>295.39999999999998</v>
      </c>
    </row>
    <row r="628" spans="1:5" ht="54" x14ac:dyDescent="0.2">
      <c r="A628" s="367" t="s">
        <v>18867</v>
      </c>
      <c r="B628" s="368" t="s">
        <v>18868</v>
      </c>
      <c r="C628" s="367" t="s">
        <v>231</v>
      </c>
      <c r="D628" s="367" t="s">
        <v>17613</v>
      </c>
      <c r="E628" s="369">
        <v>160.15</v>
      </c>
    </row>
    <row r="629" spans="1:5" ht="54" x14ac:dyDescent="0.2">
      <c r="A629" s="367" t="s">
        <v>18869</v>
      </c>
      <c r="B629" s="368" t="s">
        <v>18870</v>
      </c>
      <c r="C629" s="367" t="s">
        <v>231</v>
      </c>
      <c r="D629" s="367" t="s">
        <v>17613</v>
      </c>
      <c r="E629" s="369">
        <v>31.58</v>
      </c>
    </row>
    <row r="630" spans="1:5" ht="54" x14ac:dyDescent="0.2">
      <c r="A630" s="367" t="s">
        <v>18871</v>
      </c>
      <c r="B630" s="368" t="s">
        <v>18872</v>
      </c>
      <c r="C630" s="367" t="s">
        <v>231</v>
      </c>
      <c r="D630" s="367" t="s">
        <v>17613</v>
      </c>
      <c r="E630" s="369">
        <v>45.74</v>
      </c>
    </row>
    <row r="631" spans="1:5" ht="126" x14ac:dyDescent="0.2">
      <c r="A631" s="367" t="s">
        <v>18873</v>
      </c>
      <c r="B631" s="368" t="s">
        <v>18874</v>
      </c>
      <c r="C631" s="367" t="s">
        <v>17831</v>
      </c>
      <c r="D631" s="367" t="s">
        <v>17613</v>
      </c>
      <c r="E631" s="369">
        <v>262.60000000000002</v>
      </c>
    </row>
    <row r="632" spans="1:5" ht="36" x14ac:dyDescent="0.2">
      <c r="A632" s="367" t="s">
        <v>18875</v>
      </c>
      <c r="B632" s="368" t="s">
        <v>18876</v>
      </c>
      <c r="C632" s="367" t="s">
        <v>231</v>
      </c>
      <c r="D632" s="367" t="s">
        <v>17613</v>
      </c>
      <c r="E632" s="369">
        <v>306.31</v>
      </c>
    </row>
    <row r="633" spans="1:5" ht="63" x14ac:dyDescent="0.2">
      <c r="A633" s="367" t="s">
        <v>18877</v>
      </c>
      <c r="B633" s="368" t="s">
        <v>18878</v>
      </c>
      <c r="C633" s="367" t="s">
        <v>231</v>
      </c>
      <c r="D633" s="367" t="s">
        <v>17613</v>
      </c>
      <c r="E633" s="369">
        <v>208.37</v>
      </c>
    </row>
    <row r="634" spans="1:5" ht="90" x14ac:dyDescent="0.2">
      <c r="A634" s="367" t="s">
        <v>18879</v>
      </c>
      <c r="B634" s="368" t="s">
        <v>18880</v>
      </c>
      <c r="C634" s="367" t="s">
        <v>231</v>
      </c>
      <c r="D634" s="367" t="s">
        <v>17613</v>
      </c>
      <c r="E634" s="369">
        <v>34.79</v>
      </c>
    </row>
    <row r="635" spans="1:5" ht="90" x14ac:dyDescent="0.2">
      <c r="A635" s="367" t="s">
        <v>18881</v>
      </c>
      <c r="B635" s="368" t="s">
        <v>18882</v>
      </c>
      <c r="C635" s="367" t="s">
        <v>231</v>
      </c>
      <c r="D635" s="367" t="s">
        <v>17613</v>
      </c>
      <c r="E635" s="369">
        <v>92.25</v>
      </c>
    </row>
    <row r="636" spans="1:5" ht="99" x14ac:dyDescent="0.2">
      <c r="A636" s="367" t="s">
        <v>18883</v>
      </c>
      <c r="B636" s="368" t="s">
        <v>18884</v>
      </c>
      <c r="C636" s="367" t="s">
        <v>231</v>
      </c>
      <c r="D636" s="367" t="s">
        <v>17613</v>
      </c>
      <c r="E636" s="369">
        <v>984.48</v>
      </c>
    </row>
    <row r="637" spans="1:5" ht="117" x14ac:dyDescent="0.2">
      <c r="A637" s="367" t="s">
        <v>18885</v>
      </c>
      <c r="B637" s="368" t="s">
        <v>18886</v>
      </c>
      <c r="C637" s="367" t="s">
        <v>231</v>
      </c>
      <c r="D637" s="367" t="s">
        <v>17613</v>
      </c>
      <c r="E637" s="369">
        <v>253.64</v>
      </c>
    </row>
    <row r="638" spans="1:5" ht="117" x14ac:dyDescent="0.2">
      <c r="A638" s="367" t="s">
        <v>18887</v>
      </c>
      <c r="B638" s="368" t="s">
        <v>18888</v>
      </c>
      <c r="C638" s="367" t="s">
        <v>231</v>
      </c>
      <c r="D638" s="367" t="s">
        <v>17613</v>
      </c>
      <c r="E638" s="369">
        <v>720</v>
      </c>
    </row>
    <row r="639" spans="1:5" ht="126" x14ac:dyDescent="0.2">
      <c r="A639" s="367" t="s">
        <v>18889</v>
      </c>
      <c r="B639" s="368" t="s">
        <v>18890</v>
      </c>
      <c r="C639" s="367" t="s">
        <v>231</v>
      </c>
      <c r="D639" s="367" t="s">
        <v>17613</v>
      </c>
      <c r="E639" s="369">
        <v>116.38</v>
      </c>
    </row>
    <row r="640" spans="1:5" ht="144" x14ac:dyDescent="0.2">
      <c r="A640" s="367" t="s">
        <v>18891</v>
      </c>
      <c r="B640" s="368" t="s">
        <v>18892</v>
      </c>
      <c r="C640" s="367" t="s">
        <v>231</v>
      </c>
      <c r="D640" s="367" t="s">
        <v>17613</v>
      </c>
      <c r="E640" s="369">
        <v>11362</v>
      </c>
    </row>
    <row r="641" spans="1:5" ht="207" x14ac:dyDescent="0.2">
      <c r="A641" s="367" t="s">
        <v>18893</v>
      </c>
      <c r="B641" s="368" t="s">
        <v>18894</v>
      </c>
      <c r="C641" s="367" t="s">
        <v>231</v>
      </c>
      <c r="D641" s="367" t="s">
        <v>17613</v>
      </c>
      <c r="E641" s="369">
        <v>3108</v>
      </c>
    </row>
    <row r="642" spans="1:5" ht="63" x14ac:dyDescent="0.2">
      <c r="A642" s="367" t="s">
        <v>18895</v>
      </c>
      <c r="B642" s="368" t="s">
        <v>18896</v>
      </c>
      <c r="C642" s="367" t="s">
        <v>231</v>
      </c>
      <c r="D642" s="367" t="s">
        <v>17613</v>
      </c>
      <c r="E642" s="369">
        <v>584.66999999999996</v>
      </c>
    </row>
    <row r="643" spans="1:5" ht="63" x14ac:dyDescent="0.2">
      <c r="A643" s="367" t="s">
        <v>18897</v>
      </c>
      <c r="B643" s="368" t="s">
        <v>18898</v>
      </c>
      <c r="C643" s="367" t="s">
        <v>231</v>
      </c>
      <c r="D643" s="367" t="s">
        <v>17613</v>
      </c>
      <c r="E643" s="369">
        <v>944.94</v>
      </c>
    </row>
    <row r="644" spans="1:5" ht="207" x14ac:dyDescent="0.2">
      <c r="A644" s="367" t="s">
        <v>18899</v>
      </c>
      <c r="B644" s="368" t="s">
        <v>18900</v>
      </c>
      <c r="C644" s="367" t="s">
        <v>231</v>
      </c>
      <c r="D644" s="367" t="s">
        <v>17613</v>
      </c>
      <c r="E644" s="369">
        <v>2110.5</v>
      </c>
    </row>
    <row r="645" spans="1:5" ht="225" x14ac:dyDescent="0.2">
      <c r="A645" s="367" t="s">
        <v>18901</v>
      </c>
      <c r="B645" s="368" t="s">
        <v>18902</v>
      </c>
      <c r="C645" s="367" t="s">
        <v>231</v>
      </c>
      <c r="D645" s="367" t="s">
        <v>17613</v>
      </c>
      <c r="E645" s="369">
        <v>3003</v>
      </c>
    </row>
    <row r="646" spans="1:5" ht="216" x14ac:dyDescent="0.2">
      <c r="A646" s="367" t="s">
        <v>18903</v>
      </c>
      <c r="B646" s="368" t="s">
        <v>18904</v>
      </c>
      <c r="C646" s="367" t="s">
        <v>231</v>
      </c>
      <c r="D646" s="367" t="s">
        <v>17613</v>
      </c>
      <c r="E646" s="369">
        <v>1837.5</v>
      </c>
    </row>
    <row r="647" spans="1:5" ht="234" x14ac:dyDescent="0.2">
      <c r="A647" s="367" t="s">
        <v>18905</v>
      </c>
      <c r="B647" s="368" t="s">
        <v>18906</v>
      </c>
      <c r="C647" s="367" t="s">
        <v>231</v>
      </c>
      <c r="D647" s="367" t="s">
        <v>17613</v>
      </c>
      <c r="E647" s="369">
        <v>1837.5</v>
      </c>
    </row>
    <row r="648" spans="1:5" ht="36" x14ac:dyDescent="0.2">
      <c r="A648" s="367" t="s">
        <v>18907</v>
      </c>
      <c r="B648" s="368" t="s">
        <v>18908</v>
      </c>
      <c r="C648" s="367" t="s">
        <v>231</v>
      </c>
      <c r="D648" s="367" t="s">
        <v>17613</v>
      </c>
      <c r="E648" s="369">
        <v>11.3</v>
      </c>
    </row>
    <row r="649" spans="1:5" ht="117" x14ac:dyDescent="0.2">
      <c r="A649" s="367" t="s">
        <v>18909</v>
      </c>
      <c r="B649" s="368" t="s">
        <v>18910</v>
      </c>
      <c r="C649" s="367" t="s">
        <v>231</v>
      </c>
      <c r="D649" s="367" t="s">
        <v>17613</v>
      </c>
      <c r="E649" s="369">
        <v>24.25</v>
      </c>
    </row>
    <row r="650" spans="1:5" ht="18" x14ac:dyDescent="0.2">
      <c r="A650" s="367" t="s">
        <v>18911</v>
      </c>
      <c r="B650" s="368" t="s">
        <v>18912</v>
      </c>
      <c r="C650" s="367" t="s">
        <v>231</v>
      </c>
      <c r="D650" s="367" t="s">
        <v>17613</v>
      </c>
      <c r="E650" s="369">
        <v>13.74</v>
      </c>
    </row>
    <row r="651" spans="1:5" ht="36" x14ac:dyDescent="0.2">
      <c r="A651" s="367" t="s">
        <v>18913</v>
      </c>
      <c r="B651" s="368" t="s">
        <v>18914</v>
      </c>
      <c r="C651" s="367" t="s">
        <v>1789</v>
      </c>
      <c r="D651" s="367" t="s">
        <v>17613</v>
      </c>
      <c r="E651" s="369">
        <v>34.99</v>
      </c>
    </row>
    <row r="652" spans="1:5" ht="27" x14ac:dyDescent="0.2">
      <c r="A652" s="367" t="s">
        <v>18915</v>
      </c>
      <c r="B652" s="368" t="s">
        <v>18916</v>
      </c>
      <c r="C652" s="367" t="s">
        <v>1789</v>
      </c>
      <c r="D652" s="367" t="s">
        <v>17613</v>
      </c>
      <c r="E652" s="369">
        <v>22.45</v>
      </c>
    </row>
    <row r="653" spans="1:5" ht="72" x14ac:dyDescent="0.2">
      <c r="A653" s="367" t="s">
        <v>18917</v>
      </c>
      <c r="B653" s="368" t="s">
        <v>18918</v>
      </c>
      <c r="C653" s="367" t="s">
        <v>231</v>
      </c>
      <c r="D653" s="367" t="s">
        <v>17613</v>
      </c>
      <c r="E653" s="369">
        <v>234.71</v>
      </c>
    </row>
    <row r="654" spans="1:5" ht="54" x14ac:dyDescent="0.2">
      <c r="A654" s="367" t="s">
        <v>18919</v>
      </c>
      <c r="B654" s="368" t="s">
        <v>18920</v>
      </c>
      <c r="C654" s="367" t="s">
        <v>231</v>
      </c>
      <c r="D654" s="367" t="s">
        <v>17613</v>
      </c>
      <c r="E654" s="369">
        <v>4.3899999999999997</v>
      </c>
    </row>
    <row r="655" spans="1:5" ht="63" x14ac:dyDescent="0.2">
      <c r="A655" s="367" t="s">
        <v>18921</v>
      </c>
      <c r="B655" s="368" t="s">
        <v>18922</v>
      </c>
      <c r="C655" s="367" t="s">
        <v>231</v>
      </c>
      <c r="D655" s="367" t="s">
        <v>17613</v>
      </c>
      <c r="E655" s="369">
        <v>85.5</v>
      </c>
    </row>
    <row r="656" spans="1:5" ht="54" x14ac:dyDescent="0.2">
      <c r="A656" s="367" t="s">
        <v>18923</v>
      </c>
      <c r="B656" s="368" t="s">
        <v>18924</v>
      </c>
      <c r="C656" s="367" t="s">
        <v>1789</v>
      </c>
      <c r="D656" s="367" t="s">
        <v>17613</v>
      </c>
      <c r="E656" s="369">
        <v>5</v>
      </c>
    </row>
    <row r="657" spans="1:5" ht="54" x14ac:dyDescent="0.2">
      <c r="A657" s="367" t="s">
        <v>18925</v>
      </c>
      <c r="B657" s="368" t="s">
        <v>18926</v>
      </c>
      <c r="C657" s="367" t="s">
        <v>1789</v>
      </c>
      <c r="D657" s="367" t="s">
        <v>17613</v>
      </c>
      <c r="E657" s="369">
        <v>5.0999999999999996</v>
      </c>
    </row>
    <row r="658" spans="1:5" ht="36" x14ac:dyDescent="0.2">
      <c r="A658" s="367" t="s">
        <v>18927</v>
      </c>
      <c r="B658" s="368" t="s">
        <v>18928</v>
      </c>
      <c r="C658" s="367" t="s">
        <v>1789</v>
      </c>
      <c r="D658" s="367" t="s">
        <v>17613</v>
      </c>
      <c r="E658" s="369">
        <v>4.5</v>
      </c>
    </row>
    <row r="659" spans="1:5" ht="45" x14ac:dyDescent="0.2">
      <c r="A659" s="367" t="s">
        <v>18929</v>
      </c>
      <c r="B659" s="368" t="s">
        <v>18930</v>
      </c>
      <c r="C659" s="367" t="s">
        <v>1789</v>
      </c>
      <c r="D659" s="367" t="s">
        <v>17613</v>
      </c>
      <c r="E659" s="369">
        <v>3.66</v>
      </c>
    </row>
    <row r="660" spans="1:5" ht="36" x14ac:dyDescent="0.2">
      <c r="A660" s="367" t="s">
        <v>18931</v>
      </c>
      <c r="B660" s="368" t="s">
        <v>18932</v>
      </c>
      <c r="C660" s="367" t="s">
        <v>1789</v>
      </c>
      <c r="D660" s="367" t="s">
        <v>17613</v>
      </c>
      <c r="E660" s="369">
        <v>0.54</v>
      </c>
    </row>
    <row r="661" spans="1:5" ht="45" x14ac:dyDescent="0.2">
      <c r="A661" s="367" t="s">
        <v>18933</v>
      </c>
      <c r="B661" s="368" t="s">
        <v>18934</v>
      </c>
      <c r="C661" s="367" t="s">
        <v>231</v>
      </c>
      <c r="D661" s="367" t="s">
        <v>17613</v>
      </c>
      <c r="E661" s="369">
        <v>42.5</v>
      </c>
    </row>
    <row r="662" spans="1:5" ht="45" x14ac:dyDescent="0.2">
      <c r="A662" s="367" t="s">
        <v>18935</v>
      </c>
      <c r="B662" s="368" t="s">
        <v>18936</v>
      </c>
      <c r="C662" s="367" t="s">
        <v>231</v>
      </c>
      <c r="D662" s="367" t="s">
        <v>17613</v>
      </c>
      <c r="E662" s="369">
        <v>46.15</v>
      </c>
    </row>
    <row r="663" spans="1:5" ht="45" x14ac:dyDescent="0.2">
      <c r="A663" s="367" t="s">
        <v>18937</v>
      </c>
      <c r="B663" s="368" t="s">
        <v>18938</v>
      </c>
      <c r="C663" s="367" t="s">
        <v>18939</v>
      </c>
      <c r="D663" s="367" t="s">
        <v>17613</v>
      </c>
      <c r="E663" s="369">
        <v>76.06</v>
      </c>
    </row>
    <row r="664" spans="1:5" ht="45" x14ac:dyDescent="0.2">
      <c r="A664" s="367" t="s">
        <v>18940</v>
      </c>
      <c r="B664" s="368" t="s">
        <v>18941</v>
      </c>
      <c r="C664" s="367" t="s">
        <v>231</v>
      </c>
      <c r="D664" s="367" t="s">
        <v>17613</v>
      </c>
      <c r="E664" s="369">
        <v>54.49</v>
      </c>
    </row>
    <row r="665" spans="1:5" ht="45" x14ac:dyDescent="0.2">
      <c r="A665" s="367" t="s">
        <v>18942</v>
      </c>
      <c r="B665" s="368" t="s">
        <v>18943</v>
      </c>
      <c r="C665" s="367" t="s">
        <v>231</v>
      </c>
      <c r="D665" s="367" t="s">
        <v>17613</v>
      </c>
      <c r="E665" s="369">
        <v>49.36</v>
      </c>
    </row>
    <row r="666" spans="1:5" ht="18" x14ac:dyDescent="0.2">
      <c r="A666" s="367" t="s">
        <v>18944</v>
      </c>
      <c r="B666" s="368" t="s">
        <v>18945</v>
      </c>
      <c r="C666" s="367" t="s">
        <v>265</v>
      </c>
      <c r="D666" s="367" t="s">
        <v>17613</v>
      </c>
      <c r="E666" s="369">
        <v>1.6</v>
      </c>
    </row>
    <row r="667" spans="1:5" ht="72" x14ac:dyDescent="0.2">
      <c r="A667" s="367" t="s">
        <v>18946</v>
      </c>
      <c r="B667" s="368" t="s">
        <v>18947</v>
      </c>
      <c r="C667" s="367" t="s">
        <v>18939</v>
      </c>
      <c r="D667" s="367" t="s">
        <v>17613</v>
      </c>
      <c r="E667" s="369">
        <v>12.46</v>
      </c>
    </row>
    <row r="668" spans="1:5" ht="72" x14ac:dyDescent="0.2">
      <c r="A668" s="367" t="s">
        <v>18948</v>
      </c>
      <c r="B668" s="368" t="s">
        <v>18949</v>
      </c>
      <c r="C668" s="367" t="s">
        <v>18939</v>
      </c>
      <c r="D668" s="367" t="s">
        <v>17613</v>
      </c>
      <c r="E668" s="369">
        <v>24.43</v>
      </c>
    </row>
    <row r="669" spans="1:5" ht="18" x14ac:dyDescent="0.2">
      <c r="A669" s="367" t="s">
        <v>18950</v>
      </c>
      <c r="B669" s="368" t="s">
        <v>18951</v>
      </c>
      <c r="C669" s="367" t="s">
        <v>1789</v>
      </c>
      <c r="D669" s="367" t="s">
        <v>17613</v>
      </c>
      <c r="E669" s="369">
        <v>14.7</v>
      </c>
    </row>
    <row r="670" spans="1:5" x14ac:dyDescent="0.2">
      <c r="A670" s="367" t="s">
        <v>18952</v>
      </c>
      <c r="B670" s="368" t="s">
        <v>18953</v>
      </c>
      <c r="C670" s="367" t="s">
        <v>610</v>
      </c>
      <c r="D670" s="367" t="s">
        <v>17613</v>
      </c>
      <c r="E670" s="369">
        <v>4</v>
      </c>
    </row>
    <row r="671" spans="1:5" ht="45" x14ac:dyDescent="0.2">
      <c r="A671" s="367" t="s">
        <v>18954</v>
      </c>
      <c r="B671" s="368" t="s">
        <v>18955</v>
      </c>
      <c r="C671" s="367" t="s">
        <v>231</v>
      </c>
      <c r="D671" s="367" t="s">
        <v>17613</v>
      </c>
      <c r="E671" s="369">
        <v>2</v>
      </c>
    </row>
    <row r="672" spans="1:5" ht="81" x14ac:dyDescent="0.2">
      <c r="A672" s="367" t="s">
        <v>18956</v>
      </c>
      <c r="B672" s="368" t="s">
        <v>18957</v>
      </c>
      <c r="C672" s="367" t="s">
        <v>231</v>
      </c>
      <c r="D672" s="367" t="s">
        <v>17613</v>
      </c>
      <c r="E672" s="369">
        <v>31.96</v>
      </c>
    </row>
    <row r="673" spans="1:5" ht="72" x14ac:dyDescent="0.2">
      <c r="A673" s="367" t="s">
        <v>18958</v>
      </c>
      <c r="B673" s="368" t="s">
        <v>18959</v>
      </c>
      <c r="C673" s="367" t="s">
        <v>231</v>
      </c>
      <c r="D673" s="367" t="s">
        <v>17613</v>
      </c>
      <c r="E673" s="369">
        <v>46.48</v>
      </c>
    </row>
    <row r="674" spans="1:5" ht="72" x14ac:dyDescent="0.2">
      <c r="A674" s="367" t="s">
        <v>18960</v>
      </c>
      <c r="B674" s="368" t="s">
        <v>18961</v>
      </c>
      <c r="C674" s="367" t="s">
        <v>231</v>
      </c>
      <c r="D674" s="367" t="s">
        <v>17613</v>
      </c>
      <c r="E674" s="369">
        <v>12.71</v>
      </c>
    </row>
    <row r="675" spans="1:5" ht="36" x14ac:dyDescent="0.2">
      <c r="A675" s="367" t="s">
        <v>18962</v>
      </c>
      <c r="B675" s="368" t="s">
        <v>18963</v>
      </c>
      <c r="C675" s="367" t="s">
        <v>231</v>
      </c>
      <c r="D675" s="367" t="s">
        <v>17613</v>
      </c>
      <c r="E675" s="369">
        <v>11229.07</v>
      </c>
    </row>
    <row r="676" spans="1:5" ht="18" x14ac:dyDescent="0.2">
      <c r="A676" s="367" t="s">
        <v>18964</v>
      </c>
      <c r="B676" s="368" t="s">
        <v>18965</v>
      </c>
      <c r="C676" s="367" t="s">
        <v>1789</v>
      </c>
      <c r="D676" s="367" t="s">
        <v>17613</v>
      </c>
      <c r="E676" s="369">
        <v>15.9</v>
      </c>
    </row>
    <row r="677" spans="1:5" ht="54" x14ac:dyDescent="0.2">
      <c r="A677" s="367" t="s">
        <v>18966</v>
      </c>
      <c r="B677" s="368" t="s">
        <v>18967</v>
      </c>
      <c r="C677" s="367" t="s">
        <v>1789</v>
      </c>
      <c r="D677" s="367" t="s">
        <v>17613</v>
      </c>
      <c r="E677" s="369">
        <v>69.900000000000006</v>
      </c>
    </row>
    <row r="678" spans="1:5" ht="36" x14ac:dyDescent="0.2">
      <c r="A678" s="367" t="s">
        <v>18968</v>
      </c>
      <c r="B678" s="368" t="s">
        <v>18969</v>
      </c>
      <c r="C678" s="367" t="s">
        <v>231</v>
      </c>
      <c r="D678" s="367" t="s">
        <v>17613</v>
      </c>
      <c r="E678" s="369">
        <v>11.5</v>
      </c>
    </row>
    <row r="679" spans="1:5" ht="27" x14ac:dyDescent="0.2">
      <c r="A679" s="367" t="s">
        <v>18970</v>
      </c>
      <c r="B679" s="368" t="s">
        <v>18971</v>
      </c>
      <c r="C679" s="367" t="s">
        <v>17744</v>
      </c>
      <c r="D679" s="367" t="s">
        <v>17613</v>
      </c>
      <c r="E679" s="369">
        <v>149</v>
      </c>
    </row>
    <row r="680" spans="1:5" ht="45" x14ac:dyDescent="0.2">
      <c r="A680" s="367" t="s">
        <v>18972</v>
      </c>
      <c r="B680" s="368" t="s">
        <v>18973</v>
      </c>
      <c r="C680" s="367" t="s">
        <v>231</v>
      </c>
      <c r="D680" s="367" t="s">
        <v>17613</v>
      </c>
      <c r="E680" s="369">
        <v>75</v>
      </c>
    </row>
    <row r="681" spans="1:5" ht="36" x14ac:dyDescent="0.2">
      <c r="A681" s="367" t="s">
        <v>18974</v>
      </c>
      <c r="B681" s="368" t="s">
        <v>18975</v>
      </c>
      <c r="C681" s="367" t="s">
        <v>1789</v>
      </c>
      <c r="D681" s="367" t="s">
        <v>17613</v>
      </c>
      <c r="E681" s="369">
        <v>8.89</v>
      </c>
    </row>
    <row r="682" spans="1:5" ht="99" x14ac:dyDescent="0.2">
      <c r="A682" s="367" t="s">
        <v>18976</v>
      </c>
      <c r="B682" s="368" t="s">
        <v>18977</v>
      </c>
      <c r="C682" s="367" t="s">
        <v>231</v>
      </c>
      <c r="D682" s="367" t="s">
        <v>17613</v>
      </c>
      <c r="E682" s="369">
        <v>8.93</v>
      </c>
    </row>
    <row r="683" spans="1:5" ht="117" x14ac:dyDescent="0.2">
      <c r="A683" s="367" t="s">
        <v>18978</v>
      </c>
      <c r="B683" s="368" t="s">
        <v>18979</v>
      </c>
      <c r="C683" s="367" t="s">
        <v>231</v>
      </c>
      <c r="D683" s="367" t="s">
        <v>17613</v>
      </c>
      <c r="E683" s="369">
        <v>10.39</v>
      </c>
    </row>
    <row r="684" spans="1:5" ht="54" x14ac:dyDescent="0.2">
      <c r="A684" s="367" t="s">
        <v>18980</v>
      </c>
      <c r="B684" s="368" t="s">
        <v>18981</v>
      </c>
      <c r="C684" s="367" t="s">
        <v>17831</v>
      </c>
      <c r="D684" s="367" t="s">
        <v>17613</v>
      </c>
      <c r="E684" s="369">
        <v>845.25</v>
      </c>
    </row>
    <row r="685" spans="1:5" ht="36" x14ac:dyDescent="0.2">
      <c r="A685" s="367" t="s">
        <v>18982</v>
      </c>
      <c r="B685" s="368" t="s">
        <v>18983</v>
      </c>
      <c r="C685" s="367" t="s">
        <v>17831</v>
      </c>
      <c r="D685" s="367" t="s">
        <v>17613</v>
      </c>
      <c r="E685" s="369">
        <v>40</v>
      </c>
    </row>
    <row r="686" spans="1:5" ht="144" x14ac:dyDescent="0.2">
      <c r="A686" s="367" t="s">
        <v>18984</v>
      </c>
      <c r="B686" s="368" t="s">
        <v>18985</v>
      </c>
      <c r="C686" s="367" t="s">
        <v>231</v>
      </c>
      <c r="D686" s="367" t="s">
        <v>17613</v>
      </c>
      <c r="E686" s="369">
        <v>8378.66</v>
      </c>
    </row>
    <row r="687" spans="1:5" ht="234" x14ac:dyDescent="0.2">
      <c r="A687" s="367" t="s">
        <v>18986</v>
      </c>
      <c r="B687" s="368" t="s">
        <v>18987</v>
      </c>
      <c r="C687" s="367" t="s">
        <v>231</v>
      </c>
      <c r="D687" s="367" t="s">
        <v>17613</v>
      </c>
      <c r="E687" s="369">
        <v>20520</v>
      </c>
    </row>
    <row r="688" spans="1:5" ht="144" x14ac:dyDescent="0.2">
      <c r="A688" s="367" t="s">
        <v>18988</v>
      </c>
      <c r="B688" s="368" t="s">
        <v>18989</v>
      </c>
      <c r="C688" s="367" t="s">
        <v>231</v>
      </c>
      <c r="D688" s="367" t="s">
        <v>17613</v>
      </c>
      <c r="E688" s="369">
        <v>10501.67</v>
      </c>
    </row>
    <row r="689" spans="1:5" ht="153" x14ac:dyDescent="0.2">
      <c r="A689" s="367" t="s">
        <v>18990</v>
      </c>
      <c r="B689" s="368" t="s">
        <v>18991</v>
      </c>
      <c r="C689" s="367" t="s">
        <v>231</v>
      </c>
      <c r="D689" s="367" t="s">
        <v>17613</v>
      </c>
      <c r="E689" s="369">
        <v>12423.77</v>
      </c>
    </row>
    <row r="690" spans="1:5" ht="306" x14ac:dyDescent="0.2">
      <c r="A690" s="367" t="s">
        <v>18992</v>
      </c>
      <c r="B690" s="368" t="s">
        <v>18993</v>
      </c>
      <c r="C690" s="367" t="s">
        <v>231</v>
      </c>
      <c r="D690" s="367" t="s">
        <v>17613</v>
      </c>
      <c r="E690" s="369">
        <v>7500</v>
      </c>
    </row>
    <row r="691" spans="1:5" ht="351" x14ac:dyDescent="0.2">
      <c r="A691" s="367" t="s">
        <v>18994</v>
      </c>
      <c r="B691" s="368" t="s">
        <v>18995</v>
      </c>
      <c r="C691" s="367" t="s">
        <v>231</v>
      </c>
      <c r="D691" s="367" t="s">
        <v>17613</v>
      </c>
      <c r="E691" s="369">
        <v>2630</v>
      </c>
    </row>
    <row r="692" spans="1:5" ht="63" x14ac:dyDescent="0.2">
      <c r="A692" s="367" t="s">
        <v>18996</v>
      </c>
      <c r="B692" s="368" t="s">
        <v>18997</v>
      </c>
      <c r="C692" s="367" t="s">
        <v>231</v>
      </c>
      <c r="D692" s="367" t="s">
        <v>17613</v>
      </c>
      <c r="E692" s="369">
        <v>65.58</v>
      </c>
    </row>
    <row r="693" spans="1:5" ht="72" x14ac:dyDescent="0.2">
      <c r="A693" s="367" t="s">
        <v>18998</v>
      </c>
      <c r="B693" s="368" t="s">
        <v>18999</v>
      </c>
      <c r="C693" s="367" t="s">
        <v>231</v>
      </c>
      <c r="D693" s="367" t="s">
        <v>17613</v>
      </c>
      <c r="E693" s="369">
        <v>349.9</v>
      </c>
    </row>
    <row r="694" spans="1:5" ht="18" x14ac:dyDescent="0.2">
      <c r="A694" s="367" t="s">
        <v>19000</v>
      </c>
      <c r="B694" s="368" t="s">
        <v>19001</v>
      </c>
      <c r="C694" s="367" t="s">
        <v>231</v>
      </c>
      <c r="D694" s="367" t="s">
        <v>17613</v>
      </c>
      <c r="E694" s="369">
        <v>149.49</v>
      </c>
    </row>
    <row r="695" spans="1:5" ht="81" x14ac:dyDescent="0.2">
      <c r="A695" s="367" t="s">
        <v>19002</v>
      </c>
      <c r="B695" s="368" t="s">
        <v>19003</v>
      </c>
      <c r="C695" s="367" t="s">
        <v>231</v>
      </c>
      <c r="D695" s="367" t="s">
        <v>17613</v>
      </c>
      <c r="E695" s="369">
        <v>4393</v>
      </c>
    </row>
    <row r="696" spans="1:5" ht="81" x14ac:dyDescent="0.2">
      <c r="A696" s="367" t="s">
        <v>19004</v>
      </c>
      <c r="B696" s="368" t="s">
        <v>19005</v>
      </c>
      <c r="C696" s="367" t="s">
        <v>231</v>
      </c>
      <c r="D696" s="367" t="s">
        <v>17613</v>
      </c>
      <c r="E696" s="369">
        <v>6486</v>
      </c>
    </row>
    <row r="697" spans="1:5" ht="81" x14ac:dyDescent="0.2">
      <c r="A697" s="367" t="s">
        <v>19006</v>
      </c>
      <c r="B697" s="368" t="s">
        <v>19007</v>
      </c>
      <c r="C697" s="367" t="s">
        <v>231</v>
      </c>
      <c r="D697" s="367" t="s">
        <v>17613</v>
      </c>
      <c r="E697" s="369">
        <v>7452</v>
      </c>
    </row>
    <row r="698" spans="1:5" ht="108" x14ac:dyDescent="0.2">
      <c r="A698" s="367" t="s">
        <v>19008</v>
      </c>
      <c r="B698" s="368" t="s">
        <v>19009</v>
      </c>
      <c r="C698" s="367" t="s">
        <v>17831</v>
      </c>
      <c r="D698" s="367" t="s">
        <v>17613</v>
      </c>
      <c r="E698" s="369">
        <v>24.96</v>
      </c>
    </row>
    <row r="699" spans="1:5" ht="108" x14ac:dyDescent="0.2">
      <c r="A699" s="367" t="s">
        <v>19010</v>
      </c>
      <c r="B699" s="368" t="s">
        <v>19011</v>
      </c>
      <c r="C699" s="367" t="s">
        <v>17831</v>
      </c>
      <c r="D699" s="367" t="s">
        <v>17613</v>
      </c>
      <c r="E699" s="369">
        <v>27.14</v>
      </c>
    </row>
    <row r="700" spans="1:5" ht="108" x14ac:dyDescent="0.2">
      <c r="A700" s="367" t="s">
        <v>19012</v>
      </c>
      <c r="B700" s="368" t="s">
        <v>19013</v>
      </c>
      <c r="C700" s="367" t="s">
        <v>17831</v>
      </c>
      <c r="D700" s="367" t="s">
        <v>17613</v>
      </c>
      <c r="E700" s="369">
        <v>44.67</v>
      </c>
    </row>
    <row r="701" spans="1:5" ht="108" x14ac:dyDescent="0.2">
      <c r="A701" s="367" t="s">
        <v>19014</v>
      </c>
      <c r="B701" s="368" t="s">
        <v>19015</v>
      </c>
      <c r="C701" s="367" t="s">
        <v>17831</v>
      </c>
      <c r="D701" s="367" t="s">
        <v>17613</v>
      </c>
      <c r="E701" s="369">
        <v>74.81</v>
      </c>
    </row>
    <row r="702" spans="1:5" ht="108" x14ac:dyDescent="0.2">
      <c r="A702" s="367" t="s">
        <v>19016</v>
      </c>
      <c r="B702" s="368" t="s">
        <v>19017</v>
      </c>
      <c r="C702" s="367" t="s">
        <v>17831</v>
      </c>
      <c r="D702" s="367" t="s">
        <v>17613</v>
      </c>
      <c r="E702" s="369">
        <v>101.86</v>
      </c>
    </row>
    <row r="703" spans="1:5" ht="36" x14ac:dyDescent="0.2">
      <c r="A703" s="367" t="s">
        <v>19018</v>
      </c>
      <c r="B703" s="368" t="s">
        <v>19019</v>
      </c>
      <c r="C703" s="367" t="s">
        <v>17831</v>
      </c>
      <c r="D703" s="367" t="s">
        <v>17613</v>
      </c>
      <c r="E703" s="369">
        <v>44.99</v>
      </c>
    </row>
    <row r="704" spans="1:5" ht="36" x14ac:dyDescent="0.2">
      <c r="A704" s="367" t="s">
        <v>19020</v>
      </c>
      <c r="B704" s="368" t="s">
        <v>19021</v>
      </c>
      <c r="C704" s="367" t="s">
        <v>17831</v>
      </c>
      <c r="D704" s="367" t="s">
        <v>17613</v>
      </c>
      <c r="E704" s="369">
        <v>58.52</v>
      </c>
    </row>
    <row r="705" spans="1:5" ht="36" x14ac:dyDescent="0.2">
      <c r="A705" s="367" t="s">
        <v>19022</v>
      </c>
      <c r="B705" s="368" t="s">
        <v>19023</v>
      </c>
      <c r="C705" s="367" t="s">
        <v>1789</v>
      </c>
      <c r="D705" s="367" t="s">
        <v>17613</v>
      </c>
      <c r="E705" s="369">
        <v>1.41</v>
      </c>
    </row>
    <row r="706" spans="1:5" ht="36" x14ac:dyDescent="0.2">
      <c r="A706" s="367" t="s">
        <v>19024</v>
      </c>
      <c r="B706" s="368" t="s">
        <v>19025</v>
      </c>
      <c r="C706" s="367" t="s">
        <v>231</v>
      </c>
      <c r="D706" s="367" t="s">
        <v>17613</v>
      </c>
      <c r="E706" s="369">
        <v>17.3</v>
      </c>
    </row>
    <row r="707" spans="1:5" ht="54" x14ac:dyDescent="0.2">
      <c r="A707" s="367" t="s">
        <v>19026</v>
      </c>
      <c r="B707" s="368" t="s">
        <v>19027</v>
      </c>
      <c r="C707" s="367" t="s">
        <v>231</v>
      </c>
      <c r="D707" s="367" t="s">
        <v>17613</v>
      </c>
      <c r="E707" s="369">
        <v>18.5</v>
      </c>
    </row>
    <row r="708" spans="1:5" ht="153" x14ac:dyDescent="0.2">
      <c r="A708" s="367" t="s">
        <v>19028</v>
      </c>
      <c r="B708" s="368" t="s">
        <v>19029</v>
      </c>
      <c r="C708" s="367" t="s">
        <v>17713</v>
      </c>
      <c r="D708" s="367" t="s">
        <v>17613</v>
      </c>
      <c r="E708" s="369">
        <v>546.52</v>
      </c>
    </row>
    <row r="709" spans="1:5" ht="153" x14ac:dyDescent="0.2">
      <c r="A709" s="367" t="s">
        <v>19030</v>
      </c>
      <c r="B709" s="368" t="s">
        <v>19031</v>
      </c>
      <c r="C709" s="367" t="s">
        <v>17713</v>
      </c>
      <c r="D709" s="367" t="s">
        <v>17613</v>
      </c>
      <c r="E709" s="369">
        <v>547.5</v>
      </c>
    </row>
    <row r="710" spans="1:5" ht="153" x14ac:dyDescent="0.2">
      <c r="A710" s="367" t="s">
        <v>19032</v>
      </c>
      <c r="B710" s="368" t="s">
        <v>19033</v>
      </c>
      <c r="C710" s="367" t="s">
        <v>17713</v>
      </c>
      <c r="D710" s="367" t="s">
        <v>17613</v>
      </c>
      <c r="E710" s="369">
        <v>570.54</v>
      </c>
    </row>
    <row r="711" spans="1:5" ht="153" x14ac:dyDescent="0.2">
      <c r="A711" s="367" t="s">
        <v>19034</v>
      </c>
      <c r="B711" s="368" t="s">
        <v>19035</v>
      </c>
      <c r="C711" s="367" t="s">
        <v>17713</v>
      </c>
      <c r="D711" s="367" t="s">
        <v>17613</v>
      </c>
      <c r="E711" s="369">
        <v>622.5</v>
      </c>
    </row>
    <row r="712" spans="1:5" ht="153" x14ac:dyDescent="0.2">
      <c r="A712" s="367" t="s">
        <v>19036</v>
      </c>
      <c r="B712" s="368" t="s">
        <v>19037</v>
      </c>
      <c r="C712" s="367" t="s">
        <v>17713</v>
      </c>
      <c r="D712" s="367" t="s">
        <v>17613</v>
      </c>
      <c r="E712" s="369">
        <v>640.80999999999995</v>
      </c>
    </row>
    <row r="713" spans="1:5" ht="153" x14ac:dyDescent="0.2">
      <c r="A713" s="367" t="s">
        <v>19038</v>
      </c>
      <c r="B713" s="368" t="s">
        <v>19039</v>
      </c>
      <c r="C713" s="367" t="s">
        <v>17713</v>
      </c>
      <c r="D713" s="367" t="s">
        <v>17613</v>
      </c>
      <c r="E713" s="369">
        <v>647.5</v>
      </c>
    </row>
    <row r="714" spans="1:5" ht="153" x14ac:dyDescent="0.2">
      <c r="A714" s="367" t="s">
        <v>19040</v>
      </c>
      <c r="B714" s="368" t="s">
        <v>19041</v>
      </c>
      <c r="C714" s="367" t="s">
        <v>17713</v>
      </c>
      <c r="D714" s="367" t="s">
        <v>17613</v>
      </c>
      <c r="E714" s="369">
        <v>695.05</v>
      </c>
    </row>
    <row r="715" spans="1:5" ht="153" x14ac:dyDescent="0.2">
      <c r="A715" s="367" t="s">
        <v>19042</v>
      </c>
      <c r="B715" s="368" t="s">
        <v>19043</v>
      </c>
      <c r="C715" s="367" t="s">
        <v>17713</v>
      </c>
      <c r="D715" s="367" t="s">
        <v>17613</v>
      </c>
      <c r="E715" s="369">
        <v>658.9</v>
      </c>
    </row>
    <row r="716" spans="1:5" ht="153" x14ac:dyDescent="0.2">
      <c r="A716" s="367" t="s">
        <v>19044</v>
      </c>
      <c r="B716" s="368" t="s">
        <v>19045</v>
      </c>
      <c r="C716" s="367" t="s">
        <v>17713</v>
      </c>
      <c r="D716" s="367" t="s">
        <v>17613</v>
      </c>
      <c r="E716" s="369">
        <v>685.4</v>
      </c>
    </row>
    <row r="717" spans="1:5" ht="36" x14ac:dyDescent="0.2">
      <c r="A717" s="367" t="s">
        <v>19046</v>
      </c>
      <c r="B717" s="368" t="s">
        <v>19047</v>
      </c>
      <c r="C717" s="367" t="s">
        <v>17713</v>
      </c>
      <c r="D717" s="367" t="s">
        <v>17613</v>
      </c>
      <c r="E717" s="369">
        <v>572.5</v>
      </c>
    </row>
    <row r="718" spans="1:5" ht="99" x14ac:dyDescent="0.2">
      <c r="A718" s="367" t="s">
        <v>19048</v>
      </c>
      <c r="B718" s="368" t="s">
        <v>19049</v>
      </c>
      <c r="C718" s="367" t="s">
        <v>17713</v>
      </c>
      <c r="D718" s="367" t="s">
        <v>17613</v>
      </c>
      <c r="E718" s="369">
        <v>779.95</v>
      </c>
    </row>
    <row r="719" spans="1:5" ht="171" x14ac:dyDescent="0.2">
      <c r="A719" s="367" t="s">
        <v>19050</v>
      </c>
      <c r="B719" s="368" t="s">
        <v>19051</v>
      </c>
      <c r="C719" s="367" t="s">
        <v>17713</v>
      </c>
      <c r="D719" s="367" t="s">
        <v>17613</v>
      </c>
      <c r="E719" s="369">
        <v>560</v>
      </c>
    </row>
    <row r="720" spans="1:5" ht="225" x14ac:dyDescent="0.2">
      <c r="A720" s="367" t="s">
        <v>19052</v>
      </c>
      <c r="B720" s="368" t="s">
        <v>19053</v>
      </c>
      <c r="C720" s="367" t="s">
        <v>17713</v>
      </c>
      <c r="D720" s="367" t="s">
        <v>17613</v>
      </c>
      <c r="E720" s="369">
        <v>438.89</v>
      </c>
    </row>
    <row r="721" spans="1:5" ht="225" x14ac:dyDescent="0.2">
      <c r="A721" s="367" t="s">
        <v>19054</v>
      </c>
      <c r="B721" s="368" t="s">
        <v>19055</v>
      </c>
      <c r="C721" s="367" t="s">
        <v>17713</v>
      </c>
      <c r="D721" s="367" t="s">
        <v>17613</v>
      </c>
      <c r="E721" s="369">
        <v>438.89</v>
      </c>
    </row>
    <row r="722" spans="1:5" ht="225" x14ac:dyDescent="0.2">
      <c r="A722" s="367" t="s">
        <v>19056</v>
      </c>
      <c r="B722" s="368" t="s">
        <v>19057</v>
      </c>
      <c r="C722" s="367" t="s">
        <v>17713</v>
      </c>
      <c r="D722" s="367" t="s">
        <v>17613</v>
      </c>
      <c r="E722" s="369">
        <v>435</v>
      </c>
    </row>
    <row r="723" spans="1:5" ht="225" x14ac:dyDescent="0.2">
      <c r="A723" s="367" t="s">
        <v>19058</v>
      </c>
      <c r="B723" s="368" t="s">
        <v>19059</v>
      </c>
      <c r="C723" s="367" t="s">
        <v>17713</v>
      </c>
      <c r="D723" s="367" t="s">
        <v>17613</v>
      </c>
      <c r="E723" s="369">
        <v>546.30999999999995</v>
      </c>
    </row>
    <row r="724" spans="1:5" ht="225" x14ac:dyDescent="0.2">
      <c r="A724" s="367" t="s">
        <v>19060</v>
      </c>
      <c r="B724" s="368" t="s">
        <v>19061</v>
      </c>
      <c r="C724" s="367" t="s">
        <v>17713</v>
      </c>
      <c r="D724" s="367" t="s">
        <v>17613</v>
      </c>
      <c r="E724" s="369">
        <v>460</v>
      </c>
    </row>
    <row r="725" spans="1:5" ht="225" x14ac:dyDescent="0.2">
      <c r="A725" s="367" t="s">
        <v>19062</v>
      </c>
      <c r="B725" s="368" t="s">
        <v>19063</v>
      </c>
      <c r="C725" s="367" t="s">
        <v>17713</v>
      </c>
      <c r="D725" s="367" t="s">
        <v>17613</v>
      </c>
      <c r="E725" s="369">
        <v>504.5</v>
      </c>
    </row>
    <row r="726" spans="1:5" ht="225" x14ac:dyDescent="0.2">
      <c r="A726" s="367" t="s">
        <v>19064</v>
      </c>
      <c r="B726" s="368" t="s">
        <v>19065</v>
      </c>
      <c r="C726" s="367" t="s">
        <v>17713</v>
      </c>
      <c r="D726" s="367" t="s">
        <v>17613</v>
      </c>
      <c r="E726" s="369">
        <v>519</v>
      </c>
    </row>
    <row r="727" spans="1:5" ht="225" x14ac:dyDescent="0.2">
      <c r="A727" s="367" t="s">
        <v>19066</v>
      </c>
      <c r="B727" s="368" t="s">
        <v>19067</v>
      </c>
      <c r="C727" s="367" t="s">
        <v>17713</v>
      </c>
      <c r="D727" s="367" t="s">
        <v>17613</v>
      </c>
      <c r="E727" s="369">
        <v>533.16</v>
      </c>
    </row>
    <row r="728" spans="1:5" ht="225" x14ac:dyDescent="0.2">
      <c r="A728" s="367" t="s">
        <v>19068</v>
      </c>
      <c r="B728" s="368" t="s">
        <v>19069</v>
      </c>
      <c r="C728" s="367" t="s">
        <v>17713</v>
      </c>
      <c r="D728" s="367" t="s">
        <v>17613</v>
      </c>
      <c r="E728" s="369">
        <v>535</v>
      </c>
    </row>
    <row r="729" spans="1:5" ht="225" x14ac:dyDescent="0.2">
      <c r="A729" s="367" t="s">
        <v>19070</v>
      </c>
      <c r="B729" s="368" t="s">
        <v>19071</v>
      </c>
      <c r="C729" s="367" t="s">
        <v>17713</v>
      </c>
      <c r="D729" s="367" t="s">
        <v>17613</v>
      </c>
      <c r="E729" s="369">
        <v>568.54</v>
      </c>
    </row>
    <row r="730" spans="1:5" ht="225" x14ac:dyDescent="0.2">
      <c r="A730" s="367" t="s">
        <v>19072</v>
      </c>
      <c r="B730" s="368" t="s">
        <v>19073</v>
      </c>
      <c r="C730" s="367" t="s">
        <v>17713</v>
      </c>
      <c r="D730" s="367" t="s">
        <v>17613</v>
      </c>
      <c r="E730" s="369">
        <v>596.69000000000005</v>
      </c>
    </row>
    <row r="731" spans="1:5" ht="135" x14ac:dyDescent="0.2">
      <c r="A731" s="367" t="s">
        <v>19074</v>
      </c>
      <c r="B731" s="368" t="s">
        <v>19075</v>
      </c>
      <c r="C731" s="367" t="s">
        <v>17713</v>
      </c>
      <c r="D731" s="367" t="s">
        <v>17613</v>
      </c>
      <c r="E731" s="369">
        <v>494.51</v>
      </c>
    </row>
    <row r="732" spans="1:5" ht="135" x14ac:dyDescent="0.2">
      <c r="A732" s="367" t="s">
        <v>19076</v>
      </c>
      <c r="B732" s="368" t="s">
        <v>19077</v>
      </c>
      <c r="C732" s="367" t="s">
        <v>17713</v>
      </c>
      <c r="D732" s="367" t="s">
        <v>17613</v>
      </c>
      <c r="E732" s="369">
        <v>812.04</v>
      </c>
    </row>
    <row r="733" spans="1:5" ht="45" x14ac:dyDescent="0.2">
      <c r="A733" s="367" t="s">
        <v>19078</v>
      </c>
      <c r="B733" s="368" t="s">
        <v>19079</v>
      </c>
      <c r="C733" s="367" t="s">
        <v>265</v>
      </c>
      <c r="D733" s="367" t="s">
        <v>17613</v>
      </c>
      <c r="E733" s="369">
        <v>9.4499999999999993</v>
      </c>
    </row>
    <row r="734" spans="1:5" ht="126" x14ac:dyDescent="0.2">
      <c r="A734" s="367" t="s">
        <v>19080</v>
      </c>
      <c r="B734" s="368" t="s">
        <v>19081</v>
      </c>
      <c r="C734" s="367" t="s">
        <v>231</v>
      </c>
      <c r="D734" s="367" t="s">
        <v>17613</v>
      </c>
      <c r="E734" s="369">
        <v>7.6</v>
      </c>
    </row>
    <row r="735" spans="1:5" ht="126" x14ac:dyDescent="0.2">
      <c r="A735" s="367" t="s">
        <v>19082</v>
      </c>
      <c r="B735" s="368" t="s">
        <v>19083</v>
      </c>
      <c r="C735" s="367" t="s">
        <v>231</v>
      </c>
      <c r="D735" s="367" t="s">
        <v>17613</v>
      </c>
      <c r="E735" s="369">
        <v>6.76</v>
      </c>
    </row>
    <row r="736" spans="1:5" ht="126" x14ac:dyDescent="0.2">
      <c r="A736" s="367" t="s">
        <v>19084</v>
      </c>
      <c r="B736" s="368" t="s">
        <v>19085</v>
      </c>
      <c r="C736" s="367" t="s">
        <v>231</v>
      </c>
      <c r="D736" s="367" t="s">
        <v>17613</v>
      </c>
      <c r="E736" s="369">
        <v>7.46</v>
      </c>
    </row>
    <row r="737" spans="1:5" ht="117" x14ac:dyDescent="0.2">
      <c r="A737" s="367" t="s">
        <v>19086</v>
      </c>
      <c r="B737" s="368" t="s">
        <v>19087</v>
      </c>
      <c r="C737" s="367" t="s">
        <v>231</v>
      </c>
      <c r="D737" s="367" t="s">
        <v>17613</v>
      </c>
      <c r="E737" s="369">
        <v>9.59</v>
      </c>
    </row>
    <row r="738" spans="1:5" ht="117" x14ac:dyDescent="0.2">
      <c r="A738" s="367" t="s">
        <v>19088</v>
      </c>
      <c r="B738" s="368" t="s">
        <v>19089</v>
      </c>
      <c r="C738" s="367" t="s">
        <v>231</v>
      </c>
      <c r="D738" s="367" t="s">
        <v>17613</v>
      </c>
      <c r="E738" s="369">
        <v>11.43</v>
      </c>
    </row>
    <row r="739" spans="1:5" ht="117" x14ac:dyDescent="0.2">
      <c r="A739" s="367" t="s">
        <v>19090</v>
      </c>
      <c r="B739" s="368" t="s">
        <v>19091</v>
      </c>
      <c r="C739" s="367" t="s">
        <v>231</v>
      </c>
      <c r="D739" s="367" t="s">
        <v>17613</v>
      </c>
      <c r="E739" s="369">
        <v>9.59</v>
      </c>
    </row>
    <row r="740" spans="1:5" ht="117" x14ac:dyDescent="0.2">
      <c r="A740" s="367" t="s">
        <v>19092</v>
      </c>
      <c r="B740" s="368" t="s">
        <v>19093</v>
      </c>
      <c r="C740" s="367" t="s">
        <v>231</v>
      </c>
      <c r="D740" s="367" t="s">
        <v>17613</v>
      </c>
      <c r="E740" s="369">
        <v>10.86</v>
      </c>
    </row>
    <row r="741" spans="1:5" ht="117" x14ac:dyDescent="0.2">
      <c r="A741" s="367" t="s">
        <v>19094</v>
      </c>
      <c r="B741" s="368" t="s">
        <v>19095</v>
      </c>
      <c r="C741" s="367" t="s">
        <v>231</v>
      </c>
      <c r="D741" s="367" t="s">
        <v>17613</v>
      </c>
      <c r="E741" s="369">
        <v>10.84</v>
      </c>
    </row>
    <row r="742" spans="1:5" ht="117" x14ac:dyDescent="0.2">
      <c r="A742" s="367" t="s">
        <v>19096</v>
      </c>
      <c r="B742" s="368" t="s">
        <v>19097</v>
      </c>
      <c r="C742" s="367" t="s">
        <v>231</v>
      </c>
      <c r="D742" s="367" t="s">
        <v>17613</v>
      </c>
      <c r="E742" s="369">
        <v>11.64</v>
      </c>
    </row>
    <row r="743" spans="1:5" ht="117" x14ac:dyDescent="0.2">
      <c r="A743" s="367" t="s">
        <v>19098</v>
      </c>
      <c r="B743" s="368" t="s">
        <v>19099</v>
      </c>
      <c r="C743" s="367" t="s">
        <v>231</v>
      </c>
      <c r="D743" s="367" t="s">
        <v>17613</v>
      </c>
      <c r="E743" s="369">
        <v>144.29</v>
      </c>
    </row>
    <row r="744" spans="1:5" ht="153" x14ac:dyDescent="0.2">
      <c r="A744" s="367" t="s">
        <v>19100</v>
      </c>
      <c r="B744" s="368" t="s">
        <v>19101</v>
      </c>
      <c r="C744" s="367" t="s">
        <v>231</v>
      </c>
      <c r="D744" s="367" t="s">
        <v>17613</v>
      </c>
      <c r="E744" s="369">
        <v>22.64</v>
      </c>
    </row>
    <row r="745" spans="1:5" ht="153" x14ac:dyDescent="0.2">
      <c r="A745" s="367" t="s">
        <v>19102</v>
      </c>
      <c r="B745" s="368" t="s">
        <v>19103</v>
      </c>
      <c r="C745" s="367" t="s">
        <v>231</v>
      </c>
      <c r="D745" s="367" t="s">
        <v>17613</v>
      </c>
      <c r="E745" s="369">
        <v>71.91</v>
      </c>
    </row>
    <row r="746" spans="1:5" ht="117" x14ac:dyDescent="0.2">
      <c r="A746" s="367" t="s">
        <v>19104</v>
      </c>
      <c r="B746" s="368" t="s">
        <v>19105</v>
      </c>
      <c r="C746" s="367" t="s">
        <v>231</v>
      </c>
      <c r="D746" s="367" t="s">
        <v>17613</v>
      </c>
      <c r="E746" s="369">
        <v>16.829999999999998</v>
      </c>
    </row>
    <row r="747" spans="1:5" ht="36" x14ac:dyDescent="0.2">
      <c r="A747" s="367" t="s">
        <v>19106</v>
      </c>
      <c r="B747" s="368" t="s">
        <v>19107</v>
      </c>
      <c r="C747" s="367" t="s">
        <v>231</v>
      </c>
      <c r="D747" s="367" t="s">
        <v>17613</v>
      </c>
      <c r="E747" s="369">
        <v>43.59</v>
      </c>
    </row>
    <row r="748" spans="1:5" ht="81" x14ac:dyDescent="0.2">
      <c r="A748" s="367" t="s">
        <v>19108</v>
      </c>
      <c r="B748" s="368" t="s">
        <v>19109</v>
      </c>
      <c r="C748" s="367" t="s">
        <v>17988</v>
      </c>
      <c r="D748" s="367" t="s">
        <v>17613</v>
      </c>
      <c r="E748" s="369">
        <v>153.99</v>
      </c>
    </row>
    <row r="749" spans="1:5" ht="99" x14ac:dyDescent="0.2">
      <c r="A749" s="367" t="s">
        <v>19110</v>
      </c>
      <c r="B749" s="368" t="s">
        <v>19111</v>
      </c>
      <c r="C749" s="367" t="s">
        <v>231</v>
      </c>
      <c r="D749" s="367" t="s">
        <v>17613</v>
      </c>
      <c r="E749" s="369">
        <v>73.599999999999994</v>
      </c>
    </row>
    <row r="750" spans="1:5" ht="81" x14ac:dyDescent="0.2">
      <c r="A750" s="367" t="s">
        <v>19112</v>
      </c>
      <c r="B750" s="368" t="s">
        <v>19113</v>
      </c>
      <c r="C750" s="367" t="s">
        <v>231</v>
      </c>
      <c r="D750" s="367" t="s">
        <v>17613</v>
      </c>
      <c r="E750" s="369">
        <v>400.4</v>
      </c>
    </row>
    <row r="751" spans="1:5" ht="81" x14ac:dyDescent="0.2">
      <c r="A751" s="367" t="s">
        <v>19114</v>
      </c>
      <c r="B751" s="368" t="s">
        <v>19115</v>
      </c>
      <c r="C751" s="367" t="s">
        <v>231</v>
      </c>
      <c r="D751" s="367" t="s">
        <v>17613</v>
      </c>
      <c r="E751" s="369">
        <v>890.5</v>
      </c>
    </row>
    <row r="752" spans="1:5" ht="81" x14ac:dyDescent="0.2">
      <c r="A752" s="367" t="s">
        <v>19116</v>
      </c>
      <c r="B752" s="368" t="s">
        <v>19117</v>
      </c>
      <c r="C752" s="367" t="s">
        <v>231</v>
      </c>
      <c r="D752" s="367" t="s">
        <v>17613</v>
      </c>
      <c r="E752" s="369">
        <v>3797.3</v>
      </c>
    </row>
    <row r="753" spans="1:5" ht="45" x14ac:dyDescent="0.2">
      <c r="A753" s="367" t="s">
        <v>19118</v>
      </c>
      <c r="B753" s="368" t="s">
        <v>19119</v>
      </c>
      <c r="C753" s="367" t="s">
        <v>231</v>
      </c>
      <c r="D753" s="367" t="s">
        <v>17613</v>
      </c>
      <c r="E753" s="369">
        <v>41.36</v>
      </c>
    </row>
    <row r="754" spans="1:5" ht="234" x14ac:dyDescent="0.2">
      <c r="A754" s="367" t="s">
        <v>19120</v>
      </c>
      <c r="B754" s="368" t="s">
        <v>19121</v>
      </c>
      <c r="C754" s="367" t="s">
        <v>231</v>
      </c>
      <c r="D754" s="367" t="s">
        <v>17613</v>
      </c>
      <c r="E754" s="369">
        <v>69.86</v>
      </c>
    </row>
    <row r="755" spans="1:5" ht="45" x14ac:dyDescent="0.2">
      <c r="A755" s="367" t="s">
        <v>19122</v>
      </c>
      <c r="B755" s="368" t="s">
        <v>19123</v>
      </c>
      <c r="C755" s="367" t="s">
        <v>231</v>
      </c>
      <c r="D755" s="367" t="s">
        <v>17613</v>
      </c>
      <c r="E755" s="369">
        <v>144.11000000000001</v>
      </c>
    </row>
    <row r="756" spans="1:5" ht="45" x14ac:dyDescent="0.2">
      <c r="A756" s="367" t="s">
        <v>19124</v>
      </c>
      <c r="B756" s="368" t="s">
        <v>19125</v>
      </c>
      <c r="C756" s="367" t="s">
        <v>231</v>
      </c>
      <c r="D756" s="367" t="s">
        <v>17613</v>
      </c>
      <c r="E756" s="369">
        <v>30.09</v>
      </c>
    </row>
    <row r="757" spans="1:5" ht="45" x14ac:dyDescent="0.2">
      <c r="A757" s="367" t="s">
        <v>19126</v>
      </c>
      <c r="B757" s="368" t="s">
        <v>19127</v>
      </c>
      <c r="C757" s="367" t="s">
        <v>231</v>
      </c>
      <c r="D757" s="367" t="s">
        <v>17613</v>
      </c>
      <c r="E757" s="369">
        <v>50.3</v>
      </c>
    </row>
    <row r="758" spans="1:5" ht="45" x14ac:dyDescent="0.2">
      <c r="A758" s="367" t="s">
        <v>19128</v>
      </c>
      <c r="B758" s="368" t="s">
        <v>19129</v>
      </c>
      <c r="C758" s="367" t="s">
        <v>231</v>
      </c>
      <c r="D758" s="367" t="s">
        <v>17613</v>
      </c>
      <c r="E758" s="369">
        <v>4.79</v>
      </c>
    </row>
    <row r="759" spans="1:5" ht="63" x14ac:dyDescent="0.2">
      <c r="A759" s="367" t="s">
        <v>19130</v>
      </c>
      <c r="B759" s="368" t="s">
        <v>19131</v>
      </c>
      <c r="C759" s="367" t="s">
        <v>231</v>
      </c>
      <c r="D759" s="367" t="s">
        <v>17613</v>
      </c>
      <c r="E759" s="369">
        <v>10.29</v>
      </c>
    </row>
    <row r="760" spans="1:5" ht="72" x14ac:dyDescent="0.2">
      <c r="A760" s="367" t="s">
        <v>19132</v>
      </c>
      <c r="B760" s="368" t="s">
        <v>19133</v>
      </c>
      <c r="C760" s="367" t="s">
        <v>231</v>
      </c>
      <c r="D760" s="367" t="s">
        <v>17613</v>
      </c>
      <c r="E760" s="369">
        <v>6.48</v>
      </c>
    </row>
    <row r="761" spans="1:5" ht="63" x14ac:dyDescent="0.2">
      <c r="A761" s="367" t="s">
        <v>19134</v>
      </c>
      <c r="B761" s="368" t="s">
        <v>19135</v>
      </c>
      <c r="C761" s="367" t="s">
        <v>231</v>
      </c>
      <c r="D761" s="367" t="s">
        <v>17613</v>
      </c>
      <c r="E761" s="369">
        <v>50.23</v>
      </c>
    </row>
    <row r="762" spans="1:5" ht="225" x14ac:dyDescent="0.2">
      <c r="A762" s="367" t="s">
        <v>19136</v>
      </c>
      <c r="B762" s="368" t="s">
        <v>19137</v>
      </c>
      <c r="C762" s="367" t="s">
        <v>231</v>
      </c>
      <c r="D762" s="367" t="s">
        <v>17613</v>
      </c>
      <c r="E762" s="369">
        <v>9.76</v>
      </c>
    </row>
    <row r="763" spans="1:5" ht="225" x14ac:dyDescent="0.2">
      <c r="A763" s="367" t="s">
        <v>19138</v>
      </c>
      <c r="B763" s="368" t="s">
        <v>19139</v>
      </c>
      <c r="C763" s="367" t="s">
        <v>231</v>
      </c>
      <c r="D763" s="367" t="s">
        <v>17613</v>
      </c>
      <c r="E763" s="369">
        <v>7.01</v>
      </c>
    </row>
    <row r="764" spans="1:5" ht="225" x14ac:dyDescent="0.2">
      <c r="A764" s="367" t="s">
        <v>19140</v>
      </c>
      <c r="B764" s="368" t="s">
        <v>19141</v>
      </c>
      <c r="C764" s="367" t="s">
        <v>231</v>
      </c>
      <c r="D764" s="367" t="s">
        <v>17613</v>
      </c>
      <c r="E764" s="369">
        <v>6.88</v>
      </c>
    </row>
    <row r="765" spans="1:5" ht="225" x14ac:dyDescent="0.2">
      <c r="A765" s="367" t="s">
        <v>19142</v>
      </c>
      <c r="B765" s="368" t="s">
        <v>19143</v>
      </c>
      <c r="C765" s="367" t="s">
        <v>231</v>
      </c>
      <c r="D765" s="367" t="s">
        <v>17613</v>
      </c>
      <c r="E765" s="369">
        <v>10.65</v>
      </c>
    </row>
    <row r="766" spans="1:5" ht="225" x14ac:dyDescent="0.2">
      <c r="A766" s="367" t="s">
        <v>19144</v>
      </c>
      <c r="B766" s="368" t="s">
        <v>19145</v>
      </c>
      <c r="C766" s="367" t="s">
        <v>231</v>
      </c>
      <c r="D766" s="367" t="s">
        <v>17613</v>
      </c>
      <c r="E766" s="369">
        <v>6.07</v>
      </c>
    </row>
    <row r="767" spans="1:5" ht="225" x14ac:dyDescent="0.2">
      <c r="A767" s="367" t="s">
        <v>19146</v>
      </c>
      <c r="B767" s="368" t="s">
        <v>19147</v>
      </c>
      <c r="C767" s="367" t="s">
        <v>231</v>
      </c>
      <c r="D767" s="367" t="s">
        <v>17613</v>
      </c>
      <c r="E767" s="369">
        <v>6.16</v>
      </c>
    </row>
    <row r="768" spans="1:5" ht="225" x14ac:dyDescent="0.2">
      <c r="A768" s="367" t="s">
        <v>19148</v>
      </c>
      <c r="B768" s="368" t="s">
        <v>19149</v>
      </c>
      <c r="C768" s="367" t="s">
        <v>231</v>
      </c>
      <c r="D768" s="367" t="s">
        <v>17613</v>
      </c>
      <c r="E768" s="369">
        <v>6.2</v>
      </c>
    </row>
    <row r="769" spans="1:5" ht="225" x14ac:dyDescent="0.2">
      <c r="A769" s="367" t="s">
        <v>19150</v>
      </c>
      <c r="B769" s="368" t="s">
        <v>19151</v>
      </c>
      <c r="C769" s="367" t="s">
        <v>231</v>
      </c>
      <c r="D769" s="367" t="s">
        <v>17613</v>
      </c>
      <c r="E769" s="369">
        <v>8.8699999999999992</v>
      </c>
    </row>
    <row r="770" spans="1:5" ht="225" x14ac:dyDescent="0.2">
      <c r="A770" s="367" t="s">
        <v>19152</v>
      </c>
      <c r="B770" s="368" t="s">
        <v>19153</v>
      </c>
      <c r="C770" s="367" t="s">
        <v>231</v>
      </c>
      <c r="D770" s="367" t="s">
        <v>17613</v>
      </c>
      <c r="E770" s="369">
        <v>6.48</v>
      </c>
    </row>
    <row r="771" spans="1:5" ht="225" x14ac:dyDescent="0.2">
      <c r="A771" s="367" t="s">
        <v>19154</v>
      </c>
      <c r="B771" s="368" t="s">
        <v>19155</v>
      </c>
      <c r="C771" s="367" t="s">
        <v>231</v>
      </c>
      <c r="D771" s="367" t="s">
        <v>17613</v>
      </c>
      <c r="E771" s="369">
        <v>6.48</v>
      </c>
    </row>
    <row r="772" spans="1:5" ht="225" x14ac:dyDescent="0.2">
      <c r="A772" s="367" t="s">
        <v>19156</v>
      </c>
      <c r="B772" s="368" t="s">
        <v>19157</v>
      </c>
      <c r="C772" s="367" t="s">
        <v>231</v>
      </c>
      <c r="D772" s="367" t="s">
        <v>17613</v>
      </c>
      <c r="E772" s="369">
        <v>3.63</v>
      </c>
    </row>
    <row r="773" spans="1:5" ht="225" x14ac:dyDescent="0.2">
      <c r="A773" s="367" t="s">
        <v>19158</v>
      </c>
      <c r="B773" s="368" t="s">
        <v>19159</v>
      </c>
      <c r="C773" s="367" t="s">
        <v>231</v>
      </c>
      <c r="D773" s="367" t="s">
        <v>17613</v>
      </c>
      <c r="E773" s="369">
        <v>2.78</v>
      </c>
    </row>
    <row r="774" spans="1:5" ht="225" x14ac:dyDescent="0.2">
      <c r="A774" s="367" t="s">
        <v>19160</v>
      </c>
      <c r="B774" s="368" t="s">
        <v>19161</v>
      </c>
      <c r="C774" s="367" t="s">
        <v>231</v>
      </c>
      <c r="D774" s="367" t="s">
        <v>17613</v>
      </c>
      <c r="E774" s="369">
        <v>10.45</v>
      </c>
    </row>
    <row r="775" spans="1:5" ht="225" x14ac:dyDescent="0.2">
      <c r="A775" s="367" t="s">
        <v>19162</v>
      </c>
      <c r="B775" s="368" t="s">
        <v>19163</v>
      </c>
      <c r="C775" s="367" t="s">
        <v>231</v>
      </c>
      <c r="D775" s="367" t="s">
        <v>17613</v>
      </c>
      <c r="E775" s="369">
        <v>17.46</v>
      </c>
    </row>
    <row r="776" spans="1:5" ht="45" x14ac:dyDescent="0.2">
      <c r="A776" s="367" t="s">
        <v>19164</v>
      </c>
      <c r="B776" s="368" t="s">
        <v>19165</v>
      </c>
      <c r="C776" s="367" t="s">
        <v>231</v>
      </c>
      <c r="D776" s="367" t="s">
        <v>17613</v>
      </c>
      <c r="E776" s="369">
        <v>1.66</v>
      </c>
    </row>
    <row r="777" spans="1:5" ht="81" x14ac:dyDescent="0.2">
      <c r="A777" s="367" t="s">
        <v>19166</v>
      </c>
      <c r="B777" s="368" t="s">
        <v>19167</v>
      </c>
      <c r="C777" s="367" t="s">
        <v>231</v>
      </c>
      <c r="D777" s="367" t="s">
        <v>17613</v>
      </c>
      <c r="E777" s="369">
        <v>4.2</v>
      </c>
    </row>
    <row r="778" spans="1:5" ht="45" x14ac:dyDescent="0.2">
      <c r="A778" s="367" t="s">
        <v>19168</v>
      </c>
      <c r="B778" s="368" t="s">
        <v>19169</v>
      </c>
      <c r="C778" s="367" t="s">
        <v>231</v>
      </c>
      <c r="D778" s="367" t="s">
        <v>17613</v>
      </c>
      <c r="E778" s="369">
        <v>6.19</v>
      </c>
    </row>
    <row r="779" spans="1:5" ht="45" x14ac:dyDescent="0.2">
      <c r="A779" s="367" t="s">
        <v>19170</v>
      </c>
      <c r="B779" s="368" t="s">
        <v>19171</v>
      </c>
      <c r="C779" s="367" t="s">
        <v>231</v>
      </c>
      <c r="D779" s="367" t="s">
        <v>17613</v>
      </c>
      <c r="E779" s="369">
        <v>8.7200000000000006</v>
      </c>
    </row>
    <row r="780" spans="1:5" ht="108" x14ac:dyDescent="0.2">
      <c r="A780" s="367" t="s">
        <v>19172</v>
      </c>
      <c r="B780" s="368" t="s">
        <v>19173</v>
      </c>
      <c r="C780" s="367" t="s">
        <v>231</v>
      </c>
      <c r="D780" s="367" t="s">
        <v>17613</v>
      </c>
      <c r="E780" s="369">
        <v>47</v>
      </c>
    </row>
    <row r="781" spans="1:5" ht="108" x14ac:dyDescent="0.2">
      <c r="A781" s="367" t="s">
        <v>19174</v>
      </c>
      <c r="B781" s="368" t="s">
        <v>19175</v>
      </c>
      <c r="C781" s="367" t="s">
        <v>231</v>
      </c>
      <c r="D781" s="367" t="s">
        <v>17613</v>
      </c>
      <c r="E781" s="369">
        <v>112</v>
      </c>
    </row>
    <row r="782" spans="1:5" ht="108" x14ac:dyDescent="0.2">
      <c r="A782" s="367" t="s">
        <v>19176</v>
      </c>
      <c r="B782" s="368" t="s">
        <v>19177</v>
      </c>
      <c r="C782" s="367" t="s">
        <v>231</v>
      </c>
      <c r="D782" s="367" t="s">
        <v>17613</v>
      </c>
      <c r="E782" s="369">
        <v>112</v>
      </c>
    </row>
    <row r="783" spans="1:5" ht="126" x14ac:dyDescent="0.2">
      <c r="A783" s="367" t="s">
        <v>19178</v>
      </c>
      <c r="B783" s="368" t="s">
        <v>19179</v>
      </c>
      <c r="C783" s="367" t="s">
        <v>231</v>
      </c>
      <c r="D783" s="367" t="s">
        <v>17613</v>
      </c>
      <c r="E783" s="369">
        <v>357</v>
      </c>
    </row>
    <row r="784" spans="1:5" ht="36" x14ac:dyDescent="0.2">
      <c r="A784" s="367" t="s">
        <v>19180</v>
      </c>
      <c r="B784" s="368" t="s">
        <v>19181</v>
      </c>
      <c r="C784" s="367" t="s">
        <v>231</v>
      </c>
      <c r="D784" s="367" t="s">
        <v>17613</v>
      </c>
      <c r="E784" s="369">
        <v>5.35</v>
      </c>
    </row>
    <row r="785" spans="1:5" ht="117" x14ac:dyDescent="0.2">
      <c r="A785" s="367" t="s">
        <v>19182</v>
      </c>
      <c r="B785" s="368" t="s">
        <v>19183</v>
      </c>
      <c r="C785" s="367" t="s">
        <v>231</v>
      </c>
      <c r="D785" s="367" t="s">
        <v>17613</v>
      </c>
      <c r="E785" s="369">
        <v>1.57</v>
      </c>
    </row>
    <row r="786" spans="1:5" ht="36" x14ac:dyDescent="0.2">
      <c r="A786" s="367" t="s">
        <v>19184</v>
      </c>
      <c r="B786" s="368" t="s">
        <v>19185</v>
      </c>
      <c r="C786" s="367" t="s">
        <v>231</v>
      </c>
      <c r="D786" s="367" t="s">
        <v>17613</v>
      </c>
      <c r="E786" s="369">
        <v>11</v>
      </c>
    </row>
    <row r="787" spans="1:5" ht="45" x14ac:dyDescent="0.2">
      <c r="A787" s="367" t="s">
        <v>19186</v>
      </c>
      <c r="B787" s="368" t="s">
        <v>19187</v>
      </c>
      <c r="C787" s="367" t="s">
        <v>231</v>
      </c>
      <c r="D787" s="367" t="s">
        <v>17613</v>
      </c>
      <c r="E787" s="369">
        <v>11.9</v>
      </c>
    </row>
    <row r="788" spans="1:5" ht="54" x14ac:dyDescent="0.2">
      <c r="A788" s="367" t="s">
        <v>19188</v>
      </c>
      <c r="B788" s="368" t="s">
        <v>19189</v>
      </c>
      <c r="C788" s="367" t="s">
        <v>231</v>
      </c>
      <c r="D788" s="367" t="s">
        <v>17613</v>
      </c>
      <c r="E788" s="369">
        <v>0.75</v>
      </c>
    </row>
    <row r="789" spans="1:5" ht="63" x14ac:dyDescent="0.2">
      <c r="A789" s="367" t="s">
        <v>19190</v>
      </c>
      <c r="B789" s="368" t="s">
        <v>19191</v>
      </c>
      <c r="C789" s="367" t="s">
        <v>2693</v>
      </c>
      <c r="D789" s="367" t="s">
        <v>17613</v>
      </c>
      <c r="E789" s="369">
        <v>631.79999999999995</v>
      </c>
    </row>
    <row r="790" spans="1:5" ht="63" x14ac:dyDescent="0.2">
      <c r="A790" s="367" t="s">
        <v>19192</v>
      </c>
      <c r="B790" s="368" t="s">
        <v>19193</v>
      </c>
      <c r="C790" s="367" t="s">
        <v>2693</v>
      </c>
      <c r="D790" s="367" t="s">
        <v>17613</v>
      </c>
      <c r="E790" s="369">
        <v>1272.5</v>
      </c>
    </row>
    <row r="791" spans="1:5" ht="27" x14ac:dyDescent="0.2">
      <c r="A791" s="367" t="s">
        <v>19194</v>
      </c>
      <c r="B791" s="368" t="s">
        <v>19195</v>
      </c>
      <c r="C791" s="367" t="s">
        <v>231</v>
      </c>
      <c r="D791" s="367" t="s">
        <v>17613</v>
      </c>
      <c r="E791" s="369">
        <v>47.03</v>
      </c>
    </row>
    <row r="792" spans="1:5" ht="252" x14ac:dyDescent="0.2">
      <c r="A792" s="367" t="s">
        <v>19196</v>
      </c>
      <c r="B792" s="368" t="s">
        <v>19197</v>
      </c>
      <c r="C792" s="367" t="s">
        <v>231</v>
      </c>
      <c r="D792" s="367" t="s">
        <v>17613</v>
      </c>
      <c r="E792" s="369">
        <v>759.99</v>
      </c>
    </row>
    <row r="793" spans="1:5" ht="99" x14ac:dyDescent="0.2">
      <c r="A793" s="367" t="s">
        <v>19198</v>
      </c>
      <c r="B793" s="368" t="s">
        <v>19199</v>
      </c>
      <c r="C793" s="367" t="s">
        <v>231</v>
      </c>
      <c r="D793" s="367" t="s">
        <v>17613</v>
      </c>
      <c r="E793" s="369">
        <v>92.3</v>
      </c>
    </row>
    <row r="794" spans="1:5" ht="81" x14ac:dyDescent="0.2">
      <c r="A794" s="367" t="s">
        <v>19200</v>
      </c>
      <c r="B794" s="368" t="s">
        <v>19201</v>
      </c>
      <c r="C794" s="367" t="s">
        <v>231</v>
      </c>
      <c r="D794" s="367" t="s">
        <v>17613</v>
      </c>
      <c r="E794" s="369">
        <v>213</v>
      </c>
    </row>
    <row r="795" spans="1:5" ht="81" x14ac:dyDescent="0.2">
      <c r="A795" s="367" t="s">
        <v>19202</v>
      </c>
      <c r="B795" s="368" t="s">
        <v>19203</v>
      </c>
      <c r="C795" s="367" t="s">
        <v>231</v>
      </c>
      <c r="D795" s="367" t="s">
        <v>17613</v>
      </c>
      <c r="E795" s="369">
        <v>313.2</v>
      </c>
    </row>
    <row r="796" spans="1:5" ht="99" x14ac:dyDescent="0.2">
      <c r="A796" s="367" t="s">
        <v>19204</v>
      </c>
      <c r="B796" s="368" t="s">
        <v>19205</v>
      </c>
      <c r="C796" s="367" t="s">
        <v>231</v>
      </c>
      <c r="D796" s="367" t="s">
        <v>17613</v>
      </c>
      <c r="E796" s="369">
        <v>486</v>
      </c>
    </row>
    <row r="797" spans="1:5" ht="81" x14ac:dyDescent="0.2">
      <c r="A797" s="367" t="s">
        <v>19206</v>
      </c>
      <c r="B797" s="368" t="s">
        <v>19207</v>
      </c>
      <c r="C797" s="367" t="s">
        <v>231</v>
      </c>
      <c r="D797" s="367" t="s">
        <v>17613</v>
      </c>
      <c r="E797" s="369">
        <v>834.84</v>
      </c>
    </row>
    <row r="798" spans="1:5" ht="108" x14ac:dyDescent="0.2">
      <c r="A798" s="367" t="s">
        <v>19208</v>
      </c>
      <c r="B798" s="368" t="s">
        <v>19209</v>
      </c>
      <c r="C798" s="367" t="s">
        <v>231</v>
      </c>
      <c r="D798" s="367" t="s">
        <v>17613</v>
      </c>
      <c r="E798" s="369">
        <v>1240.92</v>
      </c>
    </row>
    <row r="799" spans="1:5" ht="81" x14ac:dyDescent="0.2">
      <c r="A799" s="367" t="s">
        <v>19210</v>
      </c>
      <c r="B799" s="368" t="s">
        <v>19211</v>
      </c>
      <c r="C799" s="367" t="s">
        <v>231</v>
      </c>
      <c r="D799" s="367" t="s">
        <v>17613</v>
      </c>
      <c r="E799" s="369">
        <v>1312.2</v>
      </c>
    </row>
    <row r="800" spans="1:5" ht="108" x14ac:dyDescent="0.2">
      <c r="A800" s="367" t="s">
        <v>19212</v>
      </c>
      <c r="B800" s="368" t="s">
        <v>19213</v>
      </c>
      <c r="C800" s="367" t="s">
        <v>231</v>
      </c>
      <c r="D800" s="367" t="s">
        <v>17613</v>
      </c>
      <c r="E800" s="369">
        <v>2775.16</v>
      </c>
    </row>
    <row r="801" spans="1:5" ht="54" x14ac:dyDescent="0.2">
      <c r="A801" s="367" t="s">
        <v>19214</v>
      </c>
      <c r="B801" s="368" t="s">
        <v>19215</v>
      </c>
      <c r="C801" s="367" t="s">
        <v>231</v>
      </c>
      <c r="D801" s="367" t="s">
        <v>17613</v>
      </c>
      <c r="E801" s="369">
        <v>389.34</v>
      </c>
    </row>
    <row r="802" spans="1:5" ht="63" x14ac:dyDescent="0.2">
      <c r="A802" s="367" t="s">
        <v>19216</v>
      </c>
      <c r="B802" s="368" t="s">
        <v>19217</v>
      </c>
      <c r="C802" s="367" t="s">
        <v>231</v>
      </c>
      <c r="D802" s="367" t="s">
        <v>17613</v>
      </c>
      <c r="E802" s="369">
        <v>305.58</v>
      </c>
    </row>
    <row r="803" spans="1:5" ht="117" x14ac:dyDescent="0.2">
      <c r="A803" s="367" t="s">
        <v>19218</v>
      </c>
      <c r="B803" s="368" t="s">
        <v>19219</v>
      </c>
      <c r="C803" s="367" t="s">
        <v>231</v>
      </c>
      <c r="D803" s="367" t="s">
        <v>17613</v>
      </c>
      <c r="E803" s="369">
        <v>603.23</v>
      </c>
    </row>
    <row r="804" spans="1:5" ht="117" x14ac:dyDescent="0.2">
      <c r="A804" s="367" t="s">
        <v>19220</v>
      </c>
      <c r="B804" s="368" t="s">
        <v>19221</v>
      </c>
      <c r="C804" s="367" t="s">
        <v>231</v>
      </c>
      <c r="D804" s="367" t="s">
        <v>17613</v>
      </c>
      <c r="E804" s="369">
        <v>320.10000000000002</v>
      </c>
    </row>
    <row r="805" spans="1:5" ht="117" x14ac:dyDescent="0.2">
      <c r="A805" s="367" t="s">
        <v>19222</v>
      </c>
      <c r="B805" s="368" t="s">
        <v>19223</v>
      </c>
      <c r="C805" s="367" t="s">
        <v>231</v>
      </c>
      <c r="D805" s="367" t="s">
        <v>17613</v>
      </c>
      <c r="E805" s="369">
        <v>513.65</v>
      </c>
    </row>
    <row r="806" spans="1:5" ht="117" x14ac:dyDescent="0.2">
      <c r="A806" s="367" t="s">
        <v>19224</v>
      </c>
      <c r="B806" s="368" t="s">
        <v>19225</v>
      </c>
      <c r="C806" s="367" t="s">
        <v>231</v>
      </c>
      <c r="D806" s="367" t="s">
        <v>17613</v>
      </c>
      <c r="E806" s="369">
        <v>1021.9</v>
      </c>
    </row>
    <row r="807" spans="1:5" ht="117" x14ac:dyDescent="0.2">
      <c r="A807" s="367" t="s">
        <v>19226</v>
      </c>
      <c r="B807" s="368" t="s">
        <v>19227</v>
      </c>
      <c r="C807" s="367" t="s">
        <v>231</v>
      </c>
      <c r="D807" s="367" t="s">
        <v>17613</v>
      </c>
      <c r="E807" s="369">
        <v>1080.43</v>
      </c>
    </row>
    <row r="808" spans="1:5" ht="36" x14ac:dyDescent="0.2">
      <c r="A808" s="367" t="s">
        <v>19228</v>
      </c>
      <c r="B808" s="368" t="s">
        <v>19229</v>
      </c>
      <c r="C808" s="367" t="s">
        <v>231</v>
      </c>
      <c r="D808" s="367" t="s">
        <v>17613</v>
      </c>
      <c r="E808" s="369">
        <v>65.69</v>
      </c>
    </row>
    <row r="809" spans="1:5" ht="72" x14ac:dyDescent="0.2">
      <c r="A809" s="367" t="s">
        <v>19230</v>
      </c>
      <c r="B809" s="368" t="s">
        <v>19231</v>
      </c>
      <c r="C809" s="367" t="s">
        <v>231</v>
      </c>
      <c r="D809" s="367" t="s">
        <v>17613</v>
      </c>
      <c r="E809" s="369">
        <v>1785</v>
      </c>
    </row>
    <row r="810" spans="1:5" ht="72" x14ac:dyDescent="0.2">
      <c r="A810" s="367" t="s">
        <v>19232</v>
      </c>
      <c r="B810" s="368" t="s">
        <v>19233</v>
      </c>
      <c r="C810" s="367" t="s">
        <v>231</v>
      </c>
      <c r="D810" s="367" t="s">
        <v>17613</v>
      </c>
      <c r="E810" s="369">
        <v>415</v>
      </c>
    </row>
    <row r="811" spans="1:5" ht="27" x14ac:dyDescent="0.2">
      <c r="A811" s="367" t="s">
        <v>19234</v>
      </c>
      <c r="B811" s="368" t="s">
        <v>19235</v>
      </c>
      <c r="C811" s="367" t="s">
        <v>231</v>
      </c>
      <c r="D811" s="367" t="s">
        <v>17613</v>
      </c>
      <c r="E811" s="369">
        <v>44.25</v>
      </c>
    </row>
    <row r="812" spans="1:5" ht="99" x14ac:dyDescent="0.2">
      <c r="A812" s="367" t="s">
        <v>19236</v>
      </c>
      <c r="B812" s="368" t="s">
        <v>19237</v>
      </c>
      <c r="C812" s="367" t="s">
        <v>231</v>
      </c>
      <c r="D812" s="367" t="s">
        <v>17613</v>
      </c>
      <c r="E812" s="369">
        <v>46</v>
      </c>
    </row>
    <row r="813" spans="1:5" ht="63" x14ac:dyDescent="0.2">
      <c r="A813" s="367" t="s">
        <v>19238</v>
      </c>
      <c r="B813" s="368" t="s">
        <v>19239</v>
      </c>
      <c r="C813" s="367" t="s">
        <v>231</v>
      </c>
      <c r="D813" s="367" t="s">
        <v>17613</v>
      </c>
      <c r="E813" s="369">
        <v>47.3</v>
      </c>
    </row>
    <row r="814" spans="1:5" ht="117" x14ac:dyDescent="0.2">
      <c r="A814" s="367" t="s">
        <v>19240</v>
      </c>
      <c r="B814" s="368" t="s">
        <v>19241</v>
      </c>
      <c r="C814" s="367" t="s">
        <v>265</v>
      </c>
      <c r="D814" s="367" t="s">
        <v>17613</v>
      </c>
      <c r="E814" s="369">
        <v>129.21</v>
      </c>
    </row>
    <row r="815" spans="1:5" ht="108" x14ac:dyDescent="0.2">
      <c r="A815" s="367" t="s">
        <v>19242</v>
      </c>
      <c r="B815" s="368" t="s">
        <v>19243</v>
      </c>
      <c r="C815" s="367" t="s">
        <v>265</v>
      </c>
      <c r="D815" s="367" t="s">
        <v>17613</v>
      </c>
      <c r="E815" s="369">
        <v>120</v>
      </c>
    </row>
    <row r="816" spans="1:5" ht="81" x14ac:dyDescent="0.2">
      <c r="A816" s="367" t="s">
        <v>19244</v>
      </c>
      <c r="B816" s="368" t="s">
        <v>19245</v>
      </c>
      <c r="C816" s="367" t="s">
        <v>231</v>
      </c>
      <c r="D816" s="367" t="s">
        <v>17613</v>
      </c>
      <c r="E816" s="369">
        <v>46.8</v>
      </c>
    </row>
    <row r="817" spans="1:5" ht="27" x14ac:dyDescent="0.2">
      <c r="A817" s="367" t="s">
        <v>19246</v>
      </c>
      <c r="B817" s="368" t="s">
        <v>19247</v>
      </c>
      <c r="C817" s="367" t="s">
        <v>231</v>
      </c>
      <c r="D817" s="367" t="s">
        <v>17613</v>
      </c>
      <c r="E817" s="369">
        <v>21</v>
      </c>
    </row>
    <row r="818" spans="1:5" ht="18" x14ac:dyDescent="0.2">
      <c r="A818" s="367" t="s">
        <v>19248</v>
      </c>
      <c r="B818" s="368" t="s">
        <v>19249</v>
      </c>
      <c r="C818" s="367" t="s">
        <v>231</v>
      </c>
      <c r="D818" s="367" t="s">
        <v>17613</v>
      </c>
      <c r="E818" s="369">
        <v>0.4</v>
      </c>
    </row>
    <row r="819" spans="1:5" x14ac:dyDescent="0.2">
      <c r="A819" s="367" t="s">
        <v>19250</v>
      </c>
      <c r="B819" s="368" t="s">
        <v>19251</v>
      </c>
      <c r="C819" s="367" t="s">
        <v>1789</v>
      </c>
      <c r="D819" s="367" t="s">
        <v>17613</v>
      </c>
      <c r="E819" s="369">
        <v>41</v>
      </c>
    </row>
    <row r="820" spans="1:5" ht="45" x14ac:dyDescent="0.2">
      <c r="A820" s="367" t="s">
        <v>19252</v>
      </c>
      <c r="B820" s="368" t="s">
        <v>19253</v>
      </c>
      <c r="C820" s="367" t="s">
        <v>265</v>
      </c>
      <c r="D820" s="367" t="s">
        <v>17613</v>
      </c>
      <c r="E820" s="369">
        <v>2.09</v>
      </c>
    </row>
    <row r="821" spans="1:5" ht="18" x14ac:dyDescent="0.2">
      <c r="A821" s="367" t="s">
        <v>19254</v>
      </c>
      <c r="B821" s="368" t="s">
        <v>19255</v>
      </c>
      <c r="C821" s="367" t="s">
        <v>265</v>
      </c>
      <c r="D821" s="367" t="s">
        <v>17613</v>
      </c>
      <c r="E821" s="369">
        <v>8.07</v>
      </c>
    </row>
    <row r="822" spans="1:5" ht="27" x14ac:dyDescent="0.2">
      <c r="A822" s="367" t="s">
        <v>19256</v>
      </c>
      <c r="B822" s="368" t="s">
        <v>19257</v>
      </c>
      <c r="C822" s="367" t="s">
        <v>1789</v>
      </c>
      <c r="D822" s="367" t="s">
        <v>17613</v>
      </c>
      <c r="E822" s="369">
        <v>15.51</v>
      </c>
    </row>
    <row r="823" spans="1:5" ht="36" x14ac:dyDescent="0.2">
      <c r="A823" s="367" t="s">
        <v>19258</v>
      </c>
      <c r="B823" s="368" t="s">
        <v>19259</v>
      </c>
      <c r="C823" s="367" t="s">
        <v>265</v>
      </c>
      <c r="D823" s="367" t="s">
        <v>17613</v>
      </c>
      <c r="E823" s="369">
        <v>18.329999999999998</v>
      </c>
    </row>
    <row r="824" spans="1:5" ht="45" x14ac:dyDescent="0.2">
      <c r="A824" s="367" t="s">
        <v>19260</v>
      </c>
      <c r="B824" s="368" t="s">
        <v>19261</v>
      </c>
      <c r="C824" s="367" t="s">
        <v>17831</v>
      </c>
      <c r="D824" s="367" t="s">
        <v>17613</v>
      </c>
      <c r="E824" s="369">
        <v>172.71</v>
      </c>
    </row>
    <row r="825" spans="1:5" ht="63" x14ac:dyDescent="0.2">
      <c r="A825" s="367" t="s">
        <v>19262</v>
      </c>
      <c r="B825" s="368" t="s">
        <v>19263</v>
      </c>
      <c r="C825" s="367" t="s">
        <v>231</v>
      </c>
      <c r="D825" s="367" t="s">
        <v>17613</v>
      </c>
      <c r="E825" s="369">
        <v>90.56</v>
      </c>
    </row>
    <row r="826" spans="1:5" ht="45" x14ac:dyDescent="0.2">
      <c r="A826" s="367" t="s">
        <v>19264</v>
      </c>
      <c r="B826" s="368" t="s">
        <v>19265</v>
      </c>
      <c r="C826" s="367" t="s">
        <v>231</v>
      </c>
      <c r="D826" s="367" t="s">
        <v>17613</v>
      </c>
      <c r="E826" s="369">
        <v>39.07</v>
      </c>
    </row>
    <row r="827" spans="1:5" ht="27" x14ac:dyDescent="0.2">
      <c r="A827" s="367" t="s">
        <v>19266</v>
      </c>
      <c r="B827" s="368" t="s">
        <v>19267</v>
      </c>
      <c r="C827" s="367" t="s">
        <v>610</v>
      </c>
      <c r="D827" s="367" t="s">
        <v>17613</v>
      </c>
      <c r="E827" s="369">
        <v>64.03</v>
      </c>
    </row>
    <row r="828" spans="1:5" ht="72" x14ac:dyDescent="0.2">
      <c r="A828" s="367" t="s">
        <v>19268</v>
      </c>
      <c r="B828" s="368" t="s">
        <v>19269</v>
      </c>
      <c r="C828" s="367" t="s">
        <v>231</v>
      </c>
      <c r="D828" s="367" t="s">
        <v>17613</v>
      </c>
      <c r="E828" s="369">
        <v>83.06</v>
      </c>
    </row>
    <row r="829" spans="1:5" ht="81" x14ac:dyDescent="0.2">
      <c r="A829" s="367" t="s">
        <v>19270</v>
      </c>
      <c r="B829" s="368" t="s">
        <v>19271</v>
      </c>
      <c r="C829" s="367" t="s">
        <v>231</v>
      </c>
      <c r="D829" s="367" t="s">
        <v>17613</v>
      </c>
      <c r="E829" s="369">
        <v>272.49</v>
      </c>
    </row>
    <row r="830" spans="1:5" ht="36" x14ac:dyDescent="0.2">
      <c r="A830" s="367" t="s">
        <v>19272</v>
      </c>
      <c r="B830" s="368" t="s">
        <v>19273</v>
      </c>
      <c r="C830" s="367" t="s">
        <v>231</v>
      </c>
      <c r="D830" s="367" t="s">
        <v>17613</v>
      </c>
      <c r="E830" s="369">
        <v>151.93</v>
      </c>
    </row>
    <row r="831" spans="1:5" ht="72" x14ac:dyDescent="0.2">
      <c r="A831" s="367" t="s">
        <v>19274</v>
      </c>
      <c r="B831" s="368" t="s">
        <v>19275</v>
      </c>
      <c r="C831" s="367" t="s">
        <v>231</v>
      </c>
      <c r="D831" s="367" t="s">
        <v>17613</v>
      </c>
      <c r="E831" s="369">
        <v>79.290000000000006</v>
      </c>
    </row>
    <row r="832" spans="1:5" ht="108" x14ac:dyDescent="0.2">
      <c r="A832" s="367" t="s">
        <v>19276</v>
      </c>
      <c r="B832" s="368" t="s">
        <v>19277</v>
      </c>
      <c r="C832" s="367" t="s">
        <v>231</v>
      </c>
      <c r="D832" s="367" t="s">
        <v>17613</v>
      </c>
      <c r="E832" s="369">
        <v>66.790000000000006</v>
      </c>
    </row>
    <row r="833" spans="1:5" ht="27" x14ac:dyDescent="0.2">
      <c r="A833" s="367" t="s">
        <v>19278</v>
      </c>
      <c r="B833" s="368" t="s">
        <v>19279</v>
      </c>
      <c r="C833" s="367" t="s">
        <v>231</v>
      </c>
      <c r="D833" s="367" t="s">
        <v>17613</v>
      </c>
      <c r="E833" s="369">
        <v>90</v>
      </c>
    </row>
    <row r="834" spans="1:5" ht="27" x14ac:dyDescent="0.2">
      <c r="A834" s="367" t="s">
        <v>19280</v>
      </c>
      <c r="B834" s="368" t="s">
        <v>19281</v>
      </c>
      <c r="C834" s="367" t="s">
        <v>231</v>
      </c>
      <c r="D834" s="367" t="s">
        <v>17613</v>
      </c>
      <c r="E834" s="369">
        <v>185</v>
      </c>
    </row>
    <row r="835" spans="1:5" ht="27" x14ac:dyDescent="0.2">
      <c r="A835" s="367" t="s">
        <v>19282</v>
      </c>
      <c r="B835" s="368" t="s">
        <v>19283</v>
      </c>
      <c r="C835" s="367" t="s">
        <v>231</v>
      </c>
      <c r="D835" s="367" t="s">
        <v>17613</v>
      </c>
      <c r="E835" s="369">
        <v>185</v>
      </c>
    </row>
    <row r="836" spans="1:5" ht="18" x14ac:dyDescent="0.2">
      <c r="A836" s="367" t="s">
        <v>19284</v>
      </c>
      <c r="B836" s="368" t="s">
        <v>19285</v>
      </c>
      <c r="C836" s="367" t="s">
        <v>231</v>
      </c>
      <c r="D836" s="367" t="s">
        <v>17613</v>
      </c>
      <c r="E836" s="369">
        <v>112</v>
      </c>
    </row>
    <row r="837" spans="1:5" ht="54" x14ac:dyDescent="0.2">
      <c r="A837" s="367" t="s">
        <v>19286</v>
      </c>
      <c r="B837" s="368" t="s">
        <v>19287</v>
      </c>
      <c r="C837" s="367" t="s">
        <v>231</v>
      </c>
      <c r="D837" s="367" t="s">
        <v>17613</v>
      </c>
      <c r="E837" s="369">
        <v>804</v>
      </c>
    </row>
    <row r="838" spans="1:5" ht="45" x14ac:dyDescent="0.2">
      <c r="A838" s="367" t="s">
        <v>19288</v>
      </c>
      <c r="B838" s="368" t="s">
        <v>19289</v>
      </c>
      <c r="C838" s="367" t="s">
        <v>231</v>
      </c>
      <c r="D838" s="367" t="s">
        <v>17613</v>
      </c>
      <c r="E838" s="369">
        <v>66.989999999999995</v>
      </c>
    </row>
    <row r="839" spans="1:5" ht="117" x14ac:dyDescent="0.2">
      <c r="A839" s="367" t="s">
        <v>19290</v>
      </c>
      <c r="B839" s="368" t="s">
        <v>19291</v>
      </c>
      <c r="C839" s="367" t="s">
        <v>231</v>
      </c>
      <c r="D839" s="367" t="s">
        <v>17613</v>
      </c>
      <c r="E839" s="369">
        <v>108000</v>
      </c>
    </row>
    <row r="840" spans="1:5" ht="36" x14ac:dyDescent="0.2">
      <c r="A840" s="367" t="s">
        <v>19292</v>
      </c>
      <c r="B840" s="368" t="s">
        <v>19293</v>
      </c>
      <c r="C840" s="367" t="s">
        <v>231</v>
      </c>
      <c r="D840" s="367" t="s">
        <v>17613</v>
      </c>
      <c r="E840" s="369">
        <v>2921.88</v>
      </c>
    </row>
    <row r="841" spans="1:5" ht="72" x14ac:dyDescent="0.2">
      <c r="A841" s="367" t="s">
        <v>19294</v>
      </c>
      <c r="B841" s="368" t="s">
        <v>19295</v>
      </c>
      <c r="C841" s="367" t="s">
        <v>265</v>
      </c>
      <c r="D841" s="367" t="s">
        <v>17613</v>
      </c>
      <c r="E841" s="369">
        <v>67.599999999999994</v>
      </c>
    </row>
    <row r="842" spans="1:5" ht="90" x14ac:dyDescent="0.2">
      <c r="A842" s="367" t="s">
        <v>19296</v>
      </c>
      <c r="B842" s="368" t="s">
        <v>19297</v>
      </c>
      <c r="C842" s="367" t="s">
        <v>265</v>
      </c>
      <c r="D842" s="367" t="s">
        <v>17613</v>
      </c>
      <c r="E842" s="369">
        <v>106.25</v>
      </c>
    </row>
    <row r="843" spans="1:5" ht="90" x14ac:dyDescent="0.2">
      <c r="A843" s="367" t="s">
        <v>19298</v>
      </c>
      <c r="B843" s="368" t="s">
        <v>19299</v>
      </c>
      <c r="C843" s="367" t="s">
        <v>265</v>
      </c>
      <c r="D843" s="367" t="s">
        <v>17613</v>
      </c>
      <c r="E843" s="369">
        <v>206.6</v>
      </c>
    </row>
    <row r="844" spans="1:5" ht="90" x14ac:dyDescent="0.2">
      <c r="A844" s="367" t="s">
        <v>19300</v>
      </c>
      <c r="B844" s="368" t="s">
        <v>19301</v>
      </c>
      <c r="C844" s="367" t="s">
        <v>231</v>
      </c>
      <c r="D844" s="367" t="s">
        <v>17613</v>
      </c>
      <c r="E844" s="369">
        <v>7.7</v>
      </c>
    </row>
    <row r="845" spans="1:5" ht="63" x14ac:dyDescent="0.2">
      <c r="A845" s="367" t="s">
        <v>19302</v>
      </c>
      <c r="B845" s="368" t="s">
        <v>19303</v>
      </c>
      <c r="C845" s="367" t="s">
        <v>231</v>
      </c>
      <c r="D845" s="367" t="s">
        <v>17613</v>
      </c>
      <c r="E845" s="369">
        <v>41.96</v>
      </c>
    </row>
    <row r="846" spans="1:5" ht="117" x14ac:dyDescent="0.2">
      <c r="A846" s="367" t="s">
        <v>19304</v>
      </c>
      <c r="B846" s="368" t="s">
        <v>19305</v>
      </c>
      <c r="C846" s="367" t="s">
        <v>265</v>
      </c>
      <c r="D846" s="367" t="s">
        <v>17613</v>
      </c>
      <c r="E846" s="369">
        <v>39.729999999999997</v>
      </c>
    </row>
    <row r="847" spans="1:5" ht="63" x14ac:dyDescent="0.2">
      <c r="A847" s="367" t="s">
        <v>19306</v>
      </c>
      <c r="B847" s="368" t="s">
        <v>19307</v>
      </c>
      <c r="C847" s="367" t="s">
        <v>265</v>
      </c>
      <c r="D847" s="367" t="s">
        <v>17613</v>
      </c>
      <c r="E847" s="369">
        <v>111.9</v>
      </c>
    </row>
    <row r="848" spans="1:5" ht="90" x14ac:dyDescent="0.2">
      <c r="A848" s="367" t="s">
        <v>19308</v>
      </c>
      <c r="B848" s="368" t="s">
        <v>19309</v>
      </c>
      <c r="C848" s="367" t="s">
        <v>231</v>
      </c>
      <c r="D848" s="367" t="s">
        <v>17613</v>
      </c>
      <c r="E848" s="369">
        <v>69</v>
      </c>
    </row>
    <row r="849" spans="1:5" ht="90" x14ac:dyDescent="0.2">
      <c r="A849" s="367" t="s">
        <v>19310</v>
      </c>
      <c r="B849" s="368" t="s">
        <v>19311</v>
      </c>
      <c r="C849" s="367" t="s">
        <v>231</v>
      </c>
      <c r="D849" s="367" t="s">
        <v>17613</v>
      </c>
      <c r="E849" s="369">
        <v>58.26</v>
      </c>
    </row>
    <row r="850" spans="1:5" ht="99" x14ac:dyDescent="0.2">
      <c r="A850" s="367" t="s">
        <v>19312</v>
      </c>
      <c r="B850" s="368" t="s">
        <v>19313</v>
      </c>
      <c r="C850" s="367" t="s">
        <v>231</v>
      </c>
      <c r="D850" s="367" t="s">
        <v>17613</v>
      </c>
      <c r="E850" s="369">
        <v>60.57</v>
      </c>
    </row>
    <row r="851" spans="1:5" ht="90" x14ac:dyDescent="0.2">
      <c r="A851" s="367" t="s">
        <v>19314</v>
      </c>
      <c r="B851" s="368" t="s">
        <v>19315</v>
      </c>
      <c r="C851" s="367" t="s">
        <v>231</v>
      </c>
      <c r="D851" s="367" t="s">
        <v>17613</v>
      </c>
      <c r="E851" s="369">
        <v>111.86</v>
      </c>
    </row>
    <row r="852" spans="1:5" ht="45" x14ac:dyDescent="0.2">
      <c r="A852" s="367" t="s">
        <v>19316</v>
      </c>
      <c r="B852" s="368" t="s">
        <v>19317</v>
      </c>
      <c r="C852" s="367" t="s">
        <v>231</v>
      </c>
      <c r="D852" s="367" t="s">
        <v>17613</v>
      </c>
      <c r="E852" s="369">
        <v>3</v>
      </c>
    </row>
    <row r="853" spans="1:5" ht="45" x14ac:dyDescent="0.2">
      <c r="A853" s="367" t="s">
        <v>19318</v>
      </c>
      <c r="B853" s="368" t="s">
        <v>19319</v>
      </c>
      <c r="C853" s="367" t="s">
        <v>231</v>
      </c>
      <c r="D853" s="367" t="s">
        <v>17613</v>
      </c>
      <c r="E853" s="369">
        <v>54.2</v>
      </c>
    </row>
    <row r="854" spans="1:5" ht="54" x14ac:dyDescent="0.2">
      <c r="A854" s="367" t="s">
        <v>19320</v>
      </c>
      <c r="B854" s="368" t="s">
        <v>19321</v>
      </c>
      <c r="C854" s="367" t="s">
        <v>231</v>
      </c>
      <c r="D854" s="367" t="s">
        <v>17613</v>
      </c>
      <c r="E854" s="369">
        <v>56.28</v>
      </c>
    </row>
    <row r="855" spans="1:5" ht="135" x14ac:dyDescent="0.2">
      <c r="A855" s="367" t="s">
        <v>19322</v>
      </c>
      <c r="B855" s="368" t="s">
        <v>19323</v>
      </c>
      <c r="C855" s="367" t="s">
        <v>265</v>
      </c>
      <c r="D855" s="367" t="s">
        <v>17613</v>
      </c>
      <c r="E855" s="369">
        <v>306.13</v>
      </c>
    </row>
    <row r="856" spans="1:5" ht="45" x14ac:dyDescent="0.2">
      <c r="A856" s="367" t="s">
        <v>19324</v>
      </c>
      <c r="B856" s="368" t="s">
        <v>19325</v>
      </c>
      <c r="C856" s="367" t="s">
        <v>610</v>
      </c>
      <c r="D856" s="367" t="s">
        <v>17613</v>
      </c>
      <c r="E856" s="369">
        <v>44.23</v>
      </c>
    </row>
    <row r="857" spans="1:5" ht="36" x14ac:dyDescent="0.2">
      <c r="A857" s="367" t="s">
        <v>19326</v>
      </c>
      <c r="B857" s="368" t="s">
        <v>19327</v>
      </c>
      <c r="C857" s="367" t="s">
        <v>610</v>
      </c>
      <c r="D857" s="367" t="s">
        <v>17613</v>
      </c>
      <c r="E857" s="369">
        <v>64.44</v>
      </c>
    </row>
    <row r="858" spans="1:5" ht="54" x14ac:dyDescent="0.2">
      <c r="A858" s="367" t="s">
        <v>19328</v>
      </c>
      <c r="B858" s="368" t="s">
        <v>19329</v>
      </c>
      <c r="C858" s="367" t="s">
        <v>231</v>
      </c>
      <c r="D858" s="367" t="s">
        <v>17613</v>
      </c>
      <c r="E858" s="369">
        <v>3.11</v>
      </c>
    </row>
    <row r="859" spans="1:5" ht="108" x14ac:dyDescent="0.2">
      <c r="A859" s="367" t="s">
        <v>19330</v>
      </c>
      <c r="B859" s="368" t="s">
        <v>19331</v>
      </c>
      <c r="C859" s="367" t="s">
        <v>231</v>
      </c>
      <c r="D859" s="367" t="s">
        <v>17613</v>
      </c>
      <c r="E859" s="369">
        <v>4.78</v>
      </c>
    </row>
    <row r="860" spans="1:5" ht="108" x14ac:dyDescent="0.2">
      <c r="A860" s="367" t="s">
        <v>19332</v>
      </c>
      <c r="B860" s="368" t="s">
        <v>19333</v>
      </c>
      <c r="C860" s="367" t="s">
        <v>231</v>
      </c>
      <c r="D860" s="367" t="s">
        <v>17613</v>
      </c>
      <c r="E860" s="369">
        <v>25.22</v>
      </c>
    </row>
    <row r="861" spans="1:5" ht="108" x14ac:dyDescent="0.2">
      <c r="A861" s="367" t="s">
        <v>19334</v>
      </c>
      <c r="B861" s="368" t="s">
        <v>19335</v>
      </c>
      <c r="C861" s="367" t="s">
        <v>231</v>
      </c>
      <c r="D861" s="367" t="s">
        <v>17613</v>
      </c>
      <c r="E861" s="369">
        <v>84.44</v>
      </c>
    </row>
    <row r="862" spans="1:5" ht="54" x14ac:dyDescent="0.2">
      <c r="A862" s="367" t="s">
        <v>19336</v>
      </c>
      <c r="B862" s="368" t="s">
        <v>19337</v>
      </c>
      <c r="C862" s="367" t="s">
        <v>231</v>
      </c>
      <c r="D862" s="367" t="s">
        <v>17613</v>
      </c>
      <c r="E862" s="369">
        <v>59.13</v>
      </c>
    </row>
    <row r="863" spans="1:5" ht="99" x14ac:dyDescent="0.2">
      <c r="A863" s="367" t="s">
        <v>19338</v>
      </c>
      <c r="B863" s="368" t="s">
        <v>19339</v>
      </c>
      <c r="C863" s="367" t="s">
        <v>231</v>
      </c>
      <c r="D863" s="367" t="s">
        <v>17613</v>
      </c>
      <c r="E863" s="369">
        <v>45</v>
      </c>
    </row>
    <row r="864" spans="1:5" ht="99" x14ac:dyDescent="0.2">
      <c r="A864" s="367" t="s">
        <v>19340</v>
      </c>
      <c r="B864" s="368" t="s">
        <v>19341</v>
      </c>
      <c r="C864" s="367" t="s">
        <v>231</v>
      </c>
      <c r="D864" s="367" t="s">
        <v>17613</v>
      </c>
      <c r="E864" s="369">
        <v>101.2</v>
      </c>
    </row>
    <row r="865" spans="1:5" ht="99" x14ac:dyDescent="0.2">
      <c r="A865" s="367" t="s">
        <v>19342</v>
      </c>
      <c r="B865" s="368" t="s">
        <v>19343</v>
      </c>
      <c r="C865" s="367" t="s">
        <v>231</v>
      </c>
      <c r="D865" s="367" t="s">
        <v>17613</v>
      </c>
      <c r="E865" s="369">
        <v>392.24</v>
      </c>
    </row>
    <row r="866" spans="1:5" ht="99" x14ac:dyDescent="0.2">
      <c r="A866" s="367" t="s">
        <v>19344</v>
      </c>
      <c r="B866" s="368" t="s">
        <v>19345</v>
      </c>
      <c r="C866" s="367" t="s">
        <v>231</v>
      </c>
      <c r="D866" s="367" t="s">
        <v>17613</v>
      </c>
      <c r="E866" s="369">
        <v>726.9</v>
      </c>
    </row>
    <row r="867" spans="1:5" ht="99" x14ac:dyDescent="0.2">
      <c r="A867" s="367" t="s">
        <v>19346</v>
      </c>
      <c r="B867" s="368" t="s">
        <v>19347</v>
      </c>
      <c r="C867" s="367" t="s">
        <v>231</v>
      </c>
      <c r="D867" s="367" t="s">
        <v>17613</v>
      </c>
      <c r="E867" s="369">
        <v>1103.5899999999999</v>
      </c>
    </row>
    <row r="868" spans="1:5" ht="99" x14ac:dyDescent="0.2">
      <c r="A868" s="367" t="s">
        <v>19348</v>
      </c>
      <c r="B868" s="368" t="s">
        <v>19349</v>
      </c>
      <c r="C868" s="367" t="s">
        <v>231</v>
      </c>
      <c r="D868" s="367" t="s">
        <v>17613</v>
      </c>
      <c r="E868" s="369">
        <v>1199.5999999999999</v>
      </c>
    </row>
    <row r="869" spans="1:5" ht="99" x14ac:dyDescent="0.2">
      <c r="A869" s="367" t="s">
        <v>19350</v>
      </c>
      <c r="B869" s="368" t="s">
        <v>19351</v>
      </c>
      <c r="C869" s="367" t="s">
        <v>231</v>
      </c>
      <c r="D869" s="367" t="s">
        <v>17613</v>
      </c>
      <c r="E869" s="369">
        <v>2063.0100000000002</v>
      </c>
    </row>
    <row r="870" spans="1:5" ht="99" x14ac:dyDescent="0.2">
      <c r="A870" s="367" t="s">
        <v>19352</v>
      </c>
      <c r="B870" s="368" t="s">
        <v>19353</v>
      </c>
      <c r="C870" s="367" t="s">
        <v>231</v>
      </c>
      <c r="D870" s="367" t="s">
        <v>17613</v>
      </c>
      <c r="E870" s="369">
        <v>2778.13</v>
      </c>
    </row>
    <row r="871" spans="1:5" ht="99" x14ac:dyDescent="0.2">
      <c r="A871" s="367" t="s">
        <v>19354</v>
      </c>
      <c r="B871" s="368" t="s">
        <v>19355</v>
      </c>
      <c r="C871" s="367" t="s">
        <v>231</v>
      </c>
      <c r="D871" s="367" t="s">
        <v>17613</v>
      </c>
      <c r="E871" s="369">
        <v>336.76</v>
      </c>
    </row>
    <row r="872" spans="1:5" ht="99" x14ac:dyDescent="0.2">
      <c r="A872" s="367" t="s">
        <v>19356</v>
      </c>
      <c r="B872" s="368" t="s">
        <v>19357</v>
      </c>
      <c r="C872" s="367" t="s">
        <v>231</v>
      </c>
      <c r="D872" s="367" t="s">
        <v>17613</v>
      </c>
      <c r="E872" s="369">
        <v>489.13</v>
      </c>
    </row>
    <row r="873" spans="1:5" ht="99" x14ac:dyDescent="0.2">
      <c r="A873" s="367" t="s">
        <v>19358</v>
      </c>
      <c r="B873" s="368" t="s">
        <v>19359</v>
      </c>
      <c r="C873" s="367" t="s">
        <v>231</v>
      </c>
      <c r="D873" s="367" t="s">
        <v>17613</v>
      </c>
      <c r="E873" s="369">
        <v>646.03</v>
      </c>
    </row>
    <row r="874" spans="1:5" ht="99" x14ac:dyDescent="0.2">
      <c r="A874" s="367" t="s">
        <v>19360</v>
      </c>
      <c r="B874" s="368" t="s">
        <v>19361</v>
      </c>
      <c r="C874" s="367" t="s">
        <v>231</v>
      </c>
      <c r="D874" s="367" t="s">
        <v>17613</v>
      </c>
      <c r="E874" s="369">
        <v>911.52</v>
      </c>
    </row>
    <row r="875" spans="1:5" ht="99" x14ac:dyDescent="0.2">
      <c r="A875" s="367" t="s">
        <v>19362</v>
      </c>
      <c r="B875" s="368" t="s">
        <v>19363</v>
      </c>
      <c r="C875" s="367" t="s">
        <v>231</v>
      </c>
      <c r="D875" s="367" t="s">
        <v>17613</v>
      </c>
      <c r="E875" s="369">
        <v>2817.35</v>
      </c>
    </row>
    <row r="876" spans="1:5" ht="99" x14ac:dyDescent="0.2">
      <c r="A876" s="367" t="s">
        <v>19364</v>
      </c>
      <c r="B876" s="368" t="s">
        <v>19365</v>
      </c>
      <c r="C876" s="367" t="s">
        <v>231</v>
      </c>
      <c r="D876" s="367" t="s">
        <v>17613</v>
      </c>
      <c r="E876" s="369">
        <v>3380.38</v>
      </c>
    </row>
    <row r="877" spans="1:5" ht="99" x14ac:dyDescent="0.2">
      <c r="A877" s="367" t="s">
        <v>19366</v>
      </c>
      <c r="B877" s="368" t="s">
        <v>19367</v>
      </c>
      <c r="C877" s="367" t="s">
        <v>231</v>
      </c>
      <c r="D877" s="367" t="s">
        <v>17613</v>
      </c>
      <c r="E877" s="369">
        <v>236.02</v>
      </c>
    </row>
    <row r="878" spans="1:5" ht="99" x14ac:dyDescent="0.2">
      <c r="A878" s="367" t="s">
        <v>19368</v>
      </c>
      <c r="B878" s="368" t="s">
        <v>19369</v>
      </c>
      <c r="C878" s="367" t="s">
        <v>231</v>
      </c>
      <c r="D878" s="367" t="s">
        <v>17613</v>
      </c>
      <c r="E878" s="369">
        <v>329.09</v>
      </c>
    </row>
    <row r="879" spans="1:5" ht="99" x14ac:dyDescent="0.2">
      <c r="A879" s="367" t="s">
        <v>19370</v>
      </c>
      <c r="B879" s="368" t="s">
        <v>19371</v>
      </c>
      <c r="C879" s="367" t="s">
        <v>231</v>
      </c>
      <c r="D879" s="367" t="s">
        <v>17613</v>
      </c>
      <c r="E879" s="369">
        <v>396.58</v>
      </c>
    </row>
    <row r="880" spans="1:5" ht="99" x14ac:dyDescent="0.2">
      <c r="A880" s="367" t="s">
        <v>19372</v>
      </c>
      <c r="B880" s="368" t="s">
        <v>19373</v>
      </c>
      <c r="C880" s="367" t="s">
        <v>231</v>
      </c>
      <c r="D880" s="367" t="s">
        <v>17613</v>
      </c>
      <c r="E880" s="369">
        <v>626.88</v>
      </c>
    </row>
    <row r="881" spans="1:5" ht="99" x14ac:dyDescent="0.2">
      <c r="A881" s="367" t="s">
        <v>19374</v>
      </c>
      <c r="B881" s="368" t="s">
        <v>19375</v>
      </c>
      <c r="C881" s="367" t="s">
        <v>231</v>
      </c>
      <c r="D881" s="367" t="s">
        <v>17613</v>
      </c>
      <c r="E881" s="369">
        <v>884.32</v>
      </c>
    </row>
    <row r="882" spans="1:5" ht="99" x14ac:dyDescent="0.2">
      <c r="A882" s="367" t="s">
        <v>19376</v>
      </c>
      <c r="B882" s="368" t="s">
        <v>19377</v>
      </c>
      <c r="C882" s="367" t="s">
        <v>231</v>
      </c>
      <c r="D882" s="367" t="s">
        <v>17613</v>
      </c>
      <c r="E882" s="369">
        <v>1613.14</v>
      </c>
    </row>
    <row r="883" spans="1:5" ht="54" x14ac:dyDescent="0.2">
      <c r="A883" s="367" t="s">
        <v>19378</v>
      </c>
      <c r="B883" s="368" t="s">
        <v>19379</v>
      </c>
      <c r="C883" s="367" t="s">
        <v>231</v>
      </c>
      <c r="D883" s="367" t="s">
        <v>17613</v>
      </c>
      <c r="E883" s="369">
        <v>2838.95</v>
      </c>
    </row>
    <row r="884" spans="1:5" ht="117" x14ac:dyDescent="0.2">
      <c r="A884" s="367" t="s">
        <v>19380</v>
      </c>
      <c r="B884" s="368" t="s">
        <v>19381</v>
      </c>
      <c r="C884" s="367" t="s">
        <v>231</v>
      </c>
      <c r="D884" s="367" t="s">
        <v>17613</v>
      </c>
      <c r="E884" s="369">
        <v>3.78</v>
      </c>
    </row>
    <row r="885" spans="1:5" ht="99" x14ac:dyDescent="0.2">
      <c r="A885" s="367" t="s">
        <v>19382</v>
      </c>
      <c r="B885" s="368" t="s">
        <v>19383</v>
      </c>
      <c r="C885" s="367" t="s">
        <v>231</v>
      </c>
      <c r="D885" s="367" t="s">
        <v>17613</v>
      </c>
      <c r="E885" s="369">
        <v>15</v>
      </c>
    </row>
    <row r="886" spans="1:5" ht="99" x14ac:dyDescent="0.2">
      <c r="A886" s="367" t="s">
        <v>19384</v>
      </c>
      <c r="B886" s="368" t="s">
        <v>19385</v>
      </c>
      <c r="C886" s="367" t="s">
        <v>231</v>
      </c>
      <c r="D886" s="367" t="s">
        <v>17613</v>
      </c>
      <c r="E886" s="369">
        <v>36.11</v>
      </c>
    </row>
    <row r="887" spans="1:5" ht="99" x14ac:dyDescent="0.2">
      <c r="A887" s="367" t="s">
        <v>19386</v>
      </c>
      <c r="B887" s="368" t="s">
        <v>19387</v>
      </c>
      <c r="C887" s="367" t="s">
        <v>231</v>
      </c>
      <c r="D887" s="367" t="s">
        <v>17613</v>
      </c>
      <c r="E887" s="369">
        <v>105.37</v>
      </c>
    </row>
    <row r="888" spans="1:5" ht="99" x14ac:dyDescent="0.2">
      <c r="A888" s="367" t="s">
        <v>19388</v>
      </c>
      <c r="B888" s="368" t="s">
        <v>19389</v>
      </c>
      <c r="C888" s="367" t="s">
        <v>231</v>
      </c>
      <c r="D888" s="367" t="s">
        <v>17613</v>
      </c>
      <c r="E888" s="369">
        <v>26.35</v>
      </c>
    </row>
    <row r="889" spans="1:5" ht="99" x14ac:dyDescent="0.2">
      <c r="A889" s="367" t="s">
        <v>19390</v>
      </c>
      <c r="B889" s="368" t="s">
        <v>19391</v>
      </c>
      <c r="C889" s="367" t="s">
        <v>231</v>
      </c>
      <c r="D889" s="367" t="s">
        <v>17613</v>
      </c>
      <c r="E889" s="369">
        <v>30.23</v>
      </c>
    </row>
    <row r="890" spans="1:5" ht="99" x14ac:dyDescent="0.2">
      <c r="A890" s="367" t="s">
        <v>19392</v>
      </c>
      <c r="B890" s="368" t="s">
        <v>19393</v>
      </c>
      <c r="C890" s="367" t="s">
        <v>231</v>
      </c>
      <c r="D890" s="367" t="s">
        <v>17613</v>
      </c>
      <c r="E890" s="369">
        <v>108.93</v>
      </c>
    </row>
    <row r="891" spans="1:5" ht="99" x14ac:dyDescent="0.2">
      <c r="A891" s="367" t="s">
        <v>19394</v>
      </c>
      <c r="B891" s="368" t="s">
        <v>19395</v>
      </c>
      <c r="C891" s="367" t="s">
        <v>231</v>
      </c>
      <c r="D891" s="367" t="s">
        <v>17613</v>
      </c>
      <c r="E891" s="369">
        <v>21.82</v>
      </c>
    </row>
    <row r="892" spans="1:5" ht="99" x14ac:dyDescent="0.2">
      <c r="A892" s="367" t="s">
        <v>19396</v>
      </c>
      <c r="B892" s="368" t="s">
        <v>19397</v>
      </c>
      <c r="C892" s="367" t="s">
        <v>231</v>
      </c>
      <c r="D892" s="367" t="s">
        <v>17613</v>
      </c>
      <c r="E892" s="369">
        <v>52.69</v>
      </c>
    </row>
    <row r="893" spans="1:5" ht="99" x14ac:dyDescent="0.2">
      <c r="A893" s="367" t="s">
        <v>19398</v>
      </c>
      <c r="B893" s="368" t="s">
        <v>19399</v>
      </c>
      <c r="C893" s="367" t="s">
        <v>231</v>
      </c>
      <c r="D893" s="367" t="s">
        <v>17613</v>
      </c>
      <c r="E893" s="369">
        <v>98.55</v>
      </c>
    </row>
    <row r="894" spans="1:5" ht="72" x14ac:dyDescent="0.2">
      <c r="A894" s="367" t="s">
        <v>19400</v>
      </c>
      <c r="B894" s="368" t="s">
        <v>19401</v>
      </c>
      <c r="C894" s="367" t="s">
        <v>231</v>
      </c>
      <c r="D894" s="367" t="s">
        <v>17613</v>
      </c>
      <c r="E894" s="369">
        <v>34.729999999999997</v>
      </c>
    </row>
    <row r="895" spans="1:5" ht="72" x14ac:dyDescent="0.2">
      <c r="A895" s="367" t="s">
        <v>19402</v>
      </c>
      <c r="B895" s="368" t="s">
        <v>19403</v>
      </c>
      <c r="C895" s="367" t="s">
        <v>231</v>
      </c>
      <c r="D895" s="367" t="s">
        <v>17613</v>
      </c>
      <c r="E895" s="369">
        <v>28.91</v>
      </c>
    </row>
    <row r="896" spans="1:5" ht="135" x14ac:dyDescent="0.2">
      <c r="A896" s="367" t="s">
        <v>19404</v>
      </c>
      <c r="B896" s="368" t="s">
        <v>19405</v>
      </c>
      <c r="C896" s="367" t="s">
        <v>231</v>
      </c>
      <c r="D896" s="367" t="s">
        <v>17613</v>
      </c>
      <c r="E896" s="369">
        <v>39.4</v>
      </c>
    </row>
    <row r="897" spans="1:5" ht="135" x14ac:dyDescent="0.2">
      <c r="A897" s="367" t="s">
        <v>19406</v>
      </c>
      <c r="B897" s="368" t="s">
        <v>19407</v>
      </c>
      <c r="C897" s="367" t="s">
        <v>231</v>
      </c>
      <c r="D897" s="367" t="s">
        <v>17613</v>
      </c>
      <c r="E897" s="369">
        <v>122.92</v>
      </c>
    </row>
    <row r="898" spans="1:5" ht="135" x14ac:dyDescent="0.2">
      <c r="A898" s="367" t="s">
        <v>19408</v>
      </c>
      <c r="B898" s="368" t="s">
        <v>19409</v>
      </c>
      <c r="C898" s="367" t="s">
        <v>231</v>
      </c>
      <c r="D898" s="367" t="s">
        <v>17613</v>
      </c>
      <c r="E898" s="369">
        <v>192.27</v>
      </c>
    </row>
    <row r="899" spans="1:5" ht="135" x14ac:dyDescent="0.2">
      <c r="A899" s="367" t="s">
        <v>17593</v>
      </c>
      <c r="B899" s="368" t="s">
        <v>19410</v>
      </c>
      <c r="C899" s="367" t="s">
        <v>231</v>
      </c>
      <c r="D899" s="367" t="s">
        <v>17613</v>
      </c>
      <c r="E899" s="369">
        <v>209.03</v>
      </c>
    </row>
    <row r="900" spans="1:5" ht="135" x14ac:dyDescent="0.2">
      <c r="A900" s="367" t="s">
        <v>19411</v>
      </c>
      <c r="B900" s="368" t="s">
        <v>19412</v>
      </c>
      <c r="C900" s="367" t="s">
        <v>231</v>
      </c>
      <c r="D900" s="367" t="s">
        <v>17613</v>
      </c>
      <c r="E900" s="369">
        <v>353.49</v>
      </c>
    </row>
    <row r="901" spans="1:5" ht="135" x14ac:dyDescent="0.2">
      <c r="A901" s="367" t="s">
        <v>19413</v>
      </c>
      <c r="B901" s="368" t="s">
        <v>19414</v>
      </c>
      <c r="C901" s="367" t="s">
        <v>231</v>
      </c>
      <c r="D901" s="367" t="s">
        <v>17613</v>
      </c>
      <c r="E901" s="369">
        <v>41.96</v>
      </c>
    </row>
    <row r="902" spans="1:5" ht="135" x14ac:dyDescent="0.2">
      <c r="A902" s="367" t="s">
        <v>19415</v>
      </c>
      <c r="B902" s="368" t="s">
        <v>19416</v>
      </c>
      <c r="C902" s="367" t="s">
        <v>231</v>
      </c>
      <c r="D902" s="367" t="s">
        <v>17613</v>
      </c>
      <c r="E902" s="369">
        <v>106.66</v>
      </c>
    </row>
    <row r="903" spans="1:5" ht="54" x14ac:dyDescent="0.2">
      <c r="A903" s="367" t="s">
        <v>19417</v>
      </c>
      <c r="B903" s="368" t="s">
        <v>19418</v>
      </c>
      <c r="C903" s="367" t="s">
        <v>231</v>
      </c>
      <c r="D903" s="367" t="s">
        <v>17613</v>
      </c>
      <c r="E903" s="369">
        <v>4.87</v>
      </c>
    </row>
    <row r="904" spans="1:5" ht="54" x14ac:dyDescent="0.2">
      <c r="A904" s="367" t="s">
        <v>19419</v>
      </c>
      <c r="B904" s="368" t="s">
        <v>19420</v>
      </c>
      <c r="C904" s="367" t="s">
        <v>231</v>
      </c>
      <c r="D904" s="367" t="s">
        <v>17613</v>
      </c>
      <c r="E904" s="369">
        <v>28.62</v>
      </c>
    </row>
    <row r="905" spans="1:5" ht="117" x14ac:dyDescent="0.2">
      <c r="A905" s="367" t="s">
        <v>19421</v>
      </c>
      <c r="B905" s="368" t="s">
        <v>19422</v>
      </c>
      <c r="C905" s="367" t="s">
        <v>231</v>
      </c>
      <c r="D905" s="367" t="s">
        <v>17613</v>
      </c>
      <c r="E905" s="369">
        <v>8.42</v>
      </c>
    </row>
    <row r="906" spans="1:5" ht="117" x14ac:dyDescent="0.2">
      <c r="A906" s="367" t="s">
        <v>19423</v>
      </c>
      <c r="B906" s="368" t="s">
        <v>19424</v>
      </c>
      <c r="C906" s="367" t="s">
        <v>231</v>
      </c>
      <c r="D906" s="367" t="s">
        <v>17613</v>
      </c>
      <c r="E906" s="369">
        <v>17.059999999999999</v>
      </c>
    </row>
    <row r="907" spans="1:5" ht="54" x14ac:dyDescent="0.2">
      <c r="A907" s="367" t="s">
        <v>19425</v>
      </c>
      <c r="B907" s="368" t="s">
        <v>19426</v>
      </c>
      <c r="C907" s="367" t="s">
        <v>231</v>
      </c>
      <c r="D907" s="367" t="s">
        <v>17613</v>
      </c>
      <c r="E907" s="369">
        <v>1825.12</v>
      </c>
    </row>
    <row r="908" spans="1:5" ht="81" x14ac:dyDescent="0.2">
      <c r="A908" s="367" t="s">
        <v>19427</v>
      </c>
      <c r="B908" s="368" t="s">
        <v>19428</v>
      </c>
      <c r="C908" s="367" t="s">
        <v>231</v>
      </c>
      <c r="D908" s="367" t="s">
        <v>17613</v>
      </c>
      <c r="E908" s="369">
        <v>6.68</v>
      </c>
    </row>
    <row r="909" spans="1:5" ht="54" x14ac:dyDescent="0.2">
      <c r="A909" s="367" t="s">
        <v>19429</v>
      </c>
      <c r="B909" s="368" t="s">
        <v>19430</v>
      </c>
      <c r="C909" s="367" t="s">
        <v>231</v>
      </c>
      <c r="D909" s="367" t="s">
        <v>17613</v>
      </c>
      <c r="E909" s="369">
        <v>7.03</v>
      </c>
    </row>
    <row r="910" spans="1:5" ht="90" x14ac:dyDescent="0.2">
      <c r="A910" s="367" t="s">
        <v>19431</v>
      </c>
      <c r="B910" s="368" t="s">
        <v>19432</v>
      </c>
      <c r="C910" s="367" t="s">
        <v>231</v>
      </c>
      <c r="D910" s="367" t="s">
        <v>17613</v>
      </c>
      <c r="E910" s="369">
        <v>2</v>
      </c>
    </row>
    <row r="911" spans="1:5" ht="90" x14ac:dyDescent="0.2">
      <c r="A911" s="367" t="s">
        <v>19433</v>
      </c>
      <c r="B911" s="368" t="s">
        <v>19434</v>
      </c>
      <c r="C911" s="367" t="s">
        <v>231</v>
      </c>
      <c r="D911" s="367" t="s">
        <v>17613</v>
      </c>
      <c r="E911" s="369">
        <v>2.17</v>
      </c>
    </row>
    <row r="912" spans="1:5" ht="90" x14ac:dyDescent="0.2">
      <c r="A912" s="367" t="s">
        <v>19435</v>
      </c>
      <c r="B912" s="368" t="s">
        <v>19436</v>
      </c>
      <c r="C912" s="367" t="s">
        <v>231</v>
      </c>
      <c r="D912" s="367" t="s">
        <v>17613</v>
      </c>
      <c r="E912" s="369">
        <v>2.46</v>
      </c>
    </row>
    <row r="913" spans="1:5" ht="99" x14ac:dyDescent="0.2">
      <c r="A913" s="367" t="s">
        <v>19437</v>
      </c>
      <c r="B913" s="368" t="s">
        <v>19438</v>
      </c>
      <c r="C913" s="367" t="s">
        <v>231</v>
      </c>
      <c r="D913" s="367" t="s">
        <v>17613</v>
      </c>
      <c r="E913" s="369">
        <v>5.03</v>
      </c>
    </row>
    <row r="914" spans="1:5" ht="99" x14ac:dyDescent="0.2">
      <c r="A914" s="367" t="s">
        <v>19439</v>
      </c>
      <c r="B914" s="368" t="s">
        <v>19440</v>
      </c>
      <c r="C914" s="367" t="s">
        <v>231</v>
      </c>
      <c r="D914" s="367" t="s">
        <v>17613</v>
      </c>
      <c r="E914" s="369">
        <v>3.57</v>
      </c>
    </row>
    <row r="915" spans="1:5" ht="90" x14ac:dyDescent="0.2">
      <c r="A915" s="367" t="s">
        <v>19441</v>
      </c>
      <c r="B915" s="368" t="s">
        <v>19442</v>
      </c>
      <c r="C915" s="367" t="s">
        <v>231</v>
      </c>
      <c r="D915" s="367" t="s">
        <v>17613</v>
      </c>
      <c r="E915" s="369">
        <v>18.47</v>
      </c>
    </row>
    <row r="916" spans="1:5" ht="99" x14ac:dyDescent="0.2">
      <c r="A916" s="367" t="s">
        <v>19443</v>
      </c>
      <c r="B916" s="368" t="s">
        <v>19444</v>
      </c>
      <c r="C916" s="367" t="s">
        <v>231</v>
      </c>
      <c r="D916" s="367" t="s">
        <v>17613</v>
      </c>
      <c r="E916" s="369">
        <v>18.850000000000001</v>
      </c>
    </row>
    <row r="917" spans="1:5" ht="90" x14ac:dyDescent="0.2">
      <c r="A917" s="367" t="s">
        <v>19445</v>
      </c>
      <c r="B917" s="368" t="s">
        <v>19446</v>
      </c>
      <c r="C917" s="367" t="s">
        <v>231</v>
      </c>
      <c r="D917" s="367" t="s">
        <v>17613</v>
      </c>
      <c r="E917" s="369">
        <v>31.36</v>
      </c>
    </row>
    <row r="918" spans="1:5" ht="54" x14ac:dyDescent="0.2">
      <c r="A918" s="367" t="s">
        <v>19447</v>
      </c>
      <c r="B918" s="368" t="s">
        <v>19448</v>
      </c>
      <c r="C918" s="367" t="s">
        <v>231</v>
      </c>
      <c r="D918" s="367" t="s">
        <v>17613</v>
      </c>
      <c r="E918" s="369">
        <v>157.30000000000001</v>
      </c>
    </row>
    <row r="919" spans="1:5" ht="45" x14ac:dyDescent="0.2">
      <c r="A919" s="367" t="s">
        <v>19449</v>
      </c>
      <c r="B919" s="368" t="s">
        <v>19450</v>
      </c>
      <c r="C919" s="367" t="s">
        <v>231</v>
      </c>
      <c r="D919" s="367" t="s">
        <v>17613</v>
      </c>
      <c r="E919" s="369">
        <v>238.92</v>
      </c>
    </row>
    <row r="920" spans="1:5" ht="45" x14ac:dyDescent="0.2">
      <c r="A920" s="367" t="s">
        <v>19451</v>
      </c>
      <c r="B920" s="368" t="s">
        <v>19452</v>
      </c>
      <c r="C920" s="367" t="s">
        <v>231</v>
      </c>
      <c r="D920" s="367" t="s">
        <v>17613</v>
      </c>
      <c r="E920" s="369">
        <v>461.12</v>
      </c>
    </row>
    <row r="921" spans="1:5" ht="36" x14ac:dyDescent="0.2">
      <c r="A921" s="367" t="s">
        <v>19453</v>
      </c>
      <c r="B921" s="368" t="s">
        <v>19454</v>
      </c>
      <c r="C921" s="367" t="s">
        <v>231</v>
      </c>
      <c r="D921" s="367" t="s">
        <v>17613</v>
      </c>
      <c r="E921" s="369">
        <v>4.83</v>
      </c>
    </row>
    <row r="922" spans="1:5" ht="36" x14ac:dyDescent="0.2">
      <c r="A922" s="367" t="s">
        <v>19455</v>
      </c>
      <c r="B922" s="368" t="s">
        <v>19456</v>
      </c>
      <c r="C922" s="367" t="s">
        <v>231</v>
      </c>
      <c r="D922" s="367" t="s">
        <v>17613</v>
      </c>
      <c r="E922" s="369">
        <v>53.47</v>
      </c>
    </row>
    <row r="923" spans="1:5" ht="27" x14ac:dyDescent="0.2">
      <c r="A923" s="367" t="s">
        <v>19457</v>
      </c>
      <c r="B923" s="368" t="s">
        <v>19458</v>
      </c>
      <c r="C923" s="367" t="s">
        <v>231</v>
      </c>
      <c r="D923" s="367" t="s">
        <v>17613</v>
      </c>
      <c r="E923" s="369">
        <v>8.7799999999999994</v>
      </c>
    </row>
    <row r="924" spans="1:5" ht="99" x14ac:dyDescent="0.2">
      <c r="A924" s="367" t="s">
        <v>19459</v>
      </c>
      <c r="B924" s="368" t="s">
        <v>19460</v>
      </c>
      <c r="C924" s="367" t="s">
        <v>231</v>
      </c>
      <c r="D924" s="367" t="s">
        <v>17613</v>
      </c>
      <c r="E924" s="369">
        <v>17.55</v>
      </c>
    </row>
    <row r="925" spans="1:5" ht="90" x14ac:dyDescent="0.2">
      <c r="A925" s="367" t="s">
        <v>19461</v>
      </c>
      <c r="B925" s="368" t="s">
        <v>19462</v>
      </c>
      <c r="C925" s="367" t="s">
        <v>231</v>
      </c>
      <c r="D925" s="367" t="s">
        <v>17613</v>
      </c>
      <c r="E925" s="369">
        <v>54.35</v>
      </c>
    </row>
    <row r="926" spans="1:5" ht="81" x14ac:dyDescent="0.2">
      <c r="A926" s="367" t="s">
        <v>19463</v>
      </c>
      <c r="B926" s="368" t="s">
        <v>19464</v>
      </c>
      <c r="C926" s="367" t="s">
        <v>231</v>
      </c>
      <c r="D926" s="367" t="s">
        <v>17613</v>
      </c>
      <c r="E926" s="369">
        <v>11.69</v>
      </c>
    </row>
    <row r="927" spans="1:5" ht="54" x14ac:dyDescent="0.2">
      <c r="A927" s="367" t="s">
        <v>19465</v>
      </c>
      <c r="B927" s="368" t="s">
        <v>19466</v>
      </c>
      <c r="C927" s="367" t="s">
        <v>231</v>
      </c>
      <c r="D927" s="367" t="s">
        <v>17613</v>
      </c>
      <c r="E927" s="369">
        <v>5.69</v>
      </c>
    </row>
    <row r="928" spans="1:5" ht="63" x14ac:dyDescent="0.2">
      <c r="A928" s="367" t="s">
        <v>19467</v>
      </c>
      <c r="B928" s="368" t="s">
        <v>19468</v>
      </c>
      <c r="C928" s="367" t="s">
        <v>231</v>
      </c>
      <c r="D928" s="367" t="s">
        <v>17613</v>
      </c>
      <c r="E928" s="369">
        <v>45.15</v>
      </c>
    </row>
    <row r="929" spans="1:5" ht="99" x14ac:dyDescent="0.2">
      <c r="A929" s="367" t="s">
        <v>19469</v>
      </c>
      <c r="B929" s="368" t="s">
        <v>19470</v>
      </c>
      <c r="C929" s="367" t="s">
        <v>231</v>
      </c>
      <c r="D929" s="367" t="s">
        <v>17613</v>
      </c>
      <c r="E929" s="369">
        <v>1321.13</v>
      </c>
    </row>
    <row r="930" spans="1:5" ht="45" x14ac:dyDescent="0.2">
      <c r="A930" s="367" t="s">
        <v>19471</v>
      </c>
      <c r="B930" s="368" t="s">
        <v>19472</v>
      </c>
      <c r="C930" s="367" t="s">
        <v>231</v>
      </c>
      <c r="D930" s="367" t="s">
        <v>17613</v>
      </c>
      <c r="E930" s="369">
        <v>64.81</v>
      </c>
    </row>
    <row r="931" spans="1:5" ht="162" x14ac:dyDescent="0.2">
      <c r="A931" s="367" t="s">
        <v>19473</v>
      </c>
      <c r="B931" s="368" t="s">
        <v>19474</v>
      </c>
      <c r="C931" s="367" t="s">
        <v>231</v>
      </c>
      <c r="D931" s="367" t="s">
        <v>17613</v>
      </c>
      <c r="E931" s="369">
        <v>1112.78</v>
      </c>
    </row>
    <row r="932" spans="1:5" ht="81" x14ac:dyDescent="0.2">
      <c r="A932" s="367" t="s">
        <v>19475</v>
      </c>
      <c r="B932" s="368" t="s">
        <v>19476</v>
      </c>
      <c r="C932" s="367" t="s">
        <v>265</v>
      </c>
      <c r="D932" s="367" t="s">
        <v>17613</v>
      </c>
      <c r="E932" s="369">
        <v>480.18</v>
      </c>
    </row>
    <row r="933" spans="1:5" ht="72" x14ac:dyDescent="0.2">
      <c r="A933" s="367" t="s">
        <v>19477</v>
      </c>
      <c r="B933" s="368" t="s">
        <v>19478</v>
      </c>
      <c r="C933" s="367" t="s">
        <v>265</v>
      </c>
      <c r="D933" s="367" t="s">
        <v>17613</v>
      </c>
      <c r="E933" s="369">
        <v>555.44000000000005</v>
      </c>
    </row>
    <row r="934" spans="1:5" ht="54" x14ac:dyDescent="0.2">
      <c r="A934" s="367" t="s">
        <v>19479</v>
      </c>
      <c r="B934" s="368" t="s">
        <v>19480</v>
      </c>
      <c r="C934" s="367" t="s">
        <v>231</v>
      </c>
      <c r="D934" s="367" t="s">
        <v>17613</v>
      </c>
      <c r="E934" s="369">
        <v>172.7</v>
      </c>
    </row>
    <row r="935" spans="1:5" ht="63" x14ac:dyDescent="0.2">
      <c r="A935" s="367" t="s">
        <v>19481</v>
      </c>
      <c r="B935" s="368" t="s">
        <v>19482</v>
      </c>
      <c r="C935" s="367" t="s">
        <v>231</v>
      </c>
      <c r="D935" s="367" t="s">
        <v>17613</v>
      </c>
      <c r="E935" s="369">
        <v>1.41</v>
      </c>
    </row>
    <row r="936" spans="1:5" ht="36" x14ac:dyDescent="0.2">
      <c r="A936" s="367" t="s">
        <v>19483</v>
      </c>
      <c r="B936" s="368" t="s">
        <v>19484</v>
      </c>
      <c r="C936" s="367" t="s">
        <v>19485</v>
      </c>
      <c r="D936" s="367" t="s">
        <v>17613</v>
      </c>
      <c r="E936" s="369">
        <v>40.24</v>
      </c>
    </row>
    <row r="937" spans="1:5" ht="63" x14ac:dyDescent="0.2">
      <c r="A937" s="367" t="s">
        <v>19486</v>
      </c>
      <c r="B937" s="368" t="s">
        <v>19487</v>
      </c>
      <c r="C937" s="367" t="s">
        <v>610</v>
      </c>
      <c r="D937" s="367" t="s">
        <v>17613</v>
      </c>
      <c r="E937" s="369">
        <v>19.11</v>
      </c>
    </row>
    <row r="938" spans="1:5" ht="63" x14ac:dyDescent="0.2">
      <c r="A938" s="367" t="s">
        <v>19488</v>
      </c>
      <c r="B938" s="368" t="s">
        <v>19489</v>
      </c>
      <c r="C938" s="367" t="s">
        <v>610</v>
      </c>
      <c r="D938" s="367" t="s">
        <v>17613</v>
      </c>
      <c r="E938" s="369">
        <v>23.45</v>
      </c>
    </row>
    <row r="939" spans="1:5" ht="27" x14ac:dyDescent="0.2">
      <c r="A939" s="367" t="s">
        <v>19490</v>
      </c>
      <c r="B939" s="368" t="s">
        <v>19491</v>
      </c>
      <c r="C939" s="367" t="s">
        <v>231</v>
      </c>
      <c r="D939" s="367" t="s">
        <v>17613</v>
      </c>
      <c r="E939" s="369">
        <v>7.32</v>
      </c>
    </row>
    <row r="940" spans="1:5" ht="27" x14ac:dyDescent="0.2">
      <c r="A940" s="367" t="s">
        <v>19492</v>
      </c>
      <c r="B940" s="368" t="s">
        <v>19493</v>
      </c>
      <c r="C940" s="367" t="s">
        <v>231</v>
      </c>
      <c r="D940" s="367" t="s">
        <v>17613</v>
      </c>
      <c r="E940" s="369">
        <v>10.6</v>
      </c>
    </row>
    <row r="941" spans="1:5" ht="45" x14ac:dyDescent="0.2">
      <c r="A941" s="367" t="s">
        <v>19494</v>
      </c>
      <c r="B941" s="368" t="s">
        <v>19495</v>
      </c>
      <c r="C941" s="367" t="s">
        <v>231</v>
      </c>
      <c r="D941" s="367" t="s">
        <v>17613</v>
      </c>
      <c r="E941" s="369">
        <v>8.3000000000000007</v>
      </c>
    </row>
    <row r="942" spans="1:5" ht="45" x14ac:dyDescent="0.2">
      <c r="A942" s="367" t="s">
        <v>19496</v>
      </c>
      <c r="B942" s="368" t="s">
        <v>19497</v>
      </c>
      <c r="C942" s="367" t="s">
        <v>231</v>
      </c>
      <c r="D942" s="367" t="s">
        <v>17613</v>
      </c>
      <c r="E942" s="369">
        <v>6.5</v>
      </c>
    </row>
    <row r="943" spans="1:5" ht="72" x14ac:dyDescent="0.2">
      <c r="A943" s="367" t="s">
        <v>19498</v>
      </c>
      <c r="B943" s="368" t="s">
        <v>19499</v>
      </c>
      <c r="C943" s="367" t="s">
        <v>231</v>
      </c>
      <c r="D943" s="367" t="s">
        <v>17613</v>
      </c>
      <c r="E943" s="369">
        <v>37.68</v>
      </c>
    </row>
    <row r="944" spans="1:5" ht="279" x14ac:dyDescent="0.2">
      <c r="A944" s="367" t="s">
        <v>19500</v>
      </c>
      <c r="B944" s="368" t="s">
        <v>19501</v>
      </c>
      <c r="C944" s="367" t="s">
        <v>231</v>
      </c>
      <c r="D944" s="367" t="s">
        <v>17613</v>
      </c>
      <c r="E944" s="369">
        <v>53897.42</v>
      </c>
    </row>
    <row r="945" spans="1:5" ht="63" x14ac:dyDescent="0.2">
      <c r="A945" s="367" t="s">
        <v>19502</v>
      </c>
      <c r="B945" s="368" t="s">
        <v>19503</v>
      </c>
      <c r="C945" s="367" t="s">
        <v>231</v>
      </c>
      <c r="D945" s="367" t="s">
        <v>17613</v>
      </c>
      <c r="E945" s="369">
        <v>24.7</v>
      </c>
    </row>
    <row r="946" spans="1:5" ht="63" x14ac:dyDescent="0.2">
      <c r="A946" s="367" t="s">
        <v>19504</v>
      </c>
      <c r="B946" s="368" t="s">
        <v>19505</v>
      </c>
      <c r="C946" s="367" t="s">
        <v>231</v>
      </c>
      <c r="D946" s="367" t="s">
        <v>17613</v>
      </c>
      <c r="E946" s="369">
        <v>21.95</v>
      </c>
    </row>
    <row r="947" spans="1:5" ht="63" x14ac:dyDescent="0.2">
      <c r="A947" s="367" t="s">
        <v>19506</v>
      </c>
      <c r="B947" s="368" t="s">
        <v>19507</v>
      </c>
      <c r="C947" s="367" t="s">
        <v>231</v>
      </c>
      <c r="D947" s="367" t="s">
        <v>17613</v>
      </c>
      <c r="E947" s="369">
        <v>34.21</v>
      </c>
    </row>
    <row r="948" spans="1:5" ht="63" x14ac:dyDescent="0.2">
      <c r="A948" s="367" t="s">
        <v>19508</v>
      </c>
      <c r="B948" s="368" t="s">
        <v>19509</v>
      </c>
      <c r="C948" s="367" t="s">
        <v>231</v>
      </c>
      <c r="D948" s="367" t="s">
        <v>17613</v>
      </c>
      <c r="E948" s="369">
        <v>29.63</v>
      </c>
    </row>
    <row r="949" spans="1:5" ht="63" x14ac:dyDescent="0.2">
      <c r="A949" s="367" t="s">
        <v>19510</v>
      </c>
      <c r="B949" s="368" t="s">
        <v>19511</v>
      </c>
      <c r="C949" s="367" t="s">
        <v>231</v>
      </c>
      <c r="D949" s="367" t="s">
        <v>17613</v>
      </c>
      <c r="E949" s="369">
        <v>59.58</v>
      </c>
    </row>
    <row r="950" spans="1:5" ht="45" x14ac:dyDescent="0.2">
      <c r="A950" s="367" t="s">
        <v>19512</v>
      </c>
      <c r="B950" s="368" t="s">
        <v>19513</v>
      </c>
      <c r="C950" s="367" t="s">
        <v>231</v>
      </c>
      <c r="D950" s="367" t="s">
        <v>17613</v>
      </c>
      <c r="E950" s="369">
        <v>129.38</v>
      </c>
    </row>
    <row r="951" spans="1:5" ht="45" x14ac:dyDescent="0.2">
      <c r="A951" s="367" t="s">
        <v>19514</v>
      </c>
      <c r="B951" s="368" t="s">
        <v>19515</v>
      </c>
      <c r="C951" s="367" t="s">
        <v>231</v>
      </c>
      <c r="D951" s="367" t="s">
        <v>17613</v>
      </c>
      <c r="E951" s="369">
        <v>49.86</v>
      </c>
    </row>
    <row r="952" spans="1:5" ht="45" x14ac:dyDescent="0.2">
      <c r="A952" s="367" t="s">
        <v>19516</v>
      </c>
      <c r="B952" s="368" t="s">
        <v>19517</v>
      </c>
      <c r="C952" s="367" t="s">
        <v>231</v>
      </c>
      <c r="D952" s="367" t="s">
        <v>17613</v>
      </c>
      <c r="E952" s="369">
        <v>72.62</v>
      </c>
    </row>
    <row r="953" spans="1:5" ht="45" x14ac:dyDescent="0.2">
      <c r="A953" s="367" t="s">
        <v>19518</v>
      </c>
      <c r="B953" s="368" t="s">
        <v>19519</v>
      </c>
      <c r="C953" s="367" t="s">
        <v>231</v>
      </c>
      <c r="D953" s="367" t="s">
        <v>17613</v>
      </c>
      <c r="E953" s="369">
        <v>95.03</v>
      </c>
    </row>
    <row r="954" spans="1:5" ht="45" x14ac:dyDescent="0.2">
      <c r="A954" s="367" t="s">
        <v>19520</v>
      </c>
      <c r="B954" s="368" t="s">
        <v>19521</v>
      </c>
      <c r="C954" s="367" t="s">
        <v>231</v>
      </c>
      <c r="D954" s="367" t="s">
        <v>17613</v>
      </c>
      <c r="E954" s="369">
        <v>281.62</v>
      </c>
    </row>
    <row r="955" spans="1:5" ht="45" x14ac:dyDescent="0.2">
      <c r="A955" s="367" t="s">
        <v>19522</v>
      </c>
      <c r="B955" s="368" t="s">
        <v>19523</v>
      </c>
      <c r="C955" s="367" t="s">
        <v>231</v>
      </c>
      <c r="D955" s="367" t="s">
        <v>17613</v>
      </c>
      <c r="E955" s="369">
        <v>671.52</v>
      </c>
    </row>
    <row r="956" spans="1:5" ht="63" x14ac:dyDescent="0.2">
      <c r="A956" s="367" t="s">
        <v>19524</v>
      </c>
      <c r="B956" s="368" t="s">
        <v>19525</v>
      </c>
      <c r="C956" s="367" t="s">
        <v>231</v>
      </c>
      <c r="D956" s="367" t="s">
        <v>17613</v>
      </c>
      <c r="E956" s="369">
        <v>583.12</v>
      </c>
    </row>
    <row r="957" spans="1:5" ht="63" x14ac:dyDescent="0.2">
      <c r="A957" s="367" t="s">
        <v>19526</v>
      </c>
      <c r="B957" s="368" t="s">
        <v>19527</v>
      </c>
      <c r="C957" s="367" t="s">
        <v>231</v>
      </c>
      <c r="D957" s="367" t="s">
        <v>17613</v>
      </c>
      <c r="E957" s="369">
        <v>1290.42</v>
      </c>
    </row>
    <row r="958" spans="1:5" ht="63" x14ac:dyDescent="0.2">
      <c r="A958" s="367" t="s">
        <v>19528</v>
      </c>
      <c r="B958" s="368" t="s">
        <v>19529</v>
      </c>
      <c r="C958" s="367" t="s">
        <v>231</v>
      </c>
      <c r="D958" s="367" t="s">
        <v>17613</v>
      </c>
      <c r="E958" s="369">
        <v>646.20000000000005</v>
      </c>
    </row>
    <row r="959" spans="1:5" ht="63" x14ac:dyDescent="0.2">
      <c r="A959" s="367" t="s">
        <v>19530</v>
      </c>
      <c r="B959" s="368" t="s">
        <v>19531</v>
      </c>
      <c r="C959" s="367" t="s">
        <v>231</v>
      </c>
      <c r="D959" s="367" t="s">
        <v>17613</v>
      </c>
      <c r="E959" s="369">
        <v>1023.12</v>
      </c>
    </row>
    <row r="960" spans="1:5" ht="45" x14ac:dyDescent="0.2">
      <c r="A960" s="367" t="s">
        <v>19532</v>
      </c>
      <c r="B960" s="368" t="s">
        <v>19533</v>
      </c>
      <c r="C960" s="367" t="s">
        <v>231</v>
      </c>
      <c r="D960" s="367" t="s">
        <v>17613</v>
      </c>
      <c r="E960" s="369">
        <v>1351.54</v>
      </c>
    </row>
    <row r="961" spans="1:5" ht="45" x14ac:dyDescent="0.2">
      <c r="A961" s="367" t="s">
        <v>19534</v>
      </c>
      <c r="B961" s="368" t="s">
        <v>19535</v>
      </c>
      <c r="C961" s="367" t="s">
        <v>231</v>
      </c>
      <c r="D961" s="367" t="s">
        <v>17613</v>
      </c>
      <c r="E961" s="369">
        <v>3832.04</v>
      </c>
    </row>
    <row r="962" spans="1:5" ht="63" x14ac:dyDescent="0.2">
      <c r="A962" s="367" t="s">
        <v>19536</v>
      </c>
      <c r="B962" s="368" t="s">
        <v>19537</v>
      </c>
      <c r="C962" s="367" t="s">
        <v>231</v>
      </c>
      <c r="D962" s="367" t="s">
        <v>17613</v>
      </c>
      <c r="E962" s="369">
        <v>4664.55</v>
      </c>
    </row>
    <row r="963" spans="1:5" ht="153" x14ac:dyDescent="0.2">
      <c r="A963" s="367" t="s">
        <v>19538</v>
      </c>
      <c r="B963" s="368" t="s">
        <v>19539</v>
      </c>
      <c r="C963" s="367" t="s">
        <v>231</v>
      </c>
      <c r="D963" s="367" t="s">
        <v>17613</v>
      </c>
      <c r="E963" s="369">
        <v>83708</v>
      </c>
    </row>
    <row r="964" spans="1:5" ht="63" x14ac:dyDescent="0.2">
      <c r="A964" s="367" t="s">
        <v>19540</v>
      </c>
      <c r="B964" s="368" t="s">
        <v>19541</v>
      </c>
      <c r="C964" s="367" t="s">
        <v>231</v>
      </c>
      <c r="D964" s="367" t="s">
        <v>17613</v>
      </c>
      <c r="E964" s="369">
        <v>2087.6799999999998</v>
      </c>
    </row>
    <row r="965" spans="1:5" ht="99" x14ac:dyDescent="0.2">
      <c r="A965" s="367" t="s">
        <v>19542</v>
      </c>
      <c r="B965" s="368" t="s">
        <v>19543</v>
      </c>
      <c r="C965" s="367" t="s">
        <v>231</v>
      </c>
      <c r="D965" s="367" t="s">
        <v>17613</v>
      </c>
      <c r="E965" s="369">
        <v>63.33</v>
      </c>
    </row>
    <row r="966" spans="1:5" ht="99" x14ac:dyDescent="0.2">
      <c r="A966" s="367" t="s">
        <v>19544</v>
      </c>
      <c r="B966" s="368" t="s">
        <v>19545</v>
      </c>
      <c r="C966" s="367" t="s">
        <v>231</v>
      </c>
      <c r="D966" s="367" t="s">
        <v>17613</v>
      </c>
      <c r="E966" s="369">
        <v>46.75</v>
      </c>
    </row>
    <row r="967" spans="1:5" ht="409.5" x14ac:dyDescent="0.2">
      <c r="A967" s="367" t="s">
        <v>19546</v>
      </c>
      <c r="B967" s="368" t="s">
        <v>19547</v>
      </c>
      <c r="C967" s="367" t="s">
        <v>17831</v>
      </c>
      <c r="D967" s="367" t="s">
        <v>17613</v>
      </c>
      <c r="E967" s="369">
        <v>362.53</v>
      </c>
    </row>
    <row r="968" spans="1:5" ht="409.5" x14ac:dyDescent="0.2">
      <c r="A968" s="367" t="s">
        <v>19548</v>
      </c>
      <c r="B968" s="368" t="s">
        <v>19549</v>
      </c>
      <c r="C968" s="367" t="s">
        <v>17831</v>
      </c>
      <c r="D968" s="367" t="s">
        <v>17613</v>
      </c>
      <c r="E968" s="369">
        <v>322.17</v>
      </c>
    </row>
    <row r="969" spans="1:5" ht="409.5" x14ac:dyDescent="0.2">
      <c r="A969" s="367" t="s">
        <v>19550</v>
      </c>
      <c r="B969" s="368" t="s">
        <v>19551</v>
      </c>
      <c r="C969" s="367" t="s">
        <v>17831</v>
      </c>
      <c r="D969" s="367" t="s">
        <v>17613</v>
      </c>
      <c r="E969" s="369">
        <v>200</v>
      </c>
    </row>
    <row r="970" spans="1:5" ht="409.5" x14ac:dyDescent="0.2">
      <c r="A970" s="367" t="s">
        <v>19552</v>
      </c>
      <c r="B970" s="368" t="s">
        <v>19553</v>
      </c>
      <c r="C970" s="367" t="s">
        <v>17831</v>
      </c>
      <c r="D970" s="367" t="s">
        <v>17613</v>
      </c>
      <c r="E970" s="369">
        <v>230.83</v>
      </c>
    </row>
    <row r="971" spans="1:5" ht="342" x14ac:dyDescent="0.2">
      <c r="A971" s="367" t="s">
        <v>19554</v>
      </c>
      <c r="B971" s="368" t="s">
        <v>19555</v>
      </c>
      <c r="C971" s="367" t="s">
        <v>17831</v>
      </c>
      <c r="D971" s="367" t="s">
        <v>17613</v>
      </c>
      <c r="E971" s="369">
        <v>147.24</v>
      </c>
    </row>
    <row r="972" spans="1:5" ht="351" x14ac:dyDescent="0.2">
      <c r="A972" s="367" t="s">
        <v>19556</v>
      </c>
      <c r="B972" s="368" t="s">
        <v>19557</v>
      </c>
      <c r="C972" s="367" t="s">
        <v>17831</v>
      </c>
      <c r="D972" s="367" t="s">
        <v>17613</v>
      </c>
      <c r="E972" s="369">
        <v>344.45</v>
      </c>
    </row>
    <row r="973" spans="1:5" ht="360" x14ac:dyDescent="0.2">
      <c r="A973" s="367" t="s">
        <v>19558</v>
      </c>
      <c r="B973" s="368" t="s">
        <v>19559</v>
      </c>
      <c r="C973" s="367" t="s">
        <v>17831</v>
      </c>
      <c r="D973" s="367" t="s">
        <v>17613</v>
      </c>
      <c r="E973" s="369">
        <v>155.04</v>
      </c>
    </row>
    <row r="974" spans="1:5" ht="369" x14ac:dyDescent="0.2">
      <c r="A974" s="367" t="s">
        <v>19560</v>
      </c>
      <c r="B974" s="368" t="s">
        <v>19561</v>
      </c>
      <c r="C974" s="367" t="s">
        <v>17831</v>
      </c>
      <c r="D974" s="367" t="s">
        <v>17613</v>
      </c>
      <c r="E974" s="369">
        <v>436.59</v>
      </c>
    </row>
    <row r="975" spans="1:5" ht="409.5" x14ac:dyDescent="0.2">
      <c r="A975" s="367" t="s">
        <v>19562</v>
      </c>
      <c r="B975" s="368" t="s">
        <v>19563</v>
      </c>
      <c r="C975" s="367" t="s">
        <v>17831</v>
      </c>
      <c r="D975" s="367" t="s">
        <v>17613</v>
      </c>
      <c r="E975" s="369">
        <v>402.32</v>
      </c>
    </row>
    <row r="976" spans="1:5" ht="409.5" x14ac:dyDescent="0.2">
      <c r="A976" s="367" t="s">
        <v>19564</v>
      </c>
      <c r="B976" s="368" t="s">
        <v>19565</v>
      </c>
      <c r="C976" s="367" t="s">
        <v>17831</v>
      </c>
      <c r="D976" s="367" t="s">
        <v>17613</v>
      </c>
      <c r="E976" s="369">
        <v>157.55000000000001</v>
      </c>
    </row>
    <row r="977" spans="1:5" ht="409.5" x14ac:dyDescent="0.2">
      <c r="A977" s="367" t="s">
        <v>19566</v>
      </c>
      <c r="B977" s="368" t="s">
        <v>19567</v>
      </c>
      <c r="C977" s="367" t="s">
        <v>17831</v>
      </c>
      <c r="D977" s="367" t="s">
        <v>17613</v>
      </c>
      <c r="E977" s="369">
        <v>430.14</v>
      </c>
    </row>
    <row r="978" spans="1:5" ht="409.5" x14ac:dyDescent="0.2">
      <c r="A978" s="367" t="s">
        <v>19568</v>
      </c>
      <c r="B978" s="368" t="s">
        <v>19569</v>
      </c>
      <c r="C978" s="367" t="s">
        <v>17831</v>
      </c>
      <c r="D978" s="367" t="s">
        <v>17613</v>
      </c>
      <c r="E978" s="369">
        <v>170.5</v>
      </c>
    </row>
    <row r="979" spans="1:5" ht="409.5" x14ac:dyDescent="0.2">
      <c r="A979" s="367" t="s">
        <v>19570</v>
      </c>
      <c r="B979" s="368" t="s">
        <v>19571</v>
      </c>
      <c r="C979" s="367" t="s">
        <v>17831</v>
      </c>
      <c r="D979" s="367" t="s">
        <v>17613</v>
      </c>
      <c r="E979" s="369">
        <v>261.08999999999997</v>
      </c>
    </row>
    <row r="980" spans="1:5" ht="54" x14ac:dyDescent="0.2">
      <c r="A980" s="367" t="s">
        <v>19572</v>
      </c>
      <c r="B980" s="368" t="s">
        <v>19573</v>
      </c>
      <c r="C980" s="367" t="s">
        <v>231</v>
      </c>
      <c r="D980" s="367" t="s">
        <v>17613</v>
      </c>
      <c r="E980" s="369">
        <v>221.5</v>
      </c>
    </row>
    <row r="981" spans="1:5" ht="63" x14ac:dyDescent="0.2">
      <c r="A981" s="367" t="s">
        <v>19574</v>
      </c>
      <c r="B981" s="368" t="s">
        <v>19575</v>
      </c>
      <c r="C981" s="367" t="s">
        <v>231</v>
      </c>
      <c r="D981" s="367" t="s">
        <v>17613</v>
      </c>
      <c r="E981" s="369">
        <v>8.94</v>
      </c>
    </row>
    <row r="982" spans="1:5" ht="63" x14ac:dyDescent="0.2">
      <c r="A982" s="367" t="s">
        <v>19576</v>
      </c>
      <c r="B982" s="368" t="s">
        <v>19577</v>
      </c>
      <c r="C982" s="367" t="s">
        <v>231</v>
      </c>
      <c r="D982" s="367" t="s">
        <v>17613</v>
      </c>
      <c r="E982" s="369">
        <v>7.3</v>
      </c>
    </row>
    <row r="983" spans="1:5" ht="117" x14ac:dyDescent="0.2">
      <c r="A983" s="367" t="s">
        <v>19578</v>
      </c>
      <c r="B983" s="368" t="s">
        <v>19579</v>
      </c>
      <c r="C983" s="367" t="s">
        <v>231</v>
      </c>
      <c r="D983" s="367" t="s">
        <v>17613</v>
      </c>
      <c r="E983" s="369">
        <v>8.75</v>
      </c>
    </row>
    <row r="984" spans="1:5" ht="108" x14ac:dyDescent="0.2">
      <c r="A984" s="367" t="s">
        <v>19580</v>
      </c>
      <c r="B984" s="368" t="s">
        <v>19581</v>
      </c>
      <c r="C984" s="367" t="s">
        <v>231</v>
      </c>
      <c r="D984" s="367" t="s">
        <v>17613</v>
      </c>
      <c r="E984" s="369">
        <v>22.59</v>
      </c>
    </row>
    <row r="985" spans="1:5" ht="81" x14ac:dyDescent="0.2">
      <c r="A985" s="367" t="s">
        <v>19582</v>
      </c>
      <c r="B985" s="368" t="s">
        <v>19583</v>
      </c>
      <c r="C985" s="367" t="s">
        <v>231</v>
      </c>
      <c r="D985" s="367" t="s">
        <v>17613</v>
      </c>
      <c r="E985" s="369">
        <v>4.51</v>
      </c>
    </row>
    <row r="986" spans="1:5" ht="63" x14ac:dyDescent="0.2">
      <c r="A986" s="367" t="s">
        <v>19584</v>
      </c>
      <c r="B986" s="368" t="s">
        <v>19585</v>
      </c>
      <c r="C986" s="367" t="s">
        <v>231</v>
      </c>
      <c r="D986" s="367" t="s">
        <v>17613</v>
      </c>
      <c r="E986" s="369">
        <v>12.14</v>
      </c>
    </row>
    <row r="987" spans="1:5" ht="99" x14ac:dyDescent="0.2">
      <c r="A987" s="367" t="s">
        <v>19586</v>
      </c>
      <c r="B987" s="368" t="s">
        <v>19587</v>
      </c>
      <c r="C987" s="367" t="s">
        <v>231</v>
      </c>
      <c r="D987" s="367" t="s">
        <v>17613</v>
      </c>
      <c r="E987" s="369">
        <v>53.77</v>
      </c>
    </row>
    <row r="988" spans="1:5" ht="108" x14ac:dyDescent="0.2">
      <c r="A988" s="367" t="s">
        <v>19588</v>
      </c>
      <c r="B988" s="368" t="s">
        <v>19589</v>
      </c>
      <c r="C988" s="367" t="s">
        <v>231</v>
      </c>
      <c r="D988" s="367" t="s">
        <v>17613</v>
      </c>
      <c r="E988" s="369">
        <v>53.77</v>
      </c>
    </row>
    <row r="989" spans="1:5" ht="126" x14ac:dyDescent="0.2">
      <c r="A989" s="367" t="s">
        <v>19590</v>
      </c>
      <c r="B989" s="368" t="s">
        <v>19591</v>
      </c>
      <c r="C989" s="367" t="s">
        <v>231</v>
      </c>
      <c r="D989" s="367" t="s">
        <v>17613</v>
      </c>
      <c r="E989" s="369">
        <v>34.17</v>
      </c>
    </row>
    <row r="990" spans="1:5" ht="72" x14ac:dyDescent="0.2">
      <c r="A990" s="367" t="s">
        <v>19592</v>
      </c>
      <c r="B990" s="368" t="s">
        <v>19593</v>
      </c>
      <c r="C990" s="367" t="s">
        <v>231</v>
      </c>
      <c r="D990" s="367" t="s">
        <v>17613</v>
      </c>
      <c r="E990" s="369">
        <v>13.4</v>
      </c>
    </row>
    <row r="991" spans="1:5" ht="108" x14ac:dyDescent="0.2">
      <c r="A991" s="367" t="s">
        <v>19594</v>
      </c>
      <c r="B991" s="368" t="s">
        <v>19595</v>
      </c>
      <c r="C991" s="367" t="s">
        <v>231</v>
      </c>
      <c r="D991" s="367" t="s">
        <v>17613</v>
      </c>
      <c r="E991" s="369">
        <v>36.42</v>
      </c>
    </row>
    <row r="992" spans="1:5" ht="54" x14ac:dyDescent="0.2">
      <c r="A992" s="367" t="s">
        <v>19596</v>
      </c>
      <c r="B992" s="368" t="s">
        <v>19597</v>
      </c>
      <c r="C992" s="367" t="s">
        <v>231</v>
      </c>
      <c r="D992" s="367" t="s">
        <v>17613</v>
      </c>
      <c r="E992" s="369">
        <v>46.18</v>
      </c>
    </row>
    <row r="993" spans="1:5" ht="45" x14ac:dyDescent="0.2">
      <c r="A993" s="367" t="s">
        <v>19598</v>
      </c>
      <c r="B993" s="368" t="s">
        <v>19599</v>
      </c>
      <c r="C993" s="367" t="s">
        <v>231</v>
      </c>
      <c r="D993" s="367" t="s">
        <v>17613</v>
      </c>
      <c r="E993" s="369">
        <v>57.05</v>
      </c>
    </row>
    <row r="994" spans="1:5" ht="45" x14ac:dyDescent="0.2">
      <c r="A994" s="367" t="s">
        <v>19600</v>
      </c>
      <c r="B994" s="368" t="s">
        <v>19601</v>
      </c>
      <c r="C994" s="367" t="s">
        <v>231</v>
      </c>
      <c r="D994" s="367" t="s">
        <v>17613</v>
      </c>
      <c r="E994" s="369">
        <v>46.82</v>
      </c>
    </row>
    <row r="995" spans="1:5" ht="18" x14ac:dyDescent="0.2">
      <c r="A995" s="367" t="s">
        <v>19602</v>
      </c>
      <c r="B995" s="368" t="s">
        <v>19603</v>
      </c>
      <c r="C995" s="367" t="s">
        <v>231</v>
      </c>
      <c r="D995" s="367" t="s">
        <v>17613</v>
      </c>
      <c r="E995" s="369">
        <v>78.37</v>
      </c>
    </row>
    <row r="996" spans="1:5" ht="54" x14ac:dyDescent="0.2">
      <c r="A996" s="367" t="s">
        <v>19604</v>
      </c>
      <c r="B996" s="368" t="s">
        <v>19605</v>
      </c>
      <c r="C996" s="367" t="s">
        <v>231</v>
      </c>
      <c r="D996" s="367" t="s">
        <v>17613</v>
      </c>
      <c r="E996" s="369">
        <v>7473.12</v>
      </c>
    </row>
    <row r="997" spans="1:5" ht="126" x14ac:dyDescent="0.2">
      <c r="A997" s="367" t="s">
        <v>19606</v>
      </c>
      <c r="B997" s="368" t="s">
        <v>19607</v>
      </c>
      <c r="C997" s="367" t="s">
        <v>265</v>
      </c>
      <c r="D997" s="367" t="s">
        <v>17613</v>
      </c>
      <c r="E997" s="369">
        <v>47.81</v>
      </c>
    </row>
    <row r="998" spans="1:5" ht="126" x14ac:dyDescent="0.2">
      <c r="A998" s="367" t="s">
        <v>19608</v>
      </c>
      <c r="B998" s="368" t="s">
        <v>19609</v>
      </c>
      <c r="C998" s="367" t="s">
        <v>265</v>
      </c>
      <c r="D998" s="367" t="s">
        <v>17613</v>
      </c>
      <c r="E998" s="369">
        <v>135.61000000000001</v>
      </c>
    </row>
    <row r="999" spans="1:5" ht="90" x14ac:dyDescent="0.2">
      <c r="A999" s="367" t="s">
        <v>19610</v>
      </c>
      <c r="B999" s="368" t="s">
        <v>19611</v>
      </c>
      <c r="C999" s="367" t="s">
        <v>231</v>
      </c>
      <c r="D999" s="367" t="s">
        <v>17613</v>
      </c>
      <c r="E999" s="369">
        <v>168.59</v>
      </c>
    </row>
    <row r="1000" spans="1:5" ht="90" x14ac:dyDescent="0.2">
      <c r="A1000" s="367" t="s">
        <v>19612</v>
      </c>
      <c r="B1000" s="368" t="s">
        <v>19613</v>
      </c>
      <c r="C1000" s="367" t="s">
        <v>231</v>
      </c>
      <c r="D1000" s="367" t="s">
        <v>17613</v>
      </c>
      <c r="E1000" s="369">
        <v>457.02</v>
      </c>
    </row>
    <row r="1001" spans="1:5" ht="54" x14ac:dyDescent="0.2">
      <c r="A1001" s="367" t="s">
        <v>19614</v>
      </c>
      <c r="B1001" s="368" t="s">
        <v>19615</v>
      </c>
      <c r="C1001" s="367" t="s">
        <v>1789</v>
      </c>
      <c r="D1001" s="367" t="s">
        <v>17613</v>
      </c>
      <c r="E1001" s="369">
        <v>32.79</v>
      </c>
    </row>
    <row r="1002" spans="1:5" ht="54" x14ac:dyDescent="0.2">
      <c r="A1002" s="367" t="s">
        <v>19616</v>
      </c>
      <c r="B1002" s="368" t="s">
        <v>19617</v>
      </c>
      <c r="C1002" s="367" t="s">
        <v>1789</v>
      </c>
      <c r="D1002" s="367" t="s">
        <v>17613</v>
      </c>
      <c r="E1002" s="369">
        <v>50.69</v>
      </c>
    </row>
    <row r="1003" spans="1:5" ht="54" x14ac:dyDescent="0.2">
      <c r="A1003" s="367" t="s">
        <v>19618</v>
      </c>
      <c r="B1003" s="368" t="s">
        <v>19619</v>
      </c>
      <c r="C1003" s="367" t="s">
        <v>1789</v>
      </c>
      <c r="D1003" s="367" t="s">
        <v>17613</v>
      </c>
      <c r="E1003" s="369">
        <v>43.52</v>
      </c>
    </row>
    <row r="1004" spans="1:5" ht="54" x14ac:dyDescent="0.2">
      <c r="A1004" s="367" t="s">
        <v>19620</v>
      </c>
      <c r="B1004" s="368" t="s">
        <v>19621</v>
      </c>
      <c r="C1004" s="367" t="s">
        <v>1789</v>
      </c>
      <c r="D1004" s="367" t="s">
        <v>17613</v>
      </c>
      <c r="E1004" s="369">
        <v>50.84</v>
      </c>
    </row>
    <row r="1005" spans="1:5" ht="54" x14ac:dyDescent="0.2">
      <c r="A1005" s="367" t="s">
        <v>19622</v>
      </c>
      <c r="B1005" s="368" t="s">
        <v>19623</v>
      </c>
      <c r="C1005" s="367" t="s">
        <v>1789</v>
      </c>
      <c r="D1005" s="367" t="s">
        <v>17613</v>
      </c>
      <c r="E1005" s="369">
        <v>50.3</v>
      </c>
    </row>
    <row r="1006" spans="1:5" ht="126" x14ac:dyDescent="0.2">
      <c r="A1006" s="367" t="s">
        <v>19624</v>
      </c>
      <c r="B1006" s="368" t="s">
        <v>19625</v>
      </c>
      <c r="C1006" s="367" t="s">
        <v>19626</v>
      </c>
      <c r="D1006" s="367" t="s">
        <v>17613</v>
      </c>
      <c r="E1006" s="369">
        <v>83.69</v>
      </c>
    </row>
    <row r="1007" spans="1:5" ht="126" x14ac:dyDescent="0.2">
      <c r="A1007" s="367" t="s">
        <v>19627</v>
      </c>
      <c r="B1007" s="368" t="s">
        <v>19628</v>
      </c>
      <c r="C1007" s="367" t="s">
        <v>19626</v>
      </c>
      <c r="D1007" s="367" t="s">
        <v>17613</v>
      </c>
      <c r="E1007" s="369">
        <v>116.35</v>
      </c>
    </row>
    <row r="1008" spans="1:5" ht="135" x14ac:dyDescent="0.2">
      <c r="A1008" s="367" t="s">
        <v>19629</v>
      </c>
      <c r="B1008" s="368" t="s">
        <v>19630</v>
      </c>
      <c r="C1008" s="367" t="s">
        <v>19626</v>
      </c>
      <c r="D1008" s="367" t="s">
        <v>17613</v>
      </c>
      <c r="E1008" s="369">
        <v>131.83000000000001</v>
      </c>
    </row>
    <row r="1009" spans="1:5" ht="126" x14ac:dyDescent="0.2">
      <c r="A1009" s="367" t="s">
        <v>19631</v>
      </c>
      <c r="B1009" s="368" t="s">
        <v>19632</v>
      </c>
      <c r="C1009" s="367" t="s">
        <v>19626</v>
      </c>
      <c r="D1009" s="367" t="s">
        <v>17613</v>
      </c>
      <c r="E1009" s="369">
        <v>29.97</v>
      </c>
    </row>
    <row r="1010" spans="1:5" ht="126" x14ac:dyDescent="0.2">
      <c r="A1010" s="367" t="s">
        <v>19633</v>
      </c>
      <c r="B1010" s="368" t="s">
        <v>19634</v>
      </c>
      <c r="C1010" s="367" t="s">
        <v>19626</v>
      </c>
      <c r="D1010" s="367" t="s">
        <v>17613</v>
      </c>
      <c r="E1010" s="369">
        <v>42.13</v>
      </c>
    </row>
    <row r="1011" spans="1:5" ht="135" x14ac:dyDescent="0.2">
      <c r="A1011" s="367" t="s">
        <v>19635</v>
      </c>
      <c r="B1011" s="368" t="s">
        <v>19636</v>
      </c>
      <c r="C1011" s="367" t="s">
        <v>19626</v>
      </c>
      <c r="D1011" s="367" t="s">
        <v>17613</v>
      </c>
      <c r="E1011" s="369">
        <v>91.71</v>
      </c>
    </row>
    <row r="1012" spans="1:5" ht="126" x14ac:dyDescent="0.2">
      <c r="A1012" s="367" t="s">
        <v>19637</v>
      </c>
      <c r="B1012" s="368" t="s">
        <v>19638</v>
      </c>
      <c r="C1012" s="367" t="s">
        <v>19626</v>
      </c>
      <c r="D1012" s="367" t="s">
        <v>17613</v>
      </c>
      <c r="E1012" s="369">
        <v>118.79</v>
      </c>
    </row>
    <row r="1013" spans="1:5" ht="135" x14ac:dyDescent="0.2">
      <c r="A1013" s="367" t="s">
        <v>19639</v>
      </c>
      <c r="B1013" s="368" t="s">
        <v>19640</v>
      </c>
      <c r="C1013" s="367" t="s">
        <v>19626</v>
      </c>
      <c r="D1013" s="367" t="s">
        <v>17613</v>
      </c>
      <c r="E1013" s="369">
        <v>193.31</v>
      </c>
    </row>
    <row r="1014" spans="1:5" ht="126" x14ac:dyDescent="0.2">
      <c r="A1014" s="367" t="s">
        <v>19641</v>
      </c>
      <c r="B1014" s="368" t="s">
        <v>19642</v>
      </c>
      <c r="C1014" s="367" t="s">
        <v>19626</v>
      </c>
      <c r="D1014" s="367" t="s">
        <v>17613</v>
      </c>
      <c r="E1014" s="369">
        <v>232.94</v>
      </c>
    </row>
    <row r="1015" spans="1:5" ht="126" x14ac:dyDescent="0.2">
      <c r="A1015" s="367" t="s">
        <v>19643</v>
      </c>
      <c r="B1015" s="368" t="s">
        <v>19644</v>
      </c>
      <c r="C1015" s="367" t="s">
        <v>19626</v>
      </c>
      <c r="D1015" s="367" t="s">
        <v>17613</v>
      </c>
      <c r="E1015" s="369">
        <v>304.45999999999998</v>
      </c>
    </row>
    <row r="1016" spans="1:5" ht="144" x14ac:dyDescent="0.2">
      <c r="A1016" s="367" t="s">
        <v>19645</v>
      </c>
      <c r="B1016" s="368" t="s">
        <v>19646</v>
      </c>
      <c r="C1016" s="367" t="s">
        <v>19626</v>
      </c>
      <c r="D1016" s="367" t="s">
        <v>17613</v>
      </c>
      <c r="E1016" s="369">
        <v>4.79</v>
      </c>
    </row>
    <row r="1017" spans="1:5" ht="144" x14ac:dyDescent="0.2">
      <c r="A1017" s="367" t="s">
        <v>19647</v>
      </c>
      <c r="B1017" s="368" t="s">
        <v>19648</v>
      </c>
      <c r="C1017" s="367" t="s">
        <v>19626</v>
      </c>
      <c r="D1017" s="367" t="s">
        <v>17613</v>
      </c>
      <c r="E1017" s="369">
        <v>6.82</v>
      </c>
    </row>
    <row r="1018" spans="1:5" ht="144" x14ac:dyDescent="0.2">
      <c r="A1018" s="367" t="s">
        <v>19649</v>
      </c>
      <c r="B1018" s="368" t="s">
        <v>19650</v>
      </c>
      <c r="C1018" s="367" t="s">
        <v>19626</v>
      </c>
      <c r="D1018" s="367" t="s">
        <v>17613</v>
      </c>
      <c r="E1018" s="369">
        <v>10.7</v>
      </c>
    </row>
    <row r="1019" spans="1:5" ht="153" x14ac:dyDescent="0.2">
      <c r="A1019" s="367" t="s">
        <v>19651</v>
      </c>
      <c r="B1019" s="368" t="s">
        <v>19652</v>
      </c>
      <c r="C1019" s="367" t="s">
        <v>19626</v>
      </c>
      <c r="D1019" s="367" t="s">
        <v>17613</v>
      </c>
      <c r="E1019" s="369">
        <v>20.9</v>
      </c>
    </row>
    <row r="1020" spans="1:5" ht="153" x14ac:dyDescent="0.2">
      <c r="A1020" s="367" t="s">
        <v>19653</v>
      </c>
      <c r="B1020" s="368" t="s">
        <v>19654</v>
      </c>
      <c r="C1020" s="367" t="s">
        <v>19626</v>
      </c>
      <c r="D1020" s="367" t="s">
        <v>17613</v>
      </c>
      <c r="E1020" s="369">
        <v>20.29</v>
      </c>
    </row>
    <row r="1021" spans="1:5" ht="144" x14ac:dyDescent="0.2">
      <c r="A1021" s="367" t="s">
        <v>19655</v>
      </c>
      <c r="B1021" s="368" t="s">
        <v>19656</v>
      </c>
      <c r="C1021" s="367" t="s">
        <v>19626</v>
      </c>
      <c r="D1021" s="367" t="s">
        <v>17613</v>
      </c>
      <c r="E1021" s="369">
        <v>29.23</v>
      </c>
    </row>
    <row r="1022" spans="1:5" ht="153" x14ac:dyDescent="0.2">
      <c r="A1022" s="367" t="s">
        <v>19657</v>
      </c>
      <c r="B1022" s="368" t="s">
        <v>19658</v>
      </c>
      <c r="C1022" s="367" t="s">
        <v>19626</v>
      </c>
      <c r="D1022" s="367" t="s">
        <v>17613</v>
      </c>
      <c r="E1022" s="369">
        <v>67.459999999999994</v>
      </c>
    </row>
    <row r="1023" spans="1:5" ht="144" x14ac:dyDescent="0.2">
      <c r="A1023" s="367" t="s">
        <v>19659</v>
      </c>
      <c r="B1023" s="368" t="s">
        <v>19660</v>
      </c>
      <c r="C1023" s="367" t="s">
        <v>19626</v>
      </c>
      <c r="D1023" s="367" t="s">
        <v>17613</v>
      </c>
      <c r="E1023" s="369">
        <v>50.76</v>
      </c>
    </row>
    <row r="1024" spans="1:5" ht="144" x14ac:dyDescent="0.2">
      <c r="A1024" s="367" t="s">
        <v>19661</v>
      </c>
      <c r="B1024" s="368" t="s">
        <v>19662</v>
      </c>
      <c r="C1024" s="367" t="s">
        <v>19626</v>
      </c>
      <c r="D1024" s="367" t="s">
        <v>17613</v>
      </c>
      <c r="E1024" s="369">
        <v>136.65</v>
      </c>
    </row>
    <row r="1025" spans="1:5" ht="45" x14ac:dyDescent="0.2">
      <c r="A1025" s="367" t="s">
        <v>19663</v>
      </c>
      <c r="B1025" s="368" t="s">
        <v>19664</v>
      </c>
      <c r="C1025" s="367" t="s">
        <v>265</v>
      </c>
      <c r="D1025" s="367" t="s">
        <v>17613</v>
      </c>
      <c r="E1025" s="369">
        <v>2.72</v>
      </c>
    </row>
    <row r="1026" spans="1:5" ht="45" x14ac:dyDescent="0.2">
      <c r="A1026" s="367" t="s">
        <v>19665</v>
      </c>
      <c r="B1026" s="368" t="s">
        <v>19666</v>
      </c>
      <c r="C1026" s="367" t="s">
        <v>265</v>
      </c>
      <c r="D1026" s="367" t="s">
        <v>17613</v>
      </c>
      <c r="E1026" s="369">
        <v>1.48</v>
      </c>
    </row>
    <row r="1027" spans="1:5" ht="45" x14ac:dyDescent="0.2">
      <c r="A1027" s="367" t="s">
        <v>19667</v>
      </c>
      <c r="B1027" s="368" t="s">
        <v>19668</v>
      </c>
      <c r="C1027" s="367" t="s">
        <v>265</v>
      </c>
      <c r="D1027" s="367" t="s">
        <v>17613</v>
      </c>
      <c r="E1027" s="369">
        <v>1.27</v>
      </c>
    </row>
    <row r="1028" spans="1:5" ht="153" x14ac:dyDescent="0.2">
      <c r="A1028" s="367" t="s">
        <v>19669</v>
      </c>
      <c r="B1028" s="368" t="s">
        <v>19670</v>
      </c>
      <c r="C1028" s="367" t="s">
        <v>265</v>
      </c>
      <c r="D1028" s="367" t="s">
        <v>17613</v>
      </c>
      <c r="E1028" s="369">
        <v>4.5999999999999996</v>
      </c>
    </row>
    <row r="1029" spans="1:5" ht="153" x14ac:dyDescent="0.2">
      <c r="A1029" s="367" t="s">
        <v>19671</v>
      </c>
      <c r="B1029" s="368" t="s">
        <v>19672</v>
      </c>
      <c r="C1029" s="367" t="s">
        <v>265</v>
      </c>
      <c r="D1029" s="367" t="s">
        <v>17613</v>
      </c>
      <c r="E1029" s="369">
        <v>7.7</v>
      </c>
    </row>
    <row r="1030" spans="1:5" ht="153" x14ac:dyDescent="0.2">
      <c r="A1030" s="367" t="s">
        <v>19673</v>
      </c>
      <c r="B1030" s="368" t="s">
        <v>19674</v>
      </c>
      <c r="C1030" s="367" t="s">
        <v>265</v>
      </c>
      <c r="D1030" s="367" t="s">
        <v>17613</v>
      </c>
      <c r="E1030" s="369">
        <v>13.2</v>
      </c>
    </row>
    <row r="1031" spans="1:5" ht="153" x14ac:dyDescent="0.2">
      <c r="A1031" s="367" t="s">
        <v>19675</v>
      </c>
      <c r="B1031" s="368" t="s">
        <v>19676</v>
      </c>
      <c r="C1031" s="367" t="s">
        <v>265</v>
      </c>
      <c r="D1031" s="367" t="s">
        <v>17613</v>
      </c>
      <c r="E1031" s="369">
        <v>17.43</v>
      </c>
    </row>
    <row r="1032" spans="1:5" ht="153" x14ac:dyDescent="0.2">
      <c r="A1032" s="367" t="s">
        <v>19677</v>
      </c>
      <c r="B1032" s="368" t="s">
        <v>19678</v>
      </c>
      <c r="C1032" s="367" t="s">
        <v>265</v>
      </c>
      <c r="D1032" s="367" t="s">
        <v>17613</v>
      </c>
      <c r="E1032" s="369">
        <v>18.18</v>
      </c>
    </row>
    <row r="1033" spans="1:5" ht="18" x14ac:dyDescent="0.2">
      <c r="A1033" s="367" t="s">
        <v>19679</v>
      </c>
      <c r="B1033" s="368" t="s">
        <v>19680</v>
      </c>
      <c r="C1033" s="367" t="s">
        <v>231</v>
      </c>
      <c r="D1033" s="367" t="s">
        <v>17613</v>
      </c>
      <c r="E1033" s="369">
        <v>2.68</v>
      </c>
    </row>
    <row r="1034" spans="1:5" ht="36" x14ac:dyDescent="0.2">
      <c r="A1034" s="367" t="s">
        <v>19681</v>
      </c>
      <c r="B1034" s="368" t="s">
        <v>19682</v>
      </c>
      <c r="C1034" s="367" t="s">
        <v>231</v>
      </c>
      <c r="D1034" s="367" t="s">
        <v>17613</v>
      </c>
      <c r="E1034" s="369">
        <v>17.350000000000001</v>
      </c>
    </row>
    <row r="1035" spans="1:5" ht="36" x14ac:dyDescent="0.2">
      <c r="A1035" s="367" t="s">
        <v>19683</v>
      </c>
      <c r="B1035" s="368" t="s">
        <v>19684</v>
      </c>
      <c r="C1035" s="367" t="s">
        <v>231</v>
      </c>
      <c r="D1035" s="367" t="s">
        <v>17613</v>
      </c>
      <c r="E1035" s="369">
        <v>60.26</v>
      </c>
    </row>
    <row r="1036" spans="1:5" ht="54" x14ac:dyDescent="0.2">
      <c r="A1036" s="367" t="s">
        <v>19685</v>
      </c>
      <c r="B1036" s="368" t="s">
        <v>19686</v>
      </c>
      <c r="C1036" s="367" t="s">
        <v>231</v>
      </c>
      <c r="D1036" s="367" t="s">
        <v>17613</v>
      </c>
      <c r="E1036" s="369">
        <v>35.950000000000003</v>
      </c>
    </row>
    <row r="1037" spans="1:5" ht="171" x14ac:dyDescent="0.2">
      <c r="A1037" s="367" t="s">
        <v>19687</v>
      </c>
      <c r="B1037" s="368" t="s">
        <v>19688</v>
      </c>
      <c r="C1037" s="367" t="s">
        <v>265</v>
      </c>
      <c r="D1037" s="367" t="s">
        <v>17613</v>
      </c>
      <c r="E1037" s="369">
        <v>84.65</v>
      </c>
    </row>
    <row r="1038" spans="1:5" ht="135" x14ac:dyDescent="0.2">
      <c r="A1038" s="367" t="s">
        <v>19689</v>
      </c>
      <c r="B1038" s="368" t="s">
        <v>19690</v>
      </c>
      <c r="C1038" s="367" t="s">
        <v>2693</v>
      </c>
      <c r="D1038" s="367" t="s">
        <v>17613</v>
      </c>
      <c r="E1038" s="369">
        <v>331.2</v>
      </c>
    </row>
    <row r="1039" spans="1:5" ht="36" x14ac:dyDescent="0.2">
      <c r="A1039" s="367" t="s">
        <v>19691</v>
      </c>
      <c r="B1039" s="368" t="s">
        <v>19692</v>
      </c>
      <c r="C1039" s="367" t="s">
        <v>610</v>
      </c>
      <c r="D1039" s="367" t="s">
        <v>17613</v>
      </c>
      <c r="E1039" s="369">
        <v>18.61</v>
      </c>
    </row>
    <row r="1040" spans="1:5" ht="36" x14ac:dyDescent="0.2">
      <c r="A1040" s="367" t="s">
        <v>19693</v>
      </c>
      <c r="B1040" s="368" t="s">
        <v>19694</v>
      </c>
      <c r="C1040" s="367" t="s">
        <v>1789</v>
      </c>
      <c r="D1040" s="367" t="s">
        <v>17613</v>
      </c>
      <c r="E1040" s="369">
        <v>27.32</v>
      </c>
    </row>
    <row r="1041" spans="1:5" ht="63" x14ac:dyDescent="0.2">
      <c r="A1041" s="367" t="s">
        <v>19695</v>
      </c>
      <c r="B1041" s="368" t="s">
        <v>19696</v>
      </c>
      <c r="C1041" s="367" t="s">
        <v>1789</v>
      </c>
      <c r="D1041" s="367" t="s">
        <v>17613</v>
      </c>
      <c r="E1041" s="369">
        <v>7.43</v>
      </c>
    </row>
    <row r="1042" spans="1:5" ht="63" x14ac:dyDescent="0.2">
      <c r="A1042" s="367" t="s">
        <v>19697</v>
      </c>
      <c r="B1042" s="368" t="s">
        <v>19698</v>
      </c>
      <c r="C1042" s="367" t="s">
        <v>1789</v>
      </c>
      <c r="D1042" s="367" t="s">
        <v>17613</v>
      </c>
      <c r="E1042" s="369">
        <v>5.31</v>
      </c>
    </row>
    <row r="1043" spans="1:5" ht="108" x14ac:dyDescent="0.2">
      <c r="A1043" s="367" t="s">
        <v>19699</v>
      </c>
      <c r="B1043" s="368" t="s">
        <v>19700</v>
      </c>
      <c r="C1043" s="367" t="s">
        <v>1789</v>
      </c>
      <c r="D1043" s="367" t="s">
        <v>17613</v>
      </c>
      <c r="E1043" s="369">
        <v>6.99</v>
      </c>
    </row>
    <row r="1044" spans="1:5" ht="81" x14ac:dyDescent="0.2">
      <c r="A1044" s="367" t="s">
        <v>19701</v>
      </c>
      <c r="B1044" s="368" t="s">
        <v>19702</v>
      </c>
      <c r="C1044" s="367" t="s">
        <v>1789</v>
      </c>
      <c r="D1044" s="367" t="s">
        <v>17613</v>
      </c>
      <c r="E1044" s="369">
        <v>19.489999999999998</v>
      </c>
    </row>
    <row r="1045" spans="1:5" ht="45" x14ac:dyDescent="0.2">
      <c r="A1045" s="367" t="s">
        <v>19703</v>
      </c>
      <c r="B1045" s="368" t="s">
        <v>19704</v>
      </c>
      <c r="C1045" s="367" t="s">
        <v>1789</v>
      </c>
      <c r="D1045" s="367" t="s">
        <v>17613</v>
      </c>
      <c r="E1045" s="369">
        <v>8.41</v>
      </c>
    </row>
    <row r="1046" spans="1:5" ht="18" x14ac:dyDescent="0.2">
      <c r="A1046" s="367" t="s">
        <v>19705</v>
      </c>
      <c r="B1046" s="368" t="s">
        <v>19706</v>
      </c>
      <c r="C1046" s="367" t="s">
        <v>231</v>
      </c>
      <c r="D1046" s="367" t="s">
        <v>17613</v>
      </c>
      <c r="E1046" s="369">
        <v>10</v>
      </c>
    </row>
    <row r="1047" spans="1:5" ht="153" x14ac:dyDescent="0.2">
      <c r="A1047" s="367" t="s">
        <v>19707</v>
      </c>
      <c r="B1047" s="368" t="s">
        <v>19708</v>
      </c>
      <c r="C1047" s="367" t="s">
        <v>231</v>
      </c>
      <c r="D1047" s="367" t="s">
        <v>17613</v>
      </c>
      <c r="E1047" s="369">
        <v>7210.25</v>
      </c>
    </row>
    <row r="1048" spans="1:5" ht="180" x14ac:dyDescent="0.2">
      <c r="A1048" s="367" t="s">
        <v>19709</v>
      </c>
      <c r="B1048" s="368" t="s">
        <v>19710</v>
      </c>
      <c r="C1048" s="367" t="s">
        <v>231</v>
      </c>
      <c r="D1048" s="367" t="s">
        <v>17613</v>
      </c>
      <c r="E1048" s="369">
        <v>1062</v>
      </c>
    </row>
    <row r="1049" spans="1:5" ht="144" x14ac:dyDescent="0.2">
      <c r="A1049" s="367" t="s">
        <v>19711</v>
      </c>
      <c r="B1049" s="368" t="s">
        <v>19712</v>
      </c>
      <c r="C1049" s="367" t="s">
        <v>231</v>
      </c>
      <c r="D1049" s="367" t="s">
        <v>17613</v>
      </c>
      <c r="E1049" s="369">
        <v>575.34</v>
      </c>
    </row>
    <row r="1050" spans="1:5" ht="144" x14ac:dyDescent="0.2">
      <c r="A1050" s="367" t="s">
        <v>19713</v>
      </c>
      <c r="B1050" s="368" t="s">
        <v>19714</v>
      </c>
      <c r="C1050" s="367" t="s">
        <v>231</v>
      </c>
      <c r="D1050" s="367" t="s">
        <v>17613</v>
      </c>
      <c r="E1050" s="369">
        <v>575.34</v>
      </c>
    </row>
    <row r="1051" spans="1:5" ht="180" x14ac:dyDescent="0.2">
      <c r="A1051" s="367" t="s">
        <v>19715</v>
      </c>
      <c r="B1051" s="368" t="s">
        <v>19716</v>
      </c>
      <c r="C1051" s="367" t="s">
        <v>231</v>
      </c>
      <c r="D1051" s="367" t="s">
        <v>17613</v>
      </c>
      <c r="E1051" s="369">
        <v>3130.5</v>
      </c>
    </row>
    <row r="1052" spans="1:5" ht="153" x14ac:dyDescent="0.2">
      <c r="A1052" s="367" t="s">
        <v>19717</v>
      </c>
      <c r="B1052" s="368" t="s">
        <v>19718</v>
      </c>
      <c r="C1052" s="367" t="s">
        <v>17831</v>
      </c>
      <c r="D1052" s="367" t="s">
        <v>17613</v>
      </c>
      <c r="E1052" s="369">
        <v>17800.2</v>
      </c>
    </row>
    <row r="1053" spans="1:5" ht="207" x14ac:dyDescent="0.2">
      <c r="A1053" s="367" t="s">
        <v>19719</v>
      </c>
      <c r="B1053" s="368" t="s">
        <v>19720</v>
      </c>
      <c r="C1053" s="367" t="s">
        <v>231</v>
      </c>
      <c r="D1053" s="367" t="s">
        <v>17613</v>
      </c>
      <c r="E1053" s="369">
        <v>6950</v>
      </c>
    </row>
    <row r="1054" spans="1:5" ht="63" x14ac:dyDescent="0.2">
      <c r="A1054" s="367" t="s">
        <v>19721</v>
      </c>
      <c r="B1054" s="368" t="s">
        <v>19722</v>
      </c>
      <c r="C1054" s="367" t="s">
        <v>231</v>
      </c>
      <c r="D1054" s="367" t="s">
        <v>17613</v>
      </c>
      <c r="E1054" s="369">
        <v>799.9</v>
      </c>
    </row>
    <row r="1055" spans="1:5" ht="108" x14ac:dyDescent="0.2">
      <c r="A1055" s="367" t="s">
        <v>19723</v>
      </c>
      <c r="B1055" s="368" t="s">
        <v>19724</v>
      </c>
      <c r="C1055" s="367" t="s">
        <v>265</v>
      </c>
      <c r="D1055" s="367" t="s">
        <v>17613</v>
      </c>
      <c r="E1055" s="369">
        <v>294</v>
      </c>
    </row>
    <row r="1056" spans="1:5" ht="189" x14ac:dyDescent="0.2">
      <c r="A1056" s="367" t="s">
        <v>19725</v>
      </c>
      <c r="B1056" s="368" t="s">
        <v>19726</v>
      </c>
      <c r="C1056" s="367" t="s">
        <v>17713</v>
      </c>
      <c r="D1056" s="367" t="s">
        <v>17613</v>
      </c>
      <c r="E1056" s="369">
        <v>3500</v>
      </c>
    </row>
    <row r="1057" spans="1:5" ht="27" x14ac:dyDescent="0.2">
      <c r="A1057" s="367" t="s">
        <v>19727</v>
      </c>
      <c r="B1057" s="368" t="s">
        <v>19728</v>
      </c>
      <c r="C1057" s="367" t="s">
        <v>231</v>
      </c>
      <c r="D1057" s="367" t="s">
        <v>17613</v>
      </c>
      <c r="E1057" s="369">
        <v>6.14</v>
      </c>
    </row>
    <row r="1058" spans="1:5" ht="36" x14ac:dyDescent="0.2">
      <c r="A1058" s="367" t="s">
        <v>19729</v>
      </c>
      <c r="B1058" s="368" t="s">
        <v>19730</v>
      </c>
      <c r="C1058" s="367" t="s">
        <v>231</v>
      </c>
      <c r="D1058" s="367" t="s">
        <v>17613</v>
      </c>
      <c r="E1058" s="369">
        <v>12.25</v>
      </c>
    </row>
    <row r="1059" spans="1:5" ht="27" x14ac:dyDescent="0.2">
      <c r="A1059" s="367" t="s">
        <v>19731</v>
      </c>
      <c r="B1059" s="368" t="s">
        <v>19732</v>
      </c>
      <c r="C1059" s="367" t="s">
        <v>231</v>
      </c>
      <c r="D1059" s="367" t="s">
        <v>17613</v>
      </c>
      <c r="E1059" s="369">
        <v>3.83</v>
      </c>
    </row>
    <row r="1060" spans="1:5" ht="90" x14ac:dyDescent="0.2">
      <c r="A1060" s="367" t="s">
        <v>19733</v>
      </c>
      <c r="B1060" s="368" t="s">
        <v>19734</v>
      </c>
      <c r="C1060" s="367" t="s">
        <v>231</v>
      </c>
      <c r="D1060" s="367" t="s">
        <v>17613</v>
      </c>
      <c r="E1060" s="369">
        <v>2229.4899999999998</v>
      </c>
    </row>
    <row r="1061" spans="1:5" ht="90" x14ac:dyDescent="0.2">
      <c r="A1061" s="367" t="s">
        <v>19735</v>
      </c>
      <c r="B1061" s="368" t="s">
        <v>19736</v>
      </c>
      <c r="C1061" s="367" t="s">
        <v>231</v>
      </c>
      <c r="D1061" s="367" t="s">
        <v>17613</v>
      </c>
      <c r="E1061" s="369">
        <v>3866.86</v>
      </c>
    </row>
    <row r="1062" spans="1:5" ht="45" x14ac:dyDescent="0.2">
      <c r="A1062" s="367" t="s">
        <v>19737</v>
      </c>
      <c r="B1062" s="368" t="s">
        <v>19738</v>
      </c>
      <c r="C1062" s="367" t="s">
        <v>231</v>
      </c>
      <c r="D1062" s="367" t="s">
        <v>17613</v>
      </c>
      <c r="E1062" s="369">
        <v>0.84</v>
      </c>
    </row>
    <row r="1063" spans="1:5" ht="72" x14ac:dyDescent="0.2">
      <c r="A1063" s="367" t="s">
        <v>19739</v>
      </c>
      <c r="B1063" s="368" t="s">
        <v>19740</v>
      </c>
      <c r="C1063" s="367" t="s">
        <v>231</v>
      </c>
      <c r="D1063" s="367" t="s">
        <v>17613</v>
      </c>
      <c r="E1063" s="369">
        <v>0.21</v>
      </c>
    </row>
    <row r="1064" spans="1:5" ht="27" x14ac:dyDescent="0.2">
      <c r="A1064" s="367" t="s">
        <v>19741</v>
      </c>
      <c r="B1064" s="368" t="s">
        <v>19742</v>
      </c>
      <c r="C1064" s="367" t="s">
        <v>17831</v>
      </c>
      <c r="D1064" s="367" t="s">
        <v>17613</v>
      </c>
      <c r="E1064" s="369">
        <v>190</v>
      </c>
    </row>
    <row r="1065" spans="1:5" ht="45" x14ac:dyDescent="0.2">
      <c r="A1065" s="367" t="s">
        <v>19743</v>
      </c>
      <c r="B1065" s="368" t="s">
        <v>19744</v>
      </c>
      <c r="C1065" s="367" t="s">
        <v>231</v>
      </c>
      <c r="D1065" s="367" t="s">
        <v>17613</v>
      </c>
      <c r="E1065" s="369">
        <v>47.65</v>
      </c>
    </row>
    <row r="1066" spans="1:5" ht="54" x14ac:dyDescent="0.2">
      <c r="A1066" s="367" t="s">
        <v>19745</v>
      </c>
      <c r="B1066" s="368" t="s">
        <v>19746</v>
      </c>
      <c r="C1066" s="367" t="s">
        <v>231</v>
      </c>
      <c r="D1066" s="367" t="s">
        <v>17613</v>
      </c>
      <c r="E1066" s="369">
        <v>23.29</v>
      </c>
    </row>
    <row r="1067" spans="1:5" ht="63" x14ac:dyDescent="0.2">
      <c r="A1067" s="367" t="s">
        <v>19747</v>
      </c>
      <c r="B1067" s="368" t="s">
        <v>19748</v>
      </c>
      <c r="C1067" s="367" t="s">
        <v>231</v>
      </c>
      <c r="D1067" s="367" t="s">
        <v>17613</v>
      </c>
      <c r="E1067" s="369">
        <v>3.24</v>
      </c>
    </row>
    <row r="1068" spans="1:5" ht="27" x14ac:dyDescent="0.2">
      <c r="A1068" s="367" t="s">
        <v>19749</v>
      </c>
      <c r="B1068" s="368" t="s">
        <v>19750</v>
      </c>
      <c r="C1068" s="367" t="s">
        <v>231</v>
      </c>
      <c r="D1068" s="367" t="s">
        <v>17613</v>
      </c>
      <c r="E1068" s="369">
        <v>23.25</v>
      </c>
    </row>
    <row r="1069" spans="1:5" ht="27" x14ac:dyDescent="0.2">
      <c r="A1069" s="367" t="s">
        <v>19751</v>
      </c>
      <c r="B1069" s="368" t="s">
        <v>19752</v>
      </c>
      <c r="C1069" s="367" t="s">
        <v>231</v>
      </c>
      <c r="D1069" s="367" t="s">
        <v>17613</v>
      </c>
      <c r="E1069" s="369">
        <v>80</v>
      </c>
    </row>
    <row r="1070" spans="1:5" ht="36" x14ac:dyDescent="0.2">
      <c r="A1070" s="367" t="s">
        <v>19753</v>
      </c>
      <c r="B1070" s="368" t="s">
        <v>19754</v>
      </c>
      <c r="C1070" s="367" t="s">
        <v>18939</v>
      </c>
      <c r="D1070" s="367" t="s">
        <v>17613</v>
      </c>
      <c r="E1070" s="369">
        <v>146.22</v>
      </c>
    </row>
    <row r="1071" spans="1:5" ht="36" x14ac:dyDescent="0.2">
      <c r="A1071" s="367" t="s">
        <v>19755</v>
      </c>
      <c r="B1071" s="368" t="s">
        <v>19756</v>
      </c>
      <c r="C1071" s="367" t="s">
        <v>231</v>
      </c>
      <c r="D1071" s="367" t="s">
        <v>17613</v>
      </c>
      <c r="E1071" s="369">
        <v>482.19</v>
      </c>
    </row>
    <row r="1072" spans="1:5" ht="45" x14ac:dyDescent="0.2">
      <c r="A1072" s="367" t="s">
        <v>19757</v>
      </c>
      <c r="B1072" s="368" t="s">
        <v>19758</v>
      </c>
      <c r="C1072" s="367" t="s">
        <v>18939</v>
      </c>
      <c r="D1072" s="367" t="s">
        <v>17613</v>
      </c>
      <c r="E1072" s="369">
        <v>2464.67</v>
      </c>
    </row>
    <row r="1073" spans="1:5" ht="45" x14ac:dyDescent="0.2">
      <c r="A1073" s="367" t="s">
        <v>19759</v>
      </c>
      <c r="B1073" s="368" t="s">
        <v>19760</v>
      </c>
      <c r="C1073" s="367" t="s">
        <v>18939</v>
      </c>
      <c r="D1073" s="367" t="s">
        <v>17613</v>
      </c>
      <c r="E1073" s="369">
        <v>3100</v>
      </c>
    </row>
    <row r="1074" spans="1:5" ht="54" x14ac:dyDescent="0.2">
      <c r="A1074" s="367" t="s">
        <v>19761</v>
      </c>
      <c r="B1074" s="368" t="s">
        <v>19762</v>
      </c>
      <c r="C1074" s="367" t="s">
        <v>18939</v>
      </c>
      <c r="D1074" s="367" t="s">
        <v>17613</v>
      </c>
      <c r="E1074" s="369">
        <v>3350</v>
      </c>
    </row>
    <row r="1075" spans="1:5" ht="27" x14ac:dyDescent="0.2">
      <c r="A1075" s="367" t="s">
        <v>19763</v>
      </c>
      <c r="B1075" s="368" t="s">
        <v>19764</v>
      </c>
      <c r="C1075" s="367" t="s">
        <v>231</v>
      </c>
      <c r="D1075" s="367" t="s">
        <v>17613</v>
      </c>
      <c r="E1075" s="369">
        <v>30.58</v>
      </c>
    </row>
    <row r="1076" spans="1:5" ht="90" x14ac:dyDescent="0.2">
      <c r="A1076" s="367" t="s">
        <v>19765</v>
      </c>
      <c r="B1076" s="368" t="s">
        <v>19766</v>
      </c>
      <c r="C1076" s="367" t="s">
        <v>265</v>
      </c>
      <c r="D1076" s="367" t="s">
        <v>17613</v>
      </c>
      <c r="E1076" s="369">
        <v>97</v>
      </c>
    </row>
    <row r="1077" spans="1:5" ht="162" x14ac:dyDescent="0.2">
      <c r="A1077" s="367" t="s">
        <v>19767</v>
      </c>
      <c r="B1077" s="368" t="s">
        <v>19768</v>
      </c>
      <c r="C1077" s="367" t="s">
        <v>265</v>
      </c>
      <c r="D1077" s="367" t="s">
        <v>17613</v>
      </c>
      <c r="E1077" s="369">
        <v>97</v>
      </c>
    </row>
    <row r="1078" spans="1:5" ht="162" x14ac:dyDescent="0.2">
      <c r="A1078" s="367" t="s">
        <v>19769</v>
      </c>
      <c r="B1078" s="368" t="s">
        <v>19770</v>
      </c>
      <c r="C1078" s="367" t="s">
        <v>265</v>
      </c>
      <c r="D1078" s="367" t="s">
        <v>17613</v>
      </c>
      <c r="E1078" s="369">
        <v>228.84</v>
      </c>
    </row>
    <row r="1079" spans="1:5" ht="135" x14ac:dyDescent="0.2">
      <c r="A1079" s="367" t="s">
        <v>19771</v>
      </c>
      <c r="B1079" s="368" t="s">
        <v>19772</v>
      </c>
      <c r="C1079" s="367" t="s">
        <v>231</v>
      </c>
      <c r="D1079" s="367" t="s">
        <v>17613</v>
      </c>
      <c r="E1079" s="369">
        <v>2373.33</v>
      </c>
    </row>
    <row r="1080" spans="1:5" ht="135" x14ac:dyDescent="0.2">
      <c r="A1080" s="367" t="s">
        <v>19773</v>
      </c>
      <c r="B1080" s="368" t="s">
        <v>19774</v>
      </c>
      <c r="C1080" s="367" t="s">
        <v>231</v>
      </c>
      <c r="D1080" s="367" t="s">
        <v>17613</v>
      </c>
      <c r="E1080" s="369">
        <v>1726.06</v>
      </c>
    </row>
    <row r="1081" spans="1:5" ht="144" x14ac:dyDescent="0.2">
      <c r="A1081" s="367" t="s">
        <v>19775</v>
      </c>
      <c r="B1081" s="368" t="s">
        <v>19776</v>
      </c>
      <c r="C1081" s="367" t="s">
        <v>265</v>
      </c>
      <c r="D1081" s="367" t="s">
        <v>17613</v>
      </c>
      <c r="E1081" s="369">
        <v>550</v>
      </c>
    </row>
    <row r="1082" spans="1:5" ht="144" x14ac:dyDescent="0.2">
      <c r="A1082" s="367" t="s">
        <v>19777</v>
      </c>
      <c r="B1082" s="368" t="s">
        <v>19778</v>
      </c>
      <c r="C1082" s="367" t="s">
        <v>265</v>
      </c>
      <c r="D1082" s="367" t="s">
        <v>17613</v>
      </c>
      <c r="E1082" s="369">
        <v>650</v>
      </c>
    </row>
    <row r="1083" spans="1:5" ht="144" x14ac:dyDescent="0.2">
      <c r="A1083" s="367" t="s">
        <v>19779</v>
      </c>
      <c r="B1083" s="368" t="s">
        <v>19780</v>
      </c>
      <c r="C1083" s="367" t="s">
        <v>265</v>
      </c>
      <c r="D1083" s="367" t="s">
        <v>17613</v>
      </c>
      <c r="E1083" s="369">
        <v>914</v>
      </c>
    </row>
    <row r="1084" spans="1:5" ht="144" x14ac:dyDescent="0.2">
      <c r="A1084" s="367" t="s">
        <v>19781</v>
      </c>
      <c r="B1084" s="368" t="s">
        <v>19782</v>
      </c>
      <c r="C1084" s="367" t="s">
        <v>265</v>
      </c>
      <c r="D1084" s="367" t="s">
        <v>17613</v>
      </c>
      <c r="E1084" s="369">
        <v>1061.3</v>
      </c>
    </row>
    <row r="1085" spans="1:5" ht="18" x14ac:dyDescent="0.2">
      <c r="A1085" s="367" t="s">
        <v>19783</v>
      </c>
      <c r="B1085" s="368" t="s">
        <v>19784</v>
      </c>
      <c r="C1085" s="367" t="s">
        <v>1789</v>
      </c>
      <c r="D1085" s="367" t="s">
        <v>17613</v>
      </c>
      <c r="E1085" s="369">
        <v>211</v>
      </c>
    </row>
    <row r="1086" spans="1:5" x14ac:dyDescent="0.2">
      <c r="A1086" s="367" t="s">
        <v>19785</v>
      </c>
      <c r="B1086" s="368" t="s">
        <v>19786</v>
      </c>
      <c r="C1086" s="367" t="s">
        <v>1789</v>
      </c>
      <c r="D1086" s="367" t="s">
        <v>17613</v>
      </c>
      <c r="E1086" s="369">
        <v>9.5</v>
      </c>
    </row>
    <row r="1087" spans="1:5" ht="153" x14ac:dyDescent="0.2">
      <c r="A1087" s="367" t="s">
        <v>19787</v>
      </c>
      <c r="B1087" s="368" t="s">
        <v>19788</v>
      </c>
      <c r="C1087" s="367" t="s">
        <v>265</v>
      </c>
      <c r="D1087" s="367" t="s">
        <v>17613</v>
      </c>
      <c r="E1087" s="369">
        <v>18</v>
      </c>
    </row>
    <row r="1088" spans="1:5" ht="45" x14ac:dyDescent="0.2">
      <c r="A1088" s="367" t="s">
        <v>19789</v>
      </c>
      <c r="B1088" s="368" t="s">
        <v>19790</v>
      </c>
      <c r="C1088" s="367" t="s">
        <v>231</v>
      </c>
      <c r="D1088" s="367" t="s">
        <v>17613</v>
      </c>
      <c r="E1088" s="369">
        <v>14.33</v>
      </c>
    </row>
    <row r="1089" spans="1:5" ht="45" x14ac:dyDescent="0.2">
      <c r="A1089" s="367" t="s">
        <v>19791</v>
      </c>
      <c r="B1089" s="368" t="s">
        <v>19792</v>
      </c>
      <c r="C1089" s="367" t="s">
        <v>231</v>
      </c>
      <c r="D1089" s="367" t="s">
        <v>17613</v>
      </c>
      <c r="E1089" s="369">
        <v>16.8</v>
      </c>
    </row>
    <row r="1090" spans="1:5" ht="36" x14ac:dyDescent="0.2">
      <c r="A1090" s="367" t="s">
        <v>19793</v>
      </c>
      <c r="B1090" s="368" t="s">
        <v>19794</v>
      </c>
      <c r="C1090" s="367" t="s">
        <v>231</v>
      </c>
      <c r="D1090" s="367" t="s">
        <v>17613</v>
      </c>
      <c r="E1090" s="369">
        <v>189.28</v>
      </c>
    </row>
    <row r="1091" spans="1:5" ht="54" x14ac:dyDescent="0.2">
      <c r="A1091" s="367" t="s">
        <v>19795</v>
      </c>
      <c r="B1091" s="368" t="s">
        <v>19796</v>
      </c>
      <c r="C1091" s="367" t="s">
        <v>231</v>
      </c>
      <c r="D1091" s="367" t="s">
        <v>17613</v>
      </c>
      <c r="E1091" s="369">
        <v>498.54</v>
      </c>
    </row>
    <row r="1092" spans="1:5" ht="54" x14ac:dyDescent="0.2">
      <c r="A1092" s="367" t="s">
        <v>19797</v>
      </c>
      <c r="B1092" s="368" t="s">
        <v>19798</v>
      </c>
      <c r="C1092" s="367" t="s">
        <v>231</v>
      </c>
      <c r="D1092" s="367" t="s">
        <v>17613</v>
      </c>
      <c r="E1092" s="369">
        <v>609.91999999999996</v>
      </c>
    </row>
    <row r="1093" spans="1:5" ht="54" x14ac:dyDescent="0.2">
      <c r="A1093" s="367" t="s">
        <v>19799</v>
      </c>
      <c r="B1093" s="368" t="s">
        <v>19800</v>
      </c>
      <c r="C1093" s="367" t="s">
        <v>231</v>
      </c>
      <c r="D1093" s="367" t="s">
        <v>17613</v>
      </c>
      <c r="E1093" s="369">
        <v>1537.92</v>
      </c>
    </row>
    <row r="1094" spans="1:5" ht="54" x14ac:dyDescent="0.2">
      <c r="A1094" s="367" t="s">
        <v>19801</v>
      </c>
      <c r="B1094" s="368" t="s">
        <v>19802</v>
      </c>
      <c r="C1094" s="367" t="s">
        <v>231</v>
      </c>
      <c r="D1094" s="367" t="s">
        <v>17613</v>
      </c>
      <c r="E1094" s="369">
        <v>200.45</v>
      </c>
    </row>
    <row r="1095" spans="1:5" ht="54" x14ac:dyDescent="0.2">
      <c r="A1095" s="367" t="s">
        <v>19803</v>
      </c>
      <c r="B1095" s="368" t="s">
        <v>19804</v>
      </c>
      <c r="C1095" s="367" t="s">
        <v>231</v>
      </c>
      <c r="D1095" s="367" t="s">
        <v>17613</v>
      </c>
      <c r="E1095" s="369">
        <v>212.5</v>
      </c>
    </row>
    <row r="1096" spans="1:5" ht="54" x14ac:dyDescent="0.2">
      <c r="A1096" s="367" t="s">
        <v>19805</v>
      </c>
      <c r="B1096" s="368" t="s">
        <v>19806</v>
      </c>
      <c r="C1096" s="367" t="s">
        <v>231</v>
      </c>
      <c r="D1096" s="367" t="s">
        <v>17613</v>
      </c>
      <c r="E1096" s="369">
        <v>320</v>
      </c>
    </row>
    <row r="1097" spans="1:5" ht="63" x14ac:dyDescent="0.2">
      <c r="A1097" s="367" t="s">
        <v>19807</v>
      </c>
      <c r="B1097" s="368" t="s">
        <v>19808</v>
      </c>
      <c r="C1097" s="367" t="s">
        <v>231</v>
      </c>
      <c r="D1097" s="367" t="s">
        <v>17613</v>
      </c>
      <c r="E1097" s="369">
        <v>1980</v>
      </c>
    </row>
    <row r="1098" spans="1:5" ht="117" x14ac:dyDescent="0.2">
      <c r="A1098" s="367" t="s">
        <v>19809</v>
      </c>
      <c r="B1098" s="368" t="s">
        <v>19810</v>
      </c>
      <c r="C1098" s="367" t="s">
        <v>231</v>
      </c>
      <c r="D1098" s="367" t="s">
        <v>17613</v>
      </c>
      <c r="E1098" s="369">
        <v>341.17</v>
      </c>
    </row>
    <row r="1099" spans="1:5" ht="117" x14ac:dyDescent="0.2">
      <c r="A1099" s="367" t="s">
        <v>19811</v>
      </c>
      <c r="B1099" s="368" t="s">
        <v>19812</v>
      </c>
      <c r="C1099" s="367" t="s">
        <v>231</v>
      </c>
      <c r="D1099" s="367" t="s">
        <v>17613</v>
      </c>
      <c r="E1099" s="369">
        <v>2150</v>
      </c>
    </row>
    <row r="1100" spans="1:5" ht="117" x14ac:dyDescent="0.2">
      <c r="A1100" s="367" t="s">
        <v>19813</v>
      </c>
      <c r="B1100" s="368" t="s">
        <v>19814</v>
      </c>
      <c r="C1100" s="367" t="s">
        <v>231</v>
      </c>
      <c r="D1100" s="367" t="s">
        <v>17613</v>
      </c>
      <c r="E1100" s="369">
        <v>3459.75</v>
      </c>
    </row>
    <row r="1101" spans="1:5" ht="99" x14ac:dyDescent="0.2">
      <c r="A1101" s="367" t="s">
        <v>19815</v>
      </c>
      <c r="B1101" s="368" t="s">
        <v>19816</v>
      </c>
      <c r="C1101" s="367" t="s">
        <v>231</v>
      </c>
      <c r="D1101" s="367" t="s">
        <v>17613</v>
      </c>
      <c r="E1101" s="369">
        <v>331.12</v>
      </c>
    </row>
    <row r="1102" spans="1:5" ht="99" x14ac:dyDescent="0.2">
      <c r="A1102" s="367" t="s">
        <v>19817</v>
      </c>
      <c r="B1102" s="368" t="s">
        <v>19818</v>
      </c>
      <c r="C1102" s="367" t="s">
        <v>231</v>
      </c>
      <c r="D1102" s="367" t="s">
        <v>17613</v>
      </c>
      <c r="E1102" s="369">
        <v>338.79</v>
      </c>
    </row>
    <row r="1103" spans="1:5" ht="99" x14ac:dyDescent="0.2">
      <c r="A1103" s="367" t="s">
        <v>19819</v>
      </c>
      <c r="B1103" s="368" t="s">
        <v>19820</v>
      </c>
      <c r="C1103" s="367" t="s">
        <v>231</v>
      </c>
      <c r="D1103" s="367" t="s">
        <v>17613</v>
      </c>
      <c r="E1103" s="369">
        <v>441.78</v>
      </c>
    </row>
    <row r="1104" spans="1:5" ht="99" x14ac:dyDescent="0.2">
      <c r="A1104" s="367" t="s">
        <v>19821</v>
      </c>
      <c r="B1104" s="368" t="s">
        <v>19822</v>
      </c>
      <c r="C1104" s="367" t="s">
        <v>231</v>
      </c>
      <c r="D1104" s="367" t="s">
        <v>17613</v>
      </c>
      <c r="E1104" s="369">
        <v>648.39</v>
      </c>
    </row>
    <row r="1105" spans="1:5" ht="99" x14ac:dyDescent="0.2">
      <c r="A1105" s="367" t="s">
        <v>19823</v>
      </c>
      <c r="B1105" s="368" t="s">
        <v>19824</v>
      </c>
      <c r="C1105" s="367" t="s">
        <v>231</v>
      </c>
      <c r="D1105" s="367" t="s">
        <v>17613</v>
      </c>
      <c r="E1105" s="369">
        <v>912.13</v>
      </c>
    </row>
    <row r="1106" spans="1:5" ht="99" x14ac:dyDescent="0.2">
      <c r="A1106" s="367" t="s">
        <v>19825</v>
      </c>
      <c r="B1106" s="368" t="s">
        <v>19826</v>
      </c>
      <c r="C1106" s="367" t="s">
        <v>231</v>
      </c>
      <c r="D1106" s="367" t="s">
        <v>17613</v>
      </c>
      <c r="E1106" s="369">
        <v>1160.0999999999999</v>
      </c>
    </row>
    <row r="1107" spans="1:5" ht="99" x14ac:dyDescent="0.2">
      <c r="A1107" s="367" t="s">
        <v>19827</v>
      </c>
      <c r="B1107" s="368" t="s">
        <v>19828</v>
      </c>
      <c r="C1107" s="367" t="s">
        <v>231</v>
      </c>
      <c r="D1107" s="367" t="s">
        <v>17613</v>
      </c>
      <c r="E1107" s="369">
        <v>390.88</v>
      </c>
    </row>
    <row r="1108" spans="1:5" ht="99" x14ac:dyDescent="0.2">
      <c r="A1108" s="367" t="s">
        <v>19829</v>
      </c>
      <c r="B1108" s="368" t="s">
        <v>19830</v>
      </c>
      <c r="C1108" s="367" t="s">
        <v>231</v>
      </c>
      <c r="D1108" s="367" t="s">
        <v>17613</v>
      </c>
      <c r="E1108" s="369">
        <v>473.96</v>
      </c>
    </row>
    <row r="1109" spans="1:5" ht="135" x14ac:dyDescent="0.2">
      <c r="A1109" s="367" t="s">
        <v>19831</v>
      </c>
      <c r="B1109" s="368" t="s">
        <v>19832</v>
      </c>
      <c r="C1109" s="367" t="s">
        <v>231</v>
      </c>
      <c r="D1109" s="367" t="s">
        <v>17613</v>
      </c>
      <c r="E1109" s="369">
        <v>723.18</v>
      </c>
    </row>
    <row r="1110" spans="1:5" ht="135" x14ac:dyDescent="0.2">
      <c r="A1110" s="367" t="s">
        <v>19833</v>
      </c>
      <c r="B1110" s="368" t="s">
        <v>19834</v>
      </c>
      <c r="C1110" s="367" t="s">
        <v>231</v>
      </c>
      <c r="D1110" s="367" t="s">
        <v>17613</v>
      </c>
      <c r="E1110" s="369">
        <v>1000.54</v>
      </c>
    </row>
    <row r="1111" spans="1:5" ht="135" x14ac:dyDescent="0.2">
      <c r="A1111" s="367" t="s">
        <v>19835</v>
      </c>
      <c r="B1111" s="368" t="s">
        <v>19836</v>
      </c>
      <c r="C1111" s="367" t="s">
        <v>231</v>
      </c>
      <c r="D1111" s="367" t="s">
        <v>17613</v>
      </c>
      <c r="E1111" s="369">
        <v>1390.43</v>
      </c>
    </row>
    <row r="1112" spans="1:5" ht="135" x14ac:dyDescent="0.2">
      <c r="A1112" s="367" t="s">
        <v>19837</v>
      </c>
      <c r="B1112" s="368" t="s">
        <v>19838</v>
      </c>
      <c r="C1112" s="367" t="s">
        <v>231</v>
      </c>
      <c r="D1112" s="367" t="s">
        <v>17613</v>
      </c>
      <c r="E1112" s="369">
        <v>2555.7399999999998</v>
      </c>
    </row>
    <row r="1113" spans="1:5" ht="135" x14ac:dyDescent="0.2">
      <c r="A1113" s="367" t="s">
        <v>19839</v>
      </c>
      <c r="B1113" s="368" t="s">
        <v>19840</v>
      </c>
      <c r="C1113" s="367" t="s">
        <v>231</v>
      </c>
      <c r="D1113" s="367" t="s">
        <v>17613</v>
      </c>
      <c r="E1113" s="369">
        <v>3314.71</v>
      </c>
    </row>
    <row r="1114" spans="1:5" ht="99" x14ac:dyDescent="0.2">
      <c r="A1114" s="367" t="s">
        <v>19841</v>
      </c>
      <c r="B1114" s="368" t="s">
        <v>19842</v>
      </c>
      <c r="C1114" s="367" t="s">
        <v>231</v>
      </c>
      <c r="D1114" s="367" t="s">
        <v>17613</v>
      </c>
      <c r="E1114" s="369">
        <v>46.1</v>
      </c>
    </row>
    <row r="1115" spans="1:5" ht="99" x14ac:dyDescent="0.2">
      <c r="A1115" s="367" t="s">
        <v>19843</v>
      </c>
      <c r="B1115" s="368" t="s">
        <v>19844</v>
      </c>
      <c r="C1115" s="367" t="s">
        <v>231</v>
      </c>
      <c r="D1115" s="367" t="s">
        <v>17613</v>
      </c>
      <c r="E1115" s="369">
        <v>135</v>
      </c>
    </row>
    <row r="1116" spans="1:5" ht="99" x14ac:dyDescent="0.2">
      <c r="A1116" s="367" t="s">
        <v>19845</v>
      </c>
      <c r="B1116" s="368" t="s">
        <v>19846</v>
      </c>
      <c r="C1116" s="367" t="s">
        <v>231</v>
      </c>
      <c r="D1116" s="367" t="s">
        <v>17613</v>
      </c>
      <c r="E1116" s="369">
        <v>211.33</v>
      </c>
    </row>
    <row r="1117" spans="1:5" ht="99" x14ac:dyDescent="0.2">
      <c r="A1117" s="367" t="s">
        <v>19847</v>
      </c>
      <c r="B1117" s="368" t="s">
        <v>19848</v>
      </c>
      <c r="C1117" s="367" t="s">
        <v>231</v>
      </c>
      <c r="D1117" s="367" t="s">
        <v>17613</v>
      </c>
      <c r="E1117" s="369">
        <v>117.48</v>
      </c>
    </row>
    <row r="1118" spans="1:5" ht="99" x14ac:dyDescent="0.2">
      <c r="A1118" s="367" t="s">
        <v>19849</v>
      </c>
      <c r="B1118" s="368" t="s">
        <v>19850</v>
      </c>
      <c r="C1118" s="367" t="s">
        <v>231</v>
      </c>
      <c r="D1118" s="367" t="s">
        <v>17613</v>
      </c>
      <c r="E1118" s="369">
        <v>125.06</v>
      </c>
    </row>
    <row r="1119" spans="1:5" ht="99" x14ac:dyDescent="0.2">
      <c r="A1119" s="367" t="s">
        <v>19851</v>
      </c>
      <c r="B1119" s="368" t="s">
        <v>19852</v>
      </c>
      <c r="C1119" s="367" t="s">
        <v>231</v>
      </c>
      <c r="D1119" s="367" t="s">
        <v>17613</v>
      </c>
      <c r="E1119" s="369">
        <v>199</v>
      </c>
    </row>
    <row r="1120" spans="1:5" ht="225" x14ac:dyDescent="0.2">
      <c r="A1120" s="367" t="s">
        <v>19853</v>
      </c>
      <c r="B1120" s="368" t="s">
        <v>19854</v>
      </c>
      <c r="C1120" s="367" t="s">
        <v>17831</v>
      </c>
      <c r="D1120" s="367" t="s">
        <v>17613</v>
      </c>
      <c r="E1120" s="369">
        <v>305.55</v>
      </c>
    </row>
    <row r="1121" spans="1:5" ht="225" x14ac:dyDescent="0.2">
      <c r="A1121" s="367" t="s">
        <v>19855</v>
      </c>
      <c r="B1121" s="368" t="s">
        <v>19856</v>
      </c>
      <c r="C1121" s="367" t="s">
        <v>17831</v>
      </c>
      <c r="D1121" s="367" t="s">
        <v>17613</v>
      </c>
      <c r="E1121" s="369">
        <v>305.55</v>
      </c>
    </row>
    <row r="1122" spans="1:5" ht="225" x14ac:dyDescent="0.2">
      <c r="A1122" s="367" t="s">
        <v>19857</v>
      </c>
      <c r="B1122" s="368" t="s">
        <v>19858</v>
      </c>
      <c r="C1122" s="367" t="s">
        <v>17831</v>
      </c>
      <c r="D1122" s="367" t="s">
        <v>17613</v>
      </c>
      <c r="E1122" s="369">
        <v>305.55</v>
      </c>
    </row>
    <row r="1123" spans="1:5" ht="243" x14ac:dyDescent="0.2">
      <c r="A1123" s="367" t="s">
        <v>19859</v>
      </c>
      <c r="B1123" s="368" t="s">
        <v>19860</v>
      </c>
      <c r="C1123" s="367" t="s">
        <v>17831</v>
      </c>
      <c r="D1123" s="367" t="s">
        <v>17613</v>
      </c>
      <c r="E1123" s="369">
        <v>305.55</v>
      </c>
    </row>
    <row r="1124" spans="1:5" ht="243" x14ac:dyDescent="0.2">
      <c r="A1124" s="367" t="s">
        <v>19861</v>
      </c>
      <c r="B1124" s="368" t="s">
        <v>19862</v>
      </c>
      <c r="C1124" s="367" t="s">
        <v>17831</v>
      </c>
      <c r="D1124" s="367" t="s">
        <v>17613</v>
      </c>
      <c r="E1124" s="369">
        <v>305.55</v>
      </c>
    </row>
    <row r="1125" spans="1:5" ht="243" x14ac:dyDescent="0.2">
      <c r="A1125" s="367" t="s">
        <v>19863</v>
      </c>
      <c r="B1125" s="368" t="s">
        <v>19864</v>
      </c>
      <c r="C1125" s="367" t="s">
        <v>17831</v>
      </c>
      <c r="D1125" s="367" t="s">
        <v>17613</v>
      </c>
      <c r="E1125" s="369">
        <v>305.55</v>
      </c>
    </row>
    <row r="1126" spans="1:5" ht="225" x14ac:dyDescent="0.2">
      <c r="A1126" s="367" t="s">
        <v>19865</v>
      </c>
      <c r="B1126" s="368" t="s">
        <v>19866</v>
      </c>
      <c r="C1126" s="367" t="s">
        <v>17831</v>
      </c>
      <c r="D1126" s="367" t="s">
        <v>17613</v>
      </c>
      <c r="E1126" s="369">
        <v>305.55</v>
      </c>
    </row>
    <row r="1127" spans="1:5" ht="225" x14ac:dyDescent="0.2">
      <c r="A1127" s="367" t="s">
        <v>19867</v>
      </c>
      <c r="B1127" s="368" t="s">
        <v>19868</v>
      </c>
      <c r="C1127" s="367" t="s">
        <v>17831</v>
      </c>
      <c r="D1127" s="367" t="s">
        <v>17613</v>
      </c>
      <c r="E1127" s="369">
        <v>305.55</v>
      </c>
    </row>
    <row r="1128" spans="1:5" ht="225" x14ac:dyDescent="0.2">
      <c r="A1128" s="367" t="s">
        <v>19869</v>
      </c>
      <c r="B1128" s="368" t="s">
        <v>19870</v>
      </c>
      <c r="C1128" s="367" t="s">
        <v>17831</v>
      </c>
      <c r="D1128" s="367" t="s">
        <v>17613</v>
      </c>
      <c r="E1128" s="369">
        <v>305.55</v>
      </c>
    </row>
    <row r="1129" spans="1:5" ht="144" x14ac:dyDescent="0.2">
      <c r="A1129" s="367" t="s">
        <v>19871</v>
      </c>
      <c r="B1129" s="368" t="s">
        <v>19872</v>
      </c>
      <c r="C1129" s="367" t="s">
        <v>231</v>
      </c>
      <c r="D1129" s="367" t="s">
        <v>17613</v>
      </c>
      <c r="E1129" s="369">
        <v>39.799999999999997</v>
      </c>
    </row>
    <row r="1130" spans="1:5" ht="72" x14ac:dyDescent="0.2">
      <c r="A1130" s="367" t="s">
        <v>19873</v>
      </c>
      <c r="B1130" s="368" t="s">
        <v>19874</v>
      </c>
      <c r="C1130" s="367" t="s">
        <v>231</v>
      </c>
      <c r="D1130" s="367" t="s">
        <v>17613</v>
      </c>
      <c r="E1130" s="369">
        <v>129.94</v>
      </c>
    </row>
    <row r="1131" spans="1:5" ht="72" x14ac:dyDescent="0.2">
      <c r="A1131" s="367" t="s">
        <v>19875</v>
      </c>
      <c r="B1131" s="368" t="s">
        <v>19876</v>
      </c>
      <c r="C1131" s="367" t="s">
        <v>231</v>
      </c>
      <c r="D1131" s="367" t="s">
        <v>17613</v>
      </c>
      <c r="E1131" s="369">
        <v>253.9</v>
      </c>
    </row>
    <row r="1132" spans="1:5" ht="72" x14ac:dyDescent="0.2">
      <c r="A1132" s="367" t="s">
        <v>19877</v>
      </c>
      <c r="B1132" s="368" t="s">
        <v>19878</v>
      </c>
      <c r="C1132" s="367" t="s">
        <v>231</v>
      </c>
      <c r="D1132" s="367" t="s">
        <v>17613</v>
      </c>
      <c r="E1132" s="369">
        <v>224.35</v>
      </c>
    </row>
    <row r="1133" spans="1:5" ht="72" x14ac:dyDescent="0.2">
      <c r="A1133" s="367" t="s">
        <v>19879</v>
      </c>
      <c r="B1133" s="368" t="s">
        <v>19880</v>
      </c>
      <c r="C1133" s="367" t="s">
        <v>231</v>
      </c>
      <c r="D1133" s="367" t="s">
        <v>17613</v>
      </c>
      <c r="E1133" s="369">
        <v>297</v>
      </c>
    </row>
    <row r="1134" spans="1:5" ht="171" x14ac:dyDescent="0.2">
      <c r="A1134" s="367" t="s">
        <v>19881</v>
      </c>
      <c r="B1134" s="368" t="s">
        <v>19882</v>
      </c>
      <c r="C1134" s="367" t="s">
        <v>231</v>
      </c>
      <c r="D1134" s="367" t="s">
        <v>17613</v>
      </c>
      <c r="E1134" s="369">
        <v>100.54</v>
      </c>
    </row>
    <row r="1135" spans="1:5" ht="45" x14ac:dyDescent="0.2">
      <c r="A1135" s="367" t="s">
        <v>19883</v>
      </c>
      <c r="B1135" s="368" t="s">
        <v>19884</v>
      </c>
      <c r="C1135" s="367" t="s">
        <v>231</v>
      </c>
      <c r="D1135" s="367" t="s">
        <v>17613</v>
      </c>
      <c r="E1135" s="369">
        <v>59.93</v>
      </c>
    </row>
    <row r="1136" spans="1:5" ht="54" x14ac:dyDescent="0.2">
      <c r="A1136" s="367" t="s">
        <v>19885</v>
      </c>
      <c r="B1136" s="368" t="s">
        <v>19886</v>
      </c>
      <c r="C1136" s="367" t="s">
        <v>231</v>
      </c>
      <c r="D1136" s="367" t="s">
        <v>17613</v>
      </c>
      <c r="E1136" s="369">
        <v>119.45</v>
      </c>
    </row>
    <row r="1137" spans="1:5" ht="45" x14ac:dyDescent="0.2">
      <c r="A1137" s="367" t="s">
        <v>19887</v>
      </c>
      <c r="B1137" s="368" t="s">
        <v>19888</v>
      </c>
      <c r="C1137" s="367" t="s">
        <v>231</v>
      </c>
      <c r="D1137" s="367" t="s">
        <v>17613</v>
      </c>
      <c r="E1137" s="369">
        <v>99.35</v>
      </c>
    </row>
    <row r="1138" spans="1:5" ht="126" x14ac:dyDescent="0.2">
      <c r="A1138" s="367" t="s">
        <v>19889</v>
      </c>
      <c r="B1138" s="368" t="s">
        <v>19890</v>
      </c>
      <c r="C1138" s="367" t="s">
        <v>231</v>
      </c>
      <c r="D1138" s="367" t="s">
        <v>17613</v>
      </c>
      <c r="E1138" s="369">
        <v>150.16999999999999</v>
      </c>
    </row>
    <row r="1139" spans="1:5" ht="72" x14ac:dyDescent="0.2">
      <c r="A1139" s="367" t="s">
        <v>19891</v>
      </c>
      <c r="B1139" s="368" t="s">
        <v>19892</v>
      </c>
      <c r="C1139" s="367" t="s">
        <v>231</v>
      </c>
      <c r="D1139" s="367" t="s">
        <v>17613</v>
      </c>
      <c r="E1139" s="369">
        <v>76.069999999999993</v>
      </c>
    </row>
    <row r="1140" spans="1:5" ht="81" x14ac:dyDescent="0.2">
      <c r="A1140" s="367" t="s">
        <v>19893</v>
      </c>
      <c r="B1140" s="368" t="s">
        <v>19894</v>
      </c>
      <c r="C1140" s="367" t="s">
        <v>231</v>
      </c>
      <c r="D1140" s="367" t="s">
        <v>17613</v>
      </c>
      <c r="E1140" s="369">
        <v>138.72</v>
      </c>
    </row>
    <row r="1141" spans="1:5" ht="45" x14ac:dyDescent="0.2">
      <c r="A1141" s="367" t="s">
        <v>19895</v>
      </c>
      <c r="B1141" s="368" t="s">
        <v>19896</v>
      </c>
      <c r="C1141" s="367" t="s">
        <v>231</v>
      </c>
      <c r="D1141" s="367" t="s">
        <v>17613</v>
      </c>
      <c r="E1141" s="369">
        <v>102.91</v>
      </c>
    </row>
    <row r="1142" spans="1:5" ht="63" x14ac:dyDescent="0.2">
      <c r="A1142" s="367" t="s">
        <v>19897</v>
      </c>
      <c r="B1142" s="368" t="s">
        <v>19898</v>
      </c>
      <c r="C1142" s="367" t="s">
        <v>231</v>
      </c>
      <c r="D1142" s="367" t="s">
        <v>17613</v>
      </c>
      <c r="E1142" s="369">
        <v>57.08</v>
      </c>
    </row>
    <row r="1143" spans="1:5" ht="90" x14ac:dyDescent="0.2">
      <c r="A1143" s="367" t="s">
        <v>19899</v>
      </c>
      <c r="B1143" s="368" t="s">
        <v>19900</v>
      </c>
      <c r="C1143" s="367" t="s">
        <v>231</v>
      </c>
      <c r="D1143" s="367" t="s">
        <v>17613</v>
      </c>
      <c r="E1143" s="369">
        <v>61.4</v>
      </c>
    </row>
    <row r="1144" spans="1:5" ht="63" x14ac:dyDescent="0.2">
      <c r="A1144" s="367" t="s">
        <v>19901</v>
      </c>
      <c r="B1144" s="368" t="s">
        <v>19902</v>
      </c>
      <c r="C1144" s="367" t="s">
        <v>231</v>
      </c>
      <c r="D1144" s="367" t="s">
        <v>17613</v>
      </c>
      <c r="E1144" s="369">
        <v>264.95</v>
      </c>
    </row>
    <row r="1145" spans="1:5" ht="45" x14ac:dyDescent="0.2">
      <c r="A1145" s="367" t="s">
        <v>19903</v>
      </c>
      <c r="B1145" s="368" t="s">
        <v>19904</v>
      </c>
      <c r="C1145" s="367" t="s">
        <v>231</v>
      </c>
      <c r="D1145" s="367" t="s">
        <v>17613</v>
      </c>
      <c r="E1145" s="369">
        <v>0.54</v>
      </c>
    </row>
    <row r="1146" spans="1:5" ht="36" x14ac:dyDescent="0.2">
      <c r="A1146" s="367" t="s">
        <v>19905</v>
      </c>
      <c r="B1146" s="368" t="s">
        <v>19906</v>
      </c>
      <c r="C1146" s="367" t="s">
        <v>17831</v>
      </c>
      <c r="D1146" s="367" t="s">
        <v>17613</v>
      </c>
      <c r="E1146" s="369">
        <v>24.5</v>
      </c>
    </row>
    <row r="1147" spans="1:5" ht="36" x14ac:dyDescent="0.2">
      <c r="A1147" s="367" t="s">
        <v>19907</v>
      </c>
      <c r="B1147" s="368" t="s">
        <v>19908</v>
      </c>
      <c r="C1147" s="367" t="s">
        <v>17703</v>
      </c>
      <c r="D1147" s="367" t="s">
        <v>17613</v>
      </c>
      <c r="E1147" s="369">
        <v>10390</v>
      </c>
    </row>
    <row r="1148" spans="1:5" ht="36" x14ac:dyDescent="0.2">
      <c r="A1148" s="367" t="s">
        <v>19909</v>
      </c>
      <c r="B1148" s="368" t="s">
        <v>19910</v>
      </c>
      <c r="C1148" s="367" t="s">
        <v>1789</v>
      </c>
      <c r="D1148" s="367" t="s">
        <v>17613</v>
      </c>
      <c r="E1148" s="369">
        <v>0.09</v>
      </c>
    </row>
    <row r="1149" spans="1:5" ht="135" x14ac:dyDescent="0.2">
      <c r="A1149" s="367" t="s">
        <v>19911</v>
      </c>
      <c r="B1149" s="368" t="s">
        <v>19912</v>
      </c>
      <c r="C1149" s="367" t="s">
        <v>231</v>
      </c>
      <c r="D1149" s="367" t="s">
        <v>17613</v>
      </c>
      <c r="E1149" s="369">
        <v>2089.5</v>
      </c>
    </row>
    <row r="1150" spans="1:5" ht="135" x14ac:dyDescent="0.2">
      <c r="A1150" s="367" t="s">
        <v>19913</v>
      </c>
      <c r="B1150" s="368" t="s">
        <v>19914</v>
      </c>
      <c r="C1150" s="367" t="s">
        <v>231</v>
      </c>
      <c r="D1150" s="367" t="s">
        <v>17613</v>
      </c>
      <c r="E1150" s="369">
        <v>18690</v>
      </c>
    </row>
    <row r="1151" spans="1:5" ht="81" x14ac:dyDescent="0.2">
      <c r="A1151" s="367" t="s">
        <v>19915</v>
      </c>
      <c r="B1151" s="368" t="s">
        <v>19916</v>
      </c>
      <c r="C1151" s="367" t="s">
        <v>231</v>
      </c>
      <c r="D1151" s="367" t="s">
        <v>17613</v>
      </c>
      <c r="E1151" s="369">
        <v>18331</v>
      </c>
    </row>
    <row r="1152" spans="1:5" ht="36" x14ac:dyDescent="0.2">
      <c r="A1152" s="367" t="s">
        <v>19917</v>
      </c>
      <c r="B1152" s="368" t="s">
        <v>19918</v>
      </c>
      <c r="C1152" s="367" t="s">
        <v>231</v>
      </c>
      <c r="D1152" s="367" t="s">
        <v>17613</v>
      </c>
      <c r="E1152" s="369">
        <v>609.74</v>
      </c>
    </row>
    <row r="1153" spans="1:5" ht="54" x14ac:dyDescent="0.2">
      <c r="A1153" s="367" t="s">
        <v>19919</v>
      </c>
      <c r="B1153" s="368" t="s">
        <v>19920</v>
      </c>
      <c r="C1153" s="367" t="s">
        <v>231</v>
      </c>
      <c r="D1153" s="367" t="s">
        <v>17613</v>
      </c>
      <c r="E1153" s="369">
        <v>172.9</v>
      </c>
    </row>
    <row r="1154" spans="1:5" ht="54" x14ac:dyDescent="0.2">
      <c r="A1154" s="367" t="s">
        <v>19921</v>
      </c>
      <c r="B1154" s="368" t="s">
        <v>19922</v>
      </c>
      <c r="C1154" s="367" t="s">
        <v>231</v>
      </c>
      <c r="D1154" s="367" t="s">
        <v>17613</v>
      </c>
      <c r="E1154" s="369">
        <v>1580.18</v>
      </c>
    </row>
    <row r="1155" spans="1:5" ht="36" x14ac:dyDescent="0.2">
      <c r="A1155" s="367" t="s">
        <v>19923</v>
      </c>
      <c r="B1155" s="368" t="s">
        <v>19924</v>
      </c>
      <c r="C1155" s="367" t="s">
        <v>231</v>
      </c>
      <c r="D1155" s="367" t="s">
        <v>17613</v>
      </c>
      <c r="E1155" s="369">
        <v>1.2</v>
      </c>
    </row>
    <row r="1156" spans="1:5" ht="27" x14ac:dyDescent="0.2">
      <c r="A1156" s="367" t="s">
        <v>19925</v>
      </c>
      <c r="B1156" s="368" t="s">
        <v>19926</v>
      </c>
      <c r="C1156" s="367" t="s">
        <v>265</v>
      </c>
      <c r="D1156" s="367" t="s">
        <v>17613</v>
      </c>
      <c r="E1156" s="369">
        <v>0.2</v>
      </c>
    </row>
    <row r="1157" spans="1:5" ht="81" x14ac:dyDescent="0.2">
      <c r="A1157" s="367" t="s">
        <v>19927</v>
      </c>
      <c r="B1157" s="368" t="s">
        <v>19928</v>
      </c>
      <c r="C1157" s="367" t="s">
        <v>265</v>
      </c>
      <c r="D1157" s="367" t="s">
        <v>17613</v>
      </c>
      <c r="E1157" s="369">
        <v>3.5</v>
      </c>
    </row>
    <row r="1158" spans="1:5" ht="81" x14ac:dyDescent="0.2">
      <c r="A1158" s="367" t="s">
        <v>19929</v>
      </c>
      <c r="B1158" s="368" t="s">
        <v>19930</v>
      </c>
      <c r="C1158" s="367" t="s">
        <v>265</v>
      </c>
      <c r="D1158" s="367" t="s">
        <v>17613</v>
      </c>
      <c r="E1158" s="369">
        <v>3.6</v>
      </c>
    </row>
    <row r="1159" spans="1:5" ht="81" x14ac:dyDescent="0.2">
      <c r="A1159" s="367" t="s">
        <v>19931</v>
      </c>
      <c r="B1159" s="368" t="s">
        <v>19932</v>
      </c>
      <c r="C1159" s="367" t="s">
        <v>265</v>
      </c>
      <c r="D1159" s="367" t="s">
        <v>17613</v>
      </c>
      <c r="E1159" s="369">
        <v>5.6</v>
      </c>
    </row>
    <row r="1160" spans="1:5" ht="36" x14ac:dyDescent="0.2">
      <c r="A1160" s="367" t="s">
        <v>19933</v>
      </c>
      <c r="B1160" s="368" t="s">
        <v>19934</v>
      </c>
      <c r="C1160" s="367" t="s">
        <v>265</v>
      </c>
      <c r="D1160" s="367" t="s">
        <v>17613</v>
      </c>
      <c r="E1160" s="369">
        <v>0.35</v>
      </c>
    </row>
    <row r="1161" spans="1:5" ht="36" x14ac:dyDescent="0.2">
      <c r="A1161" s="367" t="s">
        <v>19935</v>
      </c>
      <c r="B1161" s="368" t="s">
        <v>19936</v>
      </c>
      <c r="C1161" s="367" t="s">
        <v>265</v>
      </c>
      <c r="D1161" s="367" t="s">
        <v>17613</v>
      </c>
      <c r="E1161" s="369">
        <v>0.55000000000000004</v>
      </c>
    </row>
    <row r="1162" spans="1:5" ht="36" x14ac:dyDescent="0.2">
      <c r="A1162" s="367" t="s">
        <v>19937</v>
      </c>
      <c r="B1162" s="368" t="s">
        <v>19938</v>
      </c>
      <c r="C1162" s="367" t="s">
        <v>265</v>
      </c>
      <c r="D1162" s="367" t="s">
        <v>17613</v>
      </c>
      <c r="E1162" s="369">
        <v>0.64</v>
      </c>
    </row>
    <row r="1163" spans="1:5" ht="36" x14ac:dyDescent="0.2">
      <c r="A1163" s="367" t="s">
        <v>19939</v>
      </c>
      <c r="B1163" s="368" t="s">
        <v>19940</v>
      </c>
      <c r="C1163" s="367" t="s">
        <v>265</v>
      </c>
      <c r="D1163" s="367" t="s">
        <v>17613</v>
      </c>
      <c r="E1163" s="369">
        <v>10.98</v>
      </c>
    </row>
    <row r="1164" spans="1:5" ht="36" x14ac:dyDescent="0.2">
      <c r="A1164" s="367" t="s">
        <v>19941</v>
      </c>
      <c r="B1164" s="368" t="s">
        <v>19942</v>
      </c>
      <c r="C1164" s="367" t="s">
        <v>265</v>
      </c>
      <c r="D1164" s="367" t="s">
        <v>17613</v>
      </c>
      <c r="E1164" s="369">
        <v>3.74</v>
      </c>
    </row>
    <row r="1165" spans="1:5" ht="36" x14ac:dyDescent="0.2">
      <c r="A1165" s="367" t="s">
        <v>19943</v>
      </c>
      <c r="B1165" s="368" t="s">
        <v>19944</v>
      </c>
      <c r="C1165" s="367" t="s">
        <v>265</v>
      </c>
      <c r="D1165" s="367" t="s">
        <v>17613</v>
      </c>
      <c r="E1165" s="369">
        <v>7.92</v>
      </c>
    </row>
    <row r="1166" spans="1:5" ht="36" x14ac:dyDescent="0.2">
      <c r="A1166" s="367" t="s">
        <v>19945</v>
      </c>
      <c r="B1166" s="368" t="s">
        <v>19946</v>
      </c>
      <c r="C1166" s="367" t="s">
        <v>265</v>
      </c>
      <c r="D1166" s="367" t="s">
        <v>17613</v>
      </c>
      <c r="E1166" s="369">
        <v>13.46</v>
      </c>
    </row>
    <row r="1167" spans="1:5" ht="63" x14ac:dyDescent="0.2">
      <c r="A1167" s="367" t="s">
        <v>19947</v>
      </c>
      <c r="B1167" s="368" t="s">
        <v>19948</v>
      </c>
      <c r="C1167" s="367" t="s">
        <v>265</v>
      </c>
      <c r="D1167" s="367" t="s">
        <v>17613</v>
      </c>
      <c r="E1167" s="369">
        <v>1.17</v>
      </c>
    </row>
    <row r="1168" spans="1:5" ht="63" x14ac:dyDescent="0.2">
      <c r="A1168" s="367" t="s">
        <v>19949</v>
      </c>
      <c r="B1168" s="368" t="s">
        <v>19950</v>
      </c>
      <c r="C1168" s="367" t="s">
        <v>265</v>
      </c>
      <c r="D1168" s="367" t="s">
        <v>17613</v>
      </c>
      <c r="E1168" s="369">
        <v>1.24</v>
      </c>
    </row>
    <row r="1169" spans="1:5" ht="63" x14ac:dyDescent="0.2">
      <c r="A1169" s="367" t="s">
        <v>19951</v>
      </c>
      <c r="B1169" s="368" t="s">
        <v>19952</v>
      </c>
      <c r="C1169" s="367" t="s">
        <v>265</v>
      </c>
      <c r="D1169" s="367" t="s">
        <v>17613</v>
      </c>
      <c r="E1169" s="369">
        <v>2.06</v>
      </c>
    </row>
    <row r="1170" spans="1:5" ht="63" x14ac:dyDescent="0.2">
      <c r="A1170" s="367" t="s">
        <v>19953</v>
      </c>
      <c r="B1170" s="368" t="s">
        <v>19954</v>
      </c>
      <c r="C1170" s="367" t="s">
        <v>265</v>
      </c>
      <c r="D1170" s="367" t="s">
        <v>17613</v>
      </c>
      <c r="E1170" s="369">
        <v>2.95</v>
      </c>
    </row>
    <row r="1171" spans="1:5" ht="63" x14ac:dyDescent="0.2">
      <c r="A1171" s="367" t="s">
        <v>19955</v>
      </c>
      <c r="B1171" s="368" t="s">
        <v>19956</v>
      </c>
      <c r="C1171" s="367" t="s">
        <v>265</v>
      </c>
      <c r="D1171" s="367" t="s">
        <v>17613</v>
      </c>
      <c r="E1171" s="369">
        <v>5.0599999999999996</v>
      </c>
    </row>
    <row r="1172" spans="1:5" ht="63" x14ac:dyDescent="0.2">
      <c r="A1172" s="367" t="s">
        <v>19957</v>
      </c>
      <c r="B1172" s="368" t="s">
        <v>19958</v>
      </c>
      <c r="C1172" s="367" t="s">
        <v>265</v>
      </c>
      <c r="D1172" s="367" t="s">
        <v>17613</v>
      </c>
      <c r="E1172" s="369">
        <v>6.86</v>
      </c>
    </row>
    <row r="1173" spans="1:5" ht="45" x14ac:dyDescent="0.2">
      <c r="A1173" s="367" t="s">
        <v>19959</v>
      </c>
      <c r="B1173" s="368" t="s">
        <v>19960</v>
      </c>
      <c r="C1173" s="367" t="s">
        <v>265</v>
      </c>
      <c r="D1173" s="367" t="s">
        <v>17613</v>
      </c>
      <c r="E1173" s="369">
        <v>0.06</v>
      </c>
    </row>
    <row r="1174" spans="1:5" ht="36" x14ac:dyDescent="0.2">
      <c r="A1174" s="367" t="s">
        <v>19961</v>
      </c>
      <c r="B1174" s="368" t="s">
        <v>19962</v>
      </c>
      <c r="C1174" s="367" t="s">
        <v>265</v>
      </c>
      <c r="D1174" s="367" t="s">
        <v>17613</v>
      </c>
      <c r="E1174" s="369">
        <v>1.1299999999999999</v>
      </c>
    </row>
    <row r="1175" spans="1:5" ht="36" x14ac:dyDescent="0.2">
      <c r="A1175" s="367" t="s">
        <v>19963</v>
      </c>
      <c r="B1175" s="368" t="s">
        <v>19964</v>
      </c>
      <c r="C1175" s="367" t="s">
        <v>231</v>
      </c>
      <c r="D1175" s="367" t="s">
        <v>17613</v>
      </c>
      <c r="E1175" s="369">
        <v>13.05</v>
      </c>
    </row>
    <row r="1176" spans="1:5" ht="27" x14ac:dyDescent="0.2">
      <c r="A1176" s="367" t="s">
        <v>19965</v>
      </c>
      <c r="B1176" s="368" t="s">
        <v>19966</v>
      </c>
      <c r="C1176" s="367" t="s">
        <v>1789</v>
      </c>
      <c r="D1176" s="367" t="s">
        <v>17613</v>
      </c>
      <c r="E1176" s="369">
        <v>11.36</v>
      </c>
    </row>
    <row r="1177" spans="1:5" ht="36" x14ac:dyDescent="0.2">
      <c r="A1177" s="367" t="s">
        <v>19967</v>
      </c>
      <c r="B1177" s="368" t="s">
        <v>19968</v>
      </c>
      <c r="C1177" s="367" t="s">
        <v>265</v>
      </c>
      <c r="D1177" s="367" t="s">
        <v>17613</v>
      </c>
      <c r="E1177" s="369">
        <v>2.72</v>
      </c>
    </row>
    <row r="1178" spans="1:5" ht="36" x14ac:dyDescent="0.2">
      <c r="A1178" s="367" t="s">
        <v>19969</v>
      </c>
      <c r="B1178" s="368" t="s">
        <v>19970</v>
      </c>
      <c r="C1178" s="367" t="s">
        <v>265</v>
      </c>
      <c r="D1178" s="367" t="s">
        <v>17613</v>
      </c>
      <c r="E1178" s="369">
        <v>1.58</v>
      </c>
    </row>
    <row r="1179" spans="1:5" ht="108" x14ac:dyDescent="0.2">
      <c r="A1179" s="367" t="s">
        <v>19971</v>
      </c>
      <c r="B1179" s="368" t="s">
        <v>19972</v>
      </c>
      <c r="C1179" s="367" t="s">
        <v>265</v>
      </c>
      <c r="D1179" s="367" t="s">
        <v>17613</v>
      </c>
      <c r="E1179" s="369">
        <v>1.69</v>
      </c>
    </row>
    <row r="1180" spans="1:5" ht="108" x14ac:dyDescent="0.2">
      <c r="A1180" s="367" t="s">
        <v>19973</v>
      </c>
      <c r="B1180" s="368" t="s">
        <v>19974</v>
      </c>
      <c r="C1180" s="367" t="s">
        <v>265</v>
      </c>
      <c r="D1180" s="367" t="s">
        <v>17613</v>
      </c>
      <c r="E1180" s="369">
        <v>4.13</v>
      </c>
    </row>
    <row r="1181" spans="1:5" ht="27" x14ac:dyDescent="0.2">
      <c r="A1181" s="367" t="s">
        <v>19975</v>
      </c>
      <c r="B1181" s="368" t="s">
        <v>19976</v>
      </c>
      <c r="C1181" s="367" t="s">
        <v>231</v>
      </c>
      <c r="D1181" s="367" t="s">
        <v>17613</v>
      </c>
      <c r="E1181" s="369">
        <v>25.32</v>
      </c>
    </row>
    <row r="1182" spans="1:5" ht="36" x14ac:dyDescent="0.2">
      <c r="A1182" s="367" t="s">
        <v>19977</v>
      </c>
      <c r="B1182" s="368" t="s">
        <v>19978</v>
      </c>
      <c r="C1182" s="367" t="s">
        <v>231</v>
      </c>
      <c r="D1182" s="367" t="s">
        <v>17613</v>
      </c>
      <c r="E1182" s="369">
        <v>30.64</v>
      </c>
    </row>
    <row r="1183" spans="1:5" ht="45" x14ac:dyDescent="0.2">
      <c r="A1183" s="367" t="s">
        <v>19979</v>
      </c>
      <c r="B1183" s="368" t="s">
        <v>19980</v>
      </c>
      <c r="C1183" s="367" t="s">
        <v>19981</v>
      </c>
      <c r="D1183" s="367" t="s">
        <v>17613</v>
      </c>
      <c r="E1183" s="369">
        <v>83.93</v>
      </c>
    </row>
    <row r="1184" spans="1:5" ht="36" x14ac:dyDescent="0.2">
      <c r="A1184" s="367" t="s">
        <v>19982</v>
      </c>
      <c r="B1184" s="368" t="s">
        <v>19983</v>
      </c>
      <c r="C1184" s="367" t="s">
        <v>265</v>
      </c>
      <c r="D1184" s="367" t="s">
        <v>17613</v>
      </c>
      <c r="E1184" s="369">
        <v>0.11</v>
      </c>
    </row>
    <row r="1185" spans="1:5" ht="54" x14ac:dyDescent="0.2">
      <c r="A1185" s="367" t="s">
        <v>19984</v>
      </c>
      <c r="B1185" s="368" t="s">
        <v>19985</v>
      </c>
      <c r="C1185" s="367" t="s">
        <v>231</v>
      </c>
      <c r="D1185" s="367" t="s">
        <v>17613</v>
      </c>
      <c r="E1185" s="369">
        <v>4.28</v>
      </c>
    </row>
    <row r="1186" spans="1:5" ht="54" x14ac:dyDescent="0.2">
      <c r="A1186" s="367" t="s">
        <v>19986</v>
      </c>
      <c r="B1186" s="368" t="s">
        <v>19987</v>
      </c>
      <c r="C1186" s="367" t="s">
        <v>231</v>
      </c>
      <c r="D1186" s="367" t="s">
        <v>17613</v>
      </c>
      <c r="E1186" s="369">
        <v>5.01</v>
      </c>
    </row>
    <row r="1187" spans="1:5" ht="63" x14ac:dyDescent="0.2">
      <c r="A1187" s="367" t="s">
        <v>19988</v>
      </c>
      <c r="B1187" s="368" t="s">
        <v>19989</v>
      </c>
      <c r="C1187" s="367" t="s">
        <v>231</v>
      </c>
      <c r="D1187" s="367" t="s">
        <v>17613</v>
      </c>
      <c r="E1187" s="369">
        <v>12.83</v>
      </c>
    </row>
    <row r="1188" spans="1:5" ht="27" x14ac:dyDescent="0.2">
      <c r="A1188" s="367" t="s">
        <v>19990</v>
      </c>
      <c r="B1188" s="368" t="s">
        <v>19991</v>
      </c>
      <c r="C1188" s="367" t="s">
        <v>1789</v>
      </c>
      <c r="D1188" s="367" t="s">
        <v>17613</v>
      </c>
      <c r="E1188" s="369">
        <v>44.9</v>
      </c>
    </row>
    <row r="1189" spans="1:5" ht="45" x14ac:dyDescent="0.2">
      <c r="A1189" s="367" t="s">
        <v>19992</v>
      </c>
      <c r="B1189" s="368" t="s">
        <v>19993</v>
      </c>
      <c r="C1189" s="367" t="s">
        <v>265</v>
      </c>
      <c r="D1189" s="367" t="s">
        <v>17613</v>
      </c>
      <c r="E1189" s="369">
        <v>7.28</v>
      </c>
    </row>
    <row r="1190" spans="1:5" ht="63" x14ac:dyDescent="0.2">
      <c r="A1190" s="367" t="s">
        <v>19994</v>
      </c>
      <c r="B1190" s="368" t="s">
        <v>19995</v>
      </c>
      <c r="C1190" s="367" t="s">
        <v>231</v>
      </c>
      <c r="D1190" s="367" t="s">
        <v>17613</v>
      </c>
      <c r="E1190" s="369">
        <v>1.1499999999999999</v>
      </c>
    </row>
    <row r="1191" spans="1:5" ht="63" x14ac:dyDescent="0.2">
      <c r="A1191" s="367" t="s">
        <v>19996</v>
      </c>
      <c r="B1191" s="368" t="s">
        <v>19997</v>
      </c>
      <c r="C1191" s="367" t="s">
        <v>231</v>
      </c>
      <c r="D1191" s="367" t="s">
        <v>17613</v>
      </c>
      <c r="E1191" s="369">
        <v>3.11</v>
      </c>
    </row>
    <row r="1192" spans="1:5" ht="27" x14ac:dyDescent="0.2">
      <c r="A1192" s="367" t="s">
        <v>19998</v>
      </c>
      <c r="B1192" s="368" t="s">
        <v>19999</v>
      </c>
      <c r="C1192" s="367" t="s">
        <v>231</v>
      </c>
      <c r="D1192" s="367" t="s">
        <v>17613</v>
      </c>
      <c r="E1192" s="369">
        <v>15.81</v>
      </c>
    </row>
    <row r="1193" spans="1:5" ht="63" x14ac:dyDescent="0.2">
      <c r="A1193" s="367" t="s">
        <v>20000</v>
      </c>
      <c r="B1193" s="368" t="s">
        <v>20001</v>
      </c>
      <c r="C1193" s="367" t="s">
        <v>231</v>
      </c>
      <c r="D1193" s="367" t="s">
        <v>17613</v>
      </c>
      <c r="E1193" s="369">
        <v>1.06</v>
      </c>
    </row>
    <row r="1194" spans="1:5" ht="45" x14ac:dyDescent="0.2">
      <c r="A1194" s="367" t="s">
        <v>20002</v>
      </c>
      <c r="B1194" s="368" t="s">
        <v>20003</v>
      </c>
      <c r="C1194" s="367" t="s">
        <v>231</v>
      </c>
      <c r="D1194" s="367" t="s">
        <v>17613</v>
      </c>
      <c r="E1194" s="369">
        <v>2.0499999999999998</v>
      </c>
    </row>
    <row r="1195" spans="1:5" ht="72" x14ac:dyDescent="0.2">
      <c r="A1195" s="367" t="s">
        <v>20004</v>
      </c>
      <c r="B1195" s="368" t="s">
        <v>20005</v>
      </c>
      <c r="C1195" s="367" t="s">
        <v>231</v>
      </c>
      <c r="D1195" s="367" t="s">
        <v>17613</v>
      </c>
      <c r="E1195" s="369">
        <v>96.82</v>
      </c>
    </row>
    <row r="1196" spans="1:5" ht="63" x14ac:dyDescent="0.2">
      <c r="A1196" s="367" t="s">
        <v>20006</v>
      </c>
      <c r="B1196" s="368" t="s">
        <v>20007</v>
      </c>
      <c r="C1196" s="367" t="s">
        <v>231</v>
      </c>
      <c r="D1196" s="367" t="s">
        <v>17613</v>
      </c>
      <c r="E1196" s="369">
        <v>39.9</v>
      </c>
    </row>
    <row r="1197" spans="1:5" ht="81" x14ac:dyDescent="0.2">
      <c r="A1197" s="367" t="s">
        <v>20008</v>
      </c>
      <c r="B1197" s="368" t="s">
        <v>20009</v>
      </c>
      <c r="C1197" s="367" t="s">
        <v>1789</v>
      </c>
      <c r="D1197" s="367" t="s">
        <v>17613</v>
      </c>
      <c r="E1197" s="369">
        <v>6.26</v>
      </c>
    </row>
    <row r="1198" spans="1:5" ht="45" x14ac:dyDescent="0.2">
      <c r="A1198" s="367" t="s">
        <v>20010</v>
      </c>
      <c r="B1198" s="368" t="s">
        <v>20011</v>
      </c>
      <c r="C1198" s="367" t="s">
        <v>231</v>
      </c>
      <c r="D1198" s="367" t="s">
        <v>17613</v>
      </c>
      <c r="E1198" s="369">
        <v>3.75</v>
      </c>
    </row>
    <row r="1199" spans="1:5" ht="90" x14ac:dyDescent="0.2">
      <c r="A1199" s="367" t="s">
        <v>20012</v>
      </c>
      <c r="B1199" s="368" t="s">
        <v>20013</v>
      </c>
      <c r="C1199" s="367" t="s">
        <v>1789</v>
      </c>
      <c r="D1199" s="367" t="s">
        <v>17613</v>
      </c>
      <c r="E1199" s="369">
        <v>12.7</v>
      </c>
    </row>
    <row r="1200" spans="1:5" ht="81" x14ac:dyDescent="0.2">
      <c r="A1200" s="367" t="s">
        <v>20014</v>
      </c>
      <c r="B1200" s="368" t="s">
        <v>20015</v>
      </c>
      <c r="C1200" s="367" t="s">
        <v>1789</v>
      </c>
      <c r="D1200" s="367" t="s">
        <v>17613</v>
      </c>
      <c r="E1200" s="369">
        <v>30.6</v>
      </c>
    </row>
    <row r="1201" spans="1:5" ht="99" x14ac:dyDescent="0.2">
      <c r="A1201" s="367" t="s">
        <v>20016</v>
      </c>
      <c r="B1201" s="368" t="s">
        <v>20017</v>
      </c>
      <c r="C1201" s="367" t="s">
        <v>2693</v>
      </c>
      <c r="D1201" s="367" t="s">
        <v>17613</v>
      </c>
      <c r="E1201" s="369">
        <v>8.51</v>
      </c>
    </row>
    <row r="1202" spans="1:5" ht="72" x14ac:dyDescent="0.2">
      <c r="A1202" s="367" t="s">
        <v>20018</v>
      </c>
      <c r="B1202" s="368" t="s">
        <v>20019</v>
      </c>
      <c r="C1202" s="367" t="s">
        <v>2693</v>
      </c>
      <c r="D1202" s="367" t="s">
        <v>17613</v>
      </c>
      <c r="E1202" s="369">
        <v>34.51</v>
      </c>
    </row>
    <row r="1203" spans="1:5" ht="99" x14ac:dyDescent="0.2">
      <c r="A1203" s="367" t="s">
        <v>20020</v>
      </c>
      <c r="B1203" s="368" t="s">
        <v>20021</v>
      </c>
      <c r="C1203" s="367" t="s">
        <v>231</v>
      </c>
      <c r="D1203" s="367" t="s">
        <v>17613</v>
      </c>
      <c r="E1203" s="369">
        <v>168.94</v>
      </c>
    </row>
    <row r="1204" spans="1:5" ht="99" x14ac:dyDescent="0.2">
      <c r="A1204" s="367" t="s">
        <v>20022</v>
      </c>
      <c r="B1204" s="368" t="s">
        <v>20023</v>
      </c>
      <c r="C1204" s="367" t="s">
        <v>231</v>
      </c>
      <c r="D1204" s="367" t="s">
        <v>17613</v>
      </c>
      <c r="E1204" s="369">
        <v>247.84</v>
      </c>
    </row>
    <row r="1205" spans="1:5" ht="99" x14ac:dyDescent="0.2">
      <c r="A1205" s="367" t="s">
        <v>20024</v>
      </c>
      <c r="B1205" s="368" t="s">
        <v>20025</v>
      </c>
      <c r="C1205" s="367" t="s">
        <v>231</v>
      </c>
      <c r="D1205" s="367" t="s">
        <v>17613</v>
      </c>
      <c r="E1205" s="369">
        <v>312.93</v>
      </c>
    </row>
    <row r="1206" spans="1:5" ht="99" x14ac:dyDescent="0.2">
      <c r="A1206" s="367" t="s">
        <v>20026</v>
      </c>
      <c r="B1206" s="368" t="s">
        <v>20027</v>
      </c>
      <c r="C1206" s="367" t="s">
        <v>231</v>
      </c>
      <c r="D1206" s="367" t="s">
        <v>17613</v>
      </c>
      <c r="E1206" s="369">
        <v>359.82</v>
      </c>
    </row>
    <row r="1207" spans="1:5" ht="99" x14ac:dyDescent="0.2">
      <c r="A1207" s="367" t="s">
        <v>20028</v>
      </c>
      <c r="B1207" s="368" t="s">
        <v>20029</v>
      </c>
      <c r="C1207" s="367" t="s">
        <v>231</v>
      </c>
      <c r="D1207" s="367" t="s">
        <v>17613</v>
      </c>
      <c r="E1207" s="369">
        <v>418.81</v>
      </c>
    </row>
    <row r="1208" spans="1:5" ht="126" x14ac:dyDescent="0.2">
      <c r="A1208" s="367" t="s">
        <v>20030</v>
      </c>
      <c r="B1208" s="368" t="s">
        <v>20031</v>
      </c>
      <c r="C1208" s="367" t="s">
        <v>231</v>
      </c>
      <c r="D1208" s="367" t="s">
        <v>17613</v>
      </c>
      <c r="E1208" s="369">
        <v>11.51</v>
      </c>
    </row>
    <row r="1209" spans="1:5" ht="126" x14ac:dyDescent="0.2">
      <c r="A1209" s="367" t="s">
        <v>20032</v>
      </c>
      <c r="B1209" s="368" t="s">
        <v>20033</v>
      </c>
      <c r="C1209" s="367" t="s">
        <v>231</v>
      </c>
      <c r="D1209" s="367" t="s">
        <v>17613</v>
      </c>
      <c r="E1209" s="369">
        <v>30.05</v>
      </c>
    </row>
    <row r="1210" spans="1:5" ht="126" x14ac:dyDescent="0.2">
      <c r="A1210" s="367" t="s">
        <v>20034</v>
      </c>
      <c r="B1210" s="368" t="s">
        <v>20035</v>
      </c>
      <c r="C1210" s="367" t="s">
        <v>231</v>
      </c>
      <c r="D1210" s="367" t="s">
        <v>17613</v>
      </c>
      <c r="E1210" s="369">
        <v>57.21</v>
      </c>
    </row>
    <row r="1211" spans="1:5" ht="135" x14ac:dyDescent="0.2">
      <c r="A1211" s="367" t="s">
        <v>20036</v>
      </c>
      <c r="B1211" s="368" t="s">
        <v>20037</v>
      </c>
      <c r="C1211" s="367" t="s">
        <v>231</v>
      </c>
      <c r="D1211" s="367" t="s">
        <v>17613</v>
      </c>
      <c r="E1211" s="369">
        <v>68.25</v>
      </c>
    </row>
    <row r="1212" spans="1:5" ht="126" x14ac:dyDescent="0.2">
      <c r="A1212" s="367" t="s">
        <v>20038</v>
      </c>
      <c r="B1212" s="368" t="s">
        <v>20039</v>
      </c>
      <c r="C1212" s="367" t="s">
        <v>231</v>
      </c>
      <c r="D1212" s="367" t="s">
        <v>17613</v>
      </c>
      <c r="E1212" s="369">
        <v>103</v>
      </c>
    </row>
    <row r="1213" spans="1:5" ht="126" x14ac:dyDescent="0.2">
      <c r="A1213" s="367" t="s">
        <v>20040</v>
      </c>
      <c r="B1213" s="368" t="s">
        <v>20041</v>
      </c>
      <c r="C1213" s="367" t="s">
        <v>231</v>
      </c>
      <c r="D1213" s="367" t="s">
        <v>17613</v>
      </c>
      <c r="E1213" s="369">
        <v>128.03</v>
      </c>
    </row>
    <row r="1214" spans="1:5" ht="126" x14ac:dyDescent="0.2">
      <c r="A1214" s="367" t="s">
        <v>20042</v>
      </c>
      <c r="B1214" s="368" t="s">
        <v>20043</v>
      </c>
      <c r="C1214" s="367" t="s">
        <v>231</v>
      </c>
      <c r="D1214" s="367" t="s">
        <v>17613</v>
      </c>
      <c r="E1214" s="369">
        <v>243.91</v>
      </c>
    </row>
    <row r="1215" spans="1:5" ht="99" x14ac:dyDescent="0.2">
      <c r="A1215" s="367" t="s">
        <v>20044</v>
      </c>
      <c r="B1215" s="368" t="s">
        <v>20045</v>
      </c>
      <c r="C1215" s="367" t="s">
        <v>231</v>
      </c>
      <c r="D1215" s="367" t="s">
        <v>17613</v>
      </c>
      <c r="E1215" s="369">
        <v>188.47</v>
      </c>
    </row>
    <row r="1216" spans="1:5" ht="99" x14ac:dyDescent="0.2">
      <c r="A1216" s="367" t="s">
        <v>20046</v>
      </c>
      <c r="B1216" s="368" t="s">
        <v>20047</v>
      </c>
      <c r="C1216" s="367" t="s">
        <v>231</v>
      </c>
      <c r="D1216" s="367" t="s">
        <v>17613</v>
      </c>
      <c r="E1216" s="369">
        <v>287.20999999999998</v>
      </c>
    </row>
    <row r="1217" spans="1:5" ht="99" x14ac:dyDescent="0.2">
      <c r="A1217" s="367" t="s">
        <v>20048</v>
      </c>
      <c r="B1217" s="368" t="s">
        <v>20049</v>
      </c>
      <c r="C1217" s="367" t="s">
        <v>231</v>
      </c>
      <c r="D1217" s="367" t="s">
        <v>17613</v>
      </c>
      <c r="E1217" s="369">
        <v>377.61</v>
      </c>
    </row>
    <row r="1218" spans="1:5" ht="99" x14ac:dyDescent="0.2">
      <c r="A1218" s="367" t="s">
        <v>20050</v>
      </c>
      <c r="B1218" s="368" t="s">
        <v>20051</v>
      </c>
      <c r="C1218" s="367" t="s">
        <v>231</v>
      </c>
      <c r="D1218" s="367" t="s">
        <v>17613</v>
      </c>
      <c r="E1218" s="369">
        <v>455.68</v>
      </c>
    </row>
    <row r="1219" spans="1:5" ht="99" x14ac:dyDescent="0.2">
      <c r="A1219" s="367" t="s">
        <v>20052</v>
      </c>
      <c r="B1219" s="368" t="s">
        <v>20053</v>
      </c>
      <c r="C1219" s="367" t="s">
        <v>231</v>
      </c>
      <c r="D1219" s="367" t="s">
        <v>17613</v>
      </c>
      <c r="E1219" s="369">
        <v>533.41</v>
      </c>
    </row>
    <row r="1220" spans="1:5" ht="126" x14ac:dyDescent="0.2">
      <c r="A1220" s="367" t="s">
        <v>20054</v>
      </c>
      <c r="B1220" s="368" t="s">
        <v>20055</v>
      </c>
      <c r="C1220" s="367" t="s">
        <v>231</v>
      </c>
      <c r="D1220" s="367" t="s">
        <v>17613</v>
      </c>
      <c r="E1220" s="369">
        <v>11.46</v>
      </c>
    </row>
    <row r="1221" spans="1:5" ht="126" x14ac:dyDescent="0.2">
      <c r="A1221" s="367" t="s">
        <v>20056</v>
      </c>
      <c r="B1221" s="368" t="s">
        <v>20057</v>
      </c>
      <c r="C1221" s="367" t="s">
        <v>17831</v>
      </c>
      <c r="D1221" s="367" t="s">
        <v>17613</v>
      </c>
      <c r="E1221" s="369">
        <v>287.81</v>
      </c>
    </row>
    <row r="1222" spans="1:5" ht="126" x14ac:dyDescent="0.2">
      <c r="A1222" s="367" t="s">
        <v>20058</v>
      </c>
      <c r="B1222" s="368" t="s">
        <v>20059</v>
      </c>
      <c r="C1222" s="367" t="s">
        <v>17831</v>
      </c>
      <c r="D1222" s="367" t="s">
        <v>17613</v>
      </c>
      <c r="E1222" s="369">
        <v>181.64</v>
      </c>
    </row>
    <row r="1223" spans="1:5" ht="126" x14ac:dyDescent="0.2">
      <c r="A1223" s="367" t="s">
        <v>20060</v>
      </c>
      <c r="B1223" s="368" t="s">
        <v>20061</v>
      </c>
      <c r="C1223" s="367" t="s">
        <v>17831</v>
      </c>
      <c r="D1223" s="367" t="s">
        <v>17613</v>
      </c>
      <c r="E1223" s="369">
        <v>204.24</v>
      </c>
    </row>
    <row r="1224" spans="1:5" ht="27" x14ac:dyDescent="0.2">
      <c r="A1224" s="367" t="s">
        <v>20062</v>
      </c>
      <c r="B1224" s="368" t="s">
        <v>20063</v>
      </c>
      <c r="C1224" s="367" t="s">
        <v>1789</v>
      </c>
      <c r="D1224" s="367" t="s">
        <v>17613</v>
      </c>
      <c r="E1224" s="369">
        <v>13.44</v>
      </c>
    </row>
    <row r="1225" spans="1:5" ht="54" x14ac:dyDescent="0.2">
      <c r="A1225" s="367" t="s">
        <v>20064</v>
      </c>
      <c r="B1225" s="368" t="s">
        <v>20065</v>
      </c>
      <c r="C1225" s="367" t="s">
        <v>18822</v>
      </c>
      <c r="D1225" s="367" t="s">
        <v>17613</v>
      </c>
      <c r="E1225" s="369">
        <v>307.89999999999998</v>
      </c>
    </row>
    <row r="1226" spans="1:5" ht="81" x14ac:dyDescent="0.2">
      <c r="A1226" s="367" t="s">
        <v>20066</v>
      </c>
      <c r="B1226" s="368" t="s">
        <v>20067</v>
      </c>
      <c r="C1226" s="367" t="s">
        <v>17831</v>
      </c>
      <c r="D1226" s="367" t="s">
        <v>17613</v>
      </c>
      <c r="E1226" s="369">
        <v>39</v>
      </c>
    </row>
    <row r="1227" spans="1:5" ht="153" x14ac:dyDescent="0.2">
      <c r="A1227" s="367" t="s">
        <v>20068</v>
      </c>
      <c r="B1227" s="368" t="s">
        <v>20069</v>
      </c>
      <c r="C1227" s="367" t="s">
        <v>17831</v>
      </c>
      <c r="D1227" s="367" t="s">
        <v>17613</v>
      </c>
      <c r="E1227" s="369">
        <v>90</v>
      </c>
    </row>
    <row r="1228" spans="1:5" ht="153" x14ac:dyDescent="0.2">
      <c r="A1228" s="367" t="s">
        <v>20070</v>
      </c>
      <c r="B1228" s="368" t="s">
        <v>20071</v>
      </c>
      <c r="C1228" s="367" t="s">
        <v>17831</v>
      </c>
      <c r="D1228" s="367" t="s">
        <v>17613</v>
      </c>
      <c r="E1228" s="369">
        <v>180</v>
      </c>
    </row>
    <row r="1229" spans="1:5" ht="153" x14ac:dyDescent="0.2">
      <c r="A1229" s="367" t="s">
        <v>20072</v>
      </c>
      <c r="B1229" s="368" t="s">
        <v>20073</v>
      </c>
      <c r="C1229" s="367" t="s">
        <v>17831</v>
      </c>
      <c r="D1229" s="367" t="s">
        <v>17613</v>
      </c>
      <c r="E1229" s="369">
        <v>177.1</v>
      </c>
    </row>
    <row r="1230" spans="1:5" ht="144" x14ac:dyDescent="0.2">
      <c r="A1230" s="367" t="s">
        <v>20074</v>
      </c>
      <c r="B1230" s="368" t="s">
        <v>20075</v>
      </c>
      <c r="C1230" s="367" t="s">
        <v>17831</v>
      </c>
      <c r="D1230" s="367" t="s">
        <v>17613</v>
      </c>
      <c r="E1230" s="369">
        <v>229</v>
      </c>
    </row>
    <row r="1231" spans="1:5" ht="153" x14ac:dyDescent="0.2">
      <c r="A1231" s="367" t="s">
        <v>20076</v>
      </c>
      <c r="B1231" s="368" t="s">
        <v>20077</v>
      </c>
      <c r="C1231" s="367" t="s">
        <v>17831</v>
      </c>
      <c r="D1231" s="367" t="s">
        <v>17613</v>
      </c>
      <c r="E1231" s="369">
        <v>82.53</v>
      </c>
    </row>
    <row r="1232" spans="1:5" ht="90" x14ac:dyDescent="0.2">
      <c r="A1232" s="367" t="s">
        <v>20078</v>
      </c>
      <c r="B1232" s="368" t="s">
        <v>20079</v>
      </c>
      <c r="C1232" s="367" t="s">
        <v>17831</v>
      </c>
      <c r="D1232" s="367" t="s">
        <v>17613</v>
      </c>
      <c r="E1232" s="369">
        <v>124.84</v>
      </c>
    </row>
    <row r="1233" spans="1:5" ht="45" x14ac:dyDescent="0.2">
      <c r="A1233" s="367" t="s">
        <v>20080</v>
      </c>
      <c r="B1233" s="368" t="s">
        <v>20081</v>
      </c>
      <c r="C1233" s="367" t="s">
        <v>17831</v>
      </c>
      <c r="D1233" s="367" t="s">
        <v>17613</v>
      </c>
      <c r="E1233" s="369">
        <v>95</v>
      </c>
    </row>
    <row r="1234" spans="1:5" ht="72" x14ac:dyDescent="0.2">
      <c r="A1234" s="367" t="s">
        <v>20082</v>
      </c>
      <c r="B1234" s="368" t="s">
        <v>20083</v>
      </c>
      <c r="C1234" s="367" t="s">
        <v>17831</v>
      </c>
      <c r="D1234" s="367" t="s">
        <v>17613</v>
      </c>
      <c r="E1234" s="369">
        <v>59</v>
      </c>
    </row>
    <row r="1235" spans="1:5" ht="27" x14ac:dyDescent="0.2">
      <c r="A1235" s="367" t="s">
        <v>20084</v>
      </c>
      <c r="B1235" s="368" t="s">
        <v>20085</v>
      </c>
      <c r="C1235" s="367" t="s">
        <v>1789</v>
      </c>
      <c r="D1235" s="367" t="s">
        <v>17613</v>
      </c>
      <c r="E1235" s="369">
        <v>0.98</v>
      </c>
    </row>
    <row r="1236" spans="1:5" ht="36" x14ac:dyDescent="0.2">
      <c r="A1236" s="367" t="s">
        <v>20086</v>
      </c>
      <c r="B1236" s="368" t="s">
        <v>20087</v>
      </c>
      <c r="C1236" s="367" t="s">
        <v>231</v>
      </c>
      <c r="D1236" s="367" t="s">
        <v>17613</v>
      </c>
      <c r="E1236" s="369">
        <v>3421.81</v>
      </c>
    </row>
    <row r="1237" spans="1:5" ht="36" x14ac:dyDescent="0.2">
      <c r="A1237" s="367" t="s">
        <v>20088</v>
      </c>
      <c r="B1237" s="368" t="s">
        <v>20089</v>
      </c>
      <c r="C1237" s="367" t="s">
        <v>231</v>
      </c>
      <c r="D1237" s="367" t="s">
        <v>17613</v>
      </c>
      <c r="E1237" s="369">
        <v>3045.54</v>
      </c>
    </row>
    <row r="1238" spans="1:5" ht="36" x14ac:dyDescent="0.2">
      <c r="A1238" s="367" t="s">
        <v>20090</v>
      </c>
      <c r="B1238" s="368" t="s">
        <v>20091</v>
      </c>
      <c r="C1238" s="367" t="s">
        <v>231</v>
      </c>
      <c r="D1238" s="367" t="s">
        <v>17613</v>
      </c>
      <c r="E1238" s="369">
        <v>4520</v>
      </c>
    </row>
    <row r="1239" spans="1:5" ht="36" x14ac:dyDescent="0.2">
      <c r="A1239" s="367" t="s">
        <v>20092</v>
      </c>
      <c r="B1239" s="368" t="s">
        <v>20093</v>
      </c>
      <c r="C1239" s="367" t="s">
        <v>231</v>
      </c>
      <c r="D1239" s="367" t="s">
        <v>17613</v>
      </c>
      <c r="E1239" s="369">
        <v>6450</v>
      </c>
    </row>
    <row r="1240" spans="1:5" ht="54" x14ac:dyDescent="0.2">
      <c r="A1240" s="367" t="s">
        <v>20094</v>
      </c>
      <c r="B1240" s="368" t="s">
        <v>20095</v>
      </c>
      <c r="C1240" s="367" t="s">
        <v>231</v>
      </c>
      <c r="D1240" s="367" t="s">
        <v>17613</v>
      </c>
      <c r="E1240" s="369">
        <v>390</v>
      </c>
    </row>
    <row r="1241" spans="1:5" ht="117" x14ac:dyDescent="0.2">
      <c r="A1241" s="367" t="s">
        <v>20096</v>
      </c>
      <c r="B1241" s="368" t="s">
        <v>20097</v>
      </c>
      <c r="C1241" s="367" t="s">
        <v>231</v>
      </c>
      <c r="D1241" s="367" t="s">
        <v>17613</v>
      </c>
      <c r="E1241" s="369">
        <v>136.5</v>
      </c>
    </row>
    <row r="1242" spans="1:5" ht="117" x14ac:dyDescent="0.2">
      <c r="A1242" s="367" t="s">
        <v>20098</v>
      </c>
      <c r="B1242" s="368" t="s">
        <v>20099</v>
      </c>
      <c r="C1242" s="367" t="s">
        <v>231</v>
      </c>
      <c r="D1242" s="367" t="s">
        <v>17613</v>
      </c>
      <c r="E1242" s="369">
        <v>1245</v>
      </c>
    </row>
    <row r="1243" spans="1:5" ht="117" x14ac:dyDescent="0.2">
      <c r="A1243" s="367" t="s">
        <v>20100</v>
      </c>
      <c r="B1243" s="368" t="s">
        <v>20101</v>
      </c>
      <c r="C1243" s="367" t="s">
        <v>231</v>
      </c>
      <c r="D1243" s="367" t="s">
        <v>17613</v>
      </c>
      <c r="E1243" s="369">
        <v>2052.75</v>
      </c>
    </row>
    <row r="1244" spans="1:5" ht="54" x14ac:dyDescent="0.2">
      <c r="A1244" s="367" t="s">
        <v>20102</v>
      </c>
      <c r="B1244" s="368" t="s">
        <v>20103</v>
      </c>
      <c r="C1244" s="367" t="s">
        <v>1789</v>
      </c>
      <c r="D1244" s="367" t="s">
        <v>17613</v>
      </c>
      <c r="E1244" s="369">
        <v>42.75</v>
      </c>
    </row>
    <row r="1245" spans="1:5" ht="45" x14ac:dyDescent="0.2">
      <c r="A1245" s="367" t="s">
        <v>20104</v>
      </c>
      <c r="B1245" s="368" t="s">
        <v>20105</v>
      </c>
      <c r="C1245" s="367" t="s">
        <v>231</v>
      </c>
      <c r="D1245" s="367" t="s">
        <v>17613</v>
      </c>
      <c r="E1245" s="369">
        <v>4.76</v>
      </c>
    </row>
    <row r="1246" spans="1:5" ht="45" x14ac:dyDescent="0.2">
      <c r="A1246" s="367" t="s">
        <v>20106</v>
      </c>
      <c r="B1246" s="368" t="s">
        <v>20107</v>
      </c>
      <c r="C1246" s="367" t="s">
        <v>231</v>
      </c>
      <c r="D1246" s="367" t="s">
        <v>17613</v>
      </c>
      <c r="E1246" s="369">
        <v>13.31</v>
      </c>
    </row>
    <row r="1247" spans="1:5" ht="108" x14ac:dyDescent="0.2">
      <c r="A1247" s="367" t="s">
        <v>20108</v>
      </c>
      <c r="B1247" s="368" t="s">
        <v>20109</v>
      </c>
      <c r="C1247" s="367" t="s">
        <v>231</v>
      </c>
      <c r="D1247" s="367" t="s">
        <v>17613</v>
      </c>
      <c r="E1247" s="369">
        <v>29.54</v>
      </c>
    </row>
    <row r="1248" spans="1:5" ht="108" x14ac:dyDescent="0.2">
      <c r="A1248" s="367" t="s">
        <v>20110</v>
      </c>
      <c r="B1248" s="368" t="s">
        <v>20111</v>
      </c>
      <c r="C1248" s="367" t="s">
        <v>231</v>
      </c>
      <c r="D1248" s="367" t="s">
        <v>17613</v>
      </c>
      <c r="E1248" s="369">
        <v>29.54</v>
      </c>
    </row>
    <row r="1249" spans="1:5" ht="108" x14ac:dyDescent="0.2">
      <c r="A1249" s="367" t="s">
        <v>20112</v>
      </c>
      <c r="B1249" s="368" t="s">
        <v>20113</v>
      </c>
      <c r="C1249" s="367" t="s">
        <v>231</v>
      </c>
      <c r="D1249" s="367" t="s">
        <v>17613</v>
      </c>
      <c r="E1249" s="369">
        <v>29.54</v>
      </c>
    </row>
    <row r="1250" spans="1:5" ht="108" x14ac:dyDescent="0.2">
      <c r="A1250" s="367" t="s">
        <v>20114</v>
      </c>
      <c r="B1250" s="368" t="s">
        <v>20115</v>
      </c>
      <c r="C1250" s="367" t="s">
        <v>231</v>
      </c>
      <c r="D1250" s="367" t="s">
        <v>17613</v>
      </c>
      <c r="E1250" s="369">
        <v>90.85</v>
      </c>
    </row>
    <row r="1251" spans="1:5" ht="81" x14ac:dyDescent="0.2">
      <c r="A1251" s="367" t="s">
        <v>20116</v>
      </c>
      <c r="B1251" s="368" t="s">
        <v>20117</v>
      </c>
      <c r="C1251" s="367" t="s">
        <v>231</v>
      </c>
      <c r="D1251" s="367" t="s">
        <v>17613</v>
      </c>
      <c r="E1251" s="369">
        <v>37.14</v>
      </c>
    </row>
    <row r="1252" spans="1:5" ht="63" x14ac:dyDescent="0.2">
      <c r="A1252" s="367" t="s">
        <v>20118</v>
      </c>
      <c r="B1252" s="368" t="s">
        <v>20119</v>
      </c>
      <c r="C1252" s="367" t="s">
        <v>231</v>
      </c>
      <c r="D1252" s="367" t="s">
        <v>17613</v>
      </c>
      <c r="E1252" s="369">
        <v>22.5</v>
      </c>
    </row>
    <row r="1253" spans="1:5" ht="45" x14ac:dyDescent="0.2">
      <c r="A1253" s="367" t="s">
        <v>20120</v>
      </c>
      <c r="B1253" s="368" t="s">
        <v>20121</v>
      </c>
      <c r="C1253" s="367" t="s">
        <v>231</v>
      </c>
      <c r="D1253" s="367" t="s">
        <v>17613</v>
      </c>
      <c r="E1253" s="369">
        <v>18.489999999999998</v>
      </c>
    </row>
    <row r="1254" spans="1:5" ht="45" x14ac:dyDescent="0.2">
      <c r="A1254" s="367" t="s">
        <v>20122</v>
      </c>
      <c r="B1254" s="368" t="s">
        <v>20123</v>
      </c>
      <c r="C1254" s="367" t="s">
        <v>231</v>
      </c>
      <c r="D1254" s="367" t="s">
        <v>17613</v>
      </c>
      <c r="E1254" s="369">
        <v>30</v>
      </c>
    </row>
    <row r="1255" spans="1:5" ht="45" x14ac:dyDescent="0.2">
      <c r="A1255" s="367" t="s">
        <v>20124</v>
      </c>
      <c r="B1255" s="368" t="s">
        <v>20125</v>
      </c>
      <c r="C1255" s="367" t="s">
        <v>231</v>
      </c>
      <c r="D1255" s="367" t="s">
        <v>17613</v>
      </c>
      <c r="E1255" s="369">
        <v>33.07</v>
      </c>
    </row>
    <row r="1256" spans="1:5" ht="45" x14ac:dyDescent="0.2">
      <c r="A1256" s="367" t="s">
        <v>20126</v>
      </c>
      <c r="B1256" s="368" t="s">
        <v>20127</v>
      </c>
      <c r="C1256" s="367" t="s">
        <v>231</v>
      </c>
      <c r="D1256" s="367" t="s">
        <v>17613</v>
      </c>
      <c r="E1256" s="369">
        <v>12.98</v>
      </c>
    </row>
    <row r="1257" spans="1:5" ht="45" x14ac:dyDescent="0.2">
      <c r="A1257" s="367" t="s">
        <v>20128</v>
      </c>
      <c r="B1257" s="368" t="s">
        <v>20129</v>
      </c>
      <c r="C1257" s="367" t="s">
        <v>231</v>
      </c>
      <c r="D1257" s="367" t="s">
        <v>17613</v>
      </c>
      <c r="E1257" s="369">
        <v>40.130000000000003</v>
      </c>
    </row>
    <row r="1258" spans="1:5" ht="45" x14ac:dyDescent="0.2">
      <c r="A1258" s="367" t="s">
        <v>20130</v>
      </c>
      <c r="B1258" s="368" t="s">
        <v>20131</v>
      </c>
      <c r="C1258" s="367" t="s">
        <v>231</v>
      </c>
      <c r="D1258" s="367" t="s">
        <v>17613</v>
      </c>
      <c r="E1258" s="369">
        <v>40.130000000000003</v>
      </c>
    </row>
    <row r="1259" spans="1:5" ht="45" x14ac:dyDescent="0.2">
      <c r="A1259" s="367" t="s">
        <v>20132</v>
      </c>
      <c r="B1259" s="368" t="s">
        <v>20133</v>
      </c>
      <c r="C1259" s="367" t="s">
        <v>231</v>
      </c>
      <c r="D1259" s="367" t="s">
        <v>17613</v>
      </c>
      <c r="E1259" s="369">
        <v>133</v>
      </c>
    </row>
    <row r="1260" spans="1:5" ht="45" x14ac:dyDescent="0.2">
      <c r="A1260" s="367" t="s">
        <v>20134</v>
      </c>
      <c r="B1260" s="368" t="s">
        <v>20135</v>
      </c>
      <c r="C1260" s="367" t="s">
        <v>231</v>
      </c>
      <c r="D1260" s="367" t="s">
        <v>17613</v>
      </c>
      <c r="E1260" s="369">
        <v>315.95999999999998</v>
      </c>
    </row>
    <row r="1261" spans="1:5" ht="409.5" x14ac:dyDescent="0.2">
      <c r="A1261" s="367" t="s">
        <v>20136</v>
      </c>
      <c r="B1261" s="368" t="s">
        <v>20137</v>
      </c>
      <c r="C1261" s="367" t="s">
        <v>17831</v>
      </c>
      <c r="D1261" s="367" t="s">
        <v>17613</v>
      </c>
      <c r="E1261" s="369">
        <v>563.20000000000005</v>
      </c>
    </row>
    <row r="1262" spans="1:5" ht="27" x14ac:dyDescent="0.2">
      <c r="A1262" s="367" t="s">
        <v>20138</v>
      </c>
      <c r="B1262" s="368" t="s">
        <v>20139</v>
      </c>
      <c r="C1262" s="367" t="s">
        <v>17703</v>
      </c>
      <c r="D1262" s="367" t="s">
        <v>17613</v>
      </c>
      <c r="E1262" s="369">
        <v>3152.5</v>
      </c>
    </row>
    <row r="1263" spans="1:5" ht="27" x14ac:dyDescent="0.2">
      <c r="A1263" s="367" t="s">
        <v>20140</v>
      </c>
      <c r="B1263" s="368" t="s">
        <v>20141</v>
      </c>
      <c r="C1263" s="367" t="s">
        <v>1789</v>
      </c>
      <c r="D1263" s="367" t="s">
        <v>17613</v>
      </c>
      <c r="E1263" s="369">
        <v>50</v>
      </c>
    </row>
    <row r="1264" spans="1:5" ht="81" x14ac:dyDescent="0.2">
      <c r="A1264" s="367" t="s">
        <v>20142</v>
      </c>
      <c r="B1264" s="368" t="s">
        <v>20143</v>
      </c>
      <c r="C1264" s="367" t="s">
        <v>17831</v>
      </c>
      <c r="D1264" s="367" t="s">
        <v>17613</v>
      </c>
      <c r="E1264" s="369">
        <v>43.48</v>
      </c>
    </row>
    <row r="1265" spans="1:5" ht="270" x14ac:dyDescent="0.2">
      <c r="A1265" s="367" t="s">
        <v>20144</v>
      </c>
      <c r="B1265" s="368" t="s">
        <v>20145</v>
      </c>
      <c r="C1265" s="367" t="s">
        <v>17831</v>
      </c>
      <c r="D1265" s="367" t="s">
        <v>17613</v>
      </c>
      <c r="E1265" s="369">
        <v>54.02</v>
      </c>
    </row>
    <row r="1266" spans="1:5" ht="270" x14ac:dyDescent="0.2">
      <c r="A1266" s="367" t="s">
        <v>20146</v>
      </c>
      <c r="B1266" s="368" t="s">
        <v>20147</v>
      </c>
      <c r="C1266" s="367" t="s">
        <v>17831</v>
      </c>
      <c r="D1266" s="367" t="s">
        <v>17613</v>
      </c>
      <c r="E1266" s="369">
        <v>24.83</v>
      </c>
    </row>
    <row r="1267" spans="1:5" ht="270" x14ac:dyDescent="0.2">
      <c r="A1267" s="367" t="s">
        <v>20148</v>
      </c>
      <c r="B1267" s="368" t="s">
        <v>20149</v>
      </c>
      <c r="C1267" s="367" t="s">
        <v>17831</v>
      </c>
      <c r="D1267" s="367" t="s">
        <v>17613</v>
      </c>
      <c r="E1267" s="369">
        <v>33.200000000000003</v>
      </c>
    </row>
    <row r="1268" spans="1:5" ht="81" x14ac:dyDescent="0.2">
      <c r="A1268" s="367" t="s">
        <v>20150</v>
      </c>
      <c r="B1268" s="368" t="s">
        <v>20151</v>
      </c>
      <c r="C1268" s="367" t="s">
        <v>17831</v>
      </c>
      <c r="D1268" s="367" t="s">
        <v>17613</v>
      </c>
      <c r="E1268" s="369">
        <v>45.27</v>
      </c>
    </row>
    <row r="1269" spans="1:5" ht="36" x14ac:dyDescent="0.2">
      <c r="A1269" s="367" t="s">
        <v>20152</v>
      </c>
      <c r="B1269" s="368" t="s">
        <v>20153</v>
      </c>
      <c r="C1269" s="367" t="s">
        <v>17831</v>
      </c>
      <c r="D1269" s="367" t="s">
        <v>17613</v>
      </c>
      <c r="E1269" s="369">
        <v>24.24</v>
      </c>
    </row>
    <row r="1270" spans="1:5" x14ac:dyDescent="0.2">
      <c r="A1270" s="367" t="s">
        <v>20154</v>
      </c>
      <c r="B1270" s="368" t="s">
        <v>20155</v>
      </c>
      <c r="C1270" s="367" t="s">
        <v>1789</v>
      </c>
      <c r="D1270" s="367" t="s">
        <v>17613</v>
      </c>
      <c r="E1270" s="369">
        <v>2.31</v>
      </c>
    </row>
    <row r="1271" spans="1:5" ht="72" x14ac:dyDescent="0.2">
      <c r="A1271" s="367" t="s">
        <v>20156</v>
      </c>
      <c r="B1271" s="368" t="s">
        <v>20157</v>
      </c>
      <c r="C1271" s="367" t="s">
        <v>231</v>
      </c>
      <c r="D1271" s="367" t="s">
        <v>17613</v>
      </c>
      <c r="E1271" s="369">
        <v>2674.19</v>
      </c>
    </row>
    <row r="1272" spans="1:5" ht="54" x14ac:dyDescent="0.2">
      <c r="A1272" s="367" t="s">
        <v>20158</v>
      </c>
      <c r="B1272" s="368" t="s">
        <v>20159</v>
      </c>
      <c r="C1272" s="367" t="s">
        <v>231</v>
      </c>
      <c r="D1272" s="367" t="s">
        <v>17613</v>
      </c>
      <c r="E1272" s="369">
        <v>7132.76</v>
      </c>
    </row>
    <row r="1273" spans="1:5" ht="81" x14ac:dyDescent="0.2">
      <c r="A1273" s="367" t="s">
        <v>20160</v>
      </c>
      <c r="B1273" s="368" t="s">
        <v>20161</v>
      </c>
      <c r="C1273" s="367" t="s">
        <v>231</v>
      </c>
      <c r="D1273" s="367" t="s">
        <v>17613</v>
      </c>
      <c r="E1273" s="369">
        <v>7750</v>
      </c>
    </row>
    <row r="1274" spans="1:5" ht="54" x14ac:dyDescent="0.2">
      <c r="A1274" s="367" t="s">
        <v>20162</v>
      </c>
      <c r="B1274" s="368" t="s">
        <v>20163</v>
      </c>
      <c r="C1274" s="367" t="s">
        <v>231</v>
      </c>
      <c r="D1274" s="367" t="s">
        <v>17613</v>
      </c>
      <c r="E1274" s="369">
        <v>4757</v>
      </c>
    </row>
    <row r="1275" spans="1:5" ht="63" x14ac:dyDescent="0.2">
      <c r="A1275" s="367" t="s">
        <v>20164</v>
      </c>
      <c r="B1275" s="368" t="s">
        <v>20165</v>
      </c>
      <c r="C1275" s="367" t="s">
        <v>231</v>
      </c>
      <c r="D1275" s="367" t="s">
        <v>17613</v>
      </c>
      <c r="E1275" s="369">
        <v>3561.63</v>
      </c>
    </row>
    <row r="1276" spans="1:5" ht="54" x14ac:dyDescent="0.2">
      <c r="A1276" s="367" t="s">
        <v>20166</v>
      </c>
      <c r="B1276" s="368" t="s">
        <v>20167</v>
      </c>
      <c r="C1276" s="367" t="s">
        <v>231</v>
      </c>
      <c r="D1276" s="367" t="s">
        <v>17613</v>
      </c>
      <c r="E1276" s="369">
        <v>1982.77</v>
      </c>
    </row>
    <row r="1277" spans="1:5" ht="72" x14ac:dyDescent="0.2">
      <c r="A1277" s="367" t="s">
        <v>20168</v>
      </c>
      <c r="B1277" s="368" t="s">
        <v>20169</v>
      </c>
      <c r="C1277" s="367" t="s">
        <v>231</v>
      </c>
      <c r="D1277" s="367" t="s">
        <v>17613</v>
      </c>
      <c r="E1277" s="369">
        <v>2632.61</v>
      </c>
    </row>
    <row r="1278" spans="1:5" ht="72" x14ac:dyDescent="0.2">
      <c r="A1278" s="367" t="s">
        <v>20170</v>
      </c>
      <c r="B1278" s="368" t="s">
        <v>20171</v>
      </c>
      <c r="C1278" s="367" t="s">
        <v>231</v>
      </c>
      <c r="D1278" s="367" t="s">
        <v>17613</v>
      </c>
      <c r="E1278" s="369">
        <v>2110.21</v>
      </c>
    </row>
    <row r="1279" spans="1:5" ht="72" x14ac:dyDescent="0.2">
      <c r="A1279" s="367" t="s">
        <v>20172</v>
      </c>
      <c r="B1279" s="368" t="s">
        <v>20173</v>
      </c>
      <c r="C1279" s="367" t="s">
        <v>231</v>
      </c>
      <c r="D1279" s="367" t="s">
        <v>17613</v>
      </c>
      <c r="E1279" s="369">
        <v>5119.04</v>
      </c>
    </row>
    <row r="1280" spans="1:5" ht="54" x14ac:dyDescent="0.2">
      <c r="A1280" s="367" t="s">
        <v>20174</v>
      </c>
      <c r="B1280" s="368" t="s">
        <v>20175</v>
      </c>
      <c r="C1280" s="367" t="s">
        <v>231</v>
      </c>
      <c r="D1280" s="367" t="s">
        <v>17613</v>
      </c>
      <c r="E1280" s="369">
        <v>2046.93</v>
      </c>
    </row>
    <row r="1281" spans="1:5" ht="135" x14ac:dyDescent="0.2">
      <c r="A1281" s="367" t="s">
        <v>20176</v>
      </c>
      <c r="B1281" s="368" t="s">
        <v>20177</v>
      </c>
      <c r="C1281" s="367" t="s">
        <v>231</v>
      </c>
      <c r="D1281" s="367" t="s">
        <v>17613</v>
      </c>
      <c r="E1281" s="369">
        <v>27.77</v>
      </c>
    </row>
    <row r="1282" spans="1:5" ht="27" x14ac:dyDescent="0.2">
      <c r="A1282" s="367" t="s">
        <v>20178</v>
      </c>
      <c r="B1282" s="368" t="s">
        <v>20179</v>
      </c>
      <c r="C1282" s="367" t="s">
        <v>231</v>
      </c>
      <c r="D1282" s="367" t="s">
        <v>17613</v>
      </c>
      <c r="E1282" s="369">
        <v>5.5</v>
      </c>
    </row>
    <row r="1283" spans="1:5" ht="18" x14ac:dyDescent="0.2">
      <c r="A1283" s="367" t="s">
        <v>20180</v>
      </c>
      <c r="B1283" s="368" t="s">
        <v>20181</v>
      </c>
      <c r="C1283" s="367" t="s">
        <v>1789</v>
      </c>
      <c r="D1283" s="367" t="s">
        <v>17613</v>
      </c>
      <c r="E1283" s="369">
        <v>495</v>
      </c>
    </row>
    <row r="1284" spans="1:5" ht="117" x14ac:dyDescent="0.2">
      <c r="A1284" s="367" t="s">
        <v>20182</v>
      </c>
      <c r="B1284" s="368" t="s">
        <v>20183</v>
      </c>
      <c r="C1284" s="367" t="s">
        <v>17831</v>
      </c>
      <c r="D1284" s="367" t="s">
        <v>17613</v>
      </c>
      <c r="E1284" s="369">
        <v>685.8</v>
      </c>
    </row>
    <row r="1285" spans="1:5" ht="315" x14ac:dyDescent="0.2">
      <c r="A1285" s="367" t="s">
        <v>20184</v>
      </c>
      <c r="B1285" s="368" t="s">
        <v>20185</v>
      </c>
      <c r="C1285" s="367" t="s">
        <v>231</v>
      </c>
      <c r="D1285" s="367" t="s">
        <v>17613</v>
      </c>
      <c r="E1285" s="369">
        <v>305.55</v>
      </c>
    </row>
    <row r="1286" spans="1:5" ht="315" x14ac:dyDescent="0.2">
      <c r="A1286" s="367" t="s">
        <v>20186</v>
      </c>
      <c r="B1286" s="368" t="s">
        <v>20187</v>
      </c>
      <c r="C1286" s="367" t="s">
        <v>231</v>
      </c>
      <c r="D1286" s="367" t="s">
        <v>17613</v>
      </c>
      <c r="E1286" s="369">
        <v>321.86</v>
      </c>
    </row>
    <row r="1287" spans="1:5" ht="315" x14ac:dyDescent="0.2">
      <c r="A1287" s="367" t="s">
        <v>20188</v>
      </c>
      <c r="B1287" s="368" t="s">
        <v>20189</v>
      </c>
      <c r="C1287" s="367" t="s">
        <v>231</v>
      </c>
      <c r="D1287" s="367" t="s">
        <v>17613</v>
      </c>
      <c r="E1287" s="369">
        <v>342.87</v>
      </c>
    </row>
    <row r="1288" spans="1:5" ht="315" x14ac:dyDescent="0.2">
      <c r="A1288" s="367" t="s">
        <v>20190</v>
      </c>
      <c r="B1288" s="368" t="s">
        <v>20191</v>
      </c>
      <c r="C1288" s="367" t="s">
        <v>231</v>
      </c>
      <c r="D1288" s="367" t="s">
        <v>17613</v>
      </c>
      <c r="E1288" s="369">
        <v>326.33</v>
      </c>
    </row>
    <row r="1289" spans="1:5" ht="117" x14ac:dyDescent="0.2">
      <c r="A1289" s="367" t="s">
        <v>20192</v>
      </c>
      <c r="B1289" s="368" t="s">
        <v>20193</v>
      </c>
      <c r="C1289" s="367" t="s">
        <v>17831</v>
      </c>
      <c r="D1289" s="367" t="s">
        <v>17613</v>
      </c>
      <c r="E1289" s="369">
        <v>793.8</v>
      </c>
    </row>
    <row r="1290" spans="1:5" ht="207" x14ac:dyDescent="0.2">
      <c r="A1290" s="367" t="s">
        <v>20194</v>
      </c>
      <c r="B1290" s="368" t="s">
        <v>20195</v>
      </c>
      <c r="C1290" s="367" t="s">
        <v>265</v>
      </c>
      <c r="D1290" s="367" t="s">
        <v>17613</v>
      </c>
      <c r="E1290" s="369">
        <v>892</v>
      </c>
    </row>
    <row r="1291" spans="1:5" ht="144" x14ac:dyDescent="0.2">
      <c r="A1291" s="367" t="s">
        <v>20196</v>
      </c>
      <c r="B1291" s="368" t="s">
        <v>20197</v>
      </c>
      <c r="C1291" s="367" t="s">
        <v>17831</v>
      </c>
      <c r="D1291" s="367" t="s">
        <v>17613</v>
      </c>
      <c r="E1291" s="369">
        <v>276</v>
      </c>
    </row>
    <row r="1292" spans="1:5" ht="117" x14ac:dyDescent="0.2">
      <c r="A1292" s="367" t="s">
        <v>20198</v>
      </c>
      <c r="B1292" s="368" t="s">
        <v>20199</v>
      </c>
      <c r="C1292" s="367" t="s">
        <v>17831</v>
      </c>
      <c r="D1292" s="367" t="s">
        <v>17613</v>
      </c>
      <c r="E1292" s="369">
        <v>1007.1</v>
      </c>
    </row>
    <row r="1293" spans="1:5" ht="207" x14ac:dyDescent="0.2">
      <c r="A1293" s="367" t="s">
        <v>20200</v>
      </c>
      <c r="B1293" s="368" t="s">
        <v>20201</v>
      </c>
      <c r="C1293" s="367" t="s">
        <v>231</v>
      </c>
      <c r="D1293" s="367" t="s">
        <v>17613</v>
      </c>
      <c r="E1293" s="369">
        <v>1203</v>
      </c>
    </row>
    <row r="1294" spans="1:5" ht="243" x14ac:dyDescent="0.2">
      <c r="A1294" s="367" t="s">
        <v>20202</v>
      </c>
      <c r="B1294" s="368" t="s">
        <v>20203</v>
      </c>
      <c r="C1294" s="367" t="s">
        <v>231</v>
      </c>
      <c r="D1294" s="367" t="s">
        <v>17613</v>
      </c>
      <c r="E1294" s="369">
        <v>3672</v>
      </c>
    </row>
    <row r="1295" spans="1:5" ht="288" x14ac:dyDescent="0.2">
      <c r="A1295" s="367" t="s">
        <v>20204</v>
      </c>
      <c r="B1295" s="368" t="s">
        <v>20205</v>
      </c>
      <c r="C1295" s="367" t="s">
        <v>231</v>
      </c>
      <c r="D1295" s="367" t="s">
        <v>17613</v>
      </c>
      <c r="E1295" s="369">
        <v>4242.24</v>
      </c>
    </row>
    <row r="1296" spans="1:5" ht="243" x14ac:dyDescent="0.2">
      <c r="A1296" s="367" t="s">
        <v>20206</v>
      </c>
      <c r="B1296" s="368" t="s">
        <v>20207</v>
      </c>
      <c r="C1296" s="367" t="s">
        <v>231</v>
      </c>
      <c r="D1296" s="367" t="s">
        <v>17613</v>
      </c>
      <c r="E1296" s="369">
        <v>454</v>
      </c>
    </row>
    <row r="1297" spans="1:5" ht="99" x14ac:dyDescent="0.2">
      <c r="A1297" s="367" t="s">
        <v>20208</v>
      </c>
      <c r="B1297" s="368" t="s">
        <v>20209</v>
      </c>
      <c r="C1297" s="367" t="s">
        <v>17831</v>
      </c>
      <c r="D1297" s="367" t="s">
        <v>17613</v>
      </c>
      <c r="E1297" s="369">
        <v>870</v>
      </c>
    </row>
    <row r="1298" spans="1:5" ht="81" x14ac:dyDescent="0.2">
      <c r="A1298" s="367" t="s">
        <v>20210</v>
      </c>
      <c r="B1298" s="368" t="s">
        <v>20211</v>
      </c>
      <c r="C1298" s="367" t="s">
        <v>17831</v>
      </c>
      <c r="D1298" s="367" t="s">
        <v>17613</v>
      </c>
      <c r="E1298" s="369">
        <v>200</v>
      </c>
    </row>
    <row r="1299" spans="1:5" ht="45" x14ac:dyDescent="0.2">
      <c r="A1299" s="367" t="s">
        <v>20212</v>
      </c>
      <c r="B1299" s="368" t="s">
        <v>20213</v>
      </c>
      <c r="C1299" s="367" t="s">
        <v>1789</v>
      </c>
      <c r="D1299" s="367" t="s">
        <v>17613</v>
      </c>
      <c r="E1299" s="369">
        <v>0.95</v>
      </c>
    </row>
    <row r="1300" spans="1:5" ht="45" x14ac:dyDescent="0.2">
      <c r="A1300" s="367" t="s">
        <v>20214</v>
      </c>
      <c r="B1300" s="368" t="s">
        <v>20215</v>
      </c>
      <c r="C1300" s="367" t="s">
        <v>1789</v>
      </c>
      <c r="D1300" s="367" t="s">
        <v>17613</v>
      </c>
      <c r="E1300" s="369">
        <v>2.5</v>
      </c>
    </row>
    <row r="1301" spans="1:5" ht="45" x14ac:dyDescent="0.2">
      <c r="A1301" s="367" t="s">
        <v>20216</v>
      </c>
      <c r="B1301" s="368" t="s">
        <v>20217</v>
      </c>
      <c r="C1301" s="367" t="s">
        <v>1789</v>
      </c>
      <c r="D1301" s="367" t="s">
        <v>17613</v>
      </c>
      <c r="E1301" s="369">
        <v>0.88</v>
      </c>
    </row>
    <row r="1302" spans="1:5" ht="45" x14ac:dyDescent="0.2">
      <c r="A1302" s="367" t="s">
        <v>20218</v>
      </c>
      <c r="B1302" s="368" t="s">
        <v>20219</v>
      </c>
      <c r="C1302" s="367" t="s">
        <v>17831</v>
      </c>
      <c r="D1302" s="367" t="s">
        <v>17613</v>
      </c>
      <c r="E1302" s="369">
        <v>360</v>
      </c>
    </row>
    <row r="1303" spans="1:5" ht="144" x14ac:dyDescent="0.2">
      <c r="A1303" s="367" t="s">
        <v>20220</v>
      </c>
      <c r="B1303" s="368" t="s">
        <v>20221</v>
      </c>
      <c r="C1303" s="367" t="s">
        <v>17831</v>
      </c>
      <c r="D1303" s="367" t="s">
        <v>17613</v>
      </c>
      <c r="E1303" s="369">
        <v>166.25</v>
      </c>
    </row>
    <row r="1304" spans="1:5" ht="45" x14ac:dyDescent="0.2">
      <c r="A1304" s="367" t="s">
        <v>20222</v>
      </c>
      <c r="B1304" s="368" t="s">
        <v>20223</v>
      </c>
      <c r="C1304" s="367" t="s">
        <v>17831</v>
      </c>
      <c r="D1304" s="367" t="s">
        <v>17613</v>
      </c>
      <c r="E1304" s="369">
        <v>400</v>
      </c>
    </row>
    <row r="1305" spans="1:5" ht="144" x14ac:dyDescent="0.2">
      <c r="A1305" s="367" t="s">
        <v>20224</v>
      </c>
      <c r="B1305" s="368" t="s">
        <v>20225</v>
      </c>
      <c r="C1305" s="367" t="s">
        <v>17831</v>
      </c>
      <c r="D1305" s="367" t="s">
        <v>17613</v>
      </c>
      <c r="E1305" s="369">
        <v>190</v>
      </c>
    </row>
    <row r="1306" spans="1:5" ht="144" x14ac:dyDescent="0.2">
      <c r="A1306" s="367" t="s">
        <v>20226</v>
      </c>
      <c r="B1306" s="368" t="s">
        <v>20227</v>
      </c>
      <c r="C1306" s="367" t="s">
        <v>17831</v>
      </c>
      <c r="D1306" s="367" t="s">
        <v>17613</v>
      </c>
      <c r="E1306" s="369">
        <v>316.91000000000003</v>
      </c>
    </row>
    <row r="1307" spans="1:5" ht="162" x14ac:dyDescent="0.2">
      <c r="A1307" s="367" t="s">
        <v>20228</v>
      </c>
      <c r="B1307" s="368" t="s">
        <v>20229</v>
      </c>
      <c r="C1307" s="367" t="s">
        <v>17831</v>
      </c>
      <c r="D1307" s="367" t="s">
        <v>17613</v>
      </c>
      <c r="E1307" s="369">
        <v>50</v>
      </c>
    </row>
    <row r="1308" spans="1:5" ht="135" x14ac:dyDescent="0.2">
      <c r="A1308" s="367" t="s">
        <v>20230</v>
      </c>
      <c r="B1308" s="368" t="s">
        <v>20231</v>
      </c>
      <c r="C1308" s="367" t="s">
        <v>17831</v>
      </c>
      <c r="D1308" s="367" t="s">
        <v>17613</v>
      </c>
      <c r="E1308" s="369">
        <v>360</v>
      </c>
    </row>
    <row r="1309" spans="1:5" ht="144" x14ac:dyDescent="0.2">
      <c r="A1309" s="367" t="s">
        <v>20232</v>
      </c>
      <c r="B1309" s="368" t="s">
        <v>20233</v>
      </c>
      <c r="C1309" s="367" t="s">
        <v>17831</v>
      </c>
      <c r="D1309" s="367" t="s">
        <v>17613</v>
      </c>
      <c r="E1309" s="369">
        <v>110</v>
      </c>
    </row>
    <row r="1310" spans="1:5" ht="144" x14ac:dyDescent="0.2">
      <c r="A1310" s="367" t="s">
        <v>20234</v>
      </c>
      <c r="B1310" s="368" t="s">
        <v>20235</v>
      </c>
      <c r="C1310" s="367" t="s">
        <v>17831</v>
      </c>
      <c r="D1310" s="367" t="s">
        <v>17613</v>
      </c>
      <c r="E1310" s="369">
        <v>110</v>
      </c>
    </row>
    <row r="1311" spans="1:5" ht="162" x14ac:dyDescent="0.2">
      <c r="A1311" s="367" t="s">
        <v>20236</v>
      </c>
      <c r="B1311" s="368" t="s">
        <v>20237</v>
      </c>
      <c r="C1311" s="367" t="s">
        <v>17831</v>
      </c>
      <c r="D1311" s="367" t="s">
        <v>17613</v>
      </c>
      <c r="E1311" s="369">
        <v>122</v>
      </c>
    </row>
    <row r="1312" spans="1:5" ht="54" x14ac:dyDescent="0.2">
      <c r="A1312" s="367" t="s">
        <v>20238</v>
      </c>
      <c r="B1312" s="368" t="s">
        <v>20239</v>
      </c>
      <c r="C1312" s="367" t="s">
        <v>231</v>
      </c>
      <c r="D1312" s="367" t="s">
        <v>17613</v>
      </c>
      <c r="E1312" s="369">
        <v>19.8</v>
      </c>
    </row>
    <row r="1313" spans="1:5" ht="54" x14ac:dyDescent="0.2">
      <c r="A1313" s="367" t="s">
        <v>20240</v>
      </c>
      <c r="B1313" s="368" t="s">
        <v>20241</v>
      </c>
      <c r="C1313" s="367" t="s">
        <v>17831</v>
      </c>
      <c r="D1313" s="367" t="s">
        <v>17613</v>
      </c>
      <c r="E1313" s="369">
        <v>370.5</v>
      </c>
    </row>
    <row r="1314" spans="1:5" ht="72" x14ac:dyDescent="0.2">
      <c r="A1314" s="367" t="s">
        <v>20242</v>
      </c>
      <c r="B1314" s="368" t="s">
        <v>20243</v>
      </c>
      <c r="C1314" s="367" t="s">
        <v>17831</v>
      </c>
      <c r="D1314" s="367" t="s">
        <v>17613</v>
      </c>
      <c r="E1314" s="369">
        <v>360</v>
      </c>
    </row>
    <row r="1315" spans="1:5" ht="108" x14ac:dyDescent="0.2">
      <c r="A1315" s="367" t="s">
        <v>20244</v>
      </c>
      <c r="B1315" s="368" t="s">
        <v>20245</v>
      </c>
      <c r="C1315" s="367" t="s">
        <v>265</v>
      </c>
      <c r="D1315" s="367" t="s">
        <v>17613</v>
      </c>
      <c r="E1315" s="369">
        <v>26.7</v>
      </c>
    </row>
    <row r="1316" spans="1:5" ht="108" x14ac:dyDescent="0.2">
      <c r="A1316" s="367" t="s">
        <v>20246</v>
      </c>
      <c r="B1316" s="368" t="s">
        <v>20247</v>
      </c>
      <c r="C1316" s="367" t="s">
        <v>265</v>
      </c>
      <c r="D1316" s="367" t="s">
        <v>17613</v>
      </c>
      <c r="E1316" s="369">
        <v>40.75</v>
      </c>
    </row>
    <row r="1317" spans="1:5" ht="90" x14ac:dyDescent="0.2">
      <c r="A1317" s="367" t="s">
        <v>20248</v>
      </c>
      <c r="B1317" s="368" t="s">
        <v>20249</v>
      </c>
      <c r="C1317" s="367" t="s">
        <v>265</v>
      </c>
      <c r="D1317" s="367" t="s">
        <v>17613</v>
      </c>
      <c r="E1317" s="369">
        <v>69.2</v>
      </c>
    </row>
    <row r="1318" spans="1:5" ht="45" x14ac:dyDescent="0.2">
      <c r="A1318" s="367" t="s">
        <v>20250</v>
      </c>
      <c r="B1318" s="368" t="s">
        <v>20251</v>
      </c>
      <c r="C1318" s="367" t="s">
        <v>265</v>
      </c>
      <c r="D1318" s="367" t="s">
        <v>17613</v>
      </c>
      <c r="E1318" s="369">
        <v>99</v>
      </c>
    </row>
    <row r="1319" spans="1:5" ht="90" x14ac:dyDescent="0.2">
      <c r="A1319" s="367" t="s">
        <v>20252</v>
      </c>
      <c r="B1319" s="368" t="s">
        <v>20253</v>
      </c>
      <c r="C1319" s="367" t="s">
        <v>231</v>
      </c>
      <c r="D1319" s="367" t="s">
        <v>17613</v>
      </c>
      <c r="E1319" s="369">
        <v>1180.4100000000001</v>
      </c>
    </row>
    <row r="1320" spans="1:5" ht="36" x14ac:dyDescent="0.2">
      <c r="A1320" s="367" t="s">
        <v>20254</v>
      </c>
      <c r="B1320" s="368" t="s">
        <v>20255</v>
      </c>
      <c r="C1320" s="367" t="s">
        <v>231</v>
      </c>
      <c r="D1320" s="367" t="s">
        <v>17613</v>
      </c>
      <c r="E1320" s="369">
        <v>1877.08</v>
      </c>
    </row>
    <row r="1321" spans="1:5" ht="153" x14ac:dyDescent="0.2">
      <c r="A1321" s="367" t="s">
        <v>20256</v>
      </c>
      <c r="B1321" s="368" t="s">
        <v>20257</v>
      </c>
      <c r="C1321" s="367" t="s">
        <v>231</v>
      </c>
      <c r="D1321" s="367" t="s">
        <v>17613</v>
      </c>
      <c r="E1321" s="369">
        <v>679</v>
      </c>
    </row>
    <row r="1322" spans="1:5" ht="72" x14ac:dyDescent="0.2">
      <c r="A1322" s="367" t="s">
        <v>20258</v>
      </c>
      <c r="B1322" s="368" t="s">
        <v>20259</v>
      </c>
      <c r="C1322" s="367" t="s">
        <v>231</v>
      </c>
      <c r="D1322" s="367" t="s">
        <v>17613</v>
      </c>
      <c r="E1322" s="369">
        <v>168.5</v>
      </c>
    </row>
    <row r="1323" spans="1:5" ht="99" x14ac:dyDescent="0.2">
      <c r="A1323" s="367" t="s">
        <v>20260</v>
      </c>
      <c r="B1323" s="368" t="s">
        <v>20261</v>
      </c>
      <c r="C1323" s="367" t="s">
        <v>231</v>
      </c>
      <c r="D1323" s="367" t="s">
        <v>17613</v>
      </c>
      <c r="E1323" s="369">
        <v>329.8</v>
      </c>
    </row>
    <row r="1324" spans="1:5" ht="144" x14ac:dyDescent="0.2">
      <c r="A1324" s="367" t="s">
        <v>20262</v>
      </c>
      <c r="B1324" s="368" t="s">
        <v>20263</v>
      </c>
      <c r="C1324" s="367" t="s">
        <v>17831</v>
      </c>
      <c r="D1324" s="367" t="s">
        <v>17613</v>
      </c>
      <c r="E1324" s="369">
        <v>155.06</v>
      </c>
    </row>
    <row r="1325" spans="1:5" ht="99" x14ac:dyDescent="0.2">
      <c r="A1325" s="367" t="s">
        <v>20264</v>
      </c>
      <c r="B1325" s="368" t="s">
        <v>20265</v>
      </c>
      <c r="C1325" s="367" t="s">
        <v>231</v>
      </c>
      <c r="D1325" s="367" t="s">
        <v>17613</v>
      </c>
      <c r="E1325" s="369">
        <v>339.5</v>
      </c>
    </row>
    <row r="1326" spans="1:5" ht="54" x14ac:dyDescent="0.2">
      <c r="A1326" s="367" t="s">
        <v>20266</v>
      </c>
      <c r="B1326" s="368" t="s">
        <v>20267</v>
      </c>
      <c r="C1326" s="367" t="s">
        <v>231</v>
      </c>
      <c r="D1326" s="367" t="s">
        <v>17613</v>
      </c>
      <c r="E1326" s="369">
        <v>205</v>
      </c>
    </row>
    <row r="1327" spans="1:5" ht="81" x14ac:dyDescent="0.2">
      <c r="A1327" s="367" t="s">
        <v>20268</v>
      </c>
      <c r="B1327" s="368" t="s">
        <v>20269</v>
      </c>
      <c r="C1327" s="367" t="s">
        <v>231</v>
      </c>
      <c r="D1327" s="367" t="s">
        <v>17613</v>
      </c>
      <c r="E1327" s="369">
        <v>124</v>
      </c>
    </row>
    <row r="1328" spans="1:5" ht="81" x14ac:dyDescent="0.2">
      <c r="A1328" s="367" t="s">
        <v>20270</v>
      </c>
      <c r="B1328" s="368" t="s">
        <v>20271</v>
      </c>
      <c r="C1328" s="367" t="s">
        <v>231</v>
      </c>
      <c r="D1328" s="367" t="s">
        <v>17613</v>
      </c>
      <c r="E1328" s="369">
        <v>267.5</v>
      </c>
    </row>
    <row r="1329" spans="1:5" ht="81" x14ac:dyDescent="0.2">
      <c r="A1329" s="367" t="s">
        <v>20272</v>
      </c>
      <c r="B1329" s="368" t="s">
        <v>20273</v>
      </c>
      <c r="C1329" s="367" t="s">
        <v>231</v>
      </c>
      <c r="D1329" s="367" t="s">
        <v>17613</v>
      </c>
      <c r="E1329" s="369">
        <v>311.5</v>
      </c>
    </row>
    <row r="1330" spans="1:5" ht="63" x14ac:dyDescent="0.2">
      <c r="A1330" s="367" t="s">
        <v>20274</v>
      </c>
      <c r="B1330" s="368" t="s">
        <v>20275</v>
      </c>
      <c r="C1330" s="367" t="s">
        <v>231</v>
      </c>
      <c r="D1330" s="367" t="s">
        <v>17613</v>
      </c>
      <c r="E1330" s="369">
        <v>119.41</v>
      </c>
    </row>
    <row r="1331" spans="1:5" ht="63" x14ac:dyDescent="0.2">
      <c r="A1331" s="367" t="s">
        <v>20276</v>
      </c>
      <c r="B1331" s="368" t="s">
        <v>20277</v>
      </c>
      <c r="C1331" s="367" t="s">
        <v>231</v>
      </c>
      <c r="D1331" s="367" t="s">
        <v>17613</v>
      </c>
      <c r="E1331" s="369">
        <v>143.32</v>
      </c>
    </row>
    <row r="1332" spans="1:5" ht="409.5" x14ac:dyDescent="0.2">
      <c r="A1332" s="367" t="s">
        <v>20278</v>
      </c>
      <c r="B1332" s="368" t="s">
        <v>20279</v>
      </c>
      <c r="C1332" s="367" t="s">
        <v>265</v>
      </c>
      <c r="D1332" s="367" t="s">
        <v>17613</v>
      </c>
      <c r="E1332" s="369">
        <v>2088.89</v>
      </c>
    </row>
    <row r="1333" spans="1:5" ht="90" x14ac:dyDescent="0.2">
      <c r="A1333" s="367" t="s">
        <v>20280</v>
      </c>
      <c r="B1333" s="368" t="s">
        <v>20281</v>
      </c>
      <c r="C1333" s="367" t="s">
        <v>231</v>
      </c>
      <c r="D1333" s="367" t="s">
        <v>17613</v>
      </c>
      <c r="E1333" s="369">
        <v>4100</v>
      </c>
    </row>
    <row r="1334" spans="1:5" ht="90" x14ac:dyDescent="0.2">
      <c r="A1334" s="367" t="s">
        <v>20282</v>
      </c>
      <c r="B1334" s="368" t="s">
        <v>20283</v>
      </c>
      <c r="C1334" s="367" t="s">
        <v>231</v>
      </c>
      <c r="D1334" s="367" t="s">
        <v>17613</v>
      </c>
      <c r="E1334" s="369">
        <v>5490</v>
      </c>
    </row>
    <row r="1335" spans="1:5" ht="45" x14ac:dyDescent="0.2">
      <c r="A1335" s="367" t="s">
        <v>20284</v>
      </c>
      <c r="B1335" s="368" t="s">
        <v>20285</v>
      </c>
      <c r="C1335" s="367" t="s">
        <v>231</v>
      </c>
      <c r="D1335" s="367" t="s">
        <v>17613</v>
      </c>
      <c r="E1335" s="369">
        <v>15.5</v>
      </c>
    </row>
    <row r="1336" spans="1:5" ht="63" x14ac:dyDescent="0.2">
      <c r="A1336" s="367" t="s">
        <v>20286</v>
      </c>
      <c r="B1336" s="368" t="s">
        <v>20287</v>
      </c>
      <c r="C1336" s="367" t="s">
        <v>231</v>
      </c>
      <c r="D1336" s="367" t="s">
        <v>17613</v>
      </c>
      <c r="E1336" s="369">
        <v>924</v>
      </c>
    </row>
    <row r="1337" spans="1:5" ht="45" x14ac:dyDescent="0.2">
      <c r="A1337" s="367" t="s">
        <v>20288</v>
      </c>
      <c r="B1337" s="368" t="s">
        <v>20289</v>
      </c>
      <c r="C1337" s="367" t="s">
        <v>231</v>
      </c>
      <c r="D1337" s="367" t="s">
        <v>17613</v>
      </c>
      <c r="E1337" s="369">
        <v>82.62</v>
      </c>
    </row>
    <row r="1338" spans="1:5" ht="45" x14ac:dyDescent="0.2">
      <c r="A1338" s="367" t="s">
        <v>20290</v>
      </c>
      <c r="B1338" s="368" t="s">
        <v>20291</v>
      </c>
      <c r="C1338" s="367" t="s">
        <v>231</v>
      </c>
      <c r="D1338" s="367" t="s">
        <v>17613</v>
      </c>
      <c r="E1338" s="369">
        <v>52.9</v>
      </c>
    </row>
    <row r="1339" spans="1:5" ht="45" x14ac:dyDescent="0.2">
      <c r="A1339" s="367" t="s">
        <v>20292</v>
      </c>
      <c r="B1339" s="368" t="s">
        <v>20293</v>
      </c>
      <c r="C1339" s="367" t="s">
        <v>231</v>
      </c>
      <c r="D1339" s="367" t="s">
        <v>17613</v>
      </c>
      <c r="E1339" s="369">
        <v>183.47</v>
      </c>
    </row>
    <row r="1340" spans="1:5" ht="36" x14ac:dyDescent="0.2">
      <c r="A1340" s="367" t="s">
        <v>20294</v>
      </c>
      <c r="B1340" s="368" t="s">
        <v>20295</v>
      </c>
      <c r="C1340" s="367" t="s">
        <v>231</v>
      </c>
      <c r="D1340" s="367" t="s">
        <v>17613</v>
      </c>
      <c r="E1340" s="369">
        <v>9.36</v>
      </c>
    </row>
    <row r="1341" spans="1:5" ht="81" x14ac:dyDescent="0.2">
      <c r="A1341" s="367" t="s">
        <v>20296</v>
      </c>
      <c r="B1341" s="368" t="s">
        <v>20297</v>
      </c>
      <c r="C1341" s="367" t="s">
        <v>231</v>
      </c>
      <c r="D1341" s="367" t="s">
        <v>17613</v>
      </c>
      <c r="E1341" s="369">
        <v>1801.13</v>
      </c>
    </row>
    <row r="1342" spans="1:5" ht="54" x14ac:dyDescent="0.2">
      <c r="A1342" s="367" t="s">
        <v>20298</v>
      </c>
      <c r="B1342" s="368" t="s">
        <v>20299</v>
      </c>
      <c r="C1342" s="367" t="s">
        <v>231</v>
      </c>
      <c r="D1342" s="367" t="s">
        <v>17613</v>
      </c>
      <c r="E1342" s="369">
        <v>6482.11</v>
      </c>
    </row>
    <row r="1343" spans="1:5" ht="36" x14ac:dyDescent="0.2">
      <c r="A1343" s="367" t="s">
        <v>20300</v>
      </c>
      <c r="B1343" s="368" t="s">
        <v>20301</v>
      </c>
      <c r="C1343" s="367" t="s">
        <v>231</v>
      </c>
      <c r="D1343" s="367" t="s">
        <v>17613</v>
      </c>
      <c r="E1343" s="369">
        <v>243</v>
      </c>
    </row>
    <row r="1344" spans="1:5" ht="36" x14ac:dyDescent="0.2">
      <c r="A1344" s="367" t="s">
        <v>20302</v>
      </c>
      <c r="B1344" s="368" t="s">
        <v>20303</v>
      </c>
      <c r="C1344" s="367" t="s">
        <v>231</v>
      </c>
      <c r="D1344" s="367" t="s">
        <v>17613</v>
      </c>
      <c r="E1344" s="369">
        <v>210.64</v>
      </c>
    </row>
    <row r="1345" spans="1:5" ht="36" x14ac:dyDescent="0.2">
      <c r="A1345" s="367" t="s">
        <v>20304</v>
      </c>
      <c r="B1345" s="368" t="s">
        <v>20305</v>
      </c>
      <c r="C1345" s="367" t="s">
        <v>231</v>
      </c>
      <c r="D1345" s="367" t="s">
        <v>17613</v>
      </c>
      <c r="E1345" s="369">
        <v>396.45</v>
      </c>
    </row>
    <row r="1346" spans="1:5" ht="36" x14ac:dyDescent="0.2">
      <c r="A1346" s="367" t="s">
        <v>20306</v>
      </c>
      <c r="B1346" s="368" t="s">
        <v>20307</v>
      </c>
      <c r="C1346" s="367" t="s">
        <v>1789</v>
      </c>
      <c r="D1346" s="367" t="s">
        <v>17613</v>
      </c>
      <c r="E1346" s="369">
        <v>11.31</v>
      </c>
    </row>
    <row r="1347" spans="1:5" ht="54" x14ac:dyDescent="0.2">
      <c r="A1347" s="367" t="s">
        <v>20308</v>
      </c>
      <c r="B1347" s="368" t="s">
        <v>20309</v>
      </c>
      <c r="C1347" s="367" t="s">
        <v>17831</v>
      </c>
      <c r="D1347" s="367" t="s">
        <v>17613</v>
      </c>
      <c r="E1347" s="369">
        <v>29.9</v>
      </c>
    </row>
    <row r="1348" spans="1:5" ht="45" x14ac:dyDescent="0.2">
      <c r="A1348" s="367" t="s">
        <v>20310</v>
      </c>
      <c r="B1348" s="368" t="s">
        <v>20311</v>
      </c>
      <c r="C1348" s="367" t="s">
        <v>17831</v>
      </c>
      <c r="D1348" s="367" t="s">
        <v>17613</v>
      </c>
      <c r="E1348" s="369">
        <v>135</v>
      </c>
    </row>
    <row r="1349" spans="1:5" ht="72" x14ac:dyDescent="0.2">
      <c r="A1349" s="367" t="s">
        <v>20312</v>
      </c>
      <c r="B1349" s="368" t="s">
        <v>20313</v>
      </c>
      <c r="C1349" s="367" t="s">
        <v>1789</v>
      </c>
      <c r="D1349" s="367" t="s">
        <v>17613</v>
      </c>
      <c r="E1349" s="369">
        <v>18.22</v>
      </c>
    </row>
    <row r="1350" spans="1:5" ht="117" x14ac:dyDescent="0.2">
      <c r="A1350" s="367" t="s">
        <v>20314</v>
      </c>
      <c r="B1350" s="368" t="s">
        <v>20315</v>
      </c>
      <c r="C1350" s="367" t="s">
        <v>1789</v>
      </c>
      <c r="D1350" s="367" t="s">
        <v>17613</v>
      </c>
      <c r="E1350" s="369">
        <v>19.440000000000001</v>
      </c>
    </row>
    <row r="1351" spans="1:5" ht="72" x14ac:dyDescent="0.2">
      <c r="A1351" s="367" t="s">
        <v>20316</v>
      </c>
      <c r="B1351" s="368" t="s">
        <v>20317</v>
      </c>
      <c r="C1351" s="367" t="s">
        <v>1789</v>
      </c>
      <c r="D1351" s="367" t="s">
        <v>17613</v>
      </c>
      <c r="E1351" s="369">
        <v>3.94</v>
      </c>
    </row>
    <row r="1352" spans="1:5" ht="90" x14ac:dyDescent="0.2">
      <c r="A1352" s="367" t="s">
        <v>20318</v>
      </c>
      <c r="B1352" s="368" t="s">
        <v>20319</v>
      </c>
      <c r="C1352" s="367" t="s">
        <v>1789</v>
      </c>
      <c r="D1352" s="367" t="s">
        <v>17613</v>
      </c>
      <c r="E1352" s="369">
        <v>4.82</v>
      </c>
    </row>
    <row r="1353" spans="1:5" ht="45" x14ac:dyDescent="0.2">
      <c r="A1353" s="367" t="s">
        <v>20320</v>
      </c>
      <c r="B1353" s="368" t="s">
        <v>20321</v>
      </c>
      <c r="C1353" s="367" t="s">
        <v>1789</v>
      </c>
      <c r="D1353" s="367" t="s">
        <v>17613</v>
      </c>
      <c r="E1353" s="369">
        <v>14.5</v>
      </c>
    </row>
    <row r="1354" spans="1:5" ht="45" x14ac:dyDescent="0.2">
      <c r="A1354" s="367" t="s">
        <v>20322</v>
      </c>
      <c r="B1354" s="368" t="s">
        <v>20323</v>
      </c>
      <c r="C1354" s="367" t="s">
        <v>1789</v>
      </c>
      <c r="D1354" s="367" t="s">
        <v>17613</v>
      </c>
      <c r="E1354" s="369">
        <v>19.12</v>
      </c>
    </row>
    <row r="1355" spans="1:5" ht="90" x14ac:dyDescent="0.2">
      <c r="A1355" s="367" t="s">
        <v>20324</v>
      </c>
      <c r="B1355" s="368" t="s">
        <v>20325</v>
      </c>
      <c r="C1355" s="367" t="s">
        <v>1789</v>
      </c>
      <c r="D1355" s="367" t="s">
        <v>17613</v>
      </c>
      <c r="E1355" s="369">
        <v>10.63</v>
      </c>
    </row>
    <row r="1356" spans="1:5" ht="72" x14ac:dyDescent="0.2">
      <c r="A1356" s="367" t="s">
        <v>20326</v>
      </c>
      <c r="B1356" s="368" t="s">
        <v>20327</v>
      </c>
      <c r="C1356" s="367" t="s">
        <v>1789</v>
      </c>
      <c r="D1356" s="367" t="s">
        <v>17613</v>
      </c>
      <c r="E1356" s="369">
        <v>82.45</v>
      </c>
    </row>
    <row r="1357" spans="1:5" ht="36" x14ac:dyDescent="0.2">
      <c r="A1357" s="367" t="s">
        <v>20328</v>
      </c>
      <c r="B1357" s="368" t="s">
        <v>20329</v>
      </c>
      <c r="C1357" s="367" t="s">
        <v>1789</v>
      </c>
      <c r="D1357" s="367" t="s">
        <v>17613</v>
      </c>
      <c r="E1357" s="369">
        <v>24.9</v>
      </c>
    </row>
    <row r="1358" spans="1:5" ht="54" x14ac:dyDescent="0.2">
      <c r="A1358" s="367" t="s">
        <v>20330</v>
      </c>
      <c r="B1358" s="368" t="s">
        <v>20331</v>
      </c>
      <c r="C1358" s="367" t="s">
        <v>17831</v>
      </c>
      <c r="D1358" s="367" t="s">
        <v>17613</v>
      </c>
      <c r="E1358" s="369">
        <v>42.21</v>
      </c>
    </row>
    <row r="1359" spans="1:5" ht="81" x14ac:dyDescent="0.2">
      <c r="A1359" s="367" t="s">
        <v>20332</v>
      </c>
      <c r="B1359" s="368" t="s">
        <v>20333</v>
      </c>
      <c r="C1359" s="367" t="s">
        <v>1789</v>
      </c>
      <c r="D1359" s="367" t="s">
        <v>17613</v>
      </c>
      <c r="E1359" s="369">
        <v>66.95</v>
      </c>
    </row>
    <row r="1360" spans="1:5" ht="18" x14ac:dyDescent="0.2">
      <c r="A1360" s="367" t="s">
        <v>20334</v>
      </c>
      <c r="B1360" s="368" t="s">
        <v>20335</v>
      </c>
      <c r="C1360" s="367" t="s">
        <v>610</v>
      </c>
      <c r="D1360" s="367" t="s">
        <v>17613</v>
      </c>
      <c r="E1360" s="369">
        <v>48.3</v>
      </c>
    </row>
    <row r="1361" spans="1:5" ht="72" x14ac:dyDescent="0.2">
      <c r="A1361" s="367" t="s">
        <v>20336</v>
      </c>
      <c r="B1361" s="368" t="s">
        <v>20337</v>
      </c>
      <c r="C1361" s="367" t="s">
        <v>231</v>
      </c>
      <c r="D1361" s="367" t="s">
        <v>17613</v>
      </c>
      <c r="E1361" s="369">
        <v>17.809999999999999</v>
      </c>
    </row>
    <row r="1362" spans="1:5" ht="45" x14ac:dyDescent="0.2">
      <c r="A1362" s="367" t="s">
        <v>20338</v>
      </c>
      <c r="B1362" s="368" t="s">
        <v>20339</v>
      </c>
      <c r="C1362" s="367" t="s">
        <v>231</v>
      </c>
      <c r="D1362" s="367" t="s">
        <v>17613</v>
      </c>
      <c r="E1362" s="369">
        <v>11.24</v>
      </c>
    </row>
    <row r="1363" spans="1:5" ht="72" x14ac:dyDescent="0.2">
      <c r="A1363" s="367" t="s">
        <v>20340</v>
      </c>
      <c r="B1363" s="368" t="s">
        <v>20341</v>
      </c>
      <c r="C1363" s="367" t="s">
        <v>231</v>
      </c>
      <c r="D1363" s="367" t="s">
        <v>17613</v>
      </c>
      <c r="E1363" s="369">
        <v>4.1500000000000004</v>
      </c>
    </row>
    <row r="1364" spans="1:5" ht="81" x14ac:dyDescent="0.2">
      <c r="A1364" s="367" t="s">
        <v>20342</v>
      </c>
      <c r="B1364" s="368" t="s">
        <v>20343</v>
      </c>
      <c r="C1364" s="367" t="s">
        <v>231</v>
      </c>
      <c r="D1364" s="367" t="s">
        <v>17613</v>
      </c>
      <c r="E1364" s="369">
        <v>26.38</v>
      </c>
    </row>
    <row r="1365" spans="1:5" ht="81" x14ac:dyDescent="0.2">
      <c r="A1365" s="367" t="s">
        <v>20344</v>
      </c>
      <c r="B1365" s="368" t="s">
        <v>20345</v>
      </c>
      <c r="C1365" s="367" t="s">
        <v>231</v>
      </c>
      <c r="D1365" s="367" t="s">
        <v>17613</v>
      </c>
      <c r="E1365" s="369">
        <v>27.54</v>
      </c>
    </row>
    <row r="1366" spans="1:5" ht="72" x14ac:dyDescent="0.2">
      <c r="A1366" s="367" t="s">
        <v>20346</v>
      </c>
      <c r="B1366" s="368" t="s">
        <v>20347</v>
      </c>
      <c r="C1366" s="367" t="s">
        <v>231</v>
      </c>
      <c r="D1366" s="367" t="s">
        <v>17613</v>
      </c>
      <c r="E1366" s="369">
        <v>43.79</v>
      </c>
    </row>
    <row r="1367" spans="1:5" ht="36" x14ac:dyDescent="0.2">
      <c r="A1367" s="367" t="s">
        <v>20348</v>
      </c>
      <c r="B1367" s="368" t="s">
        <v>20349</v>
      </c>
      <c r="C1367" s="367" t="s">
        <v>231</v>
      </c>
      <c r="D1367" s="367" t="s">
        <v>17613</v>
      </c>
      <c r="E1367" s="369">
        <v>22.9</v>
      </c>
    </row>
    <row r="1368" spans="1:5" ht="81" x14ac:dyDescent="0.2">
      <c r="A1368" s="367" t="s">
        <v>20350</v>
      </c>
      <c r="B1368" s="368" t="s">
        <v>20351</v>
      </c>
      <c r="C1368" s="367" t="s">
        <v>231</v>
      </c>
      <c r="D1368" s="367" t="s">
        <v>17613</v>
      </c>
      <c r="E1368" s="369">
        <v>4.96</v>
      </c>
    </row>
    <row r="1369" spans="1:5" ht="36" x14ac:dyDescent="0.2">
      <c r="A1369" s="367" t="s">
        <v>20352</v>
      </c>
      <c r="B1369" s="368" t="s">
        <v>20353</v>
      </c>
      <c r="C1369" s="367" t="s">
        <v>231</v>
      </c>
      <c r="D1369" s="367" t="s">
        <v>17613</v>
      </c>
      <c r="E1369" s="369">
        <v>5.16</v>
      </c>
    </row>
    <row r="1370" spans="1:5" ht="36" x14ac:dyDescent="0.2">
      <c r="A1370" s="367" t="s">
        <v>20354</v>
      </c>
      <c r="B1370" s="368" t="s">
        <v>20355</v>
      </c>
      <c r="C1370" s="367" t="s">
        <v>231</v>
      </c>
      <c r="D1370" s="367" t="s">
        <v>17613</v>
      </c>
      <c r="E1370" s="369">
        <v>146.63999999999999</v>
      </c>
    </row>
    <row r="1371" spans="1:5" ht="27" x14ac:dyDescent="0.2">
      <c r="A1371" s="367" t="s">
        <v>20356</v>
      </c>
      <c r="B1371" s="368" t="s">
        <v>20357</v>
      </c>
      <c r="C1371" s="367" t="s">
        <v>231</v>
      </c>
      <c r="D1371" s="367" t="s">
        <v>17613</v>
      </c>
      <c r="E1371" s="369">
        <v>26.6</v>
      </c>
    </row>
    <row r="1372" spans="1:5" ht="117" x14ac:dyDescent="0.2">
      <c r="A1372" s="367" t="s">
        <v>20358</v>
      </c>
      <c r="B1372" s="368" t="s">
        <v>20359</v>
      </c>
      <c r="C1372" s="367" t="s">
        <v>17831</v>
      </c>
      <c r="D1372" s="367" t="s">
        <v>17613</v>
      </c>
      <c r="E1372" s="369">
        <v>852</v>
      </c>
    </row>
    <row r="1373" spans="1:5" ht="63" x14ac:dyDescent="0.2">
      <c r="A1373" s="367" t="s">
        <v>20360</v>
      </c>
      <c r="B1373" s="368" t="s">
        <v>20361</v>
      </c>
      <c r="C1373" s="367" t="s">
        <v>231</v>
      </c>
      <c r="D1373" s="367" t="s">
        <v>17613</v>
      </c>
      <c r="E1373" s="369">
        <v>1300</v>
      </c>
    </row>
    <row r="1374" spans="1:5" ht="63" x14ac:dyDescent="0.2">
      <c r="A1374" s="367" t="s">
        <v>20362</v>
      </c>
      <c r="B1374" s="368" t="s">
        <v>20363</v>
      </c>
      <c r="C1374" s="367" t="s">
        <v>231</v>
      </c>
      <c r="D1374" s="367" t="s">
        <v>17613</v>
      </c>
      <c r="E1374" s="369">
        <v>2925</v>
      </c>
    </row>
    <row r="1375" spans="1:5" ht="63" x14ac:dyDescent="0.2">
      <c r="A1375" s="367" t="s">
        <v>20364</v>
      </c>
      <c r="B1375" s="368" t="s">
        <v>20365</v>
      </c>
      <c r="C1375" s="367" t="s">
        <v>231</v>
      </c>
      <c r="D1375" s="367" t="s">
        <v>17613</v>
      </c>
      <c r="E1375" s="369">
        <v>3900</v>
      </c>
    </row>
    <row r="1376" spans="1:5" ht="189" x14ac:dyDescent="0.2">
      <c r="A1376" s="367" t="s">
        <v>20366</v>
      </c>
      <c r="B1376" s="368" t="s">
        <v>20367</v>
      </c>
      <c r="C1376" s="367" t="s">
        <v>231</v>
      </c>
      <c r="D1376" s="367" t="s">
        <v>17613</v>
      </c>
      <c r="E1376" s="369">
        <v>120.28</v>
      </c>
    </row>
    <row r="1377" spans="1:5" ht="189" x14ac:dyDescent="0.2">
      <c r="A1377" s="367" t="s">
        <v>20368</v>
      </c>
      <c r="B1377" s="368" t="s">
        <v>20369</v>
      </c>
      <c r="C1377" s="367" t="s">
        <v>231</v>
      </c>
      <c r="D1377" s="367" t="s">
        <v>17613</v>
      </c>
      <c r="E1377" s="369">
        <v>141.74</v>
      </c>
    </row>
    <row r="1378" spans="1:5" ht="189" x14ac:dyDescent="0.2">
      <c r="A1378" s="367" t="s">
        <v>20370</v>
      </c>
      <c r="B1378" s="368" t="s">
        <v>20371</v>
      </c>
      <c r="C1378" s="367" t="s">
        <v>231</v>
      </c>
      <c r="D1378" s="367" t="s">
        <v>17613</v>
      </c>
      <c r="E1378" s="369">
        <v>167.72</v>
      </c>
    </row>
    <row r="1379" spans="1:5" ht="189" x14ac:dyDescent="0.2">
      <c r="A1379" s="367" t="s">
        <v>20372</v>
      </c>
      <c r="B1379" s="368" t="s">
        <v>20373</v>
      </c>
      <c r="C1379" s="367" t="s">
        <v>231</v>
      </c>
      <c r="D1379" s="367" t="s">
        <v>17613</v>
      </c>
      <c r="E1379" s="369">
        <v>187.6</v>
      </c>
    </row>
    <row r="1380" spans="1:5" ht="189" x14ac:dyDescent="0.2">
      <c r="A1380" s="367" t="s">
        <v>20374</v>
      </c>
      <c r="B1380" s="368" t="s">
        <v>20375</v>
      </c>
      <c r="C1380" s="367" t="s">
        <v>231</v>
      </c>
      <c r="D1380" s="367" t="s">
        <v>17613</v>
      </c>
      <c r="E1380" s="369">
        <v>189</v>
      </c>
    </row>
    <row r="1381" spans="1:5" ht="189" x14ac:dyDescent="0.2">
      <c r="A1381" s="367" t="s">
        <v>20376</v>
      </c>
      <c r="B1381" s="368" t="s">
        <v>20377</v>
      </c>
      <c r="C1381" s="367" t="s">
        <v>231</v>
      </c>
      <c r="D1381" s="367" t="s">
        <v>17613</v>
      </c>
      <c r="E1381" s="369">
        <v>270.68</v>
      </c>
    </row>
    <row r="1382" spans="1:5" ht="189" x14ac:dyDescent="0.2">
      <c r="A1382" s="367" t="s">
        <v>20378</v>
      </c>
      <c r="B1382" s="368" t="s">
        <v>20379</v>
      </c>
      <c r="C1382" s="367" t="s">
        <v>231</v>
      </c>
      <c r="D1382" s="367" t="s">
        <v>17613</v>
      </c>
      <c r="E1382" s="369">
        <v>215.17</v>
      </c>
    </row>
    <row r="1383" spans="1:5" ht="198" x14ac:dyDescent="0.2">
      <c r="A1383" s="367" t="s">
        <v>20380</v>
      </c>
      <c r="B1383" s="368" t="s">
        <v>20381</v>
      </c>
      <c r="C1383" s="367" t="s">
        <v>231</v>
      </c>
      <c r="D1383" s="367" t="s">
        <v>17613</v>
      </c>
      <c r="E1383" s="369">
        <v>388.77</v>
      </c>
    </row>
    <row r="1384" spans="1:5" ht="198" x14ac:dyDescent="0.2">
      <c r="A1384" s="367" t="s">
        <v>20382</v>
      </c>
      <c r="B1384" s="368" t="s">
        <v>20383</v>
      </c>
      <c r="C1384" s="367" t="s">
        <v>231</v>
      </c>
      <c r="D1384" s="367" t="s">
        <v>17613</v>
      </c>
      <c r="E1384" s="369">
        <v>388.77</v>
      </c>
    </row>
    <row r="1385" spans="1:5" ht="135" x14ac:dyDescent="0.2">
      <c r="A1385" s="367" t="s">
        <v>20384</v>
      </c>
      <c r="B1385" s="368" t="s">
        <v>20385</v>
      </c>
      <c r="C1385" s="367" t="s">
        <v>231</v>
      </c>
      <c r="D1385" s="367" t="s">
        <v>17613</v>
      </c>
      <c r="E1385" s="369">
        <v>281.98</v>
      </c>
    </row>
    <row r="1386" spans="1:5" ht="135" x14ac:dyDescent="0.2">
      <c r="A1386" s="367" t="s">
        <v>20386</v>
      </c>
      <c r="B1386" s="368" t="s">
        <v>20387</v>
      </c>
      <c r="C1386" s="367" t="s">
        <v>231</v>
      </c>
      <c r="D1386" s="367" t="s">
        <v>17613</v>
      </c>
      <c r="E1386" s="369">
        <v>398.33</v>
      </c>
    </row>
    <row r="1387" spans="1:5" ht="162" x14ac:dyDescent="0.2">
      <c r="A1387" s="367" t="s">
        <v>20388</v>
      </c>
      <c r="B1387" s="368" t="s">
        <v>20389</v>
      </c>
      <c r="C1387" s="367" t="s">
        <v>231</v>
      </c>
      <c r="D1387" s="367" t="s">
        <v>17613</v>
      </c>
      <c r="E1387" s="369">
        <v>351.57</v>
      </c>
    </row>
    <row r="1388" spans="1:5" ht="135" x14ac:dyDescent="0.2">
      <c r="A1388" s="367" t="s">
        <v>20390</v>
      </c>
      <c r="B1388" s="368" t="s">
        <v>20391</v>
      </c>
      <c r="C1388" s="367" t="s">
        <v>231</v>
      </c>
      <c r="D1388" s="367" t="s">
        <v>17613</v>
      </c>
      <c r="E1388" s="369">
        <v>773.83</v>
      </c>
    </row>
    <row r="1389" spans="1:5" ht="99" x14ac:dyDescent="0.2">
      <c r="A1389" s="367" t="s">
        <v>20392</v>
      </c>
      <c r="B1389" s="368" t="s">
        <v>20393</v>
      </c>
      <c r="C1389" s="367" t="s">
        <v>17831</v>
      </c>
      <c r="D1389" s="367" t="s">
        <v>17613</v>
      </c>
      <c r="E1389" s="369">
        <v>1333.5</v>
      </c>
    </row>
    <row r="1390" spans="1:5" ht="99" x14ac:dyDescent="0.2">
      <c r="A1390" s="367" t="s">
        <v>20394</v>
      </c>
      <c r="B1390" s="368" t="s">
        <v>20395</v>
      </c>
      <c r="C1390" s="367" t="s">
        <v>17831</v>
      </c>
      <c r="D1390" s="367" t="s">
        <v>17613</v>
      </c>
      <c r="E1390" s="369">
        <v>1333.5</v>
      </c>
    </row>
    <row r="1391" spans="1:5" ht="135" x14ac:dyDescent="0.2">
      <c r="A1391" s="367" t="s">
        <v>20396</v>
      </c>
      <c r="B1391" s="368" t="s">
        <v>20397</v>
      </c>
      <c r="C1391" s="367" t="s">
        <v>231</v>
      </c>
      <c r="D1391" s="367" t="s">
        <v>17613</v>
      </c>
      <c r="E1391" s="369">
        <v>1607.62</v>
      </c>
    </row>
    <row r="1392" spans="1:5" ht="171" x14ac:dyDescent="0.2">
      <c r="A1392" s="367" t="s">
        <v>20398</v>
      </c>
      <c r="B1392" s="368" t="s">
        <v>20399</v>
      </c>
      <c r="C1392" s="367" t="s">
        <v>231</v>
      </c>
      <c r="D1392" s="367" t="s">
        <v>17613</v>
      </c>
      <c r="E1392" s="369">
        <v>318.83</v>
      </c>
    </row>
    <row r="1393" spans="1:5" ht="153" x14ac:dyDescent="0.2">
      <c r="A1393" s="367" t="s">
        <v>20400</v>
      </c>
      <c r="B1393" s="368" t="s">
        <v>20401</v>
      </c>
      <c r="C1393" s="367" t="s">
        <v>231</v>
      </c>
      <c r="D1393" s="367" t="s">
        <v>17613</v>
      </c>
      <c r="E1393" s="369">
        <v>2568</v>
      </c>
    </row>
    <row r="1394" spans="1:5" ht="135" x14ac:dyDescent="0.2">
      <c r="A1394" s="367" t="s">
        <v>20402</v>
      </c>
      <c r="B1394" s="368" t="s">
        <v>20403</v>
      </c>
      <c r="C1394" s="367" t="s">
        <v>231</v>
      </c>
      <c r="D1394" s="367" t="s">
        <v>17613</v>
      </c>
      <c r="E1394" s="369">
        <v>1280</v>
      </c>
    </row>
    <row r="1395" spans="1:5" ht="279" x14ac:dyDescent="0.2">
      <c r="A1395" s="367" t="s">
        <v>20404</v>
      </c>
      <c r="B1395" s="368" t="s">
        <v>20405</v>
      </c>
      <c r="C1395" s="367" t="s">
        <v>231</v>
      </c>
      <c r="D1395" s="367" t="s">
        <v>17613</v>
      </c>
      <c r="E1395" s="369">
        <v>436.31</v>
      </c>
    </row>
    <row r="1396" spans="1:5" ht="270" x14ac:dyDescent="0.2">
      <c r="A1396" s="367" t="s">
        <v>20406</v>
      </c>
      <c r="B1396" s="368" t="s">
        <v>20407</v>
      </c>
      <c r="C1396" s="367" t="s">
        <v>231</v>
      </c>
      <c r="D1396" s="367" t="s">
        <v>17613</v>
      </c>
      <c r="E1396" s="369">
        <v>529.37</v>
      </c>
    </row>
    <row r="1397" spans="1:5" ht="261" x14ac:dyDescent="0.2">
      <c r="A1397" s="367" t="s">
        <v>20408</v>
      </c>
      <c r="B1397" s="368" t="s">
        <v>20409</v>
      </c>
      <c r="C1397" s="367" t="s">
        <v>231</v>
      </c>
      <c r="D1397" s="367" t="s">
        <v>17613</v>
      </c>
      <c r="E1397" s="369">
        <v>643.34</v>
      </c>
    </row>
    <row r="1398" spans="1:5" ht="279" x14ac:dyDescent="0.2">
      <c r="A1398" s="367" t="s">
        <v>20410</v>
      </c>
      <c r="B1398" s="368" t="s">
        <v>20411</v>
      </c>
      <c r="C1398" s="367" t="s">
        <v>231</v>
      </c>
      <c r="D1398" s="367" t="s">
        <v>17613</v>
      </c>
      <c r="E1398" s="369">
        <v>627.03</v>
      </c>
    </row>
    <row r="1399" spans="1:5" ht="261" x14ac:dyDescent="0.2">
      <c r="A1399" s="367" t="s">
        <v>20412</v>
      </c>
      <c r="B1399" s="368" t="s">
        <v>20413</v>
      </c>
      <c r="C1399" s="367" t="s">
        <v>231</v>
      </c>
      <c r="D1399" s="367" t="s">
        <v>17613</v>
      </c>
      <c r="E1399" s="369">
        <v>379</v>
      </c>
    </row>
    <row r="1400" spans="1:5" ht="288" x14ac:dyDescent="0.2">
      <c r="A1400" s="367" t="s">
        <v>20414</v>
      </c>
      <c r="B1400" s="368" t="s">
        <v>20415</v>
      </c>
      <c r="C1400" s="367" t="s">
        <v>231</v>
      </c>
      <c r="D1400" s="367" t="s">
        <v>17613</v>
      </c>
      <c r="E1400" s="369">
        <v>1206.52</v>
      </c>
    </row>
    <row r="1401" spans="1:5" ht="288" x14ac:dyDescent="0.2">
      <c r="A1401" s="367" t="s">
        <v>20416</v>
      </c>
      <c r="B1401" s="368" t="s">
        <v>20417</v>
      </c>
      <c r="C1401" s="367" t="s">
        <v>231</v>
      </c>
      <c r="D1401" s="367" t="s">
        <v>17613</v>
      </c>
      <c r="E1401" s="369">
        <v>352.92</v>
      </c>
    </row>
    <row r="1402" spans="1:5" ht="81" x14ac:dyDescent="0.2">
      <c r="A1402" s="367" t="s">
        <v>20418</v>
      </c>
      <c r="B1402" s="368" t="s">
        <v>20419</v>
      </c>
      <c r="C1402" s="367" t="s">
        <v>17831</v>
      </c>
      <c r="D1402" s="367" t="s">
        <v>17613</v>
      </c>
      <c r="E1402" s="369">
        <v>1052.78</v>
      </c>
    </row>
    <row r="1403" spans="1:5" ht="90" x14ac:dyDescent="0.2">
      <c r="A1403" s="367" t="s">
        <v>20420</v>
      </c>
      <c r="B1403" s="368" t="s">
        <v>20421</v>
      </c>
      <c r="C1403" s="367" t="s">
        <v>17831</v>
      </c>
      <c r="D1403" s="367" t="s">
        <v>17613</v>
      </c>
      <c r="E1403" s="369">
        <v>714.06</v>
      </c>
    </row>
    <row r="1404" spans="1:5" ht="144" x14ac:dyDescent="0.2">
      <c r="A1404" s="367" t="s">
        <v>20422</v>
      </c>
      <c r="B1404" s="368" t="s">
        <v>20423</v>
      </c>
      <c r="C1404" s="367" t="s">
        <v>231</v>
      </c>
      <c r="D1404" s="367" t="s">
        <v>17613</v>
      </c>
      <c r="E1404" s="369">
        <v>800</v>
      </c>
    </row>
    <row r="1405" spans="1:5" ht="144" x14ac:dyDescent="0.2">
      <c r="A1405" s="367" t="s">
        <v>20424</v>
      </c>
      <c r="B1405" s="368" t="s">
        <v>20425</v>
      </c>
      <c r="C1405" s="367" t="s">
        <v>231</v>
      </c>
      <c r="D1405" s="367" t="s">
        <v>17613</v>
      </c>
      <c r="E1405" s="369">
        <v>4324.78</v>
      </c>
    </row>
    <row r="1406" spans="1:5" ht="144" x14ac:dyDescent="0.2">
      <c r="A1406" s="367" t="s">
        <v>20426</v>
      </c>
      <c r="B1406" s="368" t="s">
        <v>20427</v>
      </c>
      <c r="C1406" s="367" t="s">
        <v>231</v>
      </c>
      <c r="D1406" s="367" t="s">
        <v>17613</v>
      </c>
      <c r="E1406" s="369">
        <v>4391.57</v>
      </c>
    </row>
    <row r="1407" spans="1:5" ht="180" x14ac:dyDescent="0.2">
      <c r="A1407" s="367" t="s">
        <v>20428</v>
      </c>
      <c r="B1407" s="368" t="s">
        <v>20429</v>
      </c>
      <c r="C1407" s="367" t="s">
        <v>231</v>
      </c>
      <c r="D1407" s="367" t="s">
        <v>17613</v>
      </c>
      <c r="E1407" s="369">
        <v>8958.5</v>
      </c>
    </row>
    <row r="1408" spans="1:5" ht="162" x14ac:dyDescent="0.2">
      <c r="A1408" s="367" t="s">
        <v>20430</v>
      </c>
      <c r="B1408" s="368" t="s">
        <v>20431</v>
      </c>
      <c r="C1408" s="367" t="s">
        <v>231</v>
      </c>
      <c r="D1408" s="367" t="s">
        <v>17613</v>
      </c>
      <c r="E1408" s="369">
        <v>1440</v>
      </c>
    </row>
    <row r="1409" spans="1:5" ht="342" x14ac:dyDescent="0.2">
      <c r="A1409" s="367" t="s">
        <v>20432</v>
      </c>
      <c r="B1409" s="368" t="s">
        <v>20433</v>
      </c>
      <c r="C1409" s="367" t="s">
        <v>17831</v>
      </c>
      <c r="D1409" s="367" t="s">
        <v>17613</v>
      </c>
      <c r="E1409" s="369">
        <v>1501.5</v>
      </c>
    </row>
    <row r="1410" spans="1:5" ht="351" x14ac:dyDescent="0.2">
      <c r="A1410" s="367" t="s">
        <v>20434</v>
      </c>
      <c r="B1410" s="368" t="s">
        <v>20435</v>
      </c>
      <c r="C1410" s="367" t="s">
        <v>17831</v>
      </c>
      <c r="D1410" s="367" t="s">
        <v>17613</v>
      </c>
      <c r="E1410" s="369">
        <v>1831.28</v>
      </c>
    </row>
    <row r="1411" spans="1:5" ht="360" x14ac:dyDescent="0.2">
      <c r="A1411" s="367" t="s">
        <v>20436</v>
      </c>
      <c r="B1411" s="368" t="s">
        <v>20437</v>
      </c>
      <c r="C1411" s="367" t="s">
        <v>17831</v>
      </c>
      <c r="D1411" s="367" t="s">
        <v>17613</v>
      </c>
      <c r="E1411" s="369">
        <v>3375.49</v>
      </c>
    </row>
    <row r="1412" spans="1:5" ht="144" x14ac:dyDescent="0.2">
      <c r="A1412" s="367" t="s">
        <v>20438</v>
      </c>
      <c r="B1412" s="368" t="s">
        <v>20439</v>
      </c>
      <c r="C1412" s="367" t="s">
        <v>231</v>
      </c>
      <c r="D1412" s="367" t="s">
        <v>17613</v>
      </c>
      <c r="E1412" s="369">
        <v>3840.54</v>
      </c>
    </row>
    <row r="1413" spans="1:5" ht="99" x14ac:dyDescent="0.2">
      <c r="A1413" s="367" t="s">
        <v>20440</v>
      </c>
      <c r="B1413" s="368" t="s">
        <v>20441</v>
      </c>
      <c r="C1413" s="367" t="s">
        <v>231</v>
      </c>
      <c r="D1413" s="367" t="s">
        <v>17613</v>
      </c>
      <c r="E1413" s="369">
        <v>269.29000000000002</v>
      </c>
    </row>
    <row r="1414" spans="1:5" ht="81" x14ac:dyDescent="0.2">
      <c r="A1414" s="367" t="s">
        <v>20442</v>
      </c>
      <c r="B1414" s="368" t="s">
        <v>20443</v>
      </c>
      <c r="C1414" s="367" t="s">
        <v>231</v>
      </c>
      <c r="D1414" s="367" t="s">
        <v>17613</v>
      </c>
      <c r="E1414" s="369">
        <v>566.65</v>
      </c>
    </row>
    <row r="1415" spans="1:5" ht="108" x14ac:dyDescent="0.2">
      <c r="A1415" s="367" t="s">
        <v>20444</v>
      </c>
      <c r="B1415" s="368" t="s">
        <v>20445</v>
      </c>
      <c r="C1415" s="367" t="s">
        <v>231</v>
      </c>
      <c r="D1415" s="367" t="s">
        <v>17613</v>
      </c>
      <c r="E1415" s="369">
        <v>576.20000000000005</v>
      </c>
    </row>
    <row r="1416" spans="1:5" ht="171" x14ac:dyDescent="0.2">
      <c r="A1416" s="367" t="s">
        <v>20446</v>
      </c>
      <c r="B1416" s="368" t="s">
        <v>20447</v>
      </c>
      <c r="C1416" s="367" t="s">
        <v>231</v>
      </c>
      <c r="D1416" s="367" t="s">
        <v>17613</v>
      </c>
      <c r="E1416" s="369">
        <v>34.81</v>
      </c>
    </row>
    <row r="1417" spans="1:5" ht="171" x14ac:dyDescent="0.2">
      <c r="A1417" s="367" t="s">
        <v>20448</v>
      </c>
      <c r="B1417" s="368" t="s">
        <v>20449</v>
      </c>
      <c r="C1417" s="367" t="s">
        <v>231</v>
      </c>
      <c r="D1417" s="367" t="s">
        <v>17613</v>
      </c>
      <c r="E1417" s="369">
        <v>83.16</v>
      </c>
    </row>
    <row r="1418" spans="1:5" ht="243" x14ac:dyDescent="0.2">
      <c r="A1418" s="367" t="s">
        <v>20450</v>
      </c>
      <c r="B1418" s="368" t="s">
        <v>20451</v>
      </c>
      <c r="C1418" s="367" t="s">
        <v>231</v>
      </c>
      <c r="D1418" s="367" t="s">
        <v>17613</v>
      </c>
      <c r="E1418" s="369">
        <v>166.92</v>
      </c>
    </row>
    <row r="1419" spans="1:5" ht="252" x14ac:dyDescent="0.2">
      <c r="A1419" s="367" t="s">
        <v>20452</v>
      </c>
      <c r="B1419" s="368" t="s">
        <v>20453</v>
      </c>
      <c r="C1419" s="367" t="s">
        <v>231</v>
      </c>
      <c r="D1419" s="367" t="s">
        <v>17613</v>
      </c>
      <c r="E1419" s="369">
        <v>366.47</v>
      </c>
    </row>
    <row r="1420" spans="1:5" ht="252" x14ac:dyDescent="0.2">
      <c r="A1420" s="367" t="s">
        <v>20454</v>
      </c>
      <c r="B1420" s="368" t="s">
        <v>20455</v>
      </c>
      <c r="C1420" s="367" t="s">
        <v>231</v>
      </c>
      <c r="D1420" s="367" t="s">
        <v>17613</v>
      </c>
      <c r="E1420" s="369">
        <v>539.59</v>
      </c>
    </row>
    <row r="1421" spans="1:5" ht="144" x14ac:dyDescent="0.2">
      <c r="A1421" s="367" t="s">
        <v>20456</v>
      </c>
      <c r="B1421" s="368" t="s">
        <v>20457</v>
      </c>
      <c r="C1421" s="367" t="s">
        <v>17831</v>
      </c>
      <c r="D1421" s="367" t="s">
        <v>17613</v>
      </c>
      <c r="E1421" s="369">
        <v>2535.5500000000002</v>
      </c>
    </row>
    <row r="1422" spans="1:5" ht="144" x14ac:dyDescent="0.2">
      <c r="A1422" s="367" t="s">
        <v>20458</v>
      </c>
      <c r="B1422" s="368" t="s">
        <v>20459</v>
      </c>
      <c r="C1422" s="367" t="s">
        <v>17831</v>
      </c>
      <c r="D1422" s="367" t="s">
        <v>17613</v>
      </c>
      <c r="E1422" s="369">
        <v>2535.5500000000002</v>
      </c>
    </row>
    <row r="1423" spans="1:5" ht="81" x14ac:dyDescent="0.2">
      <c r="A1423" s="367" t="s">
        <v>20460</v>
      </c>
      <c r="B1423" s="368" t="s">
        <v>20461</v>
      </c>
      <c r="C1423" s="367" t="s">
        <v>17831</v>
      </c>
      <c r="D1423" s="367" t="s">
        <v>17613</v>
      </c>
      <c r="E1423" s="369">
        <v>376.36</v>
      </c>
    </row>
    <row r="1424" spans="1:5" ht="207" x14ac:dyDescent="0.2">
      <c r="A1424" s="367" t="s">
        <v>20462</v>
      </c>
      <c r="B1424" s="368" t="s">
        <v>20463</v>
      </c>
      <c r="C1424" s="367" t="s">
        <v>17831</v>
      </c>
      <c r="D1424" s="367" t="s">
        <v>17613</v>
      </c>
      <c r="E1424" s="369">
        <v>704.37</v>
      </c>
    </row>
    <row r="1425" spans="1:5" ht="234" x14ac:dyDescent="0.2">
      <c r="A1425" s="367" t="s">
        <v>20464</v>
      </c>
      <c r="B1425" s="368" t="s">
        <v>20465</v>
      </c>
      <c r="C1425" s="367" t="s">
        <v>231</v>
      </c>
      <c r="D1425" s="367" t="s">
        <v>17613</v>
      </c>
      <c r="E1425" s="369">
        <v>634.37</v>
      </c>
    </row>
    <row r="1426" spans="1:5" ht="207" x14ac:dyDescent="0.2">
      <c r="A1426" s="367" t="s">
        <v>20466</v>
      </c>
      <c r="B1426" s="368" t="s">
        <v>20467</v>
      </c>
      <c r="C1426" s="367" t="s">
        <v>231</v>
      </c>
      <c r="D1426" s="367" t="s">
        <v>17613</v>
      </c>
      <c r="E1426" s="369">
        <v>620</v>
      </c>
    </row>
    <row r="1427" spans="1:5" ht="207" x14ac:dyDescent="0.2">
      <c r="A1427" s="367" t="s">
        <v>20468</v>
      </c>
      <c r="B1427" s="368" t="s">
        <v>20469</v>
      </c>
      <c r="C1427" s="367" t="s">
        <v>231</v>
      </c>
      <c r="D1427" s="367" t="s">
        <v>17613</v>
      </c>
      <c r="E1427" s="369">
        <v>1434.2</v>
      </c>
    </row>
    <row r="1428" spans="1:5" ht="135" x14ac:dyDescent="0.2">
      <c r="A1428" s="367" t="s">
        <v>20470</v>
      </c>
      <c r="B1428" s="368" t="s">
        <v>20471</v>
      </c>
      <c r="C1428" s="367" t="s">
        <v>231</v>
      </c>
      <c r="D1428" s="367" t="s">
        <v>17613</v>
      </c>
      <c r="E1428" s="369">
        <v>1500</v>
      </c>
    </row>
    <row r="1429" spans="1:5" ht="27" x14ac:dyDescent="0.2">
      <c r="A1429" s="367" t="s">
        <v>20472</v>
      </c>
      <c r="B1429" s="368" t="s">
        <v>20473</v>
      </c>
      <c r="C1429" s="367" t="s">
        <v>231</v>
      </c>
      <c r="D1429" s="367" t="s">
        <v>17613</v>
      </c>
      <c r="E1429" s="369">
        <v>175.33</v>
      </c>
    </row>
    <row r="1430" spans="1:5" ht="63" x14ac:dyDescent="0.2">
      <c r="A1430" s="367" t="s">
        <v>20474</v>
      </c>
      <c r="B1430" s="368" t="s">
        <v>20475</v>
      </c>
      <c r="C1430" s="367" t="s">
        <v>231</v>
      </c>
      <c r="D1430" s="367" t="s">
        <v>17613</v>
      </c>
      <c r="E1430" s="369">
        <v>14.03</v>
      </c>
    </row>
    <row r="1431" spans="1:5" ht="63" x14ac:dyDescent="0.2">
      <c r="A1431" s="367" t="s">
        <v>20476</v>
      </c>
      <c r="B1431" s="368" t="s">
        <v>20477</v>
      </c>
      <c r="C1431" s="367" t="s">
        <v>231</v>
      </c>
      <c r="D1431" s="367" t="s">
        <v>17613</v>
      </c>
      <c r="E1431" s="369">
        <v>23.68</v>
      </c>
    </row>
    <row r="1432" spans="1:5" ht="63" x14ac:dyDescent="0.2">
      <c r="A1432" s="367" t="s">
        <v>20478</v>
      </c>
      <c r="B1432" s="368" t="s">
        <v>20479</v>
      </c>
      <c r="C1432" s="367" t="s">
        <v>231</v>
      </c>
      <c r="D1432" s="367" t="s">
        <v>17613</v>
      </c>
      <c r="E1432" s="369">
        <v>16.38</v>
      </c>
    </row>
    <row r="1433" spans="1:5" ht="72" x14ac:dyDescent="0.2">
      <c r="A1433" s="367" t="s">
        <v>20480</v>
      </c>
      <c r="B1433" s="368" t="s">
        <v>20481</v>
      </c>
      <c r="C1433" s="367" t="s">
        <v>231</v>
      </c>
      <c r="D1433" s="367" t="s">
        <v>17613</v>
      </c>
      <c r="E1433" s="369">
        <v>80.95</v>
      </c>
    </row>
    <row r="1434" spans="1:5" ht="63" x14ac:dyDescent="0.2">
      <c r="A1434" s="367" t="s">
        <v>20482</v>
      </c>
      <c r="B1434" s="368" t="s">
        <v>20483</v>
      </c>
      <c r="C1434" s="367" t="s">
        <v>231</v>
      </c>
      <c r="D1434" s="367" t="s">
        <v>17613</v>
      </c>
      <c r="E1434" s="369">
        <v>7.4</v>
      </c>
    </row>
    <row r="1435" spans="1:5" ht="63" x14ac:dyDescent="0.2">
      <c r="A1435" s="367" t="s">
        <v>20484</v>
      </c>
      <c r="B1435" s="368" t="s">
        <v>20485</v>
      </c>
      <c r="C1435" s="367" t="s">
        <v>231</v>
      </c>
      <c r="D1435" s="367" t="s">
        <v>17613</v>
      </c>
      <c r="E1435" s="369">
        <v>9.14</v>
      </c>
    </row>
    <row r="1436" spans="1:5" ht="63" x14ac:dyDescent="0.2">
      <c r="A1436" s="367" t="s">
        <v>20486</v>
      </c>
      <c r="B1436" s="368" t="s">
        <v>20487</v>
      </c>
      <c r="C1436" s="367" t="s">
        <v>231</v>
      </c>
      <c r="D1436" s="367" t="s">
        <v>17613</v>
      </c>
      <c r="E1436" s="369">
        <v>14.13</v>
      </c>
    </row>
    <row r="1437" spans="1:5" ht="72" x14ac:dyDescent="0.2">
      <c r="A1437" s="367" t="s">
        <v>20488</v>
      </c>
      <c r="B1437" s="368" t="s">
        <v>20489</v>
      </c>
      <c r="C1437" s="367" t="s">
        <v>231</v>
      </c>
      <c r="D1437" s="367" t="s">
        <v>17613</v>
      </c>
      <c r="E1437" s="369">
        <v>22.48</v>
      </c>
    </row>
    <row r="1438" spans="1:5" ht="72" x14ac:dyDescent="0.2">
      <c r="A1438" s="367" t="s">
        <v>20490</v>
      </c>
      <c r="B1438" s="368" t="s">
        <v>20491</v>
      </c>
      <c r="C1438" s="367" t="s">
        <v>231</v>
      </c>
      <c r="D1438" s="367" t="s">
        <v>17613</v>
      </c>
      <c r="E1438" s="369">
        <v>29.1</v>
      </c>
    </row>
    <row r="1439" spans="1:5" ht="63" x14ac:dyDescent="0.2">
      <c r="A1439" s="367" t="s">
        <v>20492</v>
      </c>
      <c r="B1439" s="368" t="s">
        <v>20493</v>
      </c>
      <c r="C1439" s="367" t="s">
        <v>231</v>
      </c>
      <c r="D1439" s="367" t="s">
        <v>17613</v>
      </c>
      <c r="E1439" s="369">
        <v>44.31</v>
      </c>
    </row>
    <row r="1440" spans="1:5" ht="72" x14ac:dyDescent="0.2">
      <c r="A1440" s="367" t="s">
        <v>20494</v>
      </c>
      <c r="B1440" s="368" t="s">
        <v>20495</v>
      </c>
      <c r="C1440" s="367" t="s">
        <v>231</v>
      </c>
      <c r="D1440" s="367" t="s">
        <v>17613</v>
      </c>
      <c r="E1440" s="369">
        <v>115.75</v>
      </c>
    </row>
    <row r="1441" spans="1:5" ht="63" x14ac:dyDescent="0.2">
      <c r="A1441" s="367" t="s">
        <v>20496</v>
      </c>
      <c r="B1441" s="368" t="s">
        <v>20497</v>
      </c>
      <c r="C1441" s="367" t="s">
        <v>231</v>
      </c>
      <c r="D1441" s="367" t="s">
        <v>17613</v>
      </c>
      <c r="E1441" s="369">
        <v>130.91999999999999</v>
      </c>
    </row>
    <row r="1442" spans="1:5" ht="108" x14ac:dyDescent="0.2">
      <c r="A1442" s="367" t="s">
        <v>20498</v>
      </c>
      <c r="B1442" s="368" t="s">
        <v>20499</v>
      </c>
      <c r="C1442" s="367" t="s">
        <v>231</v>
      </c>
      <c r="D1442" s="367" t="s">
        <v>17613</v>
      </c>
      <c r="E1442" s="369">
        <v>175.04</v>
      </c>
    </row>
    <row r="1443" spans="1:5" ht="63" x14ac:dyDescent="0.2">
      <c r="A1443" s="367" t="s">
        <v>20500</v>
      </c>
      <c r="B1443" s="368" t="s">
        <v>20501</v>
      </c>
      <c r="C1443" s="367" t="s">
        <v>231</v>
      </c>
      <c r="D1443" s="367" t="s">
        <v>17613</v>
      </c>
      <c r="E1443" s="369">
        <v>10.7</v>
      </c>
    </row>
    <row r="1444" spans="1:5" ht="45" x14ac:dyDescent="0.2">
      <c r="A1444" s="367" t="s">
        <v>20502</v>
      </c>
      <c r="B1444" s="368" t="s">
        <v>20503</v>
      </c>
      <c r="C1444" s="367" t="s">
        <v>231</v>
      </c>
      <c r="D1444" s="367" t="s">
        <v>17613</v>
      </c>
      <c r="E1444" s="369">
        <v>18.829999999999998</v>
      </c>
    </row>
    <row r="1445" spans="1:5" ht="99" x14ac:dyDescent="0.2">
      <c r="A1445" s="367" t="s">
        <v>20504</v>
      </c>
      <c r="B1445" s="368" t="s">
        <v>20505</v>
      </c>
      <c r="C1445" s="367" t="s">
        <v>231</v>
      </c>
      <c r="D1445" s="367" t="s">
        <v>17613</v>
      </c>
      <c r="E1445" s="369">
        <v>357.56</v>
      </c>
    </row>
    <row r="1446" spans="1:5" ht="45" x14ac:dyDescent="0.2">
      <c r="A1446" s="367" t="s">
        <v>20506</v>
      </c>
      <c r="B1446" s="368" t="s">
        <v>20507</v>
      </c>
      <c r="C1446" s="367" t="s">
        <v>231</v>
      </c>
      <c r="D1446" s="367" t="s">
        <v>17613</v>
      </c>
      <c r="E1446" s="369">
        <v>4.7</v>
      </c>
    </row>
    <row r="1447" spans="1:5" ht="45" x14ac:dyDescent="0.2">
      <c r="A1447" s="367" t="s">
        <v>20508</v>
      </c>
      <c r="B1447" s="368" t="s">
        <v>20509</v>
      </c>
      <c r="C1447" s="367" t="s">
        <v>231</v>
      </c>
      <c r="D1447" s="367" t="s">
        <v>17613</v>
      </c>
      <c r="E1447" s="369">
        <v>2.61</v>
      </c>
    </row>
    <row r="1448" spans="1:5" ht="81" x14ac:dyDescent="0.2">
      <c r="A1448" s="367" t="s">
        <v>20510</v>
      </c>
      <c r="B1448" s="368" t="s">
        <v>20511</v>
      </c>
      <c r="C1448" s="367" t="s">
        <v>231</v>
      </c>
      <c r="D1448" s="367" t="s">
        <v>17613</v>
      </c>
      <c r="E1448" s="369">
        <v>13.17</v>
      </c>
    </row>
    <row r="1449" spans="1:5" ht="81" x14ac:dyDescent="0.2">
      <c r="A1449" s="367" t="s">
        <v>20512</v>
      </c>
      <c r="B1449" s="368" t="s">
        <v>20513</v>
      </c>
      <c r="C1449" s="367" t="s">
        <v>231</v>
      </c>
      <c r="D1449" s="367" t="s">
        <v>17613</v>
      </c>
      <c r="E1449" s="369">
        <v>10.9</v>
      </c>
    </row>
    <row r="1450" spans="1:5" ht="81" x14ac:dyDescent="0.2">
      <c r="A1450" s="367" t="s">
        <v>20514</v>
      </c>
      <c r="B1450" s="368" t="s">
        <v>20515</v>
      </c>
      <c r="C1450" s="367" t="s">
        <v>231</v>
      </c>
      <c r="D1450" s="367" t="s">
        <v>17613</v>
      </c>
      <c r="E1450" s="369">
        <v>71.709999999999994</v>
      </c>
    </row>
    <row r="1451" spans="1:5" ht="117" x14ac:dyDescent="0.2">
      <c r="A1451" s="367" t="s">
        <v>20516</v>
      </c>
      <c r="B1451" s="368" t="s">
        <v>20517</v>
      </c>
      <c r="C1451" s="367" t="s">
        <v>231</v>
      </c>
      <c r="D1451" s="367" t="s">
        <v>17613</v>
      </c>
      <c r="E1451" s="369">
        <v>1.98</v>
      </c>
    </row>
    <row r="1452" spans="1:5" ht="45" x14ac:dyDescent="0.2">
      <c r="A1452" s="367" t="s">
        <v>20518</v>
      </c>
      <c r="B1452" s="368" t="s">
        <v>20519</v>
      </c>
      <c r="C1452" s="367" t="s">
        <v>231</v>
      </c>
      <c r="D1452" s="367" t="s">
        <v>17613</v>
      </c>
      <c r="E1452" s="369">
        <v>169.95</v>
      </c>
    </row>
    <row r="1453" spans="1:5" ht="63" x14ac:dyDescent="0.2">
      <c r="A1453" s="367" t="s">
        <v>20520</v>
      </c>
      <c r="B1453" s="368" t="s">
        <v>20521</v>
      </c>
      <c r="C1453" s="367" t="s">
        <v>231</v>
      </c>
      <c r="D1453" s="367" t="s">
        <v>17613</v>
      </c>
      <c r="E1453" s="369">
        <v>44.08</v>
      </c>
    </row>
    <row r="1454" spans="1:5" ht="90" x14ac:dyDescent="0.2">
      <c r="A1454" s="367" t="s">
        <v>20522</v>
      </c>
      <c r="B1454" s="368" t="s">
        <v>20523</v>
      </c>
      <c r="C1454" s="367" t="s">
        <v>231</v>
      </c>
      <c r="D1454" s="367" t="s">
        <v>17613</v>
      </c>
      <c r="E1454" s="369">
        <v>2.02</v>
      </c>
    </row>
    <row r="1455" spans="1:5" ht="90" x14ac:dyDescent="0.2">
      <c r="A1455" s="367" t="s">
        <v>20524</v>
      </c>
      <c r="B1455" s="368" t="s">
        <v>20525</v>
      </c>
      <c r="C1455" s="367" t="s">
        <v>231</v>
      </c>
      <c r="D1455" s="367" t="s">
        <v>17613</v>
      </c>
      <c r="E1455" s="369">
        <v>2.59</v>
      </c>
    </row>
    <row r="1456" spans="1:5" ht="90" x14ac:dyDescent="0.2">
      <c r="A1456" s="367" t="s">
        <v>20526</v>
      </c>
      <c r="B1456" s="368" t="s">
        <v>20527</v>
      </c>
      <c r="C1456" s="367" t="s">
        <v>231</v>
      </c>
      <c r="D1456" s="367" t="s">
        <v>17613</v>
      </c>
      <c r="E1456" s="369">
        <v>5.48</v>
      </c>
    </row>
    <row r="1457" spans="1:5" ht="99" x14ac:dyDescent="0.2">
      <c r="A1457" s="367" t="s">
        <v>20528</v>
      </c>
      <c r="B1457" s="368" t="s">
        <v>20529</v>
      </c>
      <c r="C1457" s="367" t="s">
        <v>231</v>
      </c>
      <c r="D1457" s="367" t="s">
        <v>17613</v>
      </c>
      <c r="E1457" s="369">
        <v>12.5</v>
      </c>
    </row>
    <row r="1458" spans="1:5" ht="99" x14ac:dyDescent="0.2">
      <c r="A1458" s="367" t="s">
        <v>20530</v>
      </c>
      <c r="B1458" s="368" t="s">
        <v>20531</v>
      </c>
      <c r="C1458" s="367" t="s">
        <v>231</v>
      </c>
      <c r="D1458" s="367" t="s">
        <v>17613</v>
      </c>
      <c r="E1458" s="369">
        <v>10.87</v>
      </c>
    </row>
    <row r="1459" spans="1:5" ht="90" x14ac:dyDescent="0.2">
      <c r="A1459" s="367" t="s">
        <v>20532</v>
      </c>
      <c r="B1459" s="368" t="s">
        <v>20533</v>
      </c>
      <c r="C1459" s="367" t="s">
        <v>231</v>
      </c>
      <c r="D1459" s="367" t="s">
        <v>17613</v>
      </c>
      <c r="E1459" s="369">
        <v>23.94</v>
      </c>
    </row>
    <row r="1460" spans="1:5" ht="99" x14ac:dyDescent="0.2">
      <c r="A1460" s="367" t="s">
        <v>20534</v>
      </c>
      <c r="B1460" s="368" t="s">
        <v>20535</v>
      </c>
      <c r="C1460" s="367" t="s">
        <v>231</v>
      </c>
      <c r="D1460" s="367" t="s">
        <v>17613</v>
      </c>
      <c r="E1460" s="369">
        <v>55.94</v>
      </c>
    </row>
    <row r="1461" spans="1:5" ht="36" x14ac:dyDescent="0.2">
      <c r="A1461" s="367" t="s">
        <v>20536</v>
      </c>
      <c r="B1461" s="368" t="s">
        <v>20537</v>
      </c>
      <c r="C1461" s="367" t="s">
        <v>231</v>
      </c>
      <c r="D1461" s="367" t="s">
        <v>17613</v>
      </c>
      <c r="E1461" s="369">
        <v>0.56000000000000005</v>
      </c>
    </row>
    <row r="1462" spans="1:5" ht="36" x14ac:dyDescent="0.2">
      <c r="A1462" s="367" t="s">
        <v>20538</v>
      </c>
      <c r="B1462" s="368" t="s">
        <v>20539</v>
      </c>
      <c r="C1462" s="367" t="s">
        <v>231</v>
      </c>
      <c r="D1462" s="367" t="s">
        <v>17613</v>
      </c>
      <c r="E1462" s="369">
        <v>0.66</v>
      </c>
    </row>
    <row r="1463" spans="1:5" ht="36" x14ac:dyDescent="0.2">
      <c r="A1463" s="367" t="s">
        <v>20540</v>
      </c>
      <c r="B1463" s="368" t="s">
        <v>20541</v>
      </c>
      <c r="C1463" s="367" t="s">
        <v>231</v>
      </c>
      <c r="D1463" s="367" t="s">
        <v>17613</v>
      </c>
      <c r="E1463" s="369">
        <v>2.12</v>
      </c>
    </row>
    <row r="1464" spans="1:5" ht="54" x14ac:dyDescent="0.2">
      <c r="A1464" s="367" t="s">
        <v>20542</v>
      </c>
      <c r="B1464" s="368" t="s">
        <v>20543</v>
      </c>
      <c r="C1464" s="367" t="s">
        <v>231</v>
      </c>
      <c r="D1464" s="367" t="s">
        <v>17613</v>
      </c>
      <c r="E1464" s="369">
        <v>5.64</v>
      </c>
    </row>
    <row r="1465" spans="1:5" ht="36" x14ac:dyDescent="0.2">
      <c r="A1465" s="367" t="s">
        <v>20544</v>
      </c>
      <c r="B1465" s="368" t="s">
        <v>20545</v>
      </c>
      <c r="C1465" s="367" t="s">
        <v>231</v>
      </c>
      <c r="D1465" s="367" t="s">
        <v>17613</v>
      </c>
      <c r="E1465" s="369">
        <v>25.23</v>
      </c>
    </row>
    <row r="1466" spans="1:5" ht="36" x14ac:dyDescent="0.2">
      <c r="A1466" s="367" t="s">
        <v>20546</v>
      </c>
      <c r="B1466" s="368" t="s">
        <v>20547</v>
      </c>
      <c r="C1466" s="367" t="s">
        <v>231</v>
      </c>
      <c r="D1466" s="367" t="s">
        <v>17613</v>
      </c>
      <c r="E1466" s="369">
        <v>100.27</v>
      </c>
    </row>
    <row r="1467" spans="1:5" ht="36" x14ac:dyDescent="0.2">
      <c r="A1467" s="367" t="s">
        <v>20548</v>
      </c>
      <c r="B1467" s="368" t="s">
        <v>20549</v>
      </c>
      <c r="C1467" s="367" t="s">
        <v>231</v>
      </c>
      <c r="D1467" s="367" t="s">
        <v>17613</v>
      </c>
      <c r="E1467" s="369">
        <v>261.14</v>
      </c>
    </row>
    <row r="1468" spans="1:5" ht="81" x14ac:dyDescent="0.2">
      <c r="A1468" s="367" t="s">
        <v>20550</v>
      </c>
      <c r="B1468" s="368" t="s">
        <v>20551</v>
      </c>
      <c r="C1468" s="367" t="s">
        <v>231</v>
      </c>
      <c r="D1468" s="367" t="s">
        <v>17613</v>
      </c>
      <c r="E1468" s="369">
        <v>4.8899999999999997</v>
      </c>
    </row>
    <row r="1469" spans="1:5" ht="81" x14ac:dyDescent="0.2">
      <c r="A1469" s="367" t="s">
        <v>20552</v>
      </c>
      <c r="B1469" s="368" t="s">
        <v>20553</v>
      </c>
      <c r="C1469" s="367" t="s">
        <v>231</v>
      </c>
      <c r="D1469" s="367" t="s">
        <v>17613</v>
      </c>
      <c r="E1469" s="369">
        <v>13.12</v>
      </c>
    </row>
    <row r="1470" spans="1:5" ht="81" x14ac:dyDescent="0.2">
      <c r="A1470" s="367" t="s">
        <v>20554</v>
      </c>
      <c r="B1470" s="368" t="s">
        <v>20555</v>
      </c>
      <c r="C1470" s="367" t="s">
        <v>231</v>
      </c>
      <c r="D1470" s="367" t="s">
        <v>17613</v>
      </c>
      <c r="E1470" s="369">
        <v>15.86</v>
      </c>
    </row>
    <row r="1471" spans="1:5" ht="117" x14ac:dyDescent="0.2">
      <c r="A1471" s="367" t="s">
        <v>20556</v>
      </c>
      <c r="B1471" s="368" t="s">
        <v>20557</v>
      </c>
      <c r="C1471" s="367" t="s">
        <v>231</v>
      </c>
      <c r="D1471" s="367" t="s">
        <v>17613</v>
      </c>
      <c r="E1471" s="369">
        <v>2.02</v>
      </c>
    </row>
    <row r="1472" spans="1:5" ht="54" x14ac:dyDescent="0.2">
      <c r="A1472" s="367" t="s">
        <v>20558</v>
      </c>
      <c r="B1472" s="368" t="s">
        <v>20559</v>
      </c>
      <c r="C1472" s="367" t="s">
        <v>231</v>
      </c>
      <c r="D1472" s="367" t="s">
        <v>17613</v>
      </c>
      <c r="E1472" s="369">
        <v>4.46</v>
      </c>
    </row>
    <row r="1473" spans="1:5" ht="117" x14ac:dyDescent="0.2">
      <c r="A1473" s="367" t="s">
        <v>20560</v>
      </c>
      <c r="B1473" s="368" t="s">
        <v>20561</v>
      </c>
      <c r="C1473" s="367" t="s">
        <v>231</v>
      </c>
      <c r="D1473" s="367" t="s">
        <v>17613</v>
      </c>
      <c r="E1473" s="369">
        <v>5.18</v>
      </c>
    </row>
    <row r="1474" spans="1:5" ht="99" x14ac:dyDescent="0.2">
      <c r="A1474" s="367" t="s">
        <v>20562</v>
      </c>
      <c r="B1474" s="368" t="s">
        <v>20563</v>
      </c>
      <c r="C1474" s="367" t="s">
        <v>231</v>
      </c>
      <c r="D1474" s="367" t="s">
        <v>17613</v>
      </c>
      <c r="E1474" s="369">
        <v>50</v>
      </c>
    </row>
    <row r="1475" spans="1:5" ht="99" x14ac:dyDescent="0.2">
      <c r="A1475" s="367" t="s">
        <v>20564</v>
      </c>
      <c r="B1475" s="368" t="s">
        <v>20565</v>
      </c>
      <c r="C1475" s="367" t="s">
        <v>231</v>
      </c>
      <c r="D1475" s="367" t="s">
        <v>17613</v>
      </c>
      <c r="E1475" s="369">
        <v>88</v>
      </c>
    </row>
    <row r="1476" spans="1:5" ht="99" x14ac:dyDescent="0.2">
      <c r="A1476" s="367" t="s">
        <v>20566</v>
      </c>
      <c r="B1476" s="368" t="s">
        <v>20567</v>
      </c>
      <c r="C1476" s="367" t="s">
        <v>231</v>
      </c>
      <c r="D1476" s="367" t="s">
        <v>17613</v>
      </c>
      <c r="E1476" s="369">
        <v>182.95</v>
      </c>
    </row>
    <row r="1477" spans="1:5" ht="99" x14ac:dyDescent="0.2">
      <c r="A1477" s="367" t="s">
        <v>20568</v>
      </c>
      <c r="B1477" s="368" t="s">
        <v>20569</v>
      </c>
      <c r="C1477" s="367" t="s">
        <v>231</v>
      </c>
      <c r="D1477" s="367" t="s">
        <v>17613</v>
      </c>
      <c r="E1477" s="369">
        <v>777.03</v>
      </c>
    </row>
    <row r="1478" spans="1:5" ht="63" x14ac:dyDescent="0.2">
      <c r="A1478" s="367" t="s">
        <v>20570</v>
      </c>
      <c r="B1478" s="368" t="s">
        <v>20571</v>
      </c>
      <c r="C1478" s="367" t="s">
        <v>231</v>
      </c>
      <c r="D1478" s="367" t="s">
        <v>17613</v>
      </c>
      <c r="E1478" s="369">
        <v>1014.41</v>
      </c>
    </row>
    <row r="1479" spans="1:5" ht="99" x14ac:dyDescent="0.2">
      <c r="A1479" s="367" t="s">
        <v>20572</v>
      </c>
      <c r="B1479" s="368" t="s">
        <v>20573</v>
      </c>
      <c r="C1479" s="367" t="s">
        <v>231</v>
      </c>
      <c r="D1479" s="367" t="s">
        <v>17613</v>
      </c>
      <c r="E1479" s="369">
        <v>912.92</v>
      </c>
    </row>
    <row r="1480" spans="1:5" ht="99" x14ac:dyDescent="0.2">
      <c r="A1480" s="367" t="s">
        <v>20574</v>
      </c>
      <c r="B1480" s="368" t="s">
        <v>20575</v>
      </c>
      <c r="C1480" s="367" t="s">
        <v>231</v>
      </c>
      <c r="D1480" s="367" t="s">
        <v>17613</v>
      </c>
      <c r="E1480" s="369">
        <v>1565.01</v>
      </c>
    </row>
    <row r="1481" spans="1:5" ht="99" x14ac:dyDescent="0.2">
      <c r="A1481" s="367" t="s">
        <v>20576</v>
      </c>
      <c r="B1481" s="368" t="s">
        <v>20577</v>
      </c>
      <c r="C1481" s="367" t="s">
        <v>231</v>
      </c>
      <c r="D1481" s="367" t="s">
        <v>17613</v>
      </c>
      <c r="E1481" s="369">
        <v>5160.4399999999996</v>
      </c>
    </row>
    <row r="1482" spans="1:5" ht="36" x14ac:dyDescent="0.2">
      <c r="A1482" s="367" t="s">
        <v>20578</v>
      </c>
      <c r="B1482" s="368" t="s">
        <v>20579</v>
      </c>
      <c r="C1482" s="367" t="s">
        <v>231</v>
      </c>
      <c r="D1482" s="367" t="s">
        <v>17613</v>
      </c>
      <c r="E1482" s="369">
        <v>3.32</v>
      </c>
    </row>
    <row r="1483" spans="1:5" ht="54" x14ac:dyDescent="0.2">
      <c r="A1483" s="367" t="s">
        <v>20580</v>
      </c>
      <c r="B1483" s="368" t="s">
        <v>20581</v>
      </c>
      <c r="C1483" s="367" t="s">
        <v>231</v>
      </c>
      <c r="D1483" s="367" t="s">
        <v>17613</v>
      </c>
      <c r="E1483" s="369">
        <v>33.299999999999997</v>
      </c>
    </row>
    <row r="1484" spans="1:5" ht="72" x14ac:dyDescent="0.2">
      <c r="A1484" s="367" t="s">
        <v>20582</v>
      </c>
      <c r="B1484" s="368" t="s">
        <v>20583</v>
      </c>
      <c r="C1484" s="367" t="s">
        <v>231</v>
      </c>
      <c r="D1484" s="367" t="s">
        <v>17613</v>
      </c>
      <c r="E1484" s="369">
        <v>35.15</v>
      </c>
    </row>
    <row r="1485" spans="1:5" ht="117" x14ac:dyDescent="0.2">
      <c r="A1485" s="367" t="s">
        <v>20584</v>
      </c>
      <c r="B1485" s="368" t="s">
        <v>20585</v>
      </c>
      <c r="C1485" s="367" t="s">
        <v>231</v>
      </c>
      <c r="D1485" s="367" t="s">
        <v>17613</v>
      </c>
      <c r="E1485" s="369">
        <v>6.32</v>
      </c>
    </row>
    <row r="1486" spans="1:5" ht="117" x14ac:dyDescent="0.2">
      <c r="A1486" s="367" t="s">
        <v>20586</v>
      </c>
      <c r="B1486" s="368" t="s">
        <v>20587</v>
      </c>
      <c r="C1486" s="367" t="s">
        <v>231</v>
      </c>
      <c r="D1486" s="367" t="s">
        <v>17613</v>
      </c>
      <c r="E1486" s="369">
        <v>7.83</v>
      </c>
    </row>
    <row r="1487" spans="1:5" ht="117" x14ac:dyDescent="0.2">
      <c r="A1487" s="367" t="s">
        <v>20588</v>
      </c>
      <c r="B1487" s="368" t="s">
        <v>20589</v>
      </c>
      <c r="C1487" s="367" t="s">
        <v>231</v>
      </c>
      <c r="D1487" s="367" t="s">
        <v>17613</v>
      </c>
      <c r="E1487" s="369">
        <v>17.18</v>
      </c>
    </row>
    <row r="1488" spans="1:5" ht="117" x14ac:dyDescent="0.2">
      <c r="A1488" s="367" t="s">
        <v>20590</v>
      </c>
      <c r="B1488" s="368" t="s">
        <v>20591</v>
      </c>
      <c r="C1488" s="367" t="s">
        <v>231</v>
      </c>
      <c r="D1488" s="367" t="s">
        <v>17613</v>
      </c>
      <c r="E1488" s="369">
        <v>17.350000000000001</v>
      </c>
    </row>
    <row r="1489" spans="1:5" ht="99" x14ac:dyDescent="0.2">
      <c r="A1489" s="367" t="s">
        <v>20592</v>
      </c>
      <c r="B1489" s="368" t="s">
        <v>20593</v>
      </c>
      <c r="C1489" s="367" t="s">
        <v>231</v>
      </c>
      <c r="D1489" s="367" t="s">
        <v>17613</v>
      </c>
      <c r="E1489" s="369">
        <v>16.510000000000002</v>
      </c>
    </row>
    <row r="1490" spans="1:5" ht="99" x14ac:dyDescent="0.2">
      <c r="A1490" s="367" t="s">
        <v>20594</v>
      </c>
      <c r="B1490" s="368" t="s">
        <v>20595</v>
      </c>
      <c r="C1490" s="367" t="s">
        <v>231</v>
      </c>
      <c r="D1490" s="367" t="s">
        <v>17613</v>
      </c>
      <c r="E1490" s="369">
        <v>68.599999999999994</v>
      </c>
    </row>
    <row r="1491" spans="1:5" ht="99" x14ac:dyDescent="0.2">
      <c r="A1491" s="367" t="s">
        <v>20596</v>
      </c>
      <c r="B1491" s="368" t="s">
        <v>20597</v>
      </c>
      <c r="C1491" s="367" t="s">
        <v>231</v>
      </c>
      <c r="D1491" s="367" t="s">
        <v>17613</v>
      </c>
      <c r="E1491" s="369">
        <v>67.650000000000006</v>
      </c>
    </row>
    <row r="1492" spans="1:5" ht="99" x14ac:dyDescent="0.2">
      <c r="A1492" s="367" t="s">
        <v>20598</v>
      </c>
      <c r="B1492" s="368" t="s">
        <v>20599</v>
      </c>
      <c r="C1492" s="367" t="s">
        <v>231</v>
      </c>
      <c r="D1492" s="367" t="s">
        <v>17613</v>
      </c>
      <c r="E1492" s="369">
        <v>120.41</v>
      </c>
    </row>
    <row r="1493" spans="1:5" ht="180" x14ac:dyDescent="0.2">
      <c r="A1493" s="367" t="s">
        <v>20600</v>
      </c>
      <c r="B1493" s="368" t="s">
        <v>20601</v>
      </c>
      <c r="C1493" s="367" t="s">
        <v>265</v>
      </c>
      <c r="D1493" s="367" t="s">
        <v>17613</v>
      </c>
      <c r="E1493" s="369">
        <v>782.47</v>
      </c>
    </row>
    <row r="1494" spans="1:5" ht="180" x14ac:dyDescent="0.2">
      <c r="A1494" s="367" t="s">
        <v>20602</v>
      </c>
      <c r="B1494" s="368" t="s">
        <v>20603</v>
      </c>
      <c r="C1494" s="367" t="s">
        <v>265</v>
      </c>
      <c r="D1494" s="367" t="s">
        <v>17613</v>
      </c>
      <c r="E1494" s="369">
        <v>1122.0899999999999</v>
      </c>
    </row>
    <row r="1495" spans="1:5" ht="180" x14ac:dyDescent="0.2">
      <c r="A1495" s="367" t="s">
        <v>20604</v>
      </c>
      <c r="B1495" s="368" t="s">
        <v>20605</v>
      </c>
      <c r="C1495" s="367" t="s">
        <v>265</v>
      </c>
      <c r="D1495" s="367" t="s">
        <v>17613</v>
      </c>
      <c r="E1495" s="369">
        <v>1595.34</v>
      </c>
    </row>
    <row r="1496" spans="1:5" ht="180" x14ac:dyDescent="0.2">
      <c r="A1496" s="367" t="s">
        <v>20606</v>
      </c>
      <c r="B1496" s="368" t="s">
        <v>20607</v>
      </c>
      <c r="C1496" s="367" t="s">
        <v>265</v>
      </c>
      <c r="D1496" s="367" t="s">
        <v>17613</v>
      </c>
      <c r="E1496" s="369">
        <v>1902</v>
      </c>
    </row>
    <row r="1497" spans="1:5" ht="180" x14ac:dyDescent="0.2">
      <c r="A1497" s="367" t="s">
        <v>20608</v>
      </c>
      <c r="B1497" s="368" t="s">
        <v>20609</v>
      </c>
      <c r="C1497" s="367" t="s">
        <v>265</v>
      </c>
      <c r="D1497" s="367" t="s">
        <v>17613</v>
      </c>
      <c r="E1497" s="369">
        <v>2144.5</v>
      </c>
    </row>
    <row r="1498" spans="1:5" ht="180" x14ac:dyDescent="0.2">
      <c r="A1498" s="367" t="s">
        <v>20610</v>
      </c>
      <c r="B1498" s="368" t="s">
        <v>20611</v>
      </c>
      <c r="C1498" s="367" t="s">
        <v>265</v>
      </c>
      <c r="D1498" s="367" t="s">
        <v>17613</v>
      </c>
      <c r="E1498" s="369">
        <v>2416</v>
      </c>
    </row>
    <row r="1499" spans="1:5" ht="45" x14ac:dyDescent="0.2">
      <c r="A1499" s="367" t="s">
        <v>20612</v>
      </c>
      <c r="B1499" s="368" t="s">
        <v>20613</v>
      </c>
      <c r="C1499" s="367" t="s">
        <v>265</v>
      </c>
      <c r="D1499" s="367" t="s">
        <v>17613</v>
      </c>
      <c r="E1499" s="369">
        <v>78</v>
      </c>
    </row>
    <row r="1500" spans="1:5" ht="99" x14ac:dyDescent="0.2">
      <c r="A1500" s="367" t="s">
        <v>20614</v>
      </c>
      <c r="B1500" s="368" t="s">
        <v>20615</v>
      </c>
      <c r="C1500" s="367" t="s">
        <v>231</v>
      </c>
      <c r="D1500" s="367" t="s">
        <v>17613</v>
      </c>
      <c r="E1500" s="369">
        <v>371.08</v>
      </c>
    </row>
    <row r="1501" spans="1:5" ht="99" x14ac:dyDescent="0.2">
      <c r="A1501" s="367" t="s">
        <v>20616</v>
      </c>
      <c r="B1501" s="368" t="s">
        <v>20617</v>
      </c>
      <c r="C1501" s="367" t="s">
        <v>231</v>
      </c>
      <c r="D1501" s="367" t="s">
        <v>17613</v>
      </c>
      <c r="E1501" s="369">
        <v>384.64</v>
      </c>
    </row>
    <row r="1502" spans="1:5" ht="99" x14ac:dyDescent="0.2">
      <c r="A1502" s="367" t="s">
        <v>20618</v>
      </c>
      <c r="B1502" s="368" t="s">
        <v>20619</v>
      </c>
      <c r="C1502" s="367" t="s">
        <v>231</v>
      </c>
      <c r="D1502" s="367" t="s">
        <v>17613</v>
      </c>
      <c r="E1502" s="369">
        <v>455.13</v>
      </c>
    </row>
    <row r="1503" spans="1:5" ht="99" x14ac:dyDescent="0.2">
      <c r="A1503" s="367" t="s">
        <v>20620</v>
      </c>
      <c r="B1503" s="368" t="s">
        <v>20621</v>
      </c>
      <c r="C1503" s="367" t="s">
        <v>231</v>
      </c>
      <c r="D1503" s="367" t="s">
        <v>17613</v>
      </c>
      <c r="E1503" s="369">
        <v>706.06</v>
      </c>
    </row>
    <row r="1504" spans="1:5" ht="99" x14ac:dyDescent="0.2">
      <c r="A1504" s="367" t="s">
        <v>20622</v>
      </c>
      <c r="B1504" s="368" t="s">
        <v>20623</v>
      </c>
      <c r="C1504" s="367" t="s">
        <v>231</v>
      </c>
      <c r="D1504" s="367" t="s">
        <v>17613</v>
      </c>
      <c r="E1504" s="369">
        <v>858.16</v>
      </c>
    </row>
    <row r="1505" spans="1:5" ht="99" x14ac:dyDescent="0.2">
      <c r="A1505" s="367" t="s">
        <v>20624</v>
      </c>
      <c r="B1505" s="368" t="s">
        <v>20625</v>
      </c>
      <c r="C1505" s="367" t="s">
        <v>231</v>
      </c>
      <c r="D1505" s="367" t="s">
        <v>17613</v>
      </c>
      <c r="E1505" s="369">
        <v>1115.22</v>
      </c>
    </row>
    <row r="1506" spans="1:5" ht="99" x14ac:dyDescent="0.2">
      <c r="A1506" s="367" t="s">
        <v>20626</v>
      </c>
      <c r="B1506" s="368" t="s">
        <v>20627</v>
      </c>
      <c r="C1506" s="367" t="s">
        <v>231</v>
      </c>
      <c r="D1506" s="367" t="s">
        <v>17613</v>
      </c>
      <c r="E1506" s="369">
        <v>1243</v>
      </c>
    </row>
    <row r="1507" spans="1:5" ht="63" x14ac:dyDescent="0.2">
      <c r="A1507" s="367" t="s">
        <v>20628</v>
      </c>
      <c r="B1507" s="368" t="s">
        <v>20629</v>
      </c>
      <c r="C1507" s="367" t="s">
        <v>265</v>
      </c>
      <c r="D1507" s="367" t="s">
        <v>17613</v>
      </c>
      <c r="E1507" s="369">
        <v>2</v>
      </c>
    </row>
    <row r="1508" spans="1:5" ht="135" x14ac:dyDescent="0.2">
      <c r="A1508" s="367" t="s">
        <v>20630</v>
      </c>
      <c r="B1508" s="368" t="s">
        <v>20631</v>
      </c>
      <c r="C1508" s="367" t="s">
        <v>17831</v>
      </c>
      <c r="D1508" s="367" t="s">
        <v>17613</v>
      </c>
      <c r="E1508" s="369">
        <v>92.02</v>
      </c>
    </row>
    <row r="1509" spans="1:5" ht="117" x14ac:dyDescent="0.2">
      <c r="A1509" s="367" t="s">
        <v>20632</v>
      </c>
      <c r="B1509" s="368" t="s">
        <v>20633</v>
      </c>
      <c r="C1509" s="367" t="s">
        <v>17831</v>
      </c>
      <c r="D1509" s="367" t="s">
        <v>17613</v>
      </c>
      <c r="E1509" s="369">
        <v>326.72000000000003</v>
      </c>
    </row>
    <row r="1510" spans="1:5" ht="81" x14ac:dyDescent="0.2">
      <c r="A1510" s="367" t="s">
        <v>20634</v>
      </c>
      <c r="B1510" s="368" t="s">
        <v>20635</v>
      </c>
      <c r="C1510" s="367" t="s">
        <v>265</v>
      </c>
      <c r="D1510" s="367" t="s">
        <v>17613</v>
      </c>
      <c r="E1510" s="369">
        <v>296.05</v>
      </c>
    </row>
    <row r="1511" spans="1:5" ht="81" x14ac:dyDescent="0.2">
      <c r="A1511" s="367" t="s">
        <v>20636</v>
      </c>
      <c r="B1511" s="368" t="s">
        <v>20637</v>
      </c>
      <c r="C1511" s="367" t="s">
        <v>265</v>
      </c>
      <c r="D1511" s="367" t="s">
        <v>17613</v>
      </c>
      <c r="E1511" s="369">
        <v>465.24</v>
      </c>
    </row>
    <row r="1512" spans="1:5" ht="81" x14ac:dyDescent="0.2">
      <c r="A1512" s="367" t="s">
        <v>20638</v>
      </c>
      <c r="B1512" s="368" t="s">
        <v>20639</v>
      </c>
      <c r="C1512" s="367" t="s">
        <v>265</v>
      </c>
      <c r="D1512" s="367" t="s">
        <v>17613</v>
      </c>
      <c r="E1512" s="369">
        <v>99.4</v>
      </c>
    </row>
    <row r="1513" spans="1:5" ht="72" x14ac:dyDescent="0.2">
      <c r="A1513" s="367" t="s">
        <v>20640</v>
      </c>
      <c r="B1513" s="368" t="s">
        <v>20641</v>
      </c>
      <c r="C1513" s="367" t="s">
        <v>265</v>
      </c>
      <c r="D1513" s="367" t="s">
        <v>17613</v>
      </c>
      <c r="E1513" s="369">
        <v>111.84</v>
      </c>
    </row>
    <row r="1514" spans="1:5" ht="117" x14ac:dyDescent="0.2">
      <c r="A1514" s="367" t="s">
        <v>20642</v>
      </c>
      <c r="B1514" s="368" t="s">
        <v>20643</v>
      </c>
      <c r="C1514" s="367" t="s">
        <v>17831</v>
      </c>
      <c r="D1514" s="367" t="s">
        <v>17613</v>
      </c>
      <c r="E1514" s="369">
        <v>281.06</v>
      </c>
    </row>
    <row r="1515" spans="1:5" ht="81" x14ac:dyDescent="0.2">
      <c r="A1515" s="367" t="s">
        <v>20644</v>
      </c>
      <c r="B1515" s="368" t="s">
        <v>20645</v>
      </c>
      <c r="C1515" s="367" t="s">
        <v>265</v>
      </c>
      <c r="D1515" s="367" t="s">
        <v>17613</v>
      </c>
      <c r="E1515" s="369">
        <v>99.4</v>
      </c>
    </row>
    <row r="1516" spans="1:5" ht="54" x14ac:dyDescent="0.2">
      <c r="A1516" s="367" t="s">
        <v>20646</v>
      </c>
      <c r="B1516" s="368" t="s">
        <v>20647</v>
      </c>
      <c r="C1516" s="367" t="s">
        <v>17831</v>
      </c>
      <c r="D1516" s="367" t="s">
        <v>17613</v>
      </c>
      <c r="E1516" s="369">
        <v>21.45</v>
      </c>
    </row>
    <row r="1517" spans="1:5" ht="54" x14ac:dyDescent="0.2">
      <c r="A1517" s="367" t="s">
        <v>20648</v>
      </c>
      <c r="B1517" s="368" t="s">
        <v>20649</v>
      </c>
      <c r="C1517" s="367" t="s">
        <v>231</v>
      </c>
      <c r="D1517" s="367" t="s">
        <v>17613</v>
      </c>
      <c r="E1517" s="369">
        <v>2.15</v>
      </c>
    </row>
    <row r="1518" spans="1:5" ht="54" x14ac:dyDescent="0.2">
      <c r="A1518" s="367" t="s">
        <v>20650</v>
      </c>
      <c r="B1518" s="368" t="s">
        <v>20651</v>
      </c>
      <c r="C1518" s="367" t="s">
        <v>231</v>
      </c>
      <c r="D1518" s="367" t="s">
        <v>17613</v>
      </c>
      <c r="E1518" s="369">
        <v>4.7300000000000004</v>
      </c>
    </row>
    <row r="1519" spans="1:5" ht="72" x14ac:dyDescent="0.2">
      <c r="A1519" s="367" t="s">
        <v>20652</v>
      </c>
      <c r="B1519" s="368" t="s">
        <v>20653</v>
      </c>
      <c r="C1519" s="367" t="s">
        <v>231</v>
      </c>
      <c r="D1519" s="367" t="s">
        <v>17613</v>
      </c>
      <c r="E1519" s="369">
        <v>11.16</v>
      </c>
    </row>
    <row r="1520" spans="1:5" ht="162" x14ac:dyDescent="0.2">
      <c r="A1520" s="367" t="s">
        <v>20654</v>
      </c>
      <c r="B1520" s="368" t="s">
        <v>20655</v>
      </c>
      <c r="C1520" s="367" t="s">
        <v>17831</v>
      </c>
      <c r="D1520" s="367" t="s">
        <v>17613</v>
      </c>
      <c r="E1520" s="369">
        <v>15.42</v>
      </c>
    </row>
    <row r="1521" spans="1:5" ht="162" x14ac:dyDescent="0.2">
      <c r="A1521" s="367" t="s">
        <v>20656</v>
      </c>
      <c r="B1521" s="368" t="s">
        <v>20657</v>
      </c>
      <c r="C1521" s="367" t="s">
        <v>17831</v>
      </c>
      <c r="D1521" s="367" t="s">
        <v>17613</v>
      </c>
      <c r="E1521" s="369">
        <v>10.050000000000001</v>
      </c>
    </row>
    <row r="1522" spans="1:5" ht="198" x14ac:dyDescent="0.2">
      <c r="A1522" s="367" t="s">
        <v>20658</v>
      </c>
      <c r="B1522" s="368" t="s">
        <v>20659</v>
      </c>
      <c r="C1522" s="367" t="s">
        <v>17831</v>
      </c>
      <c r="D1522" s="367" t="s">
        <v>17613</v>
      </c>
      <c r="E1522" s="369">
        <v>5.0999999999999996</v>
      </c>
    </row>
    <row r="1523" spans="1:5" ht="81" x14ac:dyDescent="0.2">
      <c r="A1523" s="367" t="s">
        <v>20660</v>
      </c>
      <c r="B1523" s="368" t="s">
        <v>20661</v>
      </c>
      <c r="C1523" s="367" t="s">
        <v>18822</v>
      </c>
      <c r="D1523" s="367" t="s">
        <v>17613</v>
      </c>
      <c r="E1523" s="369">
        <v>443.3</v>
      </c>
    </row>
    <row r="1524" spans="1:5" ht="81" x14ac:dyDescent="0.2">
      <c r="A1524" s="367" t="s">
        <v>20662</v>
      </c>
      <c r="B1524" s="368" t="s">
        <v>20663</v>
      </c>
      <c r="C1524" s="367" t="s">
        <v>18822</v>
      </c>
      <c r="D1524" s="367" t="s">
        <v>17613</v>
      </c>
      <c r="E1524" s="369">
        <v>399.9</v>
      </c>
    </row>
    <row r="1525" spans="1:5" ht="126" x14ac:dyDescent="0.2">
      <c r="A1525" s="367" t="s">
        <v>20664</v>
      </c>
      <c r="B1525" s="368" t="s">
        <v>20665</v>
      </c>
      <c r="C1525" s="367" t="s">
        <v>231</v>
      </c>
      <c r="D1525" s="367" t="s">
        <v>17613</v>
      </c>
      <c r="E1525" s="369">
        <v>167.74</v>
      </c>
    </row>
    <row r="1526" spans="1:5" ht="99" x14ac:dyDescent="0.2">
      <c r="A1526" s="367" t="s">
        <v>20666</v>
      </c>
      <c r="B1526" s="368" t="s">
        <v>20667</v>
      </c>
      <c r="C1526" s="367" t="s">
        <v>231</v>
      </c>
      <c r="D1526" s="367" t="s">
        <v>17613</v>
      </c>
      <c r="E1526" s="369">
        <v>210</v>
      </c>
    </row>
    <row r="1527" spans="1:5" ht="36" x14ac:dyDescent="0.2">
      <c r="A1527" s="367" t="s">
        <v>20668</v>
      </c>
      <c r="B1527" s="368" t="s">
        <v>20669</v>
      </c>
      <c r="C1527" s="367" t="s">
        <v>231</v>
      </c>
      <c r="D1527" s="367" t="s">
        <v>17613</v>
      </c>
      <c r="E1527" s="369">
        <v>36.200000000000003</v>
      </c>
    </row>
    <row r="1528" spans="1:5" ht="117" x14ac:dyDescent="0.2">
      <c r="A1528" s="367" t="s">
        <v>20670</v>
      </c>
      <c r="B1528" s="368" t="s">
        <v>20671</v>
      </c>
      <c r="C1528" s="367" t="s">
        <v>231</v>
      </c>
      <c r="D1528" s="367" t="s">
        <v>17613</v>
      </c>
      <c r="E1528" s="369">
        <v>33.200000000000003</v>
      </c>
    </row>
    <row r="1529" spans="1:5" ht="45" x14ac:dyDescent="0.2">
      <c r="A1529" s="367" t="s">
        <v>20672</v>
      </c>
      <c r="B1529" s="368" t="s">
        <v>20673</v>
      </c>
      <c r="C1529" s="367" t="s">
        <v>231</v>
      </c>
      <c r="D1529" s="367" t="s">
        <v>17613</v>
      </c>
      <c r="E1529" s="369">
        <v>55.1</v>
      </c>
    </row>
    <row r="1530" spans="1:5" ht="45" x14ac:dyDescent="0.2">
      <c r="A1530" s="367" t="s">
        <v>20674</v>
      </c>
      <c r="B1530" s="368" t="s">
        <v>20675</v>
      </c>
      <c r="C1530" s="367" t="s">
        <v>231</v>
      </c>
      <c r="D1530" s="367" t="s">
        <v>17613</v>
      </c>
      <c r="E1530" s="369">
        <v>5.81</v>
      </c>
    </row>
    <row r="1531" spans="1:5" ht="45" x14ac:dyDescent="0.2">
      <c r="A1531" s="367" t="s">
        <v>20676</v>
      </c>
      <c r="B1531" s="368" t="s">
        <v>20677</v>
      </c>
      <c r="C1531" s="367" t="s">
        <v>231</v>
      </c>
      <c r="D1531" s="367" t="s">
        <v>17613</v>
      </c>
      <c r="E1531" s="369">
        <v>12.9</v>
      </c>
    </row>
    <row r="1532" spans="1:5" ht="180" x14ac:dyDescent="0.2">
      <c r="A1532" s="367" t="s">
        <v>20678</v>
      </c>
      <c r="B1532" s="368" t="s">
        <v>20679</v>
      </c>
      <c r="C1532" s="367" t="s">
        <v>231</v>
      </c>
      <c r="D1532" s="367" t="s">
        <v>17613</v>
      </c>
      <c r="E1532" s="369">
        <v>9.9</v>
      </c>
    </row>
    <row r="1533" spans="1:5" ht="81" x14ac:dyDescent="0.2">
      <c r="A1533" s="367" t="s">
        <v>20680</v>
      </c>
      <c r="B1533" s="368" t="s">
        <v>20681</v>
      </c>
      <c r="C1533" s="367" t="s">
        <v>231</v>
      </c>
      <c r="D1533" s="367" t="s">
        <v>17613</v>
      </c>
      <c r="E1533" s="369">
        <v>14.13</v>
      </c>
    </row>
    <row r="1534" spans="1:5" ht="180" x14ac:dyDescent="0.2">
      <c r="A1534" s="367" t="s">
        <v>20682</v>
      </c>
      <c r="B1534" s="368" t="s">
        <v>20683</v>
      </c>
      <c r="C1534" s="367" t="s">
        <v>231</v>
      </c>
      <c r="D1534" s="367" t="s">
        <v>17613</v>
      </c>
      <c r="E1534" s="369">
        <v>63.7</v>
      </c>
    </row>
    <row r="1535" spans="1:5" ht="180" x14ac:dyDescent="0.2">
      <c r="A1535" s="367" t="s">
        <v>20684</v>
      </c>
      <c r="B1535" s="368" t="s">
        <v>20685</v>
      </c>
      <c r="C1535" s="367" t="s">
        <v>231</v>
      </c>
      <c r="D1535" s="367" t="s">
        <v>17613</v>
      </c>
      <c r="E1535" s="369">
        <v>84.03</v>
      </c>
    </row>
    <row r="1536" spans="1:5" ht="63" x14ac:dyDescent="0.2">
      <c r="A1536" s="367" t="s">
        <v>20686</v>
      </c>
      <c r="B1536" s="368" t="s">
        <v>20687</v>
      </c>
      <c r="C1536" s="367" t="s">
        <v>231</v>
      </c>
      <c r="D1536" s="367" t="s">
        <v>17613</v>
      </c>
      <c r="E1536" s="369">
        <v>23.8</v>
      </c>
    </row>
    <row r="1537" spans="1:5" ht="63" x14ac:dyDescent="0.2">
      <c r="A1537" s="367" t="s">
        <v>20688</v>
      </c>
      <c r="B1537" s="368" t="s">
        <v>20689</v>
      </c>
      <c r="C1537" s="367" t="s">
        <v>231</v>
      </c>
      <c r="D1537" s="367" t="s">
        <v>17613</v>
      </c>
      <c r="E1537" s="369">
        <v>9.1</v>
      </c>
    </row>
    <row r="1538" spans="1:5" ht="63" x14ac:dyDescent="0.2">
      <c r="A1538" s="367" t="s">
        <v>20690</v>
      </c>
      <c r="B1538" s="368" t="s">
        <v>20691</v>
      </c>
      <c r="C1538" s="367" t="s">
        <v>231</v>
      </c>
      <c r="D1538" s="367" t="s">
        <v>17613</v>
      </c>
      <c r="E1538" s="369">
        <v>13.4</v>
      </c>
    </row>
    <row r="1539" spans="1:5" ht="63" x14ac:dyDescent="0.2">
      <c r="A1539" s="367" t="s">
        <v>20692</v>
      </c>
      <c r="B1539" s="368" t="s">
        <v>20693</v>
      </c>
      <c r="C1539" s="367" t="s">
        <v>231</v>
      </c>
      <c r="D1539" s="367" t="s">
        <v>17613</v>
      </c>
      <c r="E1539" s="369">
        <v>15.9</v>
      </c>
    </row>
    <row r="1540" spans="1:5" ht="45" x14ac:dyDescent="0.2">
      <c r="A1540" s="367" t="s">
        <v>20694</v>
      </c>
      <c r="B1540" s="368" t="s">
        <v>20695</v>
      </c>
      <c r="C1540" s="367" t="s">
        <v>231</v>
      </c>
      <c r="D1540" s="367" t="s">
        <v>17613</v>
      </c>
      <c r="E1540" s="369">
        <v>9.99</v>
      </c>
    </row>
    <row r="1541" spans="1:5" ht="36" x14ac:dyDescent="0.2">
      <c r="A1541" s="367" t="s">
        <v>20696</v>
      </c>
      <c r="B1541" s="368" t="s">
        <v>20697</v>
      </c>
      <c r="C1541" s="367" t="s">
        <v>231</v>
      </c>
      <c r="D1541" s="367" t="s">
        <v>17613</v>
      </c>
      <c r="E1541" s="369">
        <v>2.39</v>
      </c>
    </row>
    <row r="1542" spans="1:5" ht="36" x14ac:dyDescent="0.2">
      <c r="A1542" s="367" t="s">
        <v>20698</v>
      </c>
      <c r="B1542" s="368" t="s">
        <v>20699</v>
      </c>
      <c r="C1542" s="367" t="s">
        <v>231</v>
      </c>
      <c r="D1542" s="367" t="s">
        <v>17613</v>
      </c>
      <c r="E1542" s="369">
        <v>4.18</v>
      </c>
    </row>
    <row r="1543" spans="1:5" ht="36" x14ac:dyDescent="0.2">
      <c r="A1543" s="367" t="s">
        <v>20700</v>
      </c>
      <c r="B1543" s="368" t="s">
        <v>20701</v>
      </c>
      <c r="C1543" s="367" t="s">
        <v>231</v>
      </c>
      <c r="D1543" s="367" t="s">
        <v>17613</v>
      </c>
      <c r="E1543" s="369">
        <v>6.88</v>
      </c>
    </row>
    <row r="1544" spans="1:5" ht="36" x14ac:dyDescent="0.2">
      <c r="A1544" s="367" t="s">
        <v>20702</v>
      </c>
      <c r="B1544" s="368" t="s">
        <v>20703</v>
      </c>
      <c r="C1544" s="367" t="s">
        <v>231</v>
      </c>
      <c r="D1544" s="367" t="s">
        <v>17613</v>
      </c>
      <c r="E1544" s="369">
        <v>10.99</v>
      </c>
    </row>
    <row r="1545" spans="1:5" ht="45" x14ac:dyDescent="0.2">
      <c r="A1545" s="367" t="s">
        <v>20704</v>
      </c>
      <c r="B1545" s="368" t="s">
        <v>20705</v>
      </c>
      <c r="C1545" s="367" t="s">
        <v>231</v>
      </c>
      <c r="D1545" s="367" t="s">
        <v>17613</v>
      </c>
      <c r="E1545" s="369">
        <v>10.27</v>
      </c>
    </row>
    <row r="1546" spans="1:5" ht="63" x14ac:dyDescent="0.2">
      <c r="A1546" s="367" t="s">
        <v>20706</v>
      </c>
      <c r="B1546" s="368" t="s">
        <v>20707</v>
      </c>
      <c r="C1546" s="367" t="s">
        <v>231</v>
      </c>
      <c r="D1546" s="367" t="s">
        <v>17613</v>
      </c>
      <c r="E1546" s="369">
        <v>11.14</v>
      </c>
    </row>
    <row r="1547" spans="1:5" ht="90" x14ac:dyDescent="0.2">
      <c r="A1547" s="367" t="s">
        <v>20708</v>
      </c>
      <c r="B1547" s="368" t="s">
        <v>20709</v>
      </c>
      <c r="C1547" s="367" t="s">
        <v>231</v>
      </c>
      <c r="D1547" s="367" t="s">
        <v>17613</v>
      </c>
      <c r="E1547" s="369">
        <v>35.369999999999997</v>
      </c>
    </row>
    <row r="1548" spans="1:5" ht="72" x14ac:dyDescent="0.2">
      <c r="A1548" s="367" t="s">
        <v>20710</v>
      </c>
      <c r="B1548" s="368" t="s">
        <v>20711</v>
      </c>
      <c r="C1548" s="367" t="s">
        <v>231</v>
      </c>
      <c r="D1548" s="367" t="s">
        <v>17613</v>
      </c>
      <c r="E1548" s="369">
        <v>699</v>
      </c>
    </row>
    <row r="1549" spans="1:5" ht="153" x14ac:dyDescent="0.2">
      <c r="A1549" s="367" t="s">
        <v>20712</v>
      </c>
      <c r="B1549" s="368" t="s">
        <v>20713</v>
      </c>
      <c r="C1549" s="367" t="s">
        <v>231</v>
      </c>
      <c r="D1549" s="367" t="s">
        <v>17613</v>
      </c>
      <c r="E1549" s="369">
        <v>500</v>
      </c>
    </row>
    <row r="1550" spans="1:5" ht="27" x14ac:dyDescent="0.2">
      <c r="A1550" s="367" t="s">
        <v>20714</v>
      </c>
      <c r="B1550" s="368" t="s">
        <v>20715</v>
      </c>
      <c r="C1550" s="367" t="s">
        <v>231</v>
      </c>
      <c r="D1550" s="367" t="s">
        <v>17613</v>
      </c>
      <c r="E1550" s="369">
        <v>160.75</v>
      </c>
    </row>
    <row r="1551" spans="1:5" ht="72" x14ac:dyDescent="0.2">
      <c r="A1551" s="367" t="s">
        <v>20716</v>
      </c>
      <c r="B1551" s="368" t="s">
        <v>20717</v>
      </c>
      <c r="C1551" s="367" t="s">
        <v>231</v>
      </c>
      <c r="D1551" s="367" t="s">
        <v>17613</v>
      </c>
      <c r="E1551" s="369">
        <v>374.33</v>
      </c>
    </row>
    <row r="1552" spans="1:5" ht="72" x14ac:dyDescent="0.2">
      <c r="A1552" s="367" t="s">
        <v>20718</v>
      </c>
      <c r="B1552" s="368" t="s">
        <v>20719</v>
      </c>
      <c r="C1552" s="367" t="s">
        <v>231</v>
      </c>
      <c r="D1552" s="367" t="s">
        <v>17613</v>
      </c>
      <c r="E1552" s="369">
        <v>261.3</v>
      </c>
    </row>
    <row r="1553" spans="1:5" ht="81" x14ac:dyDescent="0.2">
      <c r="A1553" s="367" t="s">
        <v>20720</v>
      </c>
      <c r="B1553" s="368" t="s">
        <v>20721</v>
      </c>
      <c r="C1553" s="367" t="s">
        <v>231</v>
      </c>
      <c r="D1553" s="367" t="s">
        <v>17613</v>
      </c>
      <c r="E1553" s="369">
        <v>200.67</v>
      </c>
    </row>
    <row r="1554" spans="1:5" ht="45" x14ac:dyDescent="0.2">
      <c r="A1554" s="367" t="s">
        <v>20722</v>
      </c>
      <c r="B1554" s="368" t="s">
        <v>20723</v>
      </c>
      <c r="C1554" s="367" t="s">
        <v>231</v>
      </c>
      <c r="D1554" s="367" t="s">
        <v>17613</v>
      </c>
      <c r="E1554" s="369">
        <v>102.85</v>
      </c>
    </row>
    <row r="1555" spans="1:5" ht="81" x14ac:dyDescent="0.2">
      <c r="A1555" s="367" t="s">
        <v>20724</v>
      </c>
      <c r="B1555" s="368" t="s">
        <v>20725</v>
      </c>
      <c r="C1555" s="367" t="s">
        <v>231</v>
      </c>
      <c r="D1555" s="367" t="s">
        <v>17613</v>
      </c>
      <c r="E1555" s="369">
        <v>1471.68</v>
      </c>
    </row>
    <row r="1556" spans="1:5" ht="45" x14ac:dyDescent="0.2">
      <c r="A1556" s="367" t="s">
        <v>20726</v>
      </c>
      <c r="B1556" s="368" t="s">
        <v>20727</v>
      </c>
      <c r="C1556" s="367" t="s">
        <v>265</v>
      </c>
      <c r="D1556" s="367" t="s">
        <v>17613</v>
      </c>
      <c r="E1556" s="369">
        <v>6.97</v>
      </c>
    </row>
    <row r="1557" spans="1:5" ht="36" x14ac:dyDescent="0.2">
      <c r="A1557" s="367" t="s">
        <v>20728</v>
      </c>
      <c r="B1557" s="368" t="s">
        <v>20729</v>
      </c>
      <c r="C1557" s="367" t="s">
        <v>265</v>
      </c>
      <c r="D1557" s="367" t="s">
        <v>17613</v>
      </c>
      <c r="E1557" s="369">
        <v>7.23</v>
      </c>
    </row>
    <row r="1558" spans="1:5" ht="18" x14ac:dyDescent="0.2">
      <c r="A1558" s="367" t="s">
        <v>20730</v>
      </c>
      <c r="B1558" s="368" t="s">
        <v>20731</v>
      </c>
      <c r="C1558" s="367" t="s">
        <v>231</v>
      </c>
      <c r="D1558" s="367" t="s">
        <v>17613</v>
      </c>
      <c r="E1558" s="369">
        <v>1.56</v>
      </c>
    </row>
    <row r="1559" spans="1:5" ht="18" x14ac:dyDescent="0.2">
      <c r="A1559" s="367" t="s">
        <v>20732</v>
      </c>
      <c r="B1559" s="368" t="s">
        <v>20733</v>
      </c>
      <c r="C1559" s="367" t="s">
        <v>231</v>
      </c>
      <c r="D1559" s="367" t="s">
        <v>17613</v>
      </c>
      <c r="E1559" s="369">
        <v>0.8</v>
      </c>
    </row>
    <row r="1560" spans="1:5" ht="45" x14ac:dyDescent="0.2">
      <c r="A1560" s="367" t="s">
        <v>20734</v>
      </c>
      <c r="B1560" s="368" t="s">
        <v>20735</v>
      </c>
      <c r="C1560" s="367" t="s">
        <v>20736</v>
      </c>
      <c r="D1560" s="367" t="s">
        <v>17613</v>
      </c>
      <c r="E1560" s="369">
        <v>105</v>
      </c>
    </row>
    <row r="1561" spans="1:5" ht="45" x14ac:dyDescent="0.2">
      <c r="A1561" s="367" t="s">
        <v>20737</v>
      </c>
      <c r="B1561" s="368" t="s">
        <v>20738</v>
      </c>
      <c r="C1561" s="367" t="s">
        <v>17831</v>
      </c>
      <c r="D1561" s="367" t="s">
        <v>17613</v>
      </c>
      <c r="E1561" s="369">
        <v>2.91</v>
      </c>
    </row>
    <row r="1562" spans="1:5" ht="36" x14ac:dyDescent="0.2">
      <c r="A1562" s="367" t="s">
        <v>20739</v>
      </c>
      <c r="B1562" s="368" t="s">
        <v>20740</v>
      </c>
      <c r="C1562" s="367" t="s">
        <v>231</v>
      </c>
      <c r="D1562" s="367" t="s">
        <v>17613</v>
      </c>
      <c r="E1562" s="369">
        <v>38.44</v>
      </c>
    </row>
    <row r="1563" spans="1:5" ht="54" x14ac:dyDescent="0.2">
      <c r="A1563" s="367" t="s">
        <v>20741</v>
      </c>
      <c r="B1563" s="368" t="s">
        <v>20742</v>
      </c>
      <c r="C1563" s="367" t="s">
        <v>231</v>
      </c>
      <c r="D1563" s="367" t="s">
        <v>17613</v>
      </c>
      <c r="E1563" s="369">
        <v>355.92</v>
      </c>
    </row>
    <row r="1564" spans="1:5" ht="45" x14ac:dyDescent="0.2">
      <c r="A1564" s="367" t="s">
        <v>20743</v>
      </c>
      <c r="B1564" s="368" t="s">
        <v>20744</v>
      </c>
      <c r="C1564" s="367" t="s">
        <v>231</v>
      </c>
      <c r="D1564" s="367" t="s">
        <v>17613</v>
      </c>
      <c r="E1564" s="369">
        <v>155</v>
      </c>
    </row>
    <row r="1565" spans="1:5" ht="108" x14ac:dyDescent="0.2">
      <c r="A1565" s="367" t="s">
        <v>20745</v>
      </c>
      <c r="B1565" s="368" t="s">
        <v>20746</v>
      </c>
      <c r="C1565" s="367" t="s">
        <v>231</v>
      </c>
      <c r="D1565" s="367" t="s">
        <v>17613</v>
      </c>
      <c r="E1565" s="369">
        <v>39.9</v>
      </c>
    </row>
    <row r="1566" spans="1:5" ht="126" x14ac:dyDescent="0.2">
      <c r="A1566" s="367" t="s">
        <v>20747</v>
      </c>
      <c r="B1566" s="368" t="s">
        <v>20748</v>
      </c>
      <c r="C1566" s="367" t="s">
        <v>231</v>
      </c>
      <c r="D1566" s="367" t="s">
        <v>17613</v>
      </c>
      <c r="E1566" s="369">
        <v>60.7</v>
      </c>
    </row>
    <row r="1567" spans="1:5" ht="243" x14ac:dyDescent="0.2">
      <c r="A1567" s="367" t="s">
        <v>20749</v>
      </c>
      <c r="B1567" s="368" t="s">
        <v>20750</v>
      </c>
      <c r="C1567" s="367" t="s">
        <v>231</v>
      </c>
      <c r="D1567" s="367" t="s">
        <v>17613</v>
      </c>
      <c r="E1567" s="369">
        <v>182.15</v>
      </c>
    </row>
    <row r="1568" spans="1:5" ht="216" x14ac:dyDescent="0.2">
      <c r="A1568" s="367" t="s">
        <v>20751</v>
      </c>
      <c r="B1568" s="368" t="s">
        <v>20752</v>
      </c>
      <c r="C1568" s="367" t="s">
        <v>231</v>
      </c>
      <c r="D1568" s="367" t="s">
        <v>17613</v>
      </c>
      <c r="E1568" s="369">
        <v>52</v>
      </c>
    </row>
    <row r="1569" spans="1:5" ht="135" x14ac:dyDescent="0.2">
      <c r="A1569" s="367" t="s">
        <v>20753</v>
      </c>
      <c r="B1569" s="368" t="s">
        <v>20754</v>
      </c>
      <c r="C1569" s="367" t="s">
        <v>231</v>
      </c>
      <c r="D1569" s="367" t="s">
        <v>17613</v>
      </c>
      <c r="E1569" s="369">
        <v>670</v>
      </c>
    </row>
    <row r="1570" spans="1:5" ht="108" x14ac:dyDescent="0.2">
      <c r="A1570" s="367" t="s">
        <v>20755</v>
      </c>
      <c r="B1570" s="368" t="s">
        <v>20756</v>
      </c>
      <c r="C1570" s="367" t="s">
        <v>231</v>
      </c>
      <c r="D1570" s="367" t="s">
        <v>17613</v>
      </c>
      <c r="E1570" s="369">
        <v>182.5</v>
      </c>
    </row>
    <row r="1571" spans="1:5" ht="162" x14ac:dyDescent="0.2">
      <c r="A1571" s="367" t="s">
        <v>20757</v>
      </c>
      <c r="B1571" s="368" t="s">
        <v>20758</v>
      </c>
      <c r="C1571" s="367" t="s">
        <v>231</v>
      </c>
      <c r="D1571" s="367" t="s">
        <v>17613</v>
      </c>
      <c r="E1571" s="369">
        <v>109.64</v>
      </c>
    </row>
    <row r="1572" spans="1:5" ht="99" x14ac:dyDescent="0.2">
      <c r="A1572" s="367" t="s">
        <v>20759</v>
      </c>
      <c r="B1572" s="368" t="s">
        <v>20760</v>
      </c>
      <c r="C1572" s="367" t="s">
        <v>231</v>
      </c>
      <c r="D1572" s="367" t="s">
        <v>17613</v>
      </c>
      <c r="E1572" s="369">
        <v>44.94</v>
      </c>
    </row>
    <row r="1573" spans="1:5" ht="135" x14ac:dyDescent="0.2">
      <c r="A1573" s="367" t="s">
        <v>20761</v>
      </c>
      <c r="B1573" s="368" t="s">
        <v>20762</v>
      </c>
      <c r="C1573" s="367" t="s">
        <v>231</v>
      </c>
      <c r="D1573" s="367" t="s">
        <v>17613</v>
      </c>
      <c r="E1573" s="369">
        <v>128.11000000000001</v>
      </c>
    </row>
    <row r="1574" spans="1:5" ht="90" x14ac:dyDescent="0.2">
      <c r="A1574" s="367" t="s">
        <v>20763</v>
      </c>
      <c r="B1574" s="368" t="s">
        <v>20764</v>
      </c>
      <c r="C1574" s="367" t="s">
        <v>231</v>
      </c>
      <c r="D1574" s="367" t="s">
        <v>17613</v>
      </c>
      <c r="E1574" s="369">
        <v>51.29</v>
      </c>
    </row>
    <row r="1575" spans="1:5" ht="243" x14ac:dyDescent="0.2">
      <c r="A1575" s="367" t="s">
        <v>20765</v>
      </c>
      <c r="B1575" s="368" t="s">
        <v>20766</v>
      </c>
      <c r="C1575" s="367" t="s">
        <v>231</v>
      </c>
      <c r="D1575" s="367" t="s">
        <v>17613</v>
      </c>
      <c r="E1575" s="369">
        <v>225.12</v>
      </c>
    </row>
    <row r="1576" spans="1:5" ht="153" x14ac:dyDescent="0.2">
      <c r="A1576" s="367" t="s">
        <v>20767</v>
      </c>
      <c r="B1576" s="368" t="s">
        <v>20768</v>
      </c>
      <c r="C1576" s="367" t="s">
        <v>231</v>
      </c>
      <c r="D1576" s="367" t="s">
        <v>17613</v>
      </c>
      <c r="E1576" s="369">
        <v>134.61000000000001</v>
      </c>
    </row>
    <row r="1577" spans="1:5" ht="189" x14ac:dyDescent="0.2">
      <c r="A1577" s="367" t="s">
        <v>20769</v>
      </c>
      <c r="B1577" s="368" t="s">
        <v>20770</v>
      </c>
      <c r="C1577" s="367" t="s">
        <v>231</v>
      </c>
      <c r="D1577" s="367" t="s">
        <v>17613</v>
      </c>
      <c r="E1577" s="369">
        <v>174.77</v>
      </c>
    </row>
    <row r="1578" spans="1:5" ht="171" x14ac:dyDescent="0.2">
      <c r="A1578" s="367" t="s">
        <v>20771</v>
      </c>
      <c r="B1578" s="368" t="s">
        <v>20772</v>
      </c>
      <c r="C1578" s="367" t="s">
        <v>231</v>
      </c>
      <c r="D1578" s="367" t="s">
        <v>17613</v>
      </c>
      <c r="E1578" s="369">
        <v>584.80999999999995</v>
      </c>
    </row>
    <row r="1579" spans="1:5" ht="81" x14ac:dyDescent="0.2">
      <c r="A1579" s="367" t="s">
        <v>20773</v>
      </c>
      <c r="B1579" s="368" t="s">
        <v>20774</v>
      </c>
      <c r="C1579" s="367" t="s">
        <v>231</v>
      </c>
      <c r="D1579" s="367" t="s">
        <v>17613</v>
      </c>
      <c r="E1579" s="369">
        <v>136.79</v>
      </c>
    </row>
    <row r="1580" spans="1:5" ht="63" x14ac:dyDescent="0.2">
      <c r="A1580" s="367" t="s">
        <v>20775</v>
      </c>
      <c r="B1580" s="368" t="s">
        <v>20776</v>
      </c>
      <c r="C1580" s="367" t="s">
        <v>231</v>
      </c>
      <c r="D1580" s="367" t="s">
        <v>17613</v>
      </c>
      <c r="E1580" s="369">
        <v>445.05</v>
      </c>
    </row>
    <row r="1581" spans="1:5" ht="63" x14ac:dyDescent="0.2">
      <c r="A1581" s="367" t="s">
        <v>20777</v>
      </c>
      <c r="B1581" s="368" t="s">
        <v>20778</v>
      </c>
      <c r="C1581" s="367" t="s">
        <v>231</v>
      </c>
      <c r="D1581" s="367" t="s">
        <v>17613</v>
      </c>
      <c r="E1581" s="369">
        <v>507.15</v>
      </c>
    </row>
    <row r="1582" spans="1:5" ht="108" x14ac:dyDescent="0.2">
      <c r="A1582" s="367" t="s">
        <v>20779</v>
      </c>
      <c r="B1582" s="368" t="s">
        <v>20780</v>
      </c>
      <c r="C1582" s="367" t="s">
        <v>231</v>
      </c>
      <c r="D1582" s="367" t="s">
        <v>17613</v>
      </c>
      <c r="E1582" s="369">
        <v>214.1</v>
      </c>
    </row>
    <row r="1583" spans="1:5" ht="261" x14ac:dyDescent="0.2">
      <c r="A1583" s="367" t="s">
        <v>20781</v>
      </c>
      <c r="B1583" s="368" t="s">
        <v>20782</v>
      </c>
      <c r="C1583" s="367" t="s">
        <v>231</v>
      </c>
      <c r="D1583" s="367" t="s">
        <v>17613</v>
      </c>
      <c r="E1583" s="369">
        <v>887.05</v>
      </c>
    </row>
    <row r="1584" spans="1:5" ht="279" x14ac:dyDescent="0.2">
      <c r="A1584" s="367" t="s">
        <v>20783</v>
      </c>
      <c r="B1584" s="368" t="s">
        <v>20784</v>
      </c>
      <c r="C1584" s="367" t="s">
        <v>231</v>
      </c>
      <c r="D1584" s="367" t="s">
        <v>17613</v>
      </c>
      <c r="E1584" s="369">
        <v>1167.74</v>
      </c>
    </row>
    <row r="1585" spans="1:5" ht="270" x14ac:dyDescent="0.2">
      <c r="A1585" s="367" t="s">
        <v>20785</v>
      </c>
      <c r="B1585" s="368" t="s">
        <v>20786</v>
      </c>
      <c r="C1585" s="367" t="s">
        <v>231</v>
      </c>
      <c r="D1585" s="367" t="s">
        <v>17613</v>
      </c>
      <c r="E1585" s="369">
        <v>1020.53</v>
      </c>
    </row>
    <row r="1586" spans="1:5" ht="270" x14ac:dyDescent="0.2">
      <c r="A1586" s="367" t="s">
        <v>20787</v>
      </c>
      <c r="B1586" s="368" t="s">
        <v>20788</v>
      </c>
      <c r="C1586" s="367" t="s">
        <v>231</v>
      </c>
      <c r="D1586" s="367" t="s">
        <v>17613</v>
      </c>
      <c r="E1586" s="369">
        <v>1043.93</v>
      </c>
    </row>
    <row r="1587" spans="1:5" ht="270" x14ac:dyDescent="0.2">
      <c r="A1587" s="367" t="s">
        <v>20789</v>
      </c>
      <c r="B1587" s="368" t="s">
        <v>20790</v>
      </c>
      <c r="C1587" s="367" t="s">
        <v>231</v>
      </c>
      <c r="D1587" s="367" t="s">
        <v>17613</v>
      </c>
      <c r="E1587" s="369">
        <v>1506.8</v>
      </c>
    </row>
    <row r="1588" spans="1:5" ht="270" x14ac:dyDescent="0.2">
      <c r="A1588" s="367" t="s">
        <v>20791</v>
      </c>
      <c r="B1588" s="368" t="s">
        <v>20792</v>
      </c>
      <c r="C1588" s="367" t="s">
        <v>231</v>
      </c>
      <c r="D1588" s="367" t="s">
        <v>17613</v>
      </c>
      <c r="E1588" s="369">
        <v>1018.96</v>
      </c>
    </row>
    <row r="1589" spans="1:5" ht="270" x14ac:dyDescent="0.2">
      <c r="A1589" s="367" t="s">
        <v>20793</v>
      </c>
      <c r="B1589" s="368" t="s">
        <v>20794</v>
      </c>
      <c r="C1589" s="367" t="s">
        <v>231</v>
      </c>
      <c r="D1589" s="367" t="s">
        <v>17613</v>
      </c>
      <c r="E1589" s="369">
        <v>1082.26</v>
      </c>
    </row>
    <row r="1590" spans="1:5" ht="270" x14ac:dyDescent="0.2">
      <c r="A1590" s="367" t="s">
        <v>20795</v>
      </c>
      <c r="B1590" s="368" t="s">
        <v>20796</v>
      </c>
      <c r="C1590" s="367" t="s">
        <v>231</v>
      </c>
      <c r="D1590" s="367" t="s">
        <v>17613</v>
      </c>
      <c r="E1590" s="369">
        <v>2262.12</v>
      </c>
    </row>
    <row r="1591" spans="1:5" ht="270" x14ac:dyDescent="0.2">
      <c r="A1591" s="367" t="s">
        <v>20797</v>
      </c>
      <c r="B1591" s="368" t="s">
        <v>20798</v>
      </c>
      <c r="C1591" s="367" t="s">
        <v>231</v>
      </c>
      <c r="D1591" s="367" t="s">
        <v>17613</v>
      </c>
      <c r="E1591" s="369">
        <v>2866.81</v>
      </c>
    </row>
    <row r="1592" spans="1:5" ht="409.5" x14ac:dyDescent="0.2">
      <c r="A1592" s="367" t="s">
        <v>20799</v>
      </c>
      <c r="B1592" s="368" t="s">
        <v>20800</v>
      </c>
      <c r="C1592" s="367" t="s">
        <v>231</v>
      </c>
      <c r="D1592" s="367" t="s">
        <v>17613</v>
      </c>
      <c r="E1592" s="369">
        <v>3463.12</v>
      </c>
    </row>
    <row r="1593" spans="1:5" ht="135" x14ac:dyDescent="0.2">
      <c r="A1593" s="367" t="s">
        <v>20801</v>
      </c>
      <c r="B1593" s="368" t="s">
        <v>20802</v>
      </c>
      <c r="C1593" s="367" t="s">
        <v>231</v>
      </c>
      <c r="D1593" s="367" t="s">
        <v>17613</v>
      </c>
      <c r="E1593" s="369">
        <v>376.3</v>
      </c>
    </row>
    <row r="1594" spans="1:5" ht="90" x14ac:dyDescent="0.2">
      <c r="A1594" s="367" t="s">
        <v>20803</v>
      </c>
      <c r="B1594" s="368" t="s">
        <v>20804</v>
      </c>
      <c r="C1594" s="367" t="s">
        <v>231</v>
      </c>
      <c r="D1594" s="367" t="s">
        <v>17613</v>
      </c>
      <c r="E1594" s="369">
        <v>1.22</v>
      </c>
    </row>
    <row r="1595" spans="1:5" ht="90" x14ac:dyDescent="0.2">
      <c r="A1595" s="367" t="s">
        <v>20805</v>
      </c>
      <c r="B1595" s="368" t="s">
        <v>20806</v>
      </c>
      <c r="C1595" s="367" t="s">
        <v>231</v>
      </c>
      <c r="D1595" s="367" t="s">
        <v>17613</v>
      </c>
      <c r="E1595" s="369">
        <v>3.57</v>
      </c>
    </row>
    <row r="1596" spans="1:5" ht="90" x14ac:dyDescent="0.2">
      <c r="A1596" s="367" t="s">
        <v>20807</v>
      </c>
      <c r="B1596" s="368" t="s">
        <v>20808</v>
      </c>
      <c r="C1596" s="367" t="s">
        <v>231</v>
      </c>
      <c r="D1596" s="367" t="s">
        <v>17613</v>
      </c>
      <c r="E1596" s="369">
        <v>1.66</v>
      </c>
    </row>
    <row r="1597" spans="1:5" ht="90" x14ac:dyDescent="0.2">
      <c r="A1597" s="367" t="s">
        <v>20809</v>
      </c>
      <c r="B1597" s="368" t="s">
        <v>20810</v>
      </c>
      <c r="C1597" s="367" t="s">
        <v>231</v>
      </c>
      <c r="D1597" s="367" t="s">
        <v>17613</v>
      </c>
      <c r="E1597" s="369">
        <v>13.88</v>
      </c>
    </row>
    <row r="1598" spans="1:5" ht="90" x14ac:dyDescent="0.2">
      <c r="A1598" s="367" t="s">
        <v>20811</v>
      </c>
      <c r="B1598" s="368" t="s">
        <v>20812</v>
      </c>
      <c r="C1598" s="367" t="s">
        <v>231</v>
      </c>
      <c r="D1598" s="367" t="s">
        <v>17613</v>
      </c>
      <c r="E1598" s="369">
        <v>8.31</v>
      </c>
    </row>
    <row r="1599" spans="1:5" ht="90" x14ac:dyDescent="0.2">
      <c r="A1599" s="367" t="s">
        <v>20813</v>
      </c>
      <c r="B1599" s="368" t="s">
        <v>20814</v>
      </c>
      <c r="C1599" s="367" t="s">
        <v>231</v>
      </c>
      <c r="D1599" s="367" t="s">
        <v>17613</v>
      </c>
      <c r="E1599" s="369">
        <v>11.81</v>
      </c>
    </row>
    <row r="1600" spans="1:5" ht="90" x14ac:dyDescent="0.2">
      <c r="A1600" s="367" t="s">
        <v>20815</v>
      </c>
      <c r="B1600" s="368" t="s">
        <v>20816</v>
      </c>
      <c r="C1600" s="367" t="s">
        <v>231</v>
      </c>
      <c r="D1600" s="367" t="s">
        <v>17613</v>
      </c>
      <c r="E1600" s="369">
        <v>15.98</v>
      </c>
    </row>
    <row r="1601" spans="1:5" ht="99" x14ac:dyDescent="0.2">
      <c r="A1601" s="367" t="s">
        <v>20817</v>
      </c>
      <c r="B1601" s="368" t="s">
        <v>20818</v>
      </c>
      <c r="C1601" s="367" t="s">
        <v>231</v>
      </c>
      <c r="D1601" s="367" t="s">
        <v>17613</v>
      </c>
      <c r="E1601" s="369">
        <v>21.38</v>
      </c>
    </row>
    <row r="1602" spans="1:5" ht="90" x14ac:dyDescent="0.2">
      <c r="A1602" s="367" t="s">
        <v>20819</v>
      </c>
      <c r="B1602" s="368" t="s">
        <v>20820</v>
      </c>
      <c r="C1602" s="367" t="s">
        <v>231</v>
      </c>
      <c r="D1602" s="367" t="s">
        <v>17613</v>
      </c>
      <c r="E1602" s="369">
        <v>32.31</v>
      </c>
    </row>
    <row r="1603" spans="1:5" ht="36" x14ac:dyDescent="0.2">
      <c r="A1603" s="367" t="s">
        <v>20821</v>
      </c>
      <c r="B1603" s="368" t="s">
        <v>20822</v>
      </c>
      <c r="C1603" s="367" t="s">
        <v>231</v>
      </c>
      <c r="D1603" s="367" t="s">
        <v>17613</v>
      </c>
      <c r="E1603" s="369">
        <v>51.96</v>
      </c>
    </row>
    <row r="1604" spans="1:5" ht="135" x14ac:dyDescent="0.2">
      <c r="A1604" s="367" t="s">
        <v>20823</v>
      </c>
      <c r="B1604" s="368" t="s">
        <v>20824</v>
      </c>
      <c r="C1604" s="367" t="s">
        <v>231</v>
      </c>
      <c r="D1604" s="367" t="s">
        <v>17613</v>
      </c>
      <c r="E1604" s="369">
        <v>47.95</v>
      </c>
    </row>
    <row r="1605" spans="1:5" ht="135" x14ac:dyDescent="0.2">
      <c r="A1605" s="367" t="s">
        <v>20825</v>
      </c>
      <c r="B1605" s="368" t="s">
        <v>20826</v>
      </c>
      <c r="C1605" s="367" t="s">
        <v>231</v>
      </c>
      <c r="D1605" s="367" t="s">
        <v>17613</v>
      </c>
      <c r="E1605" s="369">
        <v>73.930000000000007</v>
      </c>
    </row>
    <row r="1606" spans="1:5" ht="135" x14ac:dyDescent="0.2">
      <c r="A1606" s="367" t="s">
        <v>20827</v>
      </c>
      <c r="B1606" s="368" t="s">
        <v>20828</v>
      </c>
      <c r="C1606" s="367" t="s">
        <v>231</v>
      </c>
      <c r="D1606" s="367" t="s">
        <v>17613</v>
      </c>
      <c r="E1606" s="369">
        <v>193.67</v>
      </c>
    </row>
    <row r="1607" spans="1:5" ht="135" x14ac:dyDescent="0.2">
      <c r="A1607" s="367" t="s">
        <v>20829</v>
      </c>
      <c r="B1607" s="368" t="s">
        <v>20830</v>
      </c>
      <c r="C1607" s="367" t="s">
        <v>231</v>
      </c>
      <c r="D1607" s="367" t="s">
        <v>17613</v>
      </c>
      <c r="E1607" s="369">
        <v>296.77</v>
      </c>
    </row>
    <row r="1608" spans="1:5" ht="135" x14ac:dyDescent="0.2">
      <c r="A1608" s="367" t="s">
        <v>20831</v>
      </c>
      <c r="B1608" s="368" t="s">
        <v>20832</v>
      </c>
      <c r="C1608" s="367" t="s">
        <v>231</v>
      </c>
      <c r="D1608" s="367" t="s">
        <v>17613</v>
      </c>
      <c r="E1608" s="369">
        <v>393.31</v>
      </c>
    </row>
    <row r="1609" spans="1:5" ht="117" x14ac:dyDescent="0.2">
      <c r="A1609" s="367" t="s">
        <v>20833</v>
      </c>
      <c r="B1609" s="368" t="s">
        <v>20834</v>
      </c>
      <c r="C1609" s="367" t="s">
        <v>231</v>
      </c>
      <c r="D1609" s="367" t="s">
        <v>17613</v>
      </c>
      <c r="E1609" s="369">
        <v>15.87</v>
      </c>
    </row>
    <row r="1610" spans="1:5" ht="117" x14ac:dyDescent="0.2">
      <c r="A1610" s="367" t="s">
        <v>20835</v>
      </c>
      <c r="B1610" s="368" t="s">
        <v>20836</v>
      </c>
      <c r="C1610" s="367" t="s">
        <v>231</v>
      </c>
      <c r="D1610" s="367" t="s">
        <v>17613</v>
      </c>
      <c r="E1610" s="369">
        <v>38.11</v>
      </c>
    </row>
    <row r="1611" spans="1:5" ht="117" x14ac:dyDescent="0.2">
      <c r="A1611" s="367" t="s">
        <v>20837</v>
      </c>
      <c r="B1611" s="368" t="s">
        <v>20838</v>
      </c>
      <c r="C1611" s="367" t="s">
        <v>231</v>
      </c>
      <c r="D1611" s="367" t="s">
        <v>17613</v>
      </c>
      <c r="E1611" s="369">
        <v>95.63</v>
      </c>
    </row>
    <row r="1612" spans="1:5" ht="117" x14ac:dyDescent="0.2">
      <c r="A1612" s="367" t="s">
        <v>20839</v>
      </c>
      <c r="B1612" s="368" t="s">
        <v>20840</v>
      </c>
      <c r="C1612" s="367" t="s">
        <v>231</v>
      </c>
      <c r="D1612" s="367" t="s">
        <v>17613</v>
      </c>
      <c r="E1612" s="369">
        <v>105.28</v>
      </c>
    </row>
    <row r="1613" spans="1:5" ht="117" x14ac:dyDescent="0.2">
      <c r="A1613" s="367" t="s">
        <v>20841</v>
      </c>
      <c r="B1613" s="368" t="s">
        <v>20842</v>
      </c>
      <c r="C1613" s="367" t="s">
        <v>231</v>
      </c>
      <c r="D1613" s="367" t="s">
        <v>17613</v>
      </c>
      <c r="E1613" s="369">
        <v>196.74</v>
      </c>
    </row>
    <row r="1614" spans="1:5" ht="81" x14ac:dyDescent="0.2">
      <c r="A1614" s="367" t="s">
        <v>20843</v>
      </c>
      <c r="B1614" s="368" t="s">
        <v>20844</v>
      </c>
      <c r="C1614" s="367" t="s">
        <v>231</v>
      </c>
      <c r="D1614" s="367" t="s">
        <v>17613</v>
      </c>
      <c r="E1614" s="369">
        <v>8.5299999999999994</v>
      </c>
    </row>
    <row r="1615" spans="1:5" ht="81" x14ac:dyDescent="0.2">
      <c r="A1615" s="367" t="s">
        <v>20845</v>
      </c>
      <c r="B1615" s="368" t="s">
        <v>20846</v>
      </c>
      <c r="C1615" s="367" t="s">
        <v>231</v>
      </c>
      <c r="D1615" s="367" t="s">
        <v>17613</v>
      </c>
      <c r="E1615" s="369">
        <v>12.32</v>
      </c>
    </row>
    <row r="1616" spans="1:5" ht="81" x14ac:dyDescent="0.2">
      <c r="A1616" s="367" t="s">
        <v>20847</v>
      </c>
      <c r="B1616" s="368" t="s">
        <v>20848</v>
      </c>
      <c r="C1616" s="367" t="s">
        <v>231</v>
      </c>
      <c r="D1616" s="367" t="s">
        <v>17613</v>
      </c>
      <c r="E1616" s="369">
        <v>47.05</v>
      </c>
    </row>
    <row r="1617" spans="1:5" ht="81" x14ac:dyDescent="0.2">
      <c r="A1617" s="367" t="s">
        <v>20849</v>
      </c>
      <c r="B1617" s="368" t="s">
        <v>20850</v>
      </c>
      <c r="C1617" s="367" t="s">
        <v>231</v>
      </c>
      <c r="D1617" s="367" t="s">
        <v>17613</v>
      </c>
      <c r="E1617" s="369">
        <v>56.1</v>
      </c>
    </row>
    <row r="1618" spans="1:5" ht="45" x14ac:dyDescent="0.2">
      <c r="A1618" s="367" t="s">
        <v>20851</v>
      </c>
      <c r="B1618" s="368" t="s">
        <v>20852</v>
      </c>
      <c r="C1618" s="367" t="s">
        <v>231</v>
      </c>
      <c r="D1618" s="367" t="s">
        <v>17613</v>
      </c>
      <c r="E1618" s="369">
        <v>124.85</v>
      </c>
    </row>
    <row r="1619" spans="1:5" ht="63" x14ac:dyDescent="0.2">
      <c r="A1619" s="367" t="s">
        <v>20853</v>
      </c>
      <c r="B1619" s="368" t="s">
        <v>20854</v>
      </c>
      <c r="C1619" s="367" t="s">
        <v>231</v>
      </c>
      <c r="D1619" s="367" t="s">
        <v>17613</v>
      </c>
      <c r="E1619" s="369">
        <v>14.24</v>
      </c>
    </row>
    <row r="1620" spans="1:5" ht="63" x14ac:dyDescent="0.2">
      <c r="A1620" s="367" t="s">
        <v>20855</v>
      </c>
      <c r="B1620" s="368" t="s">
        <v>20856</v>
      </c>
      <c r="C1620" s="367" t="s">
        <v>231</v>
      </c>
      <c r="D1620" s="367" t="s">
        <v>17613</v>
      </c>
      <c r="E1620" s="369">
        <v>22.29</v>
      </c>
    </row>
    <row r="1621" spans="1:5" ht="99" x14ac:dyDescent="0.2">
      <c r="A1621" s="367" t="s">
        <v>20857</v>
      </c>
      <c r="B1621" s="368" t="s">
        <v>20858</v>
      </c>
      <c r="C1621" s="367" t="s">
        <v>231</v>
      </c>
      <c r="D1621" s="367" t="s">
        <v>17613</v>
      </c>
      <c r="E1621" s="369">
        <v>352.49</v>
      </c>
    </row>
    <row r="1622" spans="1:5" ht="99" x14ac:dyDescent="0.2">
      <c r="A1622" s="367" t="s">
        <v>20859</v>
      </c>
      <c r="B1622" s="368" t="s">
        <v>20860</v>
      </c>
      <c r="C1622" s="367" t="s">
        <v>231</v>
      </c>
      <c r="D1622" s="367" t="s">
        <v>17613</v>
      </c>
      <c r="E1622" s="369">
        <v>462.47</v>
      </c>
    </row>
    <row r="1623" spans="1:5" ht="99" x14ac:dyDescent="0.2">
      <c r="A1623" s="367" t="s">
        <v>20861</v>
      </c>
      <c r="B1623" s="368" t="s">
        <v>20862</v>
      </c>
      <c r="C1623" s="367" t="s">
        <v>231</v>
      </c>
      <c r="D1623" s="367" t="s">
        <v>17613</v>
      </c>
      <c r="E1623" s="369">
        <v>637.15</v>
      </c>
    </row>
    <row r="1624" spans="1:5" ht="90" x14ac:dyDescent="0.2">
      <c r="A1624" s="367" t="s">
        <v>20863</v>
      </c>
      <c r="B1624" s="368" t="s">
        <v>20864</v>
      </c>
      <c r="C1624" s="367" t="s">
        <v>231</v>
      </c>
      <c r="D1624" s="367" t="s">
        <v>17613</v>
      </c>
      <c r="E1624" s="369">
        <v>1.1499999999999999</v>
      </c>
    </row>
    <row r="1625" spans="1:5" ht="90" x14ac:dyDescent="0.2">
      <c r="A1625" s="367" t="s">
        <v>20865</v>
      </c>
      <c r="B1625" s="368" t="s">
        <v>20866</v>
      </c>
      <c r="C1625" s="367" t="s">
        <v>231</v>
      </c>
      <c r="D1625" s="367" t="s">
        <v>17613</v>
      </c>
      <c r="E1625" s="369">
        <v>0.66</v>
      </c>
    </row>
    <row r="1626" spans="1:5" ht="90" x14ac:dyDescent="0.2">
      <c r="A1626" s="367" t="s">
        <v>20867</v>
      </c>
      <c r="B1626" s="368" t="s">
        <v>20868</v>
      </c>
      <c r="C1626" s="367" t="s">
        <v>231</v>
      </c>
      <c r="D1626" s="367" t="s">
        <v>17613</v>
      </c>
      <c r="E1626" s="369">
        <v>1.64</v>
      </c>
    </row>
    <row r="1627" spans="1:5" ht="99" x14ac:dyDescent="0.2">
      <c r="A1627" s="367" t="s">
        <v>20869</v>
      </c>
      <c r="B1627" s="368" t="s">
        <v>20870</v>
      </c>
      <c r="C1627" s="367" t="s">
        <v>231</v>
      </c>
      <c r="D1627" s="367" t="s">
        <v>17613</v>
      </c>
      <c r="E1627" s="369">
        <v>1.1499999999999999</v>
      </c>
    </row>
    <row r="1628" spans="1:5" ht="99" x14ac:dyDescent="0.2">
      <c r="A1628" s="367" t="s">
        <v>20871</v>
      </c>
      <c r="B1628" s="368" t="s">
        <v>20872</v>
      </c>
      <c r="C1628" s="367" t="s">
        <v>231</v>
      </c>
      <c r="D1628" s="367" t="s">
        <v>17613</v>
      </c>
      <c r="E1628" s="369">
        <v>3.65</v>
      </c>
    </row>
    <row r="1629" spans="1:5" ht="90" x14ac:dyDescent="0.2">
      <c r="A1629" s="367" t="s">
        <v>20873</v>
      </c>
      <c r="B1629" s="368" t="s">
        <v>20874</v>
      </c>
      <c r="C1629" s="367" t="s">
        <v>231</v>
      </c>
      <c r="D1629" s="367" t="s">
        <v>17613</v>
      </c>
      <c r="E1629" s="369">
        <v>9.1999999999999993</v>
      </c>
    </row>
    <row r="1630" spans="1:5" ht="99" x14ac:dyDescent="0.2">
      <c r="A1630" s="367" t="s">
        <v>20875</v>
      </c>
      <c r="B1630" s="368" t="s">
        <v>20876</v>
      </c>
      <c r="C1630" s="367" t="s">
        <v>231</v>
      </c>
      <c r="D1630" s="367" t="s">
        <v>17613</v>
      </c>
      <c r="E1630" s="369">
        <v>14.56</v>
      </c>
    </row>
    <row r="1631" spans="1:5" ht="90" x14ac:dyDescent="0.2">
      <c r="A1631" s="367" t="s">
        <v>20877</v>
      </c>
      <c r="B1631" s="368" t="s">
        <v>20878</v>
      </c>
      <c r="C1631" s="367" t="s">
        <v>231</v>
      </c>
      <c r="D1631" s="367" t="s">
        <v>17613</v>
      </c>
      <c r="E1631" s="369">
        <v>9.0500000000000007</v>
      </c>
    </row>
    <row r="1632" spans="1:5" ht="90" x14ac:dyDescent="0.2">
      <c r="A1632" s="367" t="s">
        <v>20879</v>
      </c>
      <c r="B1632" s="368" t="s">
        <v>20880</v>
      </c>
      <c r="C1632" s="367" t="s">
        <v>231</v>
      </c>
      <c r="D1632" s="367" t="s">
        <v>17613</v>
      </c>
      <c r="E1632" s="369">
        <v>46.66</v>
      </c>
    </row>
    <row r="1633" spans="1:5" ht="90" x14ac:dyDescent="0.2">
      <c r="A1633" s="367" t="s">
        <v>20881</v>
      </c>
      <c r="B1633" s="368" t="s">
        <v>20882</v>
      </c>
      <c r="C1633" s="367" t="s">
        <v>231</v>
      </c>
      <c r="D1633" s="367" t="s">
        <v>17613</v>
      </c>
      <c r="E1633" s="369">
        <v>1.1100000000000001</v>
      </c>
    </row>
    <row r="1634" spans="1:5" ht="90" x14ac:dyDescent="0.2">
      <c r="A1634" s="367" t="s">
        <v>20883</v>
      </c>
      <c r="B1634" s="368" t="s">
        <v>20884</v>
      </c>
      <c r="C1634" s="367" t="s">
        <v>231</v>
      </c>
      <c r="D1634" s="367" t="s">
        <v>17613</v>
      </c>
      <c r="E1634" s="369">
        <v>2.2000000000000002</v>
      </c>
    </row>
    <row r="1635" spans="1:5" ht="90" x14ac:dyDescent="0.2">
      <c r="A1635" s="367" t="s">
        <v>20885</v>
      </c>
      <c r="B1635" s="368" t="s">
        <v>20886</v>
      </c>
      <c r="C1635" s="367" t="s">
        <v>231</v>
      </c>
      <c r="D1635" s="367" t="s">
        <v>17613</v>
      </c>
      <c r="E1635" s="369">
        <v>4</v>
      </c>
    </row>
    <row r="1636" spans="1:5" ht="99" x14ac:dyDescent="0.2">
      <c r="A1636" s="367" t="s">
        <v>20887</v>
      </c>
      <c r="B1636" s="368" t="s">
        <v>20888</v>
      </c>
      <c r="C1636" s="367" t="s">
        <v>231</v>
      </c>
      <c r="D1636" s="367" t="s">
        <v>17613</v>
      </c>
      <c r="E1636" s="369">
        <v>6</v>
      </c>
    </row>
    <row r="1637" spans="1:5" ht="99" x14ac:dyDescent="0.2">
      <c r="A1637" s="367" t="s">
        <v>20889</v>
      </c>
      <c r="B1637" s="368" t="s">
        <v>20890</v>
      </c>
      <c r="C1637" s="367" t="s">
        <v>231</v>
      </c>
      <c r="D1637" s="367" t="s">
        <v>17613</v>
      </c>
      <c r="E1637" s="369">
        <v>7.27</v>
      </c>
    </row>
    <row r="1638" spans="1:5" ht="90" x14ac:dyDescent="0.2">
      <c r="A1638" s="367" t="s">
        <v>20891</v>
      </c>
      <c r="B1638" s="368" t="s">
        <v>20892</v>
      </c>
      <c r="C1638" s="367" t="s">
        <v>231</v>
      </c>
      <c r="D1638" s="367" t="s">
        <v>17613</v>
      </c>
      <c r="E1638" s="369">
        <v>11.88</v>
      </c>
    </row>
    <row r="1639" spans="1:5" ht="99" x14ac:dyDescent="0.2">
      <c r="A1639" s="367" t="s">
        <v>20893</v>
      </c>
      <c r="B1639" s="368" t="s">
        <v>20894</v>
      </c>
      <c r="C1639" s="367" t="s">
        <v>231</v>
      </c>
      <c r="D1639" s="367" t="s">
        <v>17613</v>
      </c>
      <c r="E1639" s="369">
        <v>29.69</v>
      </c>
    </row>
    <row r="1640" spans="1:5" ht="90" x14ac:dyDescent="0.2">
      <c r="A1640" s="367" t="s">
        <v>20895</v>
      </c>
      <c r="B1640" s="368" t="s">
        <v>20896</v>
      </c>
      <c r="C1640" s="367" t="s">
        <v>231</v>
      </c>
      <c r="D1640" s="367" t="s">
        <v>17613</v>
      </c>
      <c r="E1640" s="369">
        <v>57.03</v>
      </c>
    </row>
    <row r="1641" spans="1:5" ht="90" x14ac:dyDescent="0.2">
      <c r="A1641" s="367" t="s">
        <v>20897</v>
      </c>
      <c r="B1641" s="368" t="s">
        <v>20898</v>
      </c>
      <c r="C1641" s="367" t="s">
        <v>231</v>
      </c>
      <c r="D1641" s="367" t="s">
        <v>17613</v>
      </c>
      <c r="E1641" s="369">
        <v>61.66</v>
      </c>
    </row>
    <row r="1642" spans="1:5" ht="54" x14ac:dyDescent="0.2">
      <c r="A1642" s="367" t="s">
        <v>20899</v>
      </c>
      <c r="B1642" s="368" t="s">
        <v>20900</v>
      </c>
      <c r="C1642" s="367" t="s">
        <v>231</v>
      </c>
      <c r="D1642" s="367" t="s">
        <v>17613</v>
      </c>
      <c r="E1642" s="369">
        <v>11.33</v>
      </c>
    </row>
    <row r="1643" spans="1:5" ht="54" x14ac:dyDescent="0.2">
      <c r="A1643" s="367" t="s">
        <v>20901</v>
      </c>
      <c r="B1643" s="368" t="s">
        <v>20902</v>
      </c>
      <c r="C1643" s="367" t="s">
        <v>231</v>
      </c>
      <c r="D1643" s="367" t="s">
        <v>17613</v>
      </c>
      <c r="E1643" s="369">
        <v>1.42</v>
      </c>
    </row>
    <row r="1644" spans="1:5" ht="72" x14ac:dyDescent="0.2">
      <c r="A1644" s="367" t="s">
        <v>20903</v>
      </c>
      <c r="B1644" s="368" t="s">
        <v>20904</v>
      </c>
      <c r="C1644" s="367" t="s">
        <v>231</v>
      </c>
      <c r="D1644" s="367" t="s">
        <v>17613</v>
      </c>
      <c r="E1644" s="369">
        <v>3.16</v>
      </c>
    </row>
    <row r="1645" spans="1:5" ht="36" x14ac:dyDescent="0.2">
      <c r="A1645" s="367" t="s">
        <v>20905</v>
      </c>
      <c r="B1645" s="368" t="s">
        <v>20906</v>
      </c>
      <c r="C1645" s="367" t="s">
        <v>231</v>
      </c>
      <c r="D1645" s="367" t="s">
        <v>17613</v>
      </c>
      <c r="E1645" s="369">
        <v>1.22</v>
      </c>
    </row>
    <row r="1646" spans="1:5" ht="72" x14ac:dyDescent="0.2">
      <c r="A1646" s="367" t="s">
        <v>20907</v>
      </c>
      <c r="B1646" s="368" t="s">
        <v>20908</v>
      </c>
      <c r="C1646" s="367" t="s">
        <v>231</v>
      </c>
      <c r="D1646" s="367" t="s">
        <v>17613</v>
      </c>
      <c r="E1646" s="369">
        <v>24.46</v>
      </c>
    </row>
    <row r="1647" spans="1:5" ht="117" x14ac:dyDescent="0.2">
      <c r="A1647" s="367" t="s">
        <v>20909</v>
      </c>
      <c r="B1647" s="368" t="s">
        <v>20910</v>
      </c>
      <c r="C1647" s="367" t="s">
        <v>231</v>
      </c>
      <c r="D1647" s="367" t="s">
        <v>17613</v>
      </c>
      <c r="E1647" s="369">
        <v>5.27</v>
      </c>
    </row>
    <row r="1648" spans="1:5" ht="117" x14ac:dyDescent="0.2">
      <c r="A1648" s="367" t="s">
        <v>20911</v>
      </c>
      <c r="B1648" s="368" t="s">
        <v>20912</v>
      </c>
      <c r="C1648" s="367" t="s">
        <v>231</v>
      </c>
      <c r="D1648" s="367" t="s">
        <v>17613</v>
      </c>
      <c r="E1648" s="369">
        <v>7.61</v>
      </c>
    </row>
    <row r="1649" spans="1:5" ht="36" x14ac:dyDescent="0.2">
      <c r="A1649" s="367" t="s">
        <v>20913</v>
      </c>
      <c r="B1649" s="368" t="s">
        <v>20914</v>
      </c>
      <c r="C1649" s="367" t="s">
        <v>231</v>
      </c>
      <c r="D1649" s="367" t="s">
        <v>17613</v>
      </c>
      <c r="E1649" s="369">
        <v>192.5</v>
      </c>
    </row>
    <row r="1650" spans="1:5" ht="81" x14ac:dyDescent="0.2">
      <c r="A1650" s="367" t="s">
        <v>20915</v>
      </c>
      <c r="B1650" s="368" t="s">
        <v>20916</v>
      </c>
      <c r="C1650" s="367" t="s">
        <v>231</v>
      </c>
      <c r="D1650" s="367" t="s">
        <v>17613</v>
      </c>
      <c r="E1650" s="369">
        <v>12.66</v>
      </c>
    </row>
    <row r="1651" spans="1:5" ht="81" x14ac:dyDescent="0.2">
      <c r="A1651" s="367" t="s">
        <v>20917</v>
      </c>
      <c r="B1651" s="368" t="s">
        <v>20918</v>
      </c>
      <c r="C1651" s="367" t="s">
        <v>231</v>
      </c>
      <c r="D1651" s="367" t="s">
        <v>17613</v>
      </c>
      <c r="E1651" s="369">
        <v>22.51</v>
      </c>
    </row>
    <row r="1652" spans="1:5" ht="81" x14ac:dyDescent="0.2">
      <c r="A1652" s="367" t="s">
        <v>20919</v>
      </c>
      <c r="B1652" s="368" t="s">
        <v>20920</v>
      </c>
      <c r="C1652" s="367" t="s">
        <v>231</v>
      </c>
      <c r="D1652" s="367" t="s">
        <v>17613</v>
      </c>
      <c r="E1652" s="369">
        <v>49.26</v>
      </c>
    </row>
    <row r="1653" spans="1:5" ht="54" x14ac:dyDescent="0.2">
      <c r="A1653" s="367" t="s">
        <v>20921</v>
      </c>
      <c r="B1653" s="368" t="s">
        <v>20922</v>
      </c>
      <c r="C1653" s="367" t="s">
        <v>18939</v>
      </c>
      <c r="D1653" s="367" t="s">
        <v>17613</v>
      </c>
      <c r="E1653" s="369">
        <v>132.04</v>
      </c>
    </row>
    <row r="1654" spans="1:5" ht="99" x14ac:dyDescent="0.2">
      <c r="A1654" s="367" t="s">
        <v>20923</v>
      </c>
      <c r="B1654" s="368" t="s">
        <v>20924</v>
      </c>
      <c r="C1654" s="367" t="s">
        <v>18939</v>
      </c>
      <c r="D1654" s="367" t="s">
        <v>17613</v>
      </c>
      <c r="E1654" s="369">
        <v>309.08999999999997</v>
      </c>
    </row>
    <row r="1655" spans="1:5" ht="117" x14ac:dyDescent="0.2">
      <c r="A1655" s="367" t="s">
        <v>20925</v>
      </c>
      <c r="B1655" s="368" t="s">
        <v>20926</v>
      </c>
      <c r="C1655" s="367" t="s">
        <v>17831</v>
      </c>
      <c r="D1655" s="367" t="s">
        <v>17613</v>
      </c>
      <c r="E1655" s="369">
        <v>353.31</v>
      </c>
    </row>
    <row r="1656" spans="1:5" ht="117" x14ac:dyDescent="0.2">
      <c r="A1656" s="367" t="s">
        <v>20927</v>
      </c>
      <c r="B1656" s="368" t="s">
        <v>20928</v>
      </c>
      <c r="C1656" s="367" t="s">
        <v>17831</v>
      </c>
      <c r="D1656" s="367" t="s">
        <v>17613</v>
      </c>
      <c r="E1656" s="369">
        <v>351.49</v>
      </c>
    </row>
    <row r="1657" spans="1:5" ht="117" x14ac:dyDescent="0.2">
      <c r="A1657" s="367" t="s">
        <v>20929</v>
      </c>
      <c r="B1657" s="368" t="s">
        <v>20930</v>
      </c>
      <c r="C1657" s="367" t="s">
        <v>265</v>
      </c>
      <c r="D1657" s="367" t="s">
        <v>17613</v>
      </c>
      <c r="E1657" s="369">
        <v>9.7100000000000009</v>
      </c>
    </row>
    <row r="1658" spans="1:5" ht="117" x14ac:dyDescent="0.2">
      <c r="A1658" s="367" t="s">
        <v>20931</v>
      </c>
      <c r="B1658" s="368" t="s">
        <v>20932</v>
      </c>
      <c r="C1658" s="367" t="s">
        <v>265</v>
      </c>
      <c r="D1658" s="367" t="s">
        <v>17613</v>
      </c>
      <c r="E1658" s="369">
        <v>12.1</v>
      </c>
    </row>
    <row r="1659" spans="1:5" ht="117" x14ac:dyDescent="0.2">
      <c r="A1659" s="367" t="s">
        <v>20933</v>
      </c>
      <c r="B1659" s="368" t="s">
        <v>20934</v>
      </c>
      <c r="C1659" s="367" t="s">
        <v>265</v>
      </c>
      <c r="D1659" s="367" t="s">
        <v>17613</v>
      </c>
      <c r="E1659" s="369">
        <v>36.299999999999997</v>
      </c>
    </row>
    <row r="1660" spans="1:5" ht="126" x14ac:dyDescent="0.2">
      <c r="A1660" s="367" t="s">
        <v>20935</v>
      </c>
      <c r="B1660" s="368" t="s">
        <v>20936</v>
      </c>
      <c r="C1660" s="367" t="s">
        <v>265</v>
      </c>
      <c r="D1660" s="367" t="s">
        <v>17613</v>
      </c>
      <c r="E1660" s="369">
        <v>57.26</v>
      </c>
    </row>
    <row r="1661" spans="1:5" ht="108" x14ac:dyDescent="0.2">
      <c r="A1661" s="367" t="s">
        <v>20937</v>
      </c>
      <c r="B1661" s="368" t="s">
        <v>20938</v>
      </c>
      <c r="C1661" s="367" t="s">
        <v>265</v>
      </c>
      <c r="D1661" s="367" t="s">
        <v>17613</v>
      </c>
      <c r="E1661" s="369">
        <v>7.73</v>
      </c>
    </row>
    <row r="1662" spans="1:5" ht="108" x14ac:dyDescent="0.2">
      <c r="A1662" s="367" t="s">
        <v>20939</v>
      </c>
      <c r="B1662" s="368" t="s">
        <v>20940</v>
      </c>
      <c r="C1662" s="367" t="s">
        <v>265</v>
      </c>
      <c r="D1662" s="367" t="s">
        <v>17613</v>
      </c>
      <c r="E1662" s="369">
        <v>35.83</v>
      </c>
    </row>
    <row r="1663" spans="1:5" ht="108" x14ac:dyDescent="0.2">
      <c r="A1663" s="367" t="s">
        <v>20941</v>
      </c>
      <c r="B1663" s="368" t="s">
        <v>20942</v>
      </c>
      <c r="C1663" s="367" t="s">
        <v>265</v>
      </c>
      <c r="D1663" s="367" t="s">
        <v>17613</v>
      </c>
      <c r="E1663" s="369">
        <v>50</v>
      </c>
    </row>
    <row r="1664" spans="1:5" ht="99" x14ac:dyDescent="0.2">
      <c r="A1664" s="367" t="s">
        <v>20943</v>
      </c>
      <c r="B1664" s="368" t="s">
        <v>20944</v>
      </c>
      <c r="C1664" s="367" t="s">
        <v>265</v>
      </c>
      <c r="D1664" s="367" t="s">
        <v>17613</v>
      </c>
      <c r="E1664" s="369">
        <v>9.31</v>
      </c>
    </row>
    <row r="1665" spans="1:5" ht="108" x14ac:dyDescent="0.2">
      <c r="A1665" s="367" t="s">
        <v>20945</v>
      </c>
      <c r="B1665" s="368" t="s">
        <v>20946</v>
      </c>
      <c r="C1665" s="367" t="s">
        <v>265</v>
      </c>
      <c r="D1665" s="367" t="s">
        <v>17613</v>
      </c>
      <c r="E1665" s="369">
        <v>28</v>
      </c>
    </row>
    <row r="1666" spans="1:5" ht="108" x14ac:dyDescent="0.2">
      <c r="A1666" s="367" t="s">
        <v>20947</v>
      </c>
      <c r="B1666" s="368" t="s">
        <v>20948</v>
      </c>
      <c r="C1666" s="367" t="s">
        <v>265</v>
      </c>
      <c r="D1666" s="367" t="s">
        <v>17613</v>
      </c>
      <c r="E1666" s="369">
        <v>7.44</v>
      </c>
    </row>
    <row r="1667" spans="1:5" ht="90" x14ac:dyDescent="0.2">
      <c r="A1667" s="367" t="s">
        <v>20949</v>
      </c>
      <c r="B1667" s="368" t="s">
        <v>20950</v>
      </c>
      <c r="C1667" s="367" t="s">
        <v>265</v>
      </c>
      <c r="D1667" s="367" t="s">
        <v>17613</v>
      </c>
      <c r="E1667" s="369">
        <v>56.4</v>
      </c>
    </row>
    <row r="1668" spans="1:5" ht="117" x14ac:dyDescent="0.2">
      <c r="A1668" s="367" t="s">
        <v>20951</v>
      </c>
      <c r="B1668" s="368" t="s">
        <v>20952</v>
      </c>
      <c r="C1668" s="367" t="s">
        <v>17713</v>
      </c>
      <c r="D1668" s="367" t="s">
        <v>17613</v>
      </c>
      <c r="E1668" s="369">
        <v>11506.88</v>
      </c>
    </row>
    <row r="1669" spans="1:5" ht="117" x14ac:dyDescent="0.2">
      <c r="A1669" s="367" t="s">
        <v>20953</v>
      </c>
      <c r="B1669" s="368" t="s">
        <v>20954</v>
      </c>
      <c r="C1669" s="367" t="s">
        <v>17831</v>
      </c>
      <c r="D1669" s="367" t="s">
        <v>17613</v>
      </c>
      <c r="E1669" s="369">
        <v>139.9</v>
      </c>
    </row>
    <row r="1670" spans="1:5" ht="126" x14ac:dyDescent="0.2">
      <c r="A1670" s="367" t="s">
        <v>20955</v>
      </c>
      <c r="B1670" s="368" t="s">
        <v>20956</v>
      </c>
      <c r="C1670" s="367" t="s">
        <v>231</v>
      </c>
      <c r="D1670" s="367" t="s">
        <v>17613</v>
      </c>
      <c r="E1670" s="369">
        <v>525</v>
      </c>
    </row>
    <row r="1671" spans="1:5" ht="90" x14ac:dyDescent="0.2">
      <c r="A1671" s="367" t="s">
        <v>20957</v>
      </c>
      <c r="B1671" s="368" t="s">
        <v>20958</v>
      </c>
      <c r="C1671" s="367" t="s">
        <v>265</v>
      </c>
      <c r="D1671" s="367" t="s">
        <v>17613</v>
      </c>
      <c r="E1671" s="369">
        <v>76.14</v>
      </c>
    </row>
    <row r="1672" spans="1:5" ht="99" x14ac:dyDescent="0.2">
      <c r="A1672" s="367" t="s">
        <v>20959</v>
      </c>
      <c r="B1672" s="368" t="s">
        <v>20960</v>
      </c>
      <c r="C1672" s="367" t="s">
        <v>17831</v>
      </c>
      <c r="D1672" s="367" t="s">
        <v>17613</v>
      </c>
      <c r="E1672" s="369">
        <v>69.83</v>
      </c>
    </row>
    <row r="1673" spans="1:5" ht="99" x14ac:dyDescent="0.2">
      <c r="A1673" s="367" t="s">
        <v>20961</v>
      </c>
      <c r="B1673" s="368" t="s">
        <v>20962</v>
      </c>
      <c r="C1673" s="367" t="s">
        <v>265</v>
      </c>
      <c r="D1673" s="367" t="s">
        <v>17613</v>
      </c>
      <c r="E1673" s="369">
        <v>3.05</v>
      </c>
    </row>
    <row r="1674" spans="1:5" ht="90" x14ac:dyDescent="0.2">
      <c r="A1674" s="367" t="s">
        <v>20963</v>
      </c>
      <c r="B1674" s="368" t="s">
        <v>20964</v>
      </c>
      <c r="C1674" s="367" t="s">
        <v>265</v>
      </c>
      <c r="D1674" s="367" t="s">
        <v>17613</v>
      </c>
      <c r="E1674" s="369">
        <v>10</v>
      </c>
    </row>
    <row r="1675" spans="1:5" ht="99" x14ac:dyDescent="0.2">
      <c r="A1675" s="367" t="s">
        <v>20965</v>
      </c>
      <c r="B1675" s="368" t="s">
        <v>20966</v>
      </c>
      <c r="C1675" s="367" t="s">
        <v>265</v>
      </c>
      <c r="D1675" s="367" t="s">
        <v>17613</v>
      </c>
      <c r="E1675" s="369">
        <v>85</v>
      </c>
    </row>
    <row r="1676" spans="1:5" ht="90" x14ac:dyDescent="0.2">
      <c r="A1676" s="367" t="s">
        <v>20967</v>
      </c>
      <c r="B1676" s="368" t="s">
        <v>20968</v>
      </c>
      <c r="C1676" s="367" t="s">
        <v>265</v>
      </c>
      <c r="D1676" s="367" t="s">
        <v>17613</v>
      </c>
      <c r="E1676" s="369">
        <v>3.5</v>
      </c>
    </row>
    <row r="1677" spans="1:5" ht="90" x14ac:dyDescent="0.2">
      <c r="A1677" s="367" t="s">
        <v>20969</v>
      </c>
      <c r="B1677" s="368" t="s">
        <v>20970</v>
      </c>
      <c r="C1677" s="367" t="s">
        <v>265</v>
      </c>
      <c r="D1677" s="367" t="s">
        <v>17613</v>
      </c>
      <c r="E1677" s="369">
        <v>3.34</v>
      </c>
    </row>
    <row r="1678" spans="1:5" ht="99" x14ac:dyDescent="0.2">
      <c r="A1678" s="367" t="s">
        <v>20971</v>
      </c>
      <c r="B1678" s="368" t="s">
        <v>20972</v>
      </c>
      <c r="C1678" s="367" t="s">
        <v>265</v>
      </c>
      <c r="D1678" s="367" t="s">
        <v>17613</v>
      </c>
      <c r="E1678" s="369">
        <v>75.900000000000006</v>
      </c>
    </row>
    <row r="1679" spans="1:5" ht="108" x14ac:dyDescent="0.2">
      <c r="A1679" s="367" t="s">
        <v>20973</v>
      </c>
      <c r="B1679" s="368" t="s">
        <v>20974</v>
      </c>
      <c r="C1679" s="367" t="s">
        <v>265</v>
      </c>
      <c r="D1679" s="367" t="s">
        <v>17613</v>
      </c>
      <c r="E1679" s="369">
        <v>39.9</v>
      </c>
    </row>
    <row r="1680" spans="1:5" ht="99" x14ac:dyDescent="0.2">
      <c r="A1680" s="367" t="s">
        <v>20975</v>
      </c>
      <c r="B1680" s="368" t="s">
        <v>20976</v>
      </c>
      <c r="C1680" s="367" t="s">
        <v>265</v>
      </c>
      <c r="D1680" s="367" t="s">
        <v>17613</v>
      </c>
      <c r="E1680" s="369">
        <v>61.15</v>
      </c>
    </row>
    <row r="1681" spans="1:5" ht="99" x14ac:dyDescent="0.2">
      <c r="A1681" s="367" t="s">
        <v>20977</v>
      </c>
      <c r="B1681" s="368" t="s">
        <v>20978</v>
      </c>
      <c r="C1681" s="367" t="s">
        <v>265</v>
      </c>
      <c r="D1681" s="367" t="s">
        <v>17613</v>
      </c>
      <c r="E1681" s="369">
        <v>2.2000000000000002</v>
      </c>
    </row>
    <row r="1682" spans="1:5" ht="108" x14ac:dyDescent="0.2">
      <c r="A1682" s="367" t="s">
        <v>20979</v>
      </c>
      <c r="B1682" s="368" t="s">
        <v>20980</v>
      </c>
      <c r="C1682" s="367" t="s">
        <v>265</v>
      </c>
      <c r="D1682" s="367" t="s">
        <v>17613</v>
      </c>
      <c r="E1682" s="369">
        <v>84.08</v>
      </c>
    </row>
    <row r="1683" spans="1:5" ht="99" x14ac:dyDescent="0.2">
      <c r="A1683" s="367" t="s">
        <v>20981</v>
      </c>
      <c r="B1683" s="368" t="s">
        <v>20982</v>
      </c>
      <c r="C1683" s="367" t="s">
        <v>265</v>
      </c>
      <c r="D1683" s="367" t="s">
        <v>17613</v>
      </c>
      <c r="E1683" s="369">
        <v>8.74</v>
      </c>
    </row>
    <row r="1684" spans="1:5" ht="90" x14ac:dyDescent="0.2">
      <c r="A1684" s="367" t="s">
        <v>20983</v>
      </c>
      <c r="B1684" s="368" t="s">
        <v>20984</v>
      </c>
      <c r="C1684" s="367" t="s">
        <v>265</v>
      </c>
      <c r="D1684" s="367" t="s">
        <v>17613</v>
      </c>
      <c r="E1684" s="369">
        <v>6.95</v>
      </c>
    </row>
    <row r="1685" spans="1:5" ht="99" x14ac:dyDescent="0.2">
      <c r="A1685" s="367" t="s">
        <v>20985</v>
      </c>
      <c r="B1685" s="368" t="s">
        <v>20986</v>
      </c>
      <c r="C1685" s="367" t="s">
        <v>265</v>
      </c>
      <c r="D1685" s="367" t="s">
        <v>17613</v>
      </c>
      <c r="E1685" s="369">
        <v>39.9</v>
      </c>
    </row>
    <row r="1686" spans="1:5" ht="99" x14ac:dyDescent="0.2">
      <c r="A1686" s="367" t="s">
        <v>20987</v>
      </c>
      <c r="B1686" s="368" t="s">
        <v>20988</v>
      </c>
      <c r="C1686" s="367" t="s">
        <v>265</v>
      </c>
      <c r="D1686" s="367" t="s">
        <v>17613</v>
      </c>
      <c r="E1686" s="369">
        <v>84.08</v>
      </c>
    </row>
    <row r="1687" spans="1:5" ht="90" x14ac:dyDescent="0.2">
      <c r="A1687" s="367" t="s">
        <v>20989</v>
      </c>
      <c r="B1687" s="368" t="s">
        <v>20990</v>
      </c>
      <c r="C1687" s="367" t="s">
        <v>265</v>
      </c>
      <c r="D1687" s="367" t="s">
        <v>17613</v>
      </c>
      <c r="E1687" s="369">
        <v>153.9</v>
      </c>
    </row>
    <row r="1688" spans="1:5" ht="99" x14ac:dyDescent="0.2">
      <c r="A1688" s="367" t="s">
        <v>20991</v>
      </c>
      <c r="B1688" s="368" t="s">
        <v>20988</v>
      </c>
      <c r="C1688" s="367" t="s">
        <v>265</v>
      </c>
      <c r="D1688" s="367" t="s">
        <v>17613</v>
      </c>
      <c r="E1688" s="369">
        <v>55.82</v>
      </c>
    </row>
    <row r="1689" spans="1:5" ht="108" x14ac:dyDescent="0.2">
      <c r="A1689" s="367" t="s">
        <v>20992</v>
      </c>
      <c r="B1689" s="368" t="s">
        <v>20993</v>
      </c>
      <c r="C1689" s="367" t="s">
        <v>265</v>
      </c>
      <c r="D1689" s="367" t="s">
        <v>17613</v>
      </c>
      <c r="E1689" s="369">
        <v>48</v>
      </c>
    </row>
    <row r="1690" spans="1:5" ht="99" x14ac:dyDescent="0.2">
      <c r="A1690" s="367" t="s">
        <v>20994</v>
      </c>
      <c r="B1690" s="368" t="s">
        <v>20995</v>
      </c>
      <c r="C1690" s="367" t="s">
        <v>265</v>
      </c>
      <c r="D1690" s="367" t="s">
        <v>17613</v>
      </c>
      <c r="E1690" s="369">
        <v>4.5</v>
      </c>
    </row>
    <row r="1691" spans="1:5" ht="90" x14ac:dyDescent="0.2">
      <c r="A1691" s="367" t="s">
        <v>20996</v>
      </c>
      <c r="B1691" s="368" t="s">
        <v>20997</v>
      </c>
      <c r="C1691" s="367" t="s">
        <v>265</v>
      </c>
      <c r="D1691" s="367" t="s">
        <v>17613</v>
      </c>
      <c r="E1691" s="369">
        <v>37.5</v>
      </c>
    </row>
    <row r="1692" spans="1:5" ht="90" x14ac:dyDescent="0.2">
      <c r="A1692" s="367" t="s">
        <v>20998</v>
      </c>
      <c r="B1692" s="368" t="s">
        <v>20999</v>
      </c>
      <c r="C1692" s="367" t="s">
        <v>265</v>
      </c>
      <c r="D1692" s="367" t="s">
        <v>17613</v>
      </c>
      <c r="E1692" s="369">
        <v>85.72</v>
      </c>
    </row>
    <row r="1693" spans="1:5" ht="108" x14ac:dyDescent="0.2">
      <c r="A1693" s="367" t="s">
        <v>21000</v>
      </c>
      <c r="B1693" s="368" t="s">
        <v>21001</v>
      </c>
      <c r="C1693" s="367" t="s">
        <v>265</v>
      </c>
      <c r="D1693" s="367" t="s">
        <v>17613</v>
      </c>
      <c r="E1693" s="369">
        <v>10.4</v>
      </c>
    </row>
    <row r="1694" spans="1:5" ht="108" x14ac:dyDescent="0.2">
      <c r="A1694" s="367" t="s">
        <v>21002</v>
      </c>
      <c r="B1694" s="368" t="s">
        <v>21003</v>
      </c>
      <c r="C1694" s="367" t="s">
        <v>265</v>
      </c>
      <c r="D1694" s="367" t="s">
        <v>17613</v>
      </c>
      <c r="E1694" s="369">
        <v>18.649999999999999</v>
      </c>
    </row>
    <row r="1695" spans="1:5" ht="117" x14ac:dyDescent="0.2">
      <c r="A1695" s="367" t="s">
        <v>21004</v>
      </c>
      <c r="B1695" s="368" t="s">
        <v>21005</v>
      </c>
      <c r="C1695" s="367" t="s">
        <v>265</v>
      </c>
      <c r="D1695" s="367" t="s">
        <v>17613</v>
      </c>
      <c r="E1695" s="369">
        <v>15</v>
      </c>
    </row>
    <row r="1696" spans="1:5" ht="81" x14ac:dyDescent="0.2">
      <c r="A1696" s="367" t="s">
        <v>21006</v>
      </c>
      <c r="B1696" s="368" t="s">
        <v>21007</v>
      </c>
      <c r="C1696" s="367" t="s">
        <v>17713</v>
      </c>
      <c r="D1696" s="367" t="s">
        <v>17613</v>
      </c>
      <c r="E1696" s="369">
        <v>7350</v>
      </c>
    </row>
    <row r="1697" spans="1:5" ht="36" x14ac:dyDescent="0.2">
      <c r="A1697" s="367" t="s">
        <v>21008</v>
      </c>
      <c r="B1697" s="368" t="s">
        <v>21009</v>
      </c>
      <c r="C1697" s="367" t="s">
        <v>231</v>
      </c>
      <c r="D1697" s="367" t="s">
        <v>17613</v>
      </c>
      <c r="E1697" s="369">
        <v>10.56</v>
      </c>
    </row>
    <row r="1698" spans="1:5" ht="81" x14ac:dyDescent="0.2">
      <c r="A1698" s="367" t="s">
        <v>21010</v>
      </c>
      <c r="B1698" s="368" t="s">
        <v>21011</v>
      </c>
      <c r="C1698" s="367" t="s">
        <v>265</v>
      </c>
      <c r="D1698" s="367" t="s">
        <v>17613</v>
      </c>
      <c r="E1698" s="369">
        <v>3.97</v>
      </c>
    </row>
    <row r="1699" spans="1:5" ht="81" x14ac:dyDescent="0.2">
      <c r="A1699" s="367" t="s">
        <v>21012</v>
      </c>
      <c r="B1699" s="368" t="s">
        <v>21013</v>
      </c>
      <c r="C1699" s="367" t="s">
        <v>265</v>
      </c>
      <c r="D1699" s="367" t="s">
        <v>17613</v>
      </c>
      <c r="E1699" s="369">
        <v>9.99</v>
      </c>
    </row>
    <row r="1700" spans="1:5" ht="72" x14ac:dyDescent="0.2">
      <c r="A1700" s="367" t="s">
        <v>21014</v>
      </c>
      <c r="B1700" s="368" t="s">
        <v>21015</v>
      </c>
      <c r="C1700" s="367" t="s">
        <v>265</v>
      </c>
      <c r="D1700" s="367" t="s">
        <v>17613</v>
      </c>
      <c r="E1700" s="369">
        <v>10.88</v>
      </c>
    </row>
    <row r="1701" spans="1:5" ht="117" x14ac:dyDescent="0.2">
      <c r="A1701" s="367" t="s">
        <v>21016</v>
      </c>
      <c r="B1701" s="368" t="s">
        <v>21017</v>
      </c>
      <c r="C1701" s="367" t="s">
        <v>265</v>
      </c>
      <c r="D1701" s="367" t="s">
        <v>17613</v>
      </c>
      <c r="E1701" s="369">
        <v>16.809999999999999</v>
      </c>
    </row>
    <row r="1702" spans="1:5" ht="117" x14ac:dyDescent="0.2">
      <c r="A1702" s="367" t="s">
        <v>21018</v>
      </c>
      <c r="B1702" s="368" t="s">
        <v>21019</v>
      </c>
      <c r="C1702" s="367" t="s">
        <v>265</v>
      </c>
      <c r="D1702" s="367" t="s">
        <v>17613</v>
      </c>
      <c r="E1702" s="369">
        <v>40</v>
      </c>
    </row>
    <row r="1703" spans="1:5" ht="117" x14ac:dyDescent="0.2">
      <c r="A1703" s="367" t="s">
        <v>21020</v>
      </c>
      <c r="B1703" s="368" t="s">
        <v>21021</v>
      </c>
      <c r="C1703" s="367" t="s">
        <v>265</v>
      </c>
      <c r="D1703" s="367" t="s">
        <v>17613</v>
      </c>
      <c r="E1703" s="369">
        <v>75</v>
      </c>
    </row>
    <row r="1704" spans="1:5" ht="117" x14ac:dyDescent="0.2">
      <c r="A1704" s="367" t="s">
        <v>21022</v>
      </c>
      <c r="B1704" s="368" t="s">
        <v>21023</v>
      </c>
      <c r="C1704" s="367" t="s">
        <v>265</v>
      </c>
      <c r="D1704" s="367" t="s">
        <v>17613</v>
      </c>
      <c r="E1704" s="369">
        <v>125</v>
      </c>
    </row>
    <row r="1705" spans="1:5" ht="117" x14ac:dyDescent="0.2">
      <c r="A1705" s="367" t="s">
        <v>21024</v>
      </c>
      <c r="B1705" s="368" t="s">
        <v>21025</v>
      </c>
      <c r="C1705" s="367" t="s">
        <v>265</v>
      </c>
      <c r="D1705" s="367" t="s">
        <v>17613</v>
      </c>
      <c r="E1705" s="369">
        <v>180</v>
      </c>
    </row>
    <row r="1706" spans="1:5" ht="27" x14ac:dyDescent="0.2">
      <c r="A1706" s="367" t="s">
        <v>21026</v>
      </c>
      <c r="B1706" s="368" t="s">
        <v>21027</v>
      </c>
      <c r="C1706" s="367" t="s">
        <v>231</v>
      </c>
      <c r="D1706" s="367" t="s">
        <v>17613</v>
      </c>
      <c r="E1706" s="369">
        <v>3.15</v>
      </c>
    </row>
    <row r="1707" spans="1:5" ht="144" x14ac:dyDescent="0.2">
      <c r="A1707" s="367" t="s">
        <v>21028</v>
      </c>
      <c r="B1707" s="368" t="s">
        <v>21029</v>
      </c>
      <c r="C1707" s="367" t="s">
        <v>17831</v>
      </c>
      <c r="D1707" s="367" t="s">
        <v>17613</v>
      </c>
      <c r="E1707" s="369">
        <v>42.15</v>
      </c>
    </row>
    <row r="1708" spans="1:5" ht="144" x14ac:dyDescent="0.2">
      <c r="A1708" s="367" t="s">
        <v>21030</v>
      </c>
      <c r="B1708" s="368" t="s">
        <v>21031</v>
      </c>
      <c r="C1708" s="367" t="s">
        <v>17831</v>
      </c>
      <c r="D1708" s="367" t="s">
        <v>17613</v>
      </c>
      <c r="E1708" s="369">
        <v>61.73</v>
      </c>
    </row>
    <row r="1709" spans="1:5" ht="189" x14ac:dyDescent="0.2">
      <c r="A1709" s="367" t="s">
        <v>21032</v>
      </c>
      <c r="B1709" s="368" t="s">
        <v>21033</v>
      </c>
      <c r="C1709" s="367" t="s">
        <v>17831</v>
      </c>
      <c r="D1709" s="367" t="s">
        <v>17613</v>
      </c>
      <c r="E1709" s="369">
        <v>16.8</v>
      </c>
    </row>
    <row r="1710" spans="1:5" ht="27" x14ac:dyDescent="0.2">
      <c r="A1710" s="367" t="s">
        <v>21034</v>
      </c>
      <c r="B1710" s="368" t="s">
        <v>21035</v>
      </c>
      <c r="C1710" s="367" t="s">
        <v>17831</v>
      </c>
      <c r="D1710" s="367" t="s">
        <v>17613</v>
      </c>
      <c r="E1710" s="369">
        <v>29.3</v>
      </c>
    </row>
    <row r="1711" spans="1:5" ht="90" x14ac:dyDescent="0.2">
      <c r="A1711" s="367" t="s">
        <v>21036</v>
      </c>
      <c r="B1711" s="368" t="s">
        <v>21037</v>
      </c>
      <c r="C1711" s="367" t="s">
        <v>17831</v>
      </c>
      <c r="D1711" s="367" t="s">
        <v>17613</v>
      </c>
      <c r="E1711" s="369">
        <v>5.51</v>
      </c>
    </row>
    <row r="1712" spans="1:5" ht="90" x14ac:dyDescent="0.2">
      <c r="A1712" s="367" t="s">
        <v>21038</v>
      </c>
      <c r="B1712" s="368" t="s">
        <v>21039</v>
      </c>
      <c r="C1712" s="367" t="s">
        <v>17831</v>
      </c>
      <c r="D1712" s="367" t="s">
        <v>17613</v>
      </c>
      <c r="E1712" s="369">
        <v>5.8</v>
      </c>
    </row>
    <row r="1713" spans="1:5" ht="90" x14ac:dyDescent="0.2">
      <c r="A1713" s="367" t="s">
        <v>21040</v>
      </c>
      <c r="B1713" s="368" t="s">
        <v>21041</v>
      </c>
      <c r="C1713" s="367" t="s">
        <v>17831</v>
      </c>
      <c r="D1713" s="367" t="s">
        <v>17613</v>
      </c>
      <c r="E1713" s="369">
        <v>13.6</v>
      </c>
    </row>
    <row r="1714" spans="1:5" ht="90" x14ac:dyDescent="0.2">
      <c r="A1714" s="367" t="s">
        <v>21042</v>
      </c>
      <c r="B1714" s="368" t="s">
        <v>21043</v>
      </c>
      <c r="C1714" s="367" t="s">
        <v>17831</v>
      </c>
      <c r="D1714" s="367" t="s">
        <v>17613</v>
      </c>
      <c r="E1714" s="369">
        <v>19.11</v>
      </c>
    </row>
    <row r="1715" spans="1:5" ht="90" x14ac:dyDescent="0.2">
      <c r="A1715" s="367" t="s">
        <v>21044</v>
      </c>
      <c r="B1715" s="368" t="s">
        <v>21045</v>
      </c>
      <c r="C1715" s="367" t="s">
        <v>17831</v>
      </c>
      <c r="D1715" s="367" t="s">
        <v>17613</v>
      </c>
      <c r="E1715" s="369">
        <v>4.72</v>
      </c>
    </row>
    <row r="1716" spans="1:5" ht="54" x14ac:dyDescent="0.2">
      <c r="A1716" s="367" t="s">
        <v>21046</v>
      </c>
      <c r="B1716" s="368" t="s">
        <v>21047</v>
      </c>
      <c r="C1716" s="367" t="s">
        <v>17831</v>
      </c>
      <c r="D1716" s="367" t="s">
        <v>17613</v>
      </c>
      <c r="E1716" s="369">
        <v>18.05</v>
      </c>
    </row>
    <row r="1717" spans="1:5" ht="27" x14ac:dyDescent="0.2">
      <c r="A1717" s="367" t="s">
        <v>21048</v>
      </c>
      <c r="B1717" s="368" t="s">
        <v>21049</v>
      </c>
      <c r="C1717" s="367" t="s">
        <v>265</v>
      </c>
      <c r="D1717" s="367" t="s">
        <v>17613</v>
      </c>
      <c r="E1717" s="369">
        <v>63.45</v>
      </c>
    </row>
    <row r="1718" spans="1:5" ht="108" x14ac:dyDescent="0.2">
      <c r="A1718" s="367" t="s">
        <v>21050</v>
      </c>
      <c r="B1718" s="368" t="s">
        <v>21051</v>
      </c>
      <c r="C1718" s="367" t="s">
        <v>17831</v>
      </c>
      <c r="D1718" s="367" t="s">
        <v>17613</v>
      </c>
      <c r="E1718" s="369">
        <v>645</v>
      </c>
    </row>
    <row r="1719" spans="1:5" ht="189" x14ac:dyDescent="0.2">
      <c r="A1719" s="367" t="s">
        <v>21052</v>
      </c>
      <c r="B1719" s="368" t="s">
        <v>21053</v>
      </c>
      <c r="C1719" s="367" t="s">
        <v>17831</v>
      </c>
      <c r="D1719" s="367" t="s">
        <v>17613</v>
      </c>
      <c r="E1719" s="369">
        <v>1080</v>
      </c>
    </row>
    <row r="1720" spans="1:5" ht="252" x14ac:dyDescent="0.2">
      <c r="A1720" s="367" t="s">
        <v>21054</v>
      </c>
      <c r="B1720" s="368" t="s">
        <v>21055</v>
      </c>
      <c r="C1720" s="367" t="s">
        <v>17831</v>
      </c>
      <c r="D1720" s="367" t="s">
        <v>17613</v>
      </c>
      <c r="E1720" s="369">
        <v>549</v>
      </c>
    </row>
    <row r="1721" spans="1:5" ht="18" x14ac:dyDescent="0.2">
      <c r="A1721" s="367" t="s">
        <v>21056</v>
      </c>
      <c r="B1721" s="368" t="s">
        <v>21057</v>
      </c>
      <c r="C1721" s="367" t="s">
        <v>231</v>
      </c>
      <c r="D1721" s="367" t="s">
        <v>17613</v>
      </c>
      <c r="E1721" s="369">
        <v>10.79</v>
      </c>
    </row>
    <row r="1722" spans="1:5" ht="27" x14ac:dyDescent="0.2">
      <c r="A1722" s="367" t="s">
        <v>21058</v>
      </c>
      <c r="B1722" s="368" t="s">
        <v>21059</v>
      </c>
      <c r="C1722" s="367" t="s">
        <v>231</v>
      </c>
      <c r="D1722" s="367" t="s">
        <v>17613</v>
      </c>
      <c r="E1722" s="369">
        <v>13.1</v>
      </c>
    </row>
    <row r="1723" spans="1:5" ht="153" x14ac:dyDescent="0.2">
      <c r="A1723" s="367" t="s">
        <v>21060</v>
      </c>
      <c r="B1723" s="368" t="s">
        <v>21061</v>
      </c>
      <c r="C1723" s="367" t="s">
        <v>231</v>
      </c>
      <c r="D1723" s="367" t="s">
        <v>17613</v>
      </c>
      <c r="E1723" s="369">
        <v>565</v>
      </c>
    </row>
    <row r="1724" spans="1:5" ht="72" x14ac:dyDescent="0.2">
      <c r="A1724" s="367" t="s">
        <v>21062</v>
      </c>
      <c r="B1724" s="368" t="s">
        <v>21063</v>
      </c>
      <c r="C1724" s="367" t="s">
        <v>17713</v>
      </c>
      <c r="D1724" s="367" t="s">
        <v>17613</v>
      </c>
      <c r="E1724" s="369">
        <v>546.30999999999995</v>
      </c>
    </row>
    <row r="1725" spans="1:5" ht="63" x14ac:dyDescent="0.2">
      <c r="A1725" s="367" t="s">
        <v>21064</v>
      </c>
      <c r="B1725" s="368" t="s">
        <v>21065</v>
      </c>
      <c r="C1725" s="367" t="s">
        <v>17831</v>
      </c>
      <c r="D1725" s="367" t="s">
        <v>17613</v>
      </c>
      <c r="E1725" s="369">
        <v>2100</v>
      </c>
    </row>
    <row r="1726" spans="1:5" ht="63" x14ac:dyDescent="0.2">
      <c r="A1726" s="367" t="s">
        <v>21066</v>
      </c>
      <c r="B1726" s="368" t="s">
        <v>21067</v>
      </c>
      <c r="C1726" s="367" t="s">
        <v>17831</v>
      </c>
      <c r="D1726" s="367" t="s">
        <v>17613</v>
      </c>
      <c r="E1726" s="369">
        <v>450</v>
      </c>
    </row>
    <row r="1727" spans="1:5" ht="63" x14ac:dyDescent="0.2">
      <c r="A1727" s="367" t="s">
        <v>21068</v>
      </c>
      <c r="B1727" s="368" t="s">
        <v>21069</v>
      </c>
      <c r="C1727" s="367" t="s">
        <v>17831</v>
      </c>
      <c r="D1727" s="367" t="s">
        <v>17613</v>
      </c>
      <c r="E1727" s="369">
        <v>260.42</v>
      </c>
    </row>
    <row r="1728" spans="1:5" ht="18" x14ac:dyDescent="0.2">
      <c r="A1728" s="367" t="s">
        <v>21070</v>
      </c>
      <c r="B1728" s="368" t="s">
        <v>21071</v>
      </c>
      <c r="C1728" s="367" t="s">
        <v>1789</v>
      </c>
      <c r="D1728" s="367" t="s">
        <v>17613</v>
      </c>
      <c r="E1728" s="369">
        <v>0.14000000000000001</v>
      </c>
    </row>
    <row r="1729" spans="1:5" ht="36" x14ac:dyDescent="0.2">
      <c r="A1729" s="367" t="s">
        <v>21072</v>
      </c>
      <c r="B1729" s="368" t="s">
        <v>21073</v>
      </c>
      <c r="C1729" s="367" t="s">
        <v>1789</v>
      </c>
      <c r="D1729" s="367" t="s">
        <v>17613</v>
      </c>
      <c r="E1729" s="369">
        <v>15.49</v>
      </c>
    </row>
    <row r="1730" spans="1:5" ht="45" x14ac:dyDescent="0.2">
      <c r="A1730" s="367" t="s">
        <v>21074</v>
      </c>
      <c r="B1730" s="368" t="s">
        <v>21075</v>
      </c>
      <c r="C1730" s="367" t="s">
        <v>1789</v>
      </c>
      <c r="D1730" s="367" t="s">
        <v>17613</v>
      </c>
      <c r="E1730" s="369">
        <v>70.849999999999994</v>
      </c>
    </row>
    <row r="1731" spans="1:5" ht="36" x14ac:dyDescent="0.2">
      <c r="A1731" s="367" t="s">
        <v>21076</v>
      </c>
      <c r="B1731" s="368" t="s">
        <v>21077</v>
      </c>
      <c r="C1731" s="367" t="s">
        <v>17744</v>
      </c>
      <c r="D1731" s="367" t="s">
        <v>17613</v>
      </c>
      <c r="E1731" s="369">
        <v>38.53</v>
      </c>
    </row>
    <row r="1732" spans="1:5" ht="45" x14ac:dyDescent="0.2">
      <c r="A1732" s="367" t="s">
        <v>21078</v>
      </c>
      <c r="B1732" s="368" t="s">
        <v>21079</v>
      </c>
      <c r="C1732" s="367" t="s">
        <v>21080</v>
      </c>
      <c r="D1732" s="367" t="s">
        <v>17613</v>
      </c>
      <c r="E1732" s="369">
        <v>165.25</v>
      </c>
    </row>
    <row r="1733" spans="1:5" ht="45" x14ac:dyDescent="0.2">
      <c r="A1733" s="367" t="s">
        <v>21081</v>
      </c>
      <c r="B1733" s="368" t="s">
        <v>21082</v>
      </c>
      <c r="C1733" s="367" t="s">
        <v>21080</v>
      </c>
      <c r="D1733" s="367" t="s">
        <v>17613</v>
      </c>
      <c r="E1733" s="369">
        <v>85.48</v>
      </c>
    </row>
    <row r="1734" spans="1:5" ht="45" x14ac:dyDescent="0.2">
      <c r="A1734" s="367" t="s">
        <v>21083</v>
      </c>
      <c r="B1734" s="368" t="s">
        <v>21084</v>
      </c>
      <c r="C1734" s="367" t="s">
        <v>17744</v>
      </c>
      <c r="D1734" s="367" t="s">
        <v>17613</v>
      </c>
      <c r="E1734" s="369">
        <v>497</v>
      </c>
    </row>
    <row r="1735" spans="1:5" ht="63" x14ac:dyDescent="0.2">
      <c r="A1735" s="367" t="s">
        <v>21085</v>
      </c>
      <c r="B1735" s="368" t="s">
        <v>21086</v>
      </c>
      <c r="C1735" s="367" t="s">
        <v>231</v>
      </c>
      <c r="D1735" s="367" t="s">
        <v>17613</v>
      </c>
      <c r="E1735" s="369">
        <v>35</v>
      </c>
    </row>
    <row r="1736" spans="1:5" ht="54" x14ac:dyDescent="0.2">
      <c r="A1736" s="367" t="s">
        <v>21087</v>
      </c>
      <c r="B1736" s="368" t="s">
        <v>21088</v>
      </c>
      <c r="C1736" s="367" t="s">
        <v>1789</v>
      </c>
      <c r="D1736" s="367" t="s">
        <v>17613</v>
      </c>
      <c r="E1736" s="369">
        <v>0.61</v>
      </c>
    </row>
    <row r="1737" spans="1:5" ht="117" x14ac:dyDescent="0.2">
      <c r="A1737" s="367" t="s">
        <v>21089</v>
      </c>
      <c r="B1737" s="368" t="s">
        <v>21090</v>
      </c>
      <c r="C1737" s="367" t="s">
        <v>265</v>
      </c>
      <c r="D1737" s="367" t="s">
        <v>17613</v>
      </c>
      <c r="E1737" s="369">
        <v>135</v>
      </c>
    </row>
    <row r="1738" spans="1:5" ht="45" x14ac:dyDescent="0.2">
      <c r="A1738" s="367" t="s">
        <v>21091</v>
      </c>
      <c r="B1738" s="368" t="s">
        <v>21092</v>
      </c>
      <c r="C1738" s="367" t="s">
        <v>265</v>
      </c>
      <c r="D1738" s="367" t="s">
        <v>17613</v>
      </c>
      <c r="E1738" s="369">
        <v>135</v>
      </c>
    </row>
    <row r="1739" spans="1:5" ht="36" x14ac:dyDescent="0.2">
      <c r="A1739" s="367" t="s">
        <v>21093</v>
      </c>
      <c r="B1739" s="368" t="s">
        <v>21094</v>
      </c>
      <c r="C1739" s="367" t="s">
        <v>1789</v>
      </c>
      <c r="D1739" s="367" t="s">
        <v>17613</v>
      </c>
      <c r="E1739" s="369">
        <v>9.41</v>
      </c>
    </row>
    <row r="1740" spans="1:5" ht="36" x14ac:dyDescent="0.2">
      <c r="A1740" s="367" t="s">
        <v>21095</v>
      </c>
      <c r="B1740" s="368" t="s">
        <v>21096</v>
      </c>
      <c r="C1740" s="367" t="s">
        <v>1789</v>
      </c>
      <c r="D1740" s="367" t="s">
        <v>17613</v>
      </c>
      <c r="E1740" s="369">
        <v>7.61</v>
      </c>
    </row>
    <row r="1741" spans="1:5" ht="72" x14ac:dyDescent="0.2">
      <c r="A1741" s="367" t="s">
        <v>21097</v>
      </c>
      <c r="B1741" s="368" t="s">
        <v>21098</v>
      </c>
      <c r="C1741" s="367" t="s">
        <v>265</v>
      </c>
      <c r="D1741" s="367" t="s">
        <v>17613</v>
      </c>
      <c r="E1741" s="369">
        <v>1159.5</v>
      </c>
    </row>
    <row r="1742" spans="1:5" ht="27" x14ac:dyDescent="0.2">
      <c r="A1742" s="367" t="s">
        <v>21099</v>
      </c>
      <c r="B1742" s="368" t="s">
        <v>21100</v>
      </c>
      <c r="C1742" s="367" t="s">
        <v>231</v>
      </c>
      <c r="D1742" s="367" t="s">
        <v>17613</v>
      </c>
      <c r="E1742" s="369">
        <v>704.15</v>
      </c>
    </row>
    <row r="1743" spans="1:5" x14ac:dyDescent="0.2">
      <c r="A1743" s="367" t="s">
        <v>21101</v>
      </c>
      <c r="B1743" s="368" t="s">
        <v>21102</v>
      </c>
      <c r="C1743" s="367" t="s">
        <v>231</v>
      </c>
      <c r="D1743" s="367" t="s">
        <v>17613</v>
      </c>
      <c r="E1743" s="369">
        <v>1.1599999999999999</v>
      </c>
    </row>
    <row r="1744" spans="1:5" ht="54" x14ac:dyDescent="0.2">
      <c r="A1744" s="367" t="s">
        <v>21103</v>
      </c>
      <c r="B1744" s="368" t="s">
        <v>21104</v>
      </c>
      <c r="C1744" s="367" t="s">
        <v>231</v>
      </c>
      <c r="D1744" s="367" t="s">
        <v>17613</v>
      </c>
      <c r="E1744" s="369">
        <v>188.95</v>
      </c>
    </row>
    <row r="1745" spans="1:5" ht="81" x14ac:dyDescent="0.2">
      <c r="A1745" s="367" t="s">
        <v>21105</v>
      </c>
      <c r="B1745" s="368" t="s">
        <v>21106</v>
      </c>
      <c r="C1745" s="367" t="s">
        <v>231</v>
      </c>
      <c r="D1745" s="367" t="s">
        <v>17613</v>
      </c>
      <c r="E1745" s="369">
        <v>408.55</v>
      </c>
    </row>
    <row r="1746" spans="1:5" ht="45" x14ac:dyDescent="0.2">
      <c r="A1746" s="367" t="s">
        <v>21107</v>
      </c>
      <c r="B1746" s="368" t="s">
        <v>21108</v>
      </c>
      <c r="C1746" s="367" t="s">
        <v>231</v>
      </c>
      <c r="D1746" s="367" t="s">
        <v>17613</v>
      </c>
      <c r="E1746" s="369">
        <v>464.93</v>
      </c>
    </row>
    <row r="1747" spans="1:5" ht="45" x14ac:dyDescent="0.2">
      <c r="A1747" s="367" t="s">
        <v>21109</v>
      </c>
      <c r="B1747" s="368" t="s">
        <v>21110</v>
      </c>
      <c r="C1747" s="367" t="s">
        <v>231</v>
      </c>
      <c r="D1747" s="367" t="s">
        <v>17613</v>
      </c>
      <c r="E1747" s="369">
        <v>361.87</v>
      </c>
    </row>
    <row r="1748" spans="1:5" ht="45" x14ac:dyDescent="0.2">
      <c r="A1748" s="367" t="s">
        <v>21111</v>
      </c>
      <c r="B1748" s="368" t="s">
        <v>21112</v>
      </c>
      <c r="C1748" s="367" t="s">
        <v>231</v>
      </c>
      <c r="D1748" s="367" t="s">
        <v>17613</v>
      </c>
      <c r="E1748" s="369">
        <v>361.87</v>
      </c>
    </row>
    <row r="1749" spans="1:5" ht="45" x14ac:dyDescent="0.2">
      <c r="A1749" s="367" t="s">
        <v>21113</v>
      </c>
      <c r="B1749" s="368" t="s">
        <v>21114</v>
      </c>
      <c r="C1749" s="367" t="s">
        <v>231</v>
      </c>
      <c r="D1749" s="367" t="s">
        <v>17613</v>
      </c>
      <c r="E1749" s="369">
        <v>649.9</v>
      </c>
    </row>
    <row r="1750" spans="1:5" ht="45" x14ac:dyDescent="0.2">
      <c r="A1750" s="367" t="s">
        <v>21115</v>
      </c>
      <c r="B1750" s="368" t="s">
        <v>21116</v>
      </c>
      <c r="C1750" s="367" t="s">
        <v>231</v>
      </c>
      <c r="D1750" s="367" t="s">
        <v>17613</v>
      </c>
      <c r="E1750" s="369">
        <v>599.97</v>
      </c>
    </row>
    <row r="1751" spans="1:5" ht="45" x14ac:dyDescent="0.2">
      <c r="A1751" s="367" t="s">
        <v>21117</v>
      </c>
      <c r="B1751" s="368" t="s">
        <v>21118</v>
      </c>
      <c r="C1751" s="367" t="s">
        <v>231</v>
      </c>
      <c r="D1751" s="367" t="s">
        <v>17613</v>
      </c>
      <c r="E1751" s="369">
        <v>599.97</v>
      </c>
    </row>
    <row r="1752" spans="1:5" ht="54" x14ac:dyDescent="0.2">
      <c r="A1752" s="367" t="s">
        <v>21119</v>
      </c>
      <c r="B1752" s="368" t="s">
        <v>21120</v>
      </c>
      <c r="C1752" s="367" t="s">
        <v>231</v>
      </c>
      <c r="D1752" s="367" t="s">
        <v>17613</v>
      </c>
      <c r="E1752" s="369">
        <v>349.18</v>
      </c>
    </row>
    <row r="1753" spans="1:5" ht="63" x14ac:dyDescent="0.2">
      <c r="A1753" s="367" t="s">
        <v>21121</v>
      </c>
      <c r="B1753" s="368" t="s">
        <v>21122</v>
      </c>
      <c r="C1753" s="367" t="s">
        <v>231</v>
      </c>
      <c r="D1753" s="367" t="s">
        <v>17613</v>
      </c>
      <c r="E1753" s="369">
        <v>372.33</v>
      </c>
    </row>
    <row r="1754" spans="1:5" ht="72" x14ac:dyDescent="0.2">
      <c r="A1754" s="367" t="s">
        <v>21123</v>
      </c>
      <c r="B1754" s="368" t="s">
        <v>21124</v>
      </c>
      <c r="C1754" s="367" t="s">
        <v>231</v>
      </c>
      <c r="D1754" s="367" t="s">
        <v>17613</v>
      </c>
      <c r="E1754" s="369">
        <v>505.62</v>
      </c>
    </row>
    <row r="1755" spans="1:5" ht="18" x14ac:dyDescent="0.2">
      <c r="A1755" s="367" t="s">
        <v>21125</v>
      </c>
      <c r="B1755" s="368" t="s">
        <v>21126</v>
      </c>
      <c r="C1755" s="367" t="s">
        <v>231</v>
      </c>
      <c r="D1755" s="367" t="s">
        <v>17613</v>
      </c>
      <c r="E1755" s="369">
        <v>286.06</v>
      </c>
    </row>
    <row r="1756" spans="1:5" ht="45" x14ac:dyDescent="0.2">
      <c r="A1756" s="367" t="s">
        <v>21127</v>
      </c>
      <c r="B1756" s="368" t="s">
        <v>21128</v>
      </c>
      <c r="C1756" s="367" t="s">
        <v>231</v>
      </c>
      <c r="D1756" s="367" t="s">
        <v>17613</v>
      </c>
      <c r="E1756" s="369">
        <v>205</v>
      </c>
    </row>
    <row r="1757" spans="1:5" ht="108" x14ac:dyDescent="0.2">
      <c r="A1757" s="367" t="s">
        <v>21129</v>
      </c>
      <c r="B1757" s="368" t="s">
        <v>21130</v>
      </c>
      <c r="C1757" s="367" t="s">
        <v>231</v>
      </c>
      <c r="D1757" s="367" t="s">
        <v>17613</v>
      </c>
      <c r="E1757" s="369">
        <v>233.96</v>
      </c>
    </row>
    <row r="1758" spans="1:5" ht="108" x14ac:dyDescent="0.2">
      <c r="A1758" s="367" t="s">
        <v>21131</v>
      </c>
      <c r="B1758" s="368" t="s">
        <v>21132</v>
      </c>
      <c r="C1758" s="367" t="s">
        <v>231</v>
      </c>
      <c r="D1758" s="367" t="s">
        <v>17613</v>
      </c>
      <c r="E1758" s="369">
        <v>233.96</v>
      </c>
    </row>
    <row r="1759" spans="1:5" ht="108" x14ac:dyDescent="0.2">
      <c r="A1759" s="367" t="s">
        <v>21133</v>
      </c>
      <c r="B1759" s="368" t="s">
        <v>21134</v>
      </c>
      <c r="C1759" s="367" t="s">
        <v>231</v>
      </c>
      <c r="D1759" s="367" t="s">
        <v>17613</v>
      </c>
      <c r="E1759" s="369">
        <v>161.94999999999999</v>
      </c>
    </row>
    <row r="1760" spans="1:5" ht="108" x14ac:dyDescent="0.2">
      <c r="A1760" s="367" t="s">
        <v>21135</v>
      </c>
      <c r="B1760" s="368" t="s">
        <v>21136</v>
      </c>
      <c r="C1760" s="367" t="s">
        <v>231</v>
      </c>
      <c r="D1760" s="367" t="s">
        <v>17613</v>
      </c>
      <c r="E1760" s="369">
        <v>233.96</v>
      </c>
    </row>
    <row r="1761" spans="1:5" ht="108" x14ac:dyDescent="0.2">
      <c r="A1761" s="367" t="s">
        <v>21137</v>
      </c>
      <c r="B1761" s="368" t="s">
        <v>21138</v>
      </c>
      <c r="C1761" s="367" t="s">
        <v>231</v>
      </c>
      <c r="D1761" s="367" t="s">
        <v>17613</v>
      </c>
      <c r="E1761" s="369">
        <v>233.96</v>
      </c>
    </row>
    <row r="1762" spans="1:5" ht="108" x14ac:dyDescent="0.2">
      <c r="A1762" s="367" t="s">
        <v>21139</v>
      </c>
      <c r="B1762" s="368" t="s">
        <v>21140</v>
      </c>
      <c r="C1762" s="367" t="s">
        <v>17831</v>
      </c>
      <c r="D1762" s="367" t="s">
        <v>17613</v>
      </c>
      <c r="E1762" s="369">
        <v>240</v>
      </c>
    </row>
    <row r="1763" spans="1:5" ht="36" x14ac:dyDescent="0.2">
      <c r="A1763" s="367" t="s">
        <v>21141</v>
      </c>
      <c r="B1763" s="368" t="s">
        <v>21142</v>
      </c>
      <c r="C1763" s="367" t="s">
        <v>17831</v>
      </c>
      <c r="D1763" s="367" t="s">
        <v>17613</v>
      </c>
      <c r="E1763" s="369">
        <v>189</v>
      </c>
    </row>
    <row r="1764" spans="1:5" ht="54" x14ac:dyDescent="0.2">
      <c r="A1764" s="367" t="s">
        <v>21143</v>
      </c>
      <c r="B1764" s="368" t="s">
        <v>21144</v>
      </c>
      <c r="C1764" s="367" t="s">
        <v>231</v>
      </c>
      <c r="D1764" s="367" t="s">
        <v>17613</v>
      </c>
      <c r="E1764" s="369">
        <v>15.4</v>
      </c>
    </row>
    <row r="1765" spans="1:5" ht="54" x14ac:dyDescent="0.2">
      <c r="A1765" s="367" t="s">
        <v>21145</v>
      </c>
      <c r="B1765" s="368" t="s">
        <v>21146</v>
      </c>
      <c r="C1765" s="367" t="s">
        <v>231</v>
      </c>
      <c r="D1765" s="367" t="s">
        <v>17613</v>
      </c>
      <c r="E1765" s="369">
        <v>16.600000000000001</v>
      </c>
    </row>
    <row r="1766" spans="1:5" ht="54" x14ac:dyDescent="0.2">
      <c r="A1766" s="367" t="s">
        <v>21147</v>
      </c>
      <c r="B1766" s="368" t="s">
        <v>21148</v>
      </c>
      <c r="C1766" s="367" t="s">
        <v>231</v>
      </c>
      <c r="D1766" s="367" t="s">
        <v>17613</v>
      </c>
      <c r="E1766" s="369">
        <v>27.65</v>
      </c>
    </row>
    <row r="1767" spans="1:5" ht="54" x14ac:dyDescent="0.2">
      <c r="A1767" s="367" t="s">
        <v>21149</v>
      </c>
      <c r="B1767" s="368" t="s">
        <v>21150</v>
      </c>
      <c r="C1767" s="367" t="s">
        <v>231</v>
      </c>
      <c r="D1767" s="367" t="s">
        <v>17613</v>
      </c>
      <c r="E1767" s="369">
        <v>39.1</v>
      </c>
    </row>
    <row r="1768" spans="1:5" ht="36" x14ac:dyDescent="0.2">
      <c r="A1768" s="367" t="s">
        <v>21151</v>
      </c>
      <c r="B1768" s="368" t="s">
        <v>21152</v>
      </c>
      <c r="C1768" s="367" t="s">
        <v>231</v>
      </c>
      <c r="D1768" s="367" t="s">
        <v>17613</v>
      </c>
      <c r="E1768" s="369">
        <v>240.95</v>
      </c>
    </row>
    <row r="1769" spans="1:5" ht="27" x14ac:dyDescent="0.2">
      <c r="A1769" s="367" t="s">
        <v>21153</v>
      </c>
      <c r="B1769" s="368" t="s">
        <v>21154</v>
      </c>
      <c r="C1769" s="367" t="s">
        <v>1789</v>
      </c>
      <c r="D1769" s="367" t="s">
        <v>17613</v>
      </c>
      <c r="E1769" s="369">
        <v>27.49</v>
      </c>
    </row>
    <row r="1770" spans="1:5" ht="90" x14ac:dyDescent="0.2">
      <c r="A1770" s="367" t="s">
        <v>21155</v>
      </c>
      <c r="B1770" s="368" t="s">
        <v>21156</v>
      </c>
      <c r="C1770" s="367" t="s">
        <v>231</v>
      </c>
      <c r="D1770" s="367" t="s">
        <v>17613</v>
      </c>
      <c r="E1770" s="369">
        <v>0.78</v>
      </c>
    </row>
    <row r="1771" spans="1:5" ht="90" x14ac:dyDescent="0.2">
      <c r="A1771" s="367" t="s">
        <v>21157</v>
      </c>
      <c r="B1771" s="368" t="s">
        <v>21158</v>
      </c>
      <c r="C1771" s="367" t="s">
        <v>231</v>
      </c>
      <c r="D1771" s="367" t="s">
        <v>17613</v>
      </c>
      <c r="E1771" s="369">
        <v>2.94</v>
      </c>
    </row>
    <row r="1772" spans="1:5" ht="99" x14ac:dyDescent="0.2">
      <c r="A1772" s="367" t="s">
        <v>21159</v>
      </c>
      <c r="B1772" s="368" t="s">
        <v>21160</v>
      </c>
      <c r="C1772" s="367" t="s">
        <v>231</v>
      </c>
      <c r="D1772" s="367" t="s">
        <v>17613</v>
      </c>
      <c r="E1772" s="369">
        <v>8.8800000000000008</v>
      </c>
    </row>
    <row r="1773" spans="1:5" ht="90" x14ac:dyDescent="0.2">
      <c r="A1773" s="367" t="s">
        <v>21161</v>
      </c>
      <c r="B1773" s="368" t="s">
        <v>21162</v>
      </c>
      <c r="C1773" s="367" t="s">
        <v>231</v>
      </c>
      <c r="D1773" s="367" t="s">
        <v>17613</v>
      </c>
      <c r="E1773" s="369">
        <v>4.5999999999999996</v>
      </c>
    </row>
    <row r="1774" spans="1:5" ht="90" x14ac:dyDescent="0.2">
      <c r="A1774" s="367" t="s">
        <v>21163</v>
      </c>
      <c r="B1774" s="368" t="s">
        <v>21164</v>
      </c>
      <c r="C1774" s="367" t="s">
        <v>231</v>
      </c>
      <c r="D1774" s="367" t="s">
        <v>17613</v>
      </c>
      <c r="E1774" s="369">
        <v>53.99</v>
      </c>
    </row>
    <row r="1775" spans="1:5" ht="90" x14ac:dyDescent="0.2">
      <c r="A1775" s="367" t="s">
        <v>21165</v>
      </c>
      <c r="B1775" s="368" t="s">
        <v>21166</v>
      </c>
      <c r="C1775" s="367" t="s">
        <v>231</v>
      </c>
      <c r="D1775" s="367" t="s">
        <v>17613</v>
      </c>
      <c r="E1775" s="369">
        <v>1.42</v>
      </c>
    </row>
    <row r="1776" spans="1:5" ht="90" x14ac:dyDescent="0.2">
      <c r="A1776" s="367" t="s">
        <v>21167</v>
      </c>
      <c r="B1776" s="368" t="s">
        <v>21168</v>
      </c>
      <c r="C1776" s="367" t="s">
        <v>231</v>
      </c>
      <c r="D1776" s="367" t="s">
        <v>17613</v>
      </c>
      <c r="E1776" s="369">
        <v>20.75</v>
      </c>
    </row>
    <row r="1777" spans="1:5" ht="189" x14ac:dyDescent="0.2">
      <c r="A1777" s="367" t="s">
        <v>21169</v>
      </c>
      <c r="B1777" s="368" t="s">
        <v>21170</v>
      </c>
      <c r="C1777" s="367" t="s">
        <v>18803</v>
      </c>
      <c r="D1777" s="367" t="s">
        <v>17613</v>
      </c>
      <c r="E1777" s="369">
        <v>86</v>
      </c>
    </row>
    <row r="1778" spans="1:5" ht="189" x14ac:dyDescent="0.2">
      <c r="A1778" s="367" t="s">
        <v>21171</v>
      </c>
      <c r="B1778" s="368" t="s">
        <v>21172</v>
      </c>
      <c r="C1778" s="367" t="s">
        <v>18803</v>
      </c>
      <c r="D1778" s="367" t="s">
        <v>17613</v>
      </c>
      <c r="E1778" s="369">
        <v>336</v>
      </c>
    </row>
    <row r="1779" spans="1:5" ht="189" x14ac:dyDescent="0.2">
      <c r="A1779" s="367" t="s">
        <v>21173</v>
      </c>
      <c r="B1779" s="368" t="s">
        <v>21174</v>
      </c>
      <c r="C1779" s="367" t="s">
        <v>18803</v>
      </c>
      <c r="D1779" s="367" t="s">
        <v>17613</v>
      </c>
      <c r="E1779" s="369">
        <v>116</v>
      </c>
    </row>
    <row r="1780" spans="1:5" ht="261" x14ac:dyDescent="0.2">
      <c r="A1780" s="367" t="s">
        <v>21175</v>
      </c>
      <c r="B1780" s="368" t="s">
        <v>21176</v>
      </c>
      <c r="C1780" s="367" t="s">
        <v>18803</v>
      </c>
      <c r="D1780" s="367" t="s">
        <v>17613</v>
      </c>
      <c r="E1780" s="369">
        <v>389</v>
      </c>
    </row>
    <row r="1781" spans="1:5" ht="189" x14ac:dyDescent="0.2">
      <c r="A1781" s="367" t="s">
        <v>21177</v>
      </c>
      <c r="B1781" s="368" t="s">
        <v>21178</v>
      </c>
      <c r="C1781" s="367" t="s">
        <v>18803</v>
      </c>
      <c r="D1781" s="367" t="s">
        <v>17613</v>
      </c>
      <c r="E1781" s="369">
        <v>144</v>
      </c>
    </row>
    <row r="1782" spans="1:5" ht="189" x14ac:dyDescent="0.2">
      <c r="A1782" s="367" t="s">
        <v>21179</v>
      </c>
      <c r="B1782" s="368" t="s">
        <v>21180</v>
      </c>
      <c r="C1782" s="367" t="s">
        <v>18803</v>
      </c>
      <c r="D1782" s="367" t="s">
        <v>17613</v>
      </c>
      <c r="E1782" s="369">
        <v>559</v>
      </c>
    </row>
    <row r="1783" spans="1:5" ht="225" x14ac:dyDescent="0.2">
      <c r="A1783" s="367" t="s">
        <v>21181</v>
      </c>
      <c r="B1783" s="368" t="s">
        <v>21182</v>
      </c>
      <c r="C1783" s="367" t="s">
        <v>231</v>
      </c>
      <c r="D1783" s="367" t="s">
        <v>17613</v>
      </c>
      <c r="E1783" s="369">
        <v>174</v>
      </c>
    </row>
    <row r="1784" spans="1:5" ht="198" x14ac:dyDescent="0.2">
      <c r="A1784" s="367" t="s">
        <v>21183</v>
      </c>
      <c r="B1784" s="368" t="s">
        <v>21184</v>
      </c>
      <c r="C1784" s="367" t="s">
        <v>18803</v>
      </c>
      <c r="D1784" s="367" t="s">
        <v>17613</v>
      </c>
      <c r="E1784" s="369">
        <v>649</v>
      </c>
    </row>
    <row r="1785" spans="1:5" ht="27" x14ac:dyDescent="0.2">
      <c r="A1785" s="367" t="s">
        <v>21185</v>
      </c>
      <c r="B1785" s="368" t="s">
        <v>21186</v>
      </c>
      <c r="C1785" s="367" t="s">
        <v>17713</v>
      </c>
      <c r="D1785" s="367" t="s">
        <v>17613</v>
      </c>
      <c r="E1785" s="369">
        <v>11</v>
      </c>
    </row>
    <row r="1786" spans="1:5" ht="225" x14ac:dyDescent="0.2">
      <c r="A1786" s="367" t="s">
        <v>21187</v>
      </c>
      <c r="B1786" s="368" t="s">
        <v>21188</v>
      </c>
      <c r="C1786" s="367" t="s">
        <v>17831</v>
      </c>
      <c r="D1786" s="367" t="s">
        <v>17613</v>
      </c>
      <c r="E1786" s="369">
        <v>1133.73</v>
      </c>
    </row>
    <row r="1787" spans="1:5" ht="225" x14ac:dyDescent="0.2">
      <c r="A1787" s="367" t="s">
        <v>21189</v>
      </c>
      <c r="B1787" s="368" t="s">
        <v>21190</v>
      </c>
      <c r="C1787" s="367" t="s">
        <v>17831</v>
      </c>
      <c r="D1787" s="367" t="s">
        <v>17613</v>
      </c>
      <c r="E1787" s="369">
        <v>1575.49</v>
      </c>
    </row>
    <row r="1788" spans="1:5" ht="162" x14ac:dyDescent="0.2">
      <c r="A1788" s="367" t="s">
        <v>21191</v>
      </c>
      <c r="B1788" s="368" t="s">
        <v>21192</v>
      </c>
      <c r="C1788" s="367" t="s">
        <v>231</v>
      </c>
      <c r="D1788" s="367" t="s">
        <v>17613</v>
      </c>
      <c r="E1788" s="369">
        <v>14960</v>
      </c>
    </row>
    <row r="1789" spans="1:5" ht="171" x14ac:dyDescent="0.2">
      <c r="A1789" s="367" t="s">
        <v>21193</v>
      </c>
      <c r="B1789" s="368" t="s">
        <v>21194</v>
      </c>
      <c r="C1789" s="367" t="s">
        <v>17831</v>
      </c>
      <c r="D1789" s="367" t="s">
        <v>17613</v>
      </c>
      <c r="E1789" s="369">
        <v>712.9</v>
      </c>
    </row>
    <row r="1790" spans="1:5" ht="409.5" x14ac:dyDescent="0.2">
      <c r="A1790" s="367" t="s">
        <v>21195</v>
      </c>
      <c r="B1790" s="368" t="s">
        <v>21196</v>
      </c>
      <c r="C1790" s="367" t="s">
        <v>2693</v>
      </c>
      <c r="D1790" s="367" t="s">
        <v>17613</v>
      </c>
      <c r="E1790" s="369">
        <v>23190</v>
      </c>
    </row>
    <row r="1791" spans="1:5" ht="409.5" x14ac:dyDescent="0.2">
      <c r="A1791" s="367" t="s">
        <v>21197</v>
      </c>
      <c r="B1791" s="368" t="s">
        <v>21198</v>
      </c>
      <c r="C1791" s="367" t="s">
        <v>2693</v>
      </c>
      <c r="D1791" s="367" t="s">
        <v>17613</v>
      </c>
      <c r="E1791" s="369">
        <v>23130</v>
      </c>
    </row>
    <row r="1792" spans="1:5" ht="409.5" x14ac:dyDescent="0.2">
      <c r="A1792" s="367" t="s">
        <v>21199</v>
      </c>
      <c r="B1792" s="368" t="s">
        <v>21200</v>
      </c>
      <c r="C1792" s="367" t="s">
        <v>2693</v>
      </c>
      <c r="D1792" s="367" t="s">
        <v>17613</v>
      </c>
      <c r="E1792" s="369">
        <v>27400</v>
      </c>
    </row>
    <row r="1793" spans="1:5" ht="409.5" x14ac:dyDescent="0.2">
      <c r="A1793" s="367" t="s">
        <v>21201</v>
      </c>
      <c r="B1793" s="368" t="s">
        <v>21202</v>
      </c>
      <c r="C1793" s="367" t="s">
        <v>2693</v>
      </c>
      <c r="D1793" s="367" t="s">
        <v>17613</v>
      </c>
      <c r="E1793" s="369">
        <v>27800</v>
      </c>
    </row>
    <row r="1794" spans="1:5" ht="409.5" x14ac:dyDescent="0.2">
      <c r="A1794" s="367" t="s">
        <v>21203</v>
      </c>
      <c r="B1794" s="368" t="s">
        <v>21204</v>
      </c>
      <c r="C1794" s="367" t="s">
        <v>2693</v>
      </c>
      <c r="D1794" s="367" t="s">
        <v>17613</v>
      </c>
      <c r="E1794" s="369">
        <v>34000</v>
      </c>
    </row>
    <row r="1795" spans="1:5" ht="162" x14ac:dyDescent="0.2">
      <c r="A1795" s="367" t="s">
        <v>21205</v>
      </c>
      <c r="B1795" s="368" t="s">
        <v>21206</v>
      </c>
      <c r="C1795" s="367" t="s">
        <v>21207</v>
      </c>
      <c r="D1795" s="367" t="s">
        <v>17613</v>
      </c>
      <c r="E1795" s="369">
        <v>16800</v>
      </c>
    </row>
    <row r="1796" spans="1:5" ht="171" x14ac:dyDescent="0.2">
      <c r="A1796" s="367" t="s">
        <v>21208</v>
      </c>
      <c r="B1796" s="368" t="s">
        <v>21209</v>
      </c>
      <c r="C1796" s="367" t="s">
        <v>231</v>
      </c>
      <c r="D1796" s="367" t="s">
        <v>17613</v>
      </c>
      <c r="E1796" s="369">
        <v>351.76</v>
      </c>
    </row>
    <row r="1797" spans="1:5" ht="171" x14ac:dyDescent="0.2">
      <c r="A1797" s="367" t="s">
        <v>21210</v>
      </c>
      <c r="B1797" s="368" t="s">
        <v>21211</v>
      </c>
      <c r="C1797" s="367" t="s">
        <v>231</v>
      </c>
      <c r="D1797" s="367" t="s">
        <v>17613</v>
      </c>
      <c r="E1797" s="369">
        <v>419.9</v>
      </c>
    </row>
    <row r="1798" spans="1:5" ht="54" x14ac:dyDescent="0.2">
      <c r="A1798" s="367" t="s">
        <v>21212</v>
      </c>
      <c r="B1798" s="368" t="s">
        <v>21213</v>
      </c>
      <c r="C1798" s="367" t="s">
        <v>265</v>
      </c>
      <c r="D1798" s="367" t="s">
        <v>17613</v>
      </c>
      <c r="E1798" s="369">
        <v>1.55</v>
      </c>
    </row>
    <row r="1799" spans="1:5" ht="36" x14ac:dyDescent="0.2">
      <c r="A1799" s="367" t="s">
        <v>21214</v>
      </c>
      <c r="B1799" s="368" t="s">
        <v>21215</v>
      </c>
      <c r="C1799" s="367" t="s">
        <v>231</v>
      </c>
      <c r="D1799" s="367" t="s">
        <v>17613</v>
      </c>
      <c r="E1799" s="369">
        <v>32.32</v>
      </c>
    </row>
    <row r="1800" spans="1:5" ht="90" x14ac:dyDescent="0.2">
      <c r="A1800" s="367" t="s">
        <v>21216</v>
      </c>
      <c r="B1800" s="368" t="s">
        <v>21217</v>
      </c>
      <c r="C1800" s="367" t="s">
        <v>231</v>
      </c>
      <c r="D1800" s="367" t="s">
        <v>17613</v>
      </c>
      <c r="E1800" s="369">
        <v>237.55</v>
      </c>
    </row>
    <row r="1801" spans="1:5" x14ac:dyDescent="0.2">
      <c r="A1801" s="367" t="s">
        <v>21218</v>
      </c>
      <c r="B1801" s="368" t="s">
        <v>21219</v>
      </c>
      <c r="C1801" s="367" t="s">
        <v>1789</v>
      </c>
      <c r="D1801" s="367" t="s">
        <v>17613</v>
      </c>
      <c r="E1801" s="369">
        <v>30.48</v>
      </c>
    </row>
    <row r="1802" spans="1:5" ht="36" x14ac:dyDescent="0.2">
      <c r="A1802" s="367" t="s">
        <v>21220</v>
      </c>
      <c r="B1802" s="368" t="s">
        <v>21221</v>
      </c>
      <c r="C1802" s="367" t="s">
        <v>231</v>
      </c>
      <c r="D1802" s="367" t="s">
        <v>17613</v>
      </c>
      <c r="E1802" s="369">
        <v>0.33</v>
      </c>
    </row>
    <row r="1803" spans="1:5" ht="36" x14ac:dyDescent="0.2">
      <c r="A1803" s="367" t="s">
        <v>21222</v>
      </c>
      <c r="B1803" s="368" t="s">
        <v>21223</v>
      </c>
      <c r="C1803" s="367" t="s">
        <v>231</v>
      </c>
      <c r="D1803" s="367" t="s">
        <v>17613</v>
      </c>
      <c r="E1803" s="369">
        <v>0.64</v>
      </c>
    </row>
    <row r="1804" spans="1:5" ht="45" x14ac:dyDescent="0.2">
      <c r="A1804" s="367" t="s">
        <v>21224</v>
      </c>
      <c r="B1804" s="368" t="s">
        <v>21225</v>
      </c>
      <c r="C1804" s="367" t="s">
        <v>231</v>
      </c>
      <c r="D1804" s="367" t="s">
        <v>17613</v>
      </c>
      <c r="E1804" s="369">
        <v>1.7</v>
      </c>
    </row>
    <row r="1805" spans="1:5" ht="54" x14ac:dyDescent="0.2">
      <c r="A1805" s="367" t="s">
        <v>21226</v>
      </c>
      <c r="B1805" s="368" t="s">
        <v>21227</v>
      </c>
      <c r="C1805" s="367" t="s">
        <v>231</v>
      </c>
      <c r="D1805" s="367" t="s">
        <v>17613</v>
      </c>
      <c r="E1805" s="369">
        <v>0.09</v>
      </c>
    </row>
    <row r="1806" spans="1:5" ht="72" x14ac:dyDescent="0.2">
      <c r="A1806" s="367" t="s">
        <v>21228</v>
      </c>
      <c r="B1806" s="368" t="s">
        <v>21229</v>
      </c>
      <c r="C1806" s="367" t="s">
        <v>231</v>
      </c>
      <c r="D1806" s="367" t="s">
        <v>17613</v>
      </c>
      <c r="E1806" s="369">
        <v>1.1599999999999999</v>
      </c>
    </row>
    <row r="1807" spans="1:5" ht="99" x14ac:dyDescent="0.2">
      <c r="A1807" s="367" t="s">
        <v>21230</v>
      </c>
      <c r="B1807" s="368" t="s">
        <v>21231</v>
      </c>
      <c r="C1807" s="367" t="s">
        <v>231</v>
      </c>
      <c r="D1807" s="367" t="s">
        <v>17613</v>
      </c>
      <c r="E1807" s="369">
        <v>0.56000000000000005</v>
      </c>
    </row>
    <row r="1808" spans="1:5" ht="99" x14ac:dyDescent="0.2">
      <c r="A1808" s="367" t="s">
        <v>21232</v>
      </c>
      <c r="B1808" s="368" t="s">
        <v>21233</v>
      </c>
      <c r="C1808" s="367" t="s">
        <v>231</v>
      </c>
      <c r="D1808" s="367" t="s">
        <v>17613</v>
      </c>
      <c r="E1808" s="369">
        <v>0.64</v>
      </c>
    </row>
    <row r="1809" spans="1:5" ht="99" x14ac:dyDescent="0.2">
      <c r="A1809" s="367" t="s">
        <v>21234</v>
      </c>
      <c r="B1809" s="368" t="s">
        <v>21235</v>
      </c>
      <c r="C1809" s="367" t="s">
        <v>231</v>
      </c>
      <c r="D1809" s="367" t="s">
        <v>17613</v>
      </c>
      <c r="E1809" s="369">
        <v>0.8</v>
      </c>
    </row>
    <row r="1810" spans="1:5" ht="99" x14ac:dyDescent="0.2">
      <c r="A1810" s="367" t="s">
        <v>21236</v>
      </c>
      <c r="B1810" s="368" t="s">
        <v>21237</v>
      </c>
      <c r="C1810" s="367" t="s">
        <v>231</v>
      </c>
      <c r="D1810" s="367" t="s">
        <v>17613</v>
      </c>
      <c r="E1810" s="369">
        <v>0.63</v>
      </c>
    </row>
    <row r="1811" spans="1:5" ht="99" x14ac:dyDescent="0.2">
      <c r="A1811" s="367" t="s">
        <v>21238</v>
      </c>
      <c r="B1811" s="368" t="s">
        <v>21239</v>
      </c>
      <c r="C1811" s="367" t="s">
        <v>231</v>
      </c>
      <c r="D1811" s="367" t="s">
        <v>17613</v>
      </c>
      <c r="E1811" s="369">
        <v>1.85</v>
      </c>
    </row>
    <row r="1812" spans="1:5" ht="117" x14ac:dyDescent="0.2">
      <c r="A1812" s="367" t="s">
        <v>21240</v>
      </c>
      <c r="B1812" s="368" t="s">
        <v>21241</v>
      </c>
      <c r="C1812" s="367" t="s">
        <v>231</v>
      </c>
      <c r="D1812" s="367" t="s">
        <v>17613</v>
      </c>
      <c r="E1812" s="369">
        <v>0.94</v>
      </c>
    </row>
    <row r="1813" spans="1:5" ht="117" x14ac:dyDescent="0.2">
      <c r="A1813" s="367" t="s">
        <v>21242</v>
      </c>
      <c r="B1813" s="368" t="s">
        <v>21243</v>
      </c>
      <c r="C1813" s="367" t="s">
        <v>231</v>
      </c>
      <c r="D1813" s="367" t="s">
        <v>17613</v>
      </c>
      <c r="E1813" s="369">
        <v>2.33</v>
      </c>
    </row>
    <row r="1814" spans="1:5" ht="117" x14ac:dyDescent="0.2">
      <c r="A1814" s="367" t="s">
        <v>21244</v>
      </c>
      <c r="B1814" s="368" t="s">
        <v>21245</v>
      </c>
      <c r="C1814" s="367" t="s">
        <v>231</v>
      </c>
      <c r="D1814" s="367" t="s">
        <v>17613</v>
      </c>
      <c r="E1814" s="369">
        <v>2.99</v>
      </c>
    </row>
    <row r="1815" spans="1:5" ht="63" x14ac:dyDescent="0.2">
      <c r="A1815" s="367" t="s">
        <v>21246</v>
      </c>
      <c r="B1815" s="368" t="s">
        <v>21247</v>
      </c>
      <c r="C1815" s="367" t="s">
        <v>231</v>
      </c>
      <c r="D1815" s="367" t="s">
        <v>17613</v>
      </c>
      <c r="E1815" s="369">
        <v>10.83</v>
      </c>
    </row>
    <row r="1816" spans="1:5" ht="153" x14ac:dyDescent="0.2">
      <c r="A1816" s="367" t="s">
        <v>21248</v>
      </c>
      <c r="B1816" s="368" t="s">
        <v>21249</v>
      </c>
      <c r="C1816" s="367" t="s">
        <v>231</v>
      </c>
      <c r="D1816" s="367" t="s">
        <v>17613</v>
      </c>
      <c r="E1816" s="369">
        <v>8.06</v>
      </c>
    </row>
    <row r="1817" spans="1:5" ht="153" x14ac:dyDescent="0.2">
      <c r="A1817" s="367" t="s">
        <v>21250</v>
      </c>
      <c r="B1817" s="368" t="s">
        <v>21251</v>
      </c>
      <c r="C1817" s="367" t="s">
        <v>231</v>
      </c>
      <c r="D1817" s="367" t="s">
        <v>17613</v>
      </c>
      <c r="E1817" s="369">
        <v>10.98</v>
      </c>
    </row>
    <row r="1818" spans="1:5" ht="153" x14ac:dyDescent="0.2">
      <c r="A1818" s="367" t="s">
        <v>21252</v>
      </c>
      <c r="B1818" s="368" t="s">
        <v>21253</v>
      </c>
      <c r="C1818" s="367" t="s">
        <v>231</v>
      </c>
      <c r="D1818" s="367" t="s">
        <v>17613</v>
      </c>
      <c r="E1818" s="369">
        <v>12.65</v>
      </c>
    </row>
    <row r="1819" spans="1:5" ht="72" x14ac:dyDescent="0.2">
      <c r="A1819" s="367" t="s">
        <v>21254</v>
      </c>
      <c r="B1819" s="368" t="s">
        <v>21255</v>
      </c>
      <c r="C1819" s="367" t="s">
        <v>231</v>
      </c>
      <c r="D1819" s="367" t="s">
        <v>17613</v>
      </c>
      <c r="E1819" s="369">
        <v>0.52</v>
      </c>
    </row>
    <row r="1820" spans="1:5" ht="126" x14ac:dyDescent="0.2">
      <c r="A1820" s="367" t="s">
        <v>21256</v>
      </c>
      <c r="B1820" s="368" t="s">
        <v>21257</v>
      </c>
      <c r="C1820" s="367" t="s">
        <v>231</v>
      </c>
      <c r="D1820" s="367" t="s">
        <v>17613</v>
      </c>
      <c r="E1820" s="369">
        <v>0.47</v>
      </c>
    </row>
    <row r="1821" spans="1:5" ht="135" x14ac:dyDescent="0.2">
      <c r="A1821" s="367" t="s">
        <v>21258</v>
      </c>
      <c r="B1821" s="368" t="s">
        <v>21259</v>
      </c>
      <c r="C1821" s="367" t="s">
        <v>231</v>
      </c>
      <c r="D1821" s="367" t="s">
        <v>17613</v>
      </c>
      <c r="E1821" s="369">
        <v>0.93</v>
      </c>
    </row>
    <row r="1822" spans="1:5" ht="135" x14ac:dyDescent="0.2">
      <c r="A1822" s="367" t="s">
        <v>21260</v>
      </c>
      <c r="B1822" s="368" t="s">
        <v>21261</v>
      </c>
      <c r="C1822" s="367" t="s">
        <v>231</v>
      </c>
      <c r="D1822" s="367" t="s">
        <v>17613</v>
      </c>
      <c r="E1822" s="369">
        <v>1.8</v>
      </c>
    </row>
    <row r="1823" spans="1:5" ht="135" x14ac:dyDescent="0.2">
      <c r="A1823" s="367" t="s">
        <v>21262</v>
      </c>
      <c r="B1823" s="368" t="s">
        <v>21263</v>
      </c>
      <c r="C1823" s="367" t="s">
        <v>231</v>
      </c>
      <c r="D1823" s="367" t="s">
        <v>17613</v>
      </c>
      <c r="E1823" s="369">
        <v>2.97</v>
      </c>
    </row>
    <row r="1824" spans="1:5" ht="135" x14ac:dyDescent="0.2">
      <c r="A1824" s="367" t="s">
        <v>21264</v>
      </c>
      <c r="B1824" s="368" t="s">
        <v>21265</v>
      </c>
      <c r="C1824" s="367" t="s">
        <v>231</v>
      </c>
      <c r="D1824" s="367" t="s">
        <v>17613</v>
      </c>
      <c r="E1824" s="369">
        <v>3.92</v>
      </c>
    </row>
    <row r="1825" spans="1:5" ht="135" x14ac:dyDescent="0.2">
      <c r="A1825" s="367" t="s">
        <v>21266</v>
      </c>
      <c r="B1825" s="368" t="s">
        <v>21267</v>
      </c>
      <c r="C1825" s="367" t="s">
        <v>231</v>
      </c>
      <c r="D1825" s="367" t="s">
        <v>17613</v>
      </c>
      <c r="E1825" s="369">
        <v>3.71</v>
      </c>
    </row>
    <row r="1826" spans="1:5" ht="81" x14ac:dyDescent="0.2">
      <c r="A1826" s="367" t="s">
        <v>21268</v>
      </c>
      <c r="B1826" s="368" t="s">
        <v>21269</v>
      </c>
      <c r="C1826" s="367" t="s">
        <v>231</v>
      </c>
      <c r="D1826" s="367" t="s">
        <v>17613</v>
      </c>
      <c r="E1826" s="369">
        <v>0.1</v>
      </c>
    </row>
    <row r="1827" spans="1:5" ht="81" x14ac:dyDescent="0.2">
      <c r="A1827" s="367" t="s">
        <v>21270</v>
      </c>
      <c r="B1827" s="368" t="s">
        <v>21271</v>
      </c>
      <c r="C1827" s="367" t="s">
        <v>231</v>
      </c>
      <c r="D1827" s="367" t="s">
        <v>17613</v>
      </c>
      <c r="E1827" s="369">
        <v>0.23</v>
      </c>
    </row>
    <row r="1828" spans="1:5" ht="81" x14ac:dyDescent="0.2">
      <c r="A1828" s="367" t="s">
        <v>21272</v>
      </c>
      <c r="B1828" s="368" t="s">
        <v>21273</v>
      </c>
      <c r="C1828" s="367" t="s">
        <v>231</v>
      </c>
      <c r="D1828" s="367" t="s">
        <v>17613</v>
      </c>
      <c r="E1828" s="369">
        <v>0.33</v>
      </c>
    </row>
    <row r="1829" spans="1:5" ht="81" x14ac:dyDescent="0.2">
      <c r="A1829" s="367" t="s">
        <v>21274</v>
      </c>
      <c r="B1829" s="368" t="s">
        <v>21275</v>
      </c>
      <c r="C1829" s="367" t="s">
        <v>231</v>
      </c>
      <c r="D1829" s="367" t="s">
        <v>17613</v>
      </c>
      <c r="E1829" s="369">
        <v>0.38</v>
      </c>
    </row>
    <row r="1830" spans="1:5" ht="81" x14ac:dyDescent="0.2">
      <c r="A1830" s="367" t="s">
        <v>21276</v>
      </c>
      <c r="B1830" s="368" t="s">
        <v>21277</v>
      </c>
      <c r="C1830" s="367" t="s">
        <v>231</v>
      </c>
      <c r="D1830" s="367" t="s">
        <v>17613</v>
      </c>
      <c r="E1830" s="369">
        <v>0.73</v>
      </c>
    </row>
    <row r="1831" spans="1:5" ht="54" x14ac:dyDescent="0.2">
      <c r="A1831" s="367" t="s">
        <v>21278</v>
      </c>
      <c r="B1831" s="368" t="s">
        <v>21279</v>
      </c>
      <c r="C1831" s="367" t="s">
        <v>231</v>
      </c>
      <c r="D1831" s="367" t="s">
        <v>17613</v>
      </c>
      <c r="E1831" s="369">
        <v>3.48</v>
      </c>
    </row>
    <row r="1832" spans="1:5" ht="54" x14ac:dyDescent="0.2">
      <c r="A1832" s="367" t="s">
        <v>21280</v>
      </c>
      <c r="B1832" s="368" t="s">
        <v>21281</v>
      </c>
      <c r="C1832" s="367" t="s">
        <v>231</v>
      </c>
      <c r="D1832" s="367" t="s">
        <v>17613</v>
      </c>
      <c r="E1832" s="369">
        <v>0.87</v>
      </c>
    </row>
    <row r="1833" spans="1:5" ht="45" x14ac:dyDescent="0.2">
      <c r="A1833" s="367" t="s">
        <v>21282</v>
      </c>
      <c r="B1833" s="368" t="s">
        <v>21283</v>
      </c>
      <c r="C1833" s="367" t="s">
        <v>231</v>
      </c>
      <c r="D1833" s="367" t="s">
        <v>17613</v>
      </c>
      <c r="E1833" s="369">
        <v>31.51</v>
      </c>
    </row>
    <row r="1834" spans="1:5" ht="99" x14ac:dyDescent="0.2">
      <c r="A1834" s="367" t="s">
        <v>21284</v>
      </c>
      <c r="B1834" s="368" t="s">
        <v>21285</v>
      </c>
      <c r="C1834" s="367" t="s">
        <v>231</v>
      </c>
      <c r="D1834" s="367" t="s">
        <v>17613</v>
      </c>
      <c r="E1834" s="369">
        <v>0.61</v>
      </c>
    </row>
    <row r="1835" spans="1:5" ht="99" x14ac:dyDescent="0.2">
      <c r="A1835" s="367" t="s">
        <v>21286</v>
      </c>
      <c r="B1835" s="368" t="s">
        <v>21287</v>
      </c>
      <c r="C1835" s="367" t="s">
        <v>231</v>
      </c>
      <c r="D1835" s="367" t="s">
        <v>17613</v>
      </c>
      <c r="E1835" s="369">
        <v>0.54</v>
      </c>
    </row>
    <row r="1836" spans="1:5" ht="99" x14ac:dyDescent="0.2">
      <c r="A1836" s="367" t="s">
        <v>21288</v>
      </c>
      <c r="B1836" s="368" t="s">
        <v>21289</v>
      </c>
      <c r="C1836" s="367" t="s">
        <v>231</v>
      </c>
      <c r="D1836" s="367" t="s">
        <v>17613</v>
      </c>
      <c r="E1836" s="369">
        <v>2.2799999999999998</v>
      </c>
    </row>
    <row r="1837" spans="1:5" ht="99" x14ac:dyDescent="0.2">
      <c r="A1837" s="367" t="s">
        <v>21290</v>
      </c>
      <c r="B1837" s="368" t="s">
        <v>21291</v>
      </c>
      <c r="C1837" s="367" t="s">
        <v>231</v>
      </c>
      <c r="D1837" s="367" t="s">
        <v>17613</v>
      </c>
      <c r="E1837" s="369">
        <v>4.74</v>
      </c>
    </row>
    <row r="1838" spans="1:5" ht="99" x14ac:dyDescent="0.2">
      <c r="A1838" s="367" t="s">
        <v>21292</v>
      </c>
      <c r="B1838" s="368" t="s">
        <v>21293</v>
      </c>
      <c r="C1838" s="367" t="s">
        <v>231</v>
      </c>
      <c r="D1838" s="367" t="s">
        <v>17613</v>
      </c>
      <c r="E1838" s="369">
        <v>5.61</v>
      </c>
    </row>
    <row r="1839" spans="1:5" ht="36" x14ac:dyDescent="0.2">
      <c r="A1839" s="367" t="s">
        <v>21294</v>
      </c>
      <c r="B1839" s="368" t="s">
        <v>21295</v>
      </c>
      <c r="C1839" s="367" t="s">
        <v>231</v>
      </c>
      <c r="D1839" s="367" t="s">
        <v>17613</v>
      </c>
      <c r="E1839" s="369">
        <v>3.41</v>
      </c>
    </row>
    <row r="1840" spans="1:5" ht="36" x14ac:dyDescent="0.2">
      <c r="A1840" s="367" t="s">
        <v>21296</v>
      </c>
      <c r="B1840" s="368" t="s">
        <v>21297</v>
      </c>
      <c r="C1840" s="367" t="s">
        <v>231</v>
      </c>
      <c r="D1840" s="367" t="s">
        <v>17613</v>
      </c>
      <c r="E1840" s="369">
        <v>0.62</v>
      </c>
    </row>
    <row r="1841" spans="1:5" ht="18" x14ac:dyDescent="0.2">
      <c r="A1841" s="367" t="s">
        <v>21298</v>
      </c>
      <c r="B1841" s="368" t="s">
        <v>21299</v>
      </c>
      <c r="C1841" s="367" t="s">
        <v>231</v>
      </c>
      <c r="D1841" s="367" t="s">
        <v>17613</v>
      </c>
      <c r="E1841" s="369">
        <v>2.75</v>
      </c>
    </row>
    <row r="1842" spans="1:5" x14ac:dyDescent="0.2">
      <c r="A1842" s="367" t="s">
        <v>21300</v>
      </c>
      <c r="B1842" s="368" t="s">
        <v>21301</v>
      </c>
      <c r="C1842" s="367" t="s">
        <v>1789</v>
      </c>
      <c r="D1842" s="367" t="s">
        <v>17613</v>
      </c>
      <c r="E1842" s="369">
        <v>901.58</v>
      </c>
    </row>
    <row r="1843" spans="1:5" ht="99" x14ac:dyDescent="0.2">
      <c r="A1843" s="367" t="s">
        <v>21302</v>
      </c>
      <c r="B1843" s="368" t="s">
        <v>21303</v>
      </c>
      <c r="C1843" s="367" t="s">
        <v>231</v>
      </c>
      <c r="D1843" s="367" t="s">
        <v>17613</v>
      </c>
      <c r="E1843" s="369">
        <v>182.58</v>
      </c>
    </row>
    <row r="1844" spans="1:5" ht="153" x14ac:dyDescent="0.2">
      <c r="A1844" s="367" t="s">
        <v>21304</v>
      </c>
      <c r="B1844" s="368" t="s">
        <v>21305</v>
      </c>
      <c r="C1844" s="367" t="s">
        <v>17831</v>
      </c>
      <c r="D1844" s="367" t="s">
        <v>17613</v>
      </c>
      <c r="E1844" s="369">
        <v>89.38</v>
      </c>
    </row>
    <row r="1845" spans="1:5" ht="27" x14ac:dyDescent="0.2">
      <c r="A1845" s="367" t="s">
        <v>21306</v>
      </c>
      <c r="B1845" s="368" t="s">
        <v>1804</v>
      </c>
      <c r="C1845" s="367" t="s">
        <v>231</v>
      </c>
      <c r="D1845" s="367" t="s">
        <v>17613</v>
      </c>
      <c r="E1845" s="369">
        <v>75</v>
      </c>
    </row>
    <row r="1846" spans="1:5" ht="63" x14ac:dyDescent="0.2">
      <c r="A1846" s="367" t="s">
        <v>21307</v>
      </c>
      <c r="B1846" s="368" t="s">
        <v>21308</v>
      </c>
      <c r="C1846" s="367" t="s">
        <v>17831</v>
      </c>
      <c r="D1846" s="367" t="s">
        <v>17613</v>
      </c>
      <c r="E1846" s="369">
        <v>47.32</v>
      </c>
    </row>
    <row r="1847" spans="1:5" ht="81" x14ac:dyDescent="0.2">
      <c r="A1847" s="367" t="s">
        <v>21309</v>
      </c>
      <c r="B1847" s="368" t="s">
        <v>21310</v>
      </c>
      <c r="C1847" s="367" t="s">
        <v>17831</v>
      </c>
      <c r="D1847" s="367" t="s">
        <v>17613</v>
      </c>
      <c r="E1847" s="369">
        <v>34.65</v>
      </c>
    </row>
    <row r="1848" spans="1:5" ht="63" x14ac:dyDescent="0.2">
      <c r="A1848" s="367" t="s">
        <v>21311</v>
      </c>
      <c r="B1848" s="368" t="s">
        <v>21312</v>
      </c>
      <c r="C1848" s="367" t="s">
        <v>17831</v>
      </c>
      <c r="D1848" s="367" t="s">
        <v>17613</v>
      </c>
      <c r="E1848" s="369">
        <v>78</v>
      </c>
    </row>
    <row r="1849" spans="1:5" ht="81" x14ac:dyDescent="0.2">
      <c r="A1849" s="367" t="s">
        <v>21313</v>
      </c>
      <c r="B1849" s="368" t="s">
        <v>21314</v>
      </c>
      <c r="C1849" s="367" t="s">
        <v>17831</v>
      </c>
      <c r="D1849" s="367" t="s">
        <v>17613</v>
      </c>
      <c r="E1849" s="369">
        <v>30.45</v>
      </c>
    </row>
    <row r="1850" spans="1:5" ht="27" x14ac:dyDescent="0.2">
      <c r="A1850" s="367" t="s">
        <v>21315</v>
      </c>
      <c r="B1850" s="368" t="s">
        <v>21316</v>
      </c>
      <c r="C1850" s="367" t="s">
        <v>17831</v>
      </c>
      <c r="D1850" s="367" t="s">
        <v>17613</v>
      </c>
      <c r="E1850" s="369">
        <v>94.65</v>
      </c>
    </row>
    <row r="1851" spans="1:5" ht="72" x14ac:dyDescent="0.2">
      <c r="A1851" s="367" t="s">
        <v>21317</v>
      </c>
      <c r="B1851" s="368" t="s">
        <v>21318</v>
      </c>
      <c r="C1851" s="367" t="s">
        <v>17831</v>
      </c>
      <c r="D1851" s="367" t="s">
        <v>17613</v>
      </c>
      <c r="E1851" s="369">
        <v>251.88</v>
      </c>
    </row>
    <row r="1852" spans="1:5" ht="63" x14ac:dyDescent="0.2">
      <c r="A1852" s="367" t="s">
        <v>21319</v>
      </c>
      <c r="B1852" s="368" t="s">
        <v>21320</v>
      </c>
      <c r="C1852" s="367" t="s">
        <v>17831</v>
      </c>
      <c r="D1852" s="367" t="s">
        <v>17613</v>
      </c>
      <c r="E1852" s="369">
        <v>34.92</v>
      </c>
    </row>
    <row r="1853" spans="1:5" ht="72" x14ac:dyDescent="0.2">
      <c r="A1853" s="367" t="s">
        <v>21321</v>
      </c>
      <c r="B1853" s="368" t="s">
        <v>21322</v>
      </c>
      <c r="C1853" s="367" t="s">
        <v>17831</v>
      </c>
      <c r="D1853" s="367" t="s">
        <v>17613</v>
      </c>
      <c r="E1853" s="369">
        <v>39.67</v>
      </c>
    </row>
    <row r="1854" spans="1:5" ht="63" x14ac:dyDescent="0.2">
      <c r="A1854" s="367" t="s">
        <v>21323</v>
      </c>
      <c r="B1854" s="368" t="s">
        <v>21324</v>
      </c>
      <c r="C1854" s="367" t="s">
        <v>17831</v>
      </c>
      <c r="D1854" s="367" t="s">
        <v>17613</v>
      </c>
      <c r="E1854" s="369">
        <v>40.33</v>
      </c>
    </row>
    <row r="1855" spans="1:5" ht="54" x14ac:dyDescent="0.2">
      <c r="A1855" s="367" t="s">
        <v>21325</v>
      </c>
      <c r="B1855" s="368" t="s">
        <v>21326</v>
      </c>
      <c r="C1855" s="367" t="s">
        <v>17831</v>
      </c>
      <c r="D1855" s="367" t="s">
        <v>17613</v>
      </c>
      <c r="E1855" s="369">
        <v>17.59</v>
      </c>
    </row>
    <row r="1856" spans="1:5" ht="36" x14ac:dyDescent="0.2">
      <c r="A1856" s="367" t="s">
        <v>21327</v>
      </c>
      <c r="B1856" s="368" t="s">
        <v>21328</v>
      </c>
      <c r="C1856" s="367" t="s">
        <v>231</v>
      </c>
      <c r="D1856" s="367" t="s">
        <v>17613</v>
      </c>
      <c r="E1856" s="369">
        <v>4.09</v>
      </c>
    </row>
    <row r="1857" spans="1:5" ht="27" x14ac:dyDescent="0.2">
      <c r="A1857" s="367" t="s">
        <v>21329</v>
      </c>
      <c r="B1857" s="368" t="s">
        <v>21330</v>
      </c>
      <c r="C1857" s="367" t="s">
        <v>17713</v>
      </c>
      <c r="D1857" s="367" t="s">
        <v>17613</v>
      </c>
      <c r="E1857" s="369">
        <v>78.569999999999993</v>
      </c>
    </row>
    <row r="1858" spans="1:5" ht="18" x14ac:dyDescent="0.2">
      <c r="A1858" s="367" t="s">
        <v>21331</v>
      </c>
      <c r="B1858" s="368" t="s">
        <v>21332</v>
      </c>
      <c r="C1858" s="367" t="s">
        <v>17713</v>
      </c>
      <c r="D1858" s="367" t="s">
        <v>17613</v>
      </c>
      <c r="E1858" s="369">
        <v>136.30000000000001</v>
      </c>
    </row>
    <row r="1859" spans="1:5" x14ac:dyDescent="0.2">
      <c r="A1859" s="367" t="s">
        <v>21333</v>
      </c>
      <c r="B1859" s="368" t="s">
        <v>21334</v>
      </c>
      <c r="C1859" s="367" t="s">
        <v>17713</v>
      </c>
      <c r="D1859" s="367" t="s">
        <v>17613</v>
      </c>
      <c r="E1859" s="369">
        <v>126.88</v>
      </c>
    </row>
    <row r="1860" spans="1:5" ht="18" x14ac:dyDescent="0.2">
      <c r="A1860" s="367" t="s">
        <v>21335</v>
      </c>
      <c r="B1860" s="368" t="s">
        <v>21336</v>
      </c>
      <c r="C1860" s="367" t="s">
        <v>17831</v>
      </c>
      <c r="D1860" s="367" t="s">
        <v>17613</v>
      </c>
      <c r="E1860" s="369">
        <v>89</v>
      </c>
    </row>
    <row r="1861" spans="1:5" ht="54" x14ac:dyDescent="0.2">
      <c r="A1861" s="367" t="s">
        <v>21337</v>
      </c>
      <c r="B1861" s="368" t="s">
        <v>21338</v>
      </c>
      <c r="C1861" s="367" t="s">
        <v>17831</v>
      </c>
      <c r="D1861" s="367" t="s">
        <v>17613</v>
      </c>
      <c r="E1861" s="369">
        <v>197.45</v>
      </c>
    </row>
    <row r="1862" spans="1:5" ht="207" x14ac:dyDescent="0.2">
      <c r="A1862" s="367" t="s">
        <v>21339</v>
      </c>
      <c r="B1862" s="368" t="s">
        <v>21340</v>
      </c>
      <c r="C1862" s="367" t="s">
        <v>17831</v>
      </c>
      <c r="D1862" s="367" t="s">
        <v>17613</v>
      </c>
      <c r="E1862" s="369">
        <v>70</v>
      </c>
    </row>
    <row r="1863" spans="1:5" ht="81" x14ac:dyDescent="0.2">
      <c r="A1863" s="367" t="s">
        <v>21341</v>
      </c>
      <c r="B1863" s="368" t="s">
        <v>21342</v>
      </c>
      <c r="C1863" s="367" t="s">
        <v>19981</v>
      </c>
      <c r="D1863" s="367" t="s">
        <v>17613</v>
      </c>
      <c r="E1863" s="369">
        <v>5161.6899999999996</v>
      </c>
    </row>
    <row r="1864" spans="1:5" ht="72" x14ac:dyDescent="0.2">
      <c r="A1864" s="367" t="s">
        <v>21343</v>
      </c>
      <c r="B1864" s="368" t="s">
        <v>21344</v>
      </c>
      <c r="C1864" s="367" t="s">
        <v>19981</v>
      </c>
      <c r="D1864" s="367" t="s">
        <v>17613</v>
      </c>
      <c r="E1864" s="369">
        <v>1706.3</v>
      </c>
    </row>
    <row r="1865" spans="1:5" ht="63" x14ac:dyDescent="0.2">
      <c r="A1865" s="367" t="s">
        <v>21345</v>
      </c>
      <c r="B1865" s="368" t="s">
        <v>21346</v>
      </c>
      <c r="C1865" s="367" t="s">
        <v>265</v>
      </c>
      <c r="D1865" s="367" t="s">
        <v>17613</v>
      </c>
      <c r="E1865" s="369">
        <v>32.380000000000003</v>
      </c>
    </row>
    <row r="1866" spans="1:5" ht="81" x14ac:dyDescent="0.2">
      <c r="A1866" s="367" t="s">
        <v>21347</v>
      </c>
      <c r="B1866" s="368" t="s">
        <v>21348</v>
      </c>
      <c r="C1866" s="367" t="s">
        <v>17831</v>
      </c>
      <c r="D1866" s="367" t="s">
        <v>17613</v>
      </c>
      <c r="E1866" s="369">
        <v>531.03</v>
      </c>
    </row>
    <row r="1867" spans="1:5" ht="63" x14ac:dyDescent="0.2">
      <c r="A1867" s="367" t="s">
        <v>21349</v>
      </c>
      <c r="B1867" s="368" t="s">
        <v>21350</v>
      </c>
      <c r="C1867" s="367" t="s">
        <v>1789</v>
      </c>
      <c r="D1867" s="367" t="s">
        <v>17613</v>
      </c>
      <c r="E1867" s="369">
        <v>13.74</v>
      </c>
    </row>
    <row r="1868" spans="1:5" ht="54" x14ac:dyDescent="0.2">
      <c r="A1868" s="367" t="s">
        <v>21351</v>
      </c>
      <c r="B1868" s="368" t="s">
        <v>21352</v>
      </c>
      <c r="C1868" s="367" t="s">
        <v>1789</v>
      </c>
      <c r="D1868" s="367" t="s">
        <v>17613</v>
      </c>
      <c r="E1868" s="369">
        <v>13.74</v>
      </c>
    </row>
    <row r="1869" spans="1:5" ht="54" x14ac:dyDescent="0.2">
      <c r="A1869" s="367" t="s">
        <v>21353</v>
      </c>
      <c r="B1869" s="368" t="s">
        <v>21354</v>
      </c>
      <c r="C1869" s="367" t="s">
        <v>1789</v>
      </c>
      <c r="D1869" s="367" t="s">
        <v>17613</v>
      </c>
      <c r="E1869" s="369">
        <v>13.74</v>
      </c>
    </row>
    <row r="1870" spans="1:5" ht="45" x14ac:dyDescent="0.2">
      <c r="A1870" s="367" t="s">
        <v>21355</v>
      </c>
      <c r="B1870" s="368" t="s">
        <v>21356</v>
      </c>
      <c r="C1870" s="367" t="s">
        <v>1789</v>
      </c>
      <c r="D1870" s="367" t="s">
        <v>17613</v>
      </c>
      <c r="E1870" s="369">
        <v>8.8699999999999992</v>
      </c>
    </row>
    <row r="1871" spans="1:5" ht="36" x14ac:dyDescent="0.2">
      <c r="A1871" s="367" t="s">
        <v>21357</v>
      </c>
      <c r="B1871" s="368" t="s">
        <v>21358</v>
      </c>
      <c r="C1871" s="367" t="s">
        <v>1789</v>
      </c>
      <c r="D1871" s="367" t="s">
        <v>17613</v>
      </c>
      <c r="E1871" s="369">
        <v>10.220000000000001</v>
      </c>
    </row>
    <row r="1872" spans="1:5" ht="45" x14ac:dyDescent="0.2">
      <c r="A1872" s="367" t="s">
        <v>21359</v>
      </c>
      <c r="B1872" s="368" t="s">
        <v>21360</v>
      </c>
      <c r="C1872" s="367" t="s">
        <v>1789</v>
      </c>
      <c r="D1872" s="367" t="s">
        <v>17613</v>
      </c>
      <c r="E1872" s="369">
        <v>11.71</v>
      </c>
    </row>
    <row r="1873" spans="1:5" ht="45" x14ac:dyDescent="0.2">
      <c r="A1873" s="367" t="s">
        <v>21361</v>
      </c>
      <c r="B1873" s="368" t="s">
        <v>21362</v>
      </c>
      <c r="C1873" s="367" t="s">
        <v>1789</v>
      </c>
      <c r="D1873" s="367" t="s">
        <v>17613</v>
      </c>
      <c r="E1873" s="369">
        <v>35.29</v>
      </c>
    </row>
    <row r="1874" spans="1:5" ht="63" x14ac:dyDescent="0.2">
      <c r="A1874" s="367" t="s">
        <v>21363</v>
      </c>
      <c r="B1874" s="368" t="s">
        <v>21364</v>
      </c>
      <c r="C1874" s="367" t="s">
        <v>1789</v>
      </c>
      <c r="D1874" s="367" t="s">
        <v>17613</v>
      </c>
      <c r="E1874" s="369">
        <v>34.5</v>
      </c>
    </row>
    <row r="1875" spans="1:5" ht="36" x14ac:dyDescent="0.2">
      <c r="A1875" s="367" t="s">
        <v>21365</v>
      </c>
      <c r="B1875" s="368" t="s">
        <v>21366</v>
      </c>
      <c r="C1875" s="367" t="s">
        <v>1789</v>
      </c>
      <c r="D1875" s="367" t="s">
        <v>17613</v>
      </c>
      <c r="E1875" s="369">
        <v>30.6</v>
      </c>
    </row>
    <row r="1876" spans="1:5" ht="45" x14ac:dyDescent="0.2">
      <c r="A1876" s="367" t="s">
        <v>21367</v>
      </c>
      <c r="B1876" s="368" t="s">
        <v>21368</v>
      </c>
      <c r="C1876" s="367" t="s">
        <v>265</v>
      </c>
      <c r="D1876" s="367" t="s">
        <v>17613</v>
      </c>
      <c r="E1876" s="369">
        <v>10.220000000000001</v>
      </c>
    </row>
    <row r="1877" spans="1:5" ht="63" x14ac:dyDescent="0.2">
      <c r="A1877" s="367" t="s">
        <v>21369</v>
      </c>
      <c r="B1877" s="368" t="s">
        <v>21370</v>
      </c>
      <c r="C1877" s="367" t="s">
        <v>1789</v>
      </c>
      <c r="D1877" s="367" t="s">
        <v>17613</v>
      </c>
      <c r="E1877" s="369">
        <v>13.74</v>
      </c>
    </row>
    <row r="1878" spans="1:5" ht="126" x14ac:dyDescent="0.2">
      <c r="A1878" s="367" t="s">
        <v>21371</v>
      </c>
      <c r="B1878" s="368" t="s">
        <v>21372</v>
      </c>
      <c r="C1878" s="367" t="s">
        <v>231</v>
      </c>
      <c r="D1878" s="367" t="s">
        <v>17613</v>
      </c>
      <c r="E1878" s="369">
        <v>737.5</v>
      </c>
    </row>
    <row r="1879" spans="1:5" ht="108" x14ac:dyDescent="0.2">
      <c r="A1879" s="367" t="s">
        <v>21373</v>
      </c>
      <c r="B1879" s="368" t="s">
        <v>21374</v>
      </c>
      <c r="C1879" s="367" t="s">
        <v>17831</v>
      </c>
      <c r="D1879" s="367" t="s">
        <v>17613</v>
      </c>
      <c r="E1879" s="369">
        <v>165</v>
      </c>
    </row>
    <row r="1880" spans="1:5" ht="36" x14ac:dyDescent="0.2">
      <c r="A1880" s="367" t="s">
        <v>21375</v>
      </c>
      <c r="B1880" s="368" t="s">
        <v>21376</v>
      </c>
      <c r="C1880" s="367" t="s">
        <v>17831</v>
      </c>
      <c r="D1880" s="367" t="s">
        <v>17613</v>
      </c>
      <c r="E1880" s="369">
        <v>236.74</v>
      </c>
    </row>
    <row r="1881" spans="1:5" ht="99" x14ac:dyDescent="0.2">
      <c r="A1881" s="367" t="s">
        <v>21377</v>
      </c>
      <c r="B1881" s="368" t="s">
        <v>21378</v>
      </c>
      <c r="C1881" s="367" t="s">
        <v>17831</v>
      </c>
      <c r="D1881" s="367" t="s">
        <v>17613</v>
      </c>
      <c r="E1881" s="369">
        <v>162</v>
      </c>
    </row>
    <row r="1882" spans="1:5" ht="90" x14ac:dyDescent="0.2">
      <c r="A1882" s="367" t="s">
        <v>21379</v>
      </c>
      <c r="B1882" s="368" t="s">
        <v>21380</v>
      </c>
      <c r="C1882" s="367" t="s">
        <v>231</v>
      </c>
      <c r="D1882" s="367" t="s">
        <v>17613</v>
      </c>
      <c r="E1882" s="369">
        <v>31.72</v>
      </c>
    </row>
    <row r="1883" spans="1:5" ht="18" x14ac:dyDescent="0.2">
      <c r="A1883" s="367" t="s">
        <v>21381</v>
      </c>
      <c r="B1883" s="368" t="s">
        <v>21382</v>
      </c>
      <c r="C1883" s="367" t="s">
        <v>231</v>
      </c>
      <c r="D1883" s="367" t="s">
        <v>17613</v>
      </c>
      <c r="E1883" s="369">
        <v>2</v>
      </c>
    </row>
    <row r="1884" spans="1:5" ht="27" x14ac:dyDescent="0.2">
      <c r="A1884" s="367" t="s">
        <v>21383</v>
      </c>
      <c r="B1884" s="368" t="s">
        <v>21384</v>
      </c>
      <c r="C1884" s="367" t="s">
        <v>231</v>
      </c>
      <c r="D1884" s="367" t="s">
        <v>17613</v>
      </c>
      <c r="E1884" s="369">
        <v>232.25</v>
      </c>
    </row>
    <row r="1885" spans="1:5" ht="99" x14ac:dyDescent="0.2">
      <c r="A1885" s="367" t="s">
        <v>21385</v>
      </c>
      <c r="B1885" s="368" t="s">
        <v>21386</v>
      </c>
      <c r="C1885" s="367" t="s">
        <v>265</v>
      </c>
      <c r="D1885" s="367" t="s">
        <v>17613</v>
      </c>
      <c r="E1885" s="369">
        <v>38.01</v>
      </c>
    </row>
    <row r="1886" spans="1:5" ht="99" x14ac:dyDescent="0.2">
      <c r="A1886" s="367" t="s">
        <v>21387</v>
      </c>
      <c r="B1886" s="368" t="s">
        <v>21388</v>
      </c>
      <c r="C1886" s="367" t="s">
        <v>265</v>
      </c>
      <c r="D1886" s="367" t="s">
        <v>17613</v>
      </c>
      <c r="E1886" s="369">
        <v>2.52</v>
      </c>
    </row>
    <row r="1887" spans="1:5" ht="108" x14ac:dyDescent="0.2">
      <c r="A1887" s="367" t="s">
        <v>21389</v>
      </c>
      <c r="B1887" s="368" t="s">
        <v>21390</v>
      </c>
      <c r="C1887" s="367" t="s">
        <v>265</v>
      </c>
      <c r="D1887" s="367" t="s">
        <v>17613</v>
      </c>
      <c r="E1887" s="369">
        <v>18.89</v>
      </c>
    </row>
    <row r="1888" spans="1:5" ht="108" x14ac:dyDescent="0.2">
      <c r="A1888" s="367" t="s">
        <v>21391</v>
      </c>
      <c r="B1888" s="368" t="s">
        <v>21390</v>
      </c>
      <c r="C1888" s="367" t="s">
        <v>17831</v>
      </c>
      <c r="D1888" s="367" t="s">
        <v>17613</v>
      </c>
      <c r="E1888" s="369">
        <v>35.56</v>
      </c>
    </row>
    <row r="1889" spans="1:5" ht="99" x14ac:dyDescent="0.2">
      <c r="A1889" s="367" t="s">
        <v>21392</v>
      </c>
      <c r="B1889" s="368" t="s">
        <v>21393</v>
      </c>
      <c r="C1889" s="367" t="s">
        <v>265</v>
      </c>
      <c r="D1889" s="367" t="s">
        <v>17613</v>
      </c>
      <c r="E1889" s="369">
        <v>14.95</v>
      </c>
    </row>
    <row r="1890" spans="1:5" ht="99" x14ac:dyDescent="0.2">
      <c r="A1890" s="367" t="s">
        <v>21394</v>
      </c>
      <c r="B1890" s="368" t="s">
        <v>21393</v>
      </c>
      <c r="C1890" s="367" t="s">
        <v>17713</v>
      </c>
      <c r="D1890" s="367" t="s">
        <v>17613</v>
      </c>
      <c r="E1890" s="369">
        <v>1852</v>
      </c>
    </row>
    <row r="1891" spans="1:5" ht="99" x14ac:dyDescent="0.2">
      <c r="A1891" s="367" t="s">
        <v>21395</v>
      </c>
      <c r="B1891" s="368" t="s">
        <v>21393</v>
      </c>
      <c r="C1891" s="367" t="s">
        <v>17831</v>
      </c>
      <c r="D1891" s="367" t="s">
        <v>17613</v>
      </c>
      <c r="E1891" s="369">
        <v>43.15</v>
      </c>
    </row>
    <row r="1892" spans="1:5" ht="99" x14ac:dyDescent="0.2">
      <c r="A1892" s="367" t="s">
        <v>21396</v>
      </c>
      <c r="B1892" s="368" t="s">
        <v>21397</v>
      </c>
      <c r="C1892" s="367" t="s">
        <v>265</v>
      </c>
      <c r="D1892" s="367" t="s">
        <v>17613</v>
      </c>
      <c r="E1892" s="369">
        <v>8.18</v>
      </c>
    </row>
    <row r="1893" spans="1:5" ht="99" x14ac:dyDescent="0.2">
      <c r="A1893" s="367" t="s">
        <v>21398</v>
      </c>
      <c r="B1893" s="368" t="s">
        <v>21399</v>
      </c>
      <c r="C1893" s="367" t="s">
        <v>265</v>
      </c>
      <c r="D1893" s="367" t="s">
        <v>17613</v>
      </c>
      <c r="E1893" s="369">
        <v>3.42</v>
      </c>
    </row>
    <row r="1894" spans="1:5" ht="99" x14ac:dyDescent="0.2">
      <c r="A1894" s="367" t="s">
        <v>21400</v>
      </c>
      <c r="B1894" s="368" t="s">
        <v>21401</v>
      </c>
      <c r="C1894" s="367" t="s">
        <v>265</v>
      </c>
      <c r="D1894" s="367" t="s">
        <v>17613</v>
      </c>
      <c r="E1894" s="369">
        <v>38</v>
      </c>
    </row>
    <row r="1895" spans="1:5" ht="36" x14ac:dyDescent="0.2">
      <c r="A1895" s="367" t="s">
        <v>21402</v>
      </c>
      <c r="B1895" s="368" t="s">
        <v>21403</v>
      </c>
      <c r="C1895" s="367" t="s">
        <v>231</v>
      </c>
      <c r="D1895" s="367" t="s">
        <v>17613</v>
      </c>
      <c r="E1895" s="369">
        <v>0.3</v>
      </c>
    </row>
    <row r="1896" spans="1:5" ht="108" x14ac:dyDescent="0.2">
      <c r="A1896" s="367" t="s">
        <v>21404</v>
      </c>
      <c r="B1896" s="368" t="s">
        <v>21405</v>
      </c>
      <c r="C1896" s="367" t="s">
        <v>231</v>
      </c>
      <c r="D1896" s="367" t="s">
        <v>17613</v>
      </c>
      <c r="E1896" s="369">
        <v>18.329999999999998</v>
      </c>
    </row>
    <row r="1897" spans="1:5" ht="63" x14ac:dyDescent="0.2">
      <c r="A1897" s="367" t="s">
        <v>21406</v>
      </c>
      <c r="B1897" s="368" t="s">
        <v>21407</v>
      </c>
      <c r="C1897" s="367" t="s">
        <v>231</v>
      </c>
      <c r="D1897" s="367" t="s">
        <v>17613</v>
      </c>
      <c r="E1897" s="369">
        <v>0.55000000000000004</v>
      </c>
    </row>
    <row r="1898" spans="1:5" ht="99" x14ac:dyDescent="0.2">
      <c r="A1898" s="367" t="s">
        <v>21408</v>
      </c>
      <c r="B1898" s="368" t="s">
        <v>21409</v>
      </c>
      <c r="C1898" s="367" t="s">
        <v>17831</v>
      </c>
      <c r="D1898" s="367" t="s">
        <v>17613</v>
      </c>
      <c r="E1898" s="369">
        <v>104.63</v>
      </c>
    </row>
    <row r="1899" spans="1:5" ht="108" x14ac:dyDescent="0.2">
      <c r="A1899" s="367" t="s">
        <v>21410</v>
      </c>
      <c r="B1899" s="368" t="s">
        <v>21411</v>
      </c>
      <c r="C1899" s="367" t="s">
        <v>17831</v>
      </c>
      <c r="D1899" s="367" t="s">
        <v>17613</v>
      </c>
      <c r="E1899" s="369">
        <v>104.63</v>
      </c>
    </row>
    <row r="1900" spans="1:5" ht="90" x14ac:dyDescent="0.2">
      <c r="A1900" s="367" t="s">
        <v>21412</v>
      </c>
      <c r="B1900" s="368" t="s">
        <v>21413</v>
      </c>
      <c r="C1900" s="367" t="s">
        <v>17831</v>
      </c>
      <c r="D1900" s="367" t="s">
        <v>17613</v>
      </c>
      <c r="E1900" s="369">
        <v>25.99</v>
      </c>
    </row>
    <row r="1901" spans="1:5" ht="36" x14ac:dyDescent="0.2">
      <c r="A1901" s="367" t="s">
        <v>21414</v>
      </c>
      <c r="B1901" s="368" t="s">
        <v>21415</v>
      </c>
      <c r="C1901" s="367" t="s">
        <v>17831</v>
      </c>
      <c r="D1901" s="367" t="s">
        <v>17613</v>
      </c>
      <c r="E1901" s="369">
        <v>45.23</v>
      </c>
    </row>
    <row r="1902" spans="1:5" ht="72" x14ac:dyDescent="0.2">
      <c r="A1902" s="367" t="s">
        <v>21416</v>
      </c>
      <c r="B1902" s="368" t="s">
        <v>21417</v>
      </c>
      <c r="C1902" s="367" t="s">
        <v>17831</v>
      </c>
      <c r="D1902" s="367" t="s">
        <v>17613</v>
      </c>
      <c r="E1902" s="369">
        <v>134.18</v>
      </c>
    </row>
    <row r="1903" spans="1:5" ht="252" x14ac:dyDescent="0.2">
      <c r="A1903" s="367" t="s">
        <v>21418</v>
      </c>
      <c r="B1903" s="368" t="s">
        <v>21419</v>
      </c>
      <c r="C1903" s="367" t="s">
        <v>17831</v>
      </c>
      <c r="D1903" s="367" t="s">
        <v>17613</v>
      </c>
      <c r="E1903" s="369">
        <v>563</v>
      </c>
    </row>
    <row r="1904" spans="1:5" ht="81" x14ac:dyDescent="0.2">
      <c r="A1904" s="367" t="s">
        <v>21420</v>
      </c>
      <c r="B1904" s="368" t="s">
        <v>21421</v>
      </c>
      <c r="C1904" s="367" t="s">
        <v>17831</v>
      </c>
      <c r="D1904" s="367" t="s">
        <v>17613</v>
      </c>
      <c r="E1904" s="369">
        <v>72</v>
      </c>
    </row>
    <row r="1905" spans="1:5" ht="90" x14ac:dyDescent="0.2">
      <c r="A1905" s="367" t="s">
        <v>21422</v>
      </c>
      <c r="B1905" s="368" t="s">
        <v>21423</v>
      </c>
      <c r="C1905" s="367" t="s">
        <v>17831</v>
      </c>
      <c r="D1905" s="367" t="s">
        <v>17613</v>
      </c>
      <c r="E1905" s="369">
        <v>93.9</v>
      </c>
    </row>
    <row r="1906" spans="1:5" ht="135" x14ac:dyDescent="0.2">
      <c r="A1906" s="367" t="s">
        <v>21424</v>
      </c>
      <c r="B1906" s="368" t="s">
        <v>21425</v>
      </c>
      <c r="C1906" s="367" t="s">
        <v>17831</v>
      </c>
      <c r="D1906" s="367" t="s">
        <v>17613</v>
      </c>
      <c r="E1906" s="369">
        <v>367</v>
      </c>
    </row>
    <row r="1907" spans="1:5" ht="63" x14ac:dyDescent="0.2">
      <c r="A1907" s="367" t="s">
        <v>21426</v>
      </c>
      <c r="B1907" s="368" t="s">
        <v>21427</v>
      </c>
      <c r="C1907" s="367" t="s">
        <v>17831</v>
      </c>
      <c r="D1907" s="367" t="s">
        <v>17613</v>
      </c>
      <c r="E1907" s="369">
        <v>72</v>
      </c>
    </row>
    <row r="1908" spans="1:5" ht="306" x14ac:dyDescent="0.2">
      <c r="A1908" s="367" t="s">
        <v>21428</v>
      </c>
      <c r="B1908" s="368" t="s">
        <v>21429</v>
      </c>
      <c r="C1908" s="367" t="s">
        <v>17831</v>
      </c>
      <c r="D1908" s="367" t="s">
        <v>17613</v>
      </c>
      <c r="E1908" s="369">
        <v>720</v>
      </c>
    </row>
    <row r="1909" spans="1:5" ht="63" x14ac:dyDescent="0.2">
      <c r="A1909" s="367" t="s">
        <v>21430</v>
      </c>
      <c r="B1909" s="368" t="s">
        <v>21431</v>
      </c>
      <c r="C1909" s="367" t="s">
        <v>17831</v>
      </c>
      <c r="D1909" s="367" t="s">
        <v>17613</v>
      </c>
      <c r="E1909" s="369">
        <v>465.96</v>
      </c>
    </row>
    <row r="1910" spans="1:5" ht="63" x14ac:dyDescent="0.2">
      <c r="A1910" s="367" t="s">
        <v>21432</v>
      </c>
      <c r="B1910" s="368" t="s">
        <v>21433</v>
      </c>
      <c r="C1910" s="367" t="s">
        <v>17831</v>
      </c>
      <c r="D1910" s="367" t="s">
        <v>17613</v>
      </c>
      <c r="E1910" s="369">
        <v>558.66999999999996</v>
      </c>
    </row>
    <row r="1911" spans="1:5" ht="90" x14ac:dyDescent="0.2">
      <c r="A1911" s="367" t="s">
        <v>21434</v>
      </c>
      <c r="B1911" s="368" t="s">
        <v>21435</v>
      </c>
      <c r="C1911" s="367" t="s">
        <v>17831</v>
      </c>
      <c r="D1911" s="367" t="s">
        <v>17613</v>
      </c>
      <c r="E1911" s="369">
        <v>81.67</v>
      </c>
    </row>
    <row r="1912" spans="1:5" ht="90" x14ac:dyDescent="0.2">
      <c r="A1912" s="367" t="s">
        <v>21436</v>
      </c>
      <c r="B1912" s="368" t="s">
        <v>21437</v>
      </c>
      <c r="C1912" s="367" t="s">
        <v>17831</v>
      </c>
      <c r="D1912" s="367" t="s">
        <v>17613</v>
      </c>
      <c r="E1912" s="369">
        <v>117.62</v>
      </c>
    </row>
    <row r="1913" spans="1:5" ht="72" x14ac:dyDescent="0.2">
      <c r="A1913" s="367" t="s">
        <v>21438</v>
      </c>
      <c r="B1913" s="368" t="s">
        <v>21439</v>
      </c>
      <c r="C1913" s="367" t="s">
        <v>17831</v>
      </c>
      <c r="D1913" s="367" t="s">
        <v>17613</v>
      </c>
      <c r="E1913" s="369">
        <v>158.35</v>
      </c>
    </row>
    <row r="1914" spans="1:5" ht="81" x14ac:dyDescent="0.2">
      <c r="A1914" s="367" t="s">
        <v>21440</v>
      </c>
      <c r="B1914" s="368" t="s">
        <v>21441</v>
      </c>
      <c r="C1914" s="367" t="s">
        <v>17831</v>
      </c>
      <c r="D1914" s="367" t="s">
        <v>17613</v>
      </c>
      <c r="E1914" s="369">
        <v>97.5</v>
      </c>
    </row>
    <row r="1915" spans="1:5" ht="90" x14ac:dyDescent="0.2">
      <c r="A1915" s="367" t="s">
        <v>21442</v>
      </c>
      <c r="B1915" s="368" t="s">
        <v>21443</v>
      </c>
      <c r="C1915" s="367" t="s">
        <v>17831</v>
      </c>
      <c r="D1915" s="367" t="s">
        <v>17613</v>
      </c>
      <c r="E1915" s="369">
        <v>95</v>
      </c>
    </row>
    <row r="1916" spans="1:5" ht="90" x14ac:dyDescent="0.2">
      <c r="A1916" s="367" t="s">
        <v>21444</v>
      </c>
      <c r="B1916" s="368" t="s">
        <v>21445</v>
      </c>
      <c r="C1916" s="367" t="s">
        <v>17831</v>
      </c>
      <c r="D1916" s="367" t="s">
        <v>17613</v>
      </c>
      <c r="E1916" s="369">
        <v>93.12</v>
      </c>
    </row>
    <row r="1917" spans="1:5" ht="90" x14ac:dyDescent="0.2">
      <c r="A1917" s="367" t="s">
        <v>21446</v>
      </c>
      <c r="B1917" s="368" t="s">
        <v>21447</v>
      </c>
      <c r="C1917" s="367" t="s">
        <v>17831</v>
      </c>
      <c r="D1917" s="367" t="s">
        <v>17613</v>
      </c>
      <c r="E1917" s="369">
        <v>203.91</v>
      </c>
    </row>
    <row r="1918" spans="1:5" ht="81" x14ac:dyDescent="0.2">
      <c r="A1918" s="367" t="s">
        <v>21448</v>
      </c>
      <c r="B1918" s="368" t="s">
        <v>21449</v>
      </c>
      <c r="C1918" s="367" t="s">
        <v>17831</v>
      </c>
      <c r="D1918" s="367" t="s">
        <v>17613</v>
      </c>
      <c r="E1918" s="369">
        <v>222.06</v>
      </c>
    </row>
    <row r="1919" spans="1:5" ht="81" x14ac:dyDescent="0.2">
      <c r="A1919" s="367" t="s">
        <v>21450</v>
      </c>
      <c r="B1919" s="368" t="s">
        <v>21451</v>
      </c>
      <c r="C1919" s="367" t="s">
        <v>17831</v>
      </c>
      <c r="D1919" s="367" t="s">
        <v>17613</v>
      </c>
      <c r="E1919" s="369">
        <v>132</v>
      </c>
    </row>
    <row r="1920" spans="1:5" ht="90" x14ac:dyDescent="0.2">
      <c r="A1920" s="367" t="s">
        <v>21452</v>
      </c>
      <c r="B1920" s="368" t="s">
        <v>21453</v>
      </c>
      <c r="C1920" s="367" t="s">
        <v>17831</v>
      </c>
      <c r="D1920" s="367" t="s">
        <v>17613</v>
      </c>
      <c r="E1920" s="369">
        <v>134.9</v>
      </c>
    </row>
    <row r="1921" spans="1:5" ht="54" x14ac:dyDescent="0.2">
      <c r="A1921" s="367" t="s">
        <v>21454</v>
      </c>
      <c r="B1921" s="368" t="s">
        <v>21455</v>
      </c>
      <c r="C1921" s="367" t="s">
        <v>17831</v>
      </c>
      <c r="D1921" s="367" t="s">
        <v>17613</v>
      </c>
      <c r="E1921" s="369">
        <v>136</v>
      </c>
    </row>
    <row r="1922" spans="1:5" ht="81" x14ac:dyDescent="0.2">
      <c r="A1922" s="367" t="s">
        <v>21456</v>
      </c>
      <c r="B1922" s="368" t="s">
        <v>21457</v>
      </c>
      <c r="C1922" s="367" t="s">
        <v>17831</v>
      </c>
      <c r="D1922" s="367" t="s">
        <v>17613</v>
      </c>
      <c r="E1922" s="369">
        <v>407.9</v>
      </c>
    </row>
    <row r="1923" spans="1:5" ht="63" x14ac:dyDescent="0.2">
      <c r="A1923" s="367" t="s">
        <v>21458</v>
      </c>
      <c r="B1923" s="368" t="s">
        <v>21459</v>
      </c>
      <c r="C1923" s="367" t="s">
        <v>265</v>
      </c>
      <c r="D1923" s="367" t="s">
        <v>17613</v>
      </c>
      <c r="E1923" s="369">
        <v>7.93</v>
      </c>
    </row>
    <row r="1924" spans="1:5" ht="72" x14ac:dyDescent="0.2">
      <c r="A1924" s="367" t="s">
        <v>21460</v>
      </c>
      <c r="B1924" s="368" t="s">
        <v>21461</v>
      </c>
      <c r="C1924" s="367" t="s">
        <v>265</v>
      </c>
      <c r="D1924" s="367" t="s">
        <v>17613</v>
      </c>
      <c r="E1924" s="369">
        <v>14.42</v>
      </c>
    </row>
    <row r="1925" spans="1:5" ht="90" x14ac:dyDescent="0.2">
      <c r="A1925" s="367" t="s">
        <v>21462</v>
      </c>
      <c r="B1925" s="368" t="s">
        <v>21463</v>
      </c>
      <c r="C1925" s="367" t="s">
        <v>265</v>
      </c>
      <c r="D1925" s="367" t="s">
        <v>17613</v>
      </c>
      <c r="E1925" s="369">
        <v>22.65</v>
      </c>
    </row>
    <row r="1926" spans="1:5" ht="72" x14ac:dyDescent="0.2">
      <c r="A1926" s="367" t="s">
        <v>21464</v>
      </c>
      <c r="B1926" s="368" t="s">
        <v>21465</v>
      </c>
      <c r="C1926" s="367" t="s">
        <v>265</v>
      </c>
      <c r="D1926" s="367" t="s">
        <v>17613</v>
      </c>
      <c r="E1926" s="369">
        <v>29.72</v>
      </c>
    </row>
    <row r="1927" spans="1:5" ht="72" x14ac:dyDescent="0.2">
      <c r="A1927" s="367" t="s">
        <v>21466</v>
      </c>
      <c r="B1927" s="368" t="s">
        <v>21467</v>
      </c>
      <c r="C1927" s="367" t="s">
        <v>2693</v>
      </c>
      <c r="D1927" s="367" t="s">
        <v>17613</v>
      </c>
      <c r="E1927" s="369">
        <v>0.42</v>
      </c>
    </row>
    <row r="1928" spans="1:5" ht="27" x14ac:dyDescent="0.2">
      <c r="A1928" s="367" t="s">
        <v>21468</v>
      </c>
      <c r="B1928" s="368" t="s">
        <v>21469</v>
      </c>
      <c r="C1928" s="367" t="s">
        <v>231</v>
      </c>
      <c r="D1928" s="367" t="s">
        <v>17613</v>
      </c>
      <c r="E1928" s="369">
        <v>35.979999999999997</v>
      </c>
    </row>
    <row r="1929" spans="1:5" ht="99" x14ac:dyDescent="0.2">
      <c r="A1929" s="367" t="s">
        <v>21470</v>
      </c>
      <c r="B1929" s="368" t="s">
        <v>21471</v>
      </c>
      <c r="C1929" s="367" t="s">
        <v>231</v>
      </c>
      <c r="D1929" s="367" t="s">
        <v>17613</v>
      </c>
      <c r="E1929" s="369">
        <v>7000</v>
      </c>
    </row>
    <row r="1930" spans="1:5" ht="126" x14ac:dyDescent="0.2">
      <c r="A1930" s="367" t="s">
        <v>21472</v>
      </c>
      <c r="B1930" s="368" t="s">
        <v>21473</v>
      </c>
      <c r="C1930" s="367" t="s">
        <v>231</v>
      </c>
      <c r="D1930" s="367" t="s">
        <v>17613</v>
      </c>
      <c r="E1930" s="369">
        <v>4350.0200000000004</v>
      </c>
    </row>
    <row r="1931" spans="1:5" ht="117" x14ac:dyDescent="0.2">
      <c r="A1931" s="367" t="s">
        <v>21474</v>
      </c>
      <c r="B1931" s="368" t="s">
        <v>21475</v>
      </c>
      <c r="C1931" s="367" t="s">
        <v>231</v>
      </c>
      <c r="D1931" s="367" t="s">
        <v>17613</v>
      </c>
      <c r="E1931" s="369">
        <v>3713.78</v>
      </c>
    </row>
    <row r="1932" spans="1:5" ht="153" x14ac:dyDescent="0.2">
      <c r="A1932" s="367" t="s">
        <v>21476</v>
      </c>
      <c r="B1932" s="368" t="s">
        <v>21477</v>
      </c>
      <c r="C1932" s="367" t="s">
        <v>231</v>
      </c>
      <c r="D1932" s="367" t="s">
        <v>17613</v>
      </c>
      <c r="E1932" s="369">
        <v>2657.16</v>
      </c>
    </row>
    <row r="1933" spans="1:5" ht="99" x14ac:dyDescent="0.2">
      <c r="A1933" s="367" t="s">
        <v>21478</v>
      </c>
      <c r="B1933" s="368" t="s">
        <v>21479</v>
      </c>
      <c r="C1933" s="367" t="s">
        <v>231</v>
      </c>
      <c r="D1933" s="367" t="s">
        <v>17613</v>
      </c>
      <c r="E1933" s="369">
        <v>1236.45</v>
      </c>
    </row>
    <row r="1934" spans="1:5" ht="135" x14ac:dyDescent="0.2">
      <c r="A1934" s="367" t="s">
        <v>21480</v>
      </c>
      <c r="B1934" s="368" t="s">
        <v>21481</v>
      </c>
      <c r="C1934" s="367" t="s">
        <v>231</v>
      </c>
      <c r="D1934" s="367" t="s">
        <v>17613</v>
      </c>
      <c r="E1934" s="369">
        <v>3673.68</v>
      </c>
    </row>
    <row r="1935" spans="1:5" ht="126" x14ac:dyDescent="0.2">
      <c r="A1935" s="367" t="s">
        <v>21482</v>
      </c>
      <c r="B1935" s="368" t="s">
        <v>21483</v>
      </c>
      <c r="C1935" s="367" t="s">
        <v>231</v>
      </c>
      <c r="D1935" s="367" t="s">
        <v>17613</v>
      </c>
      <c r="E1935" s="369">
        <v>4663.49</v>
      </c>
    </row>
    <row r="1936" spans="1:5" ht="189" x14ac:dyDescent="0.2">
      <c r="A1936" s="367" t="s">
        <v>21484</v>
      </c>
      <c r="B1936" s="368" t="s">
        <v>21485</v>
      </c>
      <c r="C1936" s="367" t="s">
        <v>231</v>
      </c>
      <c r="D1936" s="367" t="s">
        <v>17613</v>
      </c>
      <c r="E1936" s="369">
        <v>147.80000000000001</v>
      </c>
    </row>
    <row r="1937" spans="1:5" ht="72" x14ac:dyDescent="0.2">
      <c r="A1937" s="367" t="s">
        <v>21486</v>
      </c>
      <c r="B1937" s="368" t="s">
        <v>21487</v>
      </c>
      <c r="C1937" s="367" t="s">
        <v>231</v>
      </c>
      <c r="D1937" s="367" t="s">
        <v>17613</v>
      </c>
      <c r="E1937" s="369">
        <v>25</v>
      </c>
    </row>
    <row r="1938" spans="1:5" ht="99" x14ac:dyDescent="0.2">
      <c r="A1938" s="367" t="s">
        <v>21488</v>
      </c>
      <c r="B1938" s="368" t="s">
        <v>21489</v>
      </c>
      <c r="C1938" s="367" t="s">
        <v>231</v>
      </c>
      <c r="D1938" s="367" t="s">
        <v>17613</v>
      </c>
      <c r="E1938" s="369">
        <v>11.24</v>
      </c>
    </row>
    <row r="1939" spans="1:5" ht="90" x14ac:dyDescent="0.2">
      <c r="A1939" s="367" t="s">
        <v>21490</v>
      </c>
      <c r="B1939" s="368" t="s">
        <v>21491</v>
      </c>
      <c r="C1939" s="367" t="s">
        <v>231</v>
      </c>
      <c r="D1939" s="367" t="s">
        <v>17613</v>
      </c>
      <c r="E1939" s="369">
        <v>118</v>
      </c>
    </row>
    <row r="1940" spans="1:5" ht="63" x14ac:dyDescent="0.2">
      <c r="A1940" s="367" t="s">
        <v>21492</v>
      </c>
      <c r="B1940" s="368" t="s">
        <v>21493</v>
      </c>
      <c r="C1940" s="367" t="s">
        <v>231</v>
      </c>
      <c r="D1940" s="367" t="s">
        <v>17613</v>
      </c>
      <c r="E1940" s="369">
        <v>4960</v>
      </c>
    </row>
    <row r="1941" spans="1:5" ht="81" x14ac:dyDescent="0.2">
      <c r="A1941" s="367" t="s">
        <v>21494</v>
      </c>
      <c r="B1941" s="368" t="s">
        <v>21495</v>
      </c>
      <c r="C1941" s="367" t="s">
        <v>17831</v>
      </c>
      <c r="D1941" s="367" t="s">
        <v>17613</v>
      </c>
      <c r="E1941" s="369">
        <v>145.54</v>
      </c>
    </row>
    <row r="1942" spans="1:5" ht="162" x14ac:dyDescent="0.2">
      <c r="A1942" s="367" t="s">
        <v>21496</v>
      </c>
      <c r="B1942" s="368" t="s">
        <v>21497</v>
      </c>
      <c r="C1942" s="367" t="s">
        <v>231</v>
      </c>
      <c r="D1942" s="367" t="s">
        <v>17613</v>
      </c>
      <c r="E1942" s="369">
        <v>6.66</v>
      </c>
    </row>
    <row r="1943" spans="1:5" ht="171" x14ac:dyDescent="0.2">
      <c r="A1943" s="367" t="s">
        <v>21498</v>
      </c>
      <c r="B1943" s="368" t="s">
        <v>21499</v>
      </c>
      <c r="C1943" s="367" t="s">
        <v>231</v>
      </c>
      <c r="D1943" s="367" t="s">
        <v>17613</v>
      </c>
      <c r="E1943" s="369">
        <v>9.18</v>
      </c>
    </row>
    <row r="1944" spans="1:5" ht="153" x14ac:dyDescent="0.2">
      <c r="A1944" s="367" t="s">
        <v>21500</v>
      </c>
      <c r="B1944" s="368" t="s">
        <v>21501</v>
      </c>
      <c r="C1944" s="367" t="s">
        <v>231</v>
      </c>
      <c r="D1944" s="367" t="s">
        <v>17613</v>
      </c>
      <c r="E1944" s="369">
        <v>15.75</v>
      </c>
    </row>
    <row r="1945" spans="1:5" ht="108" x14ac:dyDescent="0.2">
      <c r="A1945" s="367" t="s">
        <v>21502</v>
      </c>
      <c r="B1945" s="368" t="s">
        <v>21503</v>
      </c>
      <c r="C1945" s="367" t="s">
        <v>231</v>
      </c>
      <c r="D1945" s="367" t="s">
        <v>17613</v>
      </c>
      <c r="E1945" s="369">
        <v>384</v>
      </c>
    </row>
    <row r="1946" spans="1:5" ht="108" x14ac:dyDescent="0.2">
      <c r="A1946" s="367" t="s">
        <v>21504</v>
      </c>
      <c r="B1946" s="368" t="s">
        <v>21505</v>
      </c>
      <c r="C1946" s="367" t="s">
        <v>231</v>
      </c>
      <c r="D1946" s="367" t="s">
        <v>17613</v>
      </c>
      <c r="E1946" s="369">
        <v>696</v>
      </c>
    </row>
    <row r="1947" spans="1:5" ht="54" x14ac:dyDescent="0.2">
      <c r="A1947" s="367" t="s">
        <v>21506</v>
      </c>
      <c r="B1947" s="368" t="s">
        <v>21507</v>
      </c>
      <c r="C1947" s="367" t="s">
        <v>231</v>
      </c>
      <c r="D1947" s="367" t="s">
        <v>17613</v>
      </c>
      <c r="E1947" s="369">
        <v>2728.74</v>
      </c>
    </row>
    <row r="1948" spans="1:5" ht="45" x14ac:dyDescent="0.2">
      <c r="A1948" s="367" t="s">
        <v>21508</v>
      </c>
      <c r="B1948" s="368" t="s">
        <v>21509</v>
      </c>
      <c r="C1948" s="367" t="s">
        <v>17831</v>
      </c>
      <c r="D1948" s="367" t="s">
        <v>17613</v>
      </c>
      <c r="E1948" s="369">
        <v>23</v>
      </c>
    </row>
    <row r="1949" spans="1:5" ht="99" x14ac:dyDescent="0.2">
      <c r="A1949" s="367" t="s">
        <v>21510</v>
      </c>
      <c r="B1949" s="368" t="s">
        <v>21511</v>
      </c>
      <c r="C1949" s="367" t="s">
        <v>17831</v>
      </c>
      <c r="D1949" s="367" t="s">
        <v>17613</v>
      </c>
      <c r="E1949" s="369">
        <v>4.95</v>
      </c>
    </row>
    <row r="1950" spans="1:5" ht="99" x14ac:dyDescent="0.2">
      <c r="A1950" s="367" t="s">
        <v>21512</v>
      </c>
      <c r="B1950" s="368" t="s">
        <v>21513</v>
      </c>
      <c r="C1950" s="367" t="s">
        <v>17831</v>
      </c>
      <c r="D1950" s="367" t="s">
        <v>17613</v>
      </c>
      <c r="E1950" s="369">
        <v>11.24</v>
      </c>
    </row>
    <row r="1951" spans="1:5" ht="99" x14ac:dyDescent="0.2">
      <c r="A1951" s="367" t="s">
        <v>21514</v>
      </c>
      <c r="B1951" s="368" t="s">
        <v>21515</v>
      </c>
      <c r="C1951" s="367" t="s">
        <v>17831</v>
      </c>
      <c r="D1951" s="367" t="s">
        <v>17613</v>
      </c>
      <c r="E1951" s="369">
        <v>11.9</v>
      </c>
    </row>
    <row r="1952" spans="1:5" ht="45" x14ac:dyDescent="0.2">
      <c r="A1952" s="367" t="s">
        <v>21516</v>
      </c>
      <c r="B1952" s="368" t="s">
        <v>21517</v>
      </c>
      <c r="C1952" s="367" t="s">
        <v>231</v>
      </c>
      <c r="D1952" s="367" t="s">
        <v>17613</v>
      </c>
      <c r="E1952" s="369">
        <v>99.75</v>
      </c>
    </row>
    <row r="1953" spans="1:5" ht="36" x14ac:dyDescent="0.2">
      <c r="A1953" s="367" t="s">
        <v>21518</v>
      </c>
      <c r="B1953" s="368" t="s">
        <v>21519</v>
      </c>
      <c r="C1953" s="367" t="s">
        <v>231</v>
      </c>
      <c r="D1953" s="367" t="s">
        <v>17613</v>
      </c>
      <c r="E1953" s="369">
        <v>8.52</v>
      </c>
    </row>
    <row r="1954" spans="1:5" ht="45" x14ac:dyDescent="0.2">
      <c r="A1954" s="367" t="s">
        <v>21520</v>
      </c>
      <c r="B1954" s="368" t="s">
        <v>21521</v>
      </c>
      <c r="C1954" s="367" t="s">
        <v>231</v>
      </c>
      <c r="D1954" s="367" t="s">
        <v>17613</v>
      </c>
      <c r="E1954" s="369">
        <v>3.62</v>
      </c>
    </row>
    <row r="1955" spans="1:5" ht="36" x14ac:dyDescent="0.2">
      <c r="A1955" s="367" t="s">
        <v>21522</v>
      </c>
      <c r="B1955" s="368" t="s">
        <v>21523</v>
      </c>
      <c r="C1955" s="367" t="s">
        <v>231</v>
      </c>
      <c r="D1955" s="367" t="s">
        <v>17613</v>
      </c>
      <c r="E1955" s="369">
        <v>17.440000000000001</v>
      </c>
    </row>
    <row r="1956" spans="1:5" ht="171" x14ac:dyDescent="0.2">
      <c r="A1956" s="367" t="s">
        <v>21524</v>
      </c>
      <c r="B1956" s="368" t="s">
        <v>21525</v>
      </c>
      <c r="C1956" s="367" t="s">
        <v>17831</v>
      </c>
      <c r="D1956" s="367" t="s">
        <v>17613</v>
      </c>
      <c r="E1956" s="369">
        <v>738.39</v>
      </c>
    </row>
    <row r="1957" spans="1:5" ht="171" x14ac:dyDescent="0.2">
      <c r="A1957" s="367" t="s">
        <v>21526</v>
      </c>
      <c r="B1957" s="368" t="s">
        <v>21527</v>
      </c>
      <c r="C1957" s="367" t="s">
        <v>17831</v>
      </c>
      <c r="D1957" s="367" t="s">
        <v>17613</v>
      </c>
      <c r="E1957" s="369">
        <v>930.8</v>
      </c>
    </row>
    <row r="1958" spans="1:5" ht="63" x14ac:dyDescent="0.2">
      <c r="A1958" s="367" t="s">
        <v>21528</v>
      </c>
      <c r="B1958" s="368" t="s">
        <v>21529</v>
      </c>
      <c r="C1958" s="367" t="s">
        <v>21530</v>
      </c>
      <c r="D1958" s="367" t="s">
        <v>17613</v>
      </c>
      <c r="E1958" s="369">
        <v>44.9</v>
      </c>
    </row>
    <row r="1959" spans="1:5" ht="135" x14ac:dyDescent="0.2">
      <c r="A1959" s="367" t="s">
        <v>21531</v>
      </c>
      <c r="B1959" s="368" t="s">
        <v>21532</v>
      </c>
      <c r="C1959" s="367" t="s">
        <v>231</v>
      </c>
      <c r="D1959" s="367" t="s">
        <v>17613</v>
      </c>
      <c r="E1959" s="369">
        <v>49.5</v>
      </c>
    </row>
    <row r="1960" spans="1:5" ht="135" x14ac:dyDescent="0.2">
      <c r="A1960" s="367" t="s">
        <v>21533</v>
      </c>
      <c r="B1960" s="368" t="s">
        <v>21534</v>
      </c>
      <c r="C1960" s="367" t="s">
        <v>231</v>
      </c>
      <c r="D1960" s="367" t="s">
        <v>17613</v>
      </c>
      <c r="E1960" s="369">
        <v>55</v>
      </c>
    </row>
    <row r="1961" spans="1:5" ht="180" x14ac:dyDescent="0.2">
      <c r="A1961" s="367" t="s">
        <v>21535</v>
      </c>
      <c r="B1961" s="368" t="s">
        <v>21536</v>
      </c>
      <c r="C1961" s="367" t="s">
        <v>17831</v>
      </c>
      <c r="D1961" s="367" t="s">
        <v>17613</v>
      </c>
      <c r="E1961" s="369">
        <v>1280</v>
      </c>
    </row>
    <row r="1962" spans="1:5" ht="171" x14ac:dyDescent="0.2">
      <c r="A1962" s="367" t="s">
        <v>21537</v>
      </c>
      <c r="B1962" s="368" t="s">
        <v>21538</v>
      </c>
      <c r="C1962" s="367" t="s">
        <v>17831</v>
      </c>
      <c r="D1962" s="367" t="s">
        <v>17613</v>
      </c>
      <c r="E1962" s="369">
        <v>1130</v>
      </c>
    </row>
    <row r="1963" spans="1:5" ht="225" x14ac:dyDescent="0.2">
      <c r="A1963" s="367" t="s">
        <v>21539</v>
      </c>
      <c r="B1963" s="368" t="s">
        <v>21540</v>
      </c>
      <c r="C1963" s="367" t="s">
        <v>17831</v>
      </c>
      <c r="D1963" s="367" t="s">
        <v>17613</v>
      </c>
      <c r="E1963" s="369">
        <v>850</v>
      </c>
    </row>
    <row r="1964" spans="1:5" ht="171" x14ac:dyDescent="0.2">
      <c r="A1964" s="367" t="s">
        <v>21541</v>
      </c>
      <c r="B1964" s="368" t="s">
        <v>21542</v>
      </c>
      <c r="C1964" s="367" t="s">
        <v>17831</v>
      </c>
      <c r="D1964" s="367" t="s">
        <v>17613</v>
      </c>
      <c r="E1964" s="369">
        <v>1215</v>
      </c>
    </row>
    <row r="1965" spans="1:5" ht="126" x14ac:dyDescent="0.2">
      <c r="A1965" s="367" t="s">
        <v>21543</v>
      </c>
      <c r="B1965" s="368" t="s">
        <v>21544</v>
      </c>
      <c r="C1965" s="367" t="s">
        <v>17831</v>
      </c>
      <c r="D1965" s="367" t="s">
        <v>17613</v>
      </c>
      <c r="E1965" s="369">
        <v>905</v>
      </c>
    </row>
    <row r="1966" spans="1:5" ht="180" x14ac:dyDescent="0.2">
      <c r="A1966" s="367" t="s">
        <v>21545</v>
      </c>
      <c r="B1966" s="368" t="s">
        <v>21546</v>
      </c>
      <c r="C1966" s="367" t="s">
        <v>17831</v>
      </c>
      <c r="D1966" s="367" t="s">
        <v>17613</v>
      </c>
      <c r="E1966" s="369">
        <v>980</v>
      </c>
    </row>
    <row r="1967" spans="1:5" ht="180" x14ac:dyDescent="0.2">
      <c r="A1967" s="367" t="s">
        <v>21547</v>
      </c>
      <c r="B1967" s="368" t="s">
        <v>21548</v>
      </c>
      <c r="C1967" s="367" t="s">
        <v>17831</v>
      </c>
      <c r="D1967" s="367" t="s">
        <v>17613</v>
      </c>
      <c r="E1967" s="369">
        <v>890</v>
      </c>
    </row>
    <row r="1968" spans="1:5" ht="243" x14ac:dyDescent="0.2">
      <c r="A1968" s="367" t="s">
        <v>21549</v>
      </c>
      <c r="B1968" s="368" t="s">
        <v>21550</v>
      </c>
      <c r="C1968" s="367" t="s">
        <v>17831</v>
      </c>
      <c r="D1968" s="367" t="s">
        <v>17613</v>
      </c>
      <c r="E1968" s="369">
        <v>947</v>
      </c>
    </row>
    <row r="1969" spans="1:5" ht="45" x14ac:dyDescent="0.2">
      <c r="A1969" s="367" t="s">
        <v>21551</v>
      </c>
      <c r="B1969" s="368" t="s">
        <v>21552</v>
      </c>
      <c r="C1969" s="367" t="s">
        <v>231</v>
      </c>
      <c r="D1969" s="367" t="s">
        <v>17613</v>
      </c>
      <c r="E1969" s="369">
        <v>4.4400000000000004</v>
      </c>
    </row>
    <row r="1970" spans="1:5" ht="45" x14ac:dyDescent="0.2">
      <c r="A1970" s="367" t="s">
        <v>21553</v>
      </c>
      <c r="B1970" s="368" t="s">
        <v>21554</v>
      </c>
      <c r="C1970" s="367" t="s">
        <v>231</v>
      </c>
      <c r="D1970" s="367" t="s">
        <v>17613</v>
      </c>
      <c r="E1970" s="369">
        <v>8.36</v>
      </c>
    </row>
    <row r="1971" spans="1:5" ht="189" x14ac:dyDescent="0.2">
      <c r="A1971" s="367" t="s">
        <v>21555</v>
      </c>
      <c r="B1971" s="368" t="s">
        <v>21556</v>
      </c>
      <c r="C1971" s="367" t="s">
        <v>231</v>
      </c>
      <c r="D1971" s="367" t="s">
        <v>17613</v>
      </c>
      <c r="E1971" s="369">
        <v>600</v>
      </c>
    </row>
    <row r="1972" spans="1:5" ht="54" x14ac:dyDescent="0.2">
      <c r="A1972" s="367" t="s">
        <v>21557</v>
      </c>
      <c r="B1972" s="368" t="s">
        <v>21558</v>
      </c>
      <c r="C1972" s="367" t="s">
        <v>231</v>
      </c>
      <c r="D1972" s="367" t="s">
        <v>17613</v>
      </c>
      <c r="E1972" s="369">
        <v>38.81</v>
      </c>
    </row>
    <row r="1973" spans="1:5" ht="99" x14ac:dyDescent="0.2">
      <c r="A1973" s="367" t="s">
        <v>21559</v>
      </c>
      <c r="B1973" s="368" t="s">
        <v>21560</v>
      </c>
      <c r="C1973" s="367" t="s">
        <v>231</v>
      </c>
      <c r="D1973" s="367" t="s">
        <v>17613</v>
      </c>
      <c r="E1973" s="369">
        <v>163.69999999999999</v>
      </c>
    </row>
    <row r="1974" spans="1:5" ht="45" x14ac:dyDescent="0.2">
      <c r="A1974" s="367" t="s">
        <v>21561</v>
      </c>
      <c r="B1974" s="368" t="s">
        <v>21562</v>
      </c>
      <c r="C1974" s="367" t="s">
        <v>231</v>
      </c>
      <c r="D1974" s="367" t="s">
        <v>17613</v>
      </c>
      <c r="E1974" s="369">
        <v>117.6</v>
      </c>
    </row>
    <row r="1975" spans="1:5" ht="72" x14ac:dyDescent="0.2">
      <c r="A1975" s="367" t="s">
        <v>21563</v>
      </c>
      <c r="B1975" s="368" t="s">
        <v>21564</v>
      </c>
      <c r="C1975" s="367" t="s">
        <v>231</v>
      </c>
      <c r="D1975" s="367" t="s">
        <v>17613</v>
      </c>
      <c r="E1975" s="369">
        <v>163.69999999999999</v>
      </c>
    </row>
    <row r="1976" spans="1:5" ht="117" x14ac:dyDescent="0.2">
      <c r="A1976" s="367" t="s">
        <v>21565</v>
      </c>
      <c r="B1976" s="368" t="s">
        <v>21566</v>
      </c>
      <c r="C1976" s="367" t="s">
        <v>231</v>
      </c>
      <c r="D1976" s="367" t="s">
        <v>17613</v>
      </c>
      <c r="E1976" s="369">
        <v>13.49</v>
      </c>
    </row>
    <row r="1977" spans="1:5" ht="117" x14ac:dyDescent="0.2">
      <c r="A1977" s="367" t="s">
        <v>21567</v>
      </c>
      <c r="B1977" s="368" t="s">
        <v>21568</v>
      </c>
      <c r="C1977" s="367" t="s">
        <v>231</v>
      </c>
      <c r="D1977" s="367" t="s">
        <v>17613</v>
      </c>
      <c r="E1977" s="369">
        <v>134.49</v>
      </c>
    </row>
    <row r="1978" spans="1:5" ht="27" x14ac:dyDescent="0.2">
      <c r="A1978" s="367" t="s">
        <v>21569</v>
      </c>
      <c r="B1978" s="368" t="s">
        <v>21570</v>
      </c>
      <c r="C1978" s="367" t="s">
        <v>231</v>
      </c>
      <c r="D1978" s="367" t="s">
        <v>17613</v>
      </c>
      <c r="E1978" s="369">
        <v>3.96</v>
      </c>
    </row>
    <row r="1979" spans="1:5" ht="81" x14ac:dyDescent="0.2">
      <c r="A1979" s="367" t="s">
        <v>21571</v>
      </c>
      <c r="B1979" s="368" t="s">
        <v>21572</v>
      </c>
      <c r="C1979" s="367" t="s">
        <v>231</v>
      </c>
      <c r="D1979" s="367" t="s">
        <v>17613</v>
      </c>
      <c r="E1979" s="369">
        <v>22.09</v>
      </c>
    </row>
    <row r="1980" spans="1:5" ht="81" x14ac:dyDescent="0.2">
      <c r="A1980" s="367" t="s">
        <v>21573</v>
      </c>
      <c r="B1980" s="368" t="s">
        <v>21574</v>
      </c>
      <c r="C1980" s="367" t="s">
        <v>231</v>
      </c>
      <c r="D1980" s="367" t="s">
        <v>17613</v>
      </c>
      <c r="E1980" s="369">
        <v>16</v>
      </c>
    </row>
    <row r="1981" spans="1:5" ht="72" x14ac:dyDescent="0.2">
      <c r="A1981" s="367" t="s">
        <v>21575</v>
      </c>
      <c r="B1981" s="368" t="s">
        <v>21576</v>
      </c>
      <c r="C1981" s="367" t="s">
        <v>231</v>
      </c>
      <c r="D1981" s="367" t="s">
        <v>17613</v>
      </c>
      <c r="E1981" s="369">
        <v>18</v>
      </c>
    </row>
    <row r="1982" spans="1:5" ht="81" x14ac:dyDescent="0.2">
      <c r="A1982" s="367" t="s">
        <v>21577</v>
      </c>
      <c r="B1982" s="368" t="s">
        <v>21578</v>
      </c>
      <c r="C1982" s="367" t="s">
        <v>231</v>
      </c>
      <c r="D1982" s="367" t="s">
        <v>17613</v>
      </c>
      <c r="E1982" s="369">
        <v>36.5</v>
      </c>
    </row>
    <row r="1983" spans="1:5" ht="81" x14ac:dyDescent="0.2">
      <c r="A1983" s="367" t="s">
        <v>21579</v>
      </c>
      <c r="B1983" s="368" t="s">
        <v>21580</v>
      </c>
      <c r="C1983" s="367" t="s">
        <v>231</v>
      </c>
      <c r="D1983" s="367" t="s">
        <v>17613</v>
      </c>
      <c r="E1983" s="369">
        <v>18</v>
      </c>
    </row>
    <row r="1984" spans="1:5" ht="81" x14ac:dyDescent="0.2">
      <c r="A1984" s="367" t="s">
        <v>21581</v>
      </c>
      <c r="B1984" s="368" t="s">
        <v>21582</v>
      </c>
      <c r="C1984" s="367" t="s">
        <v>231</v>
      </c>
      <c r="D1984" s="367" t="s">
        <v>17613</v>
      </c>
      <c r="E1984" s="369">
        <v>25</v>
      </c>
    </row>
    <row r="1985" spans="1:5" ht="90" x14ac:dyDescent="0.2">
      <c r="A1985" s="367" t="s">
        <v>21583</v>
      </c>
      <c r="B1985" s="368" t="s">
        <v>21584</v>
      </c>
      <c r="C1985" s="367" t="s">
        <v>231</v>
      </c>
      <c r="D1985" s="367" t="s">
        <v>17613</v>
      </c>
      <c r="E1985" s="369">
        <v>3.33</v>
      </c>
    </row>
    <row r="1986" spans="1:5" ht="81" x14ac:dyDescent="0.2">
      <c r="A1986" s="367" t="s">
        <v>21585</v>
      </c>
      <c r="B1986" s="368" t="s">
        <v>21586</v>
      </c>
      <c r="C1986" s="367" t="s">
        <v>231</v>
      </c>
      <c r="D1986" s="367" t="s">
        <v>17613</v>
      </c>
      <c r="E1986" s="369">
        <v>8</v>
      </c>
    </row>
    <row r="1987" spans="1:5" ht="63" x14ac:dyDescent="0.2">
      <c r="A1987" s="367" t="s">
        <v>21587</v>
      </c>
      <c r="B1987" s="368" t="s">
        <v>21588</v>
      </c>
      <c r="C1987" s="367" t="s">
        <v>231</v>
      </c>
      <c r="D1987" s="367" t="s">
        <v>17613</v>
      </c>
      <c r="E1987" s="369">
        <v>1.57</v>
      </c>
    </row>
    <row r="1988" spans="1:5" ht="72" x14ac:dyDescent="0.2">
      <c r="A1988" s="367" t="s">
        <v>21589</v>
      </c>
      <c r="B1988" s="368" t="s">
        <v>21590</v>
      </c>
      <c r="C1988" s="367" t="s">
        <v>231</v>
      </c>
      <c r="D1988" s="367" t="s">
        <v>17613</v>
      </c>
      <c r="E1988" s="369">
        <v>1.1299999999999999</v>
      </c>
    </row>
    <row r="1989" spans="1:5" ht="81" x14ac:dyDescent="0.2">
      <c r="A1989" s="367" t="s">
        <v>21591</v>
      </c>
      <c r="B1989" s="368" t="s">
        <v>21592</v>
      </c>
      <c r="C1989" s="367" t="s">
        <v>231</v>
      </c>
      <c r="D1989" s="367" t="s">
        <v>17613</v>
      </c>
      <c r="E1989" s="369">
        <v>4.8</v>
      </c>
    </row>
    <row r="1990" spans="1:5" ht="72" x14ac:dyDescent="0.2">
      <c r="A1990" s="367" t="s">
        <v>21593</v>
      </c>
      <c r="B1990" s="368" t="s">
        <v>21594</v>
      </c>
      <c r="C1990" s="367" t="s">
        <v>17831</v>
      </c>
      <c r="D1990" s="367" t="s">
        <v>17613</v>
      </c>
      <c r="E1990" s="369">
        <v>11.95</v>
      </c>
    </row>
    <row r="1991" spans="1:5" ht="81" x14ac:dyDescent="0.2">
      <c r="A1991" s="367" t="s">
        <v>21595</v>
      </c>
      <c r="B1991" s="368" t="s">
        <v>21596</v>
      </c>
      <c r="C1991" s="367" t="s">
        <v>231</v>
      </c>
      <c r="D1991" s="367" t="s">
        <v>17613</v>
      </c>
      <c r="E1991" s="369">
        <v>2.5</v>
      </c>
    </row>
    <row r="1992" spans="1:5" ht="90" x14ac:dyDescent="0.2">
      <c r="A1992" s="367" t="s">
        <v>21597</v>
      </c>
      <c r="B1992" s="368" t="s">
        <v>21598</v>
      </c>
      <c r="C1992" s="367" t="s">
        <v>231</v>
      </c>
      <c r="D1992" s="367" t="s">
        <v>17613</v>
      </c>
      <c r="E1992" s="369">
        <v>29</v>
      </c>
    </row>
    <row r="1993" spans="1:5" ht="90" x14ac:dyDescent="0.2">
      <c r="A1993" s="367" t="s">
        <v>21599</v>
      </c>
      <c r="B1993" s="368" t="s">
        <v>21600</v>
      </c>
      <c r="C1993" s="367" t="s">
        <v>231</v>
      </c>
      <c r="D1993" s="367" t="s">
        <v>17613</v>
      </c>
      <c r="E1993" s="369">
        <v>23.61</v>
      </c>
    </row>
    <row r="1994" spans="1:5" ht="81" x14ac:dyDescent="0.2">
      <c r="A1994" s="367" t="s">
        <v>21601</v>
      </c>
      <c r="B1994" s="368" t="s">
        <v>21602</v>
      </c>
      <c r="C1994" s="367" t="s">
        <v>231</v>
      </c>
      <c r="D1994" s="367" t="s">
        <v>17613</v>
      </c>
      <c r="E1994" s="369">
        <v>62.5</v>
      </c>
    </row>
    <row r="1995" spans="1:5" ht="90" x14ac:dyDescent="0.2">
      <c r="A1995" s="367" t="s">
        <v>21603</v>
      </c>
      <c r="B1995" s="368" t="s">
        <v>21604</v>
      </c>
      <c r="C1995" s="367" t="s">
        <v>231</v>
      </c>
      <c r="D1995" s="367" t="s">
        <v>17613</v>
      </c>
      <c r="E1995" s="369">
        <v>212.85</v>
      </c>
    </row>
    <row r="1996" spans="1:5" ht="81" x14ac:dyDescent="0.2">
      <c r="A1996" s="367" t="s">
        <v>21605</v>
      </c>
      <c r="B1996" s="368" t="s">
        <v>21606</v>
      </c>
      <c r="C1996" s="367" t="s">
        <v>231</v>
      </c>
      <c r="D1996" s="367" t="s">
        <v>17613</v>
      </c>
      <c r="E1996" s="369">
        <v>432</v>
      </c>
    </row>
    <row r="1997" spans="1:5" ht="144" x14ac:dyDescent="0.2">
      <c r="A1997" s="367" t="s">
        <v>21607</v>
      </c>
      <c r="B1997" s="368" t="s">
        <v>21608</v>
      </c>
      <c r="C1997" s="367" t="s">
        <v>231</v>
      </c>
      <c r="D1997" s="367" t="s">
        <v>17613</v>
      </c>
      <c r="E1997" s="369">
        <v>222.2</v>
      </c>
    </row>
    <row r="1998" spans="1:5" ht="144" x14ac:dyDescent="0.2">
      <c r="A1998" s="367" t="s">
        <v>21609</v>
      </c>
      <c r="B1998" s="368" t="s">
        <v>21610</v>
      </c>
      <c r="C1998" s="367" t="s">
        <v>231</v>
      </c>
      <c r="D1998" s="367" t="s">
        <v>17613</v>
      </c>
      <c r="E1998" s="369">
        <v>695</v>
      </c>
    </row>
    <row r="1999" spans="1:5" ht="144" x14ac:dyDescent="0.2">
      <c r="A1999" s="367" t="s">
        <v>21611</v>
      </c>
      <c r="B1999" s="368" t="s">
        <v>21612</v>
      </c>
      <c r="C1999" s="367" t="s">
        <v>231</v>
      </c>
      <c r="D1999" s="367" t="s">
        <v>17613</v>
      </c>
      <c r="E1999" s="369">
        <v>900</v>
      </c>
    </row>
    <row r="2000" spans="1:5" ht="63" x14ac:dyDescent="0.2">
      <c r="A2000" s="367" t="s">
        <v>21613</v>
      </c>
      <c r="B2000" s="368" t="s">
        <v>21614</v>
      </c>
      <c r="C2000" s="367" t="s">
        <v>17831</v>
      </c>
      <c r="D2000" s="367" t="s">
        <v>17613</v>
      </c>
      <c r="E2000" s="369">
        <v>8.57</v>
      </c>
    </row>
    <row r="2001" spans="1:5" ht="54" x14ac:dyDescent="0.2">
      <c r="A2001" s="367" t="s">
        <v>21615</v>
      </c>
      <c r="B2001" s="368" t="s">
        <v>21616</v>
      </c>
      <c r="C2001" s="367" t="s">
        <v>17831</v>
      </c>
      <c r="D2001" s="367" t="s">
        <v>17613</v>
      </c>
      <c r="E2001" s="369">
        <v>21.9</v>
      </c>
    </row>
    <row r="2002" spans="1:5" ht="45" x14ac:dyDescent="0.2">
      <c r="A2002" s="367" t="s">
        <v>21617</v>
      </c>
      <c r="B2002" s="368" t="s">
        <v>21618</v>
      </c>
      <c r="C2002" s="367" t="s">
        <v>17831</v>
      </c>
      <c r="D2002" s="367" t="s">
        <v>17613</v>
      </c>
      <c r="E2002" s="369">
        <v>30</v>
      </c>
    </row>
    <row r="2003" spans="1:5" ht="27" x14ac:dyDescent="0.2">
      <c r="A2003" s="367" t="s">
        <v>21619</v>
      </c>
      <c r="B2003" s="368" t="s">
        <v>21620</v>
      </c>
      <c r="C2003" s="367" t="s">
        <v>1789</v>
      </c>
      <c r="D2003" s="367" t="s">
        <v>17613</v>
      </c>
      <c r="E2003" s="369">
        <v>5.33</v>
      </c>
    </row>
    <row r="2004" spans="1:5" ht="63" x14ac:dyDescent="0.2">
      <c r="A2004" s="367" t="s">
        <v>21621</v>
      </c>
      <c r="B2004" s="368" t="s">
        <v>21622</v>
      </c>
      <c r="C2004" s="367" t="s">
        <v>231</v>
      </c>
      <c r="D2004" s="367" t="s">
        <v>17613</v>
      </c>
      <c r="E2004" s="369">
        <v>1.1399999999999999</v>
      </c>
    </row>
    <row r="2005" spans="1:5" ht="54" x14ac:dyDescent="0.2">
      <c r="A2005" s="367" t="s">
        <v>21623</v>
      </c>
      <c r="B2005" s="368" t="s">
        <v>21624</v>
      </c>
      <c r="C2005" s="367" t="s">
        <v>231</v>
      </c>
      <c r="D2005" s="367" t="s">
        <v>17613</v>
      </c>
      <c r="E2005" s="369">
        <v>9.1300000000000008</v>
      </c>
    </row>
    <row r="2006" spans="1:5" ht="36" x14ac:dyDescent="0.2">
      <c r="A2006" s="367" t="s">
        <v>21625</v>
      </c>
      <c r="B2006" s="368" t="s">
        <v>21626</v>
      </c>
      <c r="C2006" s="367" t="s">
        <v>17703</v>
      </c>
      <c r="D2006" s="367" t="s">
        <v>17613</v>
      </c>
      <c r="E2006" s="369">
        <v>148</v>
      </c>
    </row>
    <row r="2007" spans="1:5" ht="45" x14ac:dyDescent="0.2">
      <c r="A2007" s="367" t="s">
        <v>21627</v>
      </c>
      <c r="B2007" s="368" t="s">
        <v>21628</v>
      </c>
      <c r="C2007" s="367" t="s">
        <v>17831</v>
      </c>
      <c r="D2007" s="367" t="s">
        <v>17613</v>
      </c>
      <c r="E2007" s="369">
        <v>15.9</v>
      </c>
    </row>
    <row r="2008" spans="1:5" ht="54" x14ac:dyDescent="0.2">
      <c r="A2008" s="367" t="s">
        <v>21629</v>
      </c>
      <c r="B2008" s="368" t="s">
        <v>21630</v>
      </c>
      <c r="C2008" s="367" t="s">
        <v>1789</v>
      </c>
      <c r="D2008" s="367" t="s">
        <v>17613</v>
      </c>
      <c r="E2008" s="369">
        <v>27.72</v>
      </c>
    </row>
    <row r="2009" spans="1:5" ht="18" x14ac:dyDescent="0.2">
      <c r="A2009" s="367" t="s">
        <v>21631</v>
      </c>
      <c r="B2009" s="368" t="s">
        <v>21632</v>
      </c>
      <c r="C2009" s="367" t="s">
        <v>17713</v>
      </c>
      <c r="D2009" s="367" t="s">
        <v>17613</v>
      </c>
      <c r="E2009" s="369">
        <v>136.5</v>
      </c>
    </row>
    <row r="2010" spans="1:5" ht="63" x14ac:dyDescent="0.2">
      <c r="A2010" s="367" t="s">
        <v>21633</v>
      </c>
      <c r="B2010" s="368" t="s">
        <v>21634</v>
      </c>
      <c r="C2010" s="367" t="s">
        <v>231</v>
      </c>
      <c r="D2010" s="367" t="s">
        <v>17613</v>
      </c>
      <c r="E2010" s="369">
        <v>396.9</v>
      </c>
    </row>
    <row r="2011" spans="1:5" ht="63" x14ac:dyDescent="0.2">
      <c r="A2011" s="367" t="s">
        <v>21635</v>
      </c>
      <c r="B2011" s="368" t="s">
        <v>21636</v>
      </c>
      <c r="C2011" s="367" t="s">
        <v>231</v>
      </c>
      <c r="D2011" s="367" t="s">
        <v>17613</v>
      </c>
      <c r="E2011" s="369">
        <v>1039.54</v>
      </c>
    </row>
    <row r="2012" spans="1:5" ht="126" x14ac:dyDescent="0.2">
      <c r="A2012" s="367" t="s">
        <v>21637</v>
      </c>
      <c r="B2012" s="368" t="s">
        <v>21638</v>
      </c>
      <c r="C2012" s="367" t="s">
        <v>17831</v>
      </c>
      <c r="D2012" s="367" t="s">
        <v>17613</v>
      </c>
      <c r="E2012" s="369">
        <v>184.34</v>
      </c>
    </row>
    <row r="2013" spans="1:5" ht="126" x14ac:dyDescent="0.2">
      <c r="A2013" s="367" t="s">
        <v>21639</v>
      </c>
      <c r="B2013" s="368" t="s">
        <v>21640</v>
      </c>
      <c r="C2013" s="367" t="s">
        <v>17831</v>
      </c>
      <c r="D2013" s="367" t="s">
        <v>17613</v>
      </c>
      <c r="E2013" s="369">
        <v>276.51</v>
      </c>
    </row>
    <row r="2014" spans="1:5" ht="126" x14ac:dyDescent="0.2">
      <c r="A2014" s="367" t="s">
        <v>21641</v>
      </c>
      <c r="B2014" s="368" t="s">
        <v>21642</v>
      </c>
      <c r="C2014" s="367" t="s">
        <v>17831</v>
      </c>
      <c r="D2014" s="367" t="s">
        <v>17613</v>
      </c>
      <c r="E2014" s="369">
        <v>436.46</v>
      </c>
    </row>
    <row r="2015" spans="1:5" ht="126" x14ac:dyDescent="0.2">
      <c r="A2015" s="367" t="s">
        <v>21643</v>
      </c>
      <c r="B2015" s="368" t="s">
        <v>21644</v>
      </c>
      <c r="C2015" s="367" t="s">
        <v>17831</v>
      </c>
      <c r="D2015" s="367" t="s">
        <v>17613</v>
      </c>
      <c r="E2015" s="369">
        <v>460.86</v>
      </c>
    </row>
    <row r="2016" spans="1:5" ht="45" x14ac:dyDescent="0.2">
      <c r="A2016" s="367" t="s">
        <v>21645</v>
      </c>
      <c r="B2016" s="368" t="s">
        <v>21646</v>
      </c>
      <c r="C2016" s="367" t="s">
        <v>231</v>
      </c>
      <c r="D2016" s="367" t="s">
        <v>17613</v>
      </c>
      <c r="E2016" s="369">
        <v>53.55</v>
      </c>
    </row>
    <row r="2017" spans="1:5" ht="90" x14ac:dyDescent="0.2">
      <c r="A2017" s="367" t="s">
        <v>21647</v>
      </c>
      <c r="B2017" s="368" t="s">
        <v>21648</v>
      </c>
      <c r="C2017" s="367" t="s">
        <v>231</v>
      </c>
      <c r="D2017" s="367" t="s">
        <v>17613</v>
      </c>
      <c r="E2017" s="369">
        <v>57.51</v>
      </c>
    </row>
    <row r="2018" spans="1:5" ht="90" x14ac:dyDescent="0.2">
      <c r="A2018" s="367" t="s">
        <v>21649</v>
      </c>
      <c r="B2018" s="368" t="s">
        <v>21650</v>
      </c>
      <c r="C2018" s="367" t="s">
        <v>231</v>
      </c>
      <c r="D2018" s="367" t="s">
        <v>17613</v>
      </c>
      <c r="E2018" s="369">
        <v>23.03</v>
      </c>
    </row>
    <row r="2019" spans="1:5" ht="90" x14ac:dyDescent="0.2">
      <c r="A2019" s="367" t="s">
        <v>21651</v>
      </c>
      <c r="B2019" s="368" t="s">
        <v>21652</v>
      </c>
      <c r="C2019" s="367" t="s">
        <v>231</v>
      </c>
      <c r="D2019" s="367" t="s">
        <v>17613</v>
      </c>
      <c r="E2019" s="369">
        <v>50.05</v>
      </c>
    </row>
    <row r="2020" spans="1:5" ht="252" x14ac:dyDescent="0.2">
      <c r="A2020" s="367" t="s">
        <v>21653</v>
      </c>
      <c r="B2020" s="368" t="s">
        <v>21654</v>
      </c>
      <c r="C2020" s="367" t="s">
        <v>231</v>
      </c>
      <c r="D2020" s="367" t="s">
        <v>17613</v>
      </c>
      <c r="E2020" s="369">
        <v>26500</v>
      </c>
    </row>
    <row r="2021" spans="1:5" ht="252" x14ac:dyDescent="0.2">
      <c r="A2021" s="367" t="s">
        <v>21655</v>
      </c>
      <c r="B2021" s="368" t="s">
        <v>21656</v>
      </c>
      <c r="C2021" s="367" t="s">
        <v>231</v>
      </c>
      <c r="D2021" s="367" t="s">
        <v>17613</v>
      </c>
      <c r="E2021" s="369">
        <v>26500</v>
      </c>
    </row>
    <row r="2022" spans="1:5" ht="108" x14ac:dyDescent="0.2">
      <c r="A2022" s="367" t="s">
        <v>21657</v>
      </c>
      <c r="B2022" s="368" t="s">
        <v>21658</v>
      </c>
      <c r="C2022" s="367" t="s">
        <v>231</v>
      </c>
      <c r="D2022" s="367" t="s">
        <v>17613</v>
      </c>
      <c r="E2022" s="369">
        <v>50.05</v>
      </c>
    </row>
    <row r="2023" spans="1:5" ht="36" x14ac:dyDescent="0.2">
      <c r="A2023" s="367" t="s">
        <v>21659</v>
      </c>
      <c r="B2023" s="368" t="s">
        <v>21660</v>
      </c>
      <c r="C2023" s="367" t="s">
        <v>231</v>
      </c>
      <c r="D2023" s="367" t="s">
        <v>17613</v>
      </c>
      <c r="E2023" s="369">
        <v>74.180000000000007</v>
      </c>
    </row>
    <row r="2024" spans="1:5" ht="99" x14ac:dyDescent="0.2">
      <c r="A2024" s="367" t="s">
        <v>21661</v>
      </c>
      <c r="B2024" s="368" t="s">
        <v>21662</v>
      </c>
      <c r="C2024" s="367" t="s">
        <v>231</v>
      </c>
      <c r="D2024" s="367" t="s">
        <v>17613</v>
      </c>
      <c r="E2024" s="369">
        <v>38.479999999999997</v>
      </c>
    </row>
    <row r="2025" spans="1:5" ht="81" x14ac:dyDescent="0.2">
      <c r="A2025" s="367" t="s">
        <v>21663</v>
      </c>
      <c r="B2025" s="368" t="s">
        <v>21664</v>
      </c>
      <c r="C2025" s="367" t="s">
        <v>231</v>
      </c>
      <c r="D2025" s="367" t="s">
        <v>17613</v>
      </c>
      <c r="E2025" s="369">
        <v>60.5</v>
      </c>
    </row>
    <row r="2026" spans="1:5" ht="36" x14ac:dyDescent="0.2">
      <c r="A2026" s="367" t="s">
        <v>21665</v>
      </c>
      <c r="B2026" s="368" t="s">
        <v>21666</v>
      </c>
      <c r="C2026" s="367" t="s">
        <v>231</v>
      </c>
      <c r="D2026" s="367" t="s">
        <v>17613</v>
      </c>
      <c r="E2026" s="369">
        <v>12.28</v>
      </c>
    </row>
    <row r="2027" spans="1:5" ht="54" x14ac:dyDescent="0.2">
      <c r="A2027" s="367" t="s">
        <v>21667</v>
      </c>
      <c r="B2027" s="368" t="s">
        <v>21668</v>
      </c>
      <c r="C2027" s="367" t="s">
        <v>231</v>
      </c>
      <c r="D2027" s="367" t="s">
        <v>17613</v>
      </c>
      <c r="E2027" s="369">
        <v>0.64</v>
      </c>
    </row>
    <row r="2028" spans="1:5" ht="54" x14ac:dyDescent="0.2">
      <c r="A2028" s="367" t="s">
        <v>21669</v>
      </c>
      <c r="B2028" s="368" t="s">
        <v>21670</v>
      </c>
      <c r="C2028" s="367" t="s">
        <v>231</v>
      </c>
      <c r="D2028" s="367" t="s">
        <v>17613</v>
      </c>
      <c r="E2028" s="369">
        <v>0.16</v>
      </c>
    </row>
    <row r="2029" spans="1:5" ht="54" x14ac:dyDescent="0.2">
      <c r="A2029" s="367" t="s">
        <v>21671</v>
      </c>
      <c r="B2029" s="368" t="s">
        <v>21672</v>
      </c>
      <c r="C2029" s="367" t="s">
        <v>231</v>
      </c>
      <c r="D2029" s="367" t="s">
        <v>17613</v>
      </c>
      <c r="E2029" s="369">
        <v>0.26</v>
      </c>
    </row>
    <row r="2030" spans="1:5" ht="54" x14ac:dyDescent="0.2">
      <c r="A2030" s="367" t="s">
        <v>21673</v>
      </c>
      <c r="B2030" s="368" t="s">
        <v>21674</v>
      </c>
      <c r="C2030" s="367" t="s">
        <v>231</v>
      </c>
      <c r="D2030" s="367" t="s">
        <v>17613</v>
      </c>
      <c r="E2030" s="369">
        <v>16.25</v>
      </c>
    </row>
    <row r="2031" spans="1:5" ht="54" x14ac:dyDescent="0.2">
      <c r="A2031" s="367" t="s">
        <v>21675</v>
      </c>
      <c r="B2031" s="368" t="s">
        <v>21676</v>
      </c>
      <c r="C2031" s="367" t="s">
        <v>231</v>
      </c>
      <c r="D2031" s="367" t="s">
        <v>17613</v>
      </c>
      <c r="E2031" s="369">
        <v>52.69</v>
      </c>
    </row>
    <row r="2032" spans="1:5" ht="63" x14ac:dyDescent="0.2">
      <c r="A2032" s="367" t="s">
        <v>21677</v>
      </c>
      <c r="B2032" s="368" t="s">
        <v>21678</v>
      </c>
      <c r="C2032" s="367" t="s">
        <v>231</v>
      </c>
      <c r="D2032" s="367" t="s">
        <v>17613</v>
      </c>
      <c r="E2032" s="369">
        <v>0.12</v>
      </c>
    </row>
    <row r="2033" spans="1:5" ht="63" x14ac:dyDescent="0.2">
      <c r="A2033" s="367" t="s">
        <v>21679</v>
      </c>
      <c r="B2033" s="368" t="s">
        <v>21680</v>
      </c>
      <c r="C2033" s="367" t="s">
        <v>231</v>
      </c>
      <c r="D2033" s="367" t="s">
        <v>17613</v>
      </c>
      <c r="E2033" s="369">
        <v>1.1000000000000001</v>
      </c>
    </row>
    <row r="2034" spans="1:5" ht="36" x14ac:dyDescent="0.2">
      <c r="A2034" s="367" t="s">
        <v>21681</v>
      </c>
      <c r="B2034" s="368" t="s">
        <v>21682</v>
      </c>
      <c r="C2034" s="367" t="s">
        <v>231</v>
      </c>
      <c r="D2034" s="367" t="s">
        <v>17613</v>
      </c>
      <c r="E2034" s="369">
        <v>1.78</v>
      </c>
    </row>
    <row r="2035" spans="1:5" ht="45" x14ac:dyDescent="0.2">
      <c r="A2035" s="367" t="s">
        <v>21683</v>
      </c>
      <c r="B2035" s="368" t="s">
        <v>21684</v>
      </c>
      <c r="C2035" s="367" t="s">
        <v>17831</v>
      </c>
      <c r="D2035" s="367" t="s">
        <v>17613</v>
      </c>
      <c r="E2035" s="369">
        <v>92.1</v>
      </c>
    </row>
    <row r="2036" spans="1:5" ht="63" x14ac:dyDescent="0.2">
      <c r="A2036" s="367" t="s">
        <v>21685</v>
      </c>
      <c r="B2036" s="368" t="s">
        <v>21686</v>
      </c>
      <c r="C2036" s="367" t="s">
        <v>17831</v>
      </c>
      <c r="D2036" s="367" t="s">
        <v>17613</v>
      </c>
      <c r="E2036" s="369">
        <v>116.09</v>
      </c>
    </row>
    <row r="2037" spans="1:5" ht="270" x14ac:dyDescent="0.2">
      <c r="A2037" s="367" t="s">
        <v>21687</v>
      </c>
      <c r="B2037" s="368" t="s">
        <v>21688</v>
      </c>
      <c r="C2037" s="367" t="s">
        <v>231</v>
      </c>
      <c r="D2037" s="367" t="s">
        <v>17613</v>
      </c>
      <c r="E2037" s="369">
        <v>111637</v>
      </c>
    </row>
    <row r="2038" spans="1:5" ht="270" x14ac:dyDescent="0.2">
      <c r="A2038" s="367" t="s">
        <v>21689</v>
      </c>
      <c r="B2038" s="368" t="s">
        <v>21690</v>
      </c>
      <c r="C2038" s="367" t="s">
        <v>231</v>
      </c>
      <c r="D2038" s="367" t="s">
        <v>17613</v>
      </c>
      <c r="E2038" s="369">
        <v>15451</v>
      </c>
    </row>
    <row r="2039" spans="1:5" ht="270" x14ac:dyDescent="0.2">
      <c r="A2039" s="367" t="s">
        <v>21691</v>
      </c>
      <c r="B2039" s="368" t="s">
        <v>21692</v>
      </c>
      <c r="C2039" s="367" t="s">
        <v>231</v>
      </c>
      <c r="D2039" s="367" t="s">
        <v>17613</v>
      </c>
      <c r="E2039" s="369">
        <v>128680</v>
      </c>
    </row>
    <row r="2040" spans="1:5" ht="54" x14ac:dyDescent="0.2">
      <c r="A2040" s="367" t="s">
        <v>21693</v>
      </c>
      <c r="B2040" s="368" t="s">
        <v>21694</v>
      </c>
      <c r="C2040" s="367" t="s">
        <v>231</v>
      </c>
      <c r="D2040" s="367" t="s">
        <v>17613</v>
      </c>
      <c r="E2040" s="369">
        <v>690</v>
      </c>
    </row>
    <row r="2041" spans="1:5" ht="36" x14ac:dyDescent="0.2">
      <c r="A2041" s="367" t="s">
        <v>21695</v>
      </c>
      <c r="B2041" s="368" t="s">
        <v>21696</v>
      </c>
      <c r="C2041" s="367" t="s">
        <v>231</v>
      </c>
      <c r="D2041" s="367" t="s">
        <v>17613</v>
      </c>
      <c r="E2041" s="369">
        <v>7.89</v>
      </c>
    </row>
    <row r="2042" spans="1:5" ht="117" x14ac:dyDescent="0.2">
      <c r="A2042" s="367" t="s">
        <v>21697</v>
      </c>
      <c r="B2042" s="368" t="s">
        <v>21698</v>
      </c>
      <c r="C2042" s="367" t="s">
        <v>231</v>
      </c>
      <c r="D2042" s="367" t="s">
        <v>17613</v>
      </c>
      <c r="E2042" s="369">
        <v>822</v>
      </c>
    </row>
    <row r="2043" spans="1:5" ht="108" x14ac:dyDescent="0.2">
      <c r="A2043" s="367" t="s">
        <v>21699</v>
      </c>
      <c r="B2043" s="368" t="s">
        <v>21700</v>
      </c>
      <c r="C2043" s="367" t="s">
        <v>231</v>
      </c>
      <c r="D2043" s="367" t="s">
        <v>17613</v>
      </c>
      <c r="E2043" s="369">
        <v>1250</v>
      </c>
    </row>
    <row r="2044" spans="1:5" ht="243" x14ac:dyDescent="0.2">
      <c r="A2044" s="367" t="s">
        <v>21701</v>
      </c>
      <c r="B2044" s="368" t="s">
        <v>21702</v>
      </c>
      <c r="C2044" s="367" t="s">
        <v>231</v>
      </c>
      <c r="D2044" s="367" t="s">
        <v>17613</v>
      </c>
      <c r="E2044" s="369">
        <v>1329.92</v>
      </c>
    </row>
    <row r="2045" spans="1:5" ht="261" x14ac:dyDescent="0.2">
      <c r="A2045" s="367" t="s">
        <v>21703</v>
      </c>
      <c r="B2045" s="368" t="s">
        <v>21704</v>
      </c>
      <c r="C2045" s="367" t="s">
        <v>231</v>
      </c>
      <c r="D2045" s="367" t="s">
        <v>17613</v>
      </c>
      <c r="E2045" s="369">
        <v>464.34</v>
      </c>
    </row>
    <row r="2046" spans="1:5" ht="225" x14ac:dyDescent="0.2">
      <c r="A2046" s="367" t="s">
        <v>21705</v>
      </c>
      <c r="B2046" s="368" t="s">
        <v>21706</v>
      </c>
      <c r="C2046" s="367" t="s">
        <v>231</v>
      </c>
      <c r="D2046" s="367" t="s">
        <v>17613</v>
      </c>
      <c r="E2046" s="369">
        <v>882.4</v>
      </c>
    </row>
    <row r="2047" spans="1:5" ht="189" x14ac:dyDescent="0.2">
      <c r="A2047" s="367" t="s">
        <v>21707</v>
      </c>
      <c r="B2047" s="368" t="s">
        <v>21708</v>
      </c>
      <c r="C2047" s="367" t="s">
        <v>231</v>
      </c>
      <c r="D2047" s="367" t="s">
        <v>17613</v>
      </c>
      <c r="E2047" s="369">
        <v>2648.16</v>
      </c>
    </row>
    <row r="2048" spans="1:5" ht="315" x14ac:dyDescent="0.2">
      <c r="A2048" s="367" t="s">
        <v>21709</v>
      </c>
      <c r="B2048" s="368" t="s">
        <v>21710</v>
      </c>
      <c r="C2048" s="367" t="s">
        <v>231</v>
      </c>
      <c r="D2048" s="367" t="s">
        <v>17613</v>
      </c>
      <c r="E2048" s="369">
        <v>437.22</v>
      </c>
    </row>
    <row r="2049" spans="1:5" ht="315" x14ac:dyDescent="0.2">
      <c r="A2049" s="367" t="s">
        <v>21711</v>
      </c>
      <c r="B2049" s="368" t="s">
        <v>21712</v>
      </c>
      <c r="C2049" s="367" t="s">
        <v>231</v>
      </c>
      <c r="D2049" s="367" t="s">
        <v>17613</v>
      </c>
      <c r="E2049" s="369">
        <v>417.12</v>
      </c>
    </row>
    <row r="2050" spans="1:5" ht="324" x14ac:dyDescent="0.2">
      <c r="A2050" s="367" t="s">
        <v>21713</v>
      </c>
      <c r="B2050" s="368" t="s">
        <v>21714</v>
      </c>
      <c r="C2050" s="367" t="s">
        <v>231</v>
      </c>
      <c r="D2050" s="367" t="s">
        <v>17613</v>
      </c>
      <c r="E2050" s="369">
        <v>423.44</v>
      </c>
    </row>
    <row r="2051" spans="1:5" ht="207" x14ac:dyDescent="0.2">
      <c r="A2051" s="367" t="s">
        <v>21715</v>
      </c>
      <c r="B2051" s="368" t="s">
        <v>21716</v>
      </c>
      <c r="C2051" s="367" t="s">
        <v>231</v>
      </c>
      <c r="D2051" s="367" t="s">
        <v>17613</v>
      </c>
      <c r="E2051" s="369">
        <v>419.1</v>
      </c>
    </row>
    <row r="2052" spans="1:5" ht="207" x14ac:dyDescent="0.2">
      <c r="A2052" s="367" t="s">
        <v>21717</v>
      </c>
      <c r="B2052" s="368" t="s">
        <v>21718</v>
      </c>
      <c r="C2052" s="367" t="s">
        <v>231</v>
      </c>
      <c r="D2052" s="367" t="s">
        <v>17613</v>
      </c>
      <c r="E2052" s="369">
        <v>1213.82</v>
      </c>
    </row>
    <row r="2053" spans="1:5" ht="72" x14ac:dyDescent="0.2">
      <c r="A2053" s="367" t="s">
        <v>21719</v>
      </c>
      <c r="B2053" s="368" t="s">
        <v>21720</v>
      </c>
      <c r="C2053" s="367" t="s">
        <v>17831</v>
      </c>
      <c r="D2053" s="367" t="s">
        <v>17613</v>
      </c>
      <c r="E2053" s="369">
        <v>822.46</v>
      </c>
    </row>
    <row r="2054" spans="1:5" ht="108" x14ac:dyDescent="0.2">
      <c r="A2054" s="367" t="s">
        <v>21721</v>
      </c>
      <c r="B2054" s="368" t="s">
        <v>21722</v>
      </c>
      <c r="C2054" s="367" t="s">
        <v>17831</v>
      </c>
      <c r="D2054" s="367" t="s">
        <v>17613</v>
      </c>
      <c r="E2054" s="369">
        <v>666</v>
      </c>
    </row>
    <row r="2055" spans="1:5" ht="162" x14ac:dyDescent="0.2">
      <c r="A2055" s="367" t="s">
        <v>21723</v>
      </c>
      <c r="B2055" s="368" t="s">
        <v>21724</v>
      </c>
      <c r="C2055" s="367" t="s">
        <v>17831</v>
      </c>
      <c r="D2055" s="367" t="s">
        <v>17613</v>
      </c>
      <c r="E2055" s="369">
        <v>885.93</v>
      </c>
    </row>
    <row r="2056" spans="1:5" ht="72" x14ac:dyDescent="0.2">
      <c r="A2056" s="367" t="s">
        <v>21725</v>
      </c>
      <c r="B2056" s="368" t="s">
        <v>21726</v>
      </c>
      <c r="C2056" s="367" t="s">
        <v>231</v>
      </c>
      <c r="D2056" s="367" t="s">
        <v>17613</v>
      </c>
      <c r="E2056" s="369">
        <v>122.82</v>
      </c>
    </row>
    <row r="2057" spans="1:5" ht="81" x14ac:dyDescent="0.2">
      <c r="A2057" s="367" t="s">
        <v>21727</v>
      </c>
      <c r="B2057" s="368" t="s">
        <v>21728</v>
      </c>
      <c r="C2057" s="367" t="s">
        <v>231</v>
      </c>
      <c r="D2057" s="367" t="s">
        <v>17613</v>
      </c>
      <c r="E2057" s="369">
        <v>144.91999999999999</v>
      </c>
    </row>
    <row r="2058" spans="1:5" ht="99" x14ac:dyDescent="0.2">
      <c r="A2058" s="367" t="s">
        <v>21729</v>
      </c>
      <c r="B2058" s="368" t="s">
        <v>21730</v>
      </c>
      <c r="C2058" s="367" t="s">
        <v>17831</v>
      </c>
      <c r="D2058" s="367" t="s">
        <v>17613</v>
      </c>
      <c r="E2058" s="369">
        <v>921.67</v>
      </c>
    </row>
    <row r="2059" spans="1:5" ht="54" x14ac:dyDescent="0.2">
      <c r="A2059" s="367" t="s">
        <v>21731</v>
      </c>
      <c r="B2059" s="368" t="s">
        <v>21732</v>
      </c>
      <c r="C2059" s="367" t="s">
        <v>17831</v>
      </c>
      <c r="D2059" s="367" t="s">
        <v>17613</v>
      </c>
      <c r="E2059" s="369">
        <v>1221.48</v>
      </c>
    </row>
    <row r="2060" spans="1:5" ht="99" x14ac:dyDescent="0.2">
      <c r="A2060" s="367" t="s">
        <v>21733</v>
      </c>
      <c r="B2060" s="368" t="s">
        <v>21734</v>
      </c>
      <c r="C2060" s="367" t="s">
        <v>231</v>
      </c>
      <c r="D2060" s="367" t="s">
        <v>17613</v>
      </c>
      <c r="E2060" s="369">
        <v>196.85</v>
      </c>
    </row>
    <row r="2061" spans="1:5" ht="99" x14ac:dyDescent="0.2">
      <c r="A2061" s="367" t="s">
        <v>21735</v>
      </c>
      <c r="B2061" s="368" t="s">
        <v>21736</v>
      </c>
      <c r="C2061" s="367" t="s">
        <v>231</v>
      </c>
      <c r="D2061" s="367" t="s">
        <v>17613</v>
      </c>
      <c r="E2061" s="369">
        <v>181.73</v>
      </c>
    </row>
    <row r="2062" spans="1:5" ht="99" x14ac:dyDescent="0.2">
      <c r="A2062" s="367" t="s">
        <v>21737</v>
      </c>
      <c r="B2062" s="368" t="s">
        <v>21738</v>
      </c>
      <c r="C2062" s="367" t="s">
        <v>231</v>
      </c>
      <c r="D2062" s="367" t="s">
        <v>17613</v>
      </c>
      <c r="E2062" s="369">
        <v>210</v>
      </c>
    </row>
    <row r="2063" spans="1:5" ht="99" x14ac:dyDescent="0.2">
      <c r="A2063" s="367" t="s">
        <v>21739</v>
      </c>
      <c r="B2063" s="368" t="s">
        <v>21740</v>
      </c>
      <c r="C2063" s="367" t="s">
        <v>231</v>
      </c>
      <c r="D2063" s="367" t="s">
        <v>17613</v>
      </c>
      <c r="E2063" s="369">
        <v>325</v>
      </c>
    </row>
    <row r="2064" spans="1:5" ht="144" x14ac:dyDescent="0.2">
      <c r="A2064" s="367" t="s">
        <v>21741</v>
      </c>
      <c r="B2064" s="368" t="s">
        <v>21742</v>
      </c>
      <c r="C2064" s="367" t="s">
        <v>231</v>
      </c>
      <c r="D2064" s="367" t="s">
        <v>17613</v>
      </c>
      <c r="E2064" s="369">
        <v>8079.75</v>
      </c>
    </row>
    <row r="2065" spans="1:5" ht="162" x14ac:dyDescent="0.2">
      <c r="A2065" s="367" t="s">
        <v>21743</v>
      </c>
      <c r="B2065" s="368" t="s">
        <v>21744</v>
      </c>
      <c r="C2065" s="367" t="s">
        <v>231</v>
      </c>
      <c r="D2065" s="367" t="s">
        <v>17613</v>
      </c>
      <c r="E2065" s="369">
        <v>11481.75</v>
      </c>
    </row>
    <row r="2066" spans="1:5" ht="409.5" x14ac:dyDescent="0.2">
      <c r="A2066" s="367" t="s">
        <v>21745</v>
      </c>
      <c r="B2066" s="368" t="s">
        <v>21746</v>
      </c>
      <c r="C2066" s="367" t="s">
        <v>231</v>
      </c>
      <c r="D2066" s="367" t="s">
        <v>17613</v>
      </c>
      <c r="E2066" s="369">
        <v>5750</v>
      </c>
    </row>
    <row r="2067" spans="1:5" ht="108" x14ac:dyDescent="0.2">
      <c r="A2067" s="367" t="s">
        <v>21747</v>
      </c>
      <c r="B2067" s="368" t="s">
        <v>21748</v>
      </c>
      <c r="C2067" s="367" t="s">
        <v>231</v>
      </c>
      <c r="D2067" s="367" t="s">
        <v>17613</v>
      </c>
      <c r="E2067" s="369">
        <v>1564</v>
      </c>
    </row>
    <row r="2068" spans="1:5" ht="108" x14ac:dyDescent="0.2">
      <c r="A2068" s="367" t="s">
        <v>21749</v>
      </c>
      <c r="B2068" s="368" t="s">
        <v>21750</v>
      </c>
      <c r="C2068" s="367" t="s">
        <v>231</v>
      </c>
      <c r="D2068" s="367" t="s">
        <v>17613</v>
      </c>
      <c r="E2068" s="369">
        <v>1270</v>
      </c>
    </row>
    <row r="2069" spans="1:5" ht="405" x14ac:dyDescent="0.2">
      <c r="A2069" s="367" t="s">
        <v>21751</v>
      </c>
      <c r="B2069" s="368" t="s">
        <v>21752</v>
      </c>
      <c r="C2069" s="367" t="s">
        <v>17831</v>
      </c>
      <c r="D2069" s="367" t="s">
        <v>17613</v>
      </c>
      <c r="E2069" s="369">
        <v>2790.18</v>
      </c>
    </row>
    <row r="2070" spans="1:5" ht="405" x14ac:dyDescent="0.2">
      <c r="A2070" s="367" t="s">
        <v>21753</v>
      </c>
      <c r="B2070" s="368" t="s">
        <v>21754</v>
      </c>
      <c r="C2070" s="367" t="s">
        <v>17831</v>
      </c>
      <c r="D2070" s="367" t="s">
        <v>17613</v>
      </c>
      <c r="E2070" s="369">
        <v>2225.36</v>
      </c>
    </row>
    <row r="2071" spans="1:5" ht="405" x14ac:dyDescent="0.2">
      <c r="A2071" s="367" t="s">
        <v>21755</v>
      </c>
      <c r="B2071" s="368" t="s">
        <v>21756</v>
      </c>
      <c r="C2071" s="367" t="s">
        <v>17831</v>
      </c>
      <c r="D2071" s="367" t="s">
        <v>17613</v>
      </c>
      <c r="E2071" s="369">
        <v>1824.6</v>
      </c>
    </row>
    <row r="2072" spans="1:5" ht="45" x14ac:dyDescent="0.2">
      <c r="A2072" s="367" t="s">
        <v>21757</v>
      </c>
      <c r="B2072" s="368" t="s">
        <v>21758</v>
      </c>
      <c r="C2072" s="367" t="s">
        <v>231</v>
      </c>
      <c r="D2072" s="367" t="s">
        <v>17613</v>
      </c>
      <c r="E2072" s="369">
        <v>197.71</v>
      </c>
    </row>
    <row r="2073" spans="1:5" ht="45" x14ac:dyDescent="0.2">
      <c r="A2073" s="367" t="s">
        <v>21759</v>
      </c>
      <c r="B2073" s="368" t="s">
        <v>21760</v>
      </c>
      <c r="C2073" s="367" t="s">
        <v>231</v>
      </c>
      <c r="D2073" s="367" t="s">
        <v>17613</v>
      </c>
      <c r="E2073" s="369">
        <v>203.25</v>
      </c>
    </row>
    <row r="2074" spans="1:5" ht="45" x14ac:dyDescent="0.2">
      <c r="A2074" s="367" t="s">
        <v>21761</v>
      </c>
      <c r="B2074" s="368" t="s">
        <v>21762</v>
      </c>
      <c r="C2074" s="367" t="s">
        <v>231</v>
      </c>
      <c r="D2074" s="367" t="s">
        <v>17613</v>
      </c>
      <c r="E2074" s="369">
        <v>218.52</v>
      </c>
    </row>
    <row r="2075" spans="1:5" ht="45" x14ac:dyDescent="0.2">
      <c r="A2075" s="367" t="s">
        <v>21763</v>
      </c>
      <c r="B2075" s="368" t="s">
        <v>21764</v>
      </c>
      <c r="C2075" s="367" t="s">
        <v>231</v>
      </c>
      <c r="D2075" s="367" t="s">
        <v>17613</v>
      </c>
      <c r="E2075" s="369">
        <v>150.88999999999999</v>
      </c>
    </row>
    <row r="2076" spans="1:5" ht="54" x14ac:dyDescent="0.2">
      <c r="A2076" s="367" t="s">
        <v>21765</v>
      </c>
      <c r="B2076" s="368" t="s">
        <v>21766</v>
      </c>
      <c r="C2076" s="367" t="s">
        <v>17831</v>
      </c>
      <c r="D2076" s="367" t="s">
        <v>17613</v>
      </c>
      <c r="E2076" s="369">
        <v>1050</v>
      </c>
    </row>
    <row r="2077" spans="1:5" ht="126" x14ac:dyDescent="0.2">
      <c r="A2077" s="367" t="s">
        <v>21767</v>
      </c>
      <c r="B2077" s="368" t="s">
        <v>21768</v>
      </c>
      <c r="C2077" s="367" t="s">
        <v>17831</v>
      </c>
      <c r="D2077" s="367" t="s">
        <v>17613</v>
      </c>
      <c r="E2077" s="369">
        <v>1530.9</v>
      </c>
    </row>
    <row r="2078" spans="1:5" ht="126" x14ac:dyDescent="0.2">
      <c r="A2078" s="367" t="s">
        <v>21769</v>
      </c>
      <c r="B2078" s="368" t="s">
        <v>21770</v>
      </c>
      <c r="C2078" s="367" t="s">
        <v>17831</v>
      </c>
      <c r="D2078" s="367" t="s">
        <v>17613</v>
      </c>
      <c r="E2078" s="369">
        <v>2247.9</v>
      </c>
    </row>
    <row r="2079" spans="1:5" ht="54" x14ac:dyDescent="0.2">
      <c r="A2079" s="367" t="s">
        <v>21771</v>
      </c>
      <c r="B2079" s="368" t="s">
        <v>21772</v>
      </c>
      <c r="C2079" s="367" t="s">
        <v>17831</v>
      </c>
      <c r="D2079" s="367" t="s">
        <v>17613</v>
      </c>
      <c r="E2079" s="369">
        <v>1615.07</v>
      </c>
    </row>
    <row r="2080" spans="1:5" ht="54" x14ac:dyDescent="0.2">
      <c r="A2080" s="367" t="s">
        <v>21773</v>
      </c>
      <c r="B2080" s="368" t="s">
        <v>21774</v>
      </c>
      <c r="C2080" s="367" t="s">
        <v>17831</v>
      </c>
      <c r="D2080" s="367" t="s">
        <v>17613</v>
      </c>
      <c r="E2080" s="369">
        <v>1091.47</v>
      </c>
    </row>
    <row r="2081" spans="1:5" ht="153" x14ac:dyDescent="0.2">
      <c r="A2081" s="367" t="s">
        <v>21775</v>
      </c>
      <c r="B2081" s="368" t="s">
        <v>21776</v>
      </c>
      <c r="C2081" s="367" t="s">
        <v>17831</v>
      </c>
      <c r="D2081" s="367" t="s">
        <v>17613</v>
      </c>
      <c r="E2081" s="369">
        <v>2247.9</v>
      </c>
    </row>
    <row r="2082" spans="1:5" ht="81" x14ac:dyDescent="0.2">
      <c r="A2082" s="367" t="s">
        <v>21777</v>
      </c>
      <c r="B2082" s="368" t="s">
        <v>21778</v>
      </c>
      <c r="C2082" s="367" t="s">
        <v>17831</v>
      </c>
      <c r="D2082" s="367" t="s">
        <v>17613</v>
      </c>
      <c r="E2082" s="369">
        <v>1775.47</v>
      </c>
    </row>
    <row r="2083" spans="1:5" ht="63" x14ac:dyDescent="0.2">
      <c r="A2083" s="367" t="s">
        <v>21779</v>
      </c>
      <c r="B2083" s="368" t="s">
        <v>21780</v>
      </c>
      <c r="C2083" s="367" t="s">
        <v>231</v>
      </c>
      <c r="D2083" s="367" t="s">
        <v>17613</v>
      </c>
      <c r="E2083" s="369">
        <v>7780.29</v>
      </c>
    </row>
    <row r="2084" spans="1:5" ht="63" x14ac:dyDescent="0.2">
      <c r="A2084" s="367" t="s">
        <v>21781</v>
      </c>
      <c r="B2084" s="368" t="s">
        <v>21782</v>
      </c>
      <c r="C2084" s="367" t="s">
        <v>231</v>
      </c>
      <c r="D2084" s="367" t="s">
        <v>17613</v>
      </c>
      <c r="E2084" s="369">
        <v>4200</v>
      </c>
    </row>
    <row r="2085" spans="1:5" ht="63" x14ac:dyDescent="0.2">
      <c r="A2085" s="367" t="s">
        <v>21783</v>
      </c>
      <c r="B2085" s="368" t="s">
        <v>21784</v>
      </c>
      <c r="C2085" s="367" t="s">
        <v>231</v>
      </c>
      <c r="D2085" s="367" t="s">
        <v>17613</v>
      </c>
      <c r="E2085" s="369">
        <v>5768.08</v>
      </c>
    </row>
    <row r="2086" spans="1:5" ht="171" x14ac:dyDescent="0.2">
      <c r="A2086" s="367" t="s">
        <v>21785</v>
      </c>
      <c r="B2086" s="368" t="s">
        <v>21786</v>
      </c>
      <c r="C2086" s="367" t="s">
        <v>231</v>
      </c>
      <c r="D2086" s="367" t="s">
        <v>17613</v>
      </c>
      <c r="E2086" s="369">
        <v>5515.29</v>
      </c>
    </row>
    <row r="2087" spans="1:5" ht="306" x14ac:dyDescent="0.2">
      <c r="A2087" s="367" t="s">
        <v>21787</v>
      </c>
      <c r="B2087" s="368" t="s">
        <v>21788</v>
      </c>
      <c r="C2087" s="367" t="s">
        <v>231</v>
      </c>
      <c r="D2087" s="367" t="s">
        <v>17613</v>
      </c>
      <c r="E2087" s="369">
        <v>235.46</v>
      </c>
    </row>
    <row r="2088" spans="1:5" ht="306" x14ac:dyDescent="0.2">
      <c r="A2088" s="367" t="s">
        <v>21789</v>
      </c>
      <c r="B2088" s="368" t="s">
        <v>21790</v>
      </c>
      <c r="C2088" s="367" t="s">
        <v>231</v>
      </c>
      <c r="D2088" s="367" t="s">
        <v>17613</v>
      </c>
      <c r="E2088" s="369">
        <v>365.56</v>
      </c>
    </row>
    <row r="2089" spans="1:5" ht="306" x14ac:dyDescent="0.2">
      <c r="A2089" s="367" t="s">
        <v>21791</v>
      </c>
      <c r="B2089" s="368" t="s">
        <v>21792</v>
      </c>
      <c r="C2089" s="367" t="s">
        <v>231</v>
      </c>
      <c r="D2089" s="367" t="s">
        <v>17613</v>
      </c>
      <c r="E2089" s="369">
        <v>419.28</v>
      </c>
    </row>
    <row r="2090" spans="1:5" ht="207" x14ac:dyDescent="0.2">
      <c r="A2090" s="367" t="s">
        <v>21793</v>
      </c>
      <c r="B2090" s="368" t="s">
        <v>21794</v>
      </c>
      <c r="C2090" s="367" t="s">
        <v>231</v>
      </c>
      <c r="D2090" s="367" t="s">
        <v>17613</v>
      </c>
      <c r="E2090" s="369">
        <v>2430.56</v>
      </c>
    </row>
    <row r="2091" spans="1:5" ht="409.5" x14ac:dyDescent="0.2">
      <c r="A2091" s="367" t="s">
        <v>21795</v>
      </c>
      <c r="B2091" s="368" t="s">
        <v>21796</v>
      </c>
      <c r="C2091" s="367" t="s">
        <v>231</v>
      </c>
      <c r="D2091" s="367" t="s">
        <v>17613</v>
      </c>
      <c r="E2091" s="369">
        <v>4838.68</v>
      </c>
    </row>
    <row r="2092" spans="1:5" ht="171" x14ac:dyDescent="0.2">
      <c r="A2092" s="367" t="s">
        <v>21797</v>
      </c>
      <c r="B2092" s="368" t="s">
        <v>21798</v>
      </c>
      <c r="C2092" s="367" t="s">
        <v>231</v>
      </c>
      <c r="D2092" s="367" t="s">
        <v>17613</v>
      </c>
      <c r="E2092" s="369">
        <v>2629.26</v>
      </c>
    </row>
    <row r="2093" spans="1:5" ht="261" x14ac:dyDescent="0.2">
      <c r="A2093" s="367" t="s">
        <v>21799</v>
      </c>
      <c r="B2093" s="368" t="s">
        <v>21800</v>
      </c>
      <c r="C2093" s="367" t="s">
        <v>231</v>
      </c>
      <c r="D2093" s="367" t="s">
        <v>17613</v>
      </c>
      <c r="E2093" s="369">
        <v>5588.88</v>
      </c>
    </row>
    <row r="2094" spans="1:5" ht="409.5" x14ac:dyDescent="0.2">
      <c r="A2094" s="367" t="s">
        <v>21801</v>
      </c>
      <c r="B2094" s="368" t="s">
        <v>21802</v>
      </c>
      <c r="C2094" s="367" t="s">
        <v>231</v>
      </c>
      <c r="D2094" s="367" t="s">
        <v>17613</v>
      </c>
      <c r="E2094" s="369">
        <v>15877.93</v>
      </c>
    </row>
    <row r="2095" spans="1:5" ht="81" x14ac:dyDescent="0.2">
      <c r="A2095" s="367" t="s">
        <v>21803</v>
      </c>
      <c r="B2095" s="368" t="s">
        <v>21804</v>
      </c>
      <c r="C2095" s="367" t="s">
        <v>231</v>
      </c>
      <c r="D2095" s="367" t="s">
        <v>17613</v>
      </c>
      <c r="E2095" s="369">
        <v>4872.5600000000004</v>
      </c>
    </row>
    <row r="2096" spans="1:5" ht="108" x14ac:dyDescent="0.2">
      <c r="A2096" s="367" t="s">
        <v>21805</v>
      </c>
      <c r="B2096" s="368" t="s">
        <v>21806</v>
      </c>
      <c r="C2096" s="367" t="s">
        <v>231</v>
      </c>
      <c r="D2096" s="367" t="s">
        <v>17613</v>
      </c>
      <c r="E2096" s="369">
        <v>1166.3499999999999</v>
      </c>
    </row>
    <row r="2097" spans="1:5" ht="135" x14ac:dyDescent="0.2">
      <c r="A2097" s="367" t="s">
        <v>21807</v>
      </c>
      <c r="B2097" s="368" t="s">
        <v>21808</v>
      </c>
      <c r="C2097" s="367" t="s">
        <v>231</v>
      </c>
      <c r="D2097" s="367" t="s">
        <v>17613</v>
      </c>
      <c r="E2097" s="369">
        <v>1493.08</v>
      </c>
    </row>
    <row r="2098" spans="1:5" ht="180" x14ac:dyDescent="0.2">
      <c r="A2098" s="367" t="s">
        <v>21809</v>
      </c>
      <c r="B2098" s="368" t="s">
        <v>21810</v>
      </c>
      <c r="C2098" s="367" t="s">
        <v>231</v>
      </c>
      <c r="D2098" s="367" t="s">
        <v>17613</v>
      </c>
      <c r="E2098" s="369">
        <v>615</v>
      </c>
    </row>
    <row r="2099" spans="1:5" ht="180" x14ac:dyDescent="0.2">
      <c r="A2099" s="367" t="s">
        <v>21811</v>
      </c>
      <c r="B2099" s="368" t="s">
        <v>21812</v>
      </c>
      <c r="C2099" s="367" t="s">
        <v>231</v>
      </c>
      <c r="D2099" s="367" t="s">
        <v>17613</v>
      </c>
      <c r="E2099" s="369">
        <v>1142.5</v>
      </c>
    </row>
    <row r="2100" spans="1:5" ht="180" x14ac:dyDescent="0.2">
      <c r="A2100" s="367" t="s">
        <v>21813</v>
      </c>
      <c r="B2100" s="368" t="s">
        <v>21814</v>
      </c>
      <c r="C2100" s="367" t="s">
        <v>231</v>
      </c>
      <c r="D2100" s="367" t="s">
        <v>17613</v>
      </c>
      <c r="E2100" s="369">
        <v>1707</v>
      </c>
    </row>
    <row r="2101" spans="1:5" ht="108" x14ac:dyDescent="0.2">
      <c r="A2101" s="367" t="s">
        <v>21815</v>
      </c>
      <c r="B2101" s="368" t="s">
        <v>21816</v>
      </c>
      <c r="C2101" s="367" t="s">
        <v>231</v>
      </c>
      <c r="D2101" s="367" t="s">
        <v>17613</v>
      </c>
      <c r="E2101" s="369">
        <v>2402.9499999999998</v>
      </c>
    </row>
    <row r="2102" spans="1:5" ht="54" x14ac:dyDescent="0.2">
      <c r="A2102" s="367" t="s">
        <v>21817</v>
      </c>
      <c r="B2102" s="368" t="s">
        <v>21818</v>
      </c>
      <c r="C2102" s="367" t="s">
        <v>231</v>
      </c>
      <c r="D2102" s="367" t="s">
        <v>17613</v>
      </c>
      <c r="E2102" s="369">
        <v>2402.9499999999998</v>
      </c>
    </row>
    <row r="2103" spans="1:5" ht="126" x14ac:dyDescent="0.2">
      <c r="A2103" s="367" t="s">
        <v>21819</v>
      </c>
      <c r="B2103" s="368" t="s">
        <v>21820</v>
      </c>
      <c r="C2103" s="367" t="s">
        <v>231</v>
      </c>
      <c r="D2103" s="367" t="s">
        <v>17613</v>
      </c>
      <c r="E2103" s="369">
        <v>7400.62</v>
      </c>
    </row>
    <row r="2104" spans="1:5" ht="90" x14ac:dyDescent="0.2">
      <c r="A2104" s="367" t="s">
        <v>21821</v>
      </c>
      <c r="B2104" s="368" t="s">
        <v>21822</v>
      </c>
      <c r="C2104" s="367" t="s">
        <v>231</v>
      </c>
      <c r="D2104" s="367" t="s">
        <v>17613</v>
      </c>
      <c r="E2104" s="369">
        <v>2390.85</v>
      </c>
    </row>
    <row r="2105" spans="1:5" ht="90" x14ac:dyDescent="0.2">
      <c r="A2105" s="367" t="s">
        <v>21823</v>
      </c>
      <c r="B2105" s="368" t="s">
        <v>21824</v>
      </c>
      <c r="C2105" s="367" t="s">
        <v>231</v>
      </c>
      <c r="D2105" s="367" t="s">
        <v>17613</v>
      </c>
      <c r="E2105" s="369">
        <v>2550</v>
      </c>
    </row>
    <row r="2106" spans="1:5" ht="90" x14ac:dyDescent="0.2">
      <c r="A2106" s="367" t="s">
        <v>21825</v>
      </c>
      <c r="B2106" s="368" t="s">
        <v>21826</v>
      </c>
      <c r="C2106" s="367" t="s">
        <v>231</v>
      </c>
      <c r="D2106" s="367" t="s">
        <v>17613</v>
      </c>
      <c r="E2106" s="369">
        <v>3247.57</v>
      </c>
    </row>
    <row r="2107" spans="1:5" ht="90" x14ac:dyDescent="0.2">
      <c r="A2107" s="367" t="s">
        <v>21827</v>
      </c>
      <c r="B2107" s="368" t="s">
        <v>21828</v>
      </c>
      <c r="C2107" s="367" t="s">
        <v>231</v>
      </c>
      <c r="D2107" s="367" t="s">
        <v>17613</v>
      </c>
      <c r="E2107" s="369">
        <v>3297.5</v>
      </c>
    </row>
    <row r="2108" spans="1:5" ht="99" x14ac:dyDescent="0.2">
      <c r="A2108" s="367" t="s">
        <v>21829</v>
      </c>
      <c r="B2108" s="368" t="s">
        <v>21830</v>
      </c>
      <c r="C2108" s="367" t="s">
        <v>231</v>
      </c>
      <c r="D2108" s="367" t="s">
        <v>17613</v>
      </c>
      <c r="E2108" s="369">
        <v>5152.09</v>
      </c>
    </row>
    <row r="2109" spans="1:5" ht="99" x14ac:dyDescent="0.2">
      <c r="A2109" s="367" t="s">
        <v>21831</v>
      </c>
      <c r="B2109" s="368" t="s">
        <v>21832</v>
      </c>
      <c r="C2109" s="367" t="s">
        <v>231</v>
      </c>
      <c r="D2109" s="367" t="s">
        <v>17613</v>
      </c>
      <c r="E2109" s="369">
        <v>7438</v>
      </c>
    </row>
    <row r="2110" spans="1:5" ht="99" x14ac:dyDescent="0.2">
      <c r="A2110" s="367" t="s">
        <v>21833</v>
      </c>
      <c r="B2110" s="368" t="s">
        <v>21834</v>
      </c>
      <c r="C2110" s="367" t="s">
        <v>231</v>
      </c>
      <c r="D2110" s="367" t="s">
        <v>17613</v>
      </c>
      <c r="E2110" s="369">
        <v>12017.5</v>
      </c>
    </row>
    <row r="2111" spans="1:5" ht="135" x14ac:dyDescent="0.2">
      <c r="A2111" s="367" t="s">
        <v>21835</v>
      </c>
      <c r="B2111" s="368" t="s">
        <v>21836</v>
      </c>
      <c r="C2111" s="367" t="s">
        <v>231</v>
      </c>
      <c r="D2111" s="367" t="s">
        <v>17613</v>
      </c>
      <c r="E2111" s="369">
        <v>722.94</v>
      </c>
    </row>
    <row r="2112" spans="1:5" ht="144" x14ac:dyDescent="0.2">
      <c r="A2112" s="367" t="s">
        <v>21837</v>
      </c>
      <c r="B2112" s="368" t="s">
        <v>21838</v>
      </c>
      <c r="C2112" s="367" t="s">
        <v>231</v>
      </c>
      <c r="D2112" s="367" t="s">
        <v>17613</v>
      </c>
      <c r="E2112" s="369">
        <v>1012</v>
      </c>
    </row>
    <row r="2113" spans="1:5" ht="144" x14ac:dyDescent="0.2">
      <c r="A2113" s="367" t="s">
        <v>21839</v>
      </c>
      <c r="B2113" s="368" t="s">
        <v>21840</v>
      </c>
      <c r="C2113" s="367" t="s">
        <v>231</v>
      </c>
      <c r="D2113" s="367" t="s">
        <v>17613</v>
      </c>
      <c r="E2113" s="369">
        <v>1290.3</v>
      </c>
    </row>
    <row r="2114" spans="1:5" ht="126" x14ac:dyDescent="0.2">
      <c r="A2114" s="367" t="s">
        <v>21841</v>
      </c>
      <c r="B2114" s="368" t="s">
        <v>21842</v>
      </c>
      <c r="C2114" s="367" t="s">
        <v>231</v>
      </c>
      <c r="D2114" s="367" t="s">
        <v>17613</v>
      </c>
      <c r="E2114" s="369">
        <v>1110</v>
      </c>
    </row>
    <row r="2115" spans="1:5" ht="162" x14ac:dyDescent="0.2">
      <c r="A2115" s="367" t="s">
        <v>21843</v>
      </c>
      <c r="B2115" s="368" t="s">
        <v>21844</v>
      </c>
      <c r="C2115" s="367" t="s">
        <v>231</v>
      </c>
      <c r="D2115" s="367" t="s">
        <v>17613</v>
      </c>
      <c r="E2115" s="369">
        <v>1711.06</v>
      </c>
    </row>
    <row r="2116" spans="1:5" ht="162" x14ac:dyDescent="0.2">
      <c r="A2116" s="367" t="s">
        <v>21845</v>
      </c>
      <c r="B2116" s="368" t="s">
        <v>21846</v>
      </c>
      <c r="C2116" s="367" t="s">
        <v>231</v>
      </c>
      <c r="D2116" s="367" t="s">
        <v>17613</v>
      </c>
      <c r="E2116" s="369">
        <v>2246.1999999999998</v>
      </c>
    </row>
    <row r="2117" spans="1:5" ht="180" x14ac:dyDescent="0.2">
      <c r="A2117" s="367" t="s">
        <v>21847</v>
      </c>
      <c r="B2117" s="368" t="s">
        <v>21848</v>
      </c>
      <c r="C2117" s="367" t="s">
        <v>231</v>
      </c>
      <c r="D2117" s="367" t="s">
        <v>17613</v>
      </c>
      <c r="E2117" s="369">
        <v>1177</v>
      </c>
    </row>
    <row r="2118" spans="1:5" ht="162" x14ac:dyDescent="0.2">
      <c r="A2118" s="367" t="s">
        <v>21849</v>
      </c>
      <c r="B2118" s="368" t="s">
        <v>21850</v>
      </c>
      <c r="C2118" s="367" t="s">
        <v>231</v>
      </c>
      <c r="D2118" s="367" t="s">
        <v>17613</v>
      </c>
      <c r="E2118" s="369">
        <v>3186.31</v>
      </c>
    </row>
    <row r="2119" spans="1:5" ht="189" x14ac:dyDescent="0.2">
      <c r="A2119" s="367" t="s">
        <v>21851</v>
      </c>
      <c r="B2119" s="368" t="s">
        <v>21852</v>
      </c>
      <c r="C2119" s="367" t="s">
        <v>231</v>
      </c>
      <c r="D2119" s="367" t="s">
        <v>17613</v>
      </c>
      <c r="E2119" s="369">
        <v>2782</v>
      </c>
    </row>
    <row r="2120" spans="1:5" ht="162" x14ac:dyDescent="0.2">
      <c r="A2120" s="367" t="s">
        <v>21853</v>
      </c>
      <c r="B2120" s="368" t="s">
        <v>21854</v>
      </c>
      <c r="C2120" s="367" t="s">
        <v>231</v>
      </c>
      <c r="D2120" s="367" t="s">
        <v>17613</v>
      </c>
      <c r="E2120" s="369">
        <v>3681.62</v>
      </c>
    </row>
    <row r="2121" spans="1:5" ht="180" x14ac:dyDescent="0.2">
      <c r="A2121" s="367" t="s">
        <v>21855</v>
      </c>
      <c r="B2121" s="368" t="s">
        <v>21856</v>
      </c>
      <c r="C2121" s="367" t="s">
        <v>231</v>
      </c>
      <c r="D2121" s="367" t="s">
        <v>17613</v>
      </c>
      <c r="E2121" s="369">
        <v>5243</v>
      </c>
    </row>
    <row r="2122" spans="1:5" ht="180" x14ac:dyDescent="0.2">
      <c r="A2122" s="367" t="s">
        <v>21857</v>
      </c>
      <c r="B2122" s="368" t="s">
        <v>21858</v>
      </c>
      <c r="C2122" s="367" t="s">
        <v>231</v>
      </c>
      <c r="D2122" s="367" t="s">
        <v>17613</v>
      </c>
      <c r="E2122" s="369">
        <v>5885</v>
      </c>
    </row>
    <row r="2123" spans="1:5" ht="180" x14ac:dyDescent="0.2">
      <c r="A2123" s="367" t="s">
        <v>21859</v>
      </c>
      <c r="B2123" s="368" t="s">
        <v>21860</v>
      </c>
      <c r="C2123" s="367" t="s">
        <v>231</v>
      </c>
      <c r="D2123" s="367" t="s">
        <v>17613</v>
      </c>
      <c r="E2123" s="369">
        <v>5457</v>
      </c>
    </row>
    <row r="2124" spans="1:5" ht="162" x14ac:dyDescent="0.2">
      <c r="A2124" s="367" t="s">
        <v>21861</v>
      </c>
      <c r="B2124" s="368" t="s">
        <v>21862</v>
      </c>
      <c r="C2124" s="367" t="s">
        <v>231</v>
      </c>
      <c r="D2124" s="367" t="s">
        <v>17613</v>
      </c>
      <c r="E2124" s="369">
        <v>8114.76</v>
      </c>
    </row>
    <row r="2125" spans="1:5" ht="171" x14ac:dyDescent="0.2">
      <c r="A2125" s="367" t="s">
        <v>21863</v>
      </c>
      <c r="B2125" s="368" t="s">
        <v>21864</v>
      </c>
      <c r="C2125" s="367" t="s">
        <v>231</v>
      </c>
      <c r="D2125" s="367" t="s">
        <v>17613</v>
      </c>
      <c r="E2125" s="369">
        <v>324.52</v>
      </c>
    </row>
    <row r="2126" spans="1:5" ht="90" x14ac:dyDescent="0.2">
      <c r="A2126" s="367" t="s">
        <v>21865</v>
      </c>
      <c r="B2126" s="368" t="s">
        <v>21866</v>
      </c>
      <c r="C2126" s="367" t="s">
        <v>17831</v>
      </c>
      <c r="D2126" s="367" t="s">
        <v>17613</v>
      </c>
      <c r="E2126" s="369">
        <v>680.27</v>
      </c>
    </row>
    <row r="2127" spans="1:5" ht="54" x14ac:dyDescent="0.2">
      <c r="A2127" s="367" t="s">
        <v>21867</v>
      </c>
      <c r="B2127" s="368" t="s">
        <v>21868</v>
      </c>
      <c r="C2127" s="367" t="s">
        <v>18939</v>
      </c>
      <c r="D2127" s="367" t="s">
        <v>17613</v>
      </c>
      <c r="E2127" s="369">
        <v>1430.5</v>
      </c>
    </row>
    <row r="2128" spans="1:5" ht="27" x14ac:dyDescent="0.2">
      <c r="A2128" s="367" t="s">
        <v>21869</v>
      </c>
      <c r="B2128" s="368" t="s">
        <v>21870</v>
      </c>
      <c r="C2128" s="367" t="s">
        <v>1789</v>
      </c>
      <c r="D2128" s="367" t="s">
        <v>17613</v>
      </c>
      <c r="E2128" s="369">
        <v>12.7</v>
      </c>
    </row>
    <row r="2129" spans="1:5" ht="27" x14ac:dyDescent="0.2">
      <c r="A2129" s="367" t="s">
        <v>21871</v>
      </c>
      <c r="B2129" s="368" t="s">
        <v>21872</v>
      </c>
      <c r="C2129" s="367" t="s">
        <v>1789</v>
      </c>
      <c r="D2129" s="367" t="s">
        <v>17613</v>
      </c>
      <c r="E2129" s="369">
        <v>12.32</v>
      </c>
    </row>
    <row r="2130" spans="1:5" ht="27" x14ac:dyDescent="0.2">
      <c r="A2130" s="367" t="s">
        <v>21873</v>
      </c>
      <c r="B2130" s="368" t="s">
        <v>21874</v>
      </c>
      <c r="C2130" s="367" t="s">
        <v>1789</v>
      </c>
      <c r="D2130" s="367" t="s">
        <v>17613</v>
      </c>
      <c r="E2130" s="369">
        <v>7.86</v>
      </c>
    </row>
    <row r="2131" spans="1:5" ht="36" x14ac:dyDescent="0.2">
      <c r="A2131" s="367" t="s">
        <v>21875</v>
      </c>
      <c r="B2131" s="368" t="s">
        <v>21876</v>
      </c>
      <c r="C2131" s="367" t="s">
        <v>1789</v>
      </c>
      <c r="D2131" s="367" t="s">
        <v>17613</v>
      </c>
      <c r="E2131" s="369">
        <v>15.08</v>
      </c>
    </row>
    <row r="2132" spans="1:5" ht="27" x14ac:dyDescent="0.2">
      <c r="A2132" s="367" t="s">
        <v>21877</v>
      </c>
      <c r="B2132" s="368" t="s">
        <v>21878</v>
      </c>
      <c r="C2132" s="367" t="s">
        <v>1789</v>
      </c>
      <c r="D2132" s="367" t="s">
        <v>17613</v>
      </c>
      <c r="E2132" s="369">
        <v>14.47</v>
      </c>
    </row>
    <row r="2133" spans="1:5" ht="27" x14ac:dyDescent="0.2">
      <c r="A2133" s="367" t="s">
        <v>21879</v>
      </c>
      <c r="B2133" s="368" t="s">
        <v>21880</v>
      </c>
      <c r="C2133" s="367" t="s">
        <v>1789</v>
      </c>
      <c r="D2133" s="367" t="s">
        <v>17613</v>
      </c>
      <c r="E2133" s="369">
        <v>138.79</v>
      </c>
    </row>
    <row r="2134" spans="1:5" ht="63" x14ac:dyDescent="0.2">
      <c r="A2134" s="367" t="s">
        <v>21881</v>
      </c>
      <c r="B2134" s="368" t="s">
        <v>21882</v>
      </c>
      <c r="C2134" s="367" t="s">
        <v>231</v>
      </c>
      <c r="D2134" s="367" t="s">
        <v>17613</v>
      </c>
      <c r="E2134" s="369">
        <v>0.13</v>
      </c>
    </row>
    <row r="2135" spans="1:5" ht="27" x14ac:dyDescent="0.2">
      <c r="A2135" s="367" t="s">
        <v>21883</v>
      </c>
      <c r="B2135" s="368" t="s">
        <v>21884</v>
      </c>
      <c r="C2135" s="367" t="s">
        <v>1789</v>
      </c>
      <c r="D2135" s="367" t="s">
        <v>17613</v>
      </c>
      <c r="E2135" s="369">
        <v>18.41</v>
      </c>
    </row>
    <row r="2136" spans="1:5" ht="27" x14ac:dyDescent="0.2">
      <c r="A2136" s="367" t="s">
        <v>21885</v>
      </c>
      <c r="B2136" s="368" t="s">
        <v>21886</v>
      </c>
      <c r="C2136" s="367" t="s">
        <v>1789</v>
      </c>
      <c r="D2136" s="367" t="s">
        <v>17613</v>
      </c>
      <c r="E2136" s="369">
        <v>10.39</v>
      </c>
    </row>
    <row r="2137" spans="1:5" ht="63" x14ac:dyDescent="0.2">
      <c r="A2137" s="367" t="s">
        <v>21887</v>
      </c>
      <c r="B2137" s="368" t="s">
        <v>21888</v>
      </c>
      <c r="C2137" s="367" t="s">
        <v>1789</v>
      </c>
      <c r="D2137" s="367" t="s">
        <v>17613</v>
      </c>
      <c r="E2137" s="369">
        <v>77.989999999999995</v>
      </c>
    </row>
    <row r="2138" spans="1:5" ht="90" x14ac:dyDescent="0.2">
      <c r="A2138" s="367" t="s">
        <v>21889</v>
      </c>
      <c r="B2138" s="368" t="s">
        <v>21890</v>
      </c>
      <c r="C2138" s="367" t="s">
        <v>17744</v>
      </c>
      <c r="D2138" s="367" t="s">
        <v>17613</v>
      </c>
      <c r="E2138" s="369">
        <v>370.69</v>
      </c>
    </row>
    <row r="2139" spans="1:5" ht="18" x14ac:dyDescent="0.2">
      <c r="A2139" s="367" t="s">
        <v>21891</v>
      </c>
      <c r="B2139" s="368" t="s">
        <v>21892</v>
      </c>
      <c r="C2139" s="367" t="s">
        <v>17744</v>
      </c>
      <c r="D2139" s="367" t="s">
        <v>17613</v>
      </c>
      <c r="E2139" s="369">
        <v>317.82</v>
      </c>
    </row>
    <row r="2140" spans="1:5" ht="90" x14ac:dyDescent="0.2">
      <c r="A2140" s="367" t="s">
        <v>21893</v>
      </c>
      <c r="B2140" s="368" t="s">
        <v>21894</v>
      </c>
      <c r="C2140" s="367" t="s">
        <v>17744</v>
      </c>
      <c r="D2140" s="367" t="s">
        <v>17613</v>
      </c>
      <c r="E2140" s="369">
        <v>296.83999999999997</v>
      </c>
    </row>
    <row r="2141" spans="1:5" ht="27" x14ac:dyDescent="0.2">
      <c r="A2141" s="367" t="s">
        <v>21895</v>
      </c>
      <c r="B2141" s="368" t="s">
        <v>21896</v>
      </c>
      <c r="C2141" s="367" t="s">
        <v>1789</v>
      </c>
      <c r="D2141" s="367" t="s">
        <v>17613</v>
      </c>
      <c r="E2141" s="369">
        <v>15.47</v>
      </c>
    </row>
    <row r="2142" spans="1:5" ht="63" x14ac:dyDescent="0.2">
      <c r="A2142" s="367" t="s">
        <v>21897</v>
      </c>
      <c r="B2142" s="368" t="s">
        <v>21898</v>
      </c>
      <c r="C2142" s="367" t="s">
        <v>231</v>
      </c>
      <c r="D2142" s="367" t="s">
        <v>17613</v>
      </c>
      <c r="E2142" s="369">
        <v>405</v>
      </c>
    </row>
    <row r="2143" spans="1:5" ht="234" x14ac:dyDescent="0.2">
      <c r="A2143" s="367" t="s">
        <v>21899</v>
      </c>
      <c r="B2143" s="368" t="s">
        <v>21900</v>
      </c>
      <c r="C2143" s="367" t="s">
        <v>231</v>
      </c>
      <c r="D2143" s="367" t="s">
        <v>17613</v>
      </c>
      <c r="E2143" s="369">
        <v>2289.5100000000002</v>
      </c>
    </row>
    <row r="2144" spans="1:5" ht="90" x14ac:dyDescent="0.2">
      <c r="A2144" s="367" t="s">
        <v>21901</v>
      </c>
      <c r="B2144" s="368" t="s">
        <v>21902</v>
      </c>
      <c r="C2144" s="367" t="s">
        <v>231</v>
      </c>
      <c r="D2144" s="367" t="s">
        <v>17613</v>
      </c>
      <c r="E2144" s="369">
        <v>61.58</v>
      </c>
    </row>
    <row r="2145" spans="1:5" ht="162" x14ac:dyDescent="0.2">
      <c r="A2145" s="367" t="s">
        <v>21903</v>
      </c>
      <c r="B2145" s="368" t="s">
        <v>21904</v>
      </c>
      <c r="C2145" s="367" t="s">
        <v>231</v>
      </c>
      <c r="D2145" s="367" t="s">
        <v>17613</v>
      </c>
      <c r="E2145" s="369">
        <v>61.58</v>
      </c>
    </row>
    <row r="2146" spans="1:5" ht="144" x14ac:dyDescent="0.2">
      <c r="A2146" s="367" t="s">
        <v>21905</v>
      </c>
      <c r="B2146" s="368" t="s">
        <v>21906</v>
      </c>
      <c r="C2146" s="367" t="s">
        <v>231</v>
      </c>
      <c r="D2146" s="367" t="s">
        <v>17613</v>
      </c>
      <c r="E2146" s="369">
        <v>83.96</v>
      </c>
    </row>
    <row r="2147" spans="1:5" ht="27" x14ac:dyDescent="0.2">
      <c r="A2147" s="367" t="s">
        <v>21907</v>
      </c>
      <c r="B2147" s="368" t="s">
        <v>21908</v>
      </c>
      <c r="C2147" s="367" t="s">
        <v>231</v>
      </c>
      <c r="D2147" s="367" t="s">
        <v>17613</v>
      </c>
      <c r="E2147" s="369">
        <v>1436.27</v>
      </c>
    </row>
    <row r="2148" spans="1:5" ht="225" x14ac:dyDescent="0.2">
      <c r="A2148" s="367" t="s">
        <v>21909</v>
      </c>
      <c r="B2148" s="368" t="s">
        <v>21910</v>
      </c>
      <c r="C2148" s="367" t="s">
        <v>231</v>
      </c>
      <c r="D2148" s="367" t="s">
        <v>17613</v>
      </c>
      <c r="E2148" s="369">
        <v>3141.6</v>
      </c>
    </row>
    <row r="2149" spans="1:5" ht="225" x14ac:dyDescent="0.2">
      <c r="A2149" s="367" t="s">
        <v>21911</v>
      </c>
      <c r="B2149" s="368" t="s">
        <v>21912</v>
      </c>
      <c r="C2149" s="367" t="s">
        <v>231</v>
      </c>
      <c r="D2149" s="367" t="s">
        <v>17613</v>
      </c>
      <c r="E2149" s="369">
        <v>3166.08</v>
      </c>
    </row>
    <row r="2150" spans="1:5" ht="225" x14ac:dyDescent="0.2">
      <c r="A2150" s="367" t="s">
        <v>21913</v>
      </c>
      <c r="B2150" s="368" t="s">
        <v>21914</v>
      </c>
      <c r="C2150" s="367" t="s">
        <v>231</v>
      </c>
      <c r="D2150" s="367" t="s">
        <v>17613</v>
      </c>
      <c r="E2150" s="369">
        <v>3368.04</v>
      </c>
    </row>
    <row r="2151" spans="1:5" ht="225" x14ac:dyDescent="0.2">
      <c r="A2151" s="367" t="s">
        <v>21915</v>
      </c>
      <c r="B2151" s="368" t="s">
        <v>21916</v>
      </c>
      <c r="C2151" s="367" t="s">
        <v>231</v>
      </c>
      <c r="D2151" s="367" t="s">
        <v>17613</v>
      </c>
      <c r="E2151" s="369">
        <v>2977.38</v>
      </c>
    </row>
    <row r="2152" spans="1:5" ht="225" x14ac:dyDescent="0.2">
      <c r="A2152" s="367" t="s">
        <v>21917</v>
      </c>
      <c r="B2152" s="368" t="s">
        <v>21918</v>
      </c>
      <c r="C2152" s="367" t="s">
        <v>231</v>
      </c>
      <c r="D2152" s="367" t="s">
        <v>17613</v>
      </c>
      <c r="E2152" s="369">
        <v>3240.54</v>
      </c>
    </row>
    <row r="2153" spans="1:5" ht="225" x14ac:dyDescent="0.2">
      <c r="A2153" s="367" t="s">
        <v>21919</v>
      </c>
      <c r="B2153" s="368" t="s">
        <v>21920</v>
      </c>
      <c r="C2153" s="367" t="s">
        <v>231</v>
      </c>
      <c r="D2153" s="367" t="s">
        <v>17613</v>
      </c>
      <c r="E2153" s="369">
        <v>3441.48</v>
      </c>
    </row>
    <row r="2154" spans="1:5" ht="225" x14ac:dyDescent="0.2">
      <c r="A2154" s="367" t="s">
        <v>21921</v>
      </c>
      <c r="B2154" s="368" t="s">
        <v>21922</v>
      </c>
      <c r="C2154" s="367" t="s">
        <v>231</v>
      </c>
      <c r="D2154" s="367" t="s">
        <v>17613</v>
      </c>
      <c r="E2154" s="369">
        <v>3494.52</v>
      </c>
    </row>
    <row r="2155" spans="1:5" ht="225" x14ac:dyDescent="0.2">
      <c r="A2155" s="367" t="s">
        <v>21923</v>
      </c>
      <c r="B2155" s="368" t="s">
        <v>21924</v>
      </c>
      <c r="C2155" s="367" t="s">
        <v>231</v>
      </c>
      <c r="D2155" s="367" t="s">
        <v>17613</v>
      </c>
      <c r="E2155" s="369">
        <v>3853.56</v>
      </c>
    </row>
    <row r="2156" spans="1:5" ht="225" x14ac:dyDescent="0.2">
      <c r="A2156" s="367" t="s">
        <v>21925</v>
      </c>
      <c r="B2156" s="368" t="s">
        <v>21926</v>
      </c>
      <c r="C2156" s="367" t="s">
        <v>231</v>
      </c>
      <c r="D2156" s="367" t="s">
        <v>17613</v>
      </c>
      <c r="E2156" s="369">
        <v>3980.04</v>
      </c>
    </row>
    <row r="2157" spans="1:5" ht="225" x14ac:dyDescent="0.2">
      <c r="A2157" s="367" t="s">
        <v>21927</v>
      </c>
      <c r="B2157" s="368" t="s">
        <v>21928</v>
      </c>
      <c r="C2157" s="367" t="s">
        <v>231</v>
      </c>
      <c r="D2157" s="367" t="s">
        <v>17613</v>
      </c>
      <c r="E2157" s="369">
        <v>4206.4799999999996</v>
      </c>
    </row>
    <row r="2158" spans="1:5" ht="225" x14ac:dyDescent="0.2">
      <c r="A2158" s="367" t="s">
        <v>21929</v>
      </c>
      <c r="B2158" s="368" t="s">
        <v>21930</v>
      </c>
      <c r="C2158" s="367" t="s">
        <v>231</v>
      </c>
      <c r="D2158" s="367" t="s">
        <v>17613</v>
      </c>
      <c r="E2158" s="369">
        <v>1742.16</v>
      </c>
    </row>
    <row r="2159" spans="1:5" ht="225" x14ac:dyDescent="0.2">
      <c r="A2159" s="367" t="s">
        <v>21931</v>
      </c>
      <c r="B2159" s="368" t="s">
        <v>21932</v>
      </c>
      <c r="C2159" s="367" t="s">
        <v>231</v>
      </c>
      <c r="D2159" s="367" t="s">
        <v>17613</v>
      </c>
      <c r="E2159" s="369">
        <v>1868.64</v>
      </c>
    </row>
    <row r="2160" spans="1:5" ht="225" x14ac:dyDescent="0.2">
      <c r="A2160" s="367" t="s">
        <v>21933</v>
      </c>
      <c r="B2160" s="368" t="s">
        <v>21934</v>
      </c>
      <c r="C2160" s="367" t="s">
        <v>231</v>
      </c>
      <c r="D2160" s="367" t="s">
        <v>17613</v>
      </c>
      <c r="E2160" s="369">
        <v>2101.1999999999998</v>
      </c>
    </row>
    <row r="2161" spans="1:5" ht="225" x14ac:dyDescent="0.2">
      <c r="A2161" s="367" t="s">
        <v>21935</v>
      </c>
      <c r="B2161" s="368" t="s">
        <v>21936</v>
      </c>
      <c r="C2161" s="367" t="s">
        <v>231</v>
      </c>
      <c r="D2161" s="367" t="s">
        <v>17613</v>
      </c>
      <c r="E2161" s="369">
        <v>2222.58</v>
      </c>
    </row>
    <row r="2162" spans="1:5" ht="225" x14ac:dyDescent="0.2">
      <c r="A2162" s="367" t="s">
        <v>21937</v>
      </c>
      <c r="B2162" s="368" t="s">
        <v>21938</v>
      </c>
      <c r="C2162" s="367" t="s">
        <v>231</v>
      </c>
      <c r="D2162" s="367" t="s">
        <v>17613</v>
      </c>
      <c r="E2162" s="369">
        <v>4412.5200000000004</v>
      </c>
    </row>
    <row r="2163" spans="1:5" ht="225" x14ac:dyDescent="0.2">
      <c r="A2163" s="367" t="s">
        <v>21939</v>
      </c>
      <c r="B2163" s="368" t="s">
        <v>21940</v>
      </c>
      <c r="C2163" s="367" t="s">
        <v>231</v>
      </c>
      <c r="D2163" s="367" t="s">
        <v>17613</v>
      </c>
      <c r="E2163" s="369">
        <v>4803.18</v>
      </c>
    </row>
    <row r="2164" spans="1:5" ht="225" x14ac:dyDescent="0.2">
      <c r="A2164" s="367" t="s">
        <v>21941</v>
      </c>
      <c r="B2164" s="368" t="s">
        <v>21942</v>
      </c>
      <c r="C2164" s="367" t="s">
        <v>231</v>
      </c>
      <c r="D2164" s="367" t="s">
        <v>17613</v>
      </c>
      <c r="E2164" s="369">
        <v>5964.96</v>
      </c>
    </row>
    <row r="2165" spans="1:5" ht="225" x14ac:dyDescent="0.2">
      <c r="A2165" s="367" t="s">
        <v>21943</v>
      </c>
      <c r="B2165" s="368" t="s">
        <v>21944</v>
      </c>
      <c r="C2165" s="367" t="s">
        <v>231</v>
      </c>
      <c r="D2165" s="367" t="s">
        <v>17613</v>
      </c>
      <c r="E2165" s="369">
        <v>6217.92</v>
      </c>
    </row>
    <row r="2166" spans="1:5" ht="225" x14ac:dyDescent="0.2">
      <c r="A2166" s="367" t="s">
        <v>21945</v>
      </c>
      <c r="B2166" s="368" t="s">
        <v>21946</v>
      </c>
      <c r="C2166" s="367" t="s">
        <v>231</v>
      </c>
      <c r="D2166" s="367" t="s">
        <v>17613</v>
      </c>
      <c r="E2166" s="369">
        <v>6330.12</v>
      </c>
    </row>
    <row r="2167" spans="1:5" ht="225" x14ac:dyDescent="0.2">
      <c r="A2167" s="367" t="s">
        <v>21947</v>
      </c>
      <c r="B2167" s="368" t="s">
        <v>21948</v>
      </c>
      <c r="C2167" s="367" t="s">
        <v>231</v>
      </c>
      <c r="D2167" s="367" t="s">
        <v>17613</v>
      </c>
      <c r="E2167" s="369">
        <v>1625.88</v>
      </c>
    </row>
    <row r="2168" spans="1:5" ht="225" x14ac:dyDescent="0.2">
      <c r="A2168" s="367" t="s">
        <v>21949</v>
      </c>
      <c r="B2168" s="368" t="s">
        <v>21950</v>
      </c>
      <c r="C2168" s="367" t="s">
        <v>231</v>
      </c>
      <c r="D2168" s="367" t="s">
        <v>17613</v>
      </c>
      <c r="E2168" s="369">
        <v>1678.92</v>
      </c>
    </row>
    <row r="2169" spans="1:5" ht="225" x14ac:dyDescent="0.2">
      <c r="A2169" s="367" t="s">
        <v>21951</v>
      </c>
      <c r="B2169" s="368" t="s">
        <v>21952</v>
      </c>
      <c r="C2169" s="367" t="s">
        <v>231</v>
      </c>
      <c r="D2169" s="367" t="s">
        <v>17613</v>
      </c>
      <c r="E2169" s="369">
        <v>4127.9399999999996</v>
      </c>
    </row>
    <row r="2170" spans="1:5" ht="117" x14ac:dyDescent="0.2">
      <c r="A2170" s="367" t="s">
        <v>21953</v>
      </c>
      <c r="B2170" s="368" t="s">
        <v>21954</v>
      </c>
      <c r="C2170" s="367" t="s">
        <v>231</v>
      </c>
      <c r="D2170" s="367" t="s">
        <v>17613</v>
      </c>
      <c r="E2170" s="369">
        <v>1150</v>
      </c>
    </row>
    <row r="2171" spans="1:5" ht="99" x14ac:dyDescent="0.2">
      <c r="A2171" s="367" t="s">
        <v>21955</v>
      </c>
      <c r="B2171" s="368" t="s">
        <v>21956</v>
      </c>
      <c r="C2171" s="367" t="s">
        <v>231</v>
      </c>
      <c r="D2171" s="367" t="s">
        <v>17613</v>
      </c>
      <c r="E2171" s="369">
        <v>1595</v>
      </c>
    </row>
    <row r="2172" spans="1:5" ht="108" x14ac:dyDescent="0.2">
      <c r="A2172" s="367" t="s">
        <v>21957</v>
      </c>
      <c r="B2172" s="368" t="s">
        <v>21958</v>
      </c>
      <c r="C2172" s="367" t="s">
        <v>231</v>
      </c>
      <c r="D2172" s="367" t="s">
        <v>17613</v>
      </c>
      <c r="E2172" s="369">
        <v>1720</v>
      </c>
    </row>
    <row r="2173" spans="1:5" ht="108" x14ac:dyDescent="0.2">
      <c r="A2173" s="367" t="s">
        <v>21959</v>
      </c>
      <c r="B2173" s="368" t="s">
        <v>21960</v>
      </c>
      <c r="C2173" s="367" t="s">
        <v>231</v>
      </c>
      <c r="D2173" s="367" t="s">
        <v>17613</v>
      </c>
      <c r="E2173" s="369">
        <v>2250</v>
      </c>
    </row>
    <row r="2174" spans="1:5" ht="117" x14ac:dyDescent="0.2">
      <c r="A2174" s="367" t="s">
        <v>21961</v>
      </c>
      <c r="B2174" s="368" t="s">
        <v>21962</v>
      </c>
      <c r="C2174" s="367" t="s">
        <v>231</v>
      </c>
      <c r="D2174" s="367" t="s">
        <v>17613</v>
      </c>
      <c r="E2174" s="369">
        <v>1300</v>
      </c>
    </row>
    <row r="2175" spans="1:5" ht="126" x14ac:dyDescent="0.2">
      <c r="A2175" s="367" t="s">
        <v>21963</v>
      </c>
      <c r="B2175" s="368" t="s">
        <v>21964</v>
      </c>
      <c r="C2175" s="367" t="s">
        <v>231</v>
      </c>
      <c r="D2175" s="367" t="s">
        <v>17613</v>
      </c>
      <c r="E2175" s="369">
        <v>682.8</v>
      </c>
    </row>
    <row r="2176" spans="1:5" ht="81" x14ac:dyDescent="0.2">
      <c r="A2176" s="367" t="s">
        <v>21965</v>
      </c>
      <c r="B2176" s="368" t="s">
        <v>21966</v>
      </c>
      <c r="C2176" s="367" t="s">
        <v>231</v>
      </c>
      <c r="D2176" s="367" t="s">
        <v>17613</v>
      </c>
      <c r="E2176" s="369">
        <v>262.45</v>
      </c>
    </row>
    <row r="2177" spans="1:5" ht="90" x14ac:dyDescent="0.2">
      <c r="A2177" s="367" t="s">
        <v>21967</v>
      </c>
      <c r="B2177" s="368" t="s">
        <v>21968</v>
      </c>
      <c r="C2177" s="367" t="s">
        <v>610</v>
      </c>
      <c r="D2177" s="367" t="s">
        <v>17613</v>
      </c>
      <c r="E2177" s="369">
        <v>45.83</v>
      </c>
    </row>
    <row r="2178" spans="1:5" ht="63" x14ac:dyDescent="0.2">
      <c r="A2178" s="367" t="s">
        <v>21969</v>
      </c>
      <c r="B2178" s="368" t="s">
        <v>21970</v>
      </c>
      <c r="C2178" s="367" t="s">
        <v>231</v>
      </c>
      <c r="D2178" s="367" t="s">
        <v>17613</v>
      </c>
      <c r="E2178" s="369">
        <v>964.18</v>
      </c>
    </row>
    <row r="2179" spans="1:5" ht="63" x14ac:dyDescent="0.2">
      <c r="A2179" s="367" t="s">
        <v>21971</v>
      </c>
      <c r="B2179" s="368" t="s">
        <v>21972</v>
      </c>
      <c r="C2179" s="367" t="s">
        <v>231</v>
      </c>
      <c r="D2179" s="367" t="s">
        <v>17613</v>
      </c>
      <c r="E2179" s="369">
        <v>1629.6</v>
      </c>
    </row>
    <row r="2180" spans="1:5" ht="189" x14ac:dyDescent="0.2">
      <c r="A2180" s="367" t="s">
        <v>21973</v>
      </c>
      <c r="B2180" s="368" t="s">
        <v>21974</v>
      </c>
      <c r="C2180" s="367" t="s">
        <v>265</v>
      </c>
      <c r="D2180" s="367" t="s">
        <v>17613</v>
      </c>
      <c r="E2180" s="369">
        <v>106.67</v>
      </c>
    </row>
    <row r="2181" spans="1:5" ht="45" x14ac:dyDescent="0.2">
      <c r="A2181" s="367" t="s">
        <v>21975</v>
      </c>
      <c r="B2181" s="368" t="s">
        <v>21976</v>
      </c>
      <c r="C2181" s="367" t="s">
        <v>265</v>
      </c>
      <c r="D2181" s="367" t="s">
        <v>17613</v>
      </c>
      <c r="E2181" s="369">
        <v>6.14</v>
      </c>
    </row>
    <row r="2182" spans="1:5" ht="342" x14ac:dyDescent="0.2">
      <c r="A2182" s="367" t="s">
        <v>21977</v>
      </c>
      <c r="B2182" s="368" t="s">
        <v>21978</v>
      </c>
      <c r="C2182" s="367" t="s">
        <v>265</v>
      </c>
      <c r="D2182" s="367" t="s">
        <v>17613</v>
      </c>
      <c r="E2182" s="369">
        <v>360</v>
      </c>
    </row>
    <row r="2183" spans="1:5" ht="207" x14ac:dyDescent="0.2">
      <c r="A2183" s="367" t="s">
        <v>21979</v>
      </c>
      <c r="B2183" s="368" t="s">
        <v>21980</v>
      </c>
      <c r="C2183" s="367" t="s">
        <v>265</v>
      </c>
      <c r="D2183" s="367" t="s">
        <v>17613</v>
      </c>
      <c r="E2183" s="369">
        <v>948</v>
      </c>
    </row>
    <row r="2184" spans="1:5" ht="342" x14ac:dyDescent="0.2">
      <c r="A2184" s="367" t="s">
        <v>21981</v>
      </c>
      <c r="B2184" s="368" t="s">
        <v>21982</v>
      </c>
      <c r="C2184" s="367" t="s">
        <v>265</v>
      </c>
      <c r="D2184" s="367" t="s">
        <v>17613</v>
      </c>
      <c r="E2184" s="369">
        <v>183.94</v>
      </c>
    </row>
    <row r="2185" spans="1:5" ht="342" x14ac:dyDescent="0.2">
      <c r="A2185" s="367" t="s">
        <v>21983</v>
      </c>
      <c r="B2185" s="368" t="s">
        <v>21984</v>
      </c>
      <c r="C2185" s="367" t="s">
        <v>265</v>
      </c>
      <c r="D2185" s="367" t="s">
        <v>17613</v>
      </c>
      <c r="E2185" s="369">
        <v>624.79999999999995</v>
      </c>
    </row>
    <row r="2186" spans="1:5" ht="36" x14ac:dyDescent="0.2">
      <c r="A2186" s="367" t="s">
        <v>21985</v>
      </c>
      <c r="B2186" s="368" t="s">
        <v>21986</v>
      </c>
      <c r="C2186" s="367" t="s">
        <v>231</v>
      </c>
      <c r="D2186" s="367" t="s">
        <v>17613</v>
      </c>
      <c r="E2186" s="369">
        <v>40</v>
      </c>
    </row>
    <row r="2187" spans="1:5" ht="135" x14ac:dyDescent="0.2">
      <c r="A2187" s="367" t="s">
        <v>21987</v>
      </c>
      <c r="B2187" s="368" t="s">
        <v>21988</v>
      </c>
      <c r="C2187" s="367" t="s">
        <v>231</v>
      </c>
      <c r="D2187" s="367" t="s">
        <v>17613</v>
      </c>
      <c r="E2187" s="369">
        <v>18.670000000000002</v>
      </c>
    </row>
    <row r="2188" spans="1:5" ht="135" x14ac:dyDescent="0.2">
      <c r="A2188" s="367" t="s">
        <v>21989</v>
      </c>
      <c r="B2188" s="368" t="s">
        <v>21990</v>
      </c>
      <c r="C2188" s="367" t="s">
        <v>231</v>
      </c>
      <c r="D2188" s="367" t="s">
        <v>17613</v>
      </c>
      <c r="E2188" s="369">
        <v>31.93</v>
      </c>
    </row>
    <row r="2189" spans="1:5" ht="171" x14ac:dyDescent="0.2">
      <c r="A2189" s="367" t="s">
        <v>21991</v>
      </c>
      <c r="B2189" s="368" t="s">
        <v>21992</v>
      </c>
      <c r="C2189" s="367" t="s">
        <v>231</v>
      </c>
      <c r="D2189" s="367" t="s">
        <v>17613</v>
      </c>
      <c r="E2189" s="369">
        <v>91.38</v>
      </c>
    </row>
    <row r="2190" spans="1:5" ht="171" x14ac:dyDescent="0.2">
      <c r="A2190" s="367" t="s">
        <v>21993</v>
      </c>
      <c r="B2190" s="368" t="s">
        <v>21994</v>
      </c>
      <c r="C2190" s="367" t="s">
        <v>231</v>
      </c>
      <c r="D2190" s="367" t="s">
        <v>17613</v>
      </c>
      <c r="E2190" s="369">
        <v>86.96</v>
      </c>
    </row>
    <row r="2191" spans="1:5" ht="171" x14ac:dyDescent="0.2">
      <c r="A2191" s="367" t="s">
        <v>21995</v>
      </c>
      <c r="B2191" s="368" t="s">
        <v>21996</v>
      </c>
      <c r="C2191" s="367" t="s">
        <v>231</v>
      </c>
      <c r="D2191" s="367" t="s">
        <v>17613</v>
      </c>
      <c r="E2191" s="369">
        <v>119</v>
      </c>
    </row>
    <row r="2192" spans="1:5" ht="171" x14ac:dyDescent="0.2">
      <c r="A2192" s="367" t="s">
        <v>21997</v>
      </c>
      <c r="B2192" s="368" t="s">
        <v>21998</v>
      </c>
      <c r="C2192" s="367" t="s">
        <v>231</v>
      </c>
      <c r="D2192" s="367" t="s">
        <v>17613</v>
      </c>
      <c r="E2192" s="369">
        <v>136</v>
      </c>
    </row>
    <row r="2193" spans="1:5" ht="171" x14ac:dyDescent="0.2">
      <c r="A2193" s="367" t="s">
        <v>21999</v>
      </c>
      <c r="B2193" s="368" t="s">
        <v>22000</v>
      </c>
      <c r="C2193" s="367" t="s">
        <v>231</v>
      </c>
      <c r="D2193" s="367" t="s">
        <v>17613</v>
      </c>
      <c r="E2193" s="369">
        <v>171.85</v>
      </c>
    </row>
    <row r="2194" spans="1:5" ht="171" x14ac:dyDescent="0.2">
      <c r="A2194" s="367" t="s">
        <v>22001</v>
      </c>
      <c r="B2194" s="368" t="s">
        <v>22002</v>
      </c>
      <c r="C2194" s="367" t="s">
        <v>231</v>
      </c>
      <c r="D2194" s="367" t="s">
        <v>17613</v>
      </c>
      <c r="E2194" s="369">
        <v>2999</v>
      </c>
    </row>
    <row r="2195" spans="1:5" ht="333" x14ac:dyDescent="0.2">
      <c r="A2195" s="367" t="s">
        <v>22003</v>
      </c>
      <c r="B2195" s="368" t="s">
        <v>22004</v>
      </c>
      <c r="C2195" s="367" t="s">
        <v>231</v>
      </c>
      <c r="D2195" s="367" t="s">
        <v>17613</v>
      </c>
      <c r="E2195" s="369">
        <v>2369</v>
      </c>
    </row>
    <row r="2196" spans="1:5" ht="18" x14ac:dyDescent="0.2">
      <c r="A2196" s="367" t="s">
        <v>22005</v>
      </c>
      <c r="B2196" s="368" t="s">
        <v>22006</v>
      </c>
      <c r="C2196" s="367" t="s">
        <v>610</v>
      </c>
      <c r="D2196" s="367" t="s">
        <v>17613</v>
      </c>
      <c r="E2196" s="369">
        <v>13.75</v>
      </c>
    </row>
    <row r="2197" spans="1:5" ht="54" x14ac:dyDescent="0.2">
      <c r="A2197" s="367" t="s">
        <v>22007</v>
      </c>
      <c r="B2197" s="368" t="s">
        <v>22008</v>
      </c>
      <c r="C2197" s="367" t="s">
        <v>231</v>
      </c>
      <c r="D2197" s="367" t="s">
        <v>17613</v>
      </c>
      <c r="E2197" s="369">
        <v>15.26</v>
      </c>
    </row>
    <row r="2198" spans="1:5" ht="54" x14ac:dyDescent="0.2">
      <c r="A2198" s="367" t="s">
        <v>22009</v>
      </c>
      <c r="B2198" s="368" t="s">
        <v>22010</v>
      </c>
      <c r="C2198" s="367" t="s">
        <v>231</v>
      </c>
      <c r="D2198" s="367" t="s">
        <v>17613</v>
      </c>
      <c r="E2198" s="369">
        <v>18.46</v>
      </c>
    </row>
    <row r="2199" spans="1:5" ht="45" x14ac:dyDescent="0.2">
      <c r="A2199" s="367" t="s">
        <v>22011</v>
      </c>
      <c r="B2199" s="368" t="s">
        <v>22012</v>
      </c>
      <c r="C2199" s="367" t="s">
        <v>231</v>
      </c>
      <c r="D2199" s="367" t="s">
        <v>17613</v>
      </c>
      <c r="E2199" s="369">
        <v>2.69</v>
      </c>
    </row>
    <row r="2200" spans="1:5" ht="63" x14ac:dyDescent="0.2">
      <c r="A2200" s="367" t="s">
        <v>22013</v>
      </c>
      <c r="B2200" s="368" t="s">
        <v>22014</v>
      </c>
      <c r="C2200" s="367" t="s">
        <v>231</v>
      </c>
      <c r="D2200" s="367" t="s">
        <v>17613</v>
      </c>
      <c r="E2200" s="369">
        <v>280</v>
      </c>
    </row>
    <row r="2201" spans="1:5" ht="126" x14ac:dyDescent="0.2">
      <c r="A2201" s="367" t="s">
        <v>22015</v>
      </c>
      <c r="B2201" s="368" t="s">
        <v>22016</v>
      </c>
      <c r="C2201" s="367" t="s">
        <v>231</v>
      </c>
      <c r="D2201" s="367" t="s">
        <v>17613</v>
      </c>
      <c r="E2201" s="369">
        <v>13.55</v>
      </c>
    </row>
    <row r="2202" spans="1:5" ht="126" x14ac:dyDescent="0.2">
      <c r="A2202" s="367" t="s">
        <v>22017</v>
      </c>
      <c r="B2202" s="368" t="s">
        <v>22018</v>
      </c>
      <c r="C2202" s="367" t="s">
        <v>231</v>
      </c>
      <c r="D2202" s="367" t="s">
        <v>17613</v>
      </c>
      <c r="E2202" s="369">
        <v>19.95</v>
      </c>
    </row>
    <row r="2203" spans="1:5" ht="63" x14ac:dyDescent="0.2">
      <c r="A2203" s="367" t="s">
        <v>22019</v>
      </c>
      <c r="B2203" s="368" t="s">
        <v>22020</v>
      </c>
      <c r="C2203" s="367" t="s">
        <v>231</v>
      </c>
      <c r="D2203" s="367" t="s">
        <v>17613</v>
      </c>
      <c r="E2203" s="369">
        <v>7.22</v>
      </c>
    </row>
    <row r="2204" spans="1:5" ht="90" x14ac:dyDescent="0.2">
      <c r="A2204" s="367" t="s">
        <v>22021</v>
      </c>
      <c r="B2204" s="368" t="s">
        <v>22022</v>
      </c>
      <c r="C2204" s="367" t="s">
        <v>231</v>
      </c>
      <c r="D2204" s="367" t="s">
        <v>17613</v>
      </c>
      <c r="E2204" s="369">
        <v>69.58</v>
      </c>
    </row>
    <row r="2205" spans="1:5" ht="72" x14ac:dyDescent="0.2">
      <c r="A2205" s="367" t="s">
        <v>22023</v>
      </c>
      <c r="B2205" s="368" t="s">
        <v>22024</v>
      </c>
      <c r="C2205" s="367" t="s">
        <v>231</v>
      </c>
      <c r="D2205" s="367" t="s">
        <v>17613</v>
      </c>
      <c r="E2205" s="369">
        <v>12.41</v>
      </c>
    </row>
    <row r="2206" spans="1:5" ht="153" x14ac:dyDescent="0.2">
      <c r="A2206" s="367" t="s">
        <v>22025</v>
      </c>
      <c r="B2206" s="368" t="s">
        <v>22026</v>
      </c>
      <c r="C2206" s="367" t="s">
        <v>231</v>
      </c>
      <c r="D2206" s="367" t="s">
        <v>17613</v>
      </c>
      <c r="E2206" s="369">
        <v>13.3</v>
      </c>
    </row>
    <row r="2207" spans="1:5" ht="153" x14ac:dyDescent="0.2">
      <c r="A2207" s="367" t="s">
        <v>22027</v>
      </c>
      <c r="B2207" s="368" t="s">
        <v>22028</v>
      </c>
      <c r="C2207" s="367" t="s">
        <v>231</v>
      </c>
      <c r="D2207" s="367" t="s">
        <v>17613</v>
      </c>
      <c r="E2207" s="369">
        <v>2</v>
      </c>
    </row>
    <row r="2208" spans="1:5" ht="153" x14ac:dyDescent="0.2">
      <c r="A2208" s="367" t="s">
        <v>22029</v>
      </c>
      <c r="B2208" s="368" t="s">
        <v>22030</v>
      </c>
      <c r="C2208" s="367" t="s">
        <v>231</v>
      </c>
      <c r="D2208" s="367" t="s">
        <v>17613</v>
      </c>
      <c r="E2208" s="369">
        <v>4</v>
      </c>
    </row>
    <row r="2209" spans="1:5" ht="117" x14ac:dyDescent="0.2">
      <c r="A2209" s="367" t="s">
        <v>22031</v>
      </c>
      <c r="B2209" s="368" t="s">
        <v>22032</v>
      </c>
      <c r="C2209" s="367" t="s">
        <v>231</v>
      </c>
      <c r="D2209" s="367" t="s">
        <v>17613</v>
      </c>
      <c r="E2209" s="369">
        <v>31.17</v>
      </c>
    </row>
    <row r="2210" spans="1:5" ht="117" x14ac:dyDescent="0.2">
      <c r="A2210" s="367" t="s">
        <v>22033</v>
      </c>
      <c r="B2210" s="368" t="s">
        <v>22034</v>
      </c>
      <c r="C2210" s="367" t="s">
        <v>231</v>
      </c>
      <c r="D2210" s="367" t="s">
        <v>17613</v>
      </c>
      <c r="E2210" s="369">
        <v>35.46</v>
      </c>
    </row>
    <row r="2211" spans="1:5" ht="54" x14ac:dyDescent="0.2">
      <c r="A2211" s="367" t="s">
        <v>22035</v>
      </c>
      <c r="B2211" s="368" t="s">
        <v>22036</v>
      </c>
      <c r="C2211" s="367" t="s">
        <v>231</v>
      </c>
      <c r="D2211" s="367" t="s">
        <v>17613</v>
      </c>
      <c r="E2211" s="369">
        <v>56</v>
      </c>
    </row>
    <row r="2212" spans="1:5" ht="54" x14ac:dyDescent="0.2">
      <c r="A2212" s="367" t="s">
        <v>22037</v>
      </c>
      <c r="B2212" s="368" t="s">
        <v>22038</v>
      </c>
      <c r="C2212" s="367" t="s">
        <v>231</v>
      </c>
      <c r="D2212" s="367" t="s">
        <v>17613</v>
      </c>
      <c r="E2212" s="369">
        <v>43.21</v>
      </c>
    </row>
    <row r="2213" spans="1:5" ht="108" x14ac:dyDescent="0.2">
      <c r="A2213" s="367" t="s">
        <v>22039</v>
      </c>
      <c r="B2213" s="368" t="s">
        <v>22040</v>
      </c>
      <c r="C2213" s="367" t="s">
        <v>231</v>
      </c>
      <c r="D2213" s="367" t="s">
        <v>17613</v>
      </c>
      <c r="E2213" s="369">
        <v>30.96</v>
      </c>
    </row>
    <row r="2214" spans="1:5" ht="81" x14ac:dyDescent="0.2">
      <c r="A2214" s="367" t="s">
        <v>22041</v>
      </c>
      <c r="B2214" s="368" t="s">
        <v>22042</v>
      </c>
      <c r="C2214" s="367" t="s">
        <v>231</v>
      </c>
      <c r="D2214" s="367" t="s">
        <v>17613</v>
      </c>
      <c r="E2214" s="369">
        <v>63.53</v>
      </c>
    </row>
    <row r="2215" spans="1:5" ht="126" x14ac:dyDescent="0.2">
      <c r="A2215" s="367" t="s">
        <v>22043</v>
      </c>
      <c r="B2215" s="368" t="s">
        <v>22044</v>
      </c>
      <c r="C2215" s="367" t="s">
        <v>231</v>
      </c>
      <c r="D2215" s="367" t="s">
        <v>17613</v>
      </c>
      <c r="E2215" s="369">
        <v>74.88</v>
      </c>
    </row>
    <row r="2216" spans="1:5" ht="90" x14ac:dyDescent="0.2">
      <c r="A2216" s="367" t="s">
        <v>22045</v>
      </c>
      <c r="B2216" s="368" t="s">
        <v>22046</v>
      </c>
      <c r="C2216" s="367" t="s">
        <v>231</v>
      </c>
      <c r="D2216" s="367" t="s">
        <v>17613</v>
      </c>
      <c r="E2216" s="369">
        <v>102.3</v>
      </c>
    </row>
    <row r="2217" spans="1:5" ht="81" x14ac:dyDescent="0.2">
      <c r="A2217" s="367" t="s">
        <v>22047</v>
      </c>
      <c r="B2217" s="368" t="s">
        <v>22048</v>
      </c>
      <c r="C2217" s="367" t="s">
        <v>231</v>
      </c>
      <c r="D2217" s="367" t="s">
        <v>17613</v>
      </c>
      <c r="E2217" s="369">
        <v>128.96</v>
      </c>
    </row>
    <row r="2218" spans="1:5" ht="72" x14ac:dyDescent="0.2">
      <c r="A2218" s="367" t="s">
        <v>22049</v>
      </c>
      <c r="B2218" s="368" t="s">
        <v>22050</v>
      </c>
      <c r="C2218" s="367" t="s">
        <v>231</v>
      </c>
      <c r="D2218" s="367" t="s">
        <v>17613</v>
      </c>
      <c r="E2218" s="369">
        <v>3</v>
      </c>
    </row>
    <row r="2219" spans="1:5" ht="90" x14ac:dyDescent="0.2">
      <c r="A2219" s="367" t="s">
        <v>22051</v>
      </c>
      <c r="B2219" s="368" t="s">
        <v>22052</v>
      </c>
      <c r="C2219" s="367" t="s">
        <v>231</v>
      </c>
      <c r="D2219" s="367" t="s">
        <v>17613</v>
      </c>
      <c r="E2219" s="369">
        <v>11.62</v>
      </c>
    </row>
    <row r="2220" spans="1:5" ht="36" x14ac:dyDescent="0.2">
      <c r="A2220" s="367" t="s">
        <v>22053</v>
      </c>
      <c r="B2220" s="368" t="s">
        <v>22054</v>
      </c>
      <c r="C2220" s="367" t="s">
        <v>231</v>
      </c>
      <c r="D2220" s="367" t="s">
        <v>17613</v>
      </c>
      <c r="E2220" s="369">
        <v>0.09</v>
      </c>
    </row>
    <row r="2221" spans="1:5" ht="36" x14ac:dyDescent="0.2">
      <c r="A2221" s="367" t="s">
        <v>22055</v>
      </c>
      <c r="B2221" s="368" t="s">
        <v>22056</v>
      </c>
      <c r="C2221" s="367" t="s">
        <v>1789</v>
      </c>
      <c r="D2221" s="367" t="s">
        <v>17613</v>
      </c>
      <c r="E2221" s="369">
        <v>0.83</v>
      </c>
    </row>
    <row r="2222" spans="1:5" ht="27" x14ac:dyDescent="0.2">
      <c r="A2222" s="367" t="s">
        <v>22057</v>
      </c>
      <c r="B2222" s="368" t="s">
        <v>22058</v>
      </c>
      <c r="C2222" s="367" t="s">
        <v>1789</v>
      </c>
      <c r="D2222" s="367" t="s">
        <v>17613</v>
      </c>
      <c r="E2222" s="369">
        <v>1.5</v>
      </c>
    </row>
    <row r="2223" spans="1:5" ht="45" x14ac:dyDescent="0.2">
      <c r="A2223" s="367" t="s">
        <v>22059</v>
      </c>
      <c r="B2223" s="368" t="s">
        <v>22060</v>
      </c>
      <c r="C2223" s="367" t="s">
        <v>231</v>
      </c>
      <c r="D2223" s="367" t="s">
        <v>17613</v>
      </c>
      <c r="E2223" s="369">
        <v>2.54</v>
      </c>
    </row>
    <row r="2224" spans="1:5" ht="27" x14ac:dyDescent="0.2">
      <c r="A2224" s="367" t="s">
        <v>22061</v>
      </c>
      <c r="B2224" s="368" t="s">
        <v>22062</v>
      </c>
      <c r="C2224" s="367" t="s">
        <v>231</v>
      </c>
      <c r="D2224" s="367" t="s">
        <v>17613</v>
      </c>
      <c r="E2224" s="369">
        <v>12.92</v>
      </c>
    </row>
    <row r="2225" spans="1:5" ht="99" x14ac:dyDescent="0.2">
      <c r="A2225" s="367" t="s">
        <v>22063</v>
      </c>
      <c r="B2225" s="368" t="s">
        <v>22064</v>
      </c>
      <c r="C2225" s="367" t="s">
        <v>231</v>
      </c>
      <c r="D2225" s="367" t="s">
        <v>17613</v>
      </c>
      <c r="E2225" s="369">
        <v>333.52</v>
      </c>
    </row>
    <row r="2226" spans="1:5" ht="99" x14ac:dyDescent="0.2">
      <c r="A2226" s="367" t="s">
        <v>22065</v>
      </c>
      <c r="B2226" s="368" t="s">
        <v>22066</v>
      </c>
      <c r="C2226" s="367" t="s">
        <v>231</v>
      </c>
      <c r="D2226" s="367" t="s">
        <v>17613</v>
      </c>
      <c r="E2226" s="369">
        <v>310.02</v>
      </c>
    </row>
    <row r="2227" spans="1:5" ht="99" x14ac:dyDescent="0.2">
      <c r="A2227" s="367" t="s">
        <v>22067</v>
      </c>
      <c r="B2227" s="368" t="s">
        <v>22068</v>
      </c>
      <c r="C2227" s="367" t="s">
        <v>231</v>
      </c>
      <c r="D2227" s="367" t="s">
        <v>17613</v>
      </c>
      <c r="E2227" s="369">
        <v>581.99</v>
      </c>
    </row>
    <row r="2228" spans="1:5" ht="99" x14ac:dyDescent="0.2">
      <c r="A2228" s="367" t="s">
        <v>22069</v>
      </c>
      <c r="B2228" s="368" t="s">
        <v>22070</v>
      </c>
      <c r="C2228" s="367" t="s">
        <v>231</v>
      </c>
      <c r="D2228" s="367" t="s">
        <v>17613</v>
      </c>
      <c r="E2228" s="369">
        <v>520.66</v>
      </c>
    </row>
    <row r="2229" spans="1:5" ht="99" x14ac:dyDescent="0.2">
      <c r="A2229" s="367" t="s">
        <v>22071</v>
      </c>
      <c r="B2229" s="368" t="s">
        <v>22072</v>
      </c>
      <c r="C2229" s="367" t="s">
        <v>231</v>
      </c>
      <c r="D2229" s="367" t="s">
        <v>17613</v>
      </c>
      <c r="E2229" s="369">
        <v>969.03</v>
      </c>
    </row>
    <row r="2230" spans="1:5" ht="99" x14ac:dyDescent="0.2">
      <c r="A2230" s="367" t="s">
        <v>22073</v>
      </c>
      <c r="B2230" s="368" t="s">
        <v>22074</v>
      </c>
      <c r="C2230" s="367" t="s">
        <v>231</v>
      </c>
      <c r="D2230" s="367" t="s">
        <v>17613</v>
      </c>
      <c r="E2230" s="369">
        <v>708.56</v>
      </c>
    </row>
    <row r="2231" spans="1:5" ht="99" x14ac:dyDescent="0.2">
      <c r="A2231" s="367" t="s">
        <v>22075</v>
      </c>
      <c r="B2231" s="368" t="s">
        <v>22076</v>
      </c>
      <c r="C2231" s="367" t="s">
        <v>231</v>
      </c>
      <c r="D2231" s="367" t="s">
        <v>17613</v>
      </c>
      <c r="E2231" s="369">
        <v>1020</v>
      </c>
    </row>
    <row r="2232" spans="1:5" ht="99" x14ac:dyDescent="0.2">
      <c r="A2232" s="367" t="s">
        <v>22077</v>
      </c>
      <c r="B2232" s="368" t="s">
        <v>22078</v>
      </c>
      <c r="C2232" s="367" t="s">
        <v>231</v>
      </c>
      <c r="D2232" s="367" t="s">
        <v>17613</v>
      </c>
      <c r="E2232" s="369">
        <v>325.18</v>
      </c>
    </row>
    <row r="2233" spans="1:5" ht="99" x14ac:dyDescent="0.2">
      <c r="A2233" s="367" t="s">
        <v>22079</v>
      </c>
      <c r="B2233" s="368" t="s">
        <v>22080</v>
      </c>
      <c r="C2233" s="367" t="s">
        <v>231</v>
      </c>
      <c r="D2233" s="367" t="s">
        <v>17613</v>
      </c>
      <c r="E2233" s="369">
        <v>418.87</v>
      </c>
    </row>
    <row r="2234" spans="1:5" ht="99" x14ac:dyDescent="0.2">
      <c r="A2234" s="367" t="s">
        <v>22081</v>
      </c>
      <c r="B2234" s="368" t="s">
        <v>22082</v>
      </c>
      <c r="C2234" s="367" t="s">
        <v>231</v>
      </c>
      <c r="D2234" s="367" t="s">
        <v>17613</v>
      </c>
      <c r="E2234" s="369">
        <v>419.03</v>
      </c>
    </row>
    <row r="2235" spans="1:5" ht="99" x14ac:dyDescent="0.2">
      <c r="A2235" s="367" t="s">
        <v>22083</v>
      </c>
      <c r="B2235" s="368" t="s">
        <v>22084</v>
      </c>
      <c r="C2235" s="367" t="s">
        <v>231</v>
      </c>
      <c r="D2235" s="367" t="s">
        <v>17613</v>
      </c>
      <c r="E2235" s="369">
        <v>469.19</v>
      </c>
    </row>
    <row r="2236" spans="1:5" ht="99" x14ac:dyDescent="0.2">
      <c r="A2236" s="367" t="s">
        <v>22085</v>
      </c>
      <c r="B2236" s="368" t="s">
        <v>22086</v>
      </c>
      <c r="C2236" s="367" t="s">
        <v>231</v>
      </c>
      <c r="D2236" s="367" t="s">
        <v>17613</v>
      </c>
      <c r="E2236" s="369">
        <v>542.62</v>
      </c>
    </row>
    <row r="2237" spans="1:5" ht="99" x14ac:dyDescent="0.2">
      <c r="A2237" s="367" t="s">
        <v>22087</v>
      </c>
      <c r="B2237" s="368" t="s">
        <v>22088</v>
      </c>
      <c r="C2237" s="367" t="s">
        <v>231</v>
      </c>
      <c r="D2237" s="367" t="s">
        <v>17613</v>
      </c>
      <c r="E2237" s="369">
        <v>11.1</v>
      </c>
    </row>
    <row r="2238" spans="1:5" ht="99" x14ac:dyDescent="0.2">
      <c r="A2238" s="367" t="s">
        <v>22089</v>
      </c>
      <c r="B2238" s="368" t="s">
        <v>22090</v>
      </c>
      <c r="C2238" s="367" t="s">
        <v>231</v>
      </c>
      <c r="D2238" s="367" t="s">
        <v>17613</v>
      </c>
      <c r="E2238" s="369">
        <v>10.56</v>
      </c>
    </row>
    <row r="2239" spans="1:5" ht="99" x14ac:dyDescent="0.2">
      <c r="A2239" s="367" t="s">
        <v>22091</v>
      </c>
      <c r="B2239" s="368" t="s">
        <v>22092</v>
      </c>
      <c r="C2239" s="367" t="s">
        <v>231</v>
      </c>
      <c r="D2239" s="367" t="s">
        <v>17613</v>
      </c>
      <c r="E2239" s="369">
        <v>53.84</v>
      </c>
    </row>
    <row r="2240" spans="1:5" ht="45" x14ac:dyDescent="0.2">
      <c r="A2240" s="367" t="s">
        <v>22093</v>
      </c>
      <c r="B2240" s="368" t="s">
        <v>22094</v>
      </c>
      <c r="C2240" s="367" t="s">
        <v>231</v>
      </c>
      <c r="D2240" s="367" t="s">
        <v>17613</v>
      </c>
      <c r="E2240" s="369">
        <v>51.27</v>
      </c>
    </row>
    <row r="2241" spans="1:5" ht="45" x14ac:dyDescent="0.2">
      <c r="A2241" s="367" t="s">
        <v>22095</v>
      </c>
      <c r="B2241" s="368" t="s">
        <v>22096</v>
      </c>
      <c r="C2241" s="367" t="s">
        <v>231</v>
      </c>
      <c r="D2241" s="367" t="s">
        <v>17613</v>
      </c>
      <c r="E2241" s="369">
        <v>196.8</v>
      </c>
    </row>
    <row r="2242" spans="1:5" ht="117" x14ac:dyDescent="0.2">
      <c r="A2242" s="367" t="s">
        <v>22097</v>
      </c>
      <c r="B2242" s="368" t="s">
        <v>22098</v>
      </c>
      <c r="C2242" s="367" t="s">
        <v>231</v>
      </c>
      <c r="D2242" s="367" t="s">
        <v>17613</v>
      </c>
      <c r="E2242" s="369">
        <v>297.89999999999998</v>
      </c>
    </row>
    <row r="2243" spans="1:5" ht="117" x14ac:dyDescent="0.2">
      <c r="A2243" s="367" t="s">
        <v>22099</v>
      </c>
      <c r="B2243" s="368" t="s">
        <v>22100</v>
      </c>
      <c r="C2243" s="367" t="s">
        <v>231</v>
      </c>
      <c r="D2243" s="367" t="s">
        <v>17613</v>
      </c>
      <c r="E2243" s="369">
        <v>360</v>
      </c>
    </row>
    <row r="2244" spans="1:5" ht="117" x14ac:dyDescent="0.2">
      <c r="A2244" s="367" t="s">
        <v>22101</v>
      </c>
      <c r="B2244" s="368" t="s">
        <v>22102</v>
      </c>
      <c r="C2244" s="367" t="s">
        <v>231</v>
      </c>
      <c r="D2244" s="367" t="s">
        <v>17613</v>
      </c>
      <c r="E2244" s="369">
        <v>532.23</v>
      </c>
    </row>
    <row r="2245" spans="1:5" ht="117" x14ac:dyDescent="0.2">
      <c r="A2245" s="367" t="s">
        <v>22103</v>
      </c>
      <c r="B2245" s="368" t="s">
        <v>22104</v>
      </c>
      <c r="C2245" s="367" t="s">
        <v>231</v>
      </c>
      <c r="D2245" s="367" t="s">
        <v>17613</v>
      </c>
      <c r="E2245" s="369">
        <v>595.91999999999996</v>
      </c>
    </row>
    <row r="2246" spans="1:5" ht="117" x14ac:dyDescent="0.2">
      <c r="A2246" s="367" t="s">
        <v>22105</v>
      </c>
      <c r="B2246" s="368" t="s">
        <v>22106</v>
      </c>
      <c r="C2246" s="367" t="s">
        <v>231</v>
      </c>
      <c r="D2246" s="367" t="s">
        <v>17613</v>
      </c>
      <c r="E2246" s="369">
        <v>1292.46</v>
      </c>
    </row>
    <row r="2247" spans="1:5" ht="153" x14ac:dyDescent="0.2">
      <c r="A2247" s="367" t="s">
        <v>22107</v>
      </c>
      <c r="B2247" s="368" t="s">
        <v>22108</v>
      </c>
      <c r="C2247" s="367" t="s">
        <v>231</v>
      </c>
      <c r="D2247" s="367" t="s">
        <v>17613</v>
      </c>
      <c r="E2247" s="369">
        <v>33</v>
      </c>
    </row>
    <row r="2248" spans="1:5" ht="153" x14ac:dyDescent="0.2">
      <c r="A2248" s="367" t="s">
        <v>22109</v>
      </c>
      <c r="B2248" s="368" t="s">
        <v>22110</v>
      </c>
      <c r="C2248" s="367" t="s">
        <v>231</v>
      </c>
      <c r="D2248" s="367" t="s">
        <v>17613</v>
      </c>
      <c r="E2248" s="369">
        <v>49</v>
      </c>
    </row>
    <row r="2249" spans="1:5" ht="153" x14ac:dyDescent="0.2">
      <c r="A2249" s="367" t="s">
        <v>22111</v>
      </c>
      <c r="B2249" s="368" t="s">
        <v>22112</v>
      </c>
      <c r="C2249" s="367" t="s">
        <v>231</v>
      </c>
      <c r="D2249" s="367" t="s">
        <v>17613</v>
      </c>
      <c r="E2249" s="369">
        <v>148.91</v>
      </c>
    </row>
    <row r="2250" spans="1:5" ht="153" x14ac:dyDescent="0.2">
      <c r="A2250" s="367" t="s">
        <v>22113</v>
      </c>
      <c r="B2250" s="368" t="s">
        <v>22114</v>
      </c>
      <c r="C2250" s="367" t="s">
        <v>231</v>
      </c>
      <c r="D2250" s="367" t="s">
        <v>17613</v>
      </c>
      <c r="E2250" s="369">
        <v>332.21</v>
      </c>
    </row>
    <row r="2251" spans="1:5" ht="63" x14ac:dyDescent="0.2">
      <c r="A2251" s="367" t="s">
        <v>22115</v>
      </c>
      <c r="B2251" s="368" t="s">
        <v>22116</v>
      </c>
      <c r="C2251" s="367" t="s">
        <v>231</v>
      </c>
      <c r="D2251" s="367" t="s">
        <v>17613</v>
      </c>
      <c r="E2251" s="369">
        <v>5.69</v>
      </c>
    </row>
    <row r="2252" spans="1:5" ht="45" x14ac:dyDescent="0.2">
      <c r="A2252" s="367" t="s">
        <v>22117</v>
      </c>
      <c r="B2252" s="368" t="s">
        <v>22118</v>
      </c>
      <c r="C2252" s="367" t="s">
        <v>231</v>
      </c>
      <c r="D2252" s="367" t="s">
        <v>17613</v>
      </c>
      <c r="E2252" s="369">
        <v>124.53</v>
      </c>
    </row>
    <row r="2253" spans="1:5" ht="108" x14ac:dyDescent="0.2">
      <c r="A2253" s="367" t="s">
        <v>22119</v>
      </c>
      <c r="B2253" s="368" t="s">
        <v>22120</v>
      </c>
      <c r="C2253" s="367" t="s">
        <v>231</v>
      </c>
      <c r="D2253" s="367" t="s">
        <v>17613</v>
      </c>
      <c r="E2253" s="369">
        <v>7.67</v>
      </c>
    </row>
    <row r="2254" spans="1:5" ht="117" x14ac:dyDescent="0.2">
      <c r="A2254" s="367" t="s">
        <v>22121</v>
      </c>
      <c r="B2254" s="368" t="s">
        <v>22122</v>
      </c>
      <c r="C2254" s="367" t="s">
        <v>231</v>
      </c>
      <c r="D2254" s="367" t="s">
        <v>17613</v>
      </c>
      <c r="E2254" s="369">
        <v>22.92</v>
      </c>
    </row>
    <row r="2255" spans="1:5" ht="99" x14ac:dyDescent="0.2">
      <c r="A2255" s="367" t="s">
        <v>22123</v>
      </c>
      <c r="B2255" s="368" t="s">
        <v>22124</v>
      </c>
      <c r="C2255" s="367" t="s">
        <v>231</v>
      </c>
      <c r="D2255" s="367" t="s">
        <v>17613</v>
      </c>
      <c r="E2255" s="369">
        <v>9.1</v>
      </c>
    </row>
    <row r="2256" spans="1:5" ht="99" x14ac:dyDescent="0.2">
      <c r="A2256" s="367" t="s">
        <v>22125</v>
      </c>
      <c r="B2256" s="368" t="s">
        <v>22126</v>
      </c>
      <c r="C2256" s="367" t="s">
        <v>231</v>
      </c>
      <c r="D2256" s="367" t="s">
        <v>17613</v>
      </c>
      <c r="E2256" s="369">
        <v>11.18</v>
      </c>
    </row>
    <row r="2257" spans="1:5" ht="99" x14ac:dyDescent="0.2">
      <c r="A2257" s="367" t="s">
        <v>22127</v>
      </c>
      <c r="B2257" s="368" t="s">
        <v>22128</v>
      </c>
      <c r="C2257" s="367" t="s">
        <v>231</v>
      </c>
      <c r="D2257" s="367" t="s">
        <v>17613</v>
      </c>
      <c r="E2257" s="369">
        <v>13.83</v>
      </c>
    </row>
    <row r="2258" spans="1:5" ht="99" x14ac:dyDescent="0.2">
      <c r="A2258" s="367" t="s">
        <v>22129</v>
      </c>
      <c r="B2258" s="368" t="s">
        <v>22130</v>
      </c>
      <c r="C2258" s="367" t="s">
        <v>231</v>
      </c>
      <c r="D2258" s="367" t="s">
        <v>17613</v>
      </c>
      <c r="E2258" s="369">
        <v>19.059999999999999</v>
      </c>
    </row>
    <row r="2259" spans="1:5" ht="99" x14ac:dyDescent="0.2">
      <c r="A2259" s="367" t="s">
        <v>22131</v>
      </c>
      <c r="B2259" s="368" t="s">
        <v>22132</v>
      </c>
      <c r="C2259" s="367" t="s">
        <v>231</v>
      </c>
      <c r="D2259" s="367" t="s">
        <v>17613</v>
      </c>
      <c r="E2259" s="369">
        <v>18.57</v>
      </c>
    </row>
    <row r="2260" spans="1:5" ht="90" x14ac:dyDescent="0.2">
      <c r="A2260" s="367" t="s">
        <v>22133</v>
      </c>
      <c r="B2260" s="368" t="s">
        <v>22134</v>
      </c>
      <c r="C2260" s="367" t="s">
        <v>231</v>
      </c>
      <c r="D2260" s="367" t="s">
        <v>17613</v>
      </c>
      <c r="E2260" s="369">
        <v>55.83</v>
      </c>
    </row>
    <row r="2261" spans="1:5" ht="90" x14ac:dyDescent="0.2">
      <c r="A2261" s="367" t="s">
        <v>22135</v>
      </c>
      <c r="B2261" s="368" t="s">
        <v>22136</v>
      </c>
      <c r="C2261" s="367" t="s">
        <v>231</v>
      </c>
      <c r="D2261" s="367" t="s">
        <v>17613</v>
      </c>
      <c r="E2261" s="369">
        <v>48.95</v>
      </c>
    </row>
    <row r="2262" spans="1:5" ht="90" x14ac:dyDescent="0.2">
      <c r="A2262" s="367" t="s">
        <v>22137</v>
      </c>
      <c r="B2262" s="368" t="s">
        <v>22138</v>
      </c>
      <c r="C2262" s="367" t="s">
        <v>231</v>
      </c>
      <c r="D2262" s="367" t="s">
        <v>17613</v>
      </c>
      <c r="E2262" s="369">
        <v>164.61</v>
      </c>
    </row>
    <row r="2263" spans="1:5" ht="99" x14ac:dyDescent="0.2">
      <c r="A2263" s="367" t="s">
        <v>22139</v>
      </c>
      <c r="B2263" s="368" t="s">
        <v>22140</v>
      </c>
      <c r="C2263" s="367" t="s">
        <v>231</v>
      </c>
      <c r="D2263" s="367" t="s">
        <v>17613</v>
      </c>
      <c r="E2263" s="369">
        <v>92.45</v>
      </c>
    </row>
    <row r="2264" spans="1:5" ht="99" x14ac:dyDescent="0.2">
      <c r="A2264" s="367" t="s">
        <v>22141</v>
      </c>
      <c r="B2264" s="368" t="s">
        <v>22142</v>
      </c>
      <c r="C2264" s="367" t="s">
        <v>231</v>
      </c>
      <c r="D2264" s="367" t="s">
        <v>17613</v>
      </c>
      <c r="E2264" s="369">
        <v>147.38999999999999</v>
      </c>
    </row>
    <row r="2265" spans="1:5" ht="90" x14ac:dyDescent="0.2">
      <c r="A2265" s="367" t="s">
        <v>22143</v>
      </c>
      <c r="B2265" s="368" t="s">
        <v>22144</v>
      </c>
      <c r="C2265" s="367" t="s">
        <v>231</v>
      </c>
      <c r="D2265" s="367" t="s">
        <v>17613</v>
      </c>
      <c r="E2265" s="369">
        <v>172.97</v>
      </c>
    </row>
    <row r="2266" spans="1:5" ht="99" x14ac:dyDescent="0.2">
      <c r="A2266" s="367" t="s">
        <v>22145</v>
      </c>
      <c r="B2266" s="368" t="s">
        <v>22146</v>
      </c>
      <c r="C2266" s="367" t="s">
        <v>231</v>
      </c>
      <c r="D2266" s="367" t="s">
        <v>17613</v>
      </c>
      <c r="E2266" s="369">
        <v>508.01</v>
      </c>
    </row>
    <row r="2267" spans="1:5" ht="90" x14ac:dyDescent="0.2">
      <c r="A2267" s="367" t="s">
        <v>22147</v>
      </c>
      <c r="B2267" s="368" t="s">
        <v>22148</v>
      </c>
      <c r="C2267" s="367" t="s">
        <v>231</v>
      </c>
      <c r="D2267" s="367" t="s">
        <v>17613</v>
      </c>
      <c r="E2267" s="369">
        <v>754.62</v>
      </c>
    </row>
    <row r="2268" spans="1:5" ht="90" x14ac:dyDescent="0.2">
      <c r="A2268" s="367" t="s">
        <v>22149</v>
      </c>
      <c r="B2268" s="368" t="s">
        <v>22150</v>
      </c>
      <c r="C2268" s="367" t="s">
        <v>231</v>
      </c>
      <c r="D2268" s="367" t="s">
        <v>17613</v>
      </c>
      <c r="E2268" s="369">
        <v>1302.3599999999999</v>
      </c>
    </row>
    <row r="2269" spans="1:5" ht="54" x14ac:dyDescent="0.2">
      <c r="A2269" s="367" t="s">
        <v>22151</v>
      </c>
      <c r="B2269" s="368" t="s">
        <v>22152</v>
      </c>
      <c r="C2269" s="367" t="s">
        <v>231</v>
      </c>
      <c r="D2269" s="367" t="s">
        <v>17613</v>
      </c>
      <c r="E2269" s="369">
        <v>1304.49</v>
      </c>
    </row>
    <row r="2270" spans="1:5" ht="117" x14ac:dyDescent="0.2">
      <c r="A2270" s="367" t="s">
        <v>22153</v>
      </c>
      <c r="B2270" s="368" t="s">
        <v>22154</v>
      </c>
      <c r="C2270" s="367" t="s">
        <v>231</v>
      </c>
      <c r="D2270" s="367" t="s">
        <v>17613</v>
      </c>
      <c r="E2270" s="369">
        <v>1048.8699999999999</v>
      </c>
    </row>
    <row r="2271" spans="1:5" ht="117" x14ac:dyDescent="0.2">
      <c r="A2271" s="367" t="s">
        <v>22155</v>
      </c>
      <c r="B2271" s="368" t="s">
        <v>22156</v>
      </c>
      <c r="C2271" s="367" t="s">
        <v>231</v>
      </c>
      <c r="D2271" s="367" t="s">
        <v>17613</v>
      </c>
      <c r="E2271" s="369">
        <v>1664.31</v>
      </c>
    </row>
    <row r="2272" spans="1:5" ht="117" x14ac:dyDescent="0.2">
      <c r="A2272" s="367" t="s">
        <v>22157</v>
      </c>
      <c r="B2272" s="368" t="s">
        <v>22158</v>
      </c>
      <c r="C2272" s="367" t="s">
        <v>231</v>
      </c>
      <c r="D2272" s="367" t="s">
        <v>17613</v>
      </c>
      <c r="E2272" s="369">
        <v>2934.38</v>
      </c>
    </row>
    <row r="2273" spans="1:5" ht="117" x14ac:dyDescent="0.2">
      <c r="A2273" s="367" t="s">
        <v>22159</v>
      </c>
      <c r="B2273" s="368" t="s">
        <v>22160</v>
      </c>
      <c r="C2273" s="367" t="s">
        <v>231</v>
      </c>
      <c r="D2273" s="367" t="s">
        <v>17613</v>
      </c>
      <c r="E2273" s="369">
        <v>8052.59</v>
      </c>
    </row>
    <row r="2274" spans="1:5" ht="117" x14ac:dyDescent="0.2">
      <c r="A2274" s="367" t="s">
        <v>22161</v>
      </c>
      <c r="B2274" s="368" t="s">
        <v>22162</v>
      </c>
      <c r="C2274" s="367" t="s">
        <v>231</v>
      </c>
      <c r="D2274" s="367" t="s">
        <v>17613</v>
      </c>
      <c r="E2274" s="369">
        <v>912.73</v>
      </c>
    </row>
    <row r="2275" spans="1:5" ht="117" x14ac:dyDescent="0.2">
      <c r="A2275" s="367" t="s">
        <v>22163</v>
      </c>
      <c r="B2275" s="368" t="s">
        <v>22164</v>
      </c>
      <c r="C2275" s="367" t="s">
        <v>231</v>
      </c>
      <c r="D2275" s="367" t="s">
        <v>17613</v>
      </c>
      <c r="E2275" s="369">
        <v>4083.49</v>
      </c>
    </row>
    <row r="2276" spans="1:5" ht="63" x14ac:dyDescent="0.2">
      <c r="A2276" s="367" t="s">
        <v>22165</v>
      </c>
      <c r="B2276" s="368" t="s">
        <v>22166</v>
      </c>
      <c r="C2276" s="367" t="s">
        <v>231</v>
      </c>
      <c r="D2276" s="367" t="s">
        <v>17613</v>
      </c>
      <c r="E2276" s="369">
        <v>43049.03</v>
      </c>
    </row>
    <row r="2277" spans="1:5" ht="171" x14ac:dyDescent="0.2">
      <c r="A2277" s="367" t="s">
        <v>22167</v>
      </c>
      <c r="B2277" s="368" t="s">
        <v>22168</v>
      </c>
      <c r="C2277" s="367" t="s">
        <v>231</v>
      </c>
      <c r="D2277" s="367" t="s">
        <v>17613</v>
      </c>
      <c r="E2277" s="369">
        <v>137.9</v>
      </c>
    </row>
    <row r="2278" spans="1:5" ht="171" x14ac:dyDescent="0.2">
      <c r="A2278" s="367" t="s">
        <v>22169</v>
      </c>
      <c r="B2278" s="368" t="s">
        <v>22170</v>
      </c>
      <c r="C2278" s="367" t="s">
        <v>231</v>
      </c>
      <c r="D2278" s="367" t="s">
        <v>17613</v>
      </c>
      <c r="E2278" s="369">
        <v>159.6</v>
      </c>
    </row>
    <row r="2279" spans="1:5" ht="36" x14ac:dyDescent="0.2">
      <c r="A2279" s="367" t="s">
        <v>22171</v>
      </c>
      <c r="B2279" s="368" t="s">
        <v>22172</v>
      </c>
      <c r="C2279" s="367" t="s">
        <v>231</v>
      </c>
      <c r="D2279" s="367" t="s">
        <v>17613</v>
      </c>
      <c r="E2279" s="369">
        <v>65.39</v>
      </c>
    </row>
    <row r="2280" spans="1:5" ht="162" x14ac:dyDescent="0.2">
      <c r="A2280" s="367" t="s">
        <v>22173</v>
      </c>
      <c r="B2280" s="368" t="s">
        <v>22174</v>
      </c>
      <c r="C2280" s="367" t="s">
        <v>231</v>
      </c>
      <c r="D2280" s="367" t="s">
        <v>17613</v>
      </c>
      <c r="E2280" s="369">
        <v>86.99</v>
      </c>
    </row>
    <row r="2281" spans="1:5" ht="171" x14ac:dyDescent="0.2">
      <c r="A2281" s="367" t="s">
        <v>22175</v>
      </c>
      <c r="B2281" s="368" t="s">
        <v>22176</v>
      </c>
      <c r="C2281" s="367" t="s">
        <v>231</v>
      </c>
      <c r="D2281" s="367" t="s">
        <v>17613</v>
      </c>
      <c r="E2281" s="369">
        <v>42</v>
      </c>
    </row>
    <row r="2282" spans="1:5" ht="90" x14ac:dyDescent="0.2">
      <c r="A2282" s="367" t="s">
        <v>22177</v>
      </c>
      <c r="B2282" s="368" t="s">
        <v>22178</v>
      </c>
      <c r="C2282" s="367" t="s">
        <v>231</v>
      </c>
      <c r="D2282" s="367" t="s">
        <v>17613</v>
      </c>
      <c r="E2282" s="369">
        <v>121.47</v>
      </c>
    </row>
    <row r="2283" spans="1:5" ht="315" x14ac:dyDescent="0.2">
      <c r="A2283" s="367" t="s">
        <v>22179</v>
      </c>
      <c r="B2283" s="368" t="s">
        <v>22180</v>
      </c>
      <c r="C2283" s="367" t="s">
        <v>231</v>
      </c>
      <c r="D2283" s="367" t="s">
        <v>17613</v>
      </c>
      <c r="E2283" s="369">
        <v>3879</v>
      </c>
    </row>
    <row r="2284" spans="1:5" ht="324" x14ac:dyDescent="0.2">
      <c r="A2284" s="367" t="s">
        <v>22181</v>
      </c>
      <c r="B2284" s="368" t="s">
        <v>22182</v>
      </c>
      <c r="C2284" s="367" t="s">
        <v>231</v>
      </c>
      <c r="D2284" s="367" t="s">
        <v>17613</v>
      </c>
      <c r="E2284" s="369">
        <v>3277.86</v>
      </c>
    </row>
    <row r="2285" spans="1:5" ht="54" x14ac:dyDescent="0.2">
      <c r="A2285" s="367" t="s">
        <v>22183</v>
      </c>
      <c r="B2285" s="368" t="s">
        <v>22184</v>
      </c>
      <c r="C2285" s="367" t="s">
        <v>231</v>
      </c>
      <c r="D2285" s="367" t="s">
        <v>17613</v>
      </c>
      <c r="E2285" s="369">
        <v>24.32</v>
      </c>
    </row>
    <row r="2286" spans="1:5" ht="54" x14ac:dyDescent="0.2">
      <c r="A2286" s="367" t="s">
        <v>22185</v>
      </c>
      <c r="B2286" s="368" t="s">
        <v>22186</v>
      </c>
      <c r="C2286" s="367" t="s">
        <v>231</v>
      </c>
      <c r="D2286" s="367" t="s">
        <v>17613</v>
      </c>
      <c r="E2286" s="369">
        <v>66.41</v>
      </c>
    </row>
    <row r="2287" spans="1:5" ht="36" x14ac:dyDescent="0.2">
      <c r="A2287" s="367" t="s">
        <v>22187</v>
      </c>
      <c r="B2287" s="368" t="s">
        <v>22188</v>
      </c>
      <c r="C2287" s="367" t="s">
        <v>1789</v>
      </c>
      <c r="D2287" s="367" t="s">
        <v>17613</v>
      </c>
      <c r="E2287" s="369">
        <v>8.7200000000000006</v>
      </c>
    </row>
    <row r="2288" spans="1:5" ht="45" x14ac:dyDescent="0.2">
      <c r="A2288" s="367" t="s">
        <v>22189</v>
      </c>
      <c r="B2288" s="368" t="s">
        <v>22190</v>
      </c>
      <c r="C2288" s="367" t="s">
        <v>1789</v>
      </c>
      <c r="D2288" s="367" t="s">
        <v>17613</v>
      </c>
      <c r="E2288" s="369">
        <v>2.86</v>
      </c>
    </row>
    <row r="2289" spans="1:5" ht="45" x14ac:dyDescent="0.2">
      <c r="A2289" s="367" t="s">
        <v>22191</v>
      </c>
      <c r="B2289" s="368" t="s">
        <v>22192</v>
      </c>
      <c r="C2289" s="367" t="s">
        <v>1789</v>
      </c>
      <c r="D2289" s="367" t="s">
        <v>17613</v>
      </c>
      <c r="E2289" s="369">
        <v>5.23</v>
      </c>
    </row>
    <row r="2290" spans="1:5" ht="72" x14ac:dyDescent="0.2">
      <c r="A2290" s="367" t="s">
        <v>22193</v>
      </c>
      <c r="B2290" s="368" t="s">
        <v>22194</v>
      </c>
      <c r="C2290" s="367" t="s">
        <v>231</v>
      </c>
      <c r="D2290" s="367" t="s">
        <v>17613</v>
      </c>
      <c r="E2290" s="369">
        <v>155.94999999999999</v>
      </c>
    </row>
    <row r="2291" spans="1:5" ht="72" x14ac:dyDescent="0.2">
      <c r="A2291" s="367" t="s">
        <v>22195</v>
      </c>
      <c r="B2291" s="368" t="s">
        <v>22196</v>
      </c>
      <c r="C2291" s="367" t="s">
        <v>231</v>
      </c>
      <c r="D2291" s="367" t="s">
        <v>17613</v>
      </c>
      <c r="E2291" s="369">
        <v>5528.34</v>
      </c>
    </row>
    <row r="2292" spans="1:5" ht="27" x14ac:dyDescent="0.2">
      <c r="A2292" s="367" t="s">
        <v>22197</v>
      </c>
      <c r="B2292" s="368" t="s">
        <v>22198</v>
      </c>
      <c r="C2292" s="367" t="s">
        <v>231</v>
      </c>
      <c r="D2292" s="367" t="s">
        <v>17613</v>
      </c>
      <c r="E2292" s="369">
        <v>305.23</v>
      </c>
    </row>
    <row r="2293" spans="1:5" ht="36" x14ac:dyDescent="0.2">
      <c r="A2293" s="367" t="s">
        <v>22199</v>
      </c>
      <c r="B2293" s="368" t="s">
        <v>22200</v>
      </c>
      <c r="C2293" s="367" t="s">
        <v>231</v>
      </c>
      <c r="D2293" s="367" t="s">
        <v>17613</v>
      </c>
      <c r="E2293" s="369">
        <v>246.65</v>
      </c>
    </row>
    <row r="2294" spans="1:5" ht="54" x14ac:dyDescent="0.2">
      <c r="A2294" s="367" t="s">
        <v>22201</v>
      </c>
      <c r="B2294" s="368" t="s">
        <v>22202</v>
      </c>
      <c r="C2294" s="367" t="s">
        <v>231</v>
      </c>
      <c r="D2294" s="367" t="s">
        <v>17613</v>
      </c>
      <c r="E2294" s="369">
        <v>42.7</v>
      </c>
    </row>
    <row r="2295" spans="1:5" ht="198" x14ac:dyDescent="0.2">
      <c r="A2295" s="367" t="s">
        <v>22203</v>
      </c>
      <c r="B2295" s="368" t="s">
        <v>22204</v>
      </c>
      <c r="C2295" s="367" t="s">
        <v>231</v>
      </c>
      <c r="D2295" s="367" t="s">
        <v>17613</v>
      </c>
      <c r="E2295" s="369">
        <v>24.71</v>
      </c>
    </row>
    <row r="2296" spans="1:5" ht="36" x14ac:dyDescent="0.2">
      <c r="A2296" s="367" t="s">
        <v>22205</v>
      </c>
      <c r="B2296" s="368" t="s">
        <v>22206</v>
      </c>
      <c r="C2296" s="367" t="s">
        <v>231</v>
      </c>
      <c r="D2296" s="367" t="s">
        <v>17613</v>
      </c>
      <c r="E2296" s="369">
        <v>292.32</v>
      </c>
    </row>
    <row r="2297" spans="1:5" ht="63" x14ac:dyDescent="0.2">
      <c r="A2297" s="367" t="s">
        <v>22207</v>
      </c>
      <c r="B2297" s="368" t="s">
        <v>22208</v>
      </c>
      <c r="C2297" s="367" t="s">
        <v>231</v>
      </c>
      <c r="D2297" s="367" t="s">
        <v>17613</v>
      </c>
      <c r="E2297" s="369">
        <v>212.29</v>
      </c>
    </row>
    <row r="2298" spans="1:5" ht="36" x14ac:dyDescent="0.2">
      <c r="A2298" s="367" t="s">
        <v>22209</v>
      </c>
      <c r="B2298" s="368" t="s">
        <v>22210</v>
      </c>
      <c r="C2298" s="367" t="s">
        <v>231</v>
      </c>
      <c r="D2298" s="367" t="s">
        <v>17613</v>
      </c>
      <c r="E2298" s="369">
        <v>206.39</v>
      </c>
    </row>
    <row r="2299" spans="1:5" ht="36" x14ac:dyDescent="0.2">
      <c r="A2299" s="367" t="s">
        <v>22211</v>
      </c>
      <c r="B2299" s="368" t="s">
        <v>22212</v>
      </c>
      <c r="C2299" s="367" t="s">
        <v>231</v>
      </c>
      <c r="D2299" s="367" t="s">
        <v>17613</v>
      </c>
      <c r="E2299" s="369">
        <v>392.7</v>
      </c>
    </row>
    <row r="2300" spans="1:5" ht="63" x14ac:dyDescent="0.2">
      <c r="A2300" s="367" t="s">
        <v>22213</v>
      </c>
      <c r="B2300" s="368" t="s">
        <v>22214</v>
      </c>
      <c r="C2300" s="367" t="s">
        <v>231</v>
      </c>
      <c r="D2300" s="367" t="s">
        <v>17613</v>
      </c>
      <c r="E2300" s="369">
        <v>141.29</v>
      </c>
    </row>
    <row r="2301" spans="1:5" ht="63" x14ac:dyDescent="0.2">
      <c r="A2301" s="367" t="s">
        <v>22215</v>
      </c>
      <c r="B2301" s="368" t="s">
        <v>22216</v>
      </c>
      <c r="C2301" s="367" t="s">
        <v>231</v>
      </c>
      <c r="D2301" s="367" t="s">
        <v>17613</v>
      </c>
      <c r="E2301" s="369">
        <v>135.68</v>
      </c>
    </row>
    <row r="2302" spans="1:5" ht="63" x14ac:dyDescent="0.2">
      <c r="A2302" s="367" t="s">
        <v>22217</v>
      </c>
      <c r="B2302" s="368" t="s">
        <v>22218</v>
      </c>
      <c r="C2302" s="367" t="s">
        <v>231</v>
      </c>
      <c r="D2302" s="367" t="s">
        <v>17613</v>
      </c>
      <c r="E2302" s="369">
        <v>354.87</v>
      </c>
    </row>
    <row r="2303" spans="1:5" ht="45" x14ac:dyDescent="0.2">
      <c r="A2303" s="367" t="s">
        <v>22219</v>
      </c>
      <c r="B2303" s="368" t="s">
        <v>22220</v>
      </c>
      <c r="C2303" s="367" t="s">
        <v>231</v>
      </c>
      <c r="D2303" s="367" t="s">
        <v>17613</v>
      </c>
      <c r="E2303" s="369">
        <v>195</v>
      </c>
    </row>
    <row r="2304" spans="1:5" ht="45" x14ac:dyDescent="0.2">
      <c r="A2304" s="367" t="s">
        <v>22221</v>
      </c>
      <c r="B2304" s="368" t="s">
        <v>22222</v>
      </c>
      <c r="C2304" s="367" t="s">
        <v>610</v>
      </c>
      <c r="D2304" s="367" t="s">
        <v>17613</v>
      </c>
      <c r="E2304" s="369">
        <v>18.61</v>
      </c>
    </row>
    <row r="2305" spans="1:5" ht="45" x14ac:dyDescent="0.2">
      <c r="A2305" s="367" t="s">
        <v>22223</v>
      </c>
      <c r="B2305" s="368" t="s">
        <v>22224</v>
      </c>
      <c r="C2305" s="367" t="s">
        <v>17744</v>
      </c>
      <c r="D2305" s="367" t="s">
        <v>17613</v>
      </c>
      <c r="E2305" s="369">
        <v>89</v>
      </c>
    </row>
    <row r="2306" spans="1:5" ht="72" x14ac:dyDescent="0.2">
      <c r="A2306" s="367" t="s">
        <v>22225</v>
      </c>
      <c r="B2306" s="368" t="s">
        <v>22226</v>
      </c>
      <c r="C2306" s="367" t="s">
        <v>231</v>
      </c>
      <c r="D2306" s="367" t="s">
        <v>17613</v>
      </c>
      <c r="E2306" s="369">
        <v>108</v>
      </c>
    </row>
    <row r="2307" spans="1:5" ht="54" x14ac:dyDescent="0.2">
      <c r="A2307" s="367" t="s">
        <v>22227</v>
      </c>
      <c r="B2307" s="368" t="s">
        <v>22228</v>
      </c>
      <c r="C2307" s="367" t="s">
        <v>231</v>
      </c>
      <c r="D2307" s="367" t="s">
        <v>17613</v>
      </c>
      <c r="E2307" s="369">
        <v>57.06</v>
      </c>
    </row>
    <row r="2308" spans="1:5" ht="153" x14ac:dyDescent="0.2">
      <c r="A2308" s="367" t="s">
        <v>22229</v>
      </c>
      <c r="B2308" s="368" t="s">
        <v>22230</v>
      </c>
      <c r="C2308" s="367" t="s">
        <v>231</v>
      </c>
      <c r="D2308" s="367" t="s">
        <v>17613</v>
      </c>
      <c r="E2308" s="369">
        <v>5673.46</v>
      </c>
    </row>
    <row r="2309" spans="1:5" ht="153" x14ac:dyDescent="0.2">
      <c r="A2309" s="367" t="s">
        <v>22231</v>
      </c>
      <c r="B2309" s="368" t="s">
        <v>22232</v>
      </c>
      <c r="C2309" s="367" t="s">
        <v>231</v>
      </c>
      <c r="D2309" s="367" t="s">
        <v>17613</v>
      </c>
      <c r="E2309" s="369">
        <v>10458.31</v>
      </c>
    </row>
    <row r="2310" spans="1:5" ht="153" x14ac:dyDescent="0.2">
      <c r="A2310" s="367" t="s">
        <v>22233</v>
      </c>
      <c r="B2310" s="368" t="s">
        <v>22234</v>
      </c>
      <c r="C2310" s="367" t="s">
        <v>231</v>
      </c>
      <c r="D2310" s="367" t="s">
        <v>17613</v>
      </c>
      <c r="E2310" s="369">
        <v>24357.16</v>
      </c>
    </row>
    <row r="2311" spans="1:5" ht="108" x14ac:dyDescent="0.2">
      <c r="A2311" s="367" t="s">
        <v>22235</v>
      </c>
      <c r="B2311" s="368" t="s">
        <v>22236</v>
      </c>
      <c r="C2311" s="367" t="s">
        <v>231</v>
      </c>
      <c r="D2311" s="367" t="s">
        <v>17613</v>
      </c>
      <c r="E2311" s="369">
        <v>84000</v>
      </c>
    </row>
    <row r="2312" spans="1:5" ht="108" x14ac:dyDescent="0.2">
      <c r="A2312" s="367" t="s">
        <v>22237</v>
      </c>
      <c r="B2312" s="368" t="s">
        <v>22238</v>
      </c>
      <c r="C2312" s="367" t="s">
        <v>231</v>
      </c>
      <c r="D2312" s="367" t="s">
        <v>17613</v>
      </c>
      <c r="E2312" s="369">
        <v>204000</v>
      </c>
    </row>
    <row r="2313" spans="1:5" ht="36" x14ac:dyDescent="0.2">
      <c r="A2313" s="367" t="s">
        <v>22239</v>
      </c>
      <c r="B2313" s="368" t="s">
        <v>22240</v>
      </c>
      <c r="C2313" s="367" t="s">
        <v>1789</v>
      </c>
      <c r="D2313" s="367" t="s">
        <v>17613</v>
      </c>
      <c r="E2313" s="369">
        <v>99.34</v>
      </c>
    </row>
    <row r="2314" spans="1:5" ht="18" x14ac:dyDescent="0.2">
      <c r="A2314" s="367" t="s">
        <v>22241</v>
      </c>
      <c r="B2314" s="368" t="s">
        <v>22242</v>
      </c>
      <c r="C2314" s="367" t="s">
        <v>231</v>
      </c>
      <c r="D2314" s="367" t="s">
        <v>17613</v>
      </c>
      <c r="E2314" s="369">
        <v>0.86</v>
      </c>
    </row>
    <row r="2315" spans="1:5" ht="81" x14ac:dyDescent="0.2">
      <c r="A2315" s="367" t="s">
        <v>22243</v>
      </c>
      <c r="B2315" s="368" t="s">
        <v>22244</v>
      </c>
      <c r="C2315" s="367" t="s">
        <v>17831</v>
      </c>
      <c r="D2315" s="367" t="s">
        <v>17613</v>
      </c>
      <c r="E2315" s="369">
        <v>180</v>
      </c>
    </row>
    <row r="2316" spans="1:5" ht="144" x14ac:dyDescent="0.2">
      <c r="A2316" s="367" t="s">
        <v>22245</v>
      </c>
      <c r="B2316" s="368" t="s">
        <v>22246</v>
      </c>
      <c r="C2316" s="367" t="s">
        <v>17831</v>
      </c>
      <c r="D2316" s="367" t="s">
        <v>17613</v>
      </c>
      <c r="E2316" s="369">
        <v>546</v>
      </c>
    </row>
    <row r="2317" spans="1:5" ht="72" x14ac:dyDescent="0.2">
      <c r="A2317" s="367" t="s">
        <v>22247</v>
      </c>
      <c r="B2317" s="368" t="s">
        <v>22248</v>
      </c>
      <c r="C2317" s="367" t="s">
        <v>1789</v>
      </c>
      <c r="D2317" s="367" t="s">
        <v>17613</v>
      </c>
      <c r="E2317" s="369">
        <v>67.5</v>
      </c>
    </row>
    <row r="2318" spans="1:5" ht="54" x14ac:dyDescent="0.2">
      <c r="A2318" s="367" t="s">
        <v>22249</v>
      </c>
      <c r="B2318" s="368" t="s">
        <v>22250</v>
      </c>
      <c r="C2318" s="367" t="s">
        <v>18803</v>
      </c>
      <c r="D2318" s="367" t="s">
        <v>17613</v>
      </c>
      <c r="E2318" s="369">
        <v>7</v>
      </c>
    </row>
    <row r="2319" spans="1:5" ht="45" x14ac:dyDescent="0.2">
      <c r="A2319" s="367" t="s">
        <v>22251</v>
      </c>
      <c r="B2319" s="368" t="s">
        <v>22252</v>
      </c>
      <c r="C2319" s="367" t="s">
        <v>231</v>
      </c>
      <c r="D2319" s="367" t="s">
        <v>17613</v>
      </c>
      <c r="E2319" s="369">
        <v>31</v>
      </c>
    </row>
    <row r="2320" spans="1:5" ht="45" x14ac:dyDescent="0.2">
      <c r="A2320" s="367" t="s">
        <v>22253</v>
      </c>
      <c r="B2320" s="368" t="s">
        <v>22254</v>
      </c>
      <c r="C2320" s="367" t="s">
        <v>231</v>
      </c>
      <c r="D2320" s="367" t="s">
        <v>17613</v>
      </c>
      <c r="E2320" s="369">
        <v>16.45</v>
      </c>
    </row>
    <row r="2321" spans="1:5" ht="45" x14ac:dyDescent="0.2">
      <c r="A2321" s="367" t="s">
        <v>22255</v>
      </c>
      <c r="B2321" s="368" t="s">
        <v>22256</v>
      </c>
      <c r="C2321" s="367" t="s">
        <v>231</v>
      </c>
      <c r="D2321" s="367" t="s">
        <v>17613</v>
      </c>
      <c r="E2321" s="369">
        <v>28</v>
      </c>
    </row>
    <row r="2322" spans="1:5" ht="54" x14ac:dyDescent="0.2">
      <c r="A2322" s="367" t="s">
        <v>22257</v>
      </c>
      <c r="B2322" s="368" t="s">
        <v>22258</v>
      </c>
      <c r="C2322" s="367" t="s">
        <v>231</v>
      </c>
      <c r="D2322" s="367" t="s">
        <v>17613</v>
      </c>
      <c r="E2322" s="369">
        <v>65.09</v>
      </c>
    </row>
    <row r="2323" spans="1:5" ht="27" x14ac:dyDescent="0.2">
      <c r="A2323" s="367" t="s">
        <v>22259</v>
      </c>
      <c r="B2323" s="368" t="s">
        <v>22260</v>
      </c>
      <c r="C2323" s="367" t="s">
        <v>231</v>
      </c>
      <c r="D2323" s="367" t="s">
        <v>17613</v>
      </c>
      <c r="E2323" s="369">
        <v>7.11</v>
      </c>
    </row>
    <row r="2324" spans="1:5" ht="54" x14ac:dyDescent="0.2">
      <c r="A2324" s="367" t="s">
        <v>22261</v>
      </c>
      <c r="B2324" s="368" t="s">
        <v>22262</v>
      </c>
      <c r="C2324" s="367" t="s">
        <v>18939</v>
      </c>
      <c r="D2324" s="367" t="s">
        <v>17613</v>
      </c>
      <c r="E2324" s="369">
        <v>14.8</v>
      </c>
    </row>
    <row r="2325" spans="1:5" ht="36" x14ac:dyDescent="0.2">
      <c r="A2325" s="367" t="s">
        <v>22263</v>
      </c>
      <c r="B2325" s="368" t="s">
        <v>22264</v>
      </c>
      <c r="C2325" s="367" t="s">
        <v>231</v>
      </c>
      <c r="D2325" s="367" t="s">
        <v>17613</v>
      </c>
      <c r="E2325" s="369">
        <v>24</v>
      </c>
    </row>
    <row r="2326" spans="1:5" ht="27" x14ac:dyDescent="0.2">
      <c r="A2326" s="367" t="s">
        <v>22265</v>
      </c>
      <c r="B2326" s="368" t="s">
        <v>22266</v>
      </c>
      <c r="C2326" s="367" t="s">
        <v>231</v>
      </c>
      <c r="D2326" s="367" t="s">
        <v>17613</v>
      </c>
      <c r="E2326" s="369">
        <v>89.08</v>
      </c>
    </row>
    <row r="2327" spans="1:5" ht="72" x14ac:dyDescent="0.2">
      <c r="A2327" s="367" t="s">
        <v>22267</v>
      </c>
      <c r="B2327" s="368" t="s">
        <v>22268</v>
      </c>
      <c r="C2327" s="367" t="s">
        <v>265</v>
      </c>
      <c r="D2327" s="367" t="s">
        <v>17613</v>
      </c>
      <c r="E2327" s="369">
        <v>41.96</v>
      </c>
    </row>
    <row r="2328" spans="1:5" ht="72" x14ac:dyDescent="0.2">
      <c r="A2328" s="367" t="s">
        <v>22269</v>
      </c>
      <c r="B2328" s="368" t="s">
        <v>22270</v>
      </c>
      <c r="C2328" s="367" t="s">
        <v>265</v>
      </c>
      <c r="D2328" s="367" t="s">
        <v>17613</v>
      </c>
      <c r="E2328" s="369">
        <v>44.85</v>
      </c>
    </row>
    <row r="2329" spans="1:5" ht="90" x14ac:dyDescent="0.2">
      <c r="A2329" s="367" t="s">
        <v>22271</v>
      </c>
      <c r="B2329" s="368" t="s">
        <v>22272</v>
      </c>
      <c r="C2329" s="367" t="s">
        <v>265</v>
      </c>
      <c r="D2329" s="367" t="s">
        <v>17613</v>
      </c>
      <c r="E2329" s="369">
        <v>30.3</v>
      </c>
    </row>
    <row r="2330" spans="1:5" ht="90" x14ac:dyDescent="0.2">
      <c r="A2330" s="367" t="s">
        <v>22273</v>
      </c>
      <c r="B2330" s="368" t="s">
        <v>22274</v>
      </c>
      <c r="C2330" s="367" t="s">
        <v>265</v>
      </c>
      <c r="D2330" s="367" t="s">
        <v>17613</v>
      </c>
      <c r="E2330" s="369">
        <v>44.85</v>
      </c>
    </row>
    <row r="2331" spans="1:5" ht="90" x14ac:dyDescent="0.2">
      <c r="A2331" s="367" t="s">
        <v>22275</v>
      </c>
      <c r="B2331" s="368" t="s">
        <v>22276</v>
      </c>
      <c r="C2331" s="367" t="s">
        <v>265</v>
      </c>
      <c r="D2331" s="367" t="s">
        <v>17613</v>
      </c>
      <c r="E2331" s="369">
        <v>88.06</v>
      </c>
    </row>
    <row r="2332" spans="1:5" ht="81" x14ac:dyDescent="0.2">
      <c r="A2332" s="367" t="s">
        <v>22277</v>
      </c>
      <c r="B2332" s="368" t="s">
        <v>22278</v>
      </c>
      <c r="C2332" s="367" t="s">
        <v>231</v>
      </c>
      <c r="D2332" s="367" t="s">
        <v>17613</v>
      </c>
      <c r="E2332" s="369">
        <v>41.96</v>
      </c>
    </row>
    <row r="2333" spans="1:5" ht="36" x14ac:dyDescent="0.2">
      <c r="A2333" s="367" t="s">
        <v>22279</v>
      </c>
      <c r="B2333" s="368" t="s">
        <v>22280</v>
      </c>
      <c r="C2333" s="367" t="s">
        <v>231</v>
      </c>
      <c r="D2333" s="367" t="s">
        <v>17613</v>
      </c>
      <c r="E2333" s="369">
        <v>26.7</v>
      </c>
    </row>
    <row r="2334" spans="1:5" ht="153" x14ac:dyDescent="0.2">
      <c r="A2334" s="367" t="s">
        <v>22281</v>
      </c>
      <c r="B2334" s="368" t="s">
        <v>22282</v>
      </c>
      <c r="C2334" s="367" t="s">
        <v>265</v>
      </c>
      <c r="D2334" s="367" t="s">
        <v>17613</v>
      </c>
      <c r="E2334" s="369">
        <v>19.2</v>
      </c>
    </row>
    <row r="2335" spans="1:5" ht="45" x14ac:dyDescent="0.2">
      <c r="A2335" s="367" t="s">
        <v>22283</v>
      </c>
      <c r="B2335" s="368" t="s">
        <v>22284</v>
      </c>
      <c r="C2335" s="367" t="s">
        <v>231</v>
      </c>
      <c r="D2335" s="367" t="s">
        <v>17613</v>
      </c>
      <c r="E2335" s="369">
        <v>27.29</v>
      </c>
    </row>
    <row r="2336" spans="1:5" ht="45" x14ac:dyDescent="0.2">
      <c r="A2336" s="367" t="s">
        <v>22285</v>
      </c>
      <c r="B2336" s="368" t="s">
        <v>22286</v>
      </c>
      <c r="C2336" s="367" t="s">
        <v>231</v>
      </c>
      <c r="D2336" s="367" t="s">
        <v>17613</v>
      </c>
      <c r="E2336" s="369">
        <v>93.96</v>
      </c>
    </row>
    <row r="2337" spans="1:5" ht="63" x14ac:dyDescent="0.2">
      <c r="A2337" s="367" t="s">
        <v>22287</v>
      </c>
      <c r="B2337" s="368" t="s">
        <v>22288</v>
      </c>
      <c r="C2337" s="367" t="s">
        <v>231</v>
      </c>
      <c r="D2337" s="367" t="s">
        <v>17613</v>
      </c>
      <c r="E2337" s="369">
        <v>0.09</v>
      </c>
    </row>
    <row r="2338" spans="1:5" ht="81" x14ac:dyDescent="0.2">
      <c r="A2338" s="367" t="s">
        <v>22289</v>
      </c>
      <c r="B2338" s="368" t="s">
        <v>22290</v>
      </c>
      <c r="C2338" s="367" t="s">
        <v>1789</v>
      </c>
      <c r="D2338" s="367" t="s">
        <v>17613</v>
      </c>
      <c r="E2338" s="369">
        <v>32.450000000000003</v>
      </c>
    </row>
    <row r="2339" spans="1:5" ht="180" x14ac:dyDescent="0.2">
      <c r="A2339" s="367" t="s">
        <v>22291</v>
      </c>
      <c r="B2339" s="368" t="s">
        <v>22292</v>
      </c>
      <c r="C2339" s="367" t="s">
        <v>1789</v>
      </c>
      <c r="D2339" s="367" t="s">
        <v>17613</v>
      </c>
      <c r="E2339" s="369">
        <v>24.9</v>
      </c>
    </row>
    <row r="2340" spans="1:5" ht="180" x14ac:dyDescent="0.2">
      <c r="A2340" s="367" t="s">
        <v>22293</v>
      </c>
      <c r="B2340" s="368" t="s">
        <v>22294</v>
      </c>
      <c r="C2340" s="367" t="s">
        <v>1789</v>
      </c>
      <c r="D2340" s="367" t="s">
        <v>17613</v>
      </c>
      <c r="E2340" s="369">
        <v>25.9</v>
      </c>
    </row>
    <row r="2341" spans="1:5" ht="171" x14ac:dyDescent="0.2">
      <c r="A2341" s="367" t="s">
        <v>22295</v>
      </c>
      <c r="B2341" s="368" t="s">
        <v>22296</v>
      </c>
      <c r="C2341" s="367" t="s">
        <v>1789</v>
      </c>
      <c r="D2341" s="367" t="s">
        <v>17613</v>
      </c>
      <c r="E2341" s="369">
        <v>25.9</v>
      </c>
    </row>
    <row r="2342" spans="1:5" ht="171" x14ac:dyDescent="0.2">
      <c r="A2342" s="367" t="s">
        <v>22297</v>
      </c>
      <c r="B2342" s="368" t="s">
        <v>22298</v>
      </c>
      <c r="C2342" s="367" t="s">
        <v>1789</v>
      </c>
      <c r="D2342" s="367" t="s">
        <v>17613</v>
      </c>
      <c r="E2342" s="369">
        <v>24.45</v>
      </c>
    </row>
    <row r="2343" spans="1:5" ht="171" x14ac:dyDescent="0.2">
      <c r="A2343" s="367" t="s">
        <v>22299</v>
      </c>
      <c r="B2343" s="368" t="s">
        <v>22300</v>
      </c>
      <c r="C2343" s="367" t="s">
        <v>1789</v>
      </c>
      <c r="D2343" s="367" t="s">
        <v>17613</v>
      </c>
      <c r="E2343" s="369">
        <v>31.45</v>
      </c>
    </row>
    <row r="2344" spans="1:5" ht="81" x14ac:dyDescent="0.2">
      <c r="A2344" s="367" t="s">
        <v>22301</v>
      </c>
      <c r="B2344" s="368" t="s">
        <v>22302</v>
      </c>
      <c r="C2344" s="367" t="s">
        <v>1789</v>
      </c>
      <c r="D2344" s="367" t="s">
        <v>17613</v>
      </c>
      <c r="E2344" s="369">
        <v>20.96</v>
      </c>
    </row>
    <row r="2345" spans="1:5" ht="180" x14ac:dyDescent="0.2">
      <c r="A2345" s="367" t="s">
        <v>22303</v>
      </c>
      <c r="B2345" s="368" t="s">
        <v>22304</v>
      </c>
      <c r="C2345" s="367" t="s">
        <v>1789</v>
      </c>
      <c r="D2345" s="367" t="s">
        <v>17613</v>
      </c>
      <c r="E2345" s="369">
        <v>22.9</v>
      </c>
    </row>
    <row r="2346" spans="1:5" ht="171" x14ac:dyDescent="0.2">
      <c r="A2346" s="367" t="s">
        <v>22305</v>
      </c>
      <c r="B2346" s="368" t="s">
        <v>22306</v>
      </c>
      <c r="C2346" s="367" t="s">
        <v>1789</v>
      </c>
      <c r="D2346" s="367" t="s">
        <v>17613</v>
      </c>
      <c r="E2346" s="369">
        <v>31.45</v>
      </c>
    </row>
    <row r="2347" spans="1:5" ht="171" x14ac:dyDescent="0.2">
      <c r="A2347" s="367" t="s">
        <v>22307</v>
      </c>
      <c r="B2347" s="368" t="s">
        <v>22308</v>
      </c>
      <c r="C2347" s="367" t="s">
        <v>1789</v>
      </c>
      <c r="D2347" s="367" t="s">
        <v>17613</v>
      </c>
      <c r="E2347" s="369">
        <v>20.96</v>
      </c>
    </row>
    <row r="2348" spans="1:5" ht="54" x14ac:dyDescent="0.2">
      <c r="A2348" s="367" t="s">
        <v>22309</v>
      </c>
      <c r="B2348" s="368" t="s">
        <v>22310</v>
      </c>
      <c r="C2348" s="367" t="s">
        <v>231</v>
      </c>
      <c r="D2348" s="367" t="s">
        <v>17613</v>
      </c>
      <c r="E2348" s="369">
        <v>2.1</v>
      </c>
    </row>
    <row r="2349" spans="1:5" ht="18" x14ac:dyDescent="0.2">
      <c r="A2349" s="367" t="s">
        <v>22311</v>
      </c>
      <c r="B2349" s="368" t="s">
        <v>22312</v>
      </c>
      <c r="C2349" s="367" t="s">
        <v>17713</v>
      </c>
      <c r="D2349" s="367" t="s">
        <v>17613</v>
      </c>
      <c r="E2349" s="369">
        <v>110</v>
      </c>
    </row>
    <row r="2350" spans="1:5" ht="27" x14ac:dyDescent="0.2">
      <c r="A2350" s="367" t="s">
        <v>22313</v>
      </c>
      <c r="B2350" s="368" t="s">
        <v>22314</v>
      </c>
      <c r="C2350" s="367" t="s">
        <v>231</v>
      </c>
      <c r="D2350" s="367" t="s">
        <v>17613</v>
      </c>
      <c r="E2350" s="369">
        <v>3.69</v>
      </c>
    </row>
    <row r="2351" spans="1:5" ht="36" x14ac:dyDescent="0.2">
      <c r="A2351" s="367" t="s">
        <v>22315</v>
      </c>
      <c r="B2351" s="368" t="s">
        <v>22316</v>
      </c>
      <c r="C2351" s="367" t="s">
        <v>231</v>
      </c>
      <c r="D2351" s="367" t="s">
        <v>17613</v>
      </c>
      <c r="E2351" s="369">
        <v>185.29</v>
      </c>
    </row>
    <row r="2352" spans="1:5" ht="27" x14ac:dyDescent="0.2">
      <c r="A2352" s="367" t="s">
        <v>22317</v>
      </c>
      <c r="B2352" s="368" t="s">
        <v>22318</v>
      </c>
      <c r="C2352" s="367" t="s">
        <v>231</v>
      </c>
      <c r="D2352" s="367" t="s">
        <v>17613</v>
      </c>
      <c r="E2352" s="369">
        <v>14.43</v>
      </c>
    </row>
    <row r="2353" spans="1:5" ht="135" x14ac:dyDescent="0.2">
      <c r="A2353" s="367" t="s">
        <v>22319</v>
      </c>
      <c r="B2353" s="368" t="s">
        <v>22320</v>
      </c>
      <c r="C2353" s="367" t="s">
        <v>21080</v>
      </c>
      <c r="D2353" s="367" t="s">
        <v>17613</v>
      </c>
      <c r="E2353" s="369">
        <v>955.65</v>
      </c>
    </row>
    <row r="2354" spans="1:5" ht="72" x14ac:dyDescent="0.2">
      <c r="A2354" s="367" t="s">
        <v>22321</v>
      </c>
      <c r="B2354" s="368" t="s">
        <v>22322</v>
      </c>
      <c r="C2354" s="367" t="s">
        <v>22323</v>
      </c>
      <c r="D2354" s="367" t="s">
        <v>17613</v>
      </c>
      <c r="E2354" s="369">
        <v>39.9</v>
      </c>
    </row>
    <row r="2355" spans="1:5" ht="117" x14ac:dyDescent="0.2">
      <c r="A2355" s="367" t="s">
        <v>22324</v>
      </c>
      <c r="B2355" s="368" t="s">
        <v>22325</v>
      </c>
      <c r="C2355" s="367" t="s">
        <v>231</v>
      </c>
      <c r="D2355" s="367" t="s">
        <v>17613</v>
      </c>
      <c r="E2355" s="369">
        <v>28.25</v>
      </c>
    </row>
    <row r="2356" spans="1:5" ht="117" x14ac:dyDescent="0.2">
      <c r="A2356" s="367" t="s">
        <v>22326</v>
      </c>
      <c r="B2356" s="368" t="s">
        <v>22327</v>
      </c>
      <c r="C2356" s="367" t="s">
        <v>231</v>
      </c>
      <c r="D2356" s="367" t="s">
        <v>17613</v>
      </c>
      <c r="E2356" s="369">
        <v>42.5</v>
      </c>
    </row>
    <row r="2357" spans="1:5" ht="117" x14ac:dyDescent="0.2">
      <c r="A2357" s="367" t="s">
        <v>22328</v>
      </c>
      <c r="B2357" s="368" t="s">
        <v>22329</v>
      </c>
      <c r="C2357" s="367" t="s">
        <v>231</v>
      </c>
      <c r="D2357" s="367" t="s">
        <v>17613</v>
      </c>
      <c r="E2357" s="369">
        <v>75.239999999999995</v>
      </c>
    </row>
    <row r="2358" spans="1:5" ht="117" x14ac:dyDescent="0.2">
      <c r="A2358" s="367" t="s">
        <v>22330</v>
      </c>
      <c r="B2358" s="368" t="s">
        <v>22331</v>
      </c>
      <c r="C2358" s="367" t="s">
        <v>231</v>
      </c>
      <c r="D2358" s="367" t="s">
        <v>17613</v>
      </c>
      <c r="E2358" s="369">
        <v>76.56</v>
      </c>
    </row>
    <row r="2359" spans="1:5" ht="54" x14ac:dyDescent="0.2">
      <c r="A2359" s="367" t="s">
        <v>22332</v>
      </c>
      <c r="B2359" s="368" t="s">
        <v>22333</v>
      </c>
      <c r="C2359" s="367" t="s">
        <v>231</v>
      </c>
      <c r="D2359" s="367" t="s">
        <v>17613</v>
      </c>
      <c r="E2359" s="369">
        <v>0.43</v>
      </c>
    </row>
    <row r="2360" spans="1:5" ht="27" x14ac:dyDescent="0.2">
      <c r="A2360" s="367" t="s">
        <v>22334</v>
      </c>
      <c r="B2360" s="368" t="s">
        <v>22335</v>
      </c>
      <c r="C2360" s="367" t="s">
        <v>231</v>
      </c>
      <c r="D2360" s="367" t="s">
        <v>17613</v>
      </c>
      <c r="E2360" s="369">
        <v>0.4</v>
      </c>
    </row>
    <row r="2361" spans="1:5" ht="90" x14ac:dyDescent="0.2">
      <c r="A2361" s="367" t="s">
        <v>22336</v>
      </c>
      <c r="B2361" s="368" t="s">
        <v>22337</v>
      </c>
      <c r="C2361" s="367" t="s">
        <v>231</v>
      </c>
      <c r="D2361" s="367" t="s">
        <v>17613</v>
      </c>
      <c r="E2361" s="369">
        <v>1000</v>
      </c>
    </row>
    <row r="2362" spans="1:5" ht="36" x14ac:dyDescent="0.2">
      <c r="A2362" s="367" t="s">
        <v>22338</v>
      </c>
      <c r="B2362" s="368" t="s">
        <v>22339</v>
      </c>
      <c r="C2362" s="367" t="s">
        <v>231</v>
      </c>
      <c r="D2362" s="367" t="s">
        <v>17613</v>
      </c>
      <c r="E2362" s="369">
        <v>121.65</v>
      </c>
    </row>
    <row r="2363" spans="1:5" ht="36" x14ac:dyDescent="0.2">
      <c r="A2363" s="367" t="s">
        <v>22340</v>
      </c>
      <c r="B2363" s="368" t="s">
        <v>22341</v>
      </c>
      <c r="C2363" s="367" t="s">
        <v>231</v>
      </c>
      <c r="D2363" s="367" t="s">
        <v>17613</v>
      </c>
      <c r="E2363" s="369">
        <v>86.11</v>
      </c>
    </row>
    <row r="2364" spans="1:5" ht="36" x14ac:dyDescent="0.2">
      <c r="A2364" s="367" t="s">
        <v>22342</v>
      </c>
      <c r="B2364" s="368" t="s">
        <v>22343</v>
      </c>
      <c r="C2364" s="367" t="s">
        <v>231</v>
      </c>
      <c r="D2364" s="367" t="s">
        <v>17613</v>
      </c>
      <c r="E2364" s="369">
        <v>126.78</v>
      </c>
    </row>
    <row r="2365" spans="1:5" ht="72" x14ac:dyDescent="0.2">
      <c r="A2365" s="367" t="s">
        <v>22344</v>
      </c>
      <c r="B2365" s="368" t="s">
        <v>22345</v>
      </c>
      <c r="C2365" s="367" t="s">
        <v>231</v>
      </c>
      <c r="D2365" s="367" t="s">
        <v>17613</v>
      </c>
      <c r="E2365" s="369">
        <v>15.75</v>
      </c>
    </row>
    <row r="2366" spans="1:5" ht="54" x14ac:dyDescent="0.2">
      <c r="A2366" s="367" t="s">
        <v>22346</v>
      </c>
      <c r="B2366" s="368" t="s">
        <v>22347</v>
      </c>
      <c r="C2366" s="367" t="s">
        <v>231</v>
      </c>
      <c r="D2366" s="367" t="s">
        <v>17613</v>
      </c>
      <c r="E2366" s="369">
        <v>24.85</v>
      </c>
    </row>
    <row r="2367" spans="1:5" ht="27" x14ac:dyDescent="0.2">
      <c r="A2367" s="367" t="s">
        <v>22348</v>
      </c>
      <c r="B2367" s="368" t="s">
        <v>22349</v>
      </c>
      <c r="C2367" s="367" t="s">
        <v>1789</v>
      </c>
      <c r="D2367" s="367" t="s">
        <v>17613</v>
      </c>
      <c r="E2367" s="369">
        <v>6.27</v>
      </c>
    </row>
    <row r="2368" spans="1:5" ht="27" x14ac:dyDescent="0.2">
      <c r="A2368" s="367" t="s">
        <v>22350</v>
      </c>
      <c r="B2368" s="368" t="s">
        <v>22351</v>
      </c>
      <c r="C2368" s="367" t="s">
        <v>1789</v>
      </c>
      <c r="D2368" s="367" t="s">
        <v>17613</v>
      </c>
      <c r="E2368" s="369">
        <v>112.46</v>
      </c>
    </row>
    <row r="2369" spans="1:5" ht="45" x14ac:dyDescent="0.2">
      <c r="A2369" s="367" t="s">
        <v>22352</v>
      </c>
      <c r="B2369" s="368" t="s">
        <v>22353</v>
      </c>
      <c r="C2369" s="367" t="s">
        <v>1789</v>
      </c>
      <c r="D2369" s="367" t="s">
        <v>17613</v>
      </c>
      <c r="E2369" s="369">
        <v>98.92</v>
      </c>
    </row>
    <row r="2370" spans="1:5" ht="18" x14ac:dyDescent="0.2">
      <c r="A2370" s="367" t="s">
        <v>22354</v>
      </c>
      <c r="B2370" s="368" t="s">
        <v>22355</v>
      </c>
      <c r="C2370" s="367" t="s">
        <v>1789</v>
      </c>
      <c r="D2370" s="367" t="s">
        <v>17613</v>
      </c>
      <c r="E2370" s="369">
        <v>2.73</v>
      </c>
    </row>
    <row r="2371" spans="1:5" ht="81" x14ac:dyDescent="0.2">
      <c r="A2371" s="367" t="s">
        <v>22356</v>
      </c>
      <c r="B2371" s="368" t="s">
        <v>22357</v>
      </c>
      <c r="C2371" s="367" t="s">
        <v>1789</v>
      </c>
      <c r="D2371" s="367" t="s">
        <v>17613</v>
      </c>
      <c r="E2371" s="369">
        <v>7.2</v>
      </c>
    </row>
    <row r="2372" spans="1:5" ht="27" x14ac:dyDescent="0.2">
      <c r="A2372" s="367" t="s">
        <v>22358</v>
      </c>
      <c r="B2372" s="368" t="s">
        <v>22359</v>
      </c>
      <c r="C2372" s="367" t="s">
        <v>1789</v>
      </c>
      <c r="D2372" s="367" t="s">
        <v>17613</v>
      </c>
      <c r="E2372" s="369">
        <v>6.33</v>
      </c>
    </row>
    <row r="2373" spans="1:5" ht="27" x14ac:dyDescent="0.2">
      <c r="A2373" s="367" t="s">
        <v>22360</v>
      </c>
      <c r="B2373" s="368" t="s">
        <v>22361</v>
      </c>
      <c r="C2373" s="367" t="s">
        <v>265</v>
      </c>
      <c r="D2373" s="367" t="s">
        <v>17613</v>
      </c>
      <c r="E2373" s="369">
        <v>109.89</v>
      </c>
    </row>
    <row r="2374" spans="1:5" ht="45" x14ac:dyDescent="0.2">
      <c r="A2374" s="367" t="s">
        <v>22362</v>
      </c>
      <c r="B2374" s="368" t="s">
        <v>22363</v>
      </c>
      <c r="C2374" s="367" t="s">
        <v>2693</v>
      </c>
      <c r="D2374" s="367" t="s">
        <v>17613</v>
      </c>
      <c r="E2374" s="369">
        <v>735.1</v>
      </c>
    </row>
    <row r="2375" spans="1:5" ht="45" x14ac:dyDescent="0.2">
      <c r="A2375" s="367" t="s">
        <v>22364</v>
      </c>
      <c r="B2375" s="368" t="s">
        <v>22365</v>
      </c>
      <c r="C2375" s="367" t="s">
        <v>2693</v>
      </c>
      <c r="D2375" s="367" t="s">
        <v>17613</v>
      </c>
      <c r="E2375" s="369">
        <v>756.03</v>
      </c>
    </row>
    <row r="2376" spans="1:5" ht="27" x14ac:dyDescent="0.2">
      <c r="A2376" s="367" t="s">
        <v>22366</v>
      </c>
      <c r="B2376" s="368" t="s">
        <v>22367</v>
      </c>
      <c r="C2376" s="367" t="s">
        <v>1789</v>
      </c>
      <c r="D2376" s="367" t="s">
        <v>17613</v>
      </c>
      <c r="E2376" s="369">
        <v>24.37</v>
      </c>
    </row>
    <row r="2377" spans="1:5" ht="45" x14ac:dyDescent="0.2">
      <c r="A2377" s="367" t="s">
        <v>22368</v>
      </c>
      <c r="B2377" s="368" t="s">
        <v>22369</v>
      </c>
      <c r="C2377" s="367" t="s">
        <v>231</v>
      </c>
      <c r="D2377" s="367" t="s">
        <v>17613</v>
      </c>
      <c r="E2377" s="369">
        <v>46.1</v>
      </c>
    </row>
    <row r="2378" spans="1:5" ht="27" x14ac:dyDescent="0.2">
      <c r="A2378" s="367" t="s">
        <v>22370</v>
      </c>
      <c r="B2378" s="368" t="s">
        <v>22371</v>
      </c>
      <c r="C2378" s="367" t="s">
        <v>1789</v>
      </c>
      <c r="D2378" s="367" t="s">
        <v>17613</v>
      </c>
      <c r="E2378" s="369">
        <v>20.38</v>
      </c>
    </row>
    <row r="2379" spans="1:5" ht="18" x14ac:dyDescent="0.2">
      <c r="A2379" s="367" t="s">
        <v>22372</v>
      </c>
      <c r="B2379" s="368" t="s">
        <v>22373</v>
      </c>
      <c r="C2379" s="367" t="s">
        <v>17831</v>
      </c>
      <c r="D2379" s="367" t="s">
        <v>17613</v>
      </c>
      <c r="E2379" s="369">
        <v>715.04</v>
      </c>
    </row>
    <row r="2380" spans="1:5" ht="45" x14ac:dyDescent="0.2">
      <c r="A2380" s="367" t="s">
        <v>22374</v>
      </c>
      <c r="B2380" s="368" t="s">
        <v>22375</v>
      </c>
      <c r="C2380" s="367" t="s">
        <v>231</v>
      </c>
      <c r="D2380" s="367" t="s">
        <v>17613</v>
      </c>
      <c r="E2380" s="369">
        <v>33</v>
      </c>
    </row>
    <row r="2381" spans="1:5" ht="27" x14ac:dyDescent="0.2">
      <c r="A2381" s="367" t="s">
        <v>22376</v>
      </c>
      <c r="B2381" s="368" t="s">
        <v>22377</v>
      </c>
      <c r="C2381" s="367" t="s">
        <v>231</v>
      </c>
      <c r="D2381" s="367" t="s">
        <v>17613</v>
      </c>
      <c r="E2381" s="369">
        <v>20.399999999999999</v>
      </c>
    </row>
    <row r="2382" spans="1:5" ht="189" x14ac:dyDescent="0.2">
      <c r="A2382" s="367" t="s">
        <v>22378</v>
      </c>
      <c r="B2382" s="368" t="s">
        <v>22379</v>
      </c>
      <c r="C2382" s="367" t="s">
        <v>17831</v>
      </c>
      <c r="D2382" s="367" t="s">
        <v>17613</v>
      </c>
      <c r="E2382" s="369">
        <v>327.18</v>
      </c>
    </row>
    <row r="2383" spans="1:5" ht="198" x14ac:dyDescent="0.2">
      <c r="A2383" s="367" t="s">
        <v>22380</v>
      </c>
      <c r="B2383" s="368" t="s">
        <v>22381</v>
      </c>
      <c r="C2383" s="367" t="s">
        <v>17831</v>
      </c>
      <c r="D2383" s="367" t="s">
        <v>17613</v>
      </c>
      <c r="E2383" s="369">
        <v>327.18</v>
      </c>
    </row>
    <row r="2384" spans="1:5" ht="198" x14ac:dyDescent="0.2">
      <c r="A2384" s="367" t="s">
        <v>22382</v>
      </c>
      <c r="B2384" s="368" t="s">
        <v>22383</v>
      </c>
      <c r="C2384" s="367" t="s">
        <v>17831</v>
      </c>
      <c r="D2384" s="367" t="s">
        <v>17613</v>
      </c>
      <c r="E2384" s="369">
        <v>327.18</v>
      </c>
    </row>
    <row r="2385" spans="1:5" ht="162" x14ac:dyDescent="0.2">
      <c r="A2385" s="367" t="s">
        <v>22384</v>
      </c>
      <c r="B2385" s="368" t="s">
        <v>22385</v>
      </c>
      <c r="C2385" s="367" t="s">
        <v>17831</v>
      </c>
      <c r="D2385" s="367" t="s">
        <v>17613</v>
      </c>
      <c r="E2385" s="369">
        <v>262.5</v>
      </c>
    </row>
    <row r="2386" spans="1:5" ht="153" x14ac:dyDescent="0.2">
      <c r="A2386" s="367" t="s">
        <v>22386</v>
      </c>
      <c r="B2386" s="368" t="s">
        <v>22387</v>
      </c>
      <c r="C2386" s="367" t="s">
        <v>17831</v>
      </c>
      <c r="D2386" s="367" t="s">
        <v>17613</v>
      </c>
      <c r="E2386" s="369">
        <v>161.9</v>
      </c>
    </row>
    <row r="2387" spans="1:5" ht="171" x14ac:dyDescent="0.2">
      <c r="A2387" s="367" t="s">
        <v>22388</v>
      </c>
      <c r="B2387" s="368" t="s">
        <v>22389</v>
      </c>
      <c r="C2387" s="367" t="s">
        <v>17831</v>
      </c>
      <c r="D2387" s="367" t="s">
        <v>17613</v>
      </c>
      <c r="E2387" s="369">
        <v>252</v>
      </c>
    </row>
    <row r="2388" spans="1:5" ht="180" x14ac:dyDescent="0.2">
      <c r="A2388" s="367" t="s">
        <v>22390</v>
      </c>
      <c r="B2388" s="368" t="s">
        <v>22391</v>
      </c>
      <c r="C2388" s="367" t="s">
        <v>231</v>
      </c>
      <c r="D2388" s="367" t="s">
        <v>17613</v>
      </c>
      <c r="E2388" s="369">
        <v>236</v>
      </c>
    </row>
    <row r="2389" spans="1:5" ht="45" x14ac:dyDescent="0.2">
      <c r="A2389" s="367" t="s">
        <v>22392</v>
      </c>
      <c r="B2389" s="368" t="s">
        <v>22393</v>
      </c>
      <c r="C2389" s="367" t="s">
        <v>231</v>
      </c>
      <c r="D2389" s="367" t="s">
        <v>17613</v>
      </c>
      <c r="E2389" s="369">
        <v>107.56</v>
      </c>
    </row>
    <row r="2390" spans="1:5" ht="18" x14ac:dyDescent="0.2">
      <c r="A2390" s="367" t="s">
        <v>22394</v>
      </c>
      <c r="B2390" s="368" t="s">
        <v>22395</v>
      </c>
      <c r="C2390" s="367" t="s">
        <v>1789</v>
      </c>
      <c r="D2390" s="367" t="s">
        <v>17613</v>
      </c>
      <c r="E2390" s="369">
        <v>15</v>
      </c>
    </row>
    <row r="2391" spans="1:5" ht="144" x14ac:dyDescent="0.2">
      <c r="A2391" s="367" t="s">
        <v>22396</v>
      </c>
      <c r="B2391" s="368" t="s">
        <v>22397</v>
      </c>
      <c r="C2391" s="367" t="s">
        <v>17831</v>
      </c>
      <c r="D2391" s="367" t="s">
        <v>17613</v>
      </c>
      <c r="E2391" s="369">
        <v>21.73</v>
      </c>
    </row>
    <row r="2392" spans="1:5" ht="135" x14ac:dyDescent="0.2">
      <c r="A2392" s="367" t="s">
        <v>22398</v>
      </c>
      <c r="B2392" s="368" t="s">
        <v>22399</v>
      </c>
      <c r="C2392" s="367" t="s">
        <v>17831</v>
      </c>
      <c r="D2392" s="367" t="s">
        <v>17613</v>
      </c>
      <c r="E2392" s="369">
        <v>59.54</v>
      </c>
    </row>
    <row r="2393" spans="1:5" ht="45" x14ac:dyDescent="0.2">
      <c r="A2393" s="367" t="s">
        <v>22400</v>
      </c>
      <c r="B2393" s="368" t="s">
        <v>22401</v>
      </c>
      <c r="C2393" s="367" t="s">
        <v>1789</v>
      </c>
      <c r="D2393" s="367" t="s">
        <v>17613</v>
      </c>
      <c r="E2393" s="369">
        <v>193.6</v>
      </c>
    </row>
    <row r="2394" spans="1:5" ht="18" x14ac:dyDescent="0.2">
      <c r="A2394" s="367" t="s">
        <v>22402</v>
      </c>
      <c r="B2394" s="368" t="s">
        <v>22403</v>
      </c>
      <c r="C2394" s="367" t="s">
        <v>1789</v>
      </c>
      <c r="D2394" s="367" t="s">
        <v>17613</v>
      </c>
      <c r="E2394" s="369">
        <v>53.33</v>
      </c>
    </row>
    <row r="2395" spans="1:5" ht="45" x14ac:dyDescent="0.2">
      <c r="A2395" s="367" t="s">
        <v>22404</v>
      </c>
      <c r="B2395" s="368" t="s">
        <v>22405</v>
      </c>
      <c r="C2395" s="367" t="s">
        <v>231</v>
      </c>
      <c r="D2395" s="367" t="s">
        <v>17613</v>
      </c>
      <c r="E2395" s="369">
        <v>34.869999999999997</v>
      </c>
    </row>
    <row r="2396" spans="1:5" ht="45" x14ac:dyDescent="0.2">
      <c r="A2396" s="367" t="s">
        <v>22406</v>
      </c>
      <c r="B2396" s="368" t="s">
        <v>22407</v>
      </c>
      <c r="C2396" s="367" t="s">
        <v>1789</v>
      </c>
      <c r="D2396" s="367" t="s">
        <v>17613</v>
      </c>
      <c r="E2396" s="369">
        <v>11.56</v>
      </c>
    </row>
    <row r="2397" spans="1:5" ht="99" x14ac:dyDescent="0.2">
      <c r="A2397" s="367" t="s">
        <v>22408</v>
      </c>
      <c r="B2397" s="368" t="s">
        <v>22409</v>
      </c>
      <c r="C2397" s="367" t="s">
        <v>265</v>
      </c>
      <c r="D2397" s="367" t="s">
        <v>17613</v>
      </c>
      <c r="E2397" s="369">
        <v>98</v>
      </c>
    </row>
    <row r="2398" spans="1:5" ht="63" x14ac:dyDescent="0.2">
      <c r="A2398" s="367" t="s">
        <v>22410</v>
      </c>
      <c r="B2398" s="368" t="s">
        <v>22411</v>
      </c>
      <c r="C2398" s="367" t="s">
        <v>231</v>
      </c>
      <c r="D2398" s="367" t="s">
        <v>17613</v>
      </c>
      <c r="E2398" s="369">
        <v>12.15</v>
      </c>
    </row>
    <row r="2399" spans="1:5" x14ac:dyDescent="0.2">
      <c r="A2399" s="367" t="s">
        <v>22412</v>
      </c>
      <c r="B2399" s="368" t="s">
        <v>22413</v>
      </c>
      <c r="C2399" s="367" t="s">
        <v>231</v>
      </c>
      <c r="D2399" s="367" t="s">
        <v>17613</v>
      </c>
      <c r="E2399" s="369">
        <v>3.99</v>
      </c>
    </row>
    <row r="2400" spans="1:5" x14ac:dyDescent="0.2">
      <c r="A2400" s="367" t="s">
        <v>22414</v>
      </c>
      <c r="B2400" s="368" t="s">
        <v>22415</v>
      </c>
      <c r="C2400" s="367" t="s">
        <v>231</v>
      </c>
      <c r="D2400" s="367" t="s">
        <v>17613</v>
      </c>
      <c r="E2400" s="369">
        <v>1.8</v>
      </c>
    </row>
    <row r="2401" spans="1:5" ht="63" x14ac:dyDescent="0.2">
      <c r="A2401" s="367" t="s">
        <v>22416</v>
      </c>
      <c r="B2401" s="368" t="s">
        <v>22417</v>
      </c>
      <c r="C2401" s="367" t="s">
        <v>17831</v>
      </c>
      <c r="D2401" s="367" t="s">
        <v>17613</v>
      </c>
      <c r="E2401" s="369">
        <v>13.14</v>
      </c>
    </row>
    <row r="2402" spans="1:5" ht="27" x14ac:dyDescent="0.2">
      <c r="A2402" s="367" t="s">
        <v>22418</v>
      </c>
      <c r="B2402" s="368" t="s">
        <v>22419</v>
      </c>
      <c r="C2402" s="367" t="s">
        <v>231</v>
      </c>
      <c r="D2402" s="367" t="s">
        <v>17613</v>
      </c>
      <c r="E2402" s="369">
        <v>1200</v>
      </c>
    </row>
    <row r="2403" spans="1:5" ht="36" x14ac:dyDescent="0.2">
      <c r="A2403" s="367" t="s">
        <v>22420</v>
      </c>
      <c r="B2403" s="368" t="s">
        <v>22421</v>
      </c>
      <c r="C2403" s="367" t="s">
        <v>231</v>
      </c>
      <c r="D2403" s="367" t="s">
        <v>17613</v>
      </c>
      <c r="E2403" s="369">
        <v>183</v>
      </c>
    </row>
    <row r="2404" spans="1:5" ht="36" x14ac:dyDescent="0.2">
      <c r="A2404" s="367" t="s">
        <v>22422</v>
      </c>
      <c r="B2404" s="368" t="s">
        <v>22423</v>
      </c>
      <c r="C2404" s="367" t="s">
        <v>265</v>
      </c>
      <c r="D2404" s="367" t="s">
        <v>17613</v>
      </c>
      <c r="E2404" s="369">
        <v>15.54</v>
      </c>
    </row>
    <row r="2405" spans="1:5" ht="63" x14ac:dyDescent="0.2">
      <c r="A2405" s="367" t="s">
        <v>22424</v>
      </c>
      <c r="B2405" s="368" t="s">
        <v>22425</v>
      </c>
      <c r="C2405" s="367" t="s">
        <v>231</v>
      </c>
      <c r="D2405" s="367" t="s">
        <v>17613</v>
      </c>
      <c r="E2405" s="369">
        <v>257.12</v>
      </c>
    </row>
    <row r="2406" spans="1:5" ht="144" x14ac:dyDescent="0.2">
      <c r="A2406" s="367" t="s">
        <v>22426</v>
      </c>
      <c r="B2406" s="368" t="s">
        <v>22427</v>
      </c>
      <c r="C2406" s="367" t="s">
        <v>231</v>
      </c>
      <c r="D2406" s="367" t="s">
        <v>17613</v>
      </c>
      <c r="E2406" s="369">
        <v>136</v>
      </c>
    </row>
    <row r="2407" spans="1:5" ht="108" x14ac:dyDescent="0.2">
      <c r="A2407" s="367" t="s">
        <v>22428</v>
      </c>
      <c r="B2407" s="368" t="s">
        <v>22429</v>
      </c>
      <c r="C2407" s="367" t="s">
        <v>231</v>
      </c>
      <c r="D2407" s="367" t="s">
        <v>17613</v>
      </c>
      <c r="E2407" s="369">
        <v>12.46</v>
      </c>
    </row>
    <row r="2408" spans="1:5" ht="108" x14ac:dyDescent="0.2">
      <c r="A2408" s="367" t="s">
        <v>22430</v>
      </c>
      <c r="B2408" s="368" t="s">
        <v>22431</v>
      </c>
      <c r="C2408" s="367" t="s">
        <v>231</v>
      </c>
      <c r="D2408" s="367" t="s">
        <v>17613</v>
      </c>
      <c r="E2408" s="369">
        <v>26</v>
      </c>
    </row>
    <row r="2409" spans="1:5" ht="261" x14ac:dyDescent="0.2">
      <c r="A2409" s="367" t="s">
        <v>22432</v>
      </c>
      <c r="B2409" s="368" t="s">
        <v>22433</v>
      </c>
      <c r="C2409" s="367" t="s">
        <v>231</v>
      </c>
      <c r="D2409" s="367" t="s">
        <v>17613</v>
      </c>
      <c r="E2409" s="369">
        <v>395</v>
      </c>
    </row>
    <row r="2410" spans="1:5" ht="261" x14ac:dyDescent="0.2">
      <c r="A2410" s="367" t="s">
        <v>22434</v>
      </c>
      <c r="B2410" s="368" t="s">
        <v>22435</v>
      </c>
      <c r="C2410" s="367" t="s">
        <v>231</v>
      </c>
      <c r="D2410" s="367" t="s">
        <v>17613</v>
      </c>
      <c r="E2410" s="369">
        <v>461</v>
      </c>
    </row>
    <row r="2411" spans="1:5" ht="261" x14ac:dyDescent="0.2">
      <c r="A2411" s="367" t="s">
        <v>22436</v>
      </c>
      <c r="B2411" s="368" t="s">
        <v>22437</v>
      </c>
      <c r="C2411" s="367" t="s">
        <v>231</v>
      </c>
      <c r="D2411" s="367" t="s">
        <v>17613</v>
      </c>
      <c r="E2411" s="369">
        <v>185</v>
      </c>
    </row>
    <row r="2412" spans="1:5" ht="54" x14ac:dyDescent="0.2">
      <c r="A2412" s="367" t="s">
        <v>22438</v>
      </c>
      <c r="B2412" s="368" t="s">
        <v>22439</v>
      </c>
      <c r="C2412" s="367" t="s">
        <v>231</v>
      </c>
      <c r="D2412" s="367" t="s">
        <v>17613</v>
      </c>
      <c r="E2412" s="369">
        <v>3.84</v>
      </c>
    </row>
    <row r="2413" spans="1:5" ht="45" x14ac:dyDescent="0.2">
      <c r="A2413" s="367" t="s">
        <v>22440</v>
      </c>
      <c r="B2413" s="368" t="s">
        <v>22441</v>
      </c>
      <c r="C2413" s="367" t="s">
        <v>231</v>
      </c>
      <c r="D2413" s="367" t="s">
        <v>17613</v>
      </c>
      <c r="E2413" s="369">
        <v>48.1</v>
      </c>
    </row>
    <row r="2414" spans="1:5" ht="45" x14ac:dyDescent="0.2">
      <c r="A2414" s="367" t="s">
        <v>22442</v>
      </c>
      <c r="B2414" s="368" t="s">
        <v>22443</v>
      </c>
      <c r="C2414" s="367" t="s">
        <v>231</v>
      </c>
      <c r="D2414" s="367" t="s">
        <v>17613</v>
      </c>
      <c r="E2414" s="369">
        <v>19.95</v>
      </c>
    </row>
    <row r="2415" spans="1:5" ht="45" x14ac:dyDescent="0.2">
      <c r="A2415" s="367" t="s">
        <v>22444</v>
      </c>
      <c r="B2415" s="368" t="s">
        <v>22445</v>
      </c>
      <c r="C2415" s="367" t="s">
        <v>231</v>
      </c>
      <c r="D2415" s="367" t="s">
        <v>17613</v>
      </c>
      <c r="E2415" s="369">
        <v>17.399999999999999</v>
      </c>
    </row>
    <row r="2416" spans="1:5" ht="36" x14ac:dyDescent="0.2">
      <c r="A2416" s="367" t="s">
        <v>22446</v>
      </c>
      <c r="B2416" s="368" t="s">
        <v>22447</v>
      </c>
      <c r="C2416" s="367" t="s">
        <v>231</v>
      </c>
      <c r="D2416" s="367" t="s">
        <v>17613</v>
      </c>
      <c r="E2416" s="369">
        <v>43.25</v>
      </c>
    </row>
    <row r="2417" spans="1:5" ht="45" x14ac:dyDescent="0.2">
      <c r="A2417" s="367" t="s">
        <v>22448</v>
      </c>
      <c r="B2417" s="368" t="s">
        <v>22449</v>
      </c>
      <c r="C2417" s="367" t="s">
        <v>231</v>
      </c>
      <c r="D2417" s="367" t="s">
        <v>17613</v>
      </c>
      <c r="E2417" s="369">
        <v>40</v>
      </c>
    </row>
    <row r="2418" spans="1:5" ht="108" x14ac:dyDescent="0.2">
      <c r="A2418" s="367" t="s">
        <v>22450</v>
      </c>
      <c r="B2418" s="368" t="s">
        <v>22451</v>
      </c>
      <c r="C2418" s="367" t="s">
        <v>231</v>
      </c>
      <c r="D2418" s="367" t="s">
        <v>17613</v>
      </c>
      <c r="E2418" s="369">
        <v>2.2799999999999998</v>
      </c>
    </row>
    <row r="2419" spans="1:5" ht="108" x14ac:dyDescent="0.2">
      <c r="A2419" s="367" t="s">
        <v>22452</v>
      </c>
      <c r="B2419" s="368" t="s">
        <v>22453</v>
      </c>
      <c r="C2419" s="367" t="s">
        <v>231</v>
      </c>
      <c r="D2419" s="367" t="s">
        <v>17613</v>
      </c>
      <c r="E2419" s="369">
        <v>2.9</v>
      </c>
    </row>
    <row r="2420" spans="1:5" ht="81" x14ac:dyDescent="0.2">
      <c r="A2420" s="367" t="s">
        <v>22454</v>
      </c>
      <c r="B2420" s="368" t="s">
        <v>22455</v>
      </c>
      <c r="C2420" s="367" t="s">
        <v>231</v>
      </c>
      <c r="D2420" s="367" t="s">
        <v>17613</v>
      </c>
      <c r="E2420" s="369">
        <v>630</v>
      </c>
    </row>
    <row r="2421" spans="1:5" ht="63" x14ac:dyDescent="0.2">
      <c r="A2421" s="367" t="s">
        <v>22456</v>
      </c>
      <c r="B2421" s="368" t="s">
        <v>22457</v>
      </c>
      <c r="C2421" s="367" t="s">
        <v>231</v>
      </c>
      <c r="D2421" s="367" t="s">
        <v>17613</v>
      </c>
      <c r="E2421" s="369">
        <v>37.92</v>
      </c>
    </row>
    <row r="2422" spans="1:5" ht="90" x14ac:dyDescent="0.2">
      <c r="A2422" s="367" t="s">
        <v>22458</v>
      </c>
      <c r="B2422" s="368" t="s">
        <v>22459</v>
      </c>
      <c r="C2422" s="367" t="s">
        <v>231</v>
      </c>
      <c r="D2422" s="367" t="s">
        <v>17613</v>
      </c>
      <c r="E2422" s="369">
        <v>178.93</v>
      </c>
    </row>
    <row r="2423" spans="1:5" ht="90" x14ac:dyDescent="0.2">
      <c r="A2423" s="367" t="s">
        <v>22460</v>
      </c>
      <c r="B2423" s="368" t="s">
        <v>22461</v>
      </c>
      <c r="C2423" s="367" t="s">
        <v>231</v>
      </c>
      <c r="D2423" s="367" t="s">
        <v>17613</v>
      </c>
      <c r="E2423" s="369">
        <v>383.67</v>
      </c>
    </row>
    <row r="2424" spans="1:5" ht="81" x14ac:dyDescent="0.2">
      <c r="A2424" s="367" t="s">
        <v>22462</v>
      </c>
      <c r="B2424" s="368" t="s">
        <v>22463</v>
      </c>
      <c r="C2424" s="367" t="s">
        <v>231</v>
      </c>
      <c r="D2424" s="367" t="s">
        <v>17613</v>
      </c>
      <c r="E2424" s="369">
        <v>98</v>
      </c>
    </row>
    <row r="2425" spans="1:5" ht="72" x14ac:dyDescent="0.2">
      <c r="A2425" s="367" t="s">
        <v>22464</v>
      </c>
      <c r="B2425" s="368" t="s">
        <v>22465</v>
      </c>
      <c r="C2425" s="367" t="s">
        <v>231</v>
      </c>
      <c r="D2425" s="367" t="s">
        <v>17613</v>
      </c>
      <c r="E2425" s="369">
        <v>228</v>
      </c>
    </row>
    <row r="2426" spans="1:5" ht="81" x14ac:dyDescent="0.2">
      <c r="A2426" s="367" t="s">
        <v>22466</v>
      </c>
      <c r="B2426" s="368" t="s">
        <v>22467</v>
      </c>
      <c r="C2426" s="367" t="s">
        <v>231</v>
      </c>
      <c r="D2426" s="367" t="s">
        <v>17613</v>
      </c>
      <c r="E2426" s="369">
        <v>101.97</v>
      </c>
    </row>
    <row r="2427" spans="1:5" ht="81" x14ac:dyDescent="0.2">
      <c r="A2427" s="367" t="s">
        <v>22468</v>
      </c>
      <c r="B2427" s="368" t="s">
        <v>22469</v>
      </c>
      <c r="C2427" s="367" t="s">
        <v>231</v>
      </c>
      <c r="D2427" s="367" t="s">
        <v>17613</v>
      </c>
      <c r="E2427" s="369">
        <v>110</v>
      </c>
    </row>
    <row r="2428" spans="1:5" ht="90" x14ac:dyDescent="0.2">
      <c r="A2428" s="367" t="s">
        <v>22470</v>
      </c>
      <c r="B2428" s="368" t="s">
        <v>22471</v>
      </c>
      <c r="C2428" s="367" t="s">
        <v>231</v>
      </c>
      <c r="D2428" s="367" t="s">
        <v>17613</v>
      </c>
      <c r="E2428" s="369">
        <v>227.85</v>
      </c>
    </row>
    <row r="2429" spans="1:5" ht="90" x14ac:dyDescent="0.2">
      <c r="A2429" s="367" t="s">
        <v>22472</v>
      </c>
      <c r="B2429" s="368" t="s">
        <v>22473</v>
      </c>
      <c r="C2429" s="367" t="s">
        <v>231</v>
      </c>
      <c r="D2429" s="367" t="s">
        <v>17613</v>
      </c>
      <c r="E2429" s="369">
        <v>119</v>
      </c>
    </row>
    <row r="2430" spans="1:5" ht="90" x14ac:dyDescent="0.2">
      <c r="A2430" s="367" t="s">
        <v>22474</v>
      </c>
      <c r="B2430" s="368" t="s">
        <v>22475</v>
      </c>
      <c r="C2430" s="367" t="s">
        <v>231</v>
      </c>
      <c r="D2430" s="367" t="s">
        <v>17613</v>
      </c>
      <c r="E2430" s="369">
        <v>550</v>
      </c>
    </row>
    <row r="2431" spans="1:5" ht="126" x14ac:dyDescent="0.2">
      <c r="A2431" s="367" t="s">
        <v>22476</v>
      </c>
      <c r="B2431" s="368" t="s">
        <v>22477</v>
      </c>
      <c r="C2431" s="367" t="s">
        <v>231</v>
      </c>
      <c r="D2431" s="367" t="s">
        <v>17613</v>
      </c>
      <c r="E2431" s="369">
        <v>634.5</v>
      </c>
    </row>
    <row r="2432" spans="1:5" ht="315" x14ac:dyDescent="0.2">
      <c r="A2432" s="367" t="s">
        <v>22478</v>
      </c>
      <c r="B2432" s="368" t="s">
        <v>22479</v>
      </c>
      <c r="C2432" s="367" t="s">
        <v>231</v>
      </c>
      <c r="D2432" s="367" t="s">
        <v>17613</v>
      </c>
      <c r="E2432" s="369">
        <v>511.14</v>
      </c>
    </row>
    <row r="2433" spans="1:5" ht="90" x14ac:dyDescent="0.2">
      <c r="A2433" s="367" t="s">
        <v>22480</v>
      </c>
      <c r="B2433" s="368" t="s">
        <v>22481</v>
      </c>
      <c r="C2433" s="367" t="s">
        <v>231</v>
      </c>
      <c r="D2433" s="367" t="s">
        <v>17613</v>
      </c>
      <c r="E2433" s="369">
        <v>541.14</v>
      </c>
    </row>
    <row r="2434" spans="1:5" ht="90" x14ac:dyDescent="0.2">
      <c r="A2434" s="367" t="s">
        <v>22482</v>
      </c>
      <c r="B2434" s="368" t="s">
        <v>22483</v>
      </c>
      <c r="C2434" s="367" t="s">
        <v>231</v>
      </c>
      <c r="D2434" s="367" t="s">
        <v>17613</v>
      </c>
      <c r="E2434" s="369">
        <v>407.4</v>
      </c>
    </row>
    <row r="2435" spans="1:5" ht="99" x14ac:dyDescent="0.2">
      <c r="A2435" s="367" t="s">
        <v>22484</v>
      </c>
      <c r="B2435" s="368" t="s">
        <v>22485</v>
      </c>
      <c r="C2435" s="367" t="s">
        <v>231</v>
      </c>
      <c r="D2435" s="367" t="s">
        <v>17613</v>
      </c>
      <c r="E2435" s="369">
        <v>550</v>
      </c>
    </row>
    <row r="2436" spans="1:5" ht="81" x14ac:dyDescent="0.2">
      <c r="A2436" s="367" t="s">
        <v>22486</v>
      </c>
      <c r="B2436" s="368" t="s">
        <v>22487</v>
      </c>
      <c r="C2436" s="367" t="s">
        <v>231</v>
      </c>
      <c r="D2436" s="367" t="s">
        <v>17613</v>
      </c>
      <c r="E2436" s="369">
        <v>473.85</v>
      </c>
    </row>
    <row r="2437" spans="1:5" ht="63" x14ac:dyDescent="0.2">
      <c r="A2437" s="367" t="s">
        <v>22488</v>
      </c>
      <c r="B2437" s="368" t="s">
        <v>22489</v>
      </c>
      <c r="C2437" s="367" t="s">
        <v>231</v>
      </c>
      <c r="D2437" s="367" t="s">
        <v>17613</v>
      </c>
      <c r="E2437" s="369">
        <v>4481.5200000000004</v>
      </c>
    </row>
    <row r="2438" spans="1:5" ht="81" x14ac:dyDescent="0.2">
      <c r="A2438" s="367" t="s">
        <v>22490</v>
      </c>
      <c r="B2438" s="368" t="s">
        <v>22491</v>
      </c>
      <c r="C2438" s="367" t="s">
        <v>231</v>
      </c>
      <c r="D2438" s="367" t="s">
        <v>17613</v>
      </c>
      <c r="E2438" s="369">
        <v>727.5</v>
      </c>
    </row>
    <row r="2439" spans="1:5" ht="117" x14ac:dyDescent="0.2">
      <c r="A2439" s="367" t="s">
        <v>22492</v>
      </c>
      <c r="B2439" s="368" t="s">
        <v>22493</v>
      </c>
      <c r="C2439" s="367" t="s">
        <v>231</v>
      </c>
      <c r="D2439" s="367" t="s">
        <v>17613</v>
      </c>
      <c r="E2439" s="369">
        <v>28</v>
      </c>
    </row>
    <row r="2440" spans="1:5" ht="225" x14ac:dyDescent="0.2">
      <c r="A2440" s="367" t="s">
        <v>22494</v>
      </c>
      <c r="B2440" s="368" t="s">
        <v>22495</v>
      </c>
      <c r="C2440" s="367" t="s">
        <v>231</v>
      </c>
      <c r="D2440" s="367" t="s">
        <v>17613</v>
      </c>
      <c r="E2440" s="369">
        <v>1400</v>
      </c>
    </row>
    <row r="2441" spans="1:5" ht="225" x14ac:dyDescent="0.2">
      <c r="A2441" s="367" t="s">
        <v>22496</v>
      </c>
      <c r="B2441" s="368" t="s">
        <v>22497</v>
      </c>
      <c r="C2441" s="367" t="s">
        <v>231</v>
      </c>
      <c r="D2441" s="367" t="s">
        <v>17613</v>
      </c>
      <c r="E2441" s="369">
        <v>1550</v>
      </c>
    </row>
    <row r="2442" spans="1:5" ht="27" x14ac:dyDescent="0.2">
      <c r="A2442" s="367" t="s">
        <v>22498</v>
      </c>
      <c r="B2442" s="368" t="s">
        <v>22499</v>
      </c>
      <c r="C2442" s="367" t="s">
        <v>231</v>
      </c>
      <c r="D2442" s="367" t="s">
        <v>17613</v>
      </c>
      <c r="E2442" s="369">
        <v>9.06</v>
      </c>
    </row>
    <row r="2443" spans="1:5" ht="54" x14ac:dyDescent="0.2">
      <c r="A2443" s="367" t="s">
        <v>22500</v>
      </c>
      <c r="B2443" s="368" t="s">
        <v>22501</v>
      </c>
      <c r="C2443" s="367" t="s">
        <v>231</v>
      </c>
      <c r="D2443" s="367" t="s">
        <v>17613</v>
      </c>
      <c r="E2443" s="369">
        <v>280</v>
      </c>
    </row>
    <row r="2444" spans="1:5" ht="72" x14ac:dyDescent="0.2">
      <c r="A2444" s="367" t="s">
        <v>22502</v>
      </c>
      <c r="B2444" s="368" t="s">
        <v>22503</v>
      </c>
      <c r="C2444" s="367" t="s">
        <v>231</v>
      </c>
      <c r="D2444" s="367" t="s">
        <v>17613</v>
      </c>
      <c r="E2444" s="369">
        <v>515</v>
      </c>
    </row>
    <row r="2445" spans="1:5" ht="81" x14ac:dyDescent="0.2">
      <c r="A2445" s="367" t="s">
        <v>22504</v>
      </c>
      <c r="B2445" s="368" t="s">
        <v>22505</v>
      </c>
      <c r="C2445" s="367" t="s">
        <v>231</v>
      </c>
      <c r="D2445" s="367" t="s">
        <v>17613</v>
      </c>
      <c r="E2445" s="369">
        <v>1753.4</v>
      </c>
    </row>
    <row r="2446" spans="1:5" ht="261" x14ac:dyDescent="0.2">
      <c r="A2446" s="367" t="s">
        <v>22506</v>
      </c>
      <c r="B2446" s="368" t="s">
        <v>22507</v>
      </c>
      <c r="C2446" s="367" t="s">
        <v>231</v>
      </c>
      <c r="D2446" s="367" t="s">
        <v>17613</v>
      </c>
      <c r="E2446" s="369">
        <v>9046.4599999999991</v>
      </c>
    </row>
    <row r="2447" spans="1:5" ht="45" x14ac:dyDescent="0.2">
      <c r="A2447" s="367" t="s">
        <v>22508</v>
      </c>
      <c r="B2447" s="368" t="s">
        <v>22509</v>
      </c>
      <c r="C2447" s="367" t="s">
        <v>231</v>
      </c>
      <c r="D2447" s="367" t="s">
        <v>17613</v>
      </c>
      <c r="E2447" s="369">
        <v>570.84</v>
      </c>
    </row>
    <row r="2448" spans="1:5" ht="45" x14ac:dyDescent="0.2">
      <c r="A2448" s="367" t="s">
        <v>22510</v>
      </c>
      <c r="B2448" s="368" t="s">
        <v>22511</v>
      </c>
      <c r="C2448" s="367" t="s">
        <v>231</v>
      </c>
      <c r="D2448" s="367" t="s">
        <v>17613</v>
      </c>
      <c r="E2448" s="369">
        <v>274.89999999999998</v>
      </c>
    </row>
    <row r="2449" spans="1:5" ht="90" x14ac:dyDescent="0.2">
      <c r="A2449" s="367" t="s">
        <v>22512</v>
      </c>
      <c r="B2449" s="368" t="s">
        <v>22513</v>
      </c>
      <c r="C2449" s="367" t="s">
        <v>231</v>
      </c>
      <c r="D2449" s="367" t="s">
        <v>17613</v>
      </c>
      <c r="E2449" s="369">
        <v>3207.15</v>
      </c>
    </row>
    <row r="2450" spans="1:5" ht="72" x14ac:dyDescent="0.2">
      <c r="A2450" s="367" t="s">
        <v>22514</v>
      </c>
      <c r="B2450" s="368" t="s">
        <v>22515</v>
      </c>
      <c r="C2450" s="367" t="s">
        <v>17831</v>
      </c>
      <c r="D2450" s="367" t="s">
        <v>17613</v>
      </c>
      <c r="E2450" s="369">
        <v>149</v>
      </c>
    </row>
    <row r="2451" spans="1:5" ht="54" x14ac:dyDescent="0.2">
      <c r="A2451" s="367" t="s">
        <v>22516</v>
      </c>
      <c r="B2451" s="368" t="s">
        <v>22517</v>
      </c>
      <c r="C2451" s="367" t="s">
        <v>231</v>
      </c>
      <c r="D2451" s="367" t="s">
        <v>17613</v>
      </c>
      <c r="E2451" s="369">
        <v>77.319999999999993</v>
      </c>
    </row>
    <row r="2452" spans="1:5" ht="99" x14ac:dyDescent="0.2">
      <c r="A2452" s="367" t="s">
        <v>22518</v>
      </c>
      <c r="B2452" s="368" t="s">
        <v>22519</v>
      </c>
      <c r="C2452" s="367" t="s">
        <v>17703</v>
      </c>
      <c r="D2452" s="367" t="s">
        <v>17613</v>
      </c>
      <c r="E2452" s="369">
        <v>8.75</v>
      </c>
    </row>
    <row r="2453" spans="1:5" ht="108" x14ac:dyDescent="0.2">
      <c r="A2453" s="367" t="s">
        <v>22520</v>
      </c>
      <c r="B2453" s="368" t="s">
        <v>22521</v>
      </c>
      <c r="C2453" s="367" t="s">
        <v>17703</v>
      </c>
      <c r="D2453" s="367" t="s">
        <v>17613</v>
      </c>
      <c r="E2453" s="369">
        <v>10</v>
      </c>
    </row>
    <row r="2454" spans="1:5" ht="63" x14ac:dyDescent="0.2">
      <c r="A2454" s="367" t="s">
        <v>22522</v>
      </c>
      <c r="B2454" s="368" t="s">
        <v>22523</v>
      </c>
      <c r="C2454" s="367" t="s">
        <v>231</v>
      </c>
      <c r="D2454" s="367" t="s">
        <v>17613</v>
      </c>
      <c r="E2454" s="369">
        <v>3.3</v>
      </c>
    </row>
    <row r="2455" spans="1:5" ht="27" x14ac:dyDescent="0.2">
      <c r="A2455" s="367" t="s">
        <v>22524</v>
      </c>
      <c r="B2455" s="368" t="s">
        <v>22525</v>
      </c>
      <c r="C2455" s="367" t="s">
        <v>17713</v>
      </c>
      <c r="D2455" s="367" t="s">
        <v>17613</v>
      </c>
      <c r="E2455" s="369">
        <v>25.28</v>
      </c>
    </row>
    <row r="2456" spans="1:5" ht="27" x14ac:dyDescent="0.2">
      <c r="A2456" s="367" t="s">
        <v>22526</v>
      </c>
      <c r="B2456" s="368" t="s">
        <v>22527</v>
      </c>
      <c r="C2456" s="367" t="s">
        <v>22528</v>
      </c>
      <c r="D2456" s="367" t="s">
        <v>17613</v>
      </c>
      <c r="E2456" s="369">
        <v>1.1200000000000001</v>
      </c>
    </row>
    <row r="2457" spans="1:5" ht="108" x14ac:dyDescent="0.2">
      <c r="A2457" s="367" t="s">
        <v>22529</v>
      </c>
      <c r="B2457" s="368" t="s">
        <v>22530</v>
      </c>
      <c r="C2457" s="367" t="s">
        <v>231</v>
      </c>
      <c r="D2457" s="367" t="s">
        <v>17613</v>
      </c>
      <c r="E2457" s="369">
        <v>125</v>
      </c>
    </row>
    <row r="2458" spans="1:5" ht="108" x14ac:dyDescent="0.2">
      <c r="A2458" s="367" t="s">
        <v>22531</v>
      </c>
      <c r="B2458" s="368" t="s">
        <v>22532</v>
      </c>
      <c r="C2458" s="367" t="s">
        <v>231</v>
      </c>
      <c r="D2458" s="367" t="s">
        <v>17613</v>
      </c>
      <c r="E2458" s="369">
        <v>29.52</v>
      </c>
    </row>
    <row r="2459" spans="1:5" ht="54" x14ac:dyDescent="0.2">
      <c r="A2459" s="367" t="s">
        <v>22533</v>
      </c>
      <c r="B2459" s="368" t="s">
        <v>22534</v>
      </c>
      <c r="C2459" s="367" t="s">
        <v>231</v>
      </c>
      <c r="D2459" s="367" t="s">
        <v>17613</v>
      </c>
      <c r="E2459" s="369">
        <v>20.61</v>
      </c>
    </row>
    <row r="2460" spans="1:5" ht="99" x14ac:dyDescent="0.2">
      <c r="A2460" s="367" t="s">
        <v>22535</v>
      </c>
      <c r="B2460" s="368" t="s">
        <v>22536</v>
      </c>
      <c r="C2460" s="367" t="s">
        <v>231</v>
      </c>
      <c r="D2460" s="367" t="s">
        <v>17613</v>
      </c>
      <c r="E2460" s="369">
        <v>703.38</v>
      </c>
    </row>
    <row r="2461" spans="1:5" ht="99" x14ac:dyDescent="0.2">
      <c r="A2461" s="367" t="s">
        <v>22537</v>
      </c>
      <c r="B2461" s="368" t="s">
        <v>22538</v>
      </c>
      <c r="C2461" s="367" t="s">
        <v>231</v>
      </c>
      <c r="D2461" s="367" t="s">
        <v>17613</v>
      </c>
      <c r="E2461" s="369">
        <v>826.32</v>
      </c>
    </row>
    <row r="2462" spans="1:5" ht="99" x14ac:dyDescent="0.2">
      <c r="A2462" s="367" t="s">
        <v>22539</v>
      </c>
      <c r="B2462" s="368" t="s">
        <v>22540</v>
      </c>
      <c r="C2462" s="367" t="s">
        <v>231</v>
      </c>
      <c r="D2462" s="367" t="s">
        <v>17613</v>
      </c>
      <c r="E2462" s="369">
        <v>1191.0999999999999</v>
      </c>
    </row>
    <row r="2463" spans="1:5" ht="63" x14ac:dyDescent="0.2">
      <c r="A2463" s="367" t="s">
        <v>22541</v>
      </c>
      <c r="B2463" s="368" t="s">
        <v>22542</v>
      </c>
      <c r="C2463" s="367" t="s">
        <v>231</v>
      </c>
      <c r="D2463" s="367" t="s">
        <v>17613</v>
      </c>
      <c r="E2463" s="369">
        <v>2284.13</v>
      </c>
    </row>
    <row r="2464" spans="1:5" ht="99" x14ac:dyDescent="0.2">
      <c r="A2464" s="367" t="s">
        <v>22543</v>
      </c>
      <c r="B2464" s="368" t="s">
        <v>22544</v>
      </c>
      <c r="C2464" s="367" t="s">
        <v>231</v>
      </c>
      <c r="D2464" s="367" t="s">
        <v>17613</v>
      </c>
      <c r="E2464" s="369">
        <v>1737.8</v>
      </c>
    </row>
    <row r="2465" spans="1:5" ht="63" x14ac:dyDescent="0.2">
      <c r="A2465" s="367" t="s">
        <v>22545</v>
      </c>
      <c r="B2465" s="368" t="s">
        <v>22546</v>
      </c>
      <c r="C2465" s="367" t="s">
        <v>231</v>
      </c>
      <c r="D2465" s="367" t="s">
        <v>17613</v>
      </c>
      <c r="E2465" s="369">
        <v>2628</v>
      </c>
    </row>
    <row r="2466" spans="1:5" ht="99" x14ac:dyDescent="0.2">
      <c r="A2466" s="367" t="s">
        <v>22547</v>
      </c>
      <c r="B2466" s="368" t="s">
        <v>22548</v>
      </c>
      <c r="C2466" s="367" t="s">
        <v>231</v>
      </c>
      <c r="D2466" s="367" t="s">
        <v>17613</v>
      </c>
      <c r="E2466" s="369">
        <v>3373.51</v>
      </c>
    </row>
    <row r="2467" spans="1:5" ht="81" x14ac:dyDescent="0.2">
      <c r="A2467" s="367" t="s">
        <v>22549</v>
      </c>
      <c r="B2467" s="368" t="s">
        <v>22550</v>
      </c>
      <c r="C2467" s="367" t="s">
        <v>231</v>
      </c>
      <c r="D2467" s="367" t="s">
        <v>17613</v>
      </c>
      <c r="E2467" s="369">
        <v>560.32000000000005</v>
      </c>
    </row>
    <row r="2468" spans="1:5" ht="81" x14ac:dyDescent="0.2">
      <c r="A2468" s="367" t="s">
        <v>22551</v>
      </c>
      <c r="B2468" s="368" t="s">
        <v>22552</v>
      </c>
      <c r="C2468" s="367" t="s">
        <v>231</v>
      </c>
      <c r="D2468" s="367" t="s">
        <v>17613</v>
      </c>
      <c r="E2468" s="369">
        <v>558.42999999999995</v>
      </c>
    </row>
    <row r="2469" spans="1:5" ht="81" x14ac:dyDescent="0.2">
      <c r="A2469" s="367" t="s">
        <v>22553</v>
      </c>
      <c r="B2469" s="368" t="s">
        <v>22554</v>
      </c>
      <c r="C2469" s="367" t="s">
        <v>231</v>
      </c>
      <c r="D2469" s="367" t="s">
        <v>17613</v>
      </c>
      <c r="E2469" s="369">
        <v>804.26</v>
      </c>
    </row>
    <row r="2470" spans="1:5" ht="99" x14ac:dyDescent="0.2">
      <c r="A2470" s="367" t="s">
        <v>22555</v>
      </c>
      <c r="B2470" s="368" t="s">
        <v>22556</v>
      </c>
      <c r="C2470" s="367" t="s">
        <v>231</v>
      </c>
      <c r="D2470" s="367" t="s">
        <v>17613</v>
      </c>
      <c r="E2470" s="369">
        <v>1523.62</v>
      </c>
    </row>
    <row r="2471" spans="1:5" ht="81" x14ac:dyDescent="0.2">
      <c r="A2471" s="367" t="s">
        <v>22557</v>
      </c>
      <c r="B2471" s="368" t="s">
        <v>22558</v>
      </c>
      <c r="C2471" s="367" t="s">
        <v>231</v>
      </c>
      <c r="D2471" s="367" t="s">
        <v>17613</v>
      </c>
      <c r="E2471" s="369">
        <v>1148.24</v>
      </c>
    </row>
    <row r="2472" spans="1:5" ht="81" x14ac:dyDescent="0.2">
      <c r="A2472" s="367" t="s">
        <v>22559</v>
      </c>
      <c r="B2472" s="368" t="s">
        <v>22560</v>
      </c>
      <c r="C2472" s="367" t="s">
        <v>231</v>
      </c>
      <c r="D2472" s="367" t="s">
        <v>17613</v>
      </c>
      <c r="E2472" s="369">
        <v>2415.37</v>
      </c>
    </row>
    <row r="2473" spans="1:5" ht="99" x14ac:dyDescent="0.2">
      <c r="A2473" s="367" t="s">
        <v>22561</v>
      </c>
      <c r="B2473" s="368" t="s">
        <v>22562</v>
      </c>
      <c r="C2473" s="367" t="s">
        <v>231</v>
      </c>
      <c r="D2473" s="367" t="s">
        <v>17613</v>
      </c>
      <c r="E2473" s="369">
        <v>3968.63</v>
      </c>
    </row>
    <row r="2474" spans="1:5" ht="81" x14ac:dyDescent="0.2">
      <c r="A2474" s="367" t="s">
        <v>22563</v>
      </c>
      <c r="B2474" s="368" t="s">
        <v>22564</v>
      </c>
      <c r="C2474" s="367" t="s">
        <v>231</v>
      </c>
      <c r="D2474" s="367" t="s">
        <v>17613</v>
      </c>
      <c r="E2474" s="369">
        <v>2681.76</v>
      </c>
    </row>
    <row r="2475" spans="1:5" ht="54" x14ac:dyDescent="0.2">
      <c r="A2475" s="367" t="s">
        <v>22565</v>
      </c>
      <c r="B2475" s="368" t="s">
        <v>22566</v>
      </c>
      <c r="C2475" s="367" t="s">
        <v>231</v>
      </c>
      <c r="D2475" s="367" t="s">
        <v>17613</v>
      </c>
      <c r="E2475" s="369">
        <v>31.42</v>
      </c>
    </row>
    <row r="2476" spans="1:5" ht="126" x14ac:dyDescent="0.2">
      <c r="A2476" s="367" t="s">
        <v>22567</v>
      </c>
      <c r="B2476" s="368" t="s">
        <v>22568</v>
      </c>
      <c r="C2476" s="367" t="s">
        <v>231</v>
      </c>
      <c r="D2476" s="367" t="s">
        <v>17613</v>
      </c>
      <c r="E2476" s="369">
        <v>30.53</v>
      </c>
    </row>
    <row r="2477" spans="1:5" ht="126" x14ac:dyDescent="0.2">
      <c r="A2477" s="367" t="s">
        <v>22569</v>
      </c>
      <c r="B2477" s="368" t="s">
        <v>22570</v>
      </c>
      <c r="C2477" s="367" t="s">
        <v>231</v>
      </c>
      <c r="D2477" s="367" t="s">
        <v>17613</v>
      </c>
      <c r="E2477" s="369">
        <v>62.1</v>
      </c>
    </row>
    <row r="2478" spans="1:5" ht="126" x14ac:dyDescent="0.2">
      <c r="A2478" s="367" t="s">
        <v>22571</v>
      </c>
      <c r="B2478" s="368" t="s">
        <v>22572</v>
      </c>
      <c r="C2478" s="367" t="s">
        <v>231</v>
      </c>
      <c r="D2478" s="367" t="s">
        <v>17613</v>
      </c>
      <c r="E2478" s="369">
        <v>188.44</v>
      </c>
    </row>
    <row r="2479" spans="1:5" ht="126" x14ac:dyDescent="0.2">
      <c r="A2479" s="367" t="s">
        <v>22573</v>
      </c>
      <c r="B2479" s="368" t="s">
        <v>22574</v>
      </c>
      <c r="C2479" s="367" t="s">
        <v>231</v>
      </c>
      <c r="D2479" s="367" t="s">
        <v>17613</v>
      </c>
      <c r="E2479" s="369">
        <v>391.66</v>
      </c>
    </row>
    <row r="2480" spans="1:5" ht="126" x14ac:dyDescent="0.2">
      <c r="A2480" s="367" t="s">
        <v>22575</v>
      </c>
      <c r="B2480" s="368" t="s">
        <v>22576</v>
      </c>
      <c r="C2480" s="367" t="s">
        <v>231</v>
      </c>
      <c r="D2480" s="367" t="s">
        <v>17613</v>
      </c>
      <c r="E2480" s="369">
        <v>693.16</v>
      </c>
    </row>
    <row r="2481" spans="1:5" ht="63" x14ac:dyDescent="0.2">
      <c r="A2481" s="367" t="s">
        <v>22577</v>
      </c>
      <c r="B2481" s="368" t="s">
        <v>22578</v>
      </c>
      <c r="C2481" s="367" t="s">
        <v>231</v>
      </c>
      <c r="D2481" s="367" t="s">
        <v>17613</v>
      </c>
      <c r="E2481" s="369">
        <v>51.02</v>
      </c>
    </row>
    <row r="2482" spans="1:5" ht="90" x14ac:dyDescent="0.2">
      <c r="A2482" s="367" t="s">
        <v>22579</v>
      </c>
      <c r="B2482" s="368" t="s">
        <v>22580</v>
      </c>
      <c r="C2482" s="367" t="s">
        <v>231</v>
      </c>
      <c r="D2482" s="367" t="s">
        <v>17613</v>
      </c>
      <c r="E2482" s="369">
        <v>24.1</v>
      </c>
    </row>
    <row r="2483" spans="1:5" ht="90" x14ac:dyDescent="0.2">
      <c r="A2483" s="367" t="s">
        <v>22581</v>
      </c>
      <c r="B2483" s="368" t="s">
        <v>22582</v>
      </c>
      <c r="C2483" s="367" t="s">
        <v>231</v>
      </c>
      <c r="D2483" s="367" t="s">
        <v>17613</v>
      </c>
      <c r="E2483" s="369">
        <v>57.82</v>
      </c>
    </row>
    <row r="2484" spans="1:5" ht="90" x14ac:dyDescent="0.2">
      <c r="A2484" s="367" t="s">
        <v>22583</v>
      </c>
      <c r="B2484" s="368" t="s">
        <v>22584</v>
      </c>
      <c r="C2484" s="367" t="s">
        <v>231</v>
      </c>
      <c r="D2484" s="367" t="s">
        <v>17613</v>
      </c>
      <c r="E2484" s="369">
        <v>105.32</v>
      </c>
    </row>
    <row r="2485" spans="1:5" ht="81" x14ac:dyDescent="0.2">
      <c r="A2485" s="367" t="s">
        <v>22585</v>
      </c>
      <c r="B2485" s="368" t="s">
        <v>22586</v>
      </c>
      <c r="C2485" s="367" t="s">
        <v>231</v>
      </c>
      <c r="D2485" s="367" t="s">
        <v>17613</v>
      </c>
      <c r="E2485" s="369">
        <v>2.37</v>
      </c>
    </row>
    <row r="2486" spans="1:5" ht="81" x14ac:dyDescent="0.2">
      <c r="A2486" s="367" t="s">
        <v>22587</v>
      </c>
      <c r="B2486" s="368" t="s">
        <v>22588</v>
      </c>
      <c r="C2486" s="367" t="s">
        <v>231</v>
      </c>
      <c r="D2486" s="367" t="s">
        <v>17613</v>
      </c>
      <c r="E2486" s="369">
        <v>6.49</v>
      </c>
    </row>
    <row r="2487" spans="1:5" ht="90" x14ac:dyDescent="0.2">
      <c r="A2487" s="367" t="s">
        <v>22589</v>
      </c>
      <c r="B2487" s="368" t="s">
        <v>22590</v>
      </c>
      <c r="C2487" s="367" t="s">
        <v>231</v>
      </c>
      <c r="D2487" s="367" t="s">
        <v>17613</v>
      </c>
      <c r="E2487" s="369">
        <v>28.88</v>
      </c>
    </row>
    <row r="2488" spans="1:5" ht="90" x14ac:dyDescent="0.2">
      <c r="A2488" s="367" t="s">
        <v>22591</v>
      </c>
      <c r="B2488" s="368" t="s">
        <v>22592</v>
      </c>
      <c r="C2488" s="367" t="s">
        <v>231</v>
      </c>
      <c r="D2488" s="367" t="s">
        <v>17613</v>
      </c>
      <c r="E2488" s="369">
        <v>34.58</v>
      </c>
    </row>
    <row r="2489" spans="1:5" ht="81" x14ac:dyDescent="0.2">
      <c r="A2489" s="367" t="s">
        <v>22593</v>
      </c>
      <c r="B2489" s="368" t="s">
        <v>22594</v>
      </c>
      <c r="C2489" s="367" t="s">
        <v>231</v>
      </c>
      <c r="D2489" s="367" t="s">
        <v>17613</v>
      </c>
      <c r="E2489" s="369">
        <v>67.39</v>
      </c>
    </row>
    <row r="2490" spans="1:5" ht="90" x14ac:dyDescent="0.2">
      <c r="A2490" s="367" t="s">
        <v>22595</v>
      </c>
      <c r="B2490" s="368" t="s">
        <v>22596</v>
      </c>
      <c r="C2490" s="367" t="s">
        <v>231</v>
      </c>
      <c r="D2490" s="367" t="s">
        <v>17613</v>
      </c>
      <c r="E2490" s="369">
        <v>8.4499999999999993</v>
      </c>
    </row>
    <row r="2491" spans="1:5" ht="45" x14ac:dyDescent="0.2">
      <c r="A2491" s="367" t="s">
        <v>22597</v>
      </c>
      <c r="B2491" s="368" t="s">
        <v>22598</v>
      </c>
      <c r="C2491" s="367" t="s">
        <v>231</v>
      </c>
      <c r="D2491" s="367" t="s">
        <v>17613</v>
      </c>
      <c r="E2491" s="369">
        <v>350</v>
      </c>
    </row>
    <row r="2492" spans="1:5" ht="54" x14ac:dyDescent="0.2">
      <c r="A2492" s="367" t="s">
        <v>22599</v>
      </c>
      <c r="B2492" s="368" t="s">
        <v>22600</v>
      </c>
      <c r="C2492" s="367" t="s">
        <v>231</v>
      </c>
      <c r="D2492" s="367" t="s">
        <v>17613</v>
      </c>
      <c r="E2492" s="369">
        <v>11.25</v>
      </c>
    </row>
    <row r="2493" spans="1:5" ht="54" x14ac:dyDescent="0.2">
      <c r="A2493" s="367" t="s">
        <v>22601</v>
      </c>
      <c r="B2493" s="368" t="s">
        <v>22602</v>
      </c>
      <c r="C2493" s="367" t="s">
        <v>231</v>
      </c>
      <c r="D2493" s="367" t="s">
        <v>17613</v>
      </c>
      <c r="E2493" s="369">
        <v>32.229999999999997</v>
      </c>
    </row>
    <row r="2494" spans="1:5" ht="108" x14ac:dyDescent="0.2">
      <c r="A2494" s="367" t="s">
        <v>22603</v>
      </c>
      <c r="B2494" s="368" t="s">
        <v>22604</v>
      </c>
      <c r="C2494" s="367" t="s">
        <v>231</v>
      </c>
      <c r="D2494" s="367" t="s">
        <v>17613</v>
      </c>
      <c r="E2494" s="369">
        <v>664.17</v>
      </c>
    </row>
    <row r="2495" spans="1:5" ht="108" x14ac:dyDescent="0.2">
      <c r="A2495" s="367" t="s">
        <v>22605</v>
      </c>
      <c r="B2495" s="368" t="s">
        <v>22606</v>
      </c>
      <c r="C2495" s="367" t="s">
        <v>231</v>
      </c>
      <c r="D2495" s="367" t="s">
        <v>17613</v>
      </c>
      <c r="E2495" s="369">
        <v>750.82</v>
      </c>
    </row>
    <row r="2496" spans="1:5" ht="108" x14ac:dyDescent="0.2">
      <c r="A2496" s="367" t="s">
        <v>22607</v>
      </c>
      <c r="B2496" s="368" t="s">
        <v>22608</v>
      </c>
      <c r="C2496" s="367" t="s">
        <v>231</v>
      </c>
      <c r="D2496" s="367" t="s">
        <v>17613</v>
      </c>
      <c r="E2496" s="369">
        <v>815.75</v>
      </c>
    </row>
    <row r="2497" spans="1:5" ht="108" x14ac:dyDescent="0.2">
      <c r="A2497" s="367" t="s">
        <v>22609</v>
      </c>
      <c r="B2497" s="368" t="s">
        <v>22610</v>
      </c>
      <c r="C2497" s="367" t="s">
        <v>231</v>
      </c>
      <c r="D2497" s="367" t="s">
        <v>17613</v>
      </c>
      <c r="E2497" s="369">
        <v>1254.92</v>
      </c>
    </row>
    <row r="2498" spans="1:5" ht="108" x14ac:dyDescent="0.2">
      <c r="A2498" s="367" t="s">
        <v>22611</v>
      </c>
      <c r="B2498" s="368" t="s">
        <v>22612</v>
      </c>
      <c r="C2498" s="367" t="s">
        <v>231</v>
      </c>
      <c r="D2498" s="367" t="s">
        <v>17613</v>
      </c>
      <c r="E2498" s="369">
        <v>608.86</v>
      </c>
    </row>
    <row r="2499" spans="1:5" ht="108" x14ac:dyDescent="0.2">
      <c r="A2499" s="367" t="s">
        <v>22613</v>
      </c>
      <c r="B2499" s="368" t="s">
        <v>22614</v>
      </c>
      <c r="C2499" s="367" t="s">
        <v>231</v>
      </c>
      <c r="D2499" s="367" t="s">
        <v>17613</v>
      </c>
      <c r="E2499" s="369">
        <v>1080.79</v>
      </c>
    </row>
    <row r="2500" spans="1:5" ht="108" x14ac:dyDescent="0.2">
      <c r="A2500" s="367" t="s">
        <v>22615</v>
      </c>
      <c r="B2500" s="368" t="s">
        <v>22616</v>
      </c>
      <c r="C2500" s="367" t="s">
        <v>231</v>
      </c>
      <c r="D2500" s="367" t="s">
        <v>17613</v>
      </c>
      <c r="E2500" s="369">
        <v>4139.62</v>
      </c>
    </row>
    <row r="2501" spans="1:5" ht="108" x14ac:dyDescent="0.2">
      <c r="A2501" s="367" t="s">
        <v>22617</v>
      </c>
      <c r="B2501" s="368" t="s">
        <v>22618</v>
      </c>
      <c r="C2501" s="367" t="s">
        <v>231</v>
      </c>
      <c r="D2501" s="367" t="s">
        <v>17613</v>
      </c>
      <c r="E2501" s="369">
        <v>1483.73</v>
      </c>
    </row>
    <row r="2502" spans="1:5" ht="108" x14ac:dyDescent="0.2">
      <c r="A2502" s="367" t="s">
        <v>22619</v>
      </c>
      <c r="B2502" s="368" t="s">
        <v>22620</v>
      </c>
      <c r="C2502" s="367" t="s">
        <v>231</v>
      </c>
      <c r="D2502" s="367" t="s">
        <v>17613</v>
      </c>
      <c r="E2502" s="369">
        <v>1526.53</v>
      </c>
    </row>
    <row r="2503" spans="1:5" ht="99" x14ac:dyDescent="0.2">
      <c r="A2503" s="367" t="s">
        <v>22621</v>
      </c>
      <c r="B2503" s="368" t="s">
        <v>22622</v>
      </c>
      <c r="C2503" s="367" t="s">
        <v>231</v>
      </c>
      <c r="D2503" s="367" t="s">
        <v>17613</v>
      </c>
      <c r="E2503" s="369">
        <v>653.62</v>
      </c>
    </row>
    <row r="2504" spans="1:5" ht="99" x14ac:dyDescent="0.2">
      <c r="A2504" s="367" t="s">
        <v>22623</v>
      </c>
      <c r="B2504" s="368" t="s">
        <v>22624</v>
      </c>
      <c r="C2504" s="367" t="s">
        <v>231</v>
      </c>
      <c r="D2504" s="367" t="s">
        <v>17613</v>
      </c>
      <c r="E2504" s="369">
        <v>682.58</v>
      </c>
    </row>
    <row r="2505" spans="1:5" ht="99" x14ac:dyDescent="0.2">
      <c r="A2505" s="367" t="s">
        <v>22625</v>
      </c>
      <c r="B2505" s="368" t="s">
        <v>22626</v>
      </c>
      <c r="C2505" s="367" t="s">
        <v>231</v>
      </c>
      <c r="D2505" s="367" t="s">
        <v>17613</v>
      </c>
      <c r="E2505" s="369">
        <v>706.14</v>
      </c>
    </row>
    <row r="2506" spans="1:5" ht="99" x14ac:dyDescent="0.2">
      <c r="A2506" s="367" t="s">
        <v>22627</v>
      </c>
      <c r="B2506" s="368" t="s">
        <v>22628</v>
      </c>
      <c r="C2506" s="367" t="s">
        <v>231</v>
      </c>
      <c r="D2506" s="367" t="s">
        <v>17613</v>
      </c>
      <c r="E2506" s="369">
        <v>1146.26</v>
      </c>
    </row>
    <row r="2507" spans="1:5" ht="135" x14ac:dyDescent="0.2">
      <c r="A2507" s="367" t="s">
        <v>22629</v>
      </c>
      <c r="B2507" s="368" t="s">
        <v>22630</v>
      </c>
      <c r="C2507" s="367" t="s">
        <v>231</v>
      </c>
      <c r="D2507" s="367" t="s">
        <v>17613</v>
      </c>
      <c r="E2507" s="369">
        <v>125.62</v>
      </c>
    </row>
    <row r="2508" spans="1:5" ht="135" x14ac:dyDescent="0.2">
      <c r="A2508" s="367" t="s">
        <v>22631</v>
      </c>
      <c r="B2508" s="368" t="s">
        <v>22632</v>
      </c>
      <c r="C2508" s="367" t="s">
        <v>231</v>
      </c>
      <c r="D2508" s="367" t="s">
        <v>17613</v>
      </c>
      <c r="E2508" s="369">
        <v>443.69</v>
      </c>
    </row>
    <row r="2509" spans="1:5" ht="135" x14ac:dyDescent="0.2">
      <c r="A2509" s="367" t="s">
        <v>22633</v>
      </c>
      <c r="B2509" s="368" t="s">
        <v>22634</v>
      </c>
      <c r="C2509" s="367" t="s">
        <v>231</v>
      </c>
      <c r="D2509" s="367" t="s">
        <v>17613</v>
      </c>
      <c r="E2509" s="369">
        <v>234.45</v>
      </c>
    </row>
    <row r="2510" spans="1:5" ht="99" x14ac:dyDescent="0.2">
      <c r="A2510" s="367" t="s">
        <v>22635</v>
      </c>
      <c r="B2510" s="368" t="s">
        <v>22636</v>
      </c>
      <c r="C2510" s="367" t="s">
        <v>231</v>
      </c>
      <c r="D2510" s="367" t="s">
        <v>17613</v>
      </c>
      <c r="E2510" s="369">
        <v>38.03</v>
      </c>
    </row>
    <row r="2511" spans="1:5" ht="99" x14ac:dyDescent="0.2">
      <c r="A2511" s="367" t="s">
        <v>22637</v>
      </c>
      <c r="B2511" s="368" t="s">
        <v>22638</v>
      </c>
      <c r="C2511" s="367" t="s">
        <v>231</v>
      </c>
      <c r="D2511" s="367" t="s">
        <v>17613</v>
      </c>
      <c r="E2511" s="369">
        <v>74.73</v>
      </c>
    </row>
    <row r="2512" spans="1:5" ht="99" x14ac:dyDescent="0.2">
      <c r="A2512" s="367" t="s">
        <v>22639</v>
      </c>
      <c r="B2512" s="368" t="s">
        <v>22640</v>
      </c>
      <c r="C2512" s="367" t="s">
        <v>231</v>
      </c>
      <c r="D2512" s="367" t="s">
        <v>17613</v>
      </c>
      <c r="E2512" s="369">
        <v>98.88</v>
      </c>
    </row>
    <row r="2513" spans="1:5" ht="99" x14ac:dyDescent="0.2">
      <c r="A2513" s="367" t="s">
        <v>22641</v>
      </c>
      <c r="B2513" s="368" t="s">
        <v>22642</v>
      </c>
      <c r="C2513" s="367" t="s">
        <v>231</v>
      </c>
      <c r="D2513" s="367" t="s">
        <v>17613</v>
      </c>
      <c r="E2513" s="369">
        <v>8.81</v>
      </c>
    </row>
    <row r="2514" spans="1:5" ht="99" x14ac:dyDescent="0.2">
      <c r="A2514" s="367" t="s">
        <v>22643</v>
      </c>
      <c r="B2514" s="368" t="s">
        <v>22644</v>
      </c>
      <c r="C2514" s="367" t="s">
        <v>231</v>
      </c>
      <c r="D2514" s="367" t="s">
        <v>17613</v>
      </c>
      <c r="E2514" s="369">
        <v>9</v>
      </c>
    </row>
    <row r="2515" spans="1:5" ht="99" x14ac:dyDescent="0.2">
      <c r="A2515" s="367" t="s">
        <v>22645</v>
      </c>
      <c r="B2515" s="368" t="s">
        <v>22646</v>
      </c>
      <c r="C2515" s="367" t="s">
        <v>231</v>
      </c>
      <c r="D2515" s="367" t="s">
        <v>17613</v>
      </c>
      <c r="E2515" s="369">
        <v>29.64</v>
      </c>
    </row>
    <row r="2516" spans="1:5" ht="54" x14ac:dyDescent="0.2">
      <c r="A2516" s="367" t="s">
        <v>22647</v>
      </c>
      <c r="B2516" s="368" t="s">
        <v>22648</v>
      </c>
      <c r="C2516" s="367" t="s">
        <v>231</v>
      </c>
      <c r="D2516" s="367" t="s">
        <v>17613</v>
      </c>
      <c r="E2516" s="369">
        <v>10.01</v>
      </c>
    </row>
    <row r="2517" spans="1:5" ht="54" x14ac:dyDescent="0.2">
      <c r="A2517" s="367" t="s">
        <v>22649</v>
      </c>
      <c r="B2517" s="368" t="s">
        <v>22650</v>
      </c>
      <c r="C2517" s="367" t="s">
        <v>231</v>
      </c>
      <c r="D2517" s="367" t="s">
        <v>17613</v>
      </c>
      <c r="E2517" s="369">
        <v>207.43</v>
      </c>
    </row>
    <row r="2518" spans="1:5" ht="54" x14ac:dyDescent="0.2">
      <c r="A2518" s="367" t="s">
        <v>22651</v>
      </c>
      <c r="B2518" s="368" t="s">
        <v>22652</v>
      </c>
      <c r="C2518" s="367" t="s">
        <v>231</v>
      </c>
      <c r="D2518" s="367" t="s">
        <v>17613</v>
      </c>
      <c r="E2518" s="369">
        <v>261.83</v>
      </c>
    </row>
    <row r="2519" spans="1:5" ht="54" x14ac:dyDescent="0.2">
      <c r="A2519" s="367" t="s">
        <v>22653</v>
      </c>
      <c r="B2519" s="368" t="s">
        <v>22654</v>
      </c>
      <c r="C2519" s="367" t="s">
        <v>231</v>
      </c>
      <c r="D2519" s="367" t="s">
        <v>17613</v>
      </c>
      <c r="E2519" s="369">
        <v>364.85</v>
      </c>
    </row>
    <row r="2520" spans="1:5" ht="108" x14ac:dyDescent="0.2">
      <c r="A2520" s="367" t="s">
        <v>22655</v>
      </c>
      <c r="B2520" s="368" t="s">
        <v>22656</v>
      </c>
      <c r="C2520" s="367" t="s">
        <v>231</v>
      </c>
      <c r="D2520" s="367" t="s">
        <v>17613</v>
      </c>
      <c r="E2520" s="369">
        <v>418</v>
      </c>
    </row>
    <row r="2521" spans="1:5" ht="63" x14ac:dyDescent="0.2">
      <c r="A2521" s="367" t="s">
        <v>22657</v>
      </c>
      <c r="B2521" s="368" t="s">
        <v>22658</v>
      </c>
      <c r="C2521" s="367" t="s">
        <v>231</v>
      </c>
      <c r="D2521" s="367" t="s">
        <v>17613</v>
      </c>
      <c r="E2521" s="369">
        <v>8.8000000000000007</v>
      </c>
    </row>
    <row r="2522" spans="1:5" ht="63" x14ac:dyDescent="0.2">
      <c r="A2522" s="367" t="s">
        <v>22659</v>
      </c>
      <c r="B2522" s="368" t="s">
        <v>22660</v>
      </c>
      <c r="C2522" s="367" t="s">
        <v>231</v>
      </c>
      <c r="D2522" s="367" t="s">
        <v>17613</v>
      </c>
      <c r="E2522" s="369">
        <v>9.74</v>
      </c>
    </row>
    <row r="2523" spans="1:5" ht="99" x14ac:dyDescent="0.2">
      <c r="A2523" s="367" t="s">
        <v>22661</v>
      </c>
      <c r="B2523" s="368" t="s">
        <v>22662</v>
      </c>
      <c r="C2523" s="367" t="s">
        <v>231</v>
      </c>
      <c r="D2523" s="367" t="s">
        <v>17613</v>
      </c>
      <c r="E2523" s="369">
        <v>45</v>
      </c>
    </row>
    <row r="2524" spans="1:5" ht="99" x14ac:dyDescent="0.2">
      <c r="A2524" s="367" t="s">
        <v>22663</v>
      </c>
      <c r="B2524" s="368" t="s">
        <v>22664</v>
      </c>
      <c r="C2524" s="367" t="s">
        <v>231</v>
      </c>
      <c r="D2524" s="367" t="s">
        <v>17613</v>
      </c>
      <c r="E2524" s="369">
        <v>32.89</v>
      </c>
    </row>
    <row r="2525" spans="1:5" ht="99" x14ac:dyDescent="0.2">
      <c r="A2525" s="367" t="s">
        <v>22665</v>
      </c>
      <c r="B2525" s="368" t="s">
        <v>22666</v>
      </c>
      <c r="C2525" s="367" t="s">
        <v>231</v>
      </c>
      <c r="D2525" s="367" t="s">
        <v>17613</v>
      </c>
      <c r="E2525" s="369">
        <v>24.65</v>
      </c>
    </row>
    <row r="2526" spans="1:5" ht="63" x14ac:dyDescent="0.2">
      <c r="A2526" s="367" t="s">
        <v>22667</v>
      </c>
      <c r="B2526" s="368" t="s">
        <v>22668</v>
      </c>
      <c r="C2526" s="367" t="s">
        <v>17831</v>
      </c>
      <c r="D2526" s="367" t="s">
        <v>17613</v>
      </c>
      <c r="E2526" s="369">
        <v>88.35</v>
      </c>
    </row>
    <row r="2527" spans="1:5" ht="63" x14ac:dyDescent="0.2">
      <c r="A2527" s="367" t="s">
        <v>22669</v>
      </c>
      <c r="B2527" s="368" t="s">
        <v>22670</v>
      </c>
      <c r="C2527" s="367" t="s">
        <v>17831</v>
      </c>
      <c r="D2527" s="367" t="s">
        <v>17613</v>
      </c>
      <c r="E2527" s="369">
        <v>250.14</v>
      </c>
    </row>
    <row r="2528" spans="1:5" ht="72" x14ac:dyDescent="0.2">
      <c r="A2528" s="367" t="s">
        <v>22671</v>
      </c>
      <c r="B2528" s="368" t="s">
        <v>22672</v>
      </c>
      <c r="C2528" s="367" t="s">
        <v>17831</v>
      </c>
      <c r="D2528" s="367" t="s">
        <v>17613</v>
      </c>
      <c r="E2528" s="369">
        <v>295</v>
      </c>
    </row>
    <row r="2529" spans="1:5" ht="72" x14ac:dyDescent="0.2">
      <c r="A2529" s="367" t="s">
        <v>22673</v>
      </c>
      <c r="B2529" s="368" t="s">
        <v>22674</v>
      </c>
      <c r="C2529" s="367" t="s">
        <v>17831</v>
      </c>
      <c r="D2529" s="367" t="s">
        <v>17613</v>
      </c>
      <c r="E2529" s="369">
        <v>111.68</v>
      </c>
    </row>
    <row r="2530" spans="1:5" ht="63" x14ac:dyDescent="0.2">
      <c r="A2530" s="367" t="s">
        <v>22675</v>
      </c>
      <c r="B2530" s="368" t="s">
        <v>22676</v>
      </c>
      <c r="C2530" s="367" t="s">
        <v>17831</v>
      </c>
      <c r="D2530" s="367" t="s">
        <v>17613</v>
      </c>
      <c r="E2530" s="369">
        <v>120.18</v>
      </c>
    </row>
    <row r="2531" spans="1:5" ht="63" x14ac:dyDescent="0.2">
      <c r="A2531" s="367" t="s">
        <v>22677</v>
      </c>
      <c r="B2531" s="368" t="s">
        <v>22678</v>
      </c>
      <c r="C2531" s="367" t="s">
        <v>17831</v>
      </c>
      <c r="D2531" s="367" t="s">
        <v>17613</v>
      </c>
      <c r="E2531" s="369">
        <v>50.4</v>
      </c>
    </row>
    <row r="2532" spans="1:5" ht="63" x14ac:dyDescent="0.2">
      <c r="A2532" s="367" t="s">
        <v>22679</v>
      </c>
      <c r="B2532" s="368" t="s">
        <v>22680</v>
      </c>
      <c r="C2532" s="367" t="s">
        <v>17831</v>
      </c>
      <c r="D2532" s="367" t="s">
        <v>17613</v>
      </c>
      <c r="E2532" s="369">
        <v>96.48</v>
      </c>
    </row>
    <row r="2533" spans="1:5" ht="45" x14ac:dyDescent="0.2">
      <c r="A2533" s="367" t="s">
        <v>22681</v>
      </c>
      <c r="B2533" s="368" t="s">
        <v>22682</v>
      </c>
      <c r="C2533" s="367" t="s">
        <v>17831</v>
      </c>
      <c r="D2533" s="367" t="s">
        <v>17613</v>
      </c>
      <c r="E2533" s="369">
        <v>49.03</v>
      </c>
    </row>
    <row r="2534" spans="1:5" ht="63" x14ac:dyDescent="0.2">
      <c r="A2534" s="367" t="s">
        <v>22683</v>
      </c>
      <c r="B2534" s="368" t="s">
        <v>22684</v>
      </c>
      <c r="C2534" s="367" t="s">
        <v>17831</v>
      </c>
      <c r="D2534" s="367" t="s">
        <v>17613</v>
      </c>
      <c r="E2534" s="369">
        <v>75.95</v>
      </c>
    </row>
    <row r="2535" spans="1:5" ht="63" x14ac:dyDescent="0.2">
      <c r="A2535" s="367" t="s">
        <v>22685</v>
      </c>
      <c r="B2535" s="368" t="s">
        <v>22686</v>
      </c>
      <c r="C2535" s="367" t="s">
        <v>17831</v>
      </c>
      <c r="D2535" s="367" t="s">
        <v>17613</v>
      </c>
      <c r="E2535" s="369">
        <v>31.11</v>
      </c>
    </row>
    <row r="2536" spans="1:5" ht="63" x14ac:dyDescent="0.2">
      <c r="A2536" s="367" t="s">
        <v>22687</v>
      </c>
      <c r="B2536" s="368" t="s">
        <v>22688</v>
      </c>
      <c r="C2536" s="367" t="s">
        <v>17831</v>
      </c>
      <c r="D2536" s="367" t="s">
        <v>17613</v>
      </c>
      <c r="E2536" s="369">
        <v>165.48</v>
      </c>
    </row>
    <row r="2537" spans="1:5" ht="63" x14ac:dyDescent="0.2">
      <c r="A2537" s="367" t="s">
        <v>22689</v>
      </c>
      <c r="B2537" s="368" t="s">
        <v>22690</v>
      </c>
      <c r="C2537" s="367" t="s">
        <v>17831</v>
      </c>
      <c r="D2537" s="367" t="s">
        <v>17613</v>
      </c>
      <c r="E2537" s="369">
        <v>204</v>
      </c>
    </row>
    <row r="2538" spans="1:5" ht="117" x14ac:dyDescent="0.2">
      <c r="A2538" s="367" t="s">
        <v>22691</v>
      </c>
      <c r="B2538" s="368" t="s">
        <v>22692</v>
      </c>
      <c r="C2538" s="367" t="s">
        <v>17831</v>
      </c>
      <c r="D2538" s="367" t="s">
        <v>17613</v>
      </c>
      <c r="E2538" s="369">
        <v>89.19</v>
      </c>
    </row>
    <row r="2539" spans="1:5" ht="117" x14ac:dyDescent="0.2">
      <c r="A2539" s="367" t="s">
        <v>22693</v>
      </c>
      <c r="B2539" s="368" t="s">
        <v>22694</v>
      </c>
      <c r="C2539" s="367" t="s">
        <v>17831</v>
      </c>
      <c r="D2539" s="367" t="s">
        <v>17613</v>
      </c>
      <c r="E2539" s="369">
        <v>236.69</v>
      </c>
    </row>
    <row r="2540" spans="1:5" ht="45" x14ac:dyDescent="0.2">
      <c r="A2540" s="367" t="s">
        <v>22695</v>
      </c>
      <c r="B2540" s="368" t="s">
        <v>22696</v>
      </c>
      <c r="C2540" s="367" t="s">
        <v>17831</v>
      </c>
      <c r="D2540" s="367" t="s">
        <v>17613</v>
      </c>
      <c r="E2540" s="369">
        <v>9.8800000000000008</v>
      </c>
    </row>
    <row r="2541" spans="1:5" ht="126" x14ac:dyDescent="0.2">
      <c r="A2541" s="367" t="s">
        <v>22697</v>
      </c>
      <c r="B2541" s="368" t="s">
        <v>22698</v>
      </c>
      <c r="C2541" s="367" t="s">
        <v>17831</v>
      </c>
      <c r="D2541" s="367" t="s">
        <v>17613</v>
      </c>
      <c r="E2541" s="369">
        <v>20.45</v>
      </c>
    </row>
    <row r="2542" spans="1:5" ht="72" x14ac:dyDescent="0.2">
      <c r="A2542" s="367" t="s">
        <v>22699</v>
      </c>
      <c r="B2542" s="368" t="s">
        <v>22700</v>
      </c>
      <c r="C2542" s="367" t="s">
        <v>17831</v>
      </c>
      <c r="D2542" s="367" t="s">
        <v>17613</v>
      </c>
      <c r="E2542" s="369">
        <v>5.73</v>
      </c>
    </row>
    <row r="2543" spans="1:5" ht="63" x14ac:dyDescent="0.2">
      <c r="A2543" s="367" t="s">
        <v>22701</v>
      </c>
      <c r="B2543" s="368" t="s">
        <v>22702</v>
      </c>
      <c r="C2543" s="367" t="s">
        <v>17831</v>
      </c>
      <c r="D2543" s="367" t="s">
        <v>17613</v>
      </c>
      <c r="E2543" s="369">
        <v>2.5499999999999998</v>
      </c>
    </row>
    <row r="2544" spans="1:5" ht="18" x14ac:dyDescent="0.2">
      <c r="A2544" s="367" t="s">
        <v>22703</v>
      </c>
      <c r="B2544" s="368" t="s">
        <v>22704</v>
      </c>
      <c r="C2544" s="367" t="s">
        <v>265</v>
      </c>
      <c r="D2544" s="367" t="s">
        <v>17613</v>
      </c>
      <c r="E2544" s="369">
        <v>4.3</v>
      </c>
    </row>
    <row r="2545" spans="1:5" ht="54" x14ac:dyDescent="0.2">
      <c r="A2545" s="367" t="s">
        <v>22705</v>
      </c>
      <c r="B2545" s="368" t="s">
        <v>22706</v>
      </c>
      <c r="C2545" s="367" t="s">
        <v>17831</v>
      </c>
      <c r="D2545" s="367" t="s">
        <v>17613</v>
      </c>
      <c r="E2545" s="369">
        <v>97.03</v>
      </c>
    </row>
    <row r="2546" spans="1:5" ht="36" x14ac:dyDescent="0.2">
      <c r="A2546" s="367" t="s">
        <v>22707</v>
      </c>
      <c r="B2546" s="368" t="s">
        <v>22708</v>
      </c>
      <c r="C2546" s="367" t="s">
        <v>17831</v>
      </c>
      <c r="D2546" s="367" t="s">
        <v>17613</v>
      </c>
      <c r="E2546" s="369">
        <v>2.3199999999999998</v>
      </c>
    </row>
    <row r="2547" spans="1:5" ht="81" x14ac:dyDescent="0.2">
      <c r="A2547" s="367" t="s">
        <v>22709</v>
      </c>
      <c r="B2547" s="368" t="s">
        <v>22710</v>
      </c>
      <c r="C2547" s="367" t="s">
        <v>17831</v>
      </c>
      <c r="D2547" s="367" t="s">
        <v>17613</v>
      </c>
      <c r="E2547" s="369">
        <v>45</v>
      </c>
    </row>
    <row r="2548" spans="1:5" ht="45" x14ac:dyDescent="0.2">
      <c r="A2548" s="367" t="s">
        <v>22711</v>
      </c>
      <c r="B2548" s="368" t="s">
        <v>22712</v>
      </c>
      <c r="C2548" s="367" t="s">
        <v>17831</v>
      </c>
      <c r="D2548" s="367" t="s">
        <v>17613</v>
      </c>
      <c r="E2548" s="369">
        <v>89.82</v>
      </c>
    </row>
    <row r="2549" spans="1:5" ht="63" x14ac:dyDescent="0.2">
      <c r="A2549" s="367" t="s">
        <v>22713</v>
      </c>
      <c r="B2549" s="368" t="s">
        <v>22714</v>
      </c>
      <c r="C2549" s="367" t="s">
        <v>265</v>
      </c>
      <c r="D2549" s="367" t="s">
        <v>17613</v>
      </c>
      <c r="E2549" s="369">
        <v>2.93</v>
      </c>
    </row>
    <row r="2550" spans="1:5" ht="18" x14ac:dyDescent="0.2">
      <c r="A2550" s="367" t="s">
        <v>22715</v>
      </c>
      <c r="B2550" s="368" t="s">
        <v>22716</v>
      </c>
      <c r="C2550" s="367" t="s">
        <v>17831</v>
      </c>
      <c r="D2550" s="367" t="s">
        <v>17613</v>
      </c>
      <c r="E2550" s="369">
        <v>12.94</v>
      </c>
    </row>
    <row r="2551" spans="1:5" ht="18" x14ac:dyDescent="0.2">
      <c r="A2551" s="367" t="s">
        <v>22717</v>
      </c>
      <c r="B2551" s="368" t="s">
        <v>22718</v>
      </c>
      <c r="C2551" s="367" t="s">
        <v>17831</v>
      </c>
      <c r="D2551" s="367" t="s">
        <v>17613</v>
      </c>
      <c r="E2551" s="369">
        <v>8.74</v>
      </c>
    </row>
    <row r="2552" spans="1:5" ht="18" x14ac:dyDescent="0.2">
      <c r="A2552" s="367" t="s">
        <v>22719</v>
      </c>
      <c r="B2552" s="368" t="s">
        <v>22720</v>
      </c>
      <c r="C2552" s="367" t="s">
        <v>17831</v>
      </c>
      <c r="D2552" s="367" t="s">
        <v>17613</v>
      </c>
      <c r="E2552" s="369">
        <v>20</v>
      </c>
    </row>
    <row r="2553" spans="1:5" ht="18" x14ac:dyDescent="0.2">
      <c r="A2553" s="367" t="s">
        <v>22721</v>
      </c>
      <c r="B2553" s="368" t="s">
        <v>22722</v>
      </c>
      <c r="C2553" s="367" t="s">
        <v>17831</v>
      </c>
      <c r="D2553" s="367" t="s">
        <v>17613</v>
      </c>
      <c r="E2553" s="369">
        <v>10.51</v>
      </c>
    </row>
    <row r="2554" spans="1:5" ht="18" x14ac:dyDescent="0.2">
      <c r="A2554" s="367" t="s">
        <v>22723</v>
      </c>
      <c r="B2554" s="368" t="s">
        <v>22724</v>
      </c>
      <c r="C2554" s="367" t="s">
        <v>17831</v>
      </c>
      <c r="D2554" s="367" t="s">
        <v>17613</v>
      </c>
      <c r="E2554" s="369">
        <v>8.08</v>
      </c>
    </row>
    <row r="2555" spans="1:5" ht="18" x14ac:dyDescent="0.2">
      <c r="A2555" s="367" t="s">
        <v>22725</v>
      </c>
      <c r="B2555" s="368" t="s">
        <v>22726</v>
      </c>
      <c r="C2555" s="367" t="s">
        <v>1789</v>
      </c>
      <c r="D2555" s="367" t="s">
        <v>17613</v>
      </c>
      <c r="E2555" s="369">
        <v>9.02</v>
      </c>
    </row>
    <row r="2556" spans="1:5" ht="18" x14ac:dyDescent="0.2">
      <c r="A2556" s="367" t="s">
        <v>22727</v>
      </c>
      <c r="B2556" s="368" t="s">
        <v>22728</v>
      </c>
      <c r="C2556" s="367" t="s">
        <v>17831</v>
      </c>
      <c r="D2556" s="367" t="s">
        <v>17613</v>
      </c>
      <c r="E2556" s="369">
        <v>23.04</v>
      </c>
    </row>
    <row r="2557" spans="1:5" ht="18" x14ac:dyDescent="0.2">
      <c r="A2557" s="367" t="s">
        <v>22729</v>
      </c>
      <c r="B2557" s="368" t="s">
        <v>22730</v>
      </c>
      <c r="C2557" s="367" t="s">
        <v>610</v>
      </c>
      <c r="D2557" s="367" t="s">
        <v>17613</v>
      </c>
      <c r="E2557" s="369">
        <v>33.89</v>
      </c>
    </row>
    <row r="2558" spans="1:5" ht="27" x14ac:dyDescent="0.2">
      <c r="A2558" s="367" t="s">
        <v>22731</v>
      </c>
      <c r="B2558" s="368" t="s">
        <v>22732</v>
      </c>
      <c r="C2558" s="367" t="s">
        <v>610</v>
      </c>
      <c r="D2558" s="367" t="s">
        <v>17613</v>
      </c>
      <c r="E2558" s="369">
        <v>33.89</v>
      </c>
    </row>
    <row r="2559" spans="1:5" ht="18" x14ac:dyDescent="0.2">
      <c r="A2559" s="367" t="s">
        <v>22733</v>
      </c>
      <c r="B2559" s="368" t="s">
        <v>22734</v>
      </c>
      <c r="C2559" s="367" t="s">
        <v>17831</v>
      </c>
      <c r="D2559" s="367" t="s">
        <v>17613</v>
      </c>
      <c r="E2559" s="369">
        <v>29.68</v>
      </c>
    </row>
    <row r="2560" spans="1:5" ht="18" x14ac:dyDescent="0.2">
      <c r="A2560" s="367" t="s">
        <v>22735</v>
      </c>
      <c r="B2560" s="368" t="s">
        <v>22736</v>
      </c>
      <c r="C2560" s="367" t="s">
        <v>17831</v>
      </c>
      <c r="D2560" s="367" t="s">
        <v>17613</v>
      </c>
      <c r="E2560" s="369">
        <v>31.81</v>
      </c>
    </row>
    <row r="2561" spans="1:5" ht="18" x14ac:dyDescent="0.2">
      <c r="A2561" s="367" t="s">
        <v>22737</v>
      </c>
      <c r="B2561" s="368" t="s">
        <v>22738</v>
      </c>
      <c r="C2561" s="367" t="s">
        <v>17831</v>
      </c>
      <c r="D2561" s="367" t="s">
        <v>17613</v>
      </c>
      <c r="E2561" s="369">
        <v>42.3</v>
      </c>
    </row>
    <row r="2562" spans="1:5" ht="18" x14ac:dyDescent="0.2">
      <c r="A2562" s="367" t="s">
        <v>22739</v>
      </c>
      <c r="B2562" s="368" t="s">
        <v>22740</v>
      </c>
      <c r="C2562" s="367" t="s">
        <v>17831</v>
      </c>
      <c r="D2562" s="367" t="s">
        <v>17613</v>
      </c>
      <c r="E2562" s="369">
        <v>48.04</v>
      </c>
    </row>
    <row r="2563" spans="1:5" ht="18" x14ac:dyDescent="0.2">
      <c r="A2563" s="367" t="s">
        <v>22741</v>
      </c>
      <c r="B2563" s="368" t="s">
        <v>22742</v>
      </c>
      <c r="C2563" s="367" t="s">
        <v>17831</v>
      </c>
      <c r="D2563" s="367" t="s">
        <v>17613</v>
      </c>
      <c r="E2563" s="369">
        <v>62.79</v>
      </c>
    </row>
    <row r="2564" spans="1:5" ht="18" x14ac:dyDescent="0.2">
      <c r="A2564" s="367" t="s">
        <v>22743</v>
      </c>
      <c r="B2564" s="368" t="s">
        <v>22744</v>
      </c>
      <c r="C2564" s="367" t="s">
        <v>17831</v>
      </c>
      <c r="D2564" s="367" t="s">
        <v>17613</v>
      </c>
      <c r="E2564" s="369">
        <v>128.94</v>
      </c>
    </row>
    <row r="2565" spans="1:5" ht="18" x14ac:dyDescent="0.2">
      <c r="A2565" s="367" t="s">
        <v>22745</v>
      </c>
      <c r="B2565" s="368" t="s">
        <v>22746</v>
      </c>
      <c r="C2565" s="367" t="s">
        <v>231</v>
      </c>
      <c r="D2565" s="367" t="s">
        <v>17613</v>
      </c>
      <c r="E2565" s="369">
        <v>1.7</v>
      </c>
    </row>
    <row r="2566" spans="1:5" ht="18" x14ac:dyDescent="0.2">
      <c r="A2566" s="367" t="s">
        <v>22747</v>
      </c>
      <c r="B2566" s="368" t="s">
        <v>22748</v>
      </c>
      <c r="C2566" s="367" t="s">
        <v>231</v>
      </c>
      <c r="D2566" s="367" t="s">
        <v>17613</v>
      </c>
      <c r="E2566" s="369">
        <v>2.0099999999999998</v>
      </c>
    </row>
    <row r="2567" spans="1:5" ht="171" x14ac:dyDescent="0.2">
      <c r="A2567" s="367" t="s">
        <v>22749</v>
      </c>
      <c r="B2567" s="368" t="s">
        <v>22750</v>
      </c>
      <c r="C2567" s="367" t="s">
        <v>265</v>
      </c>
      <c r="D2567" s="367" t="s">
        <v>17613</v>
      </c>
      <c r="E2567" s="369">
        <v>95.88</v>
      </c>
    </row>
    <row r="2568" spans="1:5" ht="198" x14ac:dyDescent="0.2">
      <c r="A2568" s="367" t="s">
        <v>22751</v>
      </c>
      <c r="B2568" s="368" t="s">
        <v>22752</v>
      </c>
      <c r="C2568" s="367" t="s">
        <v>231</v>
      </c>
      <c r="D2568" s="367" t="s">
        <v>17613</v>
      </c>
      <c r="E2568" s="369">
        <v>458.77</v>
      </c>
    </row>
    <row r="2569" spans="1:5" ht="54" x14ac:dyDescent="0.2">
      <c r="A2569" s="367" t="s">
        <v>22753</v>
      </c>
      <c r="B2569" s="368" t="s">
        <v>22754</v>
      </c>
      <c r="C2569" s="367" t="s">
        <v>17831</v>
      </c>
      <c r="D2569" s="367" t="s">
        <v>17613</v>
      </c>
      <c r="E2569" s="369">
        <v>75.62</v>
      </c>
    </row>
    <row r="2570" spans="1:5" ht="54" x14ac:dyDescent="0.2">
      <c r="A2570" s="367" t="s">
        <v>22755</v>
      </c>
      <c r="B2570" s="368" t="s">
        <v>22756</v>
      </c>
      <c r="C2570" s="367" t="s">
        <v>231</v>
      </c>
      <c r="D2570" s="367" t="s">
        <v>17613</v>
      </c>
      <c r="E2570" s="369">
        <v>666.74</v>
      </c>
    </row>
    <row r="2571" spans="1:5" ht="81" x14ac:dyDescent="0.2">
      <c r="A2571" s="367" t="s">
        <v>22757</v>
      </c>
      <c r="B2571" s="368" t="s">
        <v>22758</v>
      </c>
      <c r="C2571" s="367" t="s">
        <v>231</v>
      </c>
      <c r="D2571" s="367" t="s">
        <v>17613</v>
      </c>
      <c r="E2571" s="369">
        <v>4.58</v>
      </c>
    </row>
    <row r="2572" spans="1:5" ht="81" x14ac:dyDescent="0.2">
      <c r="A2572" s="367" t="s">
        <v>22759</v>
      </c>
      <c r="B2572" s="368" t="s">
        <v>22760</v>
      </c>
      <c r="C2572" s="367" t="s">
        <v>231</v>
      </c>
      <c r="D2572" s="367" t="s">
        <v>17613</v>
      </c>
      <c r="E2572" s="369">
        <v>169.9</v>
      </c>
    </row>
    <row r="2573" spans="1:5" ht="81" x14ac:dyDescent="0.2">
      <c r="A2573" s="367" t="s">
        <v>22761</v>
      </c>
      <c r="B2573" s="368" t="s">
        <v>22762</v>
      </c>
      <c r="C2573" s="367" t="s">
        <v>231</v>
      </c>
      <c r="D2573" s="367" t="s">
        <v>17613</v>
      </c>
      <c r="E2573" s="369">
        <v>193.92</v>
      </c>
    </row>
    <row r="2574" spans="1:5" ht="54" x14ac:dyDescent="0.2">
      <c r="A2574" s="367" t="s">
        <v>22763</v>
      </c>
      <c r="B2574" s="368" t="s">
        <v>22764</v>
      </c>
      <c r="C2574" s="367" t="s">
        <v>17831</v>
      </c>
      <c r="D2574" s="367" t="s">
        <v>17613</v>
      </c>
      <c r="E2574" s="369">
        <v>58.44</v>
      </c>
    </row>
    <row r="2575" spans="1:5" ht="99" x14ac:dyDescent="0.2">
      <c r="A2575" s="367" t="s">
        <v>22765</v>
      </c>
      <c r="B2575" s="368" t="s">
        <v>22766</v>
      </c>
      <c r="C2575" s="367" t="s">
        <v>17831</v>
      </c>
      <c r="D2575" s="367" t="s">
        <v>17613</v>
      </c>
      <c r="E2575" s="369">
        <v>18.03</v>
      </c>
    </row>
    <row r="2576" spans="1:5" ht="72" x14ac:dyDescent="0.2">
      <c r="A2576" s="367" t="s">
        <v>22767</v>
      </c>
      <c r="B2576" s="368" t="s">
        <v>22768</v>
      </c>
      <c r="C2576" s="367" t="s">
        <v>17831</v>
      </c>
      <c r="D2576" s="367" t="s">
        <v>17613</v>
      </c>
      <c r="E2576" s="369">
        <v>25.67</v>
      </c>
    </row>
    <row r="2577" spans="1:5" ht="72" x14ac:dyDescent="0.2">
      <c r="A2577" s="367" t="s">
        <v>22769</v>
      </c>
      <c r="B2577" s="368" t="s">
        <v>22770</v>
      </c>
      <c r="C2577" s="367" t="s">
        <v>17831</v>
      </c>
      <c r="D2577" s="367" t="s">
        <v>17613</v>
      </c>
      <c r="E2577" s="369">
        <v>47.28</v>
      </c>
    </row>
    <row r="2578" spans="1:5" ht="72" x14ac:dyDescent="0.2">
      <c r="A2578" s="367" t="s">
        <v>22771</v>
      </c>
      <c r="B2578" s="368" t="s">
        <v>22772</v>
      </c>
      <c r="C2578" s="367" t="s">
        <v>17831</v>
      </c>
      <c r="D2578" s="367" t="s">
        <v>17613</v>
      </c>
      <c r="E2578" s="369">
        <v>98.33</v>
      </c>
    </row>
    <row r="2579" spans="1:5" ht="234" x14ac:dyDescent="0.2">
      <c r="A2579" s="367" t="s">
        <v>22773</v>
      </c>
      <c r="B2579" s="368" t="s">
        <v>22774</v>
      </c>
      <c r="C2579" s="367" t="s">
        <v>17831</v>
      </c>
      <c r="D2579" s="367" t="s">
        <v>17613</v>
      </c>
      <c r="E2579" s="369">
        <v>102.5</v>
      </c>
    </row>
    <row r="2580" spans="1:5" ht="297" x14ac:dyDescent="0.2">
      <c r="A2580" s="367" t="s">
        <v>22775</v>
      </c>
      <c r="B2580" s="368" t="s">
        <v>22776</v>
      </c>
      <c r="C2580" s="367" t="s">
        <v>17831</v>
      </c>
      <c r="D2580" s="367" t="s">
        <v>17613</v>
      </c>
      <c r="E2580" s="369">
        <v>114.5</v>
      </c>
    </row>
    <row r="2581" spans="1:5" ht="279" x14ac:dyDescent="0.2">
      <c r="A2581" s="367" t="s">
        <v>22777</v>
      </c>
      <c r="B2581" s="368" t="s">
        <v>22778</v>
      </c>
      <c r="C2581" s="367" t="s">
        <v>17831</v>
      </c>
      <c r="D2581" s="367" t="s">
        <v>17613</v>
      </c>
      <c r="E2581" s="369">
        <v>126.6</v>
      </c>
    </row>
    <row r="2582" spans="1:5" ht="162" x14ac:dyDescent="0.2">
      <c r="A2582" s="367" t="s">
        <v>22779</v>
      </c>
      <c r="B2582" s="368" t="s">
        <v>22780</v>
      </c>
      <c r="C2582" s="367" t="s">
        <v>17831</v>
      </c>
      <c r="D2582" s="367" t="s">
        <v>17613</v>
      </c>
      <c r="E2582" s="369">
        <v>239.66</v>
      </c>
    </row>
    <row r="2583" spans="1:5" ht="234" x14ac:dyDescent="0.2">
      <c r="A2583" s="367" t="s">
        <v>22781</v>
      </c>
      <c r="B2583" s="368" t="s">
        <v>22782</v>
      </c>
      <c r="C2583" s="367" t="s">
        <v>17831</v>
      </c>
      <c r="D2583" s="367" t="s">
        <v>17613</v>
      </c>
      <c r="E2583" s="369">
        <v>85.7</v>
      </c>
    </row>
    <row r="2584" spans="1:5" ht="198" x14ac:dyDescent="0.2">
      <c r="A2584" s="367" t="s">
        <v>22783</v>
      </c>
      <c r="B2584" s="368" t="s">
        <v>22784</v>
      </c>
      <c r="C2584" s="367" t="s">
        <v>17831</v>
      </c>
      <c r="D2584" s="367" t="s">
        <v>17613</v>
      </c>
      <c r="E2584" s="369">
        <v>97.74</v>
      </c>
    </row>
    <row r="2585" spans="1:5" ht="234" x14ac:dyDescent="0.2">
      <c r="A2585" s="367" t="s">
        <v>22785</v>
      </c>
      <c r="B2585" s="368" t="s">
        <v>22786</v>
      </c>
      <c r="C2585" s="367" t="s">
        <v>17831</v>
      </c>
      <c r="D2585" s="367" t="s">
        <v>17613</v>
      </c>
      <c r="E2585" s="369">
        <v>113.32</v>
      </c>
    </row>
    <row r="2586" spans="1:5" ht="36" x14ac:dyDescent="0.2">
      <c r="A2586" s="367" t="s">
        <v>22787</v>
      </c>
      <c r="B2586" s="368" t="s">
        <v>22788</v>
      </c>
      <c r="C2586" s="367" t="s">
        <v>231</v>
      </c>
      <c r="D2586" s="367" t="s">
        <v>17613</v>
      </c>
      <c r="E2586" s="369">
        <v>4</v>
      </c>
    </row>
    <row r="2587" spans="1:5" ht="36" x14ac:dyDescent="0.2">
      <c r="A2587" s="367" t="s">
        <v>22789</v>
      </c>
      <c r="B2587" s="368" t="s">
        <v>22790</v>
      </c>
      <c r="C2587" s="367" t="s">
        <v>17831</v>
      </c>
      <c r="D2587" s="367" t="s">
        <v>17613</v>
      </c>
      <c r="E2587" s="369">
        <v>101.9</v>
      </c>
    </row>
    <row r="2588" spans="1:5" ht="63" x14ac:dyDescent="0.2">
      <c r="A2588" s="367" t="s">
        <v>22791</v>
      </c>
      <c r="B2588" s="368" t="s">
        <v>22792</v>
      </c>
      <c r="C2588" s="367" t="s">
        <v>231</v>
      </c>
      <c r="D2588" s="367" t="s">
        <v>17613</v>
      </c>
      <c r="E2588" s="369">
        <v>33.6</v>
      </c>
    </row>
    <row r="2589" spans="1:5" ht="63" x14ac:dyDescent="0.2">
      <c r="A2589" s="367" t="s">
        <v>22793</v>
      </c>
      <c r="B2589" s="368" t="s">
        <v>22794</v>
      </c>
      <c r="C2589" s="367" t="s">
        <v>231</v>
      </c>
      <c r="D2589" s="367" t="s">
        <v>17613</v>
      </c>
      <c r="E2589" s="369">
        <v>1.07</v>
      </c>
    </row>
    <row r="2590" spans="1:5" ht="54" x14ac:dyDescent="0.2">
      <c r="A2590" s="367" t="s">
        <v>22795</v>
      </c>
      <c r="B2590" s="368" t="s">
        <v>22796</v>
      </c>
      <c r="C2590" s="367" t="s">
        <v>231</v>
      </c>
      <c r="D2590" s="367" t="s">
        <v>17613</v>
      </c>
      <c r="E2590" s="369">
        <v>1.17</v>
      </c>
    </row>
    <row r="2591" spans="1:5" ht="54" x14ac:dyDescent="0.2">
      <c r="A2591" s="367" t="s">
        <v>22797</v>
      </c>
      <c r="B2591" s="368" t="s">
        <v>22798</v>
      </c>
      <c r="C2591" s="367" t="s">
        <v>231</v>
      </c>
      <c r="D2591" s="367" t="s">
        <v>17613</v>
      </c>
      <c r="E2591" s="369">
        <v>1.1399999999999999</v>
      </c>
    </row>
    <row r="2592" spans="1:5" ht="54" x14ac:dyDescent="0.2">
      <c r="A2592" s="367" t="s">
        <v>22799</v>
      </c>
      <c r="B2592" s="368" t="s">
        <v>22800</v>
      </c>
      <c r="C2592" s="367" t="s">
        <v>231</v>
      </c>
      <c r="D2592" s="367" t="s">
        <v>17613</v>
      </c>
      <c r="E2592" s="369">
        <v>1.0900000000000001</v>
      </c>
    </row>
    <row r="2593" spans="1:5" ht="54" x14ac:dyDescent="0.2">
      <c r="A2593" s="367" t="s">
        <v>22801</v>
      </c>
      <c r="B2593" s="368" t="s">
        <v>22802</v>
      </c>
      <c r="C2593" s="367" t="s">
        <v>231</v>
      </c>
      <c r="D2593" s="367" t="s">
        <v>17613</v>
      </c>
      <c r="E2593" s="369">
        <v>1.65</v>
      </c>
    </row>
    <row r="2594" spans="1:5" ht="63" x14ac:dyDescent="0.2">
      <c r="A2594" s="367" t="s">
        <v>22803</v>
      </c>
      <c r="B2594" s="368" t="s">
        <v>22804</v>
      </c>
      <c r="C2594" s="367" t="s">
        <v>231</v>
      </c>
      <c r="D2594" s="367" t="s">
        <v>17613</v>
      </c>
      <c r="E2594" s="369">
        <v>2.4500000000000002</v>
      </c>
    </row>
    <row r="2595" spans="1:5" ht="63" x14ac:dyDescent="0.2">
      <c r="A2595" s="367" t="s">
        <v>22805</v>
      </c>
      <c r="B2595" s="368" t="s">
        <v>22806</v>
      </c>
      <c r="C2595" s="367" t="s">
        <v>231</v>
      </c>
      <c r="D2595" s="367" t="s">
        <v>17613</v>
      </c>
      <c r="E2595" s="369">
        <v>2.77</v>
      </c>
    </row>
    <row r="2596" spans="1:5" ht="54" x14ac:dyDescent="0.2">
      <c r="A2596" s="367" t="s">
        <v>22807</v>
      </c>
      <c r="B2596" s="368" t="s">
        <v>22808</v>
      </c>
      <c r="C2596" s="367" t="s">
        <v>231</v>
      </c>
      <c r="D2596" s="367" t="s">
        <v>17613</v>
      </c>
      <c r="E2596" s="369">
        <v>3.21</v>
      </c>
    </row>
    <row r="2597" spans="1:5" ht="63" x14ac:dyDescent="0.2">
      <c r="A2597" s="367" t="s">
        <v>22809</v>
      </c>
      <c r="B2597" s="368" t="s">
        <v>22810</v>
      </c>
      <c r="C2597" s="367" t="s">
        <v>231</v>
      </c>
      <c r="D2597" s="367" t="s">
        <v>17613</v>
      </c>
      <c r="E2597" s="369">
        <v>5.15</v>
      </c>
    </row>
    <row r="2598" spans="1:5" ht="63" x14ac:dyDescent="0.2">
      <c r="A2598" s="367" t="s">
        <v>22811</v>
      </c>
      <c r="B2598" s="368" t="s">
        <v>22812</v>
      </c>
      <c r="C2598" s="367" t="s">
        <v>231</v>
      </c>
      <c r="D2598" s="367" t="s">
        <v>17613</v>
      </c>
      <c r="E2598" s="369">
        <v>22.74</v>
      </c>
    </row>
    <row r="2599" spans="1:5" ht="63" x14ac:dyDescent="0.2">
      <c r="A2599" s="367" t="s">
        <v>22813</v>
      </c>
      <c r="B2599" s="368" t="s">
        <v>22814</v>
      </c>
      <c r="C2599" s="367" t="s">
        <v>231</v>
      </c>
      <c r="D2599" s="367" t="s">
        <v>17613</v>
      </c>
      <c r="E2599" s="369">
        <v>25.99</v>
      </c>
    </row>
    <row r="2600" spans="1:5" ht="63" x14ac:dyDescent="0.2">
      <c r="A2600" s="367" t="s">
        <v>22815</v>
      </c>
      <c r="B2600" s="368" t="s">
        <v>22816</v>
      </c>
      <c r="C2600" s="367" t="s">
        <v>231</v>
      </c>
      <c r="D2600" s="367" t="s">
        <v>17613</v>
      </c>
      <c r="E2600" s="369">
        <v>68.680000000000007</v>
      </c>
    </row>
    <row r="2601" spans="1:5" ht="342" x14ac:dyDescent="0.2">
      <c r="A2601" s="367" t="s">
        <v>22817</v>
      </c>
      <c r="B2601" s="368" t="s">
        <v>22818</v>
      </c>
      <c r="C2601" s="367" t="s">
        <v>17831</v>
      </c>
      <c r="D2601" s="367" t="s">
        <v>17613</v>
      </c>
      <c r="E2601" s="369">
        <v>689.51</v>
      </c>
    </row>
    <row r="2602" spans="1:5" ht="342" x14ac:dyDescent="0.2">
      <c r="A2602" s="367" t="s">
        <v>22819</v>
      </c>
      <c r="B2602" s="368" t="s">
        <v>22820</v>
      </c>
      <c r="C2602" s="367" t="s">
        <v>17831</v>
      </c>
      <c r="D2602" s="367" t="s">
        <v>17613</v>
      </c>
      <c r="E2602" s="369">
        <v>837.78</v>
      </c>
    </row>
    <row r="2603" spans="1:5" ht="351" x14ac:dyDescent="0.2">
      <c r="A2603" s="367" t="s">
        <v>22821</v>
      </c>
      <c r="B2603" s="368" t="s">
        <v>22822</v>
      </c>
      <c r="C2603" s="367" t="s">
        <v>17831</v>
      </c>
      <c r="D2603" s="367" t="s">
        <v>17613</v>
      </c>
      <c r="E2603" s="369">
        <v>1600</v>
      </c>
    </row>
    <row r="2604" spans="1:5" ht="45" x14ac:dyDescent="0.2">
      <c r="A2604" s="367" t="s">
        <v>22823</v>
      </c>
      <c r="B2604" s="368" t="s">
        <v>22824</v>
      </c>
      <c r="C2604" s="367" t="s">
        <v>17713</v>
      </c>
      <c r="D2604" s="367" t="s">
        <v>17613</v>
      </c>
      <c r="E2604" s="369">
        <v>230</v>
      </c>
    </row>
    <row r="2605" spans="1:5" ht="18" x14ac:dyDescent="0.2">
      <c r="A2605" s="367" t="s">
        <v>22825</v>
      </c>
      <c r="B2605" s="368" t="s">
        <v>22826</v>
      </c>
      <c r="C2605" s="367" t="s">
        <v>17713</v>
      </c>
      <c r="D2605" s="367" t="s">
        <v>17613</v>
      </c>
      <c r="E2605" s="369">
        <v>99.9</v>
      </c>
    </row>
    <row r="2606" spans="1:5" ht="18" x14ac:dyDescent="0.2">
      <c r="A2606" s="367" t="s">
        <v>22827</v>
      </c>
      <c r="B2606" s="368" t="s">
        <v>22828</v>
      </c>
      <c r="C2606" s="367" t="s">
        <v>17713</v>
      </c>
      <c r="D2606" s="367" t="s">
        <v>17613</v>
      </c>
      <c r="E2606" s="369">
        <v>300</v>
      </c>
    </row>
    <row r="2607" spans="1:5" ht="18" x14ac:dyDescent="0.2">
      <c r="A2607" s="367" t="s">
        <v>22829</v>
      </c>
      <c r="B2607" s="368" t="s">
        <v>22830</v>
      </c>
      <c r="C2607" s="367" t="s">
        <v>17713</v>
      </c>
      <c r="D2607" s="367" t="s">
        <v>17613</v>
      </c>
      <c r="E2607" s="369">
        <v>300</v>
      </c>
    </row>
    <row r="2608" spans="1:5" ht="54" x14ac:dyDescent="0.2">
      <c r="A2608" s="367" t="s">
        <v>22831</v>
      </c>
      <c r="B2608" s="368" t="s">
        <v>22832</v>
      </c>
      <c r="C2608" s="367" t="s">
        <v>231</v>
      </c>
      <c r="D2608" s="367" t="s">
        <v>17613</v>
      </c>
      <c r="E2608" s="369">
        <v>1.3</v>
      </c>
    </row>
    <row r="2609" spans="1:5" ht="27" x14ac:dyDescent="0.2">
      <c r="A2609" s="367" t="s">
        <v>22833</v>
      </c>
      <c r="B2609" s="368" t="s">
        <v>22834</v>
      </c>
      <c r="C2609" s="367" t="s">
        <v>231</v>
      </c>
      <c r="D2609" s="367" t="s">
        <v>17613</v>
      </c>
      <c r="E2609" s="369">
        <v>0.96</v>
      </c>
    </row>
    <row r="2610" spans="1:5" ht="27" x14ac:dyDescent="0.2">
      <c r="A2610" s="367" t="s">
        <v>22835</v>
      </c>
      <c r="B2610" s="368" t="s">
        <v>22836</v>
      </c>
      <c r="C2610" s="367" t="s">
        <v>231</v>
      </c>
      <c r="D2610" s="367" t="s">
        <v>17613</v>
      </c>
      <c r="E2610" s="369">
        <v>1.45</v>
      </c>
    </row>
    <row r="2611" spans="1:5" ht="36" x14ac:dyDescent="0.2">
      <c r="A2611" s="367" t="s">
        <v>22837</v>
      </c>
      <c r="B2611" s="368" t="s">
        <v>22838</v>
      </c>
      <c r="C2611" s="367" t="s">
        <v>231</v>
      </c>
      <c r="D2611" s="367" t="s">
        <v>17613</v>
      </c>
      <c r="E2611" s="369">
        <v>1.1000000000000001</v>
      </c>
    </row>
    <row r="2612" spans="1:5" ht="63" x14ac:dyDescent="0.2">
      <c r="A2612" s="367" t="s">
        <v>22839</v>
      </c>
      <c r="B2612" s="368" t="s">
        <v>22840</v>
      </c>
      <c r="C2612" s="367" t="s">
        <v>17744</v>
      </c>
      <c r="D2612" s="367" t="s">
        <v>17613</v>
      </c>
      <c r="E2612" s="369">
        <v>85</v>
      </c>
    </row>
    <row r="2613" spans="1:5" ht="18" x14ac:dyDescent="0.2">
      <c r="A2613" s="367" t="s">
        <v>22841</v>
      </c>
      <c r="B2613" s="368" t="s">
        <v>22842</v>
      </c>
      <c r="C2613" s="367" t="s">
        <v>17744</v>
      </c>
      <c r="D2613" s="367" t="s">
        <v>17613</v>
      </c>
      <c r="E2613" s="369">
        <v>145.4</v>
      </c>
    </row>
    <row r="2614" spans="1:5" ht="63" x14ac:dyDescent="0.2">
      <c r="A2614" s="367" t="s">
        <v>22843</v>
      </c>
      <c r="B2614" s="368" t="s">
        <v>22844</v>
      </c>
      <c r="C2614" s="367" t="s">
        <v>610</v>
      </c>
      <c r="D2614" s="367" t="s">
        <v>17613</v>
      </c>
      <c r="E2614" s="369">
        <v>30.3</v>
      </c>
    </row>
    <row r="2615" spans="1:5" ht="81" x14ac:dyDescent="0.2">
      <c r="A2615" s="367" t="s">
        <v>22845</v>
      </c>
      <c r="B2615" s="368" t="s">
        <v>22846</v>
      </c>
      <c r="C2615" s="367" t="s">
        <v>21080</v>
      </c>
      <c r="D2615" s="367" t="s">
        <v>17613</v>
      </c>
      <c r="E2615" s="369">
        <v>840.45</v>
      </c>
    </row>
    <row r="2616" spans="1:5" ht="63" x14ac:dyDescent="0.2">
      <c r="A2616" s="367" t="s">
        <v>22847</v>
      </c>
      <c r="B2616" s="368" t="s">
        <v>22848</v>
      </c>
      <c r="C2616" s="367" t="s">
        <v>21080</v>
      </c>
      <c r="D2616" s="367" t="s">
        <v>17613</v>
      </c>
      <c r="E2616" s="369">
        <v>334.8</v>
      </c>
    </row>
    <row r="2617" spans="1:5" ht="45" x14ac:dyDescent="0.2">
      <c r="A2617" s="367" t="s">
        <v>22849</v>
      </c>
      <c r="B2617" s="368" t="s">
        <v>22850</v>
      </c>
      <c r="C2617" s="367" t="s">
        <v>17744</v>
      </c>
      <c r="D2617" s="367" t="s">
        <v>17613</v>
      </c>
      <c r="E2617" s="369">
        <v>209</v>
      </c>
    </row>
    <row r="2618" spans="1:5" ht="45" x14ac:dyDescent="0.2">
      <c r="A2618" s="367" t="s">
        <v>22851</v>
      </c>
      <c r="B2618" s="368" t="s">
        <v>22852</v>
      </c>
      <c r="C2618" s="367" t="s">
        <v>17744</v>
      </c>
      <c r="D2618" s="367" t="s">
        <v>17613</v>
      </c>
      <c r="E2618" s="369">
        <v>363</v>
      </c>
    </row>
    <row r="2619" spans="1:5" ht="45" x14ac:dyDescent="0.2">
      <c r="A2619" s="367" t="s">
        <v>22853</v>
      </c>
      <c r="B2619" s="368" t="s">
        <v>22854</v>
      </c>
      <c r="C2619" s="367" t="s">
        <v>17744</v>
      </c>
      <c r="D2619" s="367" t="s">
        <v>17613</v>
      </c>
      <c r="E2619" s="369">
        <v>404.32</v>
      </c>
    </row>
    <row r="2620" spans="1:5" ht="162" x14ac:dyDescent="0.2">
      <c r="A2620" s="367" t="s">
        <v>22855</v>
      </c>
      <c r="B2620" s="368" t="s">
        <v>22856</v>
      </c>
      <c r="C2620" s="367" t="s">
        <v>17744</v>
      </c>
      <c r="D2620" s="367" t="s">
        <v>17613</v>
      </c>
      <c r="E2620" s="369">
        <v>247.16</v>
      </c>
    </row>
    <row r="2621" spans="1:5" ht="63" x14ac:dyDescent="0.2">
      <c r="A2621" s="367" t="s">
        <v>22857</v>
      </c>
      <c r="B2621" s="368" t="s">
        <v>22858</v>
      </c>
      <c r="C2621" s="367" t="s">
        <v>1789</v>
      </c>
      <c r="D2621" s="367" t="s">
        <v>17613</v>
      </c>
      <c r="E2621" s="369">
        <v>58.06</v>
      </c>
    </row>
    <row r="2622" spans="1:5" ht="45" x14ac:dyDescent="0.2">
      <c r="A2622" s="367" t="s">
        <v>22859</v>
      </c>
      <c r="B2622" s="368" t="s">
        <v>22860</v>
      </c>
      <c r="C2622" s="367" t="s">
        <v>17744</v>
      </c>
      <c r="D2622" s="367" t="s">
        <v>17613</v>
      </c>
      <c r="E2622" s="369">
        <v>112.5</v>
      </c>
    </row>
    <row r="2623" spans="1:5" ht="63" x14ac:dyDescent="0.2">
      <c r="A2623" s="367" t="s">
        <v>22861</v>
      </c>
      <c r="B2623" s="368" t="s">
        <v>22862</v>
      </c>
      <c r="C2623" s="367" t="s">
        <v>1789</v>
      </c>
      <c r="D2623" s="367" t="s">
        <v>17613</v>
      </c>
      <c r="E2623" s="369">
        <v>35</v>
      </c>
    </row>
    <row r="2624" spans="1:5" ht="18" x14ac:dyDescent="0.2">
      <c r="A2624" s="367" t="s">
        <v>22863</v>
      </c>
      <c r="B2624" s="368" t="s">
        <v>22864</v>
      </c>
      <c r="C2624" s="367" t="s">
        <v>17744</v>
      </c>
      <c r="D2624" s="367" t="s">
        <v>17613</v>
      </c>
      <c r="E2624" s="369">
        <v>279.89999999999998</v>
      </c>
    </row>
    <row r="2625" spans="1:5" ht="135" x14ac:dyDescent="0.2">
      <c r="A2625" s="367" t="s">
        <v>22865</v>
      </c>
      <c r="B2625" s="368" t="s">
        <v>22866</v>
      </c>
      <c r="C2625" s="367" t="s">
        <v>17744</v>
      </c>
      <c r="D2625" s="367" t="s">
        <v>17613</v>
      </c>
      <c r="E2625" s="369">
        <v>299.08999999999997</v>
      </c>
    </row>
    <row r="2626" spans="1:5" ht="135" x14ac:dyDescent="0.2">
      <c r="A2626" s="367" t="s">
        <v>22867</v>
      </c>
      <c r="B2626" s="368" t="s">
        <v>22868</v>
      </c>
      <c r="C2626" s="367" t="s">
        <v>21080</v>
      </c>
      <c r="D2626" s="367" t="s">
        <v>17613</v>
      </c>
      <c r="E2626" s="369">
        <v>438.81</v>
      </c>
    </row>
    <row r="2627" spans="1:5" ht="54" x14ac:dyDescent="0.2">
      <c r="A2627" s="367" t="s">
        <v>22869</v>
      </c>
      <c r="B2627" s="368" t="s">
        <v>22870</v>
      </c>
      <c r="C2627" s="367" t="s">
        <v>17694</v>
      </c>
      <c r="D2627" s="367" t="s">
        <v>17613</v>
      </c>
      <c r="E2627" s="369">
        <v>875</v>
      </c>
    </row>
    <row r="2628" spans="1:5" ht="54" x14ac:dyDescent="0.2">
      <c r="A2628" s="367" t="s">
        <v>22871</v>
      </c>
      <c r="B2628" s="368" t="s">
        <v>22872</v>
      </c>
      <c r="C2628" s="367" t="s">
        <v>17744</v>
      </c>
      <c r="D2628" s="367" t="s">
        <v>17613</v>
      </c>
      <c r="E2628" s="369">
        <v>93.19</v>
      </c>
    </row>
    <row r="2629" spans="1:5" ht="99" x14ac:dyDescent="0.2">
      <c r="A2629" s="367" t="s">
        <v>22873</v>
      </c>
      <c r="B2629" s="368" t="s">
        <v>22874</v>
      </c>
      <c r="C2629" s="367" t="s">
        <v>231</v>
      </c>
      <c r="D2629" s="367" t="s">
        <v>17613</v>
      </c>
      <c r="E2629" s="369">
        <v>103.55</v>
      </c>
    </row>
    <row r="2630" spans="1:5" ht="99" x14ac:dyDescent="0.2">
      <c r="A2630" s="367" t="s">
        <v>22875</v>
      </c>
      <c r="B2630" s="368" t="s">
        <v>22876</v>
      </c>
      <c r="C2630" s="367" t="s">
        <v>231</v>
      </c>
      <c r="D2630" s="367" t="s">
        <v>17613</v>
      </c>
      <c r="E2630" s="369">
        <v>95.72</v>
      </c>
    </row>
    <row r="2631" spans="1:5" ht="99" x14ac:dyDescent="0.2">
      <c r="A2631" s="367" t="s">
        <v>22877</v>
      </c>
      <c r="B2631" s="368" t="s">
        <v>22878</v>
      </c>
      <c r="C2631" s="367" t="s">
        <v>231</v>
      </c>
      <c r="D2631" s="367" t="s">
        <v>17613</v>
      </c>
      <c r="E2631" s="369">
        <v>107.32</v>
      </c>
    </row>
    <row r="2632" spans="1:5" ht="99" x14ac:dyDescent="0.2">
      <c r="A2632" s="367" t="s">
        <v>22879</v>
      </c>
      <c r="B2632" s="368" t="s">
        <v>22880</v>
      </c>
      <c r="C2632" s="367" t="s">
        <v>231</v>
      </c>
      <c r="D2632" s="367" t="s">
        <v>17613</v>
      </c>
      <c r="E2632" s="369">
        <v>80.55</v>
      </c>
    </row>
    <row r="2633" spans="1:5" ht="99" x14ac:dyDescent="0.2">
      <c r="A2633" s="367" t="s">
        <v>22881</v>
      </c>
      <c r="B2633" s="368" t="s">
        <v>22882</v>
      </c>
      <c r="C2633" s="367" t="s">
        <v>231</v>
      </c>
      <c r="D2633" s="367" t="s">
        <v>17613</v>
      </c>
      <c r="E2633" s="369">
        <v>158.65</v>
      </c>
    </row>
    <row r="2634" spans="1:5" ht="36" x14ac:dyDescent="0.2">
      <c r="A2634" s="367" t="s">
        <v>22883</v>
      </c>
      <c r="B2634" s="368" t="s">
        <v>22884</v>
      </c>
      <c r="C2634" s="367" t="s">
        <v>17744</v>
      </c>
      <c r="D2634" s="367" t="s">
        <v>17613</v>
      </c>
      <c r="E2634" s="369">
        <v>169</v>
      </c>
    </row>
    <row r="2635" spans="1:5" ht="63" x14ac:dyDescent="0.2">
      <c r="A2635" s="367" t="s">
        <v>22885</v>
      </c>
      <c r="B2635" s="368" t="s">
        <v>22886</v>
      </c>
      <c r="C2635" s="367" t="s">
        <v>21080</v>
      </c>
      <c r="D2635" s="367" t="s">
        <v>17613</v>
      </c>
      <c r="E2635" s="369">
        <v>215.9</v>
      </c>
    </row>
    <row r="2636" spans="1:5" ht="63" x14ac:dyDescent="0.2">
      <c r="A2636" s="367" t="s">
        <v>22887</v>
      </c>
      <c r="B2636" s="368" t="s">
        <v>22888</v>
      </c>
      <c r="C2636" s="367" t="s">
        <v>21080</v>
      </c>
      <c r="D2636" s="367" t="s">
        <v>17613</v>
      </c>
      <c r="E2636" s="369">
        <v>356.62</v>
      </c>
    </row>
    <row r="2637" spans="1:5" ht="36" x14ac:dyDescent="0.2">
      <c r="A2637" s="367" t="s">
        <v>22889</v>
      </c>
      <c r="B2637" s="368" t="s">
        <v>22890</v>
      </c>
      <c r="C2637" s="367" t="s">
        <v>21080</v>
      </c>
      <c r="D2637" s="367" t="s">
        <v>17613</v>
      </c>
      <c r="E2637" s="369">
        <v>202.17</v>
      </c>
    </row>
    <row r="2638" spans="1:5" ht="63" x14ac:dyDescent="0.2">
      <c r="A2638" s="367" t="s">
        <v>22891</v>
      </c>
      <c r="B2638" s="368" t="s">
        <v>22892</v>
      </c>
      <c r="C2638" s="367" t="s">
        <v>610</v>
      </c>
      <c r="D2638" s="367" t="s">
        <v>17613</v>
      </c>
      <c r="E2638" s="369">
        <v>14.22</v>
      </c>
    </row>
    <row r="2639" spans="1:5" ht="36" x14ac:dyDescent="0.2">
      <c r="A2639" s="367" t="s">
        <v>22893</v>
      </c>
      <c r="B2639" s="368" t="s">
        <v>22894</v>
      </c>
      <c r="C2639" s="367" t="s">
        <v>231</v>
      </c>
      <c r="D2639" s="367" t="s">
        <v>17613</v>
      </c>
      <c r="E2639" s="369">
        <v>98.14</v>
      </c>
    </row>
    <row r="2640" spans="1:5" ht="72" x14ac:dyDescent="0.2">
      <c r="A2640" s="367" t="s">
        <v>22895</v>
      </c>
      <c r="B2640" s="368" t="s">
        <v>22896</v>
      </c>
      <c r="C2640" s="367" t="s">
        <v>17744</v>
      </c>
      <c r="D2640" s="367" t="s">
        <v>17613</v>
      </c>
      <c r="E2640" s="369">
        <v>140</v>
      </c>
    </row>
    <row r="2641" spans="1:5" ht="18" x14ac:dyDescent="0.2">
      <c r="A2641" s="367" t="s">
        <v>22897</v>
      </c>
      <c r="B2641" s="368" t="s">
        <v>22898</v>
      </c>
      <c r="C2641" s="367" t="s">
        <v>17744</v>
      </c>
      <c r="D2641" s="367" t="s">
        <v>17613</v>
      </c>
      <c r="E2641" s="369">
        <v>164.7</v>
      </c>
    </row>
    <row r="2642" spans="1:5" ht="54" x14ac:dyDescent="0.2">
      <c r="A2642" s="367" t="s">
        <v>22899</v>
      </c>
      <c r="B2642" s="368" t="s">
        <v>22900</v>
      </c>
      <c r="C2642" s="367" t="s">
        <v>21080</v>
      </c>
      <c r="D2642" s="367" t="s">
        <v>17613</v>
      </c>
      <c r="E2642" s="369">
        <v>449</v>
      </c>
    </row>
    <row r="2643" spans="1:5" ht="54" x14ac:dyDescent="0.2">
      <c r="A2643" s="367" t="s">
        <v>22901</v>
      </c>
      <c r="B2643" s="368" t="s">
        <v>22902</v>
      </c>
      <c r="C2643" s="367" t="s">
        <v>610</v>
      </c>
      <c r="D2643" s="367" t="s">
        <v>17613</v>
      </c>
      <c r="E2643" s="369">
        <v>117.52</v>
      </c>
    </row>
    <row r="2644" spans="1:5" ht="54" x14ac:dyDescent="0.2">
      <c r="A2644" s="367" t="s">
        <v>22903</v>
      </c>
      <c r="B2644" s="368" t="s">
        <v>22904</v>
      </c>
      <c r="C2644" s="367" t="s">
        <v>17744</v>
      </c>
      <c r="D2644" s="367" t="s">
        <v>17613</v>
      </c>
      <c r="E2644" s="369">
        <v>90.82</v>
      </c>
    </row>
    <row r="2645" spans="1:5" ht="45" x14ac:dyDescent="0.2">
      <c r="A2645" s="367" t="s">
        <v>22905</v>
      </c>
      <c r="B2645" s="368" t="s">
        <v>22906</v>
      </c>
      <c r="C2645" s="367" t="s">
        <v>17744</v>
      </c>
      <c r="D2645" s="367" t="s">
        <v>17613</v>
      </c>
      <c r="E2645" s="369">
        <v>159.9</v>
      </c>
    </row>
    <row r="2646" spans="1:5" ht="45" x14ac:dyDescent="0.2">
      <c r="A2646" s="367" t="s">
        <v>22907</v>
      </c>
      <c r="B2646" s="368" t="s">
        <v>22908</v>
      </c>
      <c r="C2646" s="367" t="s">
        <v>231</v>
      </c>
      <c r="D2646" s="367" t="s">
        <v>17613</v>
      </c>
      <c r="E2646" s="369">
        <v>36.74</v>
      </c>
    </row>
    <row r="2647" spans="1:5" ht="45" x14ac:dyDescent="0.2">
      <c r="A2647" s="367" t="s">
        <v>22909</v>
      </c>
      <c r="B2647" s="368" t="s">
        <v>22910</v>
      </c>
      <c r="C2647" s="367" t="s">
        <v>231</v>
      </c>
      <c r="D2647" s="367" t="s">
        <v>17613</v>
      </c>
      <c r="E2647" s="369">
        <v>119.75</v>
      </c>
    </row>
    <row r="2648" spans="1:5" ht="99" x14ac:dyDescent="0.2">
      <c r="A2648" s="367" t="s">
        <v>22911</v>
      </c>
      <c r="B2648" s="368" t="s">
        <v>22912</v>
      </c>
      <c r="C2648" s="367" t="s">
        <v>1789</v>
      </c>
      <c r="D2648" s="367" t="s">
        <v>17613</v>
      </c>
      <c r="E2648" s="369">
        <v>12.01</v>
      </c>
    </row>
    <row r="2649" spans="1:5" ht="99" x14ac:dyDescent="0.2">
      <c r="A2649" s="367" t="s">
        <v>22913</v>
      </c>
      <c r="B2649" s="368" t="s">
        <v>22914</v>
      </c>
      <c r="C2649" s="367" t="s">
        <v>1789</v>
      </c>
      <c r="D2649" s="367" t="s">
        <v>17613</v>
      </c>
      <c r="E2649" s="369">
        <v>12.1</v>
      </c>
    </row>
    <row r="2650" spans="1:5" ht="90" x14ac:dyDescent="0.2">
      <c r="A2650" s="367" t="s">
        <v>22915</v>
      </c>
      <c r="B2650" s="368" t="s">
        <v>22916</v>
      </c>
      <c r="C2650" s="367" t="s">
        <v>21080</v>
      </c>
      <c r="D2650" s="367" t="s">
        <v>17613</v>
      </c>
      <c r="E2650" s="369">
        <v>227.48</v>
      </c>
    </row>
    <row r="2651" spans="1:5" ht="54" x14ac:dyDescent="0.2">
      <c r="A2651" s="367" t="s">
        <v>22917</v>
      </c>
      <c r="B2651" s="368" t="s">
        <v>22918</v>
      </c>
      <c r="C2651" s="367" t="s">
        <v>17744</v>
      </c>
      <c r="D2651" s="367" t="s">
        <v>17613</v>
      </c>
      <c r="E2651" s="369">
        <v>24.39</v>
      </c>
    </row>
    <row r="2652" spans="1:5" ht="36" x14ac:dyDescent="0.2">
      <c r="A2652" s="367" t="s">
        <v>22919</v>
      </c>
      <c r="B2652" s="368" t="s">
        <v>22920</v>
      </c>
      <c r="C2652" s="367" t="s">
        <v>17744</v>
      </c>
      <c r="D2652" s="367" t="s">
        <v>17613</v>
      </c>
      <c r="E2652" s="369">
        <v>144.24</v>
      </c>
    </row>
    <row r="2653" spans="1:5" ht="45" x14ac:dyDescent="0.2">
      <c r="A2653" s="367" t="s">
        <v>22921</v>
      </c>
      <c r="B2653" s="368" t="s">
        <v>22922</v>
      </c>
      <c r="C2653" s="367" t="s">
        <v>21080</v>
      </c>
      <c r="D2653" s="367" t="s">
        <v>17613</v>
      </c>
      <c r="E2653" s="369">
        <v>186.89</v>
      </c>
    </row>
    <row r="2654" spans="1:5" ht="36" x14ac:dyDescent="0.2">
      <c r="A2654" s="367" t="s">
        <v>22923</v>
      </c>
      <c r="B2654" s="368" t="s">
        <v>22924</v>
      </c>
      <c r="C2654" s="367" t="s">
        <v>17744</v>
      </c>
      <c r="D2654" s="367" t="s">
        <v>17613</v>
      </c>
      <c r="E2654" s="369">
        <v>41.34</v>
      </c>
    </row>
    <row r="2655" spans="1:5" ht="18" x14ac:dyDescent="0.2">
      <c r="A2655" s="367" t="s">
        <v>22925</v>
      </c>
      <c r="B2655" s="368" t="s">
        <v>22926</v>
      </c>
      <c r="C2655" s="367" t="s">
        <v>17744</v>
      </c>
      <c r="D2655" s="367" t="s">
        <v>17613</v>
      </c>
      <c r="E2655" s="369">
        <v>82.77</v>
      </c>
    </row>
    <row r="2656" spans="1:5" ht="45" x14ac:dyDescent="0.2">
      <c r="A2656" s="367" t="s">
        <v>22927</v>
      </c>
      <c r="B2656" s="368" t="s">
        <v>22928</v>
      </c>
      <c r="C2656" s="367" t="s">
        <v>610</v>
      </c>
      <c r="D2656" s="367" t="s">
        <v>17613</v>
      </c>
      <c r="E2656" s="369">
        <v>27.28</v>
      </c>
    </row>
    <row r="2657" spans="1:5" ht="81" x14ac:dyDescent="0.2">
      <c r="A2657" s="367" t="s">
        <v>22929</v>
      </c>
      <c r="B2657" s="368" t="s">
        <v>22930</v>
      </c>
      <c r="C2657" s="367" t="s">
        <v>610</v>
      </c>
      <c r="D2657" s="367" t="s">
        <v>17613</v>
      </c>
      <c r="E2657" s="369">
        <v>24.54</v>
      </c>
    </row>
    <row r="2658" spans="1:5" ht="36" x14ac:dyDescent="0.2">
      <c r="A2658" s="367" t="s">
        <v>22931</v>
      </c>
      <c r="B2658" s="368" t="s">
        <v>22932</v>
      </c>
      <c r="C2658" s="367" t="s">
        <v>17744</v>
      </c>
      <c r="D2658" s="367" t="s">
        <v>17613</v>
      </c>
      <c r="E2658" s="369">
        <v>91.89</v>
      </c>
    </row>
    <row r="2659" spans="1:5" ht="45" x14ac:dyDescent="0.2">
      <c r="A2659" s="367" t="s">
        <v>22933</v>
      </c>
      <c r="B2659" s="368" t="s">
        <v>22934</v>
      </c>
      <c r="C2659" s="367" t="s">
        <v>17744</v>
      </c>
      <c r="D2659" s="367" t="s">
        <v>17613</v>
      </c>
      <c r="E2659" s="369">
        <v>155</v>
      </c>
    </row>
    <row r="2660" spans="1:5" ht="36" x14ac:dyDescent="0.2">
      <c r="A2660" s="367" t="s">
        <v>22935</v>
      </c>
      <c r="B2660" s="368" t="s">
        <v>22936</v>
      </c>
      <c r="C2660" s="367" t="s">
        <v>17744</v>
      </c>
      <c r="D2660" s="367" t="s">
        <v>17613</v>
      </c>
      <c r="E2660" s="369">
        <v>136.58000000000001</v>
      </c>
    </row>
    <row r="2661" spans="1:5" ht="45" x14ac:dyDescent="0.2">
      <c r="A2661" s="367" t="s">
        <v>22937</v>
      </c>
      <c r="B2661" s="368" t="s">
        <v>22938</v>
      </c>
      <c r="C2661" s="367" t="s">
        <v>17744</v>
      </c>
      <c r="D2661" s="367" t="s">
        <v>17613</v>
      </c>
      <c r="E2661" s="369">
        <v>93.55</v>
      </c>
    </row>
    <row r="2662" spans="1:5" ht="27" x14ac:dyDescent="0.2">
      <c r="A2662" s="367" t="s">
        <v>22939</v>
      </c>
      <c r="B2662" s="368" t="s">
        <v>22940</v>
      </c>
      <c r="C2662" s="367" t="s">
        <v>17744</v>
      </c>
      <c r="D2662" s="367" t="s">
        <v>17613</v>
      </c>
      <c r="E2662" s="369">
        <v>239.4</v>
      </c>
    </row>
    <row r="2663" spans="1:5" ht="54" x14ac:dyDescent="0.2">
      <c r="A2663" s="367" t="s">
        <v>22941</v>
      </c>
      <c r="B2663" s="368" t="s">
        <v>22942</v>
      </c>
      <c r="C2663" s="367" t="s">
        <v>17744</v>
      </c>
      <c r="D2663" s="367" t="s">
        <v>17613</v>
      </c>
      <c r="E2663" s="369">
        <v>115.28</v>
      </c>
    </row>
    <row r="2664" spans="1:5" ht="135" x14ac:dyDescent="0.2">
      <c r="A2664" s="367" t="s">
        <v>22943</v>
      </c>
      <c r="B2664" s="368" t="s">
        <v>22944</v>
      </c>
      <c r="C2664" s="367" t="s">
        <v>265</v>
      </c>
      <c r="D2664" s="367" t="s">
        <v>17613</v>
      </c>
      <c r="E2664" s="369">
        <v>192.5</v>
      </c>
    </row>
    <row r="2665" spans="1:5" ht="135" x14ac:dyDescent="0.2">
      <c r="A2665" s="367" t="s">
        <v>22945</v>
      </c>
      <c r="B2665" s="368" t="s">
        <v>22946</v>
      </c>
      <c r="C2665" s="367" t="s">
        <v>265</v>
      </c>
      <c r="D2665" s="367" t="s">
        <v>17613</v>
      </c>
      <c r="E2665" s="369">
        <v>98.69</v>
      </c>
    </row>
    <row r="2666" spans="1:5" ht="45" x14ac:dyDescent="0.2">
      <c r="A2666" s="367" t="s">
        <v>22947</v>
      </c>
      <c r="B2666" s="368" t="s">
        <v>22948</v>
      </c>
      <c r="C2666" s="367" t="s">
        <v>231</v>
      </c>
      <c r="D2666" s="367" t="s">
        <v>17613</v>
      </c>
      <c r="E2666" s="369">
        <v>44.57</v>
      </c>
    </row>
    <row r="2667" spans="1:5" ht="54" x14ac:dyDescent="0.2">
      <c r="A2667" s="367" t="s">
        <v>22949</v>
      </c>
      <c r="B2667" s="368" t="s">
        <v>22950</v>
      </c>
      <c r="C2667" s="367" t="s">
        <v>231</v>
      </c>
      <c r="D2667" s="367" t="s">
        <v>17613</v>
      </c>
      <c r="E2667" s="369">
        <v>48.28</v>
      </c>
    </row>
    <row r="2668" spans="1:5" ht="117" x14ac:dyDescent="0.2">
      <c r="A2668" s="367" t="s">
        <v>22951</v>
      </c>
      <c r="B2668" s="368" t="s">
        <v>22952</v>
      </c>
      <c r="C2668" s="367" t="s">
        <v>231</v>
      </c>
      <c r="D2668" s="367" t="s">
        <v>17613</v>
      </c>
      <c r="E2668" s="369">
        <v>1045.75</v>
      </c>
    </row>
    <row r="2669" spans="1:5" ht="117" x14ac:dyDescent="0.2">
      <c r="A2669" s="367" t="s">
        <v>22953</v>
      </c>
      <c r="B2669" s="368" t="s">
        <v>22954</v>
      </c>
      <c r="C2669" s="367" t="s">
        <v>231</v>
      </c>
      <c r="D2669" s="367" t="s">
        <v>17613</v>
      </c>
      <c r="E2669" s="369">
        <v>1600</v>
      </c>
    </row>
    <row r="2670" spans="1:5" ht="117" x14ac:dyDescent="0.2">
      <c r="A2670" s="367" t="s">
        <v>22955</v>
      </c>
      <c r="B2670" s="368" t="s">
        <v>22956</v>
      </c>
      <c r="C2670" s="367" t="s">
        <v>231</v>
      </c>
      <c r="D2670" s="367" t="s">
        <v>17613</v>
      </c>
      <c r="E2670" s="369">
        <v>525.27</v>
      </c>
    </row>
    <row r="2671" spans="1:5" ht="63" x14ac:dyDescent="0.2">
      <c r="A2671" s="367" t="s">
        <v>22957</v>
      </c>
      <c r="B2671" s="368" t="s">
        <v>22958</v>
      </c>
      <c r="C2671" s="367" t="s">
        <v>231</v>
      </c>
      <c r="D2671" s="367" t="s">
        <v>17613</v>
      </c>
      <c r="E2671" s="369">
        <v>580.66999999999996</v>
      </c>
    </row>
    <row r="2672" spans="1:5" ht="117" x14ac:dyDescent="0.2">
      <c r="A2672" s="367" t="s">
        <v>22959</v>
      </c>
      <c r="B2672" s="368" t="s">
        <v>22960</v>
      </c>
      <c r="C2672" s="367" t="s">
        <v>231</v>
      </c>
      <c r="D2672" s="367" t="s">
        <v>17613</v>
      </c>
      <c r="E2672" s="369">
        <v>535</v>
      </c>
    </row>
    <row r="2673" spans="1:5" ht="117" x14ac:dyDescent="0.2">
      <c r="A2673" s="367" t="s">
        <v>22961</v>
      </c>
      <c r="B2673" s="368" t="s">
        <v>22962</v>
      </c>
      <c r="C2673" s="367" t="s">
        <v>231</v>
      </c>
      <c r="D2673" s="367" t="s">
        <v>17613</v>
      </c>
      <c r="E2673" s="369">
        <v>861.96</v>
      </c>
    </row>
    <row r="2674" spans="1:5" ht="117" x14ac:dyDescent="0.2">
      <c r="A2674" s="367" t="s">
        <v>22963</v>
      </c>
      <c r="B2674" s="368" t="s">
        <v>22964</v>
      </c>
      <c r="C2674" s="367" t="s">
        <v>231</v>
      </c>
      <c r="D2674" s="367" t="s">
        <v>17613</v>
      </c>
      <c r="E2674" s="369">
        <v>1195.9100000000001</v>
      </c>
    </row>
    <row r="2675" spans="1:5" ht="117" x14ac:dyDescent="0.2">
      <c r="A2675" s="367" t="s">
        <v>22965</v>
      </c>
      <c r="B2675" s="368" t="s">
        <v>22966</v>
      </c>
      <c r="C2675" s="367" t="s">
        <v>231</v>
      </c>
      <c r="D2675" s="367" t="s">
        <v>17613</v>
      </c>
      <c r="E2675" s="369">
        <v>1760</v>
      </c>
    </row>
    <row r="2676" spans="1:5" ht="117" x14ac:dyDescent="0.2">
      <c r="A2676" s="367" t="s">
        <v>22967</v>
      </c>
      <c r="B2676" s="368" t="s">
        <v>22968</v>
      </c>
      <c r="C2676" s="367" t="s">
        <v>231</v>
      </c>
      <c r="D2676" s="367" t="s">
        <v>17613</v>
      </c>
      <c r="E2676" s="369">
        <v>540.27</v>
      </c>
    </row>
    <row r="2677" spans="1:5" ht="117" x14ac:dyDescent="0.2">
      <c r="A2677" s="367" t="s">
        <v>22969</v>
      </c>
      <c r="B2677" s="368" t="s">
        <v>22970</v>
      </c>
      <c r="C2677" s="367" t="s">
        <v>231</v>
      </c>
      <c r="D2677" s="367" t="s">
        <v>17613</v>
      </c>
      <c r="E2677" s="369">
        <v>686.03</v>
      </c>
    </row>
    <row r="2678" spans="1:5" ht="117" x14ac:dyDescent="0.2">
      <c r="A2678" s="367" t="s">
        <v>22971</v>
      </c>
      <c r="B2678" s="368" t="s">
        <v>22972</v>
      </c>
      <c r="C2678" s="367" t="s">
        <v>231</v>
      </c>
      <c r="D2678" s="367" t="s">
        <v>17613</v>
      </c>
      <c r="E2678" s="369">
        <v>722</v>
      </c>
    </row>
    <row r="2679" spans="1:5" ht="117" x14ac:dyDescent="0.2">
      <c r="A2679" s="367" t="s">
        <v>22973</v>
      </c>
      <c r="B2679" s="368" t="s">
        <v>22974</v>
      </c>
      <c r="C2679" s="367" t="s">
        <v>231</v>
      </c>
      <c r="D2679" s="367" t="s">
        <v>17613</v>
      </c>
      <c r="E2679" s="369">
        <v>1099.8499999999999</v>
      </c>
    </row>
    <row r="2680" spans="1:5" ht="117" x14ac:dyDescent="0.2">
      <c r="A2680" s="367" t="s">
        <v>22975</v>
      </c>
      <c r="B2680" s="368" t="s">
        <v>22976</v>
      </c>
      <c r="C2680" s="367" t="s">
        <v>231</v>
      </c>
      <c r="D2680" s="367" t="s">
        <v>17613</v>
      </c>
      <c r="E2680" s="369">
        <v>1421.87</v>
      </c>
    </row>
    <row r="2681" spans="1:5" ht="117" x14ac:dyDescent="0.2">
      <c r="A2681" s="367" t="s">
        <v>22977</v>
      </c>
      <c r="B2681" s="368" t="s">
        <v>22978</v>
      </c>
      <c r="C2681" s="367" t="s">
        <v>231</v>
      </c>
      <c r="D2681" s="367" t="s">
        <v>17613</v>
      </c>
      <c r="E2681" s="369">
        <v>956.42</v>
      </c>
    </row>
    <row r="2682" spans="1:5" ht="117" x14ac:dyDescent="0.2">
      <c r="A2682" s="367" t="s">
        <v>22979</v>
      </c>
      <c r="B2682" s="368" t="s">
        <v>22980</v>
      </c>
      <c r="C2682" s="367" t="s">
        <v>231</v>
      </c>
      <c r="D2682" s="367" t="s">
        <v>17613</v>
      </c>
      <c r="E2682" s="369">
        <v>3585.92</v>
      </c>
    </row>
    <row r="2683" spans="1:5" ht="45" x14ac:dyDescent="0.2">
      <c r="A2683" s="367" t="s">
        <v>22981</v>
      </c>
      <c r="B2683" s="368" t="s">
        <v>22982</v>
      </c>
      <c r="C2683" s="367" t="s">
        <v>231</v>
      </c>
      <c r="D2683" s="367" t="s">
        <v>17613</v>
      </c>
      <c r="E2683" s="369">
        <v>13.1</v>
      </c>
    </row>
    <row r="2684" spans="1:5" ht="99" x14ac:dyDescent="0.2">
      <c r="A2684" s="367" t="s">
        <v>22983</v>
      </c>
      <c r="B2684" s="368" t="s">
        <v>22984</v>
      </c>
      <c r="C2684" s="367" t="s">
        <v>231</v>
      </c>
      <c r="D2684" s="367" t="s">
        <v>17613</v>
      </c>
      <c r="E2684" s="369">
        <v>13.1</v>
      </c>
    </row>
    <row r="2685" spans="1:5" ht="99" x14ac:dyDescent="0.2">
      <c r="A2685" s="367" t="s">
        <v>22985</v>
      </c>
      <c r="B2685" s="368" t="s">
        <v>22986</v>
      </c>
      <c r="C2685" s="367" t="s">
        <v>231</v>
      </c>
      <c r="D2685" s="367" t="s">
        <v>17613</v>
      </c>
      <c r="E2685" s="369">
        <v>15</v>
      </c>
    </row>
    <row r="2686" spans="1:5" ht="72" x14ac:dyDescent="0.2">
      <c r="A2686" s="367" t="s">
        <v>22987</v>
      </c>
      <c r="B2686" s="368" t="s">
        <v>22988</v>
      </c>
      <c r="C2686" s="367" t="s">
        <v>231</v>
      </c>
      <c r="D2686" s="367" t="s">
        <v>17613</v>
      </c>
      <c r="E2686" s="369">
        <v>62.48</v>
      </c>
    </row>
    <row r="2687" spans="1:5" ht="72" x14ac:dyDescent="0.2">
      <c r="A2687" s="367" t="s">
        <v>22989</v>
      </c>
      <c r="B2687" s="368" t="s">
        <v>22990</v>
      </c>
      <c r="C2687" s="367" t="s">
        <v>231</v>
      </c>
      <c r="D2687" s="367" t="s">
        <v>17613</v>
      </c>
      <c r="E2687" s="369">
        <v>4.1100000000000003</v>
      </c>
    </row>
    <row r="2688" spans="1:5" ht="72" x14ac:dyDescent="0.2">
      <c r="A2688" s="367" t="s">
        <v>22991</v>
      </c>
      <c r="B2688" s="368" t="s">
        <v>22992</v>
      </c>
      <c r="C2688" s="367" t="s">
        <v>231</v>
      </c>
      <c r="D2688" s="367" t="s">
        <v>17613</v>
      </c>
      <c r="E2688" s="369">
        <v>13.9</v>
      </c>
    </row>
    <row r="2689" spans="1:5" ht="72" x14ac:dyDescent="0.2">
      <c r="A2689" s="367" t="s">
        <v>22993</v>
      </c>
      <c r="B2689" s="368" t="s">
        <v>22994</v>
      </c>
      <c r="C2689" s="367" t="s">
        <v>231</v>
      </c>
      <c r="D2689" s="367" t="s">
        <v>17613</v>
      </c>
      <c r="E2689" s="369">
        <v>17.8</v>
      </c>
    </row>
    <row r="2690" spans="1:5" ht="54" x14ac:dyDescent="0.2">
      <c r="A2690" s="367" t="s">
        <v>22995</v>
      </c>
      <c r="B2690" s="368" t="s">
        <v>22996</v>
      </c>
      <c r="C2690" s="367" t="s">
        <v>231</v>
      </c>
      <c r="D2690" s="367" t="s">
        <v>17613</v>
      </c>
      <c r="E2690" s="369">
        <v>20.13</v>
      </c>
    </row>
    <row r="2691" spans="1:5" ht="45" x14ac:dyDescent="0.2">
      <c r="A2691" s="367" t="s">
        <v>22997</v>
      </c>
      <c r="B2691" s="368" t="s">
        <v>22998</v>
      </c>
      <c r="C2691" s="367" t="s">
        <v>231</v>
      </c>
      <c r="D2691" s="367" t="s">
        <v>17613</v>
      </c>
      <c r="E2691" s="369">
        <v>82.15</v>
      </c>
    </row>
    <row r="2692" spans="1:5" ht="72" x14ac:dyDescent="0.2">
      <c r="A2692" s="367" t="s">
        <v>22999</v>
      </c>
      <c r="B2692" s="368" t="s">
        <v>23000</v>
      </c>
      <c r="C2692" s="367" t="s">
        <v>231</v>
      </c>
      <c r="D2692" s="367" t="s">
        <v>17613</v>
      </c>
      <c r="E2692" s="369">
        <v>52.09</v>
      </c>
    </row>
    <row r="2693" spans="1:5" ht="72" x14ac:dyDescent="0.2">
      <c r="A2693" s="367" t="s">
        <v>23001</v>
      </c>
      <c r="B2693" s="368" t="s">
        <v>23002</v>
      </c>
      <c r="C2693" s="367" t="s">
        <v>231</v>
      </c>
      <c r="D2693" s="367" t="s">
        <v>17613</v>
      </c>
      <c r="E2693" s="369">
        <v>93.42</v>
      </c>
    </row>
    <row r="2694" spans="1:5" ht="72" x14ac:dyDescent="0.2">
      <c r="A2694" s="367" t="s">
        <v>23003</v>
      </c>
      <c r="B2694" s="368" t="s">
        <v>23004</v>
      </c>
      <c r="C2694" s="367" t="s">
        <v>231</v>
      </c>
      <c r="D2694" s="367" t="s">
        <v>17613</v>
      </c>
      <c r="E2694" s="369">
        <v>230.16</v>
      </c>
    </row>
    <row r="2695" spans="1:5" ht="72" x14ac:dyDescent="0.2">
      <c r="A2695" s="367" t="s">
        <v>23005</v>
      </c>
      <c r="B2695" s="368" t="s">
        <v>23006</v>
      </c>
      <c r="C2695" s="367" t="s">
        <v>231</v>
      </c>
      <c r="D2695" s="367" t="s">
        <v>17613</v>
      </c>
      <c r="E2695" s="369">
        <v>251.57</v>
      </c>
    </row>
    <row r="2696" spans="1:5" ht="72" x14ac:dyDescent="0.2">
      <c r="A2696" s="367" t="s">
        <v>23007</v>
      </c>
      <c r="B2696" s="368" t="s">
        <v>23008</v>
      </c>
      <c r="C2696" s="367" t="s">
        <v>231</v>
      </c>
      <c r="D2696" s="367" t="s">
        <v>17613</v>
      </c>
      <c r="E2696" s="369">
        <v>315.86</v>
      </c>
    </row>
    <row r="2697" spans="1:5" ht="45" x14ac:dyDescent="0.2">
      <c r="A2697" s="367" t="s">
        <v>23009</v>
      </c>
      <c r="B2697" s="368" t="s">
        <v>23010</v>
      </c>
      <c r="C2697" s="367" t="s">
        <v>231</v>
      </c>
      <c r="D2697" s="367" t="s">
        <v>17613</v>
      </c>
      <c r="E2697" s="369">
        <v>7.38</v>
      </c>
    </row>
    <row r="2698" spans="1:5" ht="45" x14ac:dyDescent="0.2">
      <c r="A2698" s="367" t="s">
        <v>23011</v>
      </c>
      <c r="B2698" s="368" t="s">
        <v>23012</v>
      </c>
      <c r="C2698" s="367" t="s">
        <v>231</v>
      </c>
      <c r="D2698" s="367" t="s">
        <v>17613</v>
      </c>
      <c r="E2698" s="369">
        <v>9.89</v>
      </c>
    </row>
    <row r="2699" spans="1:5" ht="27" x14ac:dyDescent="0.2">
      <c r="A2699" s="367" t="s">
        <v>23013</v>
      </c>
      <c r="B2699" s="368" t="s">
        <v>23014</v>
      </c>
      <c r="C2699" s="367" t="s">
        <v>231</v>
      </c>
      <c r="D2699" s="367" t="s">
        <v>17613</v>
      </c>
      <c r="E2699" s="369">
        <v>316.81</v>
      </c>
    </row>
    <row r="2700" spans="1:5" ht="27" x14ac:dyDescent="0.2">
      <c r="A2700" s="367" t="s">
        <v>23015</v>
      </c>
      <c r="B2700" s="368" t="s">
        <v>23016</v>
      </c>
      <c r="C2700" s="367" t="s">
        <v>231</v>
      </c>
      <c r="D2700" s="367" t="s">
        <v>17613</v>
      </c>
      <c r="E2700" s="369">
        <v>43.27</v>
      </c>
    </row>
    <row r="2701" spans="1:5" ht="72" x14ac:dyDescent="0.2">
      <c r="A2701" s="367" t="s">
        <v>23017</v>
      </c>
      <c r="B2701" s="368" t="s">
        <v>23018</v>
      </c>
      <c r="C2701" s="367" t="s">
        <v>231</v>
      </c>
      <c r="D2701" s="367" t="s">
        <v>17613</v>
      </c>
      <c r="E2701" s="369">
        <v>169.9</v>
      </c>
    </row>
    <row r="2702" spans="1:5" ht="36" x14ac:dyDescent="0.2">
      <c r="A2702" s="367" t="s">
        <v>23019</v>
      </c>
      <c r="B2702" s="368" t="s">
        <v>23020</v>
      </c>
      <c r="C2702" s="367" t="s">
        <v>231</v>
      </c>
      <c r="D2702" s="367" t="s">
        <v>17613</v>
      </c>
      <c r="E2702" s="369">
        <v>24.71</v>
      </c>
    </row>
    <row r="2703" spans="1:5" ht="99" x14ac:dyDescent="0.2">
      <c r="A2703" s="367" t="s">
        <v>23021</v>
      </c>
      <c r="B2703" s="368" t="s">
        <v>23022</v>
      </c>
      <c r="C2703" s="367" t="s">
        <v>231</v>
      </c>
      <c r="D2703" s="367" t="s">
        <v>17613</v>
      </c>
      <c r="E2703" s="369">
        <v>819.35</v>
      </c>
    </row>
    <row r="2704" spans="1:5" ht="90" x14ac:dyDescent="0.2">
      <c r="A2704" s="367" t="s">
        <v>23023</v>
      </c>
      <c r="B2704" s="368" t="s">
        <v>23024</v>
      </c>
      <c r="C2704" s="367" t="s">
        <v>231</v>
      </c>
      <c r="D2704" s="367" t="s">
        <v>17613</v>
      </c>
      <c r="E2704" s="369">
        <v>75.709999999999994</v>
      </c>
    </row>
    <row r="2705" spans="1:5" ht="72" x14ac:dyDescent="0.2">
      <c r="A2705" s="367" t="s">
        <v>23025</v>
      </c>
      <c r="B2705" s="368" t="s">
        <v>23026</v>
      </c>
      <c r="C2705" s="367" t="s">
        <v>231</v>
      </c>
      <c r="D2705" s="367" t="s">
        <v>17613</v>
      </c>
      <c r="E2705" s="369">
        <v>833.03</v>
      </c>
    </row>
    <row r="2706" spans="1:5" ht="36" x14ac:dyDescent="0.2">
      <c r="A2706" s="367" t="s">
        <v>23027</v>
      </c>
      <c r="B2706" s="368" t="s">
        <v>23028</v>
      </c>
      <c r="C2706" s="367" t="s">
        <v>231</v>
      </c>
      <c r="D2706" s="367" t="s">
        <v>17613</v>
      </c>
      <c r="E2706" s="369">
        <v>3.11</v>
      </c>
    </row>
    <row r="2707" spans="1:5" ht="45" x14ac:dyDescent="0.2">
      <c r="A2707" s="367" t="s">
        <v>23029</v>
      </c>
      <c r="B2707" s="368" t="s">
        <v>23030</v>
      </c>
      <c r="C2707" s="367" t="s">
        <v>231</v>
      </c>
      <c r="D2707" s="367" t="s">
        <v>17613</v>
      </c>
      <c r="E2707" s="369">
        <v>110.98</v>
      </c>
    </row>
    <row r="2708" spans="1:5" ht="18" x14ac:dyDescent="0.2">
      <c r="A2708" s="367" t="s">
        <v>23031</v>
      </c>
      <c r="B2708" s="368" t="s">
        <v>23032</v>
      </c>
      <c r="C2708" s="367" t="s">
        <v>231</v>
      </c>
      <c r="D2708" s="367" t="s">
        <v>17613</v>
      </c>
      <c r="E2708" s="369">
        <v>879.02</v>
      </c>
    </row>
    <row r="2709" spans="1:5" ht="279" x14ac:dyDescent="0.2">
      <c r="A2709" s="367" t="s">
        <v>23033</v>
      </c>
      <c r="B2709" s="368" t="s">
        <v>23034</v>
      </c>
      <c r="C2709" s="367" t="s">
        <v>231</v>
      </c>
      <c r="D2709" s="367" t="s">
        <v>17613</v>
      </c>
      <c r="E2709" s="369">
        <v>2907.69</v>
      </c>
    </row>
    <row r="2710" spans="1:5" ht="261" x14ac:dyDescent="0.2">
      <c r="A2710" s="367" t="s">
        <v>23035</v>
      </c>
      <c r="B2710" s="368" t="s">
        <v>23036</v>
      </c>
      <c r="C2710" s="367" t="s">
        <v>231</v>
      </c>
      <c r="D2710" s="367" t="s">
        <v>17613</v>
      </c>
      <c r="E2710" s="369">
        <v>3939.21</v>
      </c>
    </row>
    <row r="2711" spans="1:5" ht="171" x14ac:dyDescent="0.2">
      <c r="A2711" s="367" t="s">
        <v>23037</v>
      </c>
      <c r="B2711" s="368" t="s">
        <v>23038</v>
      </c>
      <c r="C2711" s="367" t="s">
        <v>231</v>
      </c>
      <c r="D2711" s="367" t="s">
        <v>17613</v>
      </c>
      <c r="E2711" s="369">
        <v>3971</v>
      </c>
    </row>
    <row r="2712" spans="1:5" ht="171" x14ac:dyDescent="0.2">
      <c r="A2712" s="367" t="s">
        <v>23039</v>
      </c>
      <c r="B2712" s="368" t="s">
        <v>23040</v>
      </c>
      <c r="C2712" s="367" t="s">
        <v>231</v>
      </c>
      <c r="D2712" s="367" t="s">
        <v>17613</v>
      </c>
      <c r="E2712" s="369">
        <v>6835</v>
      </c>
    </row>
    <row r="2713" spans="1:5" ht="45" x14ac:dyDescent="0.2">
      <c r="A2713" s="367" t="s">
        <v>23041</v>
      </c>
      <c r="B2713" s="368" t="s">
        <v>23042</v>
      </c>
      <c r="C2713" s="367" t="s">
        <v>231</v>
      </c>
      <c r="D2713" s="367" t="s">
        <v>17613</v>
      </c>
      <c r="E2713" s="369">
        <v>23581</v>
      </c>
    </row>
    <row r="2714" spans="1:5" ht="171" x14ac:dyDescent="0.2">
      <c r="A2714" s="367" t="s">
        <v>23043</v>
      </c>
      <c r="B2714" s="368" t="s">
        <v>23044</v>
      </c>
      <c r="C2714" s="367" t="s">
        <v>231</v>
      </c>
      <c r="D2714" s="367" t="s">
        <v>17613</v>
      </c>
      <c r="E2714" s="369">
        <v>35973</v>
      </c>
    </row>
    <row r="2715" spans="1:5" ht="297" x14ac:dyDescent="0.2">
      <c r="A2715" s="367" t="s">
        <v>23045</v>
      </c>
      <c r="B2715" s="368" t="s">
        <v>23046</v>
      </c>
      <c r="C2715" s="367" t="s">
        <v>231</v>
      </c>
      <c r="D2715" s="367" t="s">
        <v>17613</v>
      </c>
      <c r="E2715" s="369">
        <v>9053</v>
      </c>
    </row>
    <row r="2716" spans="1:5" ht="171" x14ac:dyDescent="0.2">
      <c r="A2716" s="367" t="s">
        <v>23047</v>
      </c>
      <c r="B2716" s="368" t="s">
        <v>23048</v>
      </c>
      <c r="C2716" s="367" t="s">
        <v>231</v>
      </c>
      <c r="D2716" s="367" t="s">
        <v>17613</v>
      </c>
      <c r="E2716" s="369">
        <v>11065</v>
      </c>
    </row>
    <row r="2717" spans="1:5" ht="171" x14ac:dyDescent="0.2">
      <c r="A2717" s="367" t="s">
        <v>23049</v>
      </c>
      <c r="B2717" s="368" t="s">
        <v>23050</v>
      </c>
      <c r="C2717" s="367" t="s">
        <v>231</v>
      </c>
      <c r="D2717" s="367" t="s">
        <v>17613</v>
      </c>
      <c r="E2717" s="369">
        <v>12716</v>
      </c>
    </row>
    <row r="2718" spans="1:5" ht="171" x14ac:dyDescent="0.2">
      <c r="A2718" s="367" t="s">
        <v>23051</v>
      </c>
      <c r="B2718" s="368" t="s">
        <v>23052</v>
      </c>
      <c r="C2718" s="367" t="s">
        <v>231</v>
      </c>
      <c r="D2718" s="367" t="s">
        <v>17613</v>
      </c>
      <c r="E2718" s="369">
        <v>17985.900000000001</v>
      </c>
    </row>
    <row r="2719" spans="1:5" ht="171" x14ac:dyDescent="0.2">
      <c r="A2719" s="367" t="s">
        <v>23053</v>
      </c>
      <c r="B2719" s="368" t="s">
        <v>23054</v>
      </c>
      <c r="C2719" s="367" t="s">
        <v>231</v>
      </c>
      <c r="D2719" s="367" t="s">
        <v>17613</v>
      </c>
      <c r="E2719" s="369">
        <v>17848</v>
      </c>
    </row>
    <row r="2720" spans="1:5" ht="153" x14ac:dyDescent="0.2">
      <c r="A2720" s="367" t="s">
        <v>23055</v>
      </c>
      <c r="B2720" s="368" t="s">
        <v>23056</v>
      </c>
      <c r="C2720" s="367" t="s">
        <v>231</v>
      </c>
      <c r="D2720" s="367" t="s">
        <v>17613</v>
      </c>
      <c r="E2720" s="369">
        <v>42269</v>
      </c>
    </row>
    <row r="2721" spans="1:5" ht="409.5" x14ac:dyDescent="0.2">
      <c r="A2721" s="367" t="s">
        <v>23057</v>
      </c>
      <c r="B2721" s="368" t="s">
        <v>23058</v>
      </c>
      <c r="C2721" s="367" t="s">
        <v>231</v>
      </c>
      <c r="D2721" s="367" t="s">
        <v>17613</v>
      </c>
      <c r="E2721" s="369">
        <v>53326.5</v>
      </c>
    </row>
    <row r="2722" spans="1:5" ht="153" x14ac:dyDescent="0.2">
      <c r="A2722" s="367" t="s">
        <v>23059</v>
      </c>
      <c r="B2722" s="368" t="s">
        <v>23060</v>
      </c>
      <c r="C2722" s="367" t="s">
        <v>231</v>
      </c>
      <c r="D2722" s="367" t="s">
        <v>17613</v>
      </c>
      <c r="E2722" s="369">
        <v>72003</v>
      </c>
    </row>
    <row r="2723" spans="1:5" ht="153" x14ac:dyDescent="0.2">
      <c r="A2723" s="367" t="s">
        <v>23061</v>
      </c>
      <c r="B2723" s="368" t="s">
        <v>23062</v>
      </c>
      <c r="C2723" s="367" t="s">
        <v>231</v>
      </c>
      <c r="D2723" s="367" t="s">
        <v>17613</v>
      </c>
      <c r="E2723" s="369">
        <v>90841.21</v>
      </c>
    </row>
    <row r="2724" spans="1:5" ht="153" x14ac:dyDescent="0.2">
      <c r="A2724" s="367" t="s">
        <v>23063</v>
      </c>
      <c r="B2724" s="368" t="s">
        <v>23064</v>
      </c>
      <c r="C2724" s="367" t="s">
        <v>231</v>
      </c>
      <c r="D2724" s="367" t="s">
        <v>17613</v>
      </c>
      <c r="E2724" s="369">
        <v>124085</v>
      </c>
    </row>
    <row r="2725" spans="1:5" ht="153" x14ac:dyDescent="0.2">
      <c r="A2725" s="367" t="s">
        <v>23065</v>
      </c>
      <c r="B2725" s="368" t="s">
        <v>23066</v>
      </c>
      <c r="C2725" s="367" t="s">
        <v>231</v>
      </c>
      <c r="D2725" s="367" t="s">
        <v>17613</v>
      </c>
      <c r="E2725" s="369">
        <v>204676.91</v>
      </c>
    </row>
    <row r="2726" spans="1:5" ht="153" x14ac:dyDescent="0.2">
      <c r="A2726" s="367" t="s">
        <v>23067</v>
      </c>
      <c r="B2726" s="368" t="s">
        <v>23068</v>
      </c>
      <c r="C2726" s="367" t="s">
        <v>231</v>
      </c>
      <c r="D2726" s="367" t="s">
        <v>17613</v>
      </c>
      <c r="E2726" s="369">
        <v>263262.45</v>
      </c>
    </row>
    <row r="2727" spans="1:5" ht="162" x14ac:dyDescent="0.2">
      <c r="A2727" s="367" t="s">
        <v>23069</v>
      </c>
      <c r="B2727" s="368" t="s">
        <v>23070</v>
      </c>
      <c r="C2727" s="367" t="s">
        <v>231</v>
      </c>
      <c r="D2727" s="367" t="s">
        <v>17613</v>
      </c>
      <c r="E2727" s="369">
        <v>42354</v>
      </c>
    </row>
    <row r="2728" spans="1:5" ht="162" x14ac:dyDescent="0.2">
      <c r="A2728" s="367" t="s">
        <v>23071</v>
      </c>
      <c r="B2728" s="368" t="s">
        <v>23072</v>
      </c>
      <c r="C2728" s="367" t="s">
        <v>231</v>
      </c>
      <c r="D2728" s="367" t="s">
        <v>17613</v>
      </c>
      <c r="E2728" s="369">
        <v>59471</v>
      </c>
    </row>
    <row r="2729" spans="1:5" ht="162" x14ac:dyDescent="0.2">
      <c r="A2729" s="367" t="s">
        <v>23073</v>
      </c>
      <c r="B2729" s="368" t="s">
        <v>23074</v>
      </c>
      <c r="C2729" s="367" t="s">
        <v>231</v>
      </c>
      <c r="D2729" s="367" t="s">
        <v>17613</v>
      </c>
      <c r="E2729" s="369">
        <v>79703.5</v>
      </c>
    </row>
    <row r="2730" spans="1:5" ht="162" x14ac:dyDescent="0.2">
      <c r="A2730" s="367" t="s">
        <v>23075</v>
      </c>
      <c r="B2730" s="368" t="s">
        <v>23076</v>
      </c>
      <c r="C2730" s="367" t="s">
        <v>231</v>
      </c>
      <c r="D2730" s="367" t="s">
        <v>17613</v>
      </c>
      <c r="E2730" s="369">
        <v>100561</v>
      </c>
    </row>
    <row r="2731" spans="1:5" ht="162" x14ac:dyDescent="0.2">
      <c r="A2731" s="367" t="s">
        <v>23077</v>
      </c>
      <c r="B2731" s="368" t="s">
        <v>23078</v>
      </c>
      <c r="C2731" s="367" t="s">
        <v>231</v>
      </c>
      <c r="D2731" s="367" t="s">
        <v>17613</v>
      </c>
      <c r="E2731" s="369">
        <v>139877.88</v>
      </c>
    </row>
    <row r="2732" spans="1:5" ht="54" x14ac:dyDescent="0.2">
      <c r="A2732" s="367" t="s">
        <v>23079</v>
      </c>
      <c r="B2732" s="368" t="s">
        <v>23080</v>
      </c>
      <c r="C2732" s="367" t="s">
        <v>231</v>
      </c>
      <c r="D2732" s="367" t="s">
        <v>17613</v>
      </c>
      <c r="E2732" s="369">
        <v>72.900000000000006</v>
      </c>
    </row>
    <row r="2733" spans="1:5" ht="99" x14ac:dyDescent="0.2">
      <c r="A2733" s="367" t="s">
        <v>23081</v>
      </c>
      <c r="B2733" s="368" t="s">
        <v>23082</v>
      </c>
      <c r="C2733" s="367" t="s">
        <v>231</v>
      </c>
      <c r="D2733" s="367" t="s">
        <v>17613</v>
      </c>
      <c r="E2733" s="369">
        <v>300</v>
      </c>
    </row>
    <row r="2734" spans="1:5" ht="63" x14ac:dyDescent="0.2">
      <c r="A2734" s="367" t="s">
        <v>23083</v>
      </c>
      <c r="B2734" s="368" t="s">
        <v>23084</v>
      </c>
      <c r="C2734" s="367" t="s">
        <v>231</v>
      </c>
      <c r="D2734" s="367" t="s">
        <v>17613</v>
      </c>
      <c r="E2734" s="369">
        <v>240</v>
      </c>
    </row>
    <row r="2735" spans="1:5" ht="45" x14ac:dyDescent="0.2">
      <c r="A2735" s="367" t="s">
        <v>23085</v>
      </c>
      <c r="B2735" s="368" t="s">
        <v>23086</v>
      </c>
      <c r="C2735" s="367" t="s">
        <v>265</v>
      </c>
      <c r="D2735" s="367" t="s">
        <v>17613</v>
      </c>
      <c r="E2735" s="369">
        <v>10.33</v>
      </c>
    </row>
    <row r="2736" spans="1:5" ht="63" x14ac:dyDescent="0.2">
      <c r="A2736" s="367" t="s">
        <v>23087</v>
      </c>
      <c r="B2736" s="368" t="s">
        <v>23088</v>
      </c>
      <c r="C2736" s="367" t="s">
        <v>1789</v>
      </c>
      <c r="D2736" s="367" t="s">
        <v>17613</v>
      </c>
      <c r="E2736" s="369">
        <v>5</v>
      </c>
    </row>
    <row r="2737" spans="1:5" ht="63" x14ac:dyDescent="0.2">
      <c r="A2737" s="367" t="s">
        <v>23089</v>
      </c>
      <c r="B2737" s="368" t="s">
        <v>23090</v>
      </c>
      <c r="C2737" s="367" t="s">
        <v>1789</v>
      </c>
      <c r="D2737" s="367" t="s">
        <v>17613</v>
      </c>
      <c r="E2737" s="369">
        <v>5</v>
      </c>
    </row>
    <row r="2738" spans="1:5" ht="18" x14ac:dyDescent="0.2">
      <c r="A2738" s="367" t="s">
        <v>23091</v>
      </c>
      <c r="B2738" s="368" t="s">
        <v>23092</v>
      </c>
      <c r="C2738" s="367" t="s">
        <v>231</v>
      </c>
      <c r="D2738" s="367" t="s">
        <v>17613</v>
      </c>
      <c r="E2738" s="369">
        <v>7.38</v>
      </c>
    </row>
    <row r="2739" spans="1:5" ht="18" x14ac:dyDescent="0.2">
      <c r="A2739" s="367" t="s">
        <v>23093</v>
      </c>
      <c r="B2739" s="368" t="s">
        <v>23094</v>
      </c>
      <c r="C2739" s="367" t="s">
        <v>265</v>
      </c>
      <c r="D2739" s="367" t="s">
        <v>17613</v>
      </c>
      <c r="E2739" s="369">
        <v>67.569999999999993</v>
      </c>
    </row>
    <row r="2740" spans="1:5" ht="36" x14ac:dyDescent="0.2">
      <c r="A2740" s="367" t="s">
        <v>23095</v>
      </c>
      <c r="B2740" s="368" t="s">
        <v>23096</v>
      </c>
      <c r="C2740" s="367" t="s">
        <v>231</v>
      </c>
      <c r="D2740" s="367" t="s">
        <v>17613</v>
      </c>
      <c r="E2740" s="369">
        <v>287.22000000000003</v>
      </c>
    </row>
    <row r="2741" spans="1:5" ht="108" x14ac:dyDescent="0.2">
      <c r="A2741" s="367" t="s">
        <v>23097</v>
      </c>
      <c r="B2741" s="368" t="s">
        <v>23098</v>
      </c>
      <c r="C2741" s="367" t="s">
        <v>265</v>
      </c>
      <c r="D2741" s="367" t="s">
        <v>17613</v>
      </c>
      <c r="E2741" s="369">
        <v>21.29</v>
      </c>
    </row>
    <row r="2742" spans="1:5" ht="108" x14ac:dyDescent="0.2">
      <c r="A2742" s="367" t="s">
        <v>23099</v>
      </c>
      <c r="B2742" s="368" t="s">
        <v>23100</v>
      </c>
      <c r="C2742" s="367" t="s">
        <v>265</v>
      </c>
      <c r="D2742" s="367" t="s">
        <v>17613</v>
      </c>
      <c r="E2742" s="369">
        <v>25.6</v>
      </c>
    </row>
    <row r="2743" spans="1:5" ht="108" x14ac:dyDescent="0.2">
      <c r="A2743" s="367" t="s">
        <v>23101</v>
      </c>
      <c r="B2743" s="368" t="s">
        <v>23102</v>
      </c>
      <c r="C2743" s="367" t="s">
        <v>265</v>
      </c>
      <c r="D2743" s="367" t="s">
        <v>17613</v>
      </c>
      <c r="E2743" s="369">
        <v>37.46</v>
      </c>
    </row>
    <row r="2744" spans="1:5" ht="117" x14ac:dyDescent="0.2">
      <c r="A2744" s="367" t="s">
        <v>23103</v>
      </c>
      <c r="B2744" s="368" t="s">
        <v>23104</v>
      </c>
      <c r="C2744" s="367" t="s">
        <v>265</v>
      </c>
      <c r="D2744" s="367" t="s">
        <v>17613</v>
      </c>
      <c r="E2744" s="369">
        <v>46.92</v>
      </c>
    </row>
    <row r="2745" spans="1:5" ht="117" x14ac:dyDescent="0.2">
      <c r="A2745" s="367" t="s">
        <v>23105</v>
      </c>
      <c r="B2745" s="368" t="s">
        <v>23106</v>
      </c>
      <c r="C2745" s="367" t="s">
        <v>265</v>
      </c>
      <c r="D2745" s="367" t="s">
        <v>17613</v>
      </c>
      <c r="E2745" s="369">
        <v>46.99</v>
      </c>
    </row>
    <row r="2746" spans="1:5" ht="108" x14ac:dyDescent="0.2">
      <c r="A2746" s="367" t="s">
        <v>23107</v>
      </c>
      <c r="B2746" s="368" t="s">
        <v>23108</v>
      </c>
      <c r="C2746" s="367" t="s">
        <v>265</v>
      </c>
      <c r="D2746" s="367" t="s">
        <v>17613</v>
      </c>
      <c r="E2746" s="369">
        <v>66.2</v>
      </c>
    </row>
    <row r="2747" spans="1:5" ht="117" x14ac:dyDescent="0.2">
      <c r="A2747" s="367" t="s">
        <v>23109</v>
      </c>
      <c r="B2747" s="368" t="s">
        <v>23110</v>
      </c>
      <c r="C2747" s="367" t="s">
        <v>265</v>
      </c>
      <c r="D2747" s="367" t="s">
        <v>17613</v>
      </c>
      <c r="E2747" s="369">
        <v>84.8</v>
      </c>
    </row>
    <row r="2748" spans="1:5" ht="108" x14ac:dyDescent="0.2">
      <c r="A2748" s="367" t="s">
        <v>23111</v>
      </c>
      <c r="B2748" s="368" t="s">
        <v>23112</v>
      </c>
      <c r="C2748" s="367" t="s">
        <v>265</v>
      </c>
      <c r="D2748" s="367" t="s">
        <v>17613</v>
      </c>
      <c r="E2748" s="369">
        <v>99.78</v>
      </c>
    </row>
    <row r="2749" spans="1:5" ht="108" x14ac:dyDescent="0.2">
      <c r="A2749" s="367" t="s">
        <v>23113</v>
      </c>
      <c r="B2749" s="368" t="s">
        <v>23114</v>
      </c>
      <c r="C2749" s="367" t="s">
        <v>265</v>
      </c>
      <c r="D2749" s="367" t="s">
        <v>17613</v>
      </c>
      <c r="E2749" s="369">
        <v>152.79</v>
      </c>
    </row>
    <row r="2750" spans="1:5" ht="108" x14ac:dyDescent="0.2">
      <c r="A2750" s="367" t="s">
        <v>23115</v>
      </c>
      <c r="B2750" s="368" t="s">
        <v>23116</v>
      </c>
      <c r="C2750" s="367" t="s">
        <v>265</v>
      </c>
      <c r="D2750" s="367" t="s">
        <v>17613</v>
      </c>
      <c r="E2750" s="369">
        <v>610.28</v>
      </c>
    </row>
    <row r="2751" spans="1:5" ht="117" x14ac:dyDescent="0.2">
      <c r="A2751" s="367" t="s">
        <v>23117</v>
      </c>
      <c r="B2751" s="368" t="s">
        <v>23118</v>
      </c>
      <c r="C2751" s="367" t="s">
        <v>265</v>
      </c>
      <c r="D2751" s="367" t="s">
        <v>17613</v>
      </c>
      <c r="E2751" s="369">
        <v>46.99</v>
      </c>
    </row>
    <row r="2752" spans="1:5" ht="108" x14ac:dyDescent="0.2">
      <c r="A2752" s="367" t="s">
        <v>23119</v>
      </c>
      <c r="B2752" s="368" t="s">
        <v>23120</v>
      </c>
      <c r="C2752" s="367" t="s">
        <v>265</v>
      </c>
      <c r="D2752" s="367" t="s">
        <v>17613</v>
      </c>
      <c r="E2752" s="369">
        <v>66.2</v>
      </c>
    </row>
    <row r="2753" spans="1:5" ht="117" x14ac:dyDescent="0.2">
      <c r="A2753" s="367" t="s">
        <v>23121</v>
      </c>
      <c r="B2753" s="368" t="s">
        <v>23122</v>
      </c>
      <c r="C2753" s="367" t="s">
        <v>265</v>
      </c>
      <c r="D2753" s="367" t="s">
        <v>17613</v>
      </c>
      <c r="E2753" s="369">
        <v>84.8</v>
      </c>
    </row>
    <row r="2754" spans="1:5" ht="108" x14ac:dyDescent="0.2">
      <c r="A2754" s="367" t="s">
        <v>23123</v>
      </c>
      <c r="B2754" s="368" t="s">
        <v>23124</v>
      </c>
      <c r="C2754" s="367" t="s">
        <v>265</v>
      </c>
      <c r="D2754" s="367" t="s">
        <v>17613</v>
      </c>
      <c r="E2754" s="369">
        <v>99.78</v>
      </c>
    </row>
    <row r="2755" spans="1:5" ht="108" x14ac:dyDescent="0.2">
      <c r="A2755" s="367" t="s">
        <v>23125</v>
      </c>
      <c r="B2755" s="368" t="s">
        <v>23126</v>
      </c>
      <c r="C2755" s="367" t="s">
        <v>265</v>
      </c>
      <c r="D2755" s="367" t="s">
        <v>17613</v>
      </c>
      <c r="E2755" s="369">
        <v>152.79</v>
      </c>
    </row>
    <row r="2756" spans="1:5" ht="126" x14ac:dyDescent="0.2">
      <c r="A2756" s="367" t="s">
        <v>23127</v>
      </c>
      <c r="B2756" s="368" t="s">
        <v>23128</v>
      </c>
      <c r="C2756" s="367" t="s">
        <v>265</v>
      </c>
      <c r="D2756" s="367" t="s">
        <v>17613</v>
      </c>
      <c r="E2756" s="369">
        <v>36.26</v>
      </c>
    </row>
    <row r="2757" spans="1:5" ht="135" x14ac:dyDescent="0.2">
      <c r="A2757" s="367" t="s">
        <v>23129</v>
      </c>
      <c r="B2757" s="368" t="s">
        <v>23130</v>
      </c>
      <c r="C2757" s="367" t="s">
        <v>265</v>
      </c>
      <c r="D2757" s="367" t="s">
        <v>17613</v>
      </c>
      <c r="E2757" s="369">
        <v>75.95</v>
      </c>
    </row>
    <row r="2758" spans="1:5" ht="45" x14ac:dyDescent="0.2">
      <c r="A2758" s="367" t="s">
        <v>23131</v>
      </c>
      <c r="B2758" s="368" t="s">
        <v>23132</v>
      </c>
      <c r="C2758" s="367" t="s">
        <v>265</v>
      </c>
      <c r="D2758" s="367" t="s">
        <v>17613</v>
      </c>
      <c r="E2758" s="369">
        <v>148.1</v>
      </c>
    </row>
    <row r="2759" spans="1:5" ht="81" x14ac:dyDescent="0.2">
      <c r="A2759" s="367" t="s">
        <v>23133</v>
      </c>
      <c r="B2759" s="368" t="s">
        <v>23134</v>
      </c>
      <c r="C2759" s="367" t="s">
        <v>231</v>
      </c>
      <c r="D2759" s="367" t="s">
        <v>17613</v>
      </c>
      <c r="E2759" s="369">
        <v>29.25</v>
      </c>
    </row>
    <row r="2760" spans="1:5" ht="45" x14ac:dyDescent="0.2">
      <c r="A2760" s="367" t="s">
        <v>23135</v>
      </c>
      <c r="B2760" s="368" t="s">
        <v>23136</v>
      </c>
      <c r="C2760" s="367" t="s">
        <v>265</v>
      </c>
      <c r="D2760" s="367" t="s">
        <v>17613</v>
      </c>
      <c r="E2760" s="369">
        <v>82.62</v>
      </c>
    </row>
    <row r="2761" spans="1:5" ht="81" x14ac:dyDescent="0.2">
      <c r="A2761" s="367" t="s">
        <v>23137</v>
      </c>
      <c r="B2761" s="368" t="s">
        <v>23138</v>
      </c>
      <c r="C2761" s="367" t="s">
        <v>265</v>
      </c>
      <c r="D2761" s="367" t="s">
        <v>17613</v>
      </c>
      <c r="E2761" s="369">
        <v>54.51</v>
      </c>
    </row>
    <row r="2762" spans="1:5" ht="81" x14ac:dyDescent="0.2">
      <c r="A2762" s="367" t="s">
        <v>23139</v>
      </c>
      <c r="B2762" s="368" t="s">
        <v>23140</v>
      </c>
      <c r="C2762" s="367" t="s">
        <v>265</v>
      </c>
      <c r="D2762" s="367" t="s">
        <v>17613</v>
      </c>
      <c r="E2762" s="369">
        <v>82.96</v>
      </c>
    </row>
    <row r="2763" spans="1:5" ht="81" x14ac:dyDescent="0.2">
      <c r="A2763" s="367" t="s">
        <v>23141</v>
      </c>
      <c r="B2763" s="368" t="s">
        <v>23142</v>
      </c>
      <c r="C2763" s="367" t="s">
        <v>265</v>
      </c>
      <c r="D2763" s="367" t="s">
        <v>17613</v>
      </c>
      <c r="E2763" s="369">
        <v>123.87</v>
      </c>
    </row>
    <row r="2764" spans="1:5" ht="81" x14ac:dyDescent="0.2">
      <c r="A2764" s="367" t="s">
        <v>23143</v>
      </c>
      <c r="B2764" s="368" t="s">
        <v>23144</v>
      </c>
      <c r="C2764" s="367" t="s">
        <v>265</v>
      </c>
      <c r="D2764" s="367" t="s">
        <v>17613</v>
      </c>
      <c r="E2764" s="369">
        <v>246.83</v>
      </c>
    </row>
    <row r="2765" spans="1:5" ht="108" x14ac:dyDescent="0.2">
      <c r="A2765" s="367" t="s">
        <v>23145</v>
      </c>
      <c r="B2765" s="368" t="s">
        <v>23146</v>
      </c>
      <c r="C2765" s="367" t="s">
        <v>265</v>
      </c>
      <c r="D2765" s="367" t="s">
        <v>17613</v>
      </c>
      <c r="E2765" s="369">
        <v>176.28</v>
      </c>
    </row>
    <row r="2766" spans="1:5" ht="108" x14ac:dyDescent="0.2">
      <c r="A2766" s="367" t="s">
        <v>23147</v>
      </c>
      <c r="B2766" s="368" t="s">
        <v>23148</v>
      </c>
      <c r="C2766" s="367" t="s">
        <v>265</v>
      </c>
      <c r="D2766" s="367" t="s">
        <v>17613</v>
      </c>
      <c r="E2766" s="369">
        <v>312</v>
      </c>
    </row>
    <row r="2767" spans="1:5" ht="108" x14ac:dyDescent="0.2">
      <c r="A2767" s="367" t="s">
        <v>23149</v>
      </c>
      <c r="B2767" s="368" t="s">
        <v>23150</v>
      </c>
      <c r="C2767" s="367" t="s">
        <v>265</v>
      </c>
      <c r="D2767" s="367" t="s">
        <v>17613</v>
      </c>
      <c r="E2767" s="369">
        <v>378</v>
      </c>
    </row>
    <row r="2768" spans="1:5" ht="108" x14ac:dyDescent="0.2">
      <c r="A2768" s="367" t="s">
        <v>23151</v>
      </c>
      <c r="B2768" s="368" t="s">
        <v>23152</v>
      </c>
      <c r="C2768" s="367" t="s">
        <v>265</v>
      </c>
      <c r="D2768" s="367" t="s">
        <v>17613</v>
      </c>
      <c r="E2768" s="369">
        <v>536.5</v>
      </c>
    </row>
    <row r="2769" spans="1:5" ht="108" x14ac:dyDescent="0.2">
      <c r="A2769" s="367" t="s">
        <v>23153</v>
      </c>
      <c r="B2769" s="368" t="s">
        <v>23154</v>
      </c>
      <c r="C2769" s="367" t="s">
        <v>265</v>
      </c>
      <c r="D2769" s="367" t="s">
        <v>17613</v>
      </c>
      <c r="E2769" s="369">
        <v>668</v>
      </c>
    </row>
    <row r="2770" spans="1:5" ht="108" x14ac:dyDescent="0.2">
      <c r="A2770" s="367" t="s">
        <v>23155</v>
      </c>
      <c r="B2770" s="368" t="s">
        <v>23156</v>
      </c>
      <c r="C2770" s="367" t="s">
        <v>265</v>
      </c>
      <c r="D2770" s="367" t="s">
        <v>17613</v>
      </c>
      <c r="E2770" s="369">
        <v>1011.23</v>
      </c>
    </row>
    <row r="2771" spans="1:5" ht="153" x14ac:dyDescent="0.2">
      <c r="A2771" s="367" t="s">
        <v>23157</v>
      </c>
      <c r="B2771" s="368" t="s">
        <v>23158</v>
      </c>
      <c r="C2771" s="367" t="s">
        <v>265</v>
      </c>
      <c r="D2771" s="367" t="s">
        <v>17613</v>
      </c>
      <c r="E2771" s="369">
        <v>138</v>
      </c>
    </row>
    <row r="2772" spans="1:5" ht="153" x14ac:dyDescent="0.2">
      <c r="A2772" s="367" t="s">
        <v>23159</v>
      </c>
      <c r="B2772" s="368" t="s">
        <v>23160</v>
      </c>
      <c r="C2772" s="367" t="s">
        <v>265</v>
      </c>
      <c r="D2772" s="367" t="s">
        <v>17613</v>
      </c>
      <c r="E2772" s="369">
        <v>227</v>
      </c>
    </row>
    <row r="2773" spans="1:5" ht="153" x14ac:dyDescent="0.2">
      <c r="A2773" s="367" t="s">
        <v>23161</v>
      </c>
      <c r="B2773" s="368" t="s">
        <v>23162</v>
      </c>
      <c r="C2773" s="367" t="s">
        <v>265</v>
      </c>
      <c r="D2773" s="367" t="s">
        <v>17613</v>
      </c>
      <c r="E2773" s="369">
        <v>269.5</v>
      </c>
    </row>
    <row r="2774" spans="1:5" ht="153" x14ac:dyDescent="0.2">
      <c r="A2774" s="367" t="s">
        <v>23163</v>
      </c>
      <c r="B2774" s="368" t="s">
        <v>23164</v>
      </c>
      <c r="C2774" s="367" t="s">
        <v>265</v>
      </c>
      <c r="D2774" s="367" t="s">
        <v>17613</v>
      </c>
      <c r="E2774" s="369">
        <v>282</v>
      </c>
    </row>
    <row r="2775" spans="1:5" ht="153" x14ac:dyDescent="0.2">
      <c r="A2775" s="367" t="s">
        <v>23165</v>
      </c>
      <c r="B2775" s="368" t="s">
        <v>23166</v>
      </c>
      <c r="C2775" s="367" t="s">
        <v>265</v>
      </c>
      <c r="D2775" s="367" t="s">
        <v>17613</v>
      </c>
      <c r="E2775" s="369">
        <v>438</v>
      </c>
    </row>
    <row r="2776" spans="1:5" ht="153" x14ac:dyDescent="0.2">
      <c r="A2776" s="367" t="s">
        <v>23167</v>
      </c>
      <c r="B2776" s="368" t="s">
        <v>23168</v>
      </c>
      <c r="C2776" s="367" t="s">
        <v>265</v>
      </c>
      <c r="D2776" s="367" t="s">
        <v>17613</v>
      </c>
      <c r="E2776" s="369">
        <v>556</v>
      </c>
    </row>
    <row r="2777" spans="1:5" ht="153" x14ac:dyDescent="0.2">
      <c r="A2777" s="367" t="s">
        <v>23169</v>
      </c>
      <c r="B2777" s="368" t="s">
        <v>23170</v>
      </c>
      <c r="C2777" s="367" t="s">
        <v>265</v>
      </c>
      <c r="D2777" s="367" t="s">
        <v>17613</v>
      </c>
      <c r="E2777" s="369">
        <v>731</v>
      </c>
    </row>
    <row r="2778" spans="1:5" ht="153" x14ac:dyDescent="0.2">
      <c r="A2778" s="367" t="s">
        <v>23171</v>
      </c>
      <c r="B2778" s="368" t="s">
        <v>23172</v>
      </c>
      <c r="C2778" s="367" t="s">
        <v>265</v>
      </c>
      <c r="D2778" s="367" t="s">
        <v>17613</v>
      </c>
      <c r="E2778" s="369">
        <v>850</v>
      </c>
    </row>
    <row r="2779" spans="1:5" ht="153" x14ac:dyDescent="0.2">
      <c r="A2779" s="367" t="s">
        <v>23173</v>
      </c>
      <c r="B2779" s="368" t="s">
        <v>23174</v>
      </c>
      <c r="C2779" s="367" t="s">
        <v>265</v>
      </c>
      <c r="D2779" s="367" t="s">
        <v>17613</v>
      </c>
      <c r="E2779" s="369">
        <v>916</v>
      </c>
    </row>
    <row r="2780" spans="1:5" ht="153" x14ac:dyDescent="0.2">
      <c r="A2780" s="367" t="s">
        <v>23175</v>
      </c>
      <c r="B2780" s="368" t="s">
        <v>23176</v>
      </c>
      <c r="C2780" s="367" t="s">
        <v>265</v>
      </c>
      <c r="D2780" s="367" t="s">
        <v>17613</v>
      </c>
      <c r="E2780" s="369">
        <v>1090</v>
      </c>
    </row>
    <row r="2781" spans="1:5" ht="153" x14ac:dyDescent="0.2">
      <c r="A2781" s="367" t="s">
        <v>23177</v>
      </c>
      <c r="B2781" s="368" t="s">
        <v>23178</v>
      </c>
      <c r="C2781" s="367" t="s">
        <v>265</v>
      </c>
      <c r="D2781" s="367" t="s">
        <v>17613</v>
      </c>
      <c r="E2781" s="369">
        <v>3782</v>
      </c>
    </row>
    <row r="2782" spans="1:5" ht="153" x14ac:dyDescent="0.2">
      <c r="A2782" s="367" t="s">
        <v>23179</v>
      </c>
      <c r="B2782" s="368" t="s">
        <v>23180</v>
      </c>
      <c r="C2782" s="367" t="s">
        <v>265</v>
      </c>
      <c r="D2782" s="367" t="s">
        <v>17613</v>
      </c>
      <c r="E2782" s="369">
        <v>269.94</v>
      </c>
    </row>
    <row r="2783" spans="1:5" ht="153" x14ac:dyDescent="0.2">
      <c r="A2783" s="367" t="s">
        <v>23181</v>
      </c>
      <c r="B2783" s="368" t="s">
        <v>23182</v>
      </c>
      <c r="C2783" s="367" t="s">
        <v>265</v>
      </c>
      <c r="D2783" s="367" t="s">
        <v>17613</v>
      </c>
      <c r="E2783" s="369">
        <v>274.5</v>
      </c>
    </row>
    <row r="2784" spans="1:5" ht="153" x14ac:dyDescent="0.2">
      <c r="A2784" s="367" t="s">
        <v>23183</v>
      </c>
      <c r="B2784" s="368" t="s">
        <v>23184</v>
      </c>
      <c r="C2784" s="367" t="s">
        <v>265</v>
      </c>
      <c r="D2784" s="367" t="s">
        <v>17613</v>
      </c>
      <c r="E2784" s="369">
        <v>312.5</v>
      </c>
    </row>
    <row r="2785" spans="1:5" ht="63" x14ac:dyDescent="0.2">
      <c r="A2785" s="367" t="s">
        <v>23185</v>
      </c>
      <c r="B2785" s="368" t="s">
        <v>23186</v>
      </c>
      <c r="C2785" s="367" t="s">
        <v>265</v>
      </c>
      <c r="D2785" s="367" t="s">
        <v>17613</v>
      </c>
      <c r="E2785" s="369">
        <v>410</v>
      </c>
    </row>
    <row r="2786" spans="1:5" ht="63" x14ac:dyDescent="0.2">
      <c r="A2786" s="367" t="s">
        <v>23187</v>
      </c>
      <c r="B2786" s="368" t="s">
        <v>23188</v>
      </c>
      <c r="C2786" s="367" t="s">
        <v>265</v>
      </c>
      <c r="D2786" s="367" t="s">
        <v>17613</v>
      </c>
      <c r="E2786" s="369">
        <v>410</v>
      </c>
    </row>
    <row r="2787" spans="1:5" ht="72" x14ac:dyDescent="0.2">
      <c r="A2787" s="367" t="s">
        <v>23189</v>
      </c>
      <c r="B2787" s="368" t="s">
        <v>23190</v>
      </c>
      <c r="C2787" s="367" t="s">
        <v>265</v>
      </c>
      <c r="D2787" s="367" t="s">
        <v>17613</v>
      </c>
      <c r="E2787" s="369">
        <v>513.20000000000005</v>
      </c>
    </row>
    <row r="2788" spans="1:5" ht="153" x14ac:dyDescent="0.2">
      <c r="A2788" s="367" t="s">
        <v>23191</v>
      </c>
      <c r="B2788" s="368" t="s">
        <v>23192</v>
      </c>
      <c r="C2788" s="367" t="s">
        <v>265</v>
      </c>
      <c r="D2788" s="367" t="s">
        <v>17613</v>
      </c>
      <c r="E2788" s="369">
        <v>738</v>
      </c>
    </row>
    <row r="2789" spans="1:5" ht="63" x14ac:dyDescent="0.2">
      <c r="A2789" s="367" t="s">
        <v>23193</v>
      </c>
      <c r="B2789" s="368" t="s">
        <v>23194</v>
      </c>
      <c r="C2789" s="367" t="s">
        <v>265</v>
      </c>
      <c r="D2789" s="367" t="s">
        <v>17613</v>
      </c>
      <c r="E2789" s="369">
        <v>876.98</v>
      </c>
    </row>
    <row r="2790" spans="1:5" ht="63" x14ac:dyDescent="0.2">
      <c r="A2790" s="367" t="s">
        <v>23195</v>
      </c>
      <c r="B2790" s="368" t="s">
        <v>23196</v>
      </c>
      <c r="C2790" s="367" t="s">
        <v>265</v>
      </c>
      <c r="D2790" s="367" t="s">
        <v>17613</v>
      </c>
      <c r="E2790" s="369">
        <v>1212.5</v>
      </c>
    </row>
    <row r="2791" spans="1:5" ht="63" x14ac:dyDescent="0.2">
      <c r="A2791" s="367" t="s">
        <v>23197</v>
      </c>
      <c r="B2791" s="368" t="s">
        <v>23198</v>
      </c>
      <c r="C2791" s="367" t="s">
        <v>265</v>
      </c>
      <c r="D2791" s="367" t="s">
        <v>17613</v>
      </c>
      <c r="E2791" s="369">
        <v>2675.55</v>
      </c>
    </row>
    <row r="2792" spans="1:5" ht="153" x14ac:dyDescent="0.2">
      <c r="A2792" s="367" t="s">
        <v>23199</v>
      </c>
      <c r="B2792" s="368" t="s">
        <v>23200</v>
      </c>
      <c r="C2792" s="367" t="s">
        <v>265</v>
      </c>
      <c r="D2792" s="367" t="s">
        <v>17613</v>
      </c>
      <c r="E2792" s="369">
        <v>67.900000000000006</v>
      </c>
    </row>
    <row r="2793" spans="1:5" ht="153" x14ac:dyDescent="0.2">
      <c r="A2793" s="367" t="s">
        <v>23201</v>
      </c>
      <c r="B2793" s="368" t="s">
        <v>23202</v>
      </c>
      <c r="C2793" s="367" t="s">
        <v>265</v>
      </c>
      <c r="D2793" s="367" t="s">
        <v>17613</v>
      </c>
      <c r="E2793" s="369">
        <v>108</v>
      </c>
    </row>
    <row r="2794" spans="1:5" ht="153" x14ac:dyDescent="0.2">
      <c r="A2794" s="367" t="s">
        <v>23203</v>
      </c>
      <c r="B2794" s="368" t="s">
        <v>23204</v>
      </c>
      <c r="C2794" s="367" t="s">
        <v>265</v>
      </c>
      <c r="D2794" s="367" t="s">
        <v>17613</v>
      </c>
      <c r="E2794" s="369">
        <v>116</v>
      </c>
    </row>
    <row r="2795" spans="1:5" ht="153" x14ac:dyDescent="0.2">
      <c r="A2795" s="367" t="s">
        <v>23205</v>
      </c>
      <c r="B2795" s="368" t="s">
        <v>23206</v>
      </c>
      <c r="C2795" s="367" t="s">
        <v>265</v>
      </c>
      <c r="D2795" s="367" t="s">
        <v>17613</v>
      </c>
      <c r="E2795" s="369">
        <v>160</v>
      </c>
    </row>
    <row r="2796" spans="1:5" ht="153" x14ac:dyDescent="0.2">
      <c r="A2796" s="367" t="s">
        <v>23207</v>
      </c>
      <c r="B2796" s="368" t="s">
        <v>23208</v>
      </c>
      <c r="C2796" s="367" t="s">
        <v>265</v>
      </c>
      <c r="D2796" s="367" t="s">
        <v>17613</v>
      </c>
      <c r="E2796" s="369">
        <v>286</v>
      </c>
    </row>
    <row r="2797" spans="1:5" ht="81" x14ac:dyDescent="0.2">
      <c r="A2797" s="367" t="s">
        <v>23209</v>
      </c>
      <c r="B2797" s="368" t="s">
        <v>23210</v>
      </c>
      <c r="C2797" s="367" t="s">
        <v>265</v>
      </c>
      <c r="D2797" s="367" t="s">
        <v>17613</v>
      </c>
      <c r="E2797" s="369">
        <v>16.3</v>
      </c>
    </row>
    <row r="2798" spans="1:5" ht="81" x14ac:dyDescent="0.2">
      <c r="A2798" s="367" t="s">
        <v>23211</v>
      </c>
      <c r="B2798" s="368" t="s">
        <v>23212</v>
      </c>
      <c r="C2798" s="367" t="s">
        <v>265</v>
      </c>
      <c r="D2798" s="367" t="s">
        <v>17613</v>
      </c>
      <c r="E2798" s="369">
        <v>61.5</v>
      </c>
    </row>
    <row r="2799" spans="1:5" ht="72" x14ac:dyDescent="0.2">
      <c r="A2799" s="367" t="s">
        <v>23213</v>
      </c>
      <c r="B2799" s="368" t="s">
        <v>23214</v>
      </c>
      <c r="C2799" s="367" t="s">
        <v>231</v>
      </c>
      <c r="D2799" s="367" t="s">
        <v>17613</v>
      </c>
      <c r="E2799" s="369">
        <v>14.94</v>
      </c>
    </row>
    <row r="2800" spans="1:5" ht="117" x14ac:dyDescent="0.2">
      <c r="A2800" s="367" t="s">
        <v>23215</v>
      </c>
      <c r="B2800" s="368" t="s">
        <v>23216</v>
      </c>
      <c r="C2800" s="367" t="s">
        <v>265</v>
      </c>
      <c r="D2800" s="367" t="s">
        <v>17613</v>
      </c>
      <c r="E2800" s="369">
        <v>767.87</v>
      </c>
    </row>
    <row r="2801" spans="1:5" ht="117" x14ac:dyDescent="0.2">
      <c r="A2801" s="367" t="s">
        <v>23217</v>
      </c>
      <c r="B2801" s="368" t="s">
        <v>23218</v>
      </c>
      <c r="C2801" s="367" t="s">
        <v>265</v>
      </c>
      <c r="D2801" s="367" t="s">
        <v>17613</v>
      </c>
      <c r="E2801" s="369">
        <v>840.44</v>
      </c>
    </row>
    <row r="2802" spans="1:5" ht="117" x14ac:dyDescent="0.2">
      <c r="A2802" s="367" t="s">
        <v>23219</v>
      </c>
      <c r="B2802" s="368" t="s">
        <v>23220</v>
      </c>
      <c r="C2802" s="367" t="s">
        <v>265</v>
      </c>
      <c r="D2802" s="367" t="s">
        <v>17613</v>
      </c>
      <c r="E2802" s="369">
        <v>1030.98</v>
      </c>
    </row>
    <row r="2803" spans="1:5" ht="117" x14ac:dyDescent="0.2">
      <c r="A2803" s="367" t="s">
        <v>23221</v>
      </c>
      <c r="B2803" s="368" t="s">
        <v>23222</v>
      </c>
      <c r="C2803" s="367" t="s">
        <v>265</v>
      </c>
      <c r="D2803" s="367" t="s">
        <v>17613</v>
      </c>
      <c r="E2803" s="369">
        <v>1264.2</v>
      </c>
    </row>
    <row r="2804" spans="1:5" ht="117" x14ac:dyDescent="0.2">
      <c r="A2804" s="367" t="s">
        <v>23223</v>
      </c>
      <c r="B2804" s="368" t="s">
        <v>23224</v>
      </c>
      <c r="C2804" s="367" t="s">
        <v>265</v>
      </c>
      <c r="D2804" s="367" t="s">
        <v>17613</v>
      </c>
      <c r="E2804" s="369">
        <v>1508.89</v>
      </c>
    </row>
    <row r="2805" spans="1:5" ht="117" x14ac:dyDescent="0.2">
      <c r="A2805" s="367" t="s">
        <v>23225</v>
      </c>
      <c r="B2805" s="368" t="s">
        <v>23226</v>
      </c>
      <c r="C2805" s="367" t="s">
        <v>265</v>
      </c>
      <c r="D2805" s="367" t="s">
        <v>17613</v>
      </c>
      <c r="E2805" s="369">
        <v>1905.93</v>
      </c>
    </row>
    <row r="2806" spans="1:5" ht="171" x14ac:dyDescent="0.2">
      <c r="A2806" s="367" t="s">
        <v>23227</v>
      </c>
      <c r="B2806" s="368" t="s">
        <v>23228</v>
      </c>
      <c r="C2806" s="367" t="s">
        <v>265</v>
      </c>
      <c r="D2806" s="367" t="s">
        <v>17613</v>
      </c>
      <c r="E2806" s="369">
        <v>308.7</v>
      </c>
    </row>
    <row r="2807" spans="1:5" ht="171" x14ac:dyDescent="0.2">
      <c r="A2807" s="367" t="s">
        <v>23229</v>
      </c>
      <c r="B2807" s="368" t="s">
        <v>23230</v>
      </c>
      <c r="C2807" s="367" t="s">
        <v>265</v>
      </c>
      <c r="D2807" s="367" t="s">
        <v>17613</v>
      </c>
      <c r="E2807" s="369">
        <v>471.11</v>
      </c>
    </row>
    <row r="2808" spans="1:5" ht="45" x14ac:dyDescent="0.2">
      <c r="A2808" s="367" t="s">
        <v>23231</v>
      </c>
      <c r="B2808" s="368" t="s">
        <v>23232</v>
      </c>
      <c r="C2808" s="367" t="s">
        <v>231</v>
      </c>
      <c r="D2808" s="367" t="s">
        <v>17613</v>
      </c>
      <c r="E2808" s="369">
        <v>47.5</v>
      </c>
    </row>
    <row r="2809" spans="1:5" ht="171" x14ac:dyDescent="0.2">
      <c r="A2809" s="367" t="s">
        <v>23233</v>
      </c>
      <c r="B2809" s="368" t="s">
        <v>23234</v>
      </c>
      <c r="C2809" s="367" t="s">
        <v>231</v>
      </c>
      <c r="D2809" s="367" t="s">
        <v>17613</v>
      </c>
      <c r="E2809" s="369">
        <v>210.06</v>
      </c>
    </row>
    <row r="2810" spans="1:5" ht="135" x14ac:dyDescent="0.2">
      <c r="A2810" s="367" t="s">
        <v>23235</v>
      </c>
      <c r="B2810" s="368" t="s">
        <v>23236</v>
      </c>
      <c r="C2810" s="367" t="s">
        <v>265</v>
      </c>
      <c r="D2810" s="367" t="s">
        <v>17613</v>
      </c>
      <c r="E2810" s="369">
        <v>42</v>
      </c>
    </row>
    <row r="2811" spans="1:5" ht="135" x14ac:dyDescent="0.2">
      <c r="A2811" s="367" t="s">
        <v>23237</v>
      </c>
      <c r="B2811" s="368" t="s">
        <v>23238</v>
      </c>
      <c r="C2811" s="367" t="s">
        <v>265</v>
      </c>
      <c r="D2811" s="367" t="s">
        <v>17613</v>
      </c>
      <c r="E2811" s="369">
        <v>102.28</v>
      </c>
    </row>
    <row r="2812" spans="1:5" ht="135" x14ac:dyDescent="0.2">
      <c r="A2812" s="367" t="s">
        <v>23239</v>
      </c>
      <c r="B2812" s="368" t="s">
        <v>23240</v>
      </c>
      <c r="C2812" s="367" t="s">
        <v>265</v>
      </c>
      <c r="D2812" s="367" t="s">
        <v>17613</v>
      </c>
      <c r="E2812" s="369">
        <v>174.16</v>
      </c>
    </row>
    <row r="2813" spans="1:5" ht="135" x14ac:dyDescent="0.2">
      <c r="A2813" s="367" t="s">
        <v>23241</v>
      </c>
      <c r="B2813" s="368" t="s">
        <v>23242</v>
      </c>
      <c r="C2813" s="367" t="s">
        <v>265</v>
      </c>
      <c r="D2813" s="367" t="s">
        <v>17613</v>
      </c>
      <c r="E2813" s="369">
        <v>267.22000000000003</v>
      </c>
    </row>
    <row r="2814" spans="1:5" ht="135" x14ac:dyDescent="0.2">
      <c r="A2814" s="367" t="s">
        <v>23243</v>
      </c>
      <c r="B2814" s="368" t="s">
        <v>23244</v>
      </c>
      <c r="C2814" s="367" t="s">
        <v>265</v>
      </c>
      <c r="D2814" s="367" t="s">
        <v>17613</v>
      </c>
      <c r="E2814" s="369">
        <v>378.69</v>
      </c>
    </row>
    <row r="2815" spans="1:5" ht="81" x14ac:dyDescent="0.2">
      <c r="A2815" s="367" t="s">
        <v>23245</v>
      </c>
      <c r="B2815" s="368" t="s">
        <v>23246</v>
      </c>
      <c r="C2815" s="367" t="s">
        <v>265</v>
      </c>
      <c r="D2815" s="367" t="s">
        <v>17613</v>
      </c>
      <c r="E2815" s="369">
        <v>8.35</v>
      </c>
    </row>
    <row r="2816" spans="1:5" ht="135" x14ac:dyDescent="0.2">
      <c r="A2816" s="367" t="s">
        <v>23247</v>
      </c>
      <c r="B2816" s="368" t="s">
        <v>23248</v>
      </c>
      <c r="C2816" s="367" t="s">
        <v>265</v>
      </c>
      <c r="D2816" s="367" t="s">
        <v>17613</v>
      </c>
      <c r="E2816" s="369">
        <v>21.35</v>
      </c>
    </row>
    <row r="2817" spans="1:5" ht="135" x14ac:dyDescent="0.2">
      <c r="A2817" s="367" t="s">
        <v>23249</v>
      </c>
      <c r="B2817" s="368" t="s">
        <v>23250</v>
      </c>
      <c r="C2817" s="367" t="s">
        <v>265</v>
      </c>
      <c r="D2817" s="367" t="s">
        <v>17613</v>
      </c>
      <c r="E2817" s="369">
        <v>32.4</v>
      </c>
    </row>
    <row r="2818" spans="1:5" ht="135" x14ac:dyDescent="0.2">
      <c r="A2818" s="367" t="s">
        <v>23251</v>
      </c>
      <c r="B2818" s="368" t="s">
        <v>23252</v>
      </c>
      <c r="C2818" s="367" t="s">
        <v>265</v>
      </c>
      <c r="D2818" s="367" t="s">
        <v>17613</v>
      </c>
      <c r="E2818" s="369">
        <v>67.44</v>
      </c>
    </row>
    <row r="2819" spans="1:5" ht="135" x14ac:dyDescent="0.2">
      <c r="A2819" s="367" t="s">
        <v>23253</v>
      </c>
      <c r="B2819" s="368" t="s">
        <v>23254</v>
      </c>
      <c r="C2819" s="367" t="s">
        <v>265</v>
      </c>
      <c r="D2819" s="367" t="s">
        <v>17613</v>
      </c>
      <c r="E2819" s="369">
        <v>118.13</v>
      </c>
    </row>
    <row r="2820" spans="1:5" ht="135" x14ac:dyDescent="0.2">
      <c r="A2820" s="367" t="s">
        <v>23255</v>
      </c>
      <c r="B2820" s="368" t="s">
        <v>23256</v>
      </c>
      <c r="C2820" s="367" t="s">
        <v>265</v>
      </c>
      <c r="D2820" s="367" t="s">
        <v>17613</v>
      </c>
      <c r="E2820" s="369">
        <v>189</v>
      </c>
    </row>
    <row r="2821" spans="1:5" ht="126" x14ac:dyDescent="0.2">
      <c r="A2821" s="367" t="s">
        <v>23257</v>
      </c>
      <c r="B2821" s="368" t="s">
        <v>23258</v>
      </c>
      <c r="C2821" s="367" t="s">
        <v>265</v>
      </c>
      <c r="D2821" s="367" t="s">
        <v>17613</v>
      </c>
      <c r="E2821" s="369">
        <v>301.17</v>
      </c>
    </row>
    <row r="2822" spans="1:5" ht="63" x14ac:dyDescent="0.2">
      <c r="A2822" s="367" t="s">
        <v>23259</v>
      </c>
      <c r="B2822" s="368" t="s">
        <v>23260</v>
      </c>
      <c r="C2822" s="367" t="s">
        <v>231</v>
      </c>
      <c r="D2822" s="367" t="s">
        <v>17613</v>
      </c>
      <c r="E2822" s="369">
        <v>29.75</v>
      </c>
    </row>
    <row r="2823" spans="1:5" ht="63" x14ac:dyDescent="0.2">
      <c r="A2823" s="367" t="s">
        <v>23261</v>
      </c>
      <c r="B2823" s="368" t="s">
        <v>23262</v>
      </c>
      <c r="C2823" s="367" t="s">
        <v>231</v>
      </c>
      <c r="D2823" s="367" t="s">
        <v>17613</v>
      </c>
      <c r="E2823" s="369">
        <v>16.36</v>
      </c>
    </row>
    <row r="2824" spans="1:5" ht="63" x14ac:dyDescent="0.2">
      <c r="A2824" s="367" t="s">
        <v>23263</v>
      </c>
      <c r="B2824" s="368" t="s">
        <v>23264</v>
      </c>
      <c r="C2824" s="367" t="s">
        <v>231</v>
      </c>
      <c r="D2824" s="367" t="s">
        <v>17613</v>
      </c>
      <c r="E2824" s="369">
        <v>23.14</v>
      </c>
    </row>
    <row r="2825" spans="1:5" ht="63" x14ac:dyDescent="0.2">
      <c r="A2825" s="367" t="s">
        <v>23265</v>
      </c>
      <c r="B2825" s="368" t="s">
        <v>23266</v>
      </c>
      <c r="C2825" s="367" t="s">
        <v>231</v>
      </c>
      <c r="D2825" s="367" t="s">
        <v>17613</v>
      </c>
      <c r="E2825" s="369">
        <v>39.81</v>
      </c>
    </row>
    <row r="2826" spans="1:5" ht="63" x14ac:dyDescent="0.2">
      <c r="A2826" s="367" t="s">
        <v>23267</v>
      </c>
      <c r="B2826" s="368" t="s">
        <v>23268</v>
      </c>
      <c r="C2826" s="367" t="s">
        <v>231</v>
      </c>
      <c r="D2826" s="367" t="s">
        <v>17613</v>
      </c>
      <c r="E2826" s="369">
        <v>191.01</v>
      </c>
    </row>
    <row r="2827" spans="1:5" ht="117" x14ac:dyDescent="0.2">
      <c r="A2827" s="367" t="s">
        <v>23269</v>
      </c>
      <c r="B2827" s="368" t="s">
        <v>23270</v>
      </c>
      <c r="C2827" s="367" t="s">
        <v>231</v>
      </c>
      <c r="D2827" s="367" t="s">
        <v>17613</v>
      </c>
      <c r="E2827" s="369">
        <v>391.56</v>
      </c>
    </row>
    <row r="2828" spans="1:5" ht="117" x14ac:dyDescent="0.2">
      <c r="A2828" s="367" t="s">
        <v>23271</v>
      </c>
      <c r="B2828" s="368" t="s">
        <v>23272</v>
      </c>
      <c r="C2828" s="367" t="s">
        <v>265</v>
      </c>
      <c r="D2828" s="367" t="s">
        <v>17613</v>
      </c>
      <c r="E2828" s="369">
        <v>79.290000000000006</v>
      </c>
    </row>
    <row r="2829" spans="1:5" ht="135" x14ac:dyDescent="0.2">
      <c r="A2829" s="367" t="s">
        <v>23273</v>
      </c>
      <c r="B2829" s="368" t="s">
        <v>23274</v>
      </c>
      <c r="C2829" s="367" t="s">
        <v>231</v>
      </c>
      <c r="D2829" s="367" t="s">
        <v>17613</v>
      </c>
      <c r="E2829" s="369">
        <v>30.03</v>
      </c>
    </row>
    <row r="2830" spans="1:5" ht="153" x14ac:dyDescent="0.2">
      <c r="A2830" s="367" t="s">
        <v>23275</v>
      </c>
      <c r="B2830" s="368" t="s">
        <v>23276</v>
      </c>
      <c r="C2830" s="367" t="s">
        <v>265</v>
      </c>
      <c r="D2830" s="367" t="s">
        <v>17613</v>
      </c>
      <c r="E2830" s="369">
        <v>11.38</v>
      </c>
    </row>
    <row r="2831" spans="1:5" ht="153" x14ac:dyDescent="0.2">
      <c r="A2831" s="367" t="s">
        <v>23277</v>
      </c>
      <c r="B2831" s="368" t="s">
        <v>23278</v>
      </c>
      <c r="C2831" s="367" t="s">
        <v>265</v>
      </c>
      <c r="D2831" s="367" t="s">
        <v>17613</v>
      </c>
      <c r="E2831" s="369">
        <v>23.63</v>
      </c>
    </row>
    <row r="2832" spans="1:5" ht="153" x14ac:dyDescent="0.2">
      <c r="A2832" s="367" t="s">
        <v>23279</v>
      </c>
      <c r="B2832" s="368" t="s">
        <v>23280</v>
      </c>
      <c r="C2832" s="367" t="s">
        <v>265</v>
      </c>
      <c r="D2832" s="367" t="s">
        <v>17613</v>
      </c>
      <c r="E2832" s="369">
        <v>35.67</v>
      </c>
    </row>
    <row r="2833" spans="1:5" ht="153" x14ac:dyDescent="0.2">
      <c r="A2833" s="367" t="s">
        <v>23281</v>
      </c>
      <c r="B2833" s="368" t="s">
        <v>23282</v>
      </c>
      <c r="C2833" s="367" t="s">
        <v>265</v>
      </c>
      <c r="D2833" s="367" t="s">
        <v>17613</v>
      </c>
      <c r="E2833" s="369">
        <v>13.17</v>
      </c>
    </row>
    <row r="2834" spans="1:5" ht="153" x14ac:dyDescent="0.2">
      <c r="A2834" s="367" t="s">
        <v>23283</v>
      </c>
      <c r="B2834" s="368" t="s">
        <v>23284</v>
      </c>
      <c r="C2834" s="367" t="s">
        <v>265</v>
      </c>
      <c r="D2834" s="367" t="s">
        <v>17613</v>
      </c>
      <c r="E2834" s="369">
        <v>27.67</v>
      </c>
    </row>
    <row r="2835" spans="1:5" ht="153" x14ac:dyDescent="0.2">
      <c r="A2835" s="367" t="s">
        <v>23285</v>
      </c>
      <c r="B2835" s="368" t="s">
        <v>23286</v>
      </c>
      <c r="C2835" s="367" t="s">
        <v>265</v>
      </c>
      <c r="D2835" s="367" t="s">
        <v>17613</v>
      </c>
      <c r="E2835" s="369">
        <v>53.13</v>
      </c>
    </row>
    <row r="2836" spans="1:5" ht="135" x14ac:dyDescent="0.2">
      <c r="A2836" s="367" t="s">
        <v>23287</v>
      </c>
      <c r="B2836" s="368" t="s">
        <v>23288</v>
      </c>
      <c r="C2836" s="367" t="s">
        <v>265</v>
      </c>
      <c r="D2836" s="367" t="s">
        <v>17613</v>
      </c>
      <c r="E2836" s="369">
        <v>19.739999999999998</v>
      </c>
    </row>
    <row r="2837" spans="1:5" ht="135" x14ac:dyDescent="0.2">
      <c r="A2837" s="367" t="s">
        <v>23289</v>
      </c>
      <c r="B2837" s="368" t="s">
        <v>23290</v>
      </c>
      <c r="C2837" s="367" t="s">
        <v>265</v>
      </c>
      <c r="D2837" s="367" t="s">
        <v>17613</v>
      </c>
      <c r="E2837" s="369">
        <v>57.96</v>
      </c>
    </row>
    <row r="2838" spans="1:5" ht="135" x14ac:dyDescent="0.2">
      <c r="A2838" s="367" t="s">
        <v>23291</v>
      </c>
      <c r="B2838" s="368" t="s">
        <v>23292</v>
      </c>
      <c r="C2838" s="367" t="s">
        <v>265</v>
      </c>
      <c r="D2838" s="367" t="s">
        <v>17613</v>
      </c>
      <c r="E2838" s="369">
        <v>56</v>
      </c>
    </row>
    <row r="2839" spans="1:5" ht="162" x14ac:dyDescent="0.2">
      <c r="A2839" s="367" t="s">
        <v>23293</v>
      </c>
      <c r="B2839" s="368" t="s">
        <v>23294</v>
      </c>
      <c r="C2839" s="367" t="s">
        <v>231</v>
      </c>
      <c r="D2839" s="367" t="s">
        <v>17613</v>
      </c>
      <c r="E2839" s="369">
        <v>73.209999999999994</v>
      </c>
    </row>
    <row r="2840" spans="1:5" ht="162" x14ac:dyDescent="0.2">
      <c r="A2840" s="367" t="s">
        <v>23295</v>
      </c>
      <c r="B2840" s="368" t="s">
        <v>23296</v>
      </c>
      <c r="C2840" s="367" t="s">
        <v>231</v>
      </c>
      <c r="D2840" s="367" t="s">
        <v>17613</v>
      </c>
      <c r="E2840" s="369">
        <v>52.27</v>
      </c>
    </row>
    <row r="2841" spans="1:5" ht="162" x14ac:dyDescent="0.2">
      <c r="A2841" s="367" t="s">
        <v>23297</v>
      </c>
      <c r="B2841" s="368" t="s">
        <v>23298</v>
      </c>
      <c r="C2841" s="367" t="s">
        <v>231</v>
      </c>
      <c r="D2841" s="367" t="s">
        <v>17613</v>
      </c>
      <c r="E2841" s="369">
        <v>187.04</v>
      </c>
    </row>
    <row r="2842" spans="1:5" ht="171" x14ac:dyDescent="0.2">
      <c r="A2842" s="367" t="s">
        <v>23299</v>
      </c>
      <c r="B2842" s="368" t="s">
        <v>23300</v>
      </c>
      <c r="C2842" s="367" t="s">
        <v>231</v>
      </c>
      <c r="D2842" s="367" t="s">
        <v>17613</v>
      </c>
      <c r="E2842" s="369">
        <v>255.39</v>
      </c>
    </row>
    <row r="2843" spans="1:5" ht="162" x14ac:dyDescent="0.2">
      <c r="A2843" s="367" t="s">
        <v>23301</v>
      </c>
      <c r="B2843" s="368" t="s">
        <v>23302</v>
      </c>
      <c r="C2843" s="367" t="s">
        <v>231</v>
      </c>
      <c r="D2843" s="367" t="s">
        <v>17613</v>
      </c>
      <c r="E2843" s="369">
        <v>206.46</v>
      </c>
    </row>
    <row r="2844" spans="1:5" ht="171" x14ac:dyDescent="0.2">
      <c r="A2844" s="367" t="s">
        <v>23303</v>
      </c>
      <c r="B2844" s="368" t="s">
        <v>23304</v>
      </c>
      <c r="C2844" s="367" t="s">
        <v>231</v>
      </c>
      <c r="D2844" s="367" t="s">
        <v>17613</v>
      </c>
      <c r="E2844" s="369">
        <v>552.53</v>
      </c>
    </row>
    <row r="2845" spans="1:5" ht="162" x14ac:dyDescent="0.2">
      <c r="A2845" s="367" t="s">
        <v>23305</v>
      </c>
      <c r="B2845" s="368" t="s">
        <v>23306</v>
      </c>
      <c r="C2845" s="367" t="s">
        <v>265</v>
      </c>
      <c r="D2845" s="367" t="s">
        <v>17613</v>
      </c>
      <c r="E2845" s="369">
        <v>116.33</v>
      </c>
    </row>
    <row r="2846" spans="1:5" ht="162" x14ac:dyDescent="0.2">
      <c r="A2846" s="367" t="s">
        <v>23307</v>
      </c>
      <c r="B2846" s="368" t="s">
        <v>23308</v>
      </c>
      <c r="C2846" s="367" t="s">
        <v>231</v>
      </c>
      <c r="D2846" s="367" t="s">
        <v>17613</v>
      </c>
      <c r="E2846" s="369">
        <v>880.22</v>
      </c>
    </row>
    <row r="2847" spans="1:5" ht="117" x14ac:dyDescent="0.2">
      <c r="A2847" s="367" t="s">
        <v>23309</v>
      </c>
      <c r="B2847" s="368" t="s">
        <v>23310</v>
      </c>
      <c r="C2847" s="367" t="s">
        <v>231</v>
      </c>
      <c r="D2847" s="367" t="s">
        <v>17613</v>
      </c>
      <c r="E2847" s="369">
        <v>49.04</v>
      </c>
    </row>
    <row r="2848" spans="1:5" ht="117" x14ac:dyDescent="0.2">
      <c r="A2848" s="367" t="s">
        <v>23311</v>
      </c>
      <c r="B2848" s="368" t="s">
        <v>23312</v>
      </c>
      <c r="C2848" s="367" t="s">
        <v>231</v>
      </c>
      <c r="D2848" s="367" t="s">
        <v>17613</v>
      </c>
      <c r="E2848" s="369">
        <v>60.38</v>
      </c>
    </row>
    <row r="2849" spans="1:5" ht="117" x14ac:dyDescent="0.2">
      <c r="A2849" s="367" t="s">
        <v>23313</v>
      </c>
      <c r="B2849" s="368" t="s">
        <v>23314</v>
      </c>
      <c r="C2849" s="367" t="s">
        <v>231</v>
      </c>
      <c r="D2849" s="367" t="s">
        <v>17613</v>
      </c>
      <c r="E2849" s="369">
        <v>85.14</v>
      </c>
    </row>
    <row r="2850" spans="1:5" ht="99" x14ac:dyDescent="0.2">
      <c r="A2850" s="367" t="s">
        <v>23315</v>
      </c>
      <c r="B2850" s="368" t="s">
        <v>23316</v>
      </c>
      <c r="C2850" s="367" t="s">
        <v>265</v>
      </c>
      <c r="D2850" s="367" t="s">
        <v>17613</v>
      </c>
      <c r="E2850" s="369">
        <v>3.24</v>
      </c>
    </row>
    <row r="2851" spans="1:5" ht="99" x14ac:dyDescent="0.2">
      <c r="A2851" s="367" t="s">
        <v>23317</v>
      </c>
      <c r="B2851" s="368" t="s">
        <v>23318</v>
      </c>
      <c r="C2851" s="367" t="s">
        <v>265</v>
      </c>
      <c r="D2851" s="367" t="s">
        <v>17613</v>
      </c>
      <c r="E2851" s="369">
        <v>3.21</v>
      </c>
    </row>
    <row r="2852" spans="1:5" ht="99" x14ac:dyDescent="0.2">
      <c r="A2852" s="367" t="s">
        <v>23319</v>
      </c>
      <c r="B2852" s="368" t="s">
        <v>23320</v>
      </c>
      <c r="C2852" s="367" t="s">
        <v>265</v>
      </c>
      <c r="D2852" s="367" t="s">
        <v>17613</v>
      </c>
      <c r="E2852" s="369">
        <v>6.94</v>
      </c>
    </row>
    <row r="2853" spans="1:5" ht="99" x14ac:dyDescent="0.2">
      <c r="A2853" s="367" t="s">
        <v>23321</v>
      </c>
      <c r="B2853" s="368" t="s">
        <v>23322</v>
      </c>
      <c r="C2853" s="367" t="s">
        <v>265</v>
      </c>
      <c r="D2853" s="367" t="s">
        <v>17613</v>
      </c>
      <c r="E2853" s="369">
        <v>11.67</v>
      </c>
    </row>
    <row r="2854" spans="1:5" ht="99" x14ac:dyDescent="0.2">
      <c r="A2854" s="367" t="s">
        <v>23323</v>
      </c>
      <c r="B2854" s="368" t="s">
        <v>23324</v>
      </c>
      <c r="C2854" s="367" t="s">
        <v>265</v>
      </c>
      <c r="D2854" s="367" t="s">
        <v>17613</v>
      </c>
      <c r="E2854" s="369">
        <v>11.29</v>
      </c>
    </row>
    <row r="2855" spans="1:5" ht="99" x14ac:dyDescent="0.2">
      <c r="A2855" s="367" t="s">
        <v>23325</v>
      </c>
      <c r="B2855" s="368" t="s">
        <v>23326</v>
      </c>
      <c r="C2855" s="367" t="s">
        <v>265</v>
      </c>
      <c r="D2855" s="367" t="s">
        <v>17613</v>
      </c>
      <c r="E2855" s="369">
        <v>26.9</v>
      </c>
    </row>
    <row r="2856" spans="1:5" ht="99" x14ac:dyDescent="0.2">
      <c r="A2856" s="367" t="s">
        <v>23327</v>
      </c>
      <c r="B2856" s="368" t="s">
        <v>23328</v>
      </c>
      <c r="C2856" s="367" t="s">
        <v>265</v>
      </c>
      <c r="D2856" s="367" t="s">
        <v>17613</v>
      </c>
      <c r="E2856" s="369">
        <v>55.33</v>
      </c>
    </row>
    <row r="2857" spans="1:5" ht="99" x14ac:dyDescent="0.2">
      <c r="A2857" s="367" t="s">
        <v>23329</v>
      </c>
      <c r="B2857" s="368" t="s">
        <v>23330</v>
      </c>
      <c r="C2857" s="367" t="s">
        <v>265</v>
      </c>
      <c r="D2857" s="367" t="s">
        <v>17613</v>
      </c>
      <c r="E2857" s="369">
        <v>75.09</v>
      </c>
    </row>
    <row r="2858" spans="1:5" ht="99" x14ac:dyDescent="0.2">
      <c r="A2858" s="367" t="s">
        <v>23331</v>
      </c>
      <c r="B2858" s="368" t="s">
        <v>23332</v>
      </c>
      <c r="C2858" s="367" t="s">
        <v>265</v>
      </c>
      <c r="D2858" s="367" t="s">
        <v>17613</v>
      </c>
      <c r="E2858" s="369">
        <v>119.89</v>
      </c>
    </row>
    <row r="2859" spans="1:5" ht="90" x14ac:dyDescent="0.2">
      <c r="A2859" s="367" t="s">
        <v>23333</v>
      </c>
      <c r="B2859" s="368" t="s">
        <v>23334</v>
      </c>
      <c r="C2859" s="367" t="s">
        <v>265</v>
      </c>
      <c r="D2859" s="367" t="s">
        <v>17613</v>
      </c>
      <c r="E2859" s="369">
        <v>154.71</v>
      </c>
    </row>
    <row r="2860" spans="1:5" ht="90" x14ac:dyDescent="0.2">
      <c r="A2860" s="367" t="s">
        <v>23335</v>
      </c>
      <c r="B2860" s="368" t="s">
        <v>23336</v>
      </c>
      <c r="C2860" s="367" t="s">
        <v>265</v>
      </c>
      <c r="D2860" s="367" t="s">
        <v>17613</v>
      </c>
      <c r="E2860" s="369">
        <v>212.41</v>
      </c>
    </row>
    <row r="2861" spans="1:5" ht="90" x14ac:dyDescent="0.2">
      <c r="A2861" s="367" t="s">
        <v>23337</v>
      </c>
      <c r="B2861" s="368" t="s">
        <v>23338</v>
      </c>
      <c r="C2861" s="367" t="s">
        <v>265</v>
      </c>
      <c r="D2861" s="367" t="s">
        <v>17613</v>
      </c>
      <c r="E2861" s="369">
        <v>349.13</v>
      </c>
    </row>
    <row r="2862" spans="1:5" ht="90" x14ac:dyDescent="0.2">
      <c r="A2862" s="367" t="s">
        <v>23339</v>
      </c>
      <c r="B2862" s="368" t="s">
        <v>23340</v>
      </c>
      <c r="C2862" s="367" t="s">
        <v>265</v>
      </c>
      <c r="D2862" s="367" t="s">
        <v>17613</v>
      </c>
      <c r="E2862" s="369">
        <v>396.1</v>
      </c>
    </row>
    <row r="2863" spans="1:5" ht="90" x14ac:dyDescent="0.2">
      <c r="A2863" s="367" t="s">
        <v>23341</v>
      </c>
      <c r="B2863" s="368" t="s">
        <v>23342</v>
      </c>
      <c r="C2863" s="367" t="s">
        <v>265</v>
      </c>
      <c r="D2863" s="367" t="s">
        <v>17613</v>
      </c>
      <c r="E2863" s="369">
        <v>546.79999999999995</v>
      </c>
    </row>
    <row r="2864" spans="1:5" ht="90" x14ac:dyDescent="0.2">
      <c r="A2864" s="367" t="s">
        <v>23343</v>
      </c>
      <c r="B2864" s="368" t="s">
        <v>23344</v>
      </c>
      <c r="C2864" s="367" t="s">
        <v>265</v>
      </c>
      <c r="D2864" s="367" t="s">
        <v>17613</v>
      </c>
      <c r="E2864" s="369">
        <v>743.9</v>
      </c>
    </row>
    <row r="2865" spans="1:5" ht="90" x14ac:dyDescent="0.2">
      <c r="A2865" s="367" t="s">
        <v>23345</v>
      </c>
      <c r="B2865" s="368" t="s">
        <v>23346</v>
      </c>
      <c r="C2865" s="367" t="s">
        <v>265</v>
      </c>
      <c r="D2865" s="367" t="s">
        <v>17613</v>
      </c>
      <c r="E2865" s="369">
        <v>1012.34</v>
      </c>
    </row>
    <row r="2866" spans="1:5" ht="90" x14ac:dyDescent="0.2">
      <c r="A2866" s="367" t="s">
        <v>23347</v>
      </c>
      <c r="B2866" s="368" t="s">
        <v>23348</v>
      </c>
      <c r="C2866" s="367" t="s">
        <v>265</v>
      </c>
      <c r="D2866" s="367" t="s">
        <v>17613</v>
      </c>
      <c r="E2866" s="369">
        <v>1045.49</v>
      </c>
    </row>
    <row r="2867" spans="1:5" ht="90" x14ac:dyDescent="0.2">
      <c r="A2867" s="367" t="s">
        <v>23349</v>
      </c>
      <c r="B2867" s="368" t="s">
        <v>23350</v>
      </c>
      <c r="C2867" s="367" t="s">
        <v>265</v>
      </c>
      <c r="D2867" s="367" t="s">
        <v>17613</v>
      </c>
      <c r="E2867" s="369">
        <v>1428.08</v>
      </c>
    </row>
    <row r="2868" spans="1:5" ht="90" x14ac:dyDescent="0.2">
      <c r="A2868" s="367" t="s">
        <v>23351</v>
      </c>
      <c r="B2868" s="368" t="s">
        <v>23352</v>
      </c>
      <c r="C2868" s="367" t="s">
        <v>265</v>
      </c>
      <c r="D2868" s="367" t="s">
        <v>17613</v>
      </c>
      <c r="E2868" s="369">
        <v>1288.44</v>
      </c>
    </row>
    <row r="2869" spans="1:5" ht="63" x14ac:dyDescent="0.2">
      <c r="A2869" s="367" t="s">
        <v>23353</v>
      </c>
      <c r="B2869" s="368" t="s">
        <v>23354</v>
      </c>
      <c r="C2869" s="367" t="s">
        <v>265</v>
      </c>
      <c r="D2869" s="367" t="s">
        <v>17613</v>
      </c>
      <c r="E2869" s="369">
        <v>193.28</v>
      </c>
    </row>
    <row r="2870" spans="1:5" ht="63" x14ac:dyDescent="0.2">
      <c r="A2870" s="367" t="s">
        <v>23355</v>
      </c>
      <c r="B2870" s="368" t="s">
        <v>23356</v>
      </c>
      <c r="C2870" s="367" t="s">
        <v>265</v>
      </c>
      <c r="D2870" s="367" t="s">
        <v>17613</v>
      </c>
      <c r="E2870" s="369">
        <v>270.89999999999998</v>
      </c>
    </row>
    <row r="2871" spans="1:5" ht="63" x14ac:dyDescent="0.2">
      <c r="A2871" s="367" t="s">
        <v>23357</v>
      </c>
      <c r="B2871" s="368" t="s">
        <v>23358</v>
      </c>
      <c r="C2871" s="367" t="s">
        <v>265</v>
      </c>
      <c r="D2871" s="367" t="s">
        <v>17613</v>
      </c>
      <c r="E2871" s="369">
        <v>287.27999999999997</v>
      </c>
    </row>
    <row r="2872" spans="1:5" ht="63" x14ac:dyDescent="0.2">
      <c r="A2872" s="367" t="s">
        <v>23359</v>
      </c>
      <c r="B2872" s="368" t="s">
        <v>23360</v>
      </c>
      <c r="C2872" s="367" t="s">
        <v>265</v>
      </c>
      <c r="D2872" s="367" t="s">
        <v>17613</v>
      </c>
      <c r="E2872" s="369">
        <v>341.23</v>
      </c>
    </row>
    <row r="2873" spans="1:5" ht="63" x14ac:dyDescent="0.2">
      <c r="A2873" s="367" t="s">
        <v>23361</v>
      </c>
      <c r="B2873" s="368" t="s">
        <v>23362</v>
      </c>
      <c r="C2873" s="367" t="s">
        <v>265</v>
      </c>
      <c r="D2873" s="367" t="s">
        <v>17613</v>
      </c>
      <c r="E2873" s="369">
        <v>667.96</v>
      </c>
    </row>
    <row r="2874" spans="1:5" ht="63" x14ac:dyDescent="0.2">
      <c r="A2874" s="367" t="s">
        <v>23363</v>
      </c>
      <c r="B2874" s="368" t="s">
        <v>23364</v>
      </c>
      <c r="C2874" s="367" t="s">
        <v>265</v>
      </c>
      <c r="D2874" s="367" t="s">
        <v>17613</v>
      </c>
      <c r="E2874" s="369">
        <v>735.21</v>
      </c>
    </row>
    <row r="2875" spans="1:5" ht="63" x14ac:dyDescent="0.2">
      <c r="A2875" s="367" t="s">
        <v>23365</v>
      </c>
      <c r="B2875" s="368" t="s">
        <v>23366</v>
      </c>
      <c r="C2875" s="367" t="s">
        <v>265</v>
      </c>
      <c r="D2875" s="367" t="s">
        <v>17613</v>
      </c>
      <c r="E2875" s="369">
        <v>816.4</v>
      </c>
    </row>
    <row r="2876" spans="1:5" ht="63" x14ac:dyDescent="0.2">
      <c r="A2876" s="367" t="s">
        <v>23367</v>
      </c>
      <c r="B2876" s="368" t="s">
        <v>23368</v>
      </c>
      <c r="C2876" s="367" t="s">
        <v>265</v>
      </c>
      <c r="D2876" s="367" t="s">
        <v>17613</v>
      </c>
      <c r="E2876" s="369">
        <v>900.81</v>
      </c>
    </row>
    <row r="2877" spans="1:5" ht="63" x14ac:dyDescent="0.2">
      <c r="A2877" s="367" t="s">
        <v>23369</v>
      </c>
      <c r="B2877" s="368" t="s">
        <v>23370</v>
      </c>
      <c r="C2877" s="367" t="s">
        <v>265</v>
      </c>
      <c r="D2877" s="367" t="s">
        <v>17613</v>
      </c>
      <c r="E2877" s="369">
        <v>1202.07</v>
      </c>
    </row>
    <row r="2878" spans="1:5" ht="63" x14ac:dyDescent="0.2">
      <c r="A2878" s="367" t="s">
        <v>23371</v>
      </c>
      <c r="B2878" s="368" t="s">
        <v>23372</v>
      </c>
      <c r="C2878" s="367" t="s">
        <v>265</v>
      </c>
      <c r="D2878" s="367" t="s">
        <v>17613</v>
      </c>
      <c r="E2878" s="369">
        <v>1906.45</v>
      </c>
    </row>
    <row r="2879" spans="1:5" ht="81" x14ac:dyDescent="0.2">
      <c r="A2879" s="367" t="s">
        <v>23373</v>
      </c>
      <c r="B2879" s="368" t="s">
        <v>23374</v>
      </c>
      <c r="C2879" s="367" t="s">
        <v>231</v>
      </c>
      <c r="D2879" s="367" t="s">
        <v>17613</v>
      </c>
      <c r="E2879" s="369">
        <v>68.5</v>
      </c>
    </row>
    <row r="2880" spans="1:5" ht="54" x14ac:dyDescent="0.2">
      <c r="A2880" s="367" t="s">
        <v>23375</v>
      </c>
      <c r="B2880" s="368" t="s">
        <v>23376</v>
      </c>
      <c r="C2880" s="367" t="s">
        <v>231</v>
      </c>
      <c r="D2880" s="367" t="s">
        <v>17613</v>
      </c>
      <c r="E2880" s="369">
        <v>26.49</v>
      </c>
    </row>
    <row r="2881" spans="1:5" ht="90" x14ac:dyDescent="0.2">
      <c r="A2881" s="367" t="s">
        <v>23377</v>
      </c>
      <c r="B2881" s="368" t="s">
        <v>23378</v>
      </c>
      <c r="C2881" s="367" t="s">
        <v>231</v>
      </c>
      <c r="D2881" s="367" t="s">
        <v>17613</v>
      </c>
      <c r="E2881" s="369">
        <v>3.64</v>
      </c>
    </row>
    <row r="2882" spans="1:5" ht="90" x14ac:dyDescent="0.2">
      <c r="A2882" s="367" t="s">
        <v>23379</v>
      </c>
      <c r="B2882" s="368" t="s">
        <v>23380</v>
      </c>
      <c r="C2882" s="367" t="s">
        <v>231</v>
      </c>
      <c r="D2882" s="367" t="s">
        <v>17613</v>
      </c>
      <c r="E2882" s="369">
        <v>6.6</v>
      </c>
    </row>
    <row r="2883" spans="1:5" ht="90" x14ac:dyDescent="0.2">
      <c r="A2883" s="367" t="s">
        <v>23381</v>
      </c>
      <c r="B2883" s="368" t="s">
        <v>23382</v>
      </c>
      <c r="C2883" s="367" t="s">
        <v>231</v>
      </c>
      <c r="D2883" s="367" t="s">
        <v>17613</v>
      </c>
      <c r="E2883" s="369">
        <v>14.63</v>
      </c>
    </row>
    <row r="2884" spans="1:5" ht="99" x14ac:dyDescent="0.2">
      <c r="A2884" s="367" t="s">
        <v>23383</v>
      </c>
      <c r="B2884" s="368" t="s">
        <v>23384</v>
      </c>
      <c r="C2884" s="367" t="s">
        <v>231</v>
      </c>
      <c r="D2884" s="367" t="s">
        <v>17613</v>
      </c>
      <c r="E2884" s="369">
        <v>35.51</v>
      </c>
    </row>
    <row r="2885" spans="1:5" ht="63" x14ac:dyDescent="0.2">
      <c r="A2885" s="367" t="s">
        <v>23385</v>
      </c>
      <c r="B2885" s="368" t="s">
        <v>23386</v>
      </c>
      <c r="C2885" s="367" t="s">
        <v>231</v>
      </c>
      <c r="D2885" s="367" t="s">
        <v>17613</v>
      </c>
      <c r="E2885" s="369">
        <v>32.17</v>
      </c>
    </row>
    <row r="2886" spans="1:5" ht="126" x14ac:dyDescent="0.2">
      <c r="A2886" s="367" t="s">
        <v>23387</v>
      </c>
      <c r="B2886" s="368" t="s">
        <v>23388</v>
      </c>
      <c r="C2886" s="367" t="s">
        <v>231</v>
      </c>
      <c r="D2886" s="367" t="s">
        <v>17613</v>
      </c>
      <c r="E2886" s="369">
        <v>817.35</v>
      </c>
    </row>
    <row r="2887" spans="1:5" ht="99" x14ac:dyDescent="0.2">
      <c r="A2887" s="367" t="s">
        <v>23389</v>
      </c>
      <c r="B2887" s="368" t="s">
        <v>23390</v>
      </c>
      <c r="C2887" s="367" t="s">
        <v>231</v>
      </c>
      <c r="D2887" s="367" t="s">
        <v>17613</v>
      </c>
      <c r="E2887" s="369">
        <v>2838.75</v>
      </c>
    </row>
    <row r="2888" spans="1:5" ht="99" x14ac:dyDescent="0.2">
      <c r="A2888" s="367" t="s">
        <v>23391</v>
      </c>
      <c r="B2888" s="368" t="s">
        <v>23392</v>
      </c>
      <c r="C2888" s="367" t="s">
        <v>231</v>
      </c>
      <c r="D2888" s="367" t="s">
        <v>17613</v>
      </c>
      <c r="E2888" s="369">
        <v>4265.5</v>
      </c>
    </row>
    <row r="2889" spans="1:5" ht="99" x14ac:dyDescent="0.2">
      <c r="A2889" s="367" t="s">
        <v>23393</v>
      </c>
      <c r="B2889" s="368" t="s">
        <v>23394</v>
      </c>
      <c r="C2889" s="367" t="s">
        <v>231</v>
      </c>
      <c r="D2889" s="367" t="s">
        <v>17613</v>
      </c>
      <c r="E2889" s="369">
        <v>5985</v>
      </c>
    </row>
    <row r="2890" spans="1:5" ht="99" x14ac:dyDescent="0.2">
      <c r="A2890" s="367" t="s">
        <v>23395</v>
      </c>
      <c r="B2890" s="368" t="s">
        <v>23396</v>
      </c>
      <c r="C2890" s="367" t="s">
        <v>231</v>
      </c>
      <c r="D2890" s="367" t="s">
        <v>17613</v>
      </c>
      <c r="E2890" s="369">
        <v>7102</v>
      </c>
    </row>
    <row r="2891" spans="1:5" ht="99" x14ac:dyDescent="0.2">
      <c r="A2891" s="367" t="s">
        <v>23397</v>
      </c>
      <c r="B2891" s="368" t="s">
        <v>23398</v>
      </c>
      <c r="C2891" s="367" t="s">
        <v>231</v>
      </c>
      <c r="D2891" s="367" t="s">
        <v>17613</v>
      </c>
      <c r="E2891" s="369">
        <v>8796</v>
      </c>
    </row>
    <row r="2892" spans="1:5" ht="54" x14ac:dyDescent="0.2">
      <c r="A2892" s="367" t="s">
        <v>23399</v>
      </c>
      <c r="B2892" s="368" t="s">
        <v>23400</v>
      </c>
      <c r="C2892" s="367" t="s">
        <v>231</v>
      </c>
      <c r="D2892" s="367" t="s">
        <v>17613</v>
      </c>
      <c r="E2892" s="369">
        <v>1820</v>
      </c>
    </row>
    <row r="2893" spans="1:5" ht="117" x14ac:dyDescent="0.2">
      <c r="A2893" s="367" t="s">
        <v>23401</v>
      </c>
      <c r="B2893" s="368" t="s">
        <v>23402</v>
      </c>
      <c r="C2893" s="367" t="s">
        <v>231</v>
      </c>
      <c r="D2893" s="367" t="s">
        <v>17613</v>
      </c>
      <c r="E2893" s="369">
        <v>312.01</v>
      </c>
    </row>
    <row r="2894" spans="1:5" ht="117" x14ac:dyDescent="0.2">
      <c r="A2894" s="367" t="s">
        <v>23403</v>
      </c>
      <c r="B2894" s="368" t="s">
        <v>23404</v>
      </c>
      <c r="C2894" s="367" t="s">
        <v>231</v>
      </c>
      <c r="D2894" s="367" t="s">
        <v>17613</v>
      </c>
      <c r="E2894" s="369">
        <v>239.9</v>
      </c>
    </row>
    <row r="2895" spans="1:5" ht="90" x14ac:dyDescent="0.2">
      <c r="A2895" s="367" t="s">
        <v>23405</v>
      </c>
      <c r="B2895" s="368" t="s">
        <v>23406</v>
      </c>
      <c r="C2895" s="367" t="s">
        <v>231</v>
      </c>
      <c r="D2895" s="367" t="s">
        <v>17613</v>
      </c>
      <c r="E2895" s="369">
        <v>80.52</v>
      </c>
    </row>
    <row r="2896" spans="1:5" ht="36" x14ac:dyDescent="0.2">
      <c r="A2896" s="367" t="s">
        <v>23407</v>
      </c>
      <c r="B2896" s="368" t="s">
        <v>23408</v>
      </c>
      <c r="C2896" s="367" t="s">
        <v>231</v>
      </c>
      <c r="D2896" s="367" t="s">
        <v>17613</v>
      </c>
      <c r="E2896" s="369">
        <v>22</v>
      </c>
    </row>
    <row r="2897" spans="1:5" ht="45" x14ac:dyDescent="0.2">
      <c r="A2897" s="367" t="s">
        <v>23409</v>
      </c>
      <c r="B2897" s="368" t="s">
        <v>23410</v>
      </c>
      <c r="C2897" s="367" t="s">
        <v>231</v>
      </c>
      <c r="D2897" s="367" t="s">
        <v>17613</v>
      </c>
      <c r="E2897" s="369">
        <v>34.909999999999997</v>
      </c>
    </row>
    <row r="2898" spans="1:5" ht="36" x14ac:dyDescent="0.2">
      <c r="A2898" s="367" t="s">
        <v>23411</v>
      </c>
      <c r="B2898" s="368" t="s">
        <v>23412</v>
      </c>
      <c r="C2898" s="367" t="s">
        <v>231</v>
      </c>
      <c r="D2898" s="367" t="s">
        <v>17613</v>
      </c>
      <c r="E2898" s="369">
        <v>2.8</v>
      </c>
    </row>
    <row r="2899" spans="1:5" ht="54" x14ac:dyDescent="0.2">
      <c r="A2899" s="367" t="s">
        <v>23413</v>
      </c>
      <c r="B2899" s="368" t="s">
        <v>23414</v>
      </c>
      <c r="C2899" s="367" t="s">
        <v>231</v>
      </c>
      <c r="D2899" s="367" t="s">
        <v>17613</v>
      </c>
      <c r="E2899" s="369">
        <v>40.450000000000003</v>
      </c>
    </row>
    <row r="2900" spans="1:5" ht="72" x14ac:dyDescent="0.2">
      <c r="A2900" s="367" t="s">
        <v>23415</v>
      </c>
      <c r="B2900" s="368" t="s">
        <v>23416</v>
      </c>
      <c r="C2900" s="367" t="s">
        <v>231</v>
      </c>
      <c r="D2900" s="367" t="s">
        <v>17613</v>
      </c>
      <c r="E2900" s="369">
        <v>25.51</v>
      </c>
    </row>
    <row r="2901" spans="1:5" ht="90" x14ac:dyDescent="0.2">
      <c r="A2901" s="367" t="s">
        <v>23417</v>
      </c>
      <c r="B2901" s="368" t="s">
        <v>23418</v>
      </c>
      <c r="C2901" s="367" t="s">
        <v>231</v>
      </c>
      <c r="D2901" s="367" t="s">
        <v>17613</v>
      </c>
      <c r="E2901" s="369">
        <v>96.71</v>
      </c>
    </row>
    <row r="2902" spans="1:5" ht="90" x14ac:dyDescent="0.2">
      <c r="A2902" s="367" t="s">
        <v>23419</v>
      </c>
      <c r="B2902" s="368" t="s">
        <v>23420</v>
      </c>
      <c r="C2902" s="367" t="s">
        <v>231</v>
      </c>
      <c r="D2902" s="367" t="s">
        <v>17613</v>
      </c>
      <c r="E2902" s="369">
        <v>116.1</v>
      </c>
    </row>
    <row r="2903" spans="1:5" ht="90" x14ac:dyDescent="0.2">
      <c r="A2903" s="367" t="s">
        <v>23421</v>
      </c>
      <c r="B2903" s="368" t="s">
        <v>23422</v>
      </c>
      <c r="C2903" s="367" t="s">
        <v>231</v>
      </c>
      <c r="D2903" s="367" t="s">
        <v>17613</v>
      </c>
      <c r="E2903" s="369">
        <v>134.02000000000001</v>
      </c>
    </row>
    <row r="2904" spans="1:5" ht="99" x14ac:dyDescent="0.2">
      <c r="A2904" s="367" t="s">
        <v>23423</v>
      </c>
      <c r="B2904" s="368" t="s">
        <v>23424</v>
      </c>
      <c r="C2904" s="367" t="s">
        <v>231</v>
      </c>
      <c r="D2904" s="367" t="s">
        <v>17613</v>
      </c>
      <c r="E2904" s="369">
        <v>229.44</v>
      </c>
    </row>
    <row r="2905" spans="1:5" ht="90" x14ac:dyDescent="0.2">
      <c r="A2905" s="367" t="s">
        <v>23425</v>
      </c>
      <c r="B2905" s="368" t="s">
        <v>23426</v>
      </c>
      <c r="C2905" s="367" t="s">
        <v>231</v>
      </c>
      <c r="D2905" s="367" t="s">
        <v>17613</v>
      </c>
      <c r="E2905" s="369">
        <v>107.25</v>
      </c>
    </row>
    <row r="2906" spans="1:5" ht="90" x14ac:dyDescent="0.2">
      <c r="A2906" s="367" t="s">
        <v>23427</v>
      </c>
      <c r="B2906" s="368" t="s">
        <v>23428</v>
      </c>
      <c r="C2906" s="367" t="s">
        <v>231</v>
      </c>
      <c r="D2906" s="367" t="s">
        <v>17613</v>
      </c>
      <c r="E2906" s="369">
        <v>114</v>
      </c>
    </row>
    <row r="2907" spans="1:5" ht="99" x14ac:dyDescent="0.2">
      <c r="A2907" s="367" t="s">
        <v>23429</v>
      </c>
      <c r="B2907" s="368" t="s">
        <v>23430</v>
      </c>
      <c r="C2907" s="367" t="s">
        <v>231</v>
      </c>
      <c r="D2907" s="367" t="s">
        <v>17613</v>
      </c>
      <c r="E2907" s="369">
        <v>178.86</v>
      </c>
    </row>
    <row r="2908" spans="1:5" ht="99" x14ac:dyDescent="0.2">
      <c r="A2908" s="367" t="s">
        <v>23431</v>
      </c>
      <c r="B2908" s="368" t="s">
        <v>23432</v>
      </c>
      <c r="C2908" s="367" t="s">
        <v>231</v>
      </c>
      <c r="D2908" s="367" t="s">
        <v>17613</v>
      </c>
      <c r="E2908" s="369">
        <v>175.75</v>
      </c>
    </row>
    <row r="2909" spans="1:5" ht="90" x14ac:dyDescent="0.2">
      <c r="A2909" s="367" t="s">
        <v>23433</v>
      </c>
      <c r="B2909" s="368" t="s">
        <v>23434</v>
      </c>
      <c r="C2909" s="367" t="s">
        <v>231</v>
      </c>
      <c r="D2909" s="367" t="s">
        <v>17613</v>
      </c>
      <c r="E2909" s="369">
        <v>228.36</v>
      </c>
    </row>
    <row r="2910" spans="1:5" ht="90" x14ac:dyDescent="0.2">
      <c r="A2910" s="367" t="s">
        <v>23435</v>
      </c>
      <c r="B2910" s="368" t="s">
        <v>23436</v>
      </c>
      <c r="C2910" s="367" t="s">
        <v>231</v>
      </c>
      <c r="D2910" s="367" t="s">
        <v>17613</v>
      </c>
      <c r="E2910" s="369">
        <v>598.98</v>
      </c>
    </row>
    <row r="2911" spans="1:5" ht="90" x14ac:dyDescent="0.2">
      <c r="A2911" s="367" t="s">
        <v>23437</v>
      </c>
      <c r="B2911" s="368" t="s">
        <v>23438</v>
      </c>
      <c r="C2911" s="367" t="s">
        <v>231</v>
      </c>
      <c r="D2911" s="367" t="s">
        <v>17613</v>
      </c>
      <c r="E2911" s="369">
        <v>1140.48</v>
      </c>
    </row>
    <row r="2912" spans="1:5" ht="54" x14ac:dyDescent="0.2">
      <c r="A2912" s="367" t="s">
        <v>23439</v>
      </c>
      <c r="B2912" s="368" t="s">
        <v>23440</v>
      </c>
      <c r="C2912" s="367" t="s">
        <v>231</v>
      </c>
      <c r="D2912" s="367" t="s">
        <v>17613</v>
      </c>
      <c r="E2912" s="369">
        <v>6.09</v>
      </c>
    </row>
    <row r="2913" spans="1:5" ht="72" x14ac:dyDescent="0.2">
      <c r="A2913" s="367" t="s">
        <v>23441</v>
      </c>
      <c r="B2913" s="368" t="s">
        <v>23442</v>
      </c>
      <c r="C2913" s="367" t="s">
        <v>231</v>
      </c>
      <c r="D2913" s="367" t="s">
        <v>17613</v>
      </c>
      <c r="E2913" s="369">
        <v>4.7699999999999996</v>
      </c>
    </row>
    <row r="2914" spans="1:5" ht="99" x14ac:dyDescent="0.2">
      <c r="A2914" s="367" t="s">
        <v>23443</v>
      </c>
      <c r="B2914" s="368" t="s">
        <v>23444</v>
      </c>
      <c r="C2914" s="367" t="s">
        <v>231</v>
      </c>
      <c r="D2914" s="367" t="s">
        <v>17613</v>
      </c>
      <c r="E2914" s="369">
        <v>3025</v>
      </c>
    </row>
    <row r="2915" spans="1:5" ht="108" x14ac:dyDescent="0.2">
      <c r="A2915" s="367" t="s">
        <v>23445</v>
      </c>
      <c r="B2915" s="368" t="s">
        <v>23446</v>
      </c>
      <c r="C2915" s="367" t="s">
        <v>231</v>
      </c>
      <c r="D2915" s="367" t="s">
        <v>17613</v>
      </c>
      <c r="E2915" s="369">
        <v>95.62</v>
      </c>
    </row>
    <row r="2916" spans="1:5" ht="108" x14ac:dyDescent="0.2">
      <c r="A2916" s="367" t="s">
        <v>23447</v>
      </c>
      <c r="B2916" s="368" t="s">
        <v>23448</v>
      </c>
      <c r="C2916" s="367" t="s">
        <v>231</v>
      </c>
      <c r="D2916" s="367" t="s">
        <v>17613</v>
      </c>
      <c r="E2916" s="369">
        <v>198.9</v>
      </c>
    </row>
    <row r="2917" spans="1:5" ht="117" x14ac:dyDescent="0.2">
      <c r="A2917" s="367" t="s">
        <v>23449</v>
      </c>
      <c r="B2917" s="368" t="s">
        <v>23450</v>
      </c>
      <c r="C2917" s="367" t="s">
        <v>231</v>
      </c>
      <c r="D2917" s="367" t="s">
        <v>17613</v>
      </c>
      <c r="E2917" s="369">
        <v>420.52</v>
      </c>
    </row>
    <row r="2918" spans="1:5" ht="108" x14ac:dyDescent="0.2">
      <c r="A2918" s="367" t="s">
        <v>23451</v>
      </c>
      <c r="B2918" s="368" t="s">
        <v>23452</v>
      </c>
      <c r="C2918" s="367" t="s">
        <v>231</v>
      </c>
      <c r="D2918" s="367" t="s">
        <v>17613</v>
      </c>
      <c r="E2918" s="369">
        <v>608.67999999999995</v>
      </c>
    </row>
    <row r="2919" spans="1:5" ht="108" x14ac:dyDescent="0.2">
      <c r="A2919" s="367" t="s">
        <v>23453</v>
      </c>
      <c r="B2919" s="368" t="s">
        <v>23454</v>
      </c>
      <c r="C2919" s="367" t="s">
        <v>231</v>
      </c>
      <c r="D2919" s="367" t="s">
        <v>17613</v>
      </c>
      <c r="E2919" s="369">
        <v>74.66</v>
      </c>
    </row>
    <row r="2920" spans="1:5" ht="108" x14ac:dyDescent="0.2">
      <c r="A2920" s="367" t="s">
        <v>23455</v>
      </c>
      <c r="B2920" s="368" t="s">
        <v>23456</v>
      </c>
      <c r="C2920" s="367" t="s">
        <v>231</v>
      </c>
      <c r="D2920" s="367" t="s">
        <v>17613</v>
      </c>
      <c r="E2920" s="369">
        <v>95.01</v>
      </c>
    </row>
    <row r="2921" spans="1:5" ht="117" x14ac:dyDescent="0.2">
      <c r="A2921" s="367" t="s">
        <v>23457</v>
      </c>
      <c r="B2921" s="368" t="s">
        <v>23458</v>
      </c>
      <c r="C2921" s="367" t="s">
        <v>231</v>
      </c>
      <c r="D2921" s="367" t="s">
        <v>17613</v>
      </c>
      <c r="E2921" s="369">
        <v>111.66</v>
      </c>
    </row>
    <row r="2922" spans="1:5" ht="117" x14ac:dyDescent="0.2">
      <c r="A2922" s="367" t="s">
        <v>23459</v>
      </c>
      <c r="B2922" s="368" t="s">
        <v>23460</v>
      </c>
      <c r="C2922" s="367" t="s">
        <v>231</v>
      </c>
      <c r="D2922" s="367" t="s">
        <v>17613</v>
      </c>
      <c r="E2922" s="369">
        <v>165.22</v>
      </c>
    </row>
    <row r="2923" spans="1:5" ht="108" x14ac:dyDescent="0.2">
      <c r="A2923" s="367" t="s">
        <v>23461</v>
      </c>
      <c r="B2923" s="368" t="s">
        <v>23462</v>
      </c>
      <c r="C2923" s="367" t="s">
        <v>231</v>
      </c>
      <c r="D2923" s="367" t="s">
        <v>17613</v>
      </c>
      <c r="E2923" s="369">
        <v>199.76</v>
      </c>
    </row>
    <row r="2924" spans="1:5" ht="117" x14ac:dyDescent="0.2">
      <c r="A2924" s="367" t="s">
        <v>23463</v>
      </c>
      <c r="B2924" s="368" t="s">
        <v>23464</v>
      </c>
      <c r="C2924" s="367" t="s">
        <v>231</v>
      </c>
      <c r="D2924" s="367" t="s">
        <v>17613</v>
      </c>
      <c r="E2924" s="369">
        <v>402.29</v>
      </c>
    </row>
    <row r="2925" spans="1:5" ht="108" x14ac:dyDescent="0.2">
      <c r="A2925" s="367" t="s">
        <v>23465</v>
      </c>
      <c r="B2925" s="368" t="s">
        <v>23466</v>
      </c>
      <c r="C2925" s="367" t="s">
        <v>231</v>
      </c>
      <c r="D2925" s="367" t="s">
        <v>17613</v>
      </c>
      <c r="E2925" s="369">
        <v>426.25</v>
      </c>
    </row>
    <row r="2926" spans="1:5" ht="108" x14ac:dyDescent="0.2">
      <c r="A2926" s="367" t="s">
        <v>23467</v>
      </c>
      <c r="B2926" s="368" t="s">
        <v>23468</v>
      </c>
      <c r="C2926" s="367" t="s">
        <v>231</v>
      </c>
      <c r="D2926" s="367" t="s">
        <v>17613</v>
      </c>
      <c r="E2926" s="369">
        <v>695.72</v>
      </c>
    </row>
    <row r="2927" spans="1:5" ht="126" x14ac:dyDescent="0.2">
      <c r="A2927" s="367" t="s">
        <v>23469</v>
      </c>
      <c r="B2927" s="368" t="s">
        <v>23470</v>
      </c>
      <c r="C2927" s="367" t="s">
        <v>231</v>
      </c>
      <c r="D2927" s="367" t="s">
        <v>17613</v>
      </c>
      <c r="E2927" s="369">
        <v>2692.68</v>
      </c>
    </row>
    <row r="2928" spans="1:5" ht="135" x14ac:dyDescent="0.2">
      <c r="A2928" s="367" t="s">
        <v>23471</v>
      </c>
      <c r="B2928" s="368" t="s">
        <v>23472</v>
      </c>
      <c r="C2928" s="367" t="s">
        <v>231</v>
      </c>
      <c r="D2928" s="367" t="s">
        <v>17613</v>
      </c>
      <c r="E2928" s="369">
        <v>1417.08</v>
      </c>
    </row>
    <row r="2929" spans="1:5" ht="126" x14ac:dyDescent="0.2">
      <c r="A2929" s="367" t="s">
        <v>23473</v>
      </c>
      <c r="B2929" s="368" t="s">
        <v>23474</v>
      </c>
      <c r="C2929" s="367" t="s">
        <v>231</v>
      </c>
      <c r="D2929" s="367" t="s">
        <v>17613</v>
      </c>
      <c r="E2929" s="369">
        <v>2368.71</v>
      </c>
    </row>
    <row r="2930" spans="1:5" ht="126" x14ac:dyDescent="0.2">
      <c r="A2930" s="367" t="s">
        <v>23475</v>
      </c>
      <c r="B2930" s="368" t="s">
        <v>23476</v>
      </c>
      <c r="C2930" s="367" t="s">
        <v>231</v>
      </c>
      <c r="D2930" s="367" t="s">
        <v>17613</v>
      </c>
      <c r="E2930" s="369">
        <v>3296.93</v>
      </c>
    </row>
    <row r="2931" spans="1:5" ht="409.5" x14ac:dyDescent="0.2">
      <c r="A2931" s="367" t="s">
        <v>23477</v>
      </c>
      <c r="B2931" s="368" t="s">
        <v>23478</v>
      </c>
      <c r="C2931" s="367" t="s">
        <v>231</v>
      </c>
      <c r="D2931" s="367" t="s">
        <v>17613</v>
      </c>
      <c r="E2931" s="369">
        <v>5268.29</v>
      </c>
    </row>
    <row r="2932" spans="1:5" ht="409.5" x14ac:dyDescent="0.2">
      <c r="A2932" s="367" t="s">
        <v>23479</v>
      </c>
      <c r="B2932" s="368" t="s">
        <v>23480</v>
      </c>
      <c r="C2932" s="367" t="s">
        <v>231</v>
      </c>
      <c r="D2932" s="367" t="s">
        <v>17613</v>
      </c>
      <c r="E2932" s="369">
        <v>5618.24</v>
      </c>
    </row>
    <row r="2933" spans="1:5" ht="409.5" x14ac:dyDescent="0.2">
      <c r="A2933" s="367" t="s">
        <v>23481</v>
      </c>
      <c r="B2933" s="368" t="s">
        <v>23482</v>
      </c>
      <c r="C2933" s="367" t="s">
        <v>231</v>
      </c>
      <c r="D2933" s="367" t="s">
        <v>17613</v>
      </c>
      <c r="E2933" s="369">
        <v>9528.2800000000007</v>
      </c>
    </row>
    <row r="2934" spans="1:5" ht="90" x14ac:dyDescent="0.2">
      <c r="A2934" s="367" t="s">
        <v>23483</v>
      </c>
      <c r="B2934" s="368" t="s">
        <v>23484</v>
      </c>
      <c r="C2934" s="367" t="s">
        <v>231</v>
      </c>
      <c r="D2934" s="367" t="s">
        <v>17613</v>
      </c>
      <c r="E2934" s="369">
        <v>139.69999999999999</v>
      </c>
    </row>
    <row r="2935" spans="1:5" ht="90" x14ac:dyDescent="0.2">
      <c r="A2935" s="367" t="s">
        <v>23485</v>
      </c>
      <c r="B2935" s="368" t="s">
        <v>23486</v>
      </c>
      <c r="C2935" s="367" t="s">
        <v>231</v>
      </c>
      <c r="D2935" s="367" t="s">
        <v>17613</v>
      </c>
      <c r="E2935" s="369">
        <v>49.6</v>
      </c>
    </row>
    <row r="2936" spans="1:5" ht="90" x14ac:dyDescent="0.2">
      <c r="A2936" s="367" t="s">
        <v>23487</v>
      </c>
      <c r="B2936" s="368" t="s">
        <v>23488</v>
      </c>
      <c r="C2936" s="367" t="s">
        <v>231</v>
      </c>
      <c r="D2936" s="367" t="s">
        <v>17613</v>
      </c>
      <c r="E2936" s="369">
        <v>39.9</v>
      </c>
    </row>
    <row r="2937" spans="1:5" ht="90" x14ac:dyDescent="0.2">
      <c r="A2937" s="367" t="s">
        <v>23489</v>
      </c>
      <c r="B2937" s="368" t="s">
        <v>23490</v>
      </c>
      <c r="C2937" s="367" t="s">
        <v>231</v>
      </c>
      <c r="D2937" s="367" t="s">
        <v>17613</v>
      </c>
      <c r="E2937" s="369">
        <v>97.9</v>
      </c>
    </row>
    <row r="2938" spans="1:5" ht="54" x14ac:dyDescent="0.2">
      <c r="A2938" s="367" t="s">
        <v>23491</v>
      </c>
      <c r="B2938" s="368" t="s">
        <v>23492</v>
      </c>
      <c r="C2938" s="367" t="s">
        <v>231</v>
      </c>
      <c r="D2938" s="367" t="s">
        <v>17613</v>
      </c>
      <c r="E2938" s="369">
        <v>307.89999999999998</v>
      </c>
    </row>
    <row r="2939" spans="1:5" ht="36" x14ac:dyDescent="0.2">
      <c r="A2939" s="367" t="s">
        <v>23493</v>
      </c>
      <c r="B2939" s="368" t="s">
        <v>23494</v>
      </c>
      <c r="C2939" s="367" t="s">
        <v>231</v>
      </c>
      <c r="D2939" s="367" t="s">
        <v>17613</v>
      </c>
      <c r="E2939" s="369">
        <v>307.33</v>
      </c>
    </row>
    <row r="2940" spans="1:5" ht="36" x14ac:dyDescent="0.2">
      <c r="A2940" s="367" t="s">
        <v>23495</v>
      </c>
      <c r="B2940" s="368" t="s">
        <v>23496</v>
      </c>
      <c r="C2940" s="367" t="s">
        <v>231</v>
      </c>
      <c r="D2940" s="367" t="s">
        <v>17613</v>
      </c>
      <c r="E2940" s="369">
        <v>168.11</v>
      </c>
    </row>
    <row r="2941" spans="1:5" ht="63" x14ac:dyDescent="0.2">
      <c r="A2941" s="367" t="s">
        <v>23497</v>
      </c>
      <c r="B2941" s="368" t="s">
        <v>23498</v>
      </c>
      <c r="C2941" s="367" t="s">
        <v>231</v>
      </c>
      <c r="D2941" s="367" t="s">
        <v>17613</v>
      </c>
      <c r="E2941" s="369">
        <v>1.38</v>
      </c>
    </row>
    <row r="2942" spans="1:5" ht="90" x14ac:dyDescent="0.2">
      <c r="A2942" s="367" t="s">
        <v>23499</v>
      </c>
      <c r="B2942" s="368" t="s">
        <v>23500</v>
      </c>
      <c r="C2942" s="367" t="s">
        <v>231</v>
      </c>
      <c r="D2942" s="367" t="s">
        <v>17613</v>
      </c>
      <c r="E2942" s="369">
        <v>274.3</v>
      </c>
    </row>
    <row r="2943" spans="1:5" ht="315" x14ac:dyDescent="0.2">
      <c r="A2943" s="367" t="s">
        <v>23501</v>
      </c>
      <c r="B2943" s="368" t="s">
        <v>23502</v>
      </c>
      <c r="C2943" s="367" t="s">
        <v>231</v>
      </c>
      <c r="D2943" s="367" t="s">
        <v>17613</v>
      </c>
      <c r="E2943" s="369">
        <v>2927.24</v>
      </c>
    </row>
    <row r="2944" spans="1:5" ht="144" x14ac:dyDescent="0.2">
      <c r="A2944" s="367" t="s">
        <v>23503</v>
      </c>
      <c r="B2944" s="368" t="s">
        <v>23504</v>
      </c>
      <c r="C2944" s="367" t="s">
        <v>231</v>
      </c>
      <c r="D2944" s="367" t="s">
        <v>17613</v>
      </c>
      <c r="E2944" s="369">
        <v>420</v>
      </c>
    </row>
    <row r="2945" spans="1:5" ht="171" x14ac:dyDescent="0.2">
      <c r="A2945" s="367" t="s">
        <v>23505</v>
      </c>
      <c r="B2945" s="368" t="s">
        <v>23506</v>
      </c>
      <c r="C2945" s="367" t="s">
        <v>231</v>
      </c>
      <c r="D2945" s="367" t="s">
        <v>17613</v>
      </c>
      <c r="E2945" s="369">
        <v>690</v>
      </c>
    </row>
    <row r="2946" spans="1:5" ht="72" x14ac:dyDescent="0.2">
      <c r="A2946" s="367" t="s">
        <v>23507</v>
      </c>
      <c r="B2946" s="368" t="s">
        <v>23508</v>
      </c>
      <c r="C2946" s="367" t="s">
        <v>231</v>
      </c>
      <c r="D2946" s="367" t="s">
        <v>17613</v>
      </c>
      <c r="E2946" s="369">
        <v>160.41</v>
      </c>
    </row>
    <row r="2947" spans="1:5" ht="117" x14ac:dyDescent="0.2">
      <c r="A2947" s="367" t="s">
        <v>23509</v>
      </c>
      <c r="B2947" s="368" t="s">
        <v>23510</v>
      </c>
      <c r="C2947" s="367" t="s">
        <v>231</v>
      </c>
      <c r="D2947" s="367" t="s">
        <v>17613</v>
      </c>
      <c r="E2947" s="369">
        <v>3671.31</v>
      </c>
    </row>
    <row r="2948" spans="1:5" ht="117" x14ac:dyDescent="0.2">
      <c r="A2948" s="367" t="s">
        <v>23511</v>
      </c>
      <c r="B2948" s="368" t="s">
        <v>23512</v>
      </c>
      <c r="C2948" s="367" t="s">
        <v>231</v>
      </c>
      <c r="D2948" s="367" t="s">
        <v>17613</v>
      </c>
      <c r="E2948" s="369">
        <v>5686.37</v>
      </c>
    </row>
    <row r="2949" spans="1:5" ht="117" x14ac:dyDescent="0.2">
      <c r="A2949" s="367" t="s">
        <v>23513</v>
      </c>
      <c r="B2949" s="368" t="s">
        <v>23514</v>
      </c>
      <c r="C2949" s="367" t="s">
        <v>231</v>
      </c>
      <c r="D2949" s="367" t="s">
        <v>17613</v>
      </c>
      <c r="E2949" s="369">
        <v>10606.89</v>
      </c>
    </row>
    <row r="2950" spans="1:5" ht="117" x14ac:dyDescent="0.2">
      <c r="A2950" s="367" t="s">
        <v>23515</v>
      </c>
      <c r="B2950" s="368" t="s">
        <v>23516</v>
      </c>
      <c r="C2950" s="367" t="s">
        <v>231</v>
      </c>
      <c r="D2950" s="367" t="s">
        <v>17613</v>
      </c>
      <c r="E2950" s="369">
        <v>16140.65</v>
      </c>
    </row>
    <row r="2951" spans="1:5" ht="36" x14ac:dyDescent="0.2">
      <c r="A2951" s="367" t="s">
        <v>23517</v>
      </c>
      <c r="B2951" s="368" t="s">
        <v>23518</v>
      </c>
      <c r="C2951" s="367" t="s">
        <v>17831</v>
      </c>
      <c r="D2951" s="367" t="s">
        <v>17613</v>
      </c>
      <c r="E2951" s="369">
        <v>550</v>
      </c>
    </row>
    <row r="2952" spans="1:5" ht="36" x14ac:dyDescent="0.2">
      <c r="A2952" s="367" t="s">
        <v>23519</v>
      </c>
      <c r="B2952" s="368" t="s">
        <v>23520</v>
      </c>
      <c r="C2952" s="367" t="s">
        <v>17831</v>
      </c>
      <c r="D2952" s="367" t="s">
        <v>17613</v>
      </c>
      <c r="E2952" s="369">
        <v>189.06</v>
      </c>
    </row>
    <row r="2953" spans="1:5" ht="63" x14ac:dyDescent="0.2">
      <c r="A2953" s="367" t="s">
        <v>23521</v>
      </c>
      <c r="B2953" s="368" t="s">
        <v>23522</v>
      </c>
      <c r="C2953" s="367" t="s">
        <v>17831</v>
      </c>
      <c r="D2953" s="367" t="s">
        <v>17613</v>
      </c>
      <c r="E2953" s="369">
        <v>450</v>
      </c>
    </row>
    <row r="2954" spans="1:5" ht="72" x14ac:dyDescent="0.2">
      <c r="A2954" s="367" t="s">
        <v>23523</v>
      </c>
      <c r="B2954" s="368" t="s">
        <v>23524</v>
      </c>
      <c r="C2954" s="367" t="s">
        <v>17831</v>
      </c>
      <c r="D2954" s="367" t="s">
        <v>17613</v>
      </c>
      <c r="E2954" s="369">
        <v>550</v>
      </c>
    </row>
    <row r="2955" spans="1:5" ht="72" x14ac:dyDescent="0.2">
      <c r="A2955" s="367" t="s">
        <v>23525</v>
      </c>
      <c r="B2955" s="368" t="s">
        <v>23526</v>
      </c>
      <c r="C2955" s="367" t="s">
        <v>17831</v>
      </c>
      <c r="D2955" s="367" t="s">
        <v>17613</v>
      </c>
      <c r="E2955" s="369">
        <v>120</v>
      </c>
    </row>
    <row r="2956" spans="1:5" ht="72" x14ac:dyDescent="0.2">
      <c r="A2956" s="367" t="s">
        <v>23527</v>
      </c>
      <c r="B2956" s="368" t="s">
        <v>23528</v>
      </c>
      <c r="C2956" s="367" t="s">
        <v>17831</v>
      </c>
      <c r="D2956" s="367" t="s">
        <v>17613</v>
      </c>
      <c r="E2956" s="369">
        <v>166</v>
      </c>
    </row>
    <row r="2957" spans="1:5" ht="72" x14ac:dyDescent="0.2">
      <c r="A2957" s="367" t="s">
        <v>23529</v>
      </c>
      <c r="B2957" s="368" t="s">
        <v>23530</v>
      </c>
      <c r="C2957" s="367" t="s">
        <v>17831</v>
      </c>
      <c r="D2957" s="367" t="s">
        <v>17613</v>
      </c>
      <c r="E2957" s="369">
        <v>185</v>
      </c>
    </row>
    <row r="2958" spans="1:5" ht="63" x14ac:dyDescent="0.2">
      <c r="A2958" s="367" t="s">
        <v>23531</v>
      </c>
      <c r="B2958" s="368" t="s">
        <v>23532</v>
      </c>
      <c r="C2958" s="367" t="s">
        <v>17831</v>
      </c>
      <c r="D2958" s="367" t="s">
        <v>17613</v>
      </c>
      <c r="E2958" s="369">
        <v>274.69</v>
      </c>
    </row>
    <row r="2959" spans="1:5" ht="72" x14ac:dyDescent="0.2">
      <c r="A2959" s="367" t="s">
        <v>23533</v>
      </c>
      <c r="B2959" s="368" t="s">
        <v>23534</v>
      </c>
      <c r="C2959" s="367" t="s">
        <v>17831</v>
      </c>
      <c r="D2959" s="367" t="s">
        <v>17613</v>
      </c>
      <c r="E2959" s="369">
        <v>255.6</v>
      </c>
    </row>
    <row r="2960" spans="1:5" ht="72" x14ac:dyDescent="0.2">
      <c r="A2960" s="367" t="s">
        <v>23535</v>
      </c>
      <c r="B2960" s="368" t="s">
        <v>23536</v>
      </c>
      <c r="C2960" s="367" t="s">
        <v>17831</v>
      </c>
      <c r="D2960" s="367" t="s">
        <v>17613</v>
      </c>
      <c r="E2960" s="369">
        <v>500</v>
      </c>
    </row>
    <row r="2961" spans="1:5" ht="234" x14ac:dyDescent="0.2">
      <c r="A2961" s="367" t="s">
        <v>23537</v>
      </c>
      <c r="B2961" s="368" t="s">
        <v>23538</v>
      </c>
      <c r="C2961" s="367" t="s">
        <v>231</v>
      </c>
      <c r="D2961" s="367" t="s">
        <v>17613</v>
      </c>
      <c r="E2961" s="369">
        <v>2400</v>
      </c>
    </row>
    <row r="2962" spans="1:5" ht="54" x14ac:dyDescent="0.2">
      <c r="A2962" s="367" t="s">
        <v>23539</v>
      </c>
      <c r="B2962" s="368" t="s">
        <v>23540</v>
      </c>
      <c r="C2962" s="367" t="s">
        <v>17831</v>
      </c>
      <c r="D2962" s="367" t="s">
        <v>17613</v>
      </c>
      <c r="E2962" s="369">
        <v>380.78</v>
      </c>
    </row>
    <row r="2963" spans="1:5" ht="162" x14ac:dyDescent="0.2">
      <c r="A2963" s="367" t="s">
        <v>23541</v>
      </c>
      <c r="B2963" s="368" t="s">
        <v>23542</v>
      </c>
      <c r="C2963" s="367" t="s">
        <v>231</v>
      </c>
      <c r="D2963" s="367" t="s">
        <v>17613</v>
      </c>
      <c r="E2963" s="369">
        <v>19.850000000000001</v>
      </c>
    </row>
    <row r="2964" spans="1:5" ht="162" x14ac:dyDescent="0.2">
      <c r="A2964" s="367" t="s">
        <v>23543</v>
      </c>
      <c r="B2964" s="368" t="s">
        <v>23544</v>
      </c>
      <c r="C2964" s="367" t="s">
        <v>231</v>
      </c>
      <c r="D2964" s="367" t="s">
        <v>17613</v>
      </c>
      <c r="E2964" s="369">
        <v>30.03</v>
      </c>
    </row>
    <row r="2965" spans="1:5" ht="162" x14ac:dyDescent="0.2">
      <c r="A2965" s="367" t="s">
        <v>23545</v>
      </c>
      <c r="B2965" s="368" t="s">
        <v>23546</v>
      </c>
      <c r="C2965" s="367" t="s">
        <v>231</v>
      </c>
      <c r="D2965" s="367" t="s">
        <v>17613</v>
      </c>
      <c r="E2965" s="369">
        <v>68.69</v>
      </c>
    </row>
    <row r="2966" spans="1:5" ht="171" x14ac:dyDescent="0.2">
      <c r="A2966" s="367" t="s">
        <v>23547</v>
      </c>
      <c r="B2966" s="368" t="s">
        <v>23548</v>
      </c>
      <c r="C2966" s="367" t="s">
        <v>231</v>
      </c>
      <c r="D2966" s="367" t="s">
        <v>17613</v>
      </c>
      <c r="E2966" s="369">
        <v>139.22</v>
      </c>
    </row>
    <row r="2967" spans="1:5" ht="171" x14ac:dyDescent="0.2">
      <c r="A2967" s="367" t="s">
        <v>23549</v>
      </c>
      <c r="B2967" s="368" t="s">
        <v>23550</v>
      </c>
      <c r="C2967" s="367" t="s">
        <v>231</v>
      </c>
      <c r="D2967" s="367" t="s">
        <v>17613</v>
      </c>
      <c r="E2967" s="369">
        <v>194.52</v>
      </c>
    </row>
    <row r="2968" spans="1:5" x14ac:dyDescent="0.2">
      <c r="A2968" s="488" t="s">
        <v>23551</v>
      </c>
      <c r="B2968" s="488" t="s">
        <v>17613</v>
      </c>
      <c r="C2968" s="488" t="s">
        <v>17613</v>
      </c>
      <c r="D2968" s="488" t="s">
        <v>17613</v>
      </c>
      <c r="E2968" s="488"/>
    </row>
    <row r="2969" spans="1:5" ht="72" x14ac:dyDescent="0.2">
      <c r="A2969" s="367" t="s">
        <v>23552</v>
      </c>
      <c r="B2969" s="368" t="s">
        <v>23553</v>
      </c>
      <c r="C2969" s="367" t="s">
        <v>231</v>
      </c>
      <c r="D2969" s="367" t="s">
        <v>17613</v>
      </c>
      <c r="E2969" s="369">
        <v>23900</v>
      </c>
    </row>
    <row r="2970" spans="1:5" ht="72" x14ac:dyDescent="0.2">
      <c r="A2970" s="367" t="s">
        <v>23554</v>
      </c>
      <c r="B2970" s="368" t="s">
        <v>23555</v>
      </c>
      <c r="C2970" s="367" t="s">
        <v>231</v>
      </c>
      <c r="D2970" s="367" t="s">
        <v>17613</v>
      </c>
      <c r="E2970" s="369">
        <v>36400</v>
      </c>
    </row>
    <row r="2971" spans="1:5" ht="81" x14ac:dyDescent="0.2">
      <c r="A2971" s="367" t="s">
        <v>23556</v>
      </c>
      <c r="B2971" s="368" t="s">
        <v>23557</v>
      </c>
      <c r="C2971" s="367" t="s">
        <v>231</v>
      </c>
      <c r="D2971" s="367" t="s">
        <v>17613</v>
      </c>
      <c r="E2971" s="369">
        <v>44620</v>
      </c>
    </row>
    <row r="2972" spans="1:5" ht="81" x14ac:dyDescent="0.2">
      <c r="A2972" s="367" t="s">
        <v>23558</v>
      </c>
      <c r="B2972" s="368" t="s">
        <v>23559</v>
      </c>
      <c r="C2972" s="367" t="s">
        <v>231</v>
      </c>
      <c r="D2972" s="367" t="s">
        <v>17613</v>
      </c>
      <c r="E2972" s="369">
        <v>52440</v>
      </c>
    </row>
    <row r="2973" spans="1:5" ht="36" x14ac:dyDescent="0.2">
      <c r="A2973" s="367" t="s">
        <v>23560</v>
      </c>
      <c r="B2973" s="368" t="s">
        <v>23561</v>
      </c>
      <c r="C2973" s="367" t="s">
        <v>231</v>
      </c>
      <c r="D2973" s="367" t="s">
        <v>17613</v>
      </c>
      <c r="E2973" s="369">
        <v>121</v>
      </c>
    </row>
    <row r="2974" spans="1:5" ht="72" x14ac:dyDescent="0.2">
      <c r="A2974" s="367" t="s">
        <v>23562</v>
      </c>
      <c r="B2974" s="368" t="s">
        <v>23563</v>
      </c>
      <c r="C2974" s="367" t="s">
        <v>17988</v>
      </c>
      <c r="D2974" s="367" t="s">
        <v>17613</v>
      </c>
      <c r="E2974" s="369">
        <v>450</v>
      </c>
    </row>
    <row r="2975" spans="1:5" ht="72" x14ac:dyDescent="0.2">
      <c r="A2975" s="367" t="s">
        <v>23564</v>
      </c>
      <c r="B2975" s="368" t="s">
        <v>23565</v>
      </c>
      <c r="C2975" s="367" t="s">
        <v>17988</v>
      </c>
      <c r="D2975" s="367" t="s">
        <v>17613</v>
      </c>
      <c r="E2975" s="369">
        <v>540</v>
      </c>
    </row>
    <row r="2976" spans="1:5" ht="45" x14ac:dyDescent="0.2">
      <c r="A2976" s="367" t="s">
        <v>23566</v>
      </c>
      <c r="B2976" s="368" t="s">
        <v>23567</v>
      </c>
      <c r="C2976" s="367" t="s">
        <v>231</v>
      </c>
      <c r="D2976" s="367" t="s">
        <v>17613</v>
      </c>
      <c r="E2976" s="369">
        <v>4036.17</v>
      </c>
    </row>
    <row r="2977" spans="1:5" ht="27" x14ac:dyDescent="0.2">
      <c r="A2977" s="367" t="s">
        <v>23568</v>
      </c>
      <c r="B2977" s="368" t="s">
        <v>23569</v>
      </c>
      <c r="C2977" s="367" t="s">
        <v>231</v>
      </c>
      <c r="D2977" s="367" t="s">
        <v>17613</v>
      </c>
      <c r="E2977" s="369">
        <v>1829.7</v>
      </c>
    </row>
    <row r="2978" spans="1:5" ht="27" x14ac:dyDescent="0.2">
      <c r="A2978" s="367" t="s">
        <v>23570</v>
      </c>
      <c r="B2978" s="368" t="s">
        <v>23571</v>
      </c>
      <c r="C2978" s="367" t="s">
        <v>231</v>
      </c>
      <c r="D2978" s="367" t="s">
        <v>17613</v>
      </c>
      <c r="E2978" s="369">
        <v>4330.46</v>
      </c>
    </row>
    <row r="2979" spans="1:5" ht="99" x14ac:dyDescent="0.2">
      <c r="A2979" s="367" t="s">
        <v>23572</v>
      </c>
      <c r="B2979" s="368" t="s">
        <v>23573</v>
      </c>
      <c r="C2979" s="367" t="s">
        <v>231</v>
      </c>
      <c r="D2979" s="367" t="s">
        <v>17613</v>
      </c>
      <c r="E2979" s="369">
        <v>107060</v>
      </c>
    </row>
    <row r="2980" spans="1:5" ht="171" x14ac:dyDescent="0.2">
      <c r="A2980" s="367" t="s">
        <v>23574</v>
      </c>
      <c r="B2980" s="368" t="s">
        <v>23575</v>
      </c>
      <c r="C2980" s="367" t="s">
        <v>231</v>
      </c>
      <c r="D2980" s="367" t="s">
        <v>17613</v>
      </c>
      <c r="E2980" s="369">
        <v>8238.9699999999993</v>
      </c>
    </row>
    <row r="2981" spans="1:5" ht="126" x14ac:dyDescent="0.2">
      <c r="A2981" s="367" t="s">
        <v>23576</v>
      </c>
      <c r="B2981" s="368" t="s">
        <v>23577</v>
      </c>
      <c r="C2981" s="367" t="s">
        <v>21207</v>
      </c>
      <c r="D2981" s="367" t="s">
        <v>17613</v>
      </c>
      <c r="E2981" s="369">
        <v>1650</v>
      </c>
    </row>
    <row r="2982" spans="1:5" ht="117" x14ac:dyDescent="0.2">
      <c r="A2982" s="367" t="s">
        <v>23578</v>
      </c>
      <c r="B2982" s="368" t="s">
        <v>23579</v>
      </c>
      <c r="C2982" s="367" t="s">
        <v>231</v>
      </c>
      <c r="D2982" s="367" t="s">
        <v>17613</v>
      </c>
      <c r="E2982" s="369">
        <v>138000</v>
      </c>
    </row>
    <row r="2983" spans="1:5" ht="117" x14ac:dyDescent="0.2">
      <c r="A2983" s="367" t="s">
        <v>23580</v>
      </c>
      <c r="B2983" s="368" t="s">
        <v>23581</v>
      </c>
      <c r="C2983" s="367" t="s">
        <v>231</v>
      </c>
      <c r="D2983" s="367" t="s">
        <v>17613</v>
      </c>
      <c r="E2983" s="369">
        <v>191000</v>
      </c>
    </row>
    <row r="2984" spans="1:5" ht="117" x14ac:dyDescent="0.2">
      <c r="A2984" s="367" t="s">
        <v>23582</v>
      </c>
      <c r="B2984" s="368" t="s">
        <v>23583</v>
      </c>
      <c r="C2984" s="367" t="s">
        <v>231</v>
      </c>
      <c r="D2984" s="367" t="s">
        <v>17613</v>
      </c>
      <c r="E2984" s="369">
        <v>210000</v>
      </c>
    </row>
    <row r="2985" spans="1:5" ht="63" x14ac:dyDescent="0.2">
      <c r="A2985" s="367" t="s">
        <v>23584</v>
      </c>
      <c r="B2985" s="368" t="s">
        <v>23585</v>
      </c>
      <c r="C2985" s="367" t="s">
        <v>231</v>
      </c>
      <c r="D2985" s="367" t="s">
        <v>17613</v>
      </c>
      <c r="E2985" s="369">
        <v>550000</v>
      </c>
    </row>
    <row r="2986" spans="1:5" ht="90" x14ac:dyDescent="0.2">
      <c r="A2986" s="367" t="s">
        <v>23586</v>
      </c>
      <c r="B2986" s="368" t="s">
        <v>23587</v>
      </c>
      <c r="C2986" s="367" t="s">
        <v>231</v>
      </c>
      <c r="D2986" s="367" t="s">
        <v>17613</v>
      </c>
      <c r="E2986" s="369">
        <v>890000</v>
      </c>
    </row>
    <row r="2987" spans="1:5" ht="144" x14ac:dyDescent="0.2">
      <c r="A2987" s="367" t="s">
        <v>23588</v>
      </c>
      <c r="B2987" s="368" t="s">
        <v>23589</v>
      </c>
      <c r="C2987" s="367" t="s">
        <v>231</v>
      </c>
      <c r="D2987" s="367" t="s">
        <v>17613</v>
      </c>
      <c r="E2987" s="369">
        <v>6944.17</v>
      </c>
    </row>
    <row r="2988" spans="1:5" ht="153" x14ac:dyDescent="0.2">
      <c r="A2988" s="367" t="s">
        <v>23590</v>
      </c>
      <c r="B2988" s="368" t="s">
        <v>23591</v>
      </c>
      <c r="C2988" s="367" t="s">
        <v>231</v>
      </c>
      <c r="D2988" s="367" t="s">
        <v>17613</v>
      </c>
      <c r="E2988" s="369">
        <v>10050</v>
      </c>
    </row>
    <row r="2989" spans="1:5" ht="99" x14ac:dyDescent="0.2">
      <c r="A2989" s="367" t="s">
        <v>23592</v>
      </c>
      <c r="B2989" s="368" t="s">
        <v>23593</v>
      </c>
      <c r="C2989" s="367" t="s">
        <v>231</v>
      </c>
      <c r="D2989" s="367" t="s">
        <v>17613</v>
      </c>
      <c r="E2989" s="369">
        <v>35870</v>
      </c>
    </row>
    <row r="2990" spans="1:5" ht="54" x14ac:dyDescent="0.2">
      <c r="A2990" s="367" t="s">
        <v>23594</v>
      </c>
      <c r="B2990" s="368" t="s">
        <v>23595</v>
      </c>
      <c r="C2990" s="367" t="s">
        <v>23596</v>
      </c>
      <c r="D2990" s="367" t="s">
        <v>17613</v>
      </c>
      <c r="E2990" s="369">
        <v>432</v>
      </c>
    </row>
    <row r="2991" spans="1:5" ht="135" x14ac:dyDescent="0.2">
      <c r="A2991" s="367" t="s">
        <v>23597</v>
      </c>
      <c r="B2991" s="368" t="s">
        <v>23598</v>
      </c>
      <c r="C2991" s="367" t="s">
        <v>231</v>
      </c>
      <c r="D2991" s="367" t="s">
        <v>17613</v>
      </c>
      <c r="E2991" s="369">
        <v>6608.65</v>
      </c>
    </row>
    <row r="2992" spans="1:5" ht="27" x14ac:dyDescent="0.2">
      <c r="A2992" s="367" t="s">
        <v>23599</v>
      </c>
      <c r="B2992" s="368" t="s">
        <v>23600</v>
      </c>
      <c r="C2992" s="367" t="s">
        <v>23596</v>
      </c>
      <c r="D2992" s="367" t="s">
        <v>17613</v>
      </c>
      <c r="E2992" s="369">
        <v>429</v>
      </c>
    </row>
    <row r="2993" spans="1:5" ht="99" x14ac:dyDescent="0.2">
      <c r="A2993" s="367" t="s">
        <v>23601</v>
      </c>
      <c r="B2993" s="368" t="s">
        <v>23602</v>
      </c>
      <c r="C2993" s="367" t="s">
        <v>231</v>
      </c>
      <c r="D2993" s="367" t="s">
        <v>17613</v>
      </c>
      <c r="E2993" s="369">
        <v>1504.4</v>
      </c>
    </row>
    <row r="2994" spans="1:5" ht="99" x14ac:dyDescent="0.2">
      <c r="A2994" s="367" t="s">
        <v>23603</v>
      </c>
      <c r="B2994" s="368" t="s">
        <v>23604</v>
      </c>
      <c r="C2994" s="367" t="s">
        <v>231</v>
      </c>
      <c r="D2994" s="367" t="s">
        <v>17613</v>
      </c>
      <c r="E2994" s="369">
        <v>9438.25</v>
      </c>
    </row>
    <row r="2995" spans="1:5" ht="90" x14ac:dyDescent="0.2">
      <c r="A2995" s="367" t="s">
        <v>23605</v>
      </c>
      <c r="B2995" s="368" t="s">
        <v>23606</v>
      </c>
      <c r="C2995" s="367" t="s">
        <v>231</v>
      </c>
      <c r="D2995" s="367" t="s">
        <v>17613</v>
      </c>
      <c r="E2995" s="369">
        <v>18334.25</v>
      </c>
    </row>
    <row r="2996" spans="1:5" ht="153" x14ac:dyDescent="0.2">
      <c r="A2996" s="367" t="s">
        <v>23607</v>
      </c>
      <c r="B2996" s="368" t="s">
        <v>23608</v>
      </c>
      <c r="C2996" s="367" t="s">
        <v>231</v>
      </c>
      <c r="D2996" s="367" t="s">
        <v>17613</v>
      </c>
      <c r="E2996" s="369">
        <v>1167</v>
      </c>
    </row>
    <row r="2997" spans="1:5" ht="153" x14ac:dyDescent="0.2">
      <c r="A2997" s="367" t="s">
        <v>23609</v>
      </c>
      <c r="B2997" s="368" t="s">
        <v>23610</v>
      </c>
      <c r="C2997" s="367" t="s">
        <v>231</v>
      </c>
      <c r="D2997" s="367" t="s">
        <v>17613</v>
      </c>
      <c r="E2997" s="369">
        <v>2014.88</v>
      </c>
    </row>
    <row r="2998" spans="1:5" ht="162" x14ac:dyDescent="0.2">
      <c r="A2998" s="367" t="s">
        <v>23611</v>
      </c>
      <c r="B2998" s="368" t="s">
        <v>23612</v>
      </c>
      <c r="C2998" s="367" t="s">
        <v>231</v>
      </c>
      <c r="D2998" s="367" t="s">
        <v>17613</v>
      </c>
      <c r="E2998" s="369">
        <v>2016</v>
      </c>
    </row>
    <row r="2999" spans="1:5" ht="153" x14ac:dyDescent="0.2">
      <c r="A2999" s="367" t="s">
        <v>23613</v>
      </c>
      <c r="B2999" s="368" t="s">
        <v>23614</v>
      </c>
      <c r="C2999" s="367" t="s">
        <v>231</v>
      </c>
      <c r="D2999" s="367" t="s">
        <v>17613</v>
      </c>
      <c r="E2999" s="369">
        <v>8178.03</v>
      </c>
    </row>
    <row r="3000" spans="1:5" ht="135" x14ac:dyDescent="0.2">
      <c r="A3000" s="367" t="s">
        <v>23615</v>
      </c>
      <c r="B3000" s="368" t="s">
        <v>23616</v>
      </c>
      <c r="C3000" s="367" t="s">
        <v>231</v>
      </c>
      <c r="D3000" s="367" t="s">
        <v>17613</v>
      </c>
      <c r="E3000" s="369">
        <v>2165.0100000000002</v>
      </c>
    </row>
    <row r="3001" spans="1:5" ht="90" x14ac:dyDescent="0.2">
      <c r="A3001" s="367" t="s">
        <v>23617</v>
      </c>
      <c r="B3001" s="368" t="s">
        <v>23618</v>
      </c>
      <c r="C3001" s="367" t="s">
        <v>231</v>
      </c>
      <c r="D3001" s="367" t="s">
        <v>17613</v>
      </c>
      <c r="E3001" s="369">
        <v>5000</v>
      </c>
    </row>
    <row r="3002" spans="1:5" ht="63" x14ac:dyDescent="0.2">
      <c r="A3002" s="367" t="s">
        <v>23619</v>
      </c>
      <c r="B3002" s="368" t="s">
        <v>23620</v>
      </c>
      <c r="C3002" s="367" t="s">
        <v>231</v>
      </c>
      <c r="D3002" s="367" t="s">
        <v>17613</v>
      </c>
      <c r="E3002" s="369">
        <v>2302.31</v>
      </c>
    </row>
    <row r="3003" spans="1:5" ht="162" x14ac:dyDescent="0.2">
      <c r="A3003" s="367" t="s">
        <v>23621</v>
      </c>
      <c r="B3003" s="368" t="s">
        <v>23622</v>
      </c>
      <c r="C3003" s="367" t="s">
        <v>231</v>
      </c>
      <c r="D3003" s="367" t="s">
        <v>17613</v>
      </c>
      <c r="E3003" s="369">
        <v>3451.85</v>
      </c>
    </row>
    <row r="3004" spans="1:5" ht="99" x14ac:dyDescent="0.2">
      <c r="A3004" s="367" t="s">
        <v>23623</v>
      </c>
      <c r="B3004" s="368" t="s">
        <v>23624</v>
      </c>
      <c r="C3004" s="367" t="s">
        <v>231</v>
      </c>
      <c r="D3004" s="367" t="s">
        <v>17613</v>
      </c>
      <c r="E3004" s="369">
        <v>6970</v>
      </c>
    </row>
    <row r="3005" spans="1:5" ht="99" x14ac:dyDescent="0.2">
      <c r="A3005" s="367" t="s">
        <v>23625</v>
      </c>
      <c r="B3005" s="368" t="s">
        <v>23626</v>
      </c>
      <c r="C3005" s="367" t="s">
        <v>231</v>
      </c>
      <c r="D3005" s="367" t="s">
        <v>17613</v>
      </c>
      <c r="E3005" s="369">
        <v>4924.1499999999996</v>
      </c>
    </row>
    <row r="3006" spans="1:5" ht="90" x14ac:dyDescent="0.2">
      <c r="A3006" s="367" t="s">
        <v>23627</v>
      </c>
      <c r="B3006" s="368" t="s">
        <v>23628</v>
      </c>
      <c r="C3006" s="367" t="s">
        <v>231</v>
      </c>
      <c r="D3006" s="367" t="s">
        <v>17613</v>
      </c>
      <c r="E3006" s="369">
        <v>6907.4</v>
      </c>
    </row>
    <row r="3007" spans="1:5" ht="153" x14ac:dyDescent="0.2">
      <c r="A3007" s="367" t="s">
        <v>23629</v>
      </c>
      <c r="B3007" s="368" t="s">
        <v>23630</v>
      </c>
      <c r="C3007" s="367" t="s">
        <v>231</v>
      </c>
      <c r="D3007" s="367" t="s">
        <v>17613</v>
      </c>
      <c r="E3007" s="369">
        <v>12250</v>
      </c>
    </row>
    <row r="3008" spans="1:5" ht="81" x14ac:dyDescent="0.2">
      <c r="A3008" s="367" t="s">
        <v>23631</v>
      </c>
      <c r="B3008" s="368" t="s">
        <v>23632</v>
      </c>
      <c r="C3008" s="367" t="s">
        <v>231</v>
      </c>
      <c r="D3008" s="367" t="s">
        <v>17613</v>
      </c>
      <c r="E3008" s="369">
        <v>22610</v>
      </c>
    </row>
    <row r="3009" spans="1:5" ht="108" x14ac:dyDescent="0.2">
      <c r="A3009" s="367" t="s">
        <v>23633</v>
      </c>
      <c r="B3009" s="368" t="s">
        <v>23634</v>
      </c>
      <c r="C3009" s="367" t="s">
        <v>231</v>
      </c>
      <c r="D3009" s="367" t="s">
        <v>17613</v>
      </c>
      <c r="E3009" s="369">
        <v>23100</v>
      </c>
    </row>
    <row r="3010" spans="1:5" ht="99" x14ac:dyDescent="0.2">
      <c r="A3010" s="367" t="s">
        <v>23635</v>
      </c>
      <c r="B3010" s="368" t="s">
        <v>23636</v>
      </c>
      <c r="C3010" s="367" t="s">
        <v>231</v>
      </c>
      <c r="D3010" s="367" t="s">
        <v>17613</v>
      </c>
      <c r="E3010" s="369">
        <v>5492.72</v>
      </c>
    </row>
    <row r="3011" spans="1:5" ht="99" x14ac:dyDescent="0.2">
      <c r="A3011" s="367" t="s">
        <v>23637</v>
      </c>
      <c r="B3011" s="368" t="s">
        <v>23638</v>
      </c>
      <c r="C3011" s="367" t="s">
        <v>231</v>
      </c>
      <c r="D3011" s="367" t="s">
        <v>17613</v>
      </c>
      <c r="E3011" s="369">
        <v>30031</v>
      </c>
    </row>
    <row r="3012" spans="1:5" ht="108" x14ac:dyDescent="0.2">
      <c r="A3012" s="367" t="s">
        <v>23639</v>
      </c>
      <c r="B3012" s="368" t="s">
        <v>23640</v>
      </c>
      <c r="C3012" s="367" t="s">
        <v>231</v>
      </c>
      <c r="D3012" s="367" t="s">
        <v>17613</v>
      </c>
      <c r="E3012" s="369">
        <v>39519</v>
      </c>
    </row>
    <row r="3013" spans="1:5" ht="108" x14ac:dyDescent="0.2">
      <c r="A3013" s="367" t="s">
        <v>23641</v>
      </c>
      <c r="B3013" s="368" t="s">
        <v>23642</v>
      </c>
      <c r="C3013" s="367" t="s">
        <v>231</v>
      </c>
      <c r="D3013" s="367" t="s">
        <v>17613</v>
      </c>
      <c r="E3013" s="369">
        <v>7955</v>
      </c>
    </row>
    <row r="3014" spans="1:5" ht="81" x14ac:dyDescent="0.2">
      <c r="A3014" s="367" t="s">
        <v>23643</v>
      </c>
      <c r="B3014" s="368" t="s">
        <v>23644</v>
      </c>
      <c r="C3014" s="367" t="s">
        <v>231</v>
      </c>
      <c r="D3014" s="367" t="s">
        <v>17613</v>
      </c>
      <c r="E3014" s="369">
        <v>18764.22</v>
      </c>
    </row>
    <row r="3015" spans="1:5" ht="153" x14ac:dyDescent="0.2">
      <c r="A3015" s="367" t="s">
        <v>23645</v>
      </c>
      <c r="B3015" s="368" t="s">
        <v>23646</v>
      </c>
      <c r="C3015" s="367" t="s">
        <v>231</v>
      </c>
      <c r="D3015" s="367" t="s">
        <v>17613</v>
      </c>
      <c r="E3015" s="369">
        <v>16750</v>
      </c>
    </row>
    <row r="3016" spans="1:5" ht="90" x14ac:dyDescent="0.2">
      <c r="A3016" s="367" t="s">
        <v>23647</v>
      </c>
      <c r="B3016" s="368" t="s">
        <v>23648</v>
      </c>
      <c r="C3016" s="367" t="s">
        <v>231</v>
      </c>
      <c r="D3016" s="367" t="s">
        <v>17613</v>
      </c>
      <c r="E3016" s="369">
        <v>39270</v>
      </c>
    </row>
    <row r="3017" spans="1:5" ht="99" x14ac:dyDescent="0.2">
      <c r="A3017" s="367" t="s">
        <v>23649</v>
      </c>
      <c r="B3017" s="368" t="s">
        <v>23650</v>
      </c>
      <c r="C3017" s="367" t="s">
        <v>231</v>
      </c>
      <c r="D3017" s="367" t="s">
        <v>17613</v>
      </c>
      <c r="E3017" s="369">
        <v>23111.38</v>
      </c>
    </row>
    <row r="3018" spans="1:5" ht="99" x14ac:dyDescent="0.2">
      <c r="A3018" s="367" t="s">
        <v>23651</v>
      </c>
      <c r="B3018" s="368" t="s">
        <v>23652</v>
      </c>
      <c r="C3018" s="367" t="s">
        <v>231</v>
      </c>
      <c r="D3018" s="367" t="s">
        <v>17613</v>
      </c>
      <c r="E3018" s="369">
        <v>25533.51</v>
      </c>
    </row>
    <row r="3019" spans="1:5" ht="45" x14ac:dyDescent="0.2">
      <c r="A3019" s="367" t="s">
        <v>23653</v>
      </c>
      <c r="B3019" s="368" t="s">
        <v>23654</v>
      </c>
      <c r="C3019" s="367" t="s">
        <v>231</v>
      </c>
      <c r="D3019" s="367" t="s">
        <v>17613</v>
      </c>
      <c r="E3019" s="369">
        <v>7251.43</v>
      </c>
    </row>
    <row r="3020" spans="1:5" ht="135" x14ac:dyDescent="0.2">
      <c r="A3020" s="367" t="s">
        <v>23655</v>
      </c>
      <c r="B3020" s="368" t="s">
        <v>23656</v>
      </c>
      <c r="C3020" s="367" t="s">
        <v>231</v>
      </c>
      <c r="D3020" s="367" t="s">
        <v>17613</v>
      </c>
      <c r="E3020" s="369">
        <v>107489.5</v>
      </c>
    </row>
    <row r="3021" spans="1:5" ht="153" x14ac:dyDescent="0.2">
      <c r="A3021" s="367" t="s">
        <v>23657</v>
      </c>
      <c r="B3021" s="368" t="s">
        <v>23658</v>
      </c>
      <c r="C3021" s="367" t="s">
        <v>2693</v>
      </c>
      <c r="D3021" s="367" t="s">
        <v>17613</v>
      </c>
      <c r="E3021" s="369">
        <v>196506.91</v>
      </c>
    </row>
    <row r="3022" spans="1:5" ht="207" x14ac:dyDescent="0.2">
      <c r="A3022" s="367" t="s">
        <v>23659</v>
      </c>
      <c r="B3022" s="368" t="s">
        <v>23660</v>
      </c>
      <c r="C3022" s="367" t="s">
        <v>23596</v>
      </c>
      <c r="D3022" s="367" t="s">
        <v>17613</v>
      </c>
      <c r="E3022" s="369">
        <v>100</v>
      </c>
    </row>
    <row r="3023" spans="1:5" ht="36" x14ac:dyDescent="0.2">
      <c r="A3023" s="367" t="s">
        <v>23661</v>
      </c>
      <c r="B3023" s="368" t="s">
        <v>23662</v>
      </c>
      <c r="C3023" s="367" t="s">
        <v>23596</v>
      </c>
      <c r="D3023" s="367" t="s">
        <v>17613</v>
      </c>
      <c r="E3023" s="369">
        <v>110</v>
      </c>
    </row>
    <row r="3024" spans="1:5" ht="99" x14ac:dyDescent="0.2">
      <c r="A3024" s="367" t="s">
        <v>23663</v>
      </c>
      <c r="B3024" s="368" t="s">
        <v>23664</v>
      </c>
      <c r="C3024" s="367" t="s">
        <v>231</v>
      </c>
      <c r="D3024" s="367" t="s">
        <v>17613</v>
      </c>
      <c r="E3024" s="369">
        <v>3429.64</v>
      </c>
    </row>
    <row r="3025" spans="1:5" ht="90" x14ac:dyDescent="0.2">
      <c r="A3025" s="367" t="s">
        <v>23665</v>
      </c>
      <c r="B3025" s="368" t="s">
        <v>23666</v>
      </c>
      <c r="C3025" s="367" t="s">
        <v>231</v>
      </c>
      <c r="D3025" s="367" t="s">
        <v>17613</v>
      </c>
      <c r="E3025" s="369">
        <v>3150.06</v>
      </c>
    </row>
    <row r="3026" spans="1:5" ht="252" x14ac:dyDescent="0.2">
      <c r="A3026" s="367" t="s">
        <v>23667</v>
      </c>
      <c r="B3026" s="368" t="s">
        <v>23668</v>
      </c>
      <c r="C3026" s="367" t="s">
        <v>231</v>
      </c>
      <c r="D3026" s="367" t="s">
        <v>17613</v>
      </c>
      <c r="E3026" s="369">
        <v>3330</v>
      </c>
    </row>
    <row r="3027" spans="1:5" ht="279" x14ac:dyDescent="0.2">
      <c r="A3027" s="367" t="s">
        <v>23669</v>
      </c>
      <c r="B3027" s="368" t="s">
        <v>23670</v>
      </c>
      <c r="C3027" s="367" t="s">
        <v>231</v>
      </c>
      <c r="D3027" s="367" t="s">
        <v>17613</v>
      </c>
      <c r="E3027" s="369">
        <v>25051.35</v>
      </c>
    </row>
    <row r="3028" spans="1:5" ht="333" x14ac:dyDescent="0.2">
      <c r="A3028" s="367" t="s">
        <v>23671</v>
      </c>
      <c r="B3028" s="368" t="s">
        <v>23672</v>
      </c>
      <c r="C3028" s="367" t="s">
        <v>231</v>
      </c>
      <c r="D3028" s="367" t="s">
        <v>17613</v>
      </c>
      <c r="E3028" s="369">
        <v>61847.18</v>
      </c>
    </row>
    <row r="3029" spans="1:5" ht="99" x14ac:dyDescent="0.2">
      <c r="A3029" s="367" t="s">
        <v>23673</v>
      </c>
      <c r="B3029" s="368" t="s">
        <v>23674</v>
      </c>
      <c r="C3029" s="367" t="s">
        <v>231</v>
      </c>
      <c r="D3029" s="367" t="s">
        <v>17613</v>
      </c>
      <c r="E3029" s="369">
        <v>53003.040000000001</v>
      </c>
    </row>
    <row r="3030" spans="1:5" ht="117" x14ac:dyDescent="0.2">
      <c r="A3030" s="367" t="s">
        <v>23675</v>
      </c>
      <c r="B3030" s="368" t="s">
        <v>23676</v>
      </c>
      <c r="C3030" s="367" t="s">
        <v>231</v>
      </c>
      <c r="D3030" s="367" t="s">
        <v>17613</v>
      </c>
      <c r="E3030" s="369">
        <v>9858.7199999999993</v>
      </c>
    </row>
    <row r="3031" spans="1:5" ht="81" x14ac:dyDescent="0.2">
      <c r="A3031" s="367" t="s">
        <v>23677</v>
      </c>
      <c r="B3031" s="368" t="s">
        <v>23678</v>
      </c>
      <c r="C3031" s="367" t="s">
        <v>231</v>
      </c>
      <c r="D3031" s="367" t="s">
        <v>17613</v>
      </c>
      <c r="E3031" s="369">
        <v>21700</v>
      </c>
    </row>
    <row r="3032" spans="1:5" ht="81" x14ac:dyDescent="0.2">
      <c r="A3032" s="367" t="s">
        <v>23679</v>
      </c>
      <c r="B3032" s="368" t="s">
        <v>23680</v>
      </c>
      <c r="C3032" s="367" t="s">
        <v>231</v>
      </c>
      <c r="D3032" s="367" t="s">
        <v>17613</v>
      </c>
      <c r="E3032" s="369">
        <v>29400</v>
      </c>
    </row>
    <row r="3033" spans="1:5" ht="63" x14ac:dyDescent="0.2">
      <c r="A3033" s="367" t="s">
        <v>23681</v>
      </c>
      <c r="B3033" s="368" t="s">
        <v>23682</v>
      </c>
      <c r="C3033" s="367" t="s">
        <v>231</v>
      </c>
      <c r="D3033" s="367" t="s">
        <v>17613</v>
      </c>
      <c r="E3033" s="369">
        <v>49411.42</v>
      </c>
    </row>
    <row r="3034" spans="1:5" ht="63" x14ac:dyDescent="0.2">
      <c r="A3034" s="367" t="s">
        <v>23683</v>
      </c>
      <c r="B3034" s="368" t="s">
        <v>23684</v>
      </c>
      <c r="C3034" s="367" t="s">
        <v>231</v>
      </c>
      <c r="D3034" s="367" t="s">
        <v>17613</v>
      </c>
      <c r="E3034" s="369">
        <v>63000</v>
      </c>
    </row>
    <row r="3035" spans="1:5" ht="45" x14ac:dyDescent="0.2">
      <c r="A3035" s="367" t="s">
        <v>23685</v>
      </c>
      <c r="B3035" s="368" t="s">
        <v>23686</v>
      </c>
      <c r="C3035" s="367" t="s">
        <v>231</v>
      </c>
      <c r="D3035" s="367" t="s">
        <v>17613</v>
      </c>
      <c r="E3035" s="369">
        <v>78000</v>
      </c>
    </row>
    <row r="3036" spans="1:5" ht="45" x14ac:dyDescent="0.2">
      <c r="A3036" s="367" t="s">
        <v>23687</v>
      </c>
      <c r="B3036" s="368" t="s">
        <v>23688</v>
      </c>
      <c r="C3036" s="367" t="s">
        <v>231</v>
      </c>
      <c r="D3036" s="367" t="s">
        <v>17613</v>
      </c>
      <c r="E3036" s="369">
        <v>84000</v>
      </c>
    </row>
    <row r="3037" spans="1:5" ht="72" x14ac:dyDescent="0.2">
      <c r="A3037" s="367" t="s">
        <v>23689</v>
      </c>
      <c r="B3037" s="368" t="s">
        <v>23690</v>
      </c>
      <c r="C3037" s="367" t="s">
        <v>231</v>
      </c>
      <c r="D3037" s="367" t="s">
        <v>17613</v>
      </c>
      <c r="E3037" s="369">
        <v>320</v>
      </c>
    </row>
    <row r="3038" spans="1:5" ht="54" x14ac:dyDescent="0.2">
      <c r="A3038" s="367" t="s">
        <v>23691</v>
      </c>
      <c r="B3038" s="368" t="s">
        <v>23692</v>
      </c>
      <c r="C3038" s="367" t="s">
        <v>1789</v>
      </c>
      <c r="D3038" s="367" t="s">
        <v>17613</v>
      </c>
      <c r="E3038" s="369">
        <v>10.5</v>
      </c>
    </row>
    <row r="3039" spans="1:5" ht="72" x14ac:dyDescent="0.2">
      <c r="A3039" s="367" t="s">
        <v>23693</v>
      </c>
      <c r="B3039" s="368" t="s">
        <v>23694</v>
      </c>
      <c r="C3039" s="367" t="s">
        <v>1789</v>
      </c>
      <c r="D3039" s="367" t="s">
        <v>17613</v>
      </c>
      <c r="E3039" s="369">
        <v>8.48</v>
      </c>
    </row>
    <row r="3040" spans="1:5" ht="162" x14ac:dyDescent="0.2">
      <c r="A3040" s="367" t="s">
        <v>23695</v>
      </c>
      <c r="B3040" s="368" t="s">
        <v>23696</v>
      </c>
      <c r="C3040" s="367" t="s">
        <v>23697</v>
      </c>
      <c r="D3040" s="367" t="s">
        <v>17613</v>
      </c>
      <c r="E3040" s="369">
        <v>270</v>
      </c>
    </row>
    <row r="3041" spans="1:5" ht="45" x14ac:dyDescent="0.2">
      <c r="A3041" s="367" t="s">
        <v>23698</v>
      </c>
      <c r="B3041" s="368" t="s">
        <v>23699</v>
      </c>
      <c r="C3041" s="367" t="s">
        <v>231</v>
      </c>
      <c r="D3041" s="367" t="s">
        <v>17613</v>
      </c>
      <c r="E3041" s="369">
        <v>186850</v>
      </c>
    </row>
    <row r="3042" spans="1:5" ht="72" x14ac:dyDescent="0.2">
      <c r="A3042" s="367" t="s">
        <v>23700</v>
      </c>
      <c r="B3042" s="368" t="s">
        <v>23701</v>
      </c>
      <c r="C3042" s="367" t="s">
        <v>231</v>
      </c>
      <c r="D3042" s="367" t="s">
        <v>17613</v>
      </c>
      <c r="E3042" s="369">
        <v>185000</v>
      </c>
    </row>
    <row r="3043" spans="1:5" ht="72" x14ac:dyDescent="0.2">
      <c r="A3043" s="367" t="s">
        <v>23702</v>
      </c>
      <c r="B3043" s="368" t="s">
        <v>23703</v>
      </c>
      <c r="C3043" s="367" t="s">
        <v>231</v>
      </c>
      <c r="D3043" s="367" t="s">
        <v>17613</v>
      </c>
      <c r="E3043" s="369">
        <v>570000</v>
      </c>
    </row>
    <row r="3044" spans="1:5" ht="72" x14ac:dyDescent="0.2">
      <c r="A3044" s="367" t="s">
        <v>23704</v>
      </c>
      <c r="B3044" s="368" t="s">
        <v>23705</v>
      </c>
      <c r="C3044" s="367" t="s">
        <v>231</v>
      </c>
      <c r="D3044" s="367" t="s">
        <v>17613</v>
      </c>
      <c r="E3044" s="369">
        <v>492800</v>
      </c>
    </row>
    <row r="3045" spans="1:5" ht="45" x14ac:dyDescent="0.2">
      <c r="A3045" s="367" t="s">
        <v>23706</v>
      </c>
      <c r="B3045" s="368" t="s">
        <v>23707</v>
      </c>
      <c r="C3045" s="367" t="s">
        <v>23697</v>
      </c>
      <c r="D3045" s="367" t="s">
        <v>17613</v>
      </c>
      <c r="E3045" s="369">
        <v>200</v>
      </c>
    </row>
    <row r="3046" spans="1:5" ht="54" x14ac:dyDescent="0.2">
      <c r="A3046" s="367" t="s">
        <v>23708</v>
      </c>
      <c r="B3046" s="368" t="s">
        <v>23709</v>
      </c>
      <c r="C3046" s="367" t="s">
        <v>231</v>
      </c>
      <c r="D3046" s="367" t="s">
        <v>17613</v>
      </c>
      <c r="E3046" s="369">
        <v>156000</v>
      </c>
    </row>
    <row r="3047" spans="1:5" ht="54" x14ac:dyDescent="0.2">
      <c r="A3047" s="367" t="s">
        <v>23710</v>
      </c>
      <c r="B3047" s="368" t="s">
        <v>23711</v>
      </c>
      <c r="C3047" s="367" t="s">
        <v>231</v>
      </c>
      <c r="D3047" s="367" t="s">
        <v>17613</v>
      </c>
      <c r="E3047" s="369">
        <v>160000</v>
      </c>
    </row>
    <row r="3048" spans="1:5" ht="72" x14ac:dyDescent="0.2">
      <c r="A3048" s="367" t="s">
        <v>23712</v>
      </c>
      <c r="B3048" s="368" t="s">
        <v>23713</v>
      </c>
      <c r="C3048" s="367" t="s">
        <v>231</v>
      </c>
      <c r="D3048" s="367" t="s">
        <v>17613</v>
      </c>
      <c r="E3048" s="369">
        <v>370000</v>
      </c>
    </row>
    <row r="3049" spans="1:5" ht="171" x14ac:dyDescent="0.2">
      <c r="A3049" s="367" t="s">
        <v>23714</v>
      </c>
      <c r="B3049" s="368" t="s">
        <v>23715</v>
      </c>
      <c r="C3049" s="367" t="s">
        <v>231</v>
      </c>
      <c r="D3049" s="367" t="s">
        <v>17613</v>
      </c>
      <c r="E3049" s="369">
        <v>129800</v>
      </c>
    </row>
    <row r="3050" spans="1:5" ht="36" x14ac:dyDescent="0.2">
      <c r="A3050" s="367" t="s">
        <v>23716</v>
      </c>
      <c r="B3050" s="368" t="s">
        <v>23717</v>
      </c>
      <c r="C3050" s="367" t="s">
        <v>231</v>
      </c>
      <c r="D3050" s="367" t="s">
        <v>17613</v>
      </c>
      <c r="E3050" s="369">
        <v>245931</v>
      </c>
    </row>
    <row r="3051" spans="1:5" ht="63" x14ac:dyDescent="0.2">
      <c r="A3051" s="367" t="s">
        <v>23718</v>
      </c>
      <c r="B3051" s="368" t="s">
        <v>23719</v>
      </c>
      <c r="C3051" s="367" t="s">
        <v>1789</v>
      </c>
      <c r="D3051" s="367" t="s">
        <v>17613</v>
      </c>
      <c r="E3051" s="369">
        <v>8.48</v>
      </c>
    </row>
    <row r="3052" spans="1:5" ht="63" x14ac:dyDescent="0.2">
      <c r="A3052" s="367" t="s">
        <v>23720</v>
      </c>
      <c r="B3052" s="368" t="s">
        <v>23721</v>
      </c>
      <c r="C3052" s="367" t="s">
        <v>231</v>
      </c>
      <c r="D3052" s="367" t="s">
        <v>17613</v>
      </c>
      <c r="E3052" s="369">
        <v>360000</v>
      </c>
    </row>
    <row r="3053" spans="1:5" ht="45" x14ac:dyDescent="0.2">
      <c r="A3053" s="367" t="s">
        <v>23722</v>
      </c>
      <c r="B3053" s="368" t="s">
        <v>23723</v>
      </c>
      <c r="C3053" s="367" t="s">
        <v>231</v>
      </c>
      <c r="D3053" s="367" t="s">
        <v>17613</v>
      </c>
      <c r="E3053" s="369">
        <v>160500</v>
      </c>
    </row>
    <row r="3054" spans="1:5" ht="171" x14ac:dyDescent="0.2">
      <c r="A3054" s="367" t="s">
        <v>23724</v>
      </c>
      <c r="B3054" s="368" t="s">
        <v>23725</v>
      </c>
      <c r="C3054" s="367" t="s">
        <v>231</v>
      </c>
      <c r="D3054" s="367" t="s">
        <v>17613</v>
      </c>
      <c r="E3054" s="369">
        <v>18000</v>
      </c>
    </row>
    <row r="3055" spans="1:5" ht="54" x14ac:dyDescent="0.2">
      <c r="A3055" s="367" t="s">
        <v>23726</v>
      </c>
      <c r="B3055" s="368" t="s">
        <v>23727</v>
      </c>
      <c r="C3055" s="367" t="s">
        <v>231</v>
      </c>
      <c r="D3055" s="367" t="s">
        <v>17613</v>
      </c>
      <c r="E3055" s="369">
        <v>32000</v>
      </c>
    </row>
    <row r="3056" spans="1:5" ht="45" x14ac:dyDescent="0.2">
      <c r="A3056" s="367" t="s">
        <v>23728</v>
      </c>
      <c r="B3056" s="368" t="s">
        <v>23729</v>
      </c>
      <c r="C3056" s="367" t="s">
        <v>231</v>
      </c>
      <c r="D3056" s="367" t="s">
        <v>17613</v>
      </c>
      <c r="E3056" s="369">
        <v>16250</v>
      </c>
    </row>
    <row r="3057" spans="1:5" ht="81" x14ac:dyDescent="0.2">
      <c r="A3057" s="367" t="s">
        <v>23730</v>
      </c>
      <c r="B3057" s="368" t="s">
        <v>23731</v>
      </c>
      <c r="C3057" s="367" t="s">
        <v>231</v>
      </c>
      <c r="D3057" s="367" t="s">
        <v>17613</v>
      </c>
      <c r="E3057" s="369">
        <v>14600</v>
      </c>
    </row>
    <row r="3058" spans="1:5" ht="72" x14ac:dyDescent="0.2">
      <c r="A3058" s="367" t="s">
        <v>23732</v>
      </c>
      <c r="B3058" s="368" t="s">
        <v>23733</v>
      </c>
      <c r="C3058" s="367" t="s">
        <v>231</v>
      </c>
      <c r="D3058" s="367" t="s">
        <v>17613</v>
      </c>
      <c r="E3058" s="369">
        <v>83999.83</v>
      </c>
    </row>
    <row r="3059" spans="1:5" ht="81" x14ac:dyDescent="0.2">
      <c r="A3059" s="367" t="s">
        <v>23734</v>
      </c>
      <c r="B3059" s="368" t="s">
        <v>23735</v>
      </c>
      <c r="C3059" s="367" t="s">
        <v>231</v>
      </c>
      <c r="D3059" s="367" t="s">
        <v>17613</v>
      </c>
      <c r="E3059" s="369">
        <v>100000</v>
      </c>
    </row>
    <row r="3060" spans="1:5" ht="171" x14ac:dyDescent="0.2">
      <c r="A3060" s="367" t="s">
        <v>23736</v>
      </c>
      <c r="B3060" s="368" t="s">
        <v>23737</v>
      </c>
      <c r="C3060" s="367" t="s">
        <v>231</v>
      </c>
      <c r="D3060" s="367" t="s">
        <v>17613</v>
      </c>
      <c r="E3060" s="369">
        <v>129800</v>
      </c>
    </row>
    <row r="3061" spans="1:5" ht="54" x14ac:dyDescent="0.2">
      <c r="A3061" s="367" t="s">
        <v>23738</v>
      </c>
      <c r="B3061" s="368" t="s">
        <v>23739</v>
      </c>
      <c r="C3061" s="367" t="s">
        <v>231</v>
      </c>
      <c r="D3061" s="367" t="s">
        <v>17613</v>
      </c>
      <c r="E3061" s="369">
        <v>903000</v>
      </c>
    </row>
    <row r="3062" spans="1:5" ht="126" x14ac:dyDescent="0.2">
      <c r="A3062" s="367" t="s">
        <v>23740</v>
      </c>
      <c r="B3062" s="368" t="s">
        <v>23741</v>
      </c>
      <c r="C3062" s="367" t="s">
        <v>231</v>
      </c>
      <c r="D3062" s="367" t="s">
        <v>17613</v>
      </c>
      <c r="E3062" s="369">
        <v>1500</v>
      </c>
    </row>
    <row r="3063" spans="1:5" ht="81" x14ac:dyDescent="0.2">
      <c r="A3063" s="367" t="s">
        <v>23742</v>
      </c>
      <c r="B3063" s="368" t="s">
        <v>23743</v>
      </c>
      <c r="C3063" s="367" t="s">
        <v>231</v>
      </c>
      <c r="D3063" s="367" t="s">
        <v>17613</v>
      </c>
      <c r="E3063" s="369">
        <v>465500</v>
      </c>
    </row>
    <row r="3064" spans="1:5" ht="72" x14ac:dyDescent="0.2">
      <c r="A3064" s="367" t="s">
        <v>23744</v>
      </c>
      <c r="B3064" s="368" t="s">
        <v>23745</v>
      </c>
      <c r="C3064" s="367" t="s">
        <v>1789</v>
      </c>
      <c r="D3064" s="367" t="s">
        <v>17613</v>
      </c>
      <c r="E3064" s="369">
        <v>8.66</v>
      </c>
    </row>
    <row r="3065" spans="1:5" ht="45" x14ac:dyDescent="0.2">
      <c r="A3065" s="367" t="s">
        <v>23746</v>
      </c>
      <c r="B3065" s="368" t="s">
        <v>23747</v>
      </c>
      <c r="C3065" s="367" t="s">
        <v>231</v>
      </c>
      <c r="D3065" s="367" t="s">
        <v>17613</v>
      </c>
      <c r="E3065" s="369">
        <v>223000</v>
      </c>
    </row>
    <row r="3066" spans="1:5" ht="117" x14ac:dyDescent="0.2">
      <c r="A3066" s="367" t="s">
        <v>23748</v>
      </c>
      <c r="B3066" s="368" t="s">
        <v>23749</v>
      </c>
      <c r="C3066" s="367" t="s">
        <v>231</v>
      </c>
      <c r="D3066" s="367" t="s">
        <v>17613</v>
      </c>
      <c r="E3066" s="369">
        <v>760373.3</v>
      </c>
    </row>
    <row r="3067" spans="1:5" ht="54" x14ac:dyDescent="0.2">
      <c r="A3067" s="367" t="s">
        <v>23750</v>
      </c>
      <c r="B3067" s="368" t="s">
        <v>23751</v>
      </c>
      <c r="C3067" s="367" t="s">
        <v>231</v>
      </c>
      <c r="D3067" s="367" t="s">
        <v>17613</v>
      </c>
      <c r="E3067" s="369">
        <v>251609</v>
      </c>
    </row>
    <row r="3068" spans="1:5" ht="81" x14ac:dyDescent="0.2">
      <c r="A3068" s="367" t="s">
        <v>23752</v>
      </c>
      <c r="B3068" s="368" t="s">
        <v>23753</v>
      </c>
      <c r="C3068" s="367" t="s">
        <v>231</v>
      </c>
      <c r="D3068" s="367" t="s">
        <v>17613</v>
      </c>
      <c r="E3068" s="369">
        <v>125213.5</v>
      </c>
    </row>
    <row r="3069" spans="1:5" ht="81" x14ac:dyDescent="0.2">
      <c r="A3069" s="367" t="s">
        <v>23754</v>
      </c>
      <c r="B3069" s="368" t="s">
        <v>23755</v>
      </c>
      <c r="C3069" s="367" t="s">
        <v>231</v>
      </c>
      <c r="D3069" s="367" t="s">
        <v>17613</v>
      </c>
      <c r="E3069" s="369">
        <v>275560.33</v>
      </c>
    </row>
    <row r="3070" spans="1:5" ht="90" x14ac:dyDescent="0.2">
      <c r="A3070" s="367" t="s">
        <v>23756</v>
      </c>
      <c r="B3070" s="368" t="s">
        <v>23757</v>
      </c>
      <c r="C3070" s="367" t="s">
        <v>231</v>
      </c>
      <c r="D3070" s="367" t="s">
        <v>17613</v>
      </c>
      <c r="E3070" s="369">
        <v>343671.76</v>
      </c>
    </row>
    <row r="3071" spans="1:5" ht="126" x14ac:dyDescent="0.2">
      <c r="A3071" s="367" t="s">
        <v>23758</v>
      </c>
      <c r="B3071" s="368" t="s">
        <v>23759</v>
      </c>
      <c r="C3071" s="367" t="s">
        <v>231</v>
      </c>
      <c r="D3071" s="367" t="s">
        <v>17613</v>
      </c>
      <c r="E3071" s="369">
        <v>2059.7199999999998</v>
      </c>
    </row>
    <row r="3072" spans="1:5" ht="126" x14ac:dyDescent="0.2">
      <c r="A3072" s="367" t="s">
        <v>23760</v>
      </c>
      <c r="B3072" s="368" t="s">
        <v>23761</v>
      </c>
      <c r="C3072" s="367" t="s">
        <v>231</v>
      </c>
      <c r="D3072" s="367" t="s">
        <v>17613</v>
      </c>
      <c r="E3072" s="369">
        <v>2746.63</v>
      </c>
    </row>
    <row r="3073" spans="1:5" ht="126" x14ac:dyDescent="0.2">
      <c r="A3073" s="367" t="s">
        <v>23762</v>
      </c>
      <c r="B3073" s="368" t="s">
        <v>23763</v>
      </c>
      <c r="C3073" s="367" t="s">
        <v>231</v>
      </c>
      <c r="D3073" s="367" t="s">
        <v>17613</v>
      </c>
      <c r="E3073" s="369">
        <v>3675.72</v>
      </c>
    </row>
    <row r="3074" spans="1:5" ht="126" x14ac:dyDescent="0.2">
      <c r="A3074" s="367" t="s">
        <v>23764</v>
      </c>
      <c r="B3074" s="368" t="s">
        <v>23765</v>
      </c>
      <c r="C3074" s="367" t="s">
        <v>231</v>
      </c>
      <c r="D3074" s="367" t="s">
        <v>17613</v>
      </c>
      <c r="E3074" s="369">
        <v>4655.8</v>
      </c>
    </row>
    <row r="3075" spans="1:5" ht="63" x14ac:dyDescent="0.2">
      <c r="A3075" s="367" t="s">
        <v>23766</v>
      </c>
      <c r="B3075" s="368" t="s">
        <v>23767</v>
      </c>
      <c r="C3075" s="367" t="s">
        <v>231</v>
      </c>
      <c r="D3075" s="367" t="s">
        <v>17613</v>
      </c>
      <c r="E3075" s="369">
        <v>1757.5</v>
      </c>
    </row>
    <row r="3076" spans="1:5" ht="270" x14ac:dyDescent="0.2">
      <c r="A3076" s="367" t="s">
        <v>23768</v>
      </c>
      <c r="B3076" s="368" t="s">
        <v>23769</v>
      </c>
      <c r="C3076" s="367" t="s">
        <v>231</v>
      </c>
      <c r="D3076" s="367" t="s">
        <v>17613</v>
      </c>
      <c r="E3076" s="369">
        <v>4334327.38</v>
      </c>
    </row>
    <row r="3077" spans="1:5" ht="63" x14ac:dyDescent="0.2">
      <c r="A3077" s="367" t="s">
        <v>23770</v>
      </c>
      <c r="B3077" s="368" t="s">
        <v>23771</v>
      </c>
      <c r="C3077" s="367" t="s">
        <v>231</v>
      </c>
      <c r="D3077" s="367" t="s">
        <v>17613</v>
      </c>
      <c r="E3077" s="369">
        <v>1998.82</v>
      </c>
    </row>
    <row r="3078" spans="1:5" ht="45" x14ac:dyDescent="0.2">
      <c r="A3078" s="367" t="s">
        <v>23772</v>
      </c>
      <c r="B3078" s="368" t="s">
        <v>23773</v>
      </c>
      <c r="C3078" s="367" t="s">
        <v>231</v>
      </c>
      <c r="D3078" s="367" t="s">
        <v>17613</v>
      </c>
      <c r="E3078" s="369">
        <v>1835</v>
      </c>
    </row>
    <row r="3079" spans="1:5" ht="99" x14ac:dyDescent="0.2">
      <c r="A3079" s="367" t="s">
        <v>23774</v>
      </c>
      <c r="B3079" s="368" t="s">
        <v>23775</v>
      </c>
      <c r="C3079" s="367" t="s">
        <v>231</v>
      </c>
      <c r="D3079" s="367" t="s">
        <v>17613</v>
      </c>
      <c r="E3079" s="369">
        <v>12588</v>
      </c>
    </row>
    <row r="3080" spans="1:5" ht="144" x14ac:dyDescent="0.2">
      <c r="A3080" s="367" t="s">
        <v>23776</v>
      </c>
      <c r="B3080" s="368" t="s">
        <v>23777</v>
      </c>
      <c r="C3080" s="367" t="s">
        <v>231</v>
      </c>
      <c r="D3080" s="367" t="s">
        <v>17613</v>
      </c>
      <c r="E3080" s="369">
        <v>14254</v>
      </c>
    </row>
    <row r="3081" spans="1:5" ht="72" x14ac:dyDescent="0.2">
      <c r="A3081" s="367" t="s">
        <v>23778</v>
      </c>
      <c r="B3081" s="368" t="s">
        <v>23779</v>
      </c>
      <c r="C3081" s="367" t="s">
        <v>231</v>
      </c>
      <c r="D3081" s="367" t="s">
        <v>17613</v>
      </c>
      <c r="E3081" s="369">
        <v>2100.7199999999998</v>
      </c>
    </row>
    <row r="3082" spans="1:5" ht="63" x14ac:dyDescent="0.2">
      <c r="A3082" s="367" t="s">
        <v>23780</v>
      </c>
      <c r="B3082" s="368" t="s">
        <v>23781</v>
      </c>
      <c r="C3082" s="367" t="s">
        <v>231</v>
      </c>
      <c r="D3082" s="367" t="s">
        <v>17613</v>
      </c>
      <c r="E3082" s="369">
        <v>3244</v>
      </c>
    </row>
    <row r="3083" spans="1:5" ht="135" x14ac:dyDescent="0.2">
      <c r="A3083" s="367" t="s">
        <v>23782</v>
      </c>
      <c r="B3083" s="368" t="s">
        <v>23783</v>
      </c>
      <c r="C3083" s="367" t="s">
        <v>231</v>
      </c>
      <c r="D3083" s="367" t="s">
        <v>17613</v>
      </c>
      <c r="E3083" s="369">
        <v>5460</v>
      </c>
    </row>
    <row r="3084" spans="1:5" ht="72" x14ac:dyDescent="0.2">
      <c r="A3084" s="367" t="s">
        <v>23784</v>
      </c>
      <c r="B3084" s="368" t="s">
        <v>23785</v>
      </c>
      <c r="C3084" s="367" t="s">
        <v>231</v>
      </c>
      <c r="D3084" s="367" t="s">
        <v>17613</v>
      </c>
      <c r="E3084" s="369">
        <v>10140</v>
      </c>
    </row>
    <row r="3085" spans="1:5" ht="81" x14ac:dyDescent="0.2">
      <c r="A3085" s="367" t="s">
        <v>23786</v>
      </c>
      <c r="B3085" s="368" t="s">
        <v>23787</v>
      </c>
      <c r="C3085" s="367" t="s">
        <v>231</v>
      </c>
      <c r="D3085" s="367" t="s">
        <v>17613</v>
      </c>
      <c r="E3085" s="369">
        <v>190000</v>
      </c>
    </row>
    <row r="3086" spans="1:5" ht="81" x14ac:dyDescent="0.2">
      <c r="A3086" s="367" t="s">
        <v>23788</v>
      </c>
      <c r="B3086" s="368" t="s">
        <v>23789</v>
      </c>
      <c r="C3086" s="367" t="s">
        <v>231</v>
      </c>
      <c r="D3086" s="367" t="s">
        <v>17613</v>
      </c>
      <c r="E3086" s="369">
        <v>250000</v>
      </c>
    </row>
    <row r="3087" spans="1:5" ht="45" x14ac:dyDescent="0.2">
      <c r="A3087" s="367" t="s">
        <v>23790</v>
      </c>
      <c r="B3087" s="368" t="s">
        <v>23791</v>
      </c>
      <c r="C3087" s="367" t="s">
        <v>231</v>
      </c>
      <c r="D3087" s="367" t="s">
        <v>17613</v>
      </c>
      <c r="E3087" s="369">
        <v>320650</v>
      </c>
    </row>
    <row r="3088" spans="1:5" ht="409.5" x14ac:dyDescent="0.2">
      <c r="A3088" s="367" t="s">
        <v>23792</v>
      </c>
      <c r="B3088" s="368" t="s">
        <v>23793</v>
      </c>
      <c r="C3088" s="367" t="s">
        <v>21207</v>
      </c>
      <c r="D3088" s="367" t="s">
        <v>17613</v>
      </c>
      <c r="E3088" s="369">
        <v>900</v>
      </c>
    </row>
    <row r="3089" spans="1:5" ht="405" x14ac:dyDescent="0.2">
      <c r="A3089" s="367" t="s">
        <v>23794</v>
      </c>
      <c r="B3089" s="368" t="s">
        <v>23795</v>
      </c>
      <c r="C3089" s="367" t="s">
        <v>21207</v>
      </c>
      <c r="D3089" s="367" t="s">
        <v>17613</v>
      </c>
      <c r="E3089" s="369">
        <v>500</v>
      </c>
    </row>
    <row r="3090" spans="1:5" ht="378" x14ac:dyDescent="0.2">
      <c r="A3090" s="367" t="s">
        <v>23796</v>
      </c>
      <c r="B3090" s="368" t="s">
        <v>23797</v>
      </c>
      <c r="C3090" s="367" t="s">
        <v>21207</v>
      </c>
      <c r="D3090" s="367" t="s">
        <v>17613</v>
      </c>
      <c r="E3090" s="369">
        <v>1500</v>
      </c>
    </row>
    <row r="3091" spans="1:5" ht="63" x14ac:dyDescent="0.2">
      <c r="A3091" s="367" t="s">
        <v>23798</v>
      </c>
      <c r="B3091" s="368" t="s">
        <v>23799</v>
      </c>
      <c r="C3091" s="367" t="s">
        <v>231</v>
      </c>
      <c r="D3091" s="367" t="s">
        <v>17613</v>
      </c>
      <c r="E3091" s="369">
        <v>39648.639999999999</v>
      </c>
    </row>
    <row r="3092" spans="1:5" ht="153" x14ac:dyDescent="0.2">
      <c r="A3092" s="367" t="s">
        <v>23800</v>
      </c>
      <c r="B3092" s="368" t="s">
        <v>23801</v>
      </c>
      <c r="C3092" s="367" t="s">
        <v>231</v>
      </c>
      <c r="D3092" s="367" t="s">
        <v>17613</v>
      </c>
      <c r="E3092" s="369">
        <v>6241.24</v>
      </c>
    </row>
    <row r="3093" spans="1:5" ht="396" x14ac:dyDescent="0.2">
      <c r="A3093" s="367" t="s">
        <v>23802</v>
      </c>
      <c r="B3093" s="368" t="s">
        <v>23803</v>
      </c>
      <c r="C3093" s="367" t="s">
        <v>231</v>
      </c>
      <c r="D3093" s="367" t="s">
        <v>17613</v>
      </c>
      <c r="E3093" s="369">
        <v>43034.42</v>
      </c>
    </row>
    <row r="3094" spans="1:5" ht="198" x14ac:dyDescent="0.2">
      <c r="A3094" s="367" t="s">
        <v>23804</v>
      </c>
      <c r="B3094" s="368" t="s">
        <v>23805</v>
      </c>
      <c r="C3094" s="367" t="s">
        <v>231</v>
      </c>
      <c r="D3094" s="367" t="s">
        <v>17613</v>
      </c>
      <c r="E3094" s="369">
        <v>25720.77</v>
      </c>
    </row>
    <row r="3095" spans="1:5" ht="189" x14ac:dyDescent="0.2">
      <c r="A3095" s="367" t="s">
        <v>23806</v>
      </c>
      <c r="B3095" s="368" t="s">
        <v>23807</v>
      </c>
      <c r="C3095" s="367" t="s">
        <v>231</v>
      </c>
      <c r="D3095" s="367" t="s">
        <v>17613</v>
      </c>
      <c r="E3095" s="369">
        <v>46985</v>
      </c>
    </row>
    <row r="3096" spans="1:5" ht="409.5" x14ac:dyDescent="0.2">
      <c r="A3096" s="367" t="s">
        <v>23808</v>
      </c>
      <c r="B3096" s="368" t="s">
        <v>23809</v>
      </c>
      <c r="C3096" s="367" t="s">
        <v>231</v>
      </c>
      <c r="D3096" s="367" t="s">
        <v>17613</v>
      </c>
      <c r="E3096" s="369">
        <v>74872.27</v>
      </c>
    </row>
    <row r="3097" spans="1:5" ht="198" x14ac:dyDescent="0.2">
      <c r="A3097" s="367" t="s">
        <v>23810</v>
      </c>
      <c r="B3097" s="368" t="s">
        <v>23811</v>
      </c>
      <c r="C3097" s="367" t="s">
        <v>231</v>
      </c>
      <c r="D3097" s="367" t="s">
        <v>17613</v>
      </c>
      <c r="E3097" s="369">
        <v>40316.65</v>
      </c>
    </row>
    <row r="3098" spans="1:5" ht="189" x14ac:dyDescent="0.2">
      <c r="A3098" s="367" t="s">
        <v>23812</v>
      </c>
      <c r="B3098" s="368" t="s">
        <v>23813</v>
      </c>
      <c r="C3098" s="367" t="s">
        <v>231</v>
      </c>
      <c r="D3098" s="367" t="s">
        <v>17613</v>
      </c>
      <c r="E3098" s="369">
        <v>53833</v>
      </c>
    </row>
    <row r="3099" spans="1:5" ht="409.5" x14ac:dyDescent="0.2">
      <c r="A3099" s="367" t="s">
        <v>23814</v>
      </c>
      <c r="B3099" s="368" t="s">
        <v>23815</v>
      </c>
      <c r="C3099" s="367" t="s">
        <v>231</v>
      </c>
      <c r="D3099" s="367" t="s">
        <v>17613</v>
      </c>
      <c r="E3099" s="369">
        <v>68783.69</v>
      </c>
    </row>
    <row r="3100" spans="1:5" ht="198" x14ac:dyDescent="0.2">
      <c r="A3100" s="367" t="s">
        <v>23816</v>
      </c>
      <c r="B3100" s="368" t="s">
        <v>23817</v>
      </c>
      <c r="C3100" s="367" t="s">
        <v>231</v>
      </c>
      <c r="D3100" s="367" t="s">
        <v>17613</v>
      </c>
      <c r="E3100" s="369">
        <v>46137.77</v>
      </c>
    </row>
    <row r="3101" spans="1:5" ht="189" x14ac:dyDescent="0.2">
      <c r="A3101" s="367" t="s">
        <v>23818</v>
      </c>
      <c r="B3101" s="368" t="s">
        <v>23819</v>
      </c>
      <c r="C3101" s="367" t="s">
        <v>231</v>
      </c>
      <c r="D3101" s="367" t="s">
        <v>17613</v>
      </c>
      <c r="E3101" s="369">
        <v>59898</v>
      </c>
    </row>
    <row r="3102" spans="1:5" ht="396" x14ac:dyDescent="0.2">
      <c r="A3102" s="367" t="s">
        <v>23820</v>
      </c>
      <c r="B3102" s="368" t="s">
        <v>23821</v>
      </c>
      <c r="C3102" s="367" t="s">
        <v>231</v>
      </c>
      <c r="D3102" s="367" t="s">
        <v>17613</v>
      </c>
      <c r="E3102" s="369">
        <v>65783.350000000006</v>
      </c>
    </row>
    <row r="3103" spans="1:5" ht="198" x14ac:dyDescent="0.2">
      <c r="A3103" s="367" t="s">
        <v>23822</v>
      </c>
      <c r="B3103" s="368" t="s">
        <v>23823</v>
      </c>
      <c r="C3103" s="367" t="s">
        <v>231</v>
      </c>
      <c r="D3103" s="367" t="s">
        <v>17613</v>
      </c>
      <c r="E3103" s="369">
        <v>52066.42</v>
      </c>
    </row>
    <row r="3104" spans="1:5" ht="189" x14ac:dyDescent="0.2">
      <c r="A3104" s="367" t="s">
        <v>23824</v>
      </c>
      <c r="B3104" s="368" t="s">
        <v>23825</v>
      </c>
      <c r="C3104" s="367" t="s">
        <v>231</v>
      </c>
      <c r="D3104" s="367" t="s">
        <v>17613</v>
      </c>
      <c r="E3104" s="369">
        <v>27033</v>
      </c>
    </row>
    <row r="3105" spans="1:5" ht="409.5" x14ac:dyDescent="0.2">
      <c r="A3105" s="367" t="s">
        <v>23826</v>
      </c>
      <c r="B3105" s="368" t="s">
        <v>23827</v>
      </c>
      <c r="C3105" s="367" t="s">
        <v>231</v>
      </c>
      <c r="D3105" s="367" t="s">
        <v>17613</v>
      </c>
      <c r="E3105" s="369">
        <v>53676.25</v>
      </c>
    </row>
    <row r="3106" spans="1:5" ht="189" x14ac:dyDescent="0.2">
      <c r="A3106" s="367" t="s">
        <v>23828</v>
      </c>
      <c r="B3106" s="368" t="s">
        <v>23829</v>
      </c>
      <c r="C3106" s="367" t="s">
        <v>231</v>
      </c>
      <c r="D3106" s="367" t="s">
        <v>17613</v>
      </c>
      <c r="E3106" s="369">
        <v>88127</v>
      </c>
    </row>
    <row r="3107" spans="1:5" ht="198" x14ac:dyDescent="0.2">
      <c r="A3107" s="367" t="s">
        <v>23830</v>
      </c>
      <c r="B3107" s="368" t="s">
        <v>23831</v>
      </c>
      <c r="C3107" s="367" t="s">
        <v>231</v>
      </c>
      <c r="D3107" s="367" t="s">
        <v>17613</v>
      </c>
      <c r="E3107" s="369">
        <v>66912</v>
      </c>
    </row>
    <row r="3108" spans="1:5" ht="198" x14ac:dyDescent="0.2">
      <c r="A3108" s="367" t="s">
        <v>23832</v>
      </c>
      <c r="B3108" s="368" t="s">
        <v>23833</v>
      </c>
      <c r="C3108" s="367" t="s">
        <v>231</v>
      </c>
      <c r="D3108" s="367" t="s">
        <v>17613</v>
      </c>
      <c r="E3108" s="369">
        <v>99626</v>
      </c>
    </row>
    <row r="3109" spans="1:5" ht="189" x14ac:dyDescent="0.2">
      <c r="A3109" s="367" t="s">
        <v>23834</v>
      </c>
      <c r="B3109" s="368" t="s">
        <v>23835</v>
      </c>
      <c r="C3109" s="367" t="s">
        <v>231</v>
      </c>
      <c r="D3109" s="367" t="s">
        <v>17613</v>
      </c>
      <c r="E3109" s="369">
        <v>97852</v>
      </c>
    </row>
    <row r="3110" spans="1:5" ht="409.5" x14ac:dyDescent="0.2">
      <c r="A3110" s="367" t="s">
        <v>23836</v>
      </c>
      <c r="B3110" s="368" t="s">
        <v>23837</v>
      </c>
      <c r="C3110" s="367" t="s">
        <v>231</v>
      </c>
      <c r="D3110" s="367" t="s">
        <v>17613</v>
      </c>
      <c r="E3110" s="369">
        <v>49631.73</v>
      </c>
    </row>
    <row r="3111" spans="1:5" ht="63" x14ac:dyDescent="0.2">
      <c r="A3111" s="367" t="s">
        <v>23838</v>
      </c>
      <c r="B3111" s="368" t="s">
        <v>23839</v>
      </c>
      <c r="C3111" s="367" t="s">
        <v>231</v>
      </c>
      <c r="D3111" s="367" t="s">
        <v>17613</v>
      </c>
      <c r="E3111" s="369">
        <v>96028.32</v>
      </c>
    </row>
    <row r="3112" spans="1:5" ht="189" x14ac:dyDescent="0.2">
      <c r="A3112" s="367" t="s">
        <v>23840</v>
      </c>
      <c r="B3112" s="368" t="s">
        <v>23841</v>
      </c>
      <c r="C3112" s="367" t="s">
        <v>231</v>
      </c>
      <c r="D3112" s="367" t="s">
        <v>17613</v>
      </c>
      <c r="E3112" s="369">
        <v>37977.730000000003</v>
      </c>
    </row>
    <row r="3113" spans="1:5" ht="189" x14ac:dyDescent="0.2">
      <c r="A3113" s="367" t="s">
        <v>23842</v>
      </c>
      <c r="B3113" s="368" t="s">
        <v>23843</v>
      </c>
      <c r="C3113" s="367" t="s">
        <v>231</v>
      </c>
      <c r="D3113" s="367" t="s">
        <v>17613</v>
      </c>
      <c r="E3113" s="369">
        <v>49474.720000000001</v>
      </c>
    </row>
    <row r="3114" spans="1:5" ht="189" x14ac:dyDescent="0.2">
      <c r="A3114" s="367" t="s">
        <v>23844</v>
      </c>
      <c r="B3114" s="368" t="s">
        <v>23845</v>
      </c>
      <c r="C3114" s="367" t="s">
        <v>231</v>
      </c>
      <c r="D3114" s="367" t="s">
        <v>17613</v>
      </c>
      <c r="E3114" s="369">
        <v>63660.03</v>
      </c>
    </row>
    <row r="3115" spans="1:5" ht="198" x14ac:dyDescent="0.2">
      <c r="A3115" s="367" t="s">
        <v>23846</v>
      </c>
      <c r="B3115" s="368" t="s">
        <v>23847</v>
      </c>
      <c r="C3115" s="367" t="s">
        <v>231</v>
      </c>
      <c r="D3115" s="367" t="s">
        <v>17613</v>
      </c>
      <c r="E3115" s="369">
        <v>104127</v>
      </c>
    </row>
    <row r="3116" spans="1:5" ht="189" x14ac:dyDescent="0.2">
      <c r="A3116" s="367" t="s">
        <v>23848</v>
      </c>
      <c r="B3116" s="368" t="s">
        <v>23849</v>
      </c>
      <c r="C3116" s="367" t="s">
        <v>231</v>
      </c>
      <c r="D3116" s="367" t="s">
        <v>17613</v>
      </c>
      <c r="E3116" s="369">
        <v>96547</v>
      </c>
    </row>
    <row r="3117" spans="1:5" ht="135" x14ac:dyDescent="0.2">
      <c r="A3117" s="367" t="s">
        <v>23850</v>
      </c>
      <c r="B3117" s="368" t="s">
        <v>23851</v>
      </c>
      <c r="C3117" s="367" t="s">
        <v>231</v>
      </c>
      <c r="D3117" s="367" t="s">
        <v>17613</v>
      </c>
      <c r="E3117" s="369">
        <v>600</v>
      </c>
    </row>
    <row r="3118" spans="1:5" ht="171" x14ac:dyDescent="0.2">
      <c r="A3118" s="367" t="s">
        <v>23852</v>
      </c>
      <c r="B3118" s="368" t="s">
        <v>23853</v>
      </c>
      <c r="C3118" s="367" t="s">
        <v>231</v>
      </c>
      <c r="D3118" s="367" t="s">
        <v>17613</v>
      </c>
      <c r="E3118" s="369">
        <v>1051.3800000000001</v>
      </c>
    </row>
    <row r="3119" spans="1:5" ht="36" x14ac:dyDescent="0.2">
      <c r="A3119" s="367" t="s">
        <v>23854</v>
      </c>
      <c r="B3119" s="368" t="s">
        <v>23855</v>
      </c>
      <c r="C3119" s="367" t="s">
        <v>231</v>
      </c>
      <c r="D3119" s="367" t="s">
        <v>17613</v>
      </c>
      <c r="E3119" s="369">
        <v>2119.7800000000002</v>
      </c>
    </row>
    <row r="3120" spans="1:5" ht="135" x14ac:dyDescent="0.2">
      <c r="A3120" s="367" t="s">
        <v>23856</v>
      </c>
      <c r="B3120" s="368" t="s">
        <v>23857</v>
      </c>
      <c r="C3120" s="367" t="s">
        <v>231</v>
      </c>
      <c r="D3120" s="367" t="s">
        <v>17613</v>
      </c>
      <c r="E3120" s="369">
        <v>770</v>
      </c>
    </row>
    <row r="3121" spans="1:5" ht="171" x14ac:dyDescent="0.2">
      <c r="A3121" s="367" t="s">
        <v>23858</v>
      </c>
      <c r="B3121" s="368" t="s">
        <v>23859</v>
      </c>
      <c r="C3121" s="367" t="s">
        <v>231</v>
      </c>
      <c r="D3121" s="367" t="s">
        <v>17613</v>
      </c>
      <c r="E3121" s="369">
        <v>1290</v>
      </c>
    </row>
    <row r="3122" spans="1:5" ht="72" x14ac:dyDescent="0.2">
      <c r="A3122" s="367" t="s">
        <v>23860</v>
      </c>
      <c r="B3122" s="368" t="s">
        <v>23861</v>
      </c>
      <c r="C3122" s="367" t="s">
        <v>231</v>
      </c>
      <c r="D3122" s="367" t="s">
        <v>17613</v>
      </c>
      <c r="E3122" s="369">
        <v>43501</v>
      </c>
    </row>
    <row r="3123" spans="1:5" ht="198" x14ac:dyDescent="0.2">
      <c r="A3123" s="367" t="s">
        <v>23862</v>
      </c>
      <c r="B3123" s="368" t="s">
        <v>23863</v>
      </c>
      <c r="C3123" s="367" t="s">
        <v>231</v>
      </c>
      <c r="D3123" s="367" t="s">
        <v>17613</v>
      </c>
      <c r="E3123" s="369">
        <v>890000</v>
      </c>
    </row>
    <row r="3124" spans="1:5" ht="261" x14ac:dyDescent="0.2">
      <c r="A3124" s="367" t="s">
        <v>23864</v>
      </c>
      <c r="B3124" s="368" t="s">
        <v>23865</v>
      </c>
      <c r="C3124" s="367" t="s">
        <v>231</v>
      </c>
      <c r="D3124" s="367" t="s">
        <v>17613</v>
      </c>
      <c r="E3124" s="369">
        <v>550000</v>
      </c>
    </row>
    <row r="3125" spans="1:5" ht="108" x14ac:dyDescent="0.2">
      <c r="A3125" s="367" t="s">
        <v>23866</v>
      </c>
      <c r="B3125" s="368" t="s">
        <v>23867</v>
      </c>
      <c r="C3125" s="367" t="s">
        <v>231</v>
      </c>
      <c r="D3125" s="367" t="s">
        <v>17613</v>
      </c>
      <c r="E3125" s="369">
        <v>138000</v>
      </c>
    </row>
    <row r="3126" spans="1:5" ht="99" x14ac:dyDescent="0.2">
      <c r="A3126" s="367" t="s">
        <v>23868</v>
      </c>
      <c r="B3126" s="368" t="s">
        <v>23869</v>
      </c>
      <c r="C3126" s="367" t="s">
        <v>231</v>
      </c>
      <c r="D3126" s="367" t="s">
        <v>17613</v>
      </c>
      <c r="E3126" s="369">
        <v>191000</v>
      </c>
    </row>
    <row r="3127" spans="1:5" ht="99" x14ac:dyDescent="0.2">
      <c r="A3127" s="367" t="s">
        <v>23870</v>
      </c>
      <c r="B3127" s="368" t="s">
        <v>23871</v>
      </c>
      <c r="C3127" s="367" t="s">
        <v>231</v>
      </c>
      <c r="D3127" s="367" t="s">
        <v>17613</v>
      </c>
      <c r="E3127" s="369">
        <v>210000</v>
      </c>
    </row>
    <row r="3128" spans="1:5" ht="135" x14ac:dyDescent="0.2">
      <c r="A3128" s="367" t="s">
        <v>23872</v>
      </c>
      <c r="B3128" s="368" t="s">
        <v>23873</v>
      </c>
      <c r="C3128" s="367" t="s">
        <v>231</v>
      </c>
      <c r="D3128" s="367" t="s">
        <v>17613</v>
      </c>
      <c r="E3128" s="369">
        <v>10050</v>
      </c>
    </row>
    <row r="3129" spans="1:5" ht="126" x14ac:dyDescent="0.2">
      <c r="A3129" s="367" t="s">
        <v>23874</v>
      </c>
      <c r="B3129" s="368" t="s">
        <v>23875</v>
      </c>
      <c r="C3129" s="367" t="s">
        <v>231</v>
      </c>
      <c r="D3129" s="367" t="s">
        <v>17613</v>
      </c>
      <c r="E3129" s="369">
        <v>6944.17</v>
      </c>
    </row>
    <row r="3130" spans="1:5" ht="243" x14ac:dyDescent="0.2">
      <c r="A3130" s="367" t="s">
        <v>23876</v>
      </c>
      <c r="B3130" s="368" t="s">
        <v>23877</v>
      </c>
      <c r="C3130" s="367" t="s">
        <v>231</v>
      </c>
      <c r="D3130" s="367" t="s">
        <v>17613</v>
      </c>
      <c r="E3130" s="369">
        <v>18764.22</v>
      </c>
    </row>
    <row r="3131" spans="1:5" ht="252" x14ac:dyDescent="0.2">
      <c r="A3131" s="367" t="s">
        <v>23878</v>
      </c>
      <c r="B3131" s="368" t="s">
        <v>23879</v>
      </c>
      <c r="C3131" s="367" t="s">
        <v>231</v>
      </c>
      <c r="D3131" s="367" t="s">
        <v>17613</v>
      </c>
      <c r="E3131" s="369">
        <v>25533.51</v>
      </c>
    </row>
    <row r="3132" spans="1:5" ht="108" x14ac:dyDescent="0.2">
      <c r="A3132" s="367" t="s">
        <v>23880</v>
      </c>
      <c r="B3132" s="368" t="s">
        <v>23881</v>
      </c>
      <c r="C3132" s="367" t="s">
        <v>231</v>
      </c>
      <c r="D3132" s="367" t="s">
        <v>17613</v>
      </c>
      <c r="E3132" s="369">
        <v>21700</v>
      </c>
    </row>
    <row r="3133" spans="1:5" ht="108" x14ac:dyDescent="0.2">
      <c r="A3133" s="367" t="s">
        <v>23882</v>
      </c>
      <c r="B3133" s="368" t="s">
        <v>23883</v>
      </c>
      <c r="C3133" s="367" t="s">
        <v>231</v>
      </c>
      <c r="D3133" s="367" t="s">
        <v>17613</v>
      </c>
      <c r="E3133" s="369">
        <v>29400</v>
      </c>
    </row>
    <row r="3134" spans="1:5" ht="99" x14ac:dyDescent="0.2">
      <c r="A3134" s="367" t="s">
        <v>23884</v>
      </c>
      <c r="B3134" s="368" t="s">
        <v>23885</v>
      </c>
      <c r="C3134" s="367" t="s">
        <v>231</v>
      </c>
      <c r="D3134" s="367" t="s">
        <v>17613</v>
      </c>
      <c r="E3134" s="369">
        <v>49411.42</v>
      </c>
    </row>
    <row r="3135" spans="1:5" ht="99" x14ac:dyDescent="0.2">
      <c r="A3135" s="367" t="s">
        <v>23886</v>
      </c>
      <c r="B3135" s="368" t="s">
        <v>23887</v>
      </c>
      <c r="C3135" s="367" t="s">
        <v>231</v>
      </c>
      <c r="D3135" s="367" t="s">
        <v>17613</v>
      </c>
      <c r="E3135" s="369">
        <v>63000</v>
      </c>
    </row>
    <row r="3136" spans="1:5" ht="99" x14ac:dyDescent="0.2">
      <c r="A3136" s="367" t="s">
        <v>23888</v>
      </c>
      <c r="B3136" s="368" t="s">
        <v>23889</v>
      </c>
      <c r="C3136" s="367" t="s">
        <v>231</v>
      </c>
      <c r="D3136" s="367" t="s">
        <v>17613</v>
      </c>
      <c r="E3136" s="369">
        <v>78000</v>
      </c>
    </row>
    <row r="3137" spans="1:5" ht="99" x14ac:dyDescent="0.2">
      <c r="A3137" s="367" t="s">
        <v>23890</v>
      </c>
      <c r="B3137" s="368" t="s">
        <v>23891</v>
      </c>
      <c r="C3137" s="367" t="s">
        <v>231</v>
      </c>
      <c r="D3137" s="367" t="s">
        <v>17613</v>
      </c>
      <c r="E3137" s="369">
        <v>84000</v>
      </c>
    </row>
    <row r="3138" spans="1:5" ht="90" x14ac:dyDescent="0.2">
      <c r="A3138" s="367" t="s">
        <v>23892</v>
      </c>
      <c r="B3138" s="368" t="s">
        <v>23893</v>
      </c>
      <c r="C3138" s="367" t="s">
        <v>231</v>
      </c>
      <c r="D3138" s="367" t="s">
        <v>17613</v>
      </c>
      <c r="E3138" s="369">
        <v>186850</v>
      </c>
    </row>
    <row r="3139" spans="1:5" ht="117" x14ac:dyDescent="0.2">
      <c r="A3139" s="367" t="s">
        <v>23894</v>
      </c>
      <c r="B3139" s="368" t="s">
        <v>23895</v>
      </c>
      <c r="C3139" s="367" t="s">
        <v>231</v>
      </c>
      <c r="D3139" s="367" t="s">
        <v>17613</v>
      </c>
      <c r="E3139" s="369">
        <v>492800</v>
      </c>
    </row>
    <row r="3140" spans="1:5" ht="108" x14ac:dyDescent="0.2">
      <c r="A3140" s="367" t="s">
        <v>23896</v>
      </c>
      <c r="B3140" s="368" t="s">
        <v>23897</v>
      </c>
      <c r="C3140" s="367" t="s">
        <v>231</v>
      </c>
      <c r="D3140" s="367" t="s">
        <v>17613</v>
      </c>
      <c r="E3140" s="369">
        <v>570000</v>
      </c>
    </row>
    <row r="3141" spans="1:5" ht="99" x14ac:dyDescent="0.2">
      <c r="A3141" s="367" t="s">
        <v>23898</v>
      </c>
      <c r="B3141" s="368" t="s">
        <v>23899</v>
      </c>
      <c r="C3141" s="367" t="s">
        <v>231</v>
      </c>
      <c r="D3141" s="367" t="s">
        <v>17613</v>
      </c>
      <c r="E3141" s="369">
        <v>185000</v>
      </c>
    </row>
    <row r="3142" spans="1:5" ht="126" x14ac:dyDescent="0.2">
      <c r="A3142" s="367" t="s">
        <v>23900</v>
      </c>
      <c r="B3142" s="368" t="s">
        <v>23901</v>
      </c>
      <c r="C3142" s="367" t="s">
        <v>231</v>
      </c>
      <c r="D3142" s="367" t="s">
        <v>17613</v>
      </c>
      <c r="E3142" s="369">
        <v>245931</v>
      </c>
    </row>
    <row r="3143" spans="1:5" ht="117" x14ac:dyDescent="0.2">
      <c r="A3143" s="367" t="s">
        <v>23902</v>
      </c>
      <c r="B3143" s="368" t="s">
        <v>23903</v>
      </c>
      <c r="C3143" s="367" t="s">
        <v>231</v>
      </c>
      <c r="D3143" s="367" t="s">
        <v>17613</v>
      </c>
      <c r="E3143" s="369">
        <v>86950</v>
      </c>
    </row>
    <row r="3144" spans="1:5" ht="189" x14ac:dyDescent="0.2">
      <c r="A3144" s="367" t="s">
        <v>23904</v>
      </c>
      <c r="B3144" s="368" t="s">
        <v>23905</v>
      </c>
      <c r="C3144" s="367" t="s">
        <v>231</v>
      </c>
      <c r="D3144" s="367" t="s">
        <v>17613</v>
      </c>
      <c r="E3144" s="369">
        <v>193000</v>
      </c>
    </row>
    <row r="3145" spans="1:5" ht="108" x14ac:dyDescent="0.2">
      <c r="A3145" s="367" t="s">
        <v>23906</v>
      </c>
      <c r="B3145" s="368" t="s">
        <v>23907</v>
      </c>
      <c r="C3145" s="367" t="s">
        <v>231</v>
      </c>
      <c r="D3145" s="367" t="s">
        <v>17613</v>
      </c>
      <c r="E3145" s="369">
        <v>160000</v>
      </c>
    </row>
    <row r="3146" spans="1:5" ht="81" x14ac:dyDescent="0.2">
      <c r="A3146" s="367" t="s">
        <v>23908</v>
      </c>
      <c r="B3146" s="368" t="s">
        <v>23909</v>
      </c>
      <c r="C3146" s="367" t="s">
        <v>231</v>
      </c>
      <c r="D3146" s="367" t="s">
        <v>17613</v>
      </c>
      <c r="E3146" s="369">
        <v>135000</v>
      </c>
    </row>
    <row r="3147" spans="1:5" ht="81" x14ac:dyDescent="0.2">
      <c r="A3147" s="367" t="s">
        <v>23910</v>
      </c>
      <c r="B3147" s="368" t="s">
        <v>23911</v>
      </c>
      <c r="C3147" s="367" t="s">
        <v>231</v>
      </c>
      <c r="D3147" s="367" t="s">
        <v>17613</v>
      </c>
      <c r="E3147" s="369">
        <v>69990</v>
      </c>
    </row>
    <row r="3148" spans="1:5" ht="162" x14ac:dyDescent="0.2">
      <c r="A3148" s="367" t="s">
        <v>23912</v>
      </c>
      <c r="B3148" s="368" t="s">
        <v>23913</v>
      </c>
      <c r="C3148" s="367" t="s">
        <v>231</v>
      </c>
      <c r="D3148" s="367" t="s">
        <v>17613</v>
      </c>
      <c r="E3148" s="369">
        <v>109490</v>
      </c>
    </row>
    <row r="3149" spans="1:5" ht="117" x14ac:dyDescent="0.2">
      <c r="A3149" s="367" t="s">
        <v>23914</v>
      </c>
      <c r="B3149" s="368" t="s">
        <v>23915</v>
      </c>
      <c r="C3149" s="367" t="s">
        <v>231</v>
      </c>
      <c r="D3149" s="367" t="s">
        <v>17613</v>
      </c>
      <c r="E3149" s="369">
        <v>791375.75</v>
      </c>
    </row>
    <row r="3150" spans="1:5" ht="99" x14ac:dyDescent="0.2">
      <c r="A3150" s="367" t="s">
        <v>23916</v>
      </c>
      <c r="B3150" s="368" t="s">
        <v>23917</v>
      </c>
      <c r="C3150" s="367" t="s">
        <v>231</v>
      </c>
      <c r="D3150" s="367" t="s">
        <v>17613</v>
      </c>
      <c r="E3150" s="369">
        <v>16250</v>
      </c>
    </row>
    <row r="3151" spans="1:5" ht="99" x14ac:dyDescent="0.2">
      <c r="A3151" s="367" t="s">
        <v>23918</v>
      </c>
      <c r="B3151" s="368" t="s">
        <v>23919</v>
      </c>
      <c r="C3151" s="367" t="s">
        <v>231</v>
      </c>
      <c r="D3151" s="367" t="s">
        <v>17613</v>
      </c>
      <c r="E3151" s="369">
        <v>32000</v>
      </c>
    </row>
    <row r="3152" spans="1:5" ht="126" x14ac:dyDescent="0.2">
      <c r="A3152" s="367" t="s">
        <v>23920</v>
      </c>
      <c r="B3152" s="368" t="s">
        <v>23921</v>
      </c>
      <c r="C3152" s="367" t="s">
        <v>231</v>
      </c>
      <c r="D3152" s="367" t="s">
        <v>17613</v>
      </c>
      <c r="E3152" s="369">
        <v>83999.83</v>
      </c>
    </row>
    <row r="3153" spans="1:5" ht="117" x14ac:dyDescent="0.2">
      <c r="A3153" s="367" t="s">
        <v>23922</v>
      </c>
      <c r="B3153" s="368" t="s">
        <v>23923</v>
      </c>
      <c r="C3153" s="367" t="s">
        <v>231</v>
      </c>
      <c r="D3153" s="367" t="s">
        <v>17613</v>
      </c>
      <c r="E3153" s="369">
        <v>100000</v>
      </c>
    </row>
    <row r="3154" spans="1:5" ht="135" x14ac:dyDescent="0.2">
      <c r="A3154" s="367" t="s">
        <v>23924</v>
      </c>
      <c r="B3154" s="368" t="s">
        <v>23925</v>
      </c>
      <c r="C3154" s="367" t="s">
        <v>231</v>
      </c>
      <c r="D3154" s="367" t="s">
        <v>17613</v>
      </c>
      <c r="E3154" s="369">
        <v>223000</v>
      </c>
    </row>
    <row r="3155" spans="1:5" ht="144" x14ac:dyDescent="0.2">
      <c r="A3155" s="367" t="s">
        <v>23926</v>
      </c>
      <c r="B3155" s="368" t="s">
        <v>23927</v>
      </c>
      <c r="C3155" s="367" t="s">
        <v>231</v>
      </c>
      <c r="D3155" s="367" t="s">
        <v>17613</v>
      </c>
      <c r="E3155" s="369">
        <v>125213.5</v>
      </c>
    </row>
    <row r="3156" spans="1:5" ht="144" x14ac:dyDescent="0.2">
      <c r="A3156" s="367" t="s">
        <v>23928</v>
      </c>
      <c r="B3156" s="368" t="s">
        <v>23929</v>
      </c>
      <c r="C3156" s="367" t="s">
        <v>231</v>
      </c>
      <c r="D3156" s="367" t="s">
        <v>17613</v>
      </c>
      <c r="E3156" s="369">
        <v>275560.33</v>
      </c>
    </row>
    <row r="3157" spans="1:5" ht="126" x14ac:dyDescent="0.2">
      <c r="A3157" s="367" t="s">
        <v>23930</v>
      </c>
      <c r="B3157" s="368" t="s">
        <v>23931</v>
      </c>
      <c r="C3157" s="367" t="s">
        <v>231</v>
      </c>
      <c r="D3157" s="367" t="s">
        <v>17613</v>
      </c>
      <c r="E3157" s="369">
        <v>190000</v>
      </c>
    </row>
    <row r="3158" spans="1:5" ht="126" x14ac:dyDescent="0.2">
      <c r="A3158" s="367" t="s">
        <v>23932</v>
      </c>
      <c r="B3158" s="368" t="s">
        <v>23933</v>
      </c>
      <c r="C3158" s="367" t="s">
        <v>231</v>
      </c>
      <c r="D3158" s="367" t="s">
        <v>17613</v>
      </c>
      <c r="E3158" s="369">
        <v>250000</v>
      </c>
    </row>
    <row r="3159" spans="1:5" ht="162" x14ac:dyDescent="0.2">
      <c r="A3159" s="367" t="s">
        <v>23934</v>
      </c>
      <c r="B3159" s="368" t="s">
        <v>23935</v>
      </c>
      <c r="C3159" s="367" t="s">
        <v>231</v>
      </c>
      <c r="D3159" s="367" t="s">
        <v>17613</v>
      </c>
      <c r="E3159" s="369">
        <v>554020</v>
      </c>
    </row>
    <row r="3160" spans="1:5" ht="378" x14ac:dyDescent="0.2">
      <c r="A3160" s="367" t="s">
        <v>23936</v>
      </c>
      <c r="B3160" s="368" t="s">
        <v>23937</v>
      </c>
      <c r="C3160" s="367" t="s">
        <v>231</v>
      </c>
      <c r="D3160" s="367" t="s">
        <v>17613</v>
      </c>
      <c r="E3160" s="369">
        <v>465500</v>
      </c>
    </row>
    <row r="3161" spans="1:5" ht="180" x14ac:dyDescent="0.2">
      <c r="A3161" s="367" t="s">
        <v>23938</v>
      </c>
      <c r="B3161" s="368" t="s">
        <v>23939</v>
      </c>
      <c r="C3161" s="367" t="s">
        <v>231</v>
      </c>
      <c r="D3161" s="367" t="s">
        <v>17613</v>
      </c>
      <c r="E3161" s="369">
        <v>635274</v>
      </c>
    </row>
    <row r="3162" spans="1:5" ht="162" x14ac:dyDescent="0.2">
      <c r="A3162" s="367" t="s">
        <v>23940</v>
      </c>
      <c r="B3162" s="368" t="s">
        <v>23941</v>
      </c>
      <c r="C3162" s="367" t="s">
        <v>231</v>
      </c>
      <c r="D3162" s="367" t="s">
        <v>17613</v>
      </c>
      <c r="E3162" s="369">
        <v>972562.78</v>
      </c>
    </row>
    <row r="3163" spans="1:5" ht="72" x14ac:dyDescent="0.2">
      <c r="A3163" s="367" t="s">
        <v>23942</v>
      </c>
      <c r="B3163" s="368" t="s">
        <v>23943</v>
      </c>
      <c r="C3163" s="367" t="s">
        <v>231</v>
      </c>
      <c r="D3163" s="367" t="s">
        <v>17613</v>
      </c>
      <c r="E3163" s="369">
        <v>23900</v>
      </c>
    </row>
    <row r="3164" spans="1:5" ht="189" x14ac:dyDescent="0.2">
      <c r="A3164" s="367" t="s">
        <v>23944</v>
      </c>
      <c r="B3164" s="368" t="s">
        <v>23945</v>
      </c>
      <c r="C3164" s="367" t="s">
        <v>231</v>
      </c>
      <c r="D3164" s="367" t="s">
        <v>17613</v>
      </c>
      <c r="E3164" s="369">
        <v>90662</v>
      </c>
    </row>
    <row r="3165" spans="1:5" ht="72" x14ac:dyDescent="0.2">
      <c r="A3165" s="367" t="s">
        <v>23946</v>
      </c>
      <c r="B3165" s="368" t="s">
        <v>23947</v>
      </c>
      <c r="C3165" s="367" t="s">
        <v>231</v>
      </c>
      <c r="D3165" s="367" t="s">
        <v>17613</v>
      </c>
      <c r="E3165" s="369">
        <v>3836837</v>
      </c>
    </row>
    <row r="3166" spans="1:5" ht="81" x14ac:dyDescent="0.2">
      <c r="A3166" s="367" t="s">
        <v>23948</v>
      </c>
      <c r="B3166" s="368" t="s">
        <v>23949</v>
      </c>
      <c r="C3166" s="367" t="s">
        <v>231</v>
      </c>
      <c r="D3166" s="367" t="s">
        <v>17613</v>
      </c>
      <c r="E3166" s="369">
        <v>205000</v>
      </c>
    </row>
    <row r="3167" spans="1:5" ht="162" x14ac:dyDescent="0.2">
      <c r="A3167" s="367" t="s">
        <v>23950</v>
      </c>
      <c r="B3167" s="368" t="s">
        <v>23951</v>
      </c>
      <c r="C3167" s="367" t="s">
        <v>231</v>
      </c>
      <c r="D3167" s="367" t="s">
        <v>17613</v>
      </c>
      <c r="E3167" s="369">
        <v>7461.56</v>
      </c>
    </row>
    <row r="3168" spans="1:5" ht="117" x14ac:dyDescent="0.2">
      <c r="A3168" s="367" t="s">
        <v>23952</v>
      </c>
      <c r="B3168" s="368" t="s">
        <v>23953</v>
      </c>
      <c r="C3168" s="367" t="s">
        <v>231</v>
      </c>
      <c r="D3168" s="367" t="s">
        <v>17613</v>
      </c>
      <c r="E3168" s="369">
        <v>97844.85</v>
      </c>
    </row>
    <row r="3169" spans="1:5" ht="117" x14ac:dyDescent="0.2">
      <c r="A3169" s="367" t="s">
        <v>23954</v>
      </c>
      <c r="B3169" s="368" t="s">
        <v>23955</v>
      </c>
      <c r="C3169" s="367" t="s">
        <v>231</v>
      </c>
      <c r="D3169" s="367" t="s">
        <v>17613</v>
      </c>
      <c r="E3169" s="369">
        <v>107011.69</v>
      </c>
    </row>
    <row r="3170" spans="1:5" ht="144" x14ac:dyDescent="0.2">
      <c r="A3170" s="367" t="s">
        <v>23956</v>
      </c>
      <c r="B3170" s="368" t="s">
        <v>23957</v>
      </c>
      <c r="C3170" s="367" t="s">
        <v>231</v>
      </c>
      <c r="D3170" s="367" t="s">
        <v>17613</v>
      </c>
      <c r="E3170" s="369">
        <v>68250</v>
      </c>
    </row>
    <row r="3171" spans="1:5" ht="117" x14ac:dyDescent="0.2">
      <c r="A3171" s="367" t="s">
        <v>23958</v>
      </c>
      <c r="B3171" s="368" t="s">
        <v>23959</v>
      </c>
      <c r="C3171" s="367" t="s">
        <v>231</v>
      </c>
      <c r="D3171" s="367" t="s">
        <v>17613</v>
      </c>
      <c r="E3171" s="369">
        <v>85000</v>
      </c>
    </row>
    <row r="3172" spans="1:5" ht="117" x14ac:dyDescent="0.2">
      <c r="A3172" s="367" t="s">
        <v>23960</v>
      </c>
      <c r="B3172" s="368" t="s">
        <v>23961</v>
      </c>
      <c r="C3172" s="367" t="s">
        <v>231</v>
      </c>
      <c r="D3172" s="367" t="s">
        <v>17613</v>
      </c>
      <c r="E3172" s="369">
        <v>171100</v>
      </c>
    </row>
    <row r="3173" spans="1:5" ht="99" x14ac:dyDescent="0.2">
      <c r="A3173" s="367" t="s">
        <v>23962</v>
      </c>
      <c r="B3173" s="368" t="s">
        <v>23963</v>
      </c>
      <c r="C3173" s="367" t="s">
        <v>231</v>
      </c>
      <c r="D3173" s="367" t="s">
        <v>17613</v>
      </c>
      <c r="E3173" s="369">
        <v>450000</v>
      </c>
    </row>
    <row r="3174" spans="1:5" ht="108" x14ac:dyDescent="0.2">
      <c r="A3174" s="367" t="s">
        <v>23964</v>
      </c>
      <c r="B3174" s="368" t="s">
        <v>23965</v>
      </c>
      <c r="C3174" s="367" t="s">
        <v>231</v>
      </c>
      <c r="D3174" s="367" t="s">
        <v>17613</v>
      </c>
      <c r="E3174" s="369">
        <v>2420000</v>
      </c>
    </row>
    <row r="3175" spans="1:5" ht="180" x14ac:dyDescent="0.2">
      <c r="A3175" s="367" t="s">
        <v>23966</v>
      </c>
      <c r="B3175" s="368" t="s">
        <v>23967</v>
      </c>
      <c r="C3175" s="367" t="s">
        <v>231</v>
      </c>
      <c r="D3175" s="367" t="s">
        <v>17613</v>
      </c>
      <c r="E3175" s="369">
        <v>2040326.4</v>
      </c>
    </row>
    <row r="3176" spans="1:5" ht="99" x14ac:dyDescent="0.2">
      <c r="A3176" s="367" t="s">
        <v>23968</v>
      </c>
      <c r="B3176" s="368" t="s">
        <v>23969</v>
      </c>
      <c r="C3176" s="367" t="s">
        <v>231</v>
      </c>
      <c r="D3176" s="367" t="s">
        <v>17613</v>
      </c>
      <c r="E3176" s="369">
        <v>534693</v>
      </c>
    </row>
    <row r="3177" spans="1:5" ht="243" x14ac:dyDescent="0.2">
      <c r="A3177" s="367" t="s">
        <v>23970</v>
      </c>
      <c r="B3177" s="368" t="s">
        <v>23971</v>
      </c>
      <c r="C3177" s="367" t="s">
        <v>231</v>
      </c>
      <c r="D3177" s="367" t="s">
        <v>17613</v>
      </c>
      <c r="E3177" s="369">
        <v>7229.5</v>
      </c>
    </row>
    <row r="3178" spans="1:5" ht="63" x14ac:dyDescent="0.2">
      <c r="A3178" s="367" t="s">
        <v>23972</v>
      </c>
      <c r="B3178" s="368" t="s">
        <v>23973</v>
      </c>
      <c r="C3178" s="367" t="s">
        <v>231</v>
      </c>
      <c r="D3178" s="367" t="s">
        <v>17613</v>
      </c>
      <c r="E3178" s="369">
        <v>320000</v>
      </c>
    </row>
    <row r="3179" spans="1:5" ht="207" x14ac:dyDescent="0.2">
      <c r="A3179" s="367" t="s">
        <v>23974</v>
      </c>
      <c r="B3179" s="368" t="s">
        <v>23975</v>
      </c>
      <c r="C3179" s="367" t="s">
        <v>231</v>
      </c>
      <c r="D3179" s="367" t="s">
        <v>17613</v>
      </c>
      <c r="E3179" s="369">
        <v>3330</v>
      </c>
    </row>
    <row r="3180" spans="1:5" ht="81" x14ac:dyDescent="0.2">
      <c r="A3180" s="367" t="s">
        <v>23976</v>
      </c>
      <c r="B3180" s="368" t="s">
        <v>23977</v>
      </c>
      <c r="C3180" s="367" t="s">
        <v>231</v>
      </c>
      <c r="D3180" s="367" t="s">
        <v>17613</v>
      </c>
      <c r="E3180" s="369">
        <v>1354909.54</v>
      </c>
    </row>
    <row r="3181" spans="1:5" ht="99" x14ac:dyDescent="0.2">
      <c r="A3181" s="367" t="s">
        <v>23978</v>
      </c>
      <c r="B3181" s="368" t="s">
        <v>23979</v>
      </c>
      <c r="C3181" s="367" t="s">
        <v>231</v>
      </c>
      <c r="D3181" s="367" t="s">
        <v>17613</v>
      </c>
      <c r="E3181" s="369">
        <v>5127.0600000000004</v>
      </c>
    </row>
    <row r="3182" spans="1:5" ht="144" x14ac:dyDescent="0.2">
      <c r="A3182" s="367" t="s">
        <v>23980</v>
      </c>
      <c r="B3182" s="368" t="s">
        <v>23981</v>
      </c>
      <c r="C3182" s="367" t="s">
        <v>231</v>
      </c>
      <c r="D3182" s="367" t="s">
        <v>17613</v>
      </c>
      <c r="E3182" s="369">
        <v>1970166</v>
      </c>
    </row>
    <row r="3183" spans="1:5" ht="252" x14ac:dyDescent="0.2">
      <c r="A3183" s="367" t="s">
        <v>23982</v>
      </c>
      <c r="B3183" s="368" t="s">
        <v>23983</v>
      </c>
      <c r="C3183" s="367" t="s">
        <v>231</v>
      </c>
      <c r="D3183" s="367" t="s">
        <v>17613</v>
      </c>
      <c r="E3183" s="369">
        <v>4930</v>
      </c>
    </row>
    <row r="3184" spans="1:5" ht="189" x14ac:dyDescent="0.2">
      <c r="A3184" s="367" t="s">
        <v>23984</v>
      </c>
      <c r="B3184" s="368" t="s">
        <v>23985</v>
      </c>
      <c r="C3184" s="367" t="s">
        <v>231</v>
      </c>
      <c r="D3184" s="367" t="s">
        <v>17613</v>
      </c>
      <c r="E3184" s="369">
        <v>559000</v>
      </c>
    </row>
    <row r="3185" spans="1:5" ht="81" x14ac:dyDescent="0.2">
      <c r="A3185" s="367" t="s">
        <v>23986</v>
      </c>
      <c r="B3185" s="368" t="s">
        <v>23987</v>
      </c>
      <c r="C3185" s="367" t="s">
        <v>231</v>
      </c>
      <c r="D3185" s="367" t="s">
        <v>17613</v>
      </c>
      <c r="E3185" s="369">
        <v>70490</v>
      </c>
    </row>
    <row r="3186" spans="1:5" ht="99" x14ac:dyDescent="0.2">
      <c r="A3186" s="367" t="s">
        <v>23988</v>
      </c>
      <c r="B3186" s="368" t="s">
        <v>23989</v>
      </c>
      <c r="C3186" s="367" t="s">
        <v>231</v>
      </c>
      <c r="D3186" s="367" t="s">
        <v>17613</v>
      </c>
      <c r="E3186" s="369">
        <v>2845.37</v>
      </c>
    </row>
    <row r="3187" spans="1:5" ht="108" x14ac:dyDescent="0.2">
      <c r="A3187" s="367" t="s">
        <v>23990</v>
      </c>
      <c r="B3187" s="368" t="s">
        <v>23991</v>
      </c>
      <c r="C3187" s="367" t="s">
        <v>231</v>
      </c>
      <c r="D3187" s="367" t="s">
        <v>17613</v>
      </c>
      <c r="E3187" s="369">
        <v>187200</v>
      </c>
    </row>
    <row r="3188" spans="1:5" ht="171" x14ac:dyDescent="0.2">
      <c r="A3188" s="367" t="s">
        <v>23992</v>
      </c>
      <c r="B3188" s="368" t="s">
        <v>23993</v>
      </c>
      <c r="C3188" s="367" t="s">
        <v>231</v>
      </c>
      <c r="D3188" s="367" t="s">
        <v>17613</v>
      </c>
      <c r="E3188" s="369">
        <v>142770</v>
      </c>
    </row>
    <row r="3189" spans="1:5" ht="126" x14ac:dyDescent="0.2">
      <c r="A3189" s="367" t="s">
        <v>23994</v>
      </c>
      <c r="B3189" s="368" t="s">
        <v>23995</v>
      </c>
      <c r="C3189" s="367" t="s">
        <v>231</v>
      </c>
      <c r="D3189" s="367" t="s">
        <v>17613</v>
      </c>
      <c r="E3189" s="369">
        <v>245713.66</v>
      </c>
    </row>
    <row r="3190" spans="1:5" ht="117" x14ac:dyDescent="0.2">
      <c r="A3190" s="367" t="s">
        <v>23996</v>
      </c>
      <c r="B3190" s="368" t="s">
        <v>23997</v>
      </c>
      <c r="C3190" s="367" t="s">
        <v>231</v>
      </c>
      <c r="D3190" s="367" t="s">
        <v>17613</v>
      </c>
      <c r="E3190" s="369">
        <v>817614</v>
      </c>
    </row>
    <row r="3191" spans="1:5" ht="99" x14ac:dyDescent="0.2">
      <c r="A3191" s="367" t="s">
        <v>23998</v>
      </c>
      <c r="B3191" s="368" t="s">
        <v>23999</v>
      </c>
      <c r="C3191" s="367" t="s">
        <v>231</v>
      </c>
      <c r="D3191" s="367" t="s">
        <v>17613</v>
      </c>
      <c r="E3191" s="369">
        <v>1060000</v>
      </c>
    </row>
    <row r="3192" spans="1:5" ht="108" x14ac:dyDescent="0.2">
      <c r="A3192" s="367" t="s">
        <v>24000</v>
      </c>
      <c r="B3192" s="368" t="s">
        <v>24001</v>
      </c>
      <c r="C3192" s="367" t="s">
        <v>231</v>
      </c>
      <c r="D3192" s="367" t="s">
        <v>17613</v>
      </c>
      <c r="E3192" s="369">
        <v>362026</v>
      </c>
    </row>
    <row r="3193" spans="1:5" ht="117" x14ac:dyDescent="0.2">
      <c r="A3193" s="367" t="s">
        <v>24002</v>
      </c>
      <c r="B3193" s="368" t="s">
        <v>24003</v>
      </c>
      <c r="C3193" s="367" t="s">
        <v>231</v>
      </c>
      <c r="D3193" s="367" t="s">
        <v>17613</v>
      </c>
      <c r="E3193" s="369">
        <v>354857.38</v>
      </c>
    </row>
    <row r="3194" spans="1:5" ht="117" x14ac:dyDescent="0.2">
      <c r="A3194" s="367" t="s">
        <v>24004</v>
      </c>
      <c r="B3194" s="368" t="s">
        <v>24005</v>
      </c>
      <c r="C3194" s="367" t="s">
        <v>231</v>
      </c>
      <c r="D3194" s="367" t="s">
        <v>17613</v>
      </c>
      <c r="E3194" s="369">
        <v>177067.24</v>
      </c>
    </row>
    <row r="3195" spans="1:5" ht="126" x14ac:dyDescent="0.2">
      <c r="A3195" s="367" t="s">
        <v>24006</v>
      </c>
      <c r="B3195" s="368" t="s">
        <v>24007</v>
      </c>
      <c r="C3195" s="367" t="s">
        <v>231</v>
      </c>
      <c r="D3195" s="367" t="s">
        <v>17613</v>
      </c>
      <c r="E3195" s="369">
        <v>6979.78</v>
      </c>
    </row>
    <row r="3196" spans="1:5" ht="81" x14ac:dyDescent="0.2">
      <c r="A3196" s="367" t="s">
        <v>24008</v>
      </c>
      <c r="B3196" s="368" t="s">
        <v>24009</v>
      </c>
      <c r="C3196" s="367" t="s">
        <v>231</v>
      </c>
      <c r="D3196" s="367" t="s">
        <v>17613</v>
      </c>
      <c r="E3196" s="369">
        <v>8238.9699999999993</v>
      </c>
    </row>
    <row r="3197" spans="1:5" ht="108" x14ac:dyDescent="0.2">
      <c r="A3197" s="367" t="s">
        <v>24010</v>
      </c>
      <c r="B3197" s="368" t="s">
        <v>24011</v>
      </c>
      <c r="C3197" s="367" t="s">
        <v>231</v>
      </c>
      <c r="D3197" s="367" t="s">
        <v>17613</v>
      </c>
      <c r="E3197" s="369">
        <v>10890</v>
      </c>
    </row>
    <row r="3198" spans="1:5" ht="108" x14ac:dyDescent="0.2">
      <c r="A3198" s="367" t="s">
        <v>24012</v>
      </c>
      <c r="B3198" s="368" t="s">
        <v>24013</v>
      </c>
      <c r="C3198" s="367" t="s">
        <v>231</v>
      </c>
      <c r="D3198" s="367" t="s">
        <v>17613</v>
      </c>
      <c r="E3198" s="369">
        <v>713240.42</v>
      </c>
    </row>
    <row r="3199" spans="1:5" ht="135" x14ac:dyDescent="0.2">
      <c r="A3199" s="367" t="s">
        <v>24014</v>
      </c>
      <c r="B3199" s="368" t="s">
        <v>24015</v>
      </c>
      <c r="C3199" s="367" t="s">
        <v>231</v>
      </c>
      <c r="D3199" s="367" t="s">
        <v>17613</v>
      </c>
      <c r="E3199" s="369">
        <v>480000</v>
      </c>
    </row>
    <row r="3200" spans="1:5" ht="108" x14ac:dyDescent="0.2">
      <c r="A3200" s="367" t="s">
        <v>24016</v>
      </c>
      <c r="B3200" s="368" t="s">
        <v>24017</v>
      </c>
      <c r="C3200" s="367" t="s">
        <v>231</v>
      </c>
      <c r="D3200" s="367" t="s">
        <v>17613</v>
      </c>
      <c r="E3200" s="369">
        <v>1345380</v>
      </c>
    </row>
    <row r="3201" spans="1:5" ht="72" x14ac:dyDescent="0.2">
      <c r="A3201" s="367" t="s">
        <v>24018</v>
      </c>
      <c r="B3201" s="368" t="s">
        <v>24019</v>
      </c>
      <c r="C3201" s="367" t="s">
        <v>231</v>
      </c>
      <c r="D3201" s="367" t="s">
        <v>17613</v>
      </c>
      <c r="E3201" s="369">
        <v>84900</v>
      </c>
    </row>
    <row r="3202" spans="1:5" ht="90" x14ac:dyDescent="0.2">
      <c r="A3202" s="367" t="s">
        <v>24020</v>
      </c>
      <c r="B3202" s="368" t="s">
        <v>24021</v>
      </c>
      <c r="C3202" s="367" t="s">
        <v>231</v>
      </c>
      <c r="D3202" s="367" t="s">
        <v>17613</v>
      </c>
      <c r="E3202" s="369">
        <v>112000</v>
      </c>
    </row>
    <row r="3203" spans="1:5" ht="90" x14ac:dyDescent="0.2">
      <c r="A3203" s="367" t="s">
        <v>24022</v>
      </c>
      <c r="B3203" s="368" t="s">
        <v>24023</v>
      </c>
      <c r="C3203" s="367" t="s">
        <v>231</v>
      </c>
      <c r="D3203" s="367" t="s">
        <v>17613</v>
      </c>
      <c r="E3203" s="369">
        <v>7750000</v>
      </c>
    </row>
    <row r="3204" spans="1:5" ht="108" x14ac:dyDescent="0.2">
      <c r="A3204" s="367" t="s">
        <v>24024</v>
      </c>
      <c r="B3204" s="368" t="s">
        <v>24025</v>
      </c>
      <c r="C3204" s="367" t="s">
        <v>231</v>
      </c>
      <c r="D3204" s="367" t="s">
        <v>17613</v>
      </c>
      <c r="E3204" s="369">
        <v>72495</v>
      </c>
    </row>
    <row r="3205" spans="1:5" ht="126" x14ac:dyDescent="0.2">
      <c r="A3205" s="367" t="s">
        <v>24026</v>
      </c>
      <c r="B3205" s="368" t="s">
        <v>24027</v>
      </c>
      <c r="C3205" s="367" t="s">
        <v>231</v>
      </c>
      <c r="D3205" s="367" t="s">
        <v>17613</v>
      </c>
      <c r="E3205" s="369">
        <v>1590</v>
      </c>
    </row>
    <row r="3206" spans="1:5" ht="171" x14ac:dyDescent="0.2">
      <c r="A3206" s="367" t="s">
        <v>24028</v>
      </c>
      <c r="B3206" s="368" t="s">
        <v>24029</v>
      </c>
      <c r="C3206" s="367" t="s">
        <v>231</v>
      </c>
      <c r="D3206" s="367" t="s">
        <v>17613</v>
      </c>
      <c r="E3206" s="369">
        <v>1995949</v>
      </c>
    </row>
    <row r="3207" spans="1:5" ht="153" x14ac:dyDescent="0.2">
      <c r="A3207" s="367" t="s">
        <v>24030</v>
      </c>
      <c r="B3207" s="368" t="s">
        <v>24031</v>
      </c>
      <c r="C3207" s="367" t="s">
        <v>231</v>
      </c>
      <c r="D3207" s="367" t="s">
        <v>17613</v>
      </c>
      <c r="E3207" s="369">
        <v>845263</v>
      </c>
    </row>
    <row r="3208" spans="1:5" ht="72" x14ac:dyDescent="0.2">
      <c r="A3208" s="367" t="s">
        <v>24032</v>
      </c>
      <c r="B3208" s="368" t="s">
        <v>24033</v>
      </c>
      <c r="C3208" s="367" t="s">
        <v>231</v>
      </c>
      <c r="D3208" s="367" t="s">
        <v>17613</v>
      </c>
      <c r="E3208" s="369">
        <v>39842.879999999997</v>
      </c>
    </row>
    <row r="3209" spans="1:5" ht="72" x14ac:dyDescent="0.2">
      <c r="A3209" s="367" t="s">
        <v>24034</v>
      </c>
      <c r="B3209" s="368" t="s">
        <v>24035</v>
      </c>
      <c r="C3209" s="367" t="s">
        <v>231</v>
      </c>
      <c r="D3209" s="367" t="s">
        <v>17613</v>
      </c>
      <c r="E3209" s="369">
        <v>621000</v>
      </c>
    </row>
    <row r="3210" spans="1:5" ht="135" x14ac:dyDescent="0.2">
      <c r="A3210" s="367" t="s">
        <v>24036</v>
      </c>
      <c r="B3210" s="368" t="s">
        <v>24037</v>
      </c>
      <c r="C3210" s="367" t="s">
        <v>610</v>
      </c>
      <c r="D3210" s="367" t="s">
        <v>17613</v>
      </c>
      <c r="E3210" s="369">
        <v>5.74</v>
      </c>
    </row>
    <row r="3211" spans="1:5" ht="135" x14ac:dyDescent="0.2">
      <c r="A3211" s="367" t="s">
        <v>24038</v>
      </c>
      <c r="B3211" s="368" t="s">
        <v>24039</v>
      </c>
      <c r="C3211" s="367" t="s">
        <v>22528</v>
      </c>
      <c r="D3211" s="367" t="s">
        <v>17613</v>
      </c>
      <c r="E3211" s="369">
        <v>1.1200000000000001</v>
      </c>
    </row>
    <row r="3212" spans="1:5" ht="135" x14ac:dyDescent="0.2">
      <c r="A3212" s="367" t="s">
        <v>24040</v>
      </c>
      <c r="B3212" s="368" t="s">
        <v>24041</v>
      </c>
      <c r="C3212" s="367" t="s">
        <v>610</v>
      </c>
      <c r="D3212" s="367" t="s">
        <v>17613</v>
      </c>
      <c r="E3212" s="369">
        <v>5.89</v>
      </c>
    </row>
    <row r="3213" spans="1:5" ht="126" x14ac:dyDescent="0.2">
      <c r="A3213" s="367" t="s">
        <v>24042</v>
      </c>
      <c r="B3213" s="368" t="s">
        <v>24043</v>
      </c>
      <c r="C3213" s="367" t="s">
        <v>231</v>
      </c>
      <c r="D3213" s="367" t="s">
        <v>17613</v>
      </c>
      <c r="E3213" s="369">
        <v>2728934</v>
      </c>
    </row>
    <row r="3214" spans="1:5" ht="36" x14ac:dyDescent="0.2">
      <c r="A3214" s="367" t="s">
        <v>24044</v>
      </c>
      <c r="B3214" s="368" t="s">
        <v>24045</v>
      </c>
      <c r="C3214" s="367" t="s">
        <v>231</v>
      </c>
      <c r="D3214" s="367" t="s">
        <v>17613</v>
      </c>
      <c r="E3214" s="369">
        <v>2601.5100000000002</v>
      </c>
    </row>
    <row r="3215" spans="1:5" ht="153" x14ac:dyDescent="0.2">
      <c r="A3215" s="367" t="s">
        <v>24046</v>
      </c>
      <c r="B3215" s="368" t="s">
        <v>24047</v>
      </c>
      <c r="C3215" s="367" t="s">
        <v>231</v>
      </c>
      <c r="D3215" s="367" t="s">
        <v>17613</v>
      </c>
      <c r="E3215" s="369">
        <v>90662</v>
      </c>
    </row>
    <row r="3216" spans="1:5" ht="45" x14ac:dyDescent="0.2">
      <c r="A3216" s="367" t="s">
        <v>24048</v>
      </c>
      <c r="B3216" s="368" t="s">
        <v>24049</v>
      </c>
      <c r="C3216" s="367" t="s">
        <v>231</v>
      </c>
      <c r="D3216" s="367" t="s">
        <v>17613</v>
      </c>
      <c r="E3216" s="369">
        <v>135000</v>
      </c>
    </row>
    <row r="3217" spans="1:5" ht="54" x14ac:dyDescent="0.2">
      <c r="A3217" s="367" t="s">
        <v>24050</v>
      </c>
      <c r="B3217" s="368" t="s">
        <v>24051</v>
      </c>
      <c r="C3217" s="367" t="s">
        <v>23596</v>
      </c>
      <c r="D3217" s="367" t="s">
        <v>17613</v>
      </c>
      <c r="E3217" s="369">
        <v>0.77</v>
      </c>
    </row>
    <row r="3218" spans="1:5" ht="72" x14ac:dyDescent="0.2">
      <c r="A3218" s="367" t="s">
        <v>24052</v>
      </c>
      <c r="B3218" s="368" t="s">
        <v>24053</v>
      </c>
      <c r="C3218" s="367" t="s">
        <v>231</v>
      </c>
      <c r="D3218" s="367" t="s">
        <v>17613</v>
      </c>
      <c r="E3218" s="369">
        <v>110000</v>
      </c>
    </row>
    <row r="3219" spans="1:5" ht="45" x14ac:dyDescent="0.2">
      <c r="A3219" s="367" t="s">
        <v>24054</v>
      </c>
      <c r="B3219" s="368" t="s">
        <v>24055</v>
      </c>
      <c r="C3219" s="367" t="s">
        <v>23697</v>
      </c>
      <c r="D3219" s="367" t="s">
        <v>17613</v>
      </c>
      <c r="E3219" s="369">
        <v>25</v>
      </c>
    </row>
    <row r="3220" spans="1:5" ht="198" x14ac:dyDescent="0.2">
      <c r="A3220" s="367" t="s">
        <v>24056</v>
      </c>
      <c r="B3220" s="368" t="s">
        <v>24057</v>
      </c>
      <c r="C3220" s="367" t="s">
        <v>231</v>
      </c>
      <c r="D3220" s="367" t="s">
        <v>17613</v>
      </c>
      <c r="E3220" s="369">
        <v>34000</v>
      </c>
    </row>
    <row r="3221" spans="1:5" ht="315" x14ac:dyDescent="0.2">
      <c r="A3221" s="367" t="s">
        <v>24058</v>
      </c>
      <c r="B3221" s="368" t="s">
        <v>24059</v>
      </c>
      <c r="C3221" s="367" t="s">
        <v>231</v>
      </c>
      <c r="D3221" s="367" t="s">
        <v>17613</v>
      </c>
      <c r="E3221" s="369">
        <v>130803.75</v>
      </c>
    </row>
    <row r="3222" spans="1:5" ht="409.5" x14ac:dyDescent="0.2">
      <c r="A3222" s="367" t="s">
        <v>24060</v>
      </c>
      <c r="B3222" s="368" t="s">
        <v>24061</v>
      </c>
      <c r="C3222" s="367" t="s">
        <v>231</v>
      </c>
      <c r="D3222" s="367" t="s">
        <v>17613</v>
      </c>
      <c r="E3222" s="369">
        <v>148118.25</v>
      </c>
    </row>
    <row r="3223" spans="1:5" ht="72" x14ac:dyDescent="0.2">
      <c r="A3223" s="367" t="s">
        <v>24062</v>
      </c>
      <c r="B3223" s="368" t="s">
        <v>24063</v>
      </c>
      <c r="C3223" s="367" t="s">
        <v>231</v>
      </c>
      <c r="D3223" s="367" t="s">
        <v>17613</v>
      </c>
      <c r="E3223" s="369">
        <v>175262</v>
      </c>
    </row>
    <row r="3224" spans="1:5" ht="36" x14ac:dyDescent="0.2">
      <c r="A3224" s="367" t="s">
        <v>24064</v>
      </c>
      <c r="B3224" s="368" t="s">
        <v>24065</v>
      </c>
      <c r="C3224" s="367" t="s">
        <v>231</v>
      </c>
      <c r="D3224" s="367" t="s">
        <v>17613</v>
      </c>
      <c r="E3224" s="369">
        <v>82560</v>
      </c>
    </row>
    <row r="3225" spans="1:5" ht="409.5" x14ac:dyDescent="0.2">
      <c r="A3225" s="367" t="s">
        <v>24066</v>
      </c>
      <c r="B3225" s="368" t="s">
        <v>24067</v>
      </c>
      <c r="C3225" s="367" t="s">
        <v>231</v>
      </c>
      <c r="D3225" s="367" t="s">
        <v>17613</v>
      </c>
      <c r="E3225" s="369">
        <v>133762.42000000001</v>
      </c>
    </row>
    <row r="3226" spans="1:5" ht="409.5" x14ac:dyDescent="0.2">
      <c r="A3226" s="367" t="s">
        <v>24068</v>
      </c>
      <c r="B3226" s="368" t="s">
        <v>24069</v>
      </c>
      <c r="C3226" s="367" t="s">
        <v>231</v>
      </c>
      <c r="D3226" s="367" t="s">
        <v>17613</v>
      </c>
      <c r="E3226" s="369">
        <v>80000</v>
      </c>
    </row>
    <row r="3227" spans="1:5" ht="54" x14ac:dyDescent="0.2">
      <c r="A3227" s="367" t="s">
        <v>24070</v>
      </c>
      <c r="B3227" s="368" t="s">
        <v>24071</v>
      </c>
      <c r="C3227" s="367" t="s">
        <v>231</v>
      </c>
      <c r="D3227" s="367" t="s">
        <v>17613</v>
      </c>
      <c r="E3227" s="369">
        <v>1350000</v>
      </c>
    </row>
    <row r="3228" spans="1:5" ht="333" x14ac:dyDescent="0.2">
      <c r="A3228" s="367" t="s">
        <v>24072</v>
      </c>
      <c r="B3228" s="368" t="s">
        <v>24073</v>
      </c>
      <c r="C3228" s="367" t="s">
        <v>231</v>
      </c>
      <c r="D3228" s="367" t="s">
        <v>17613</v>
      </c>
      <c r="E3228" s="369">
        <v>635274</v>
      </c>
    </row>
    <row r="3229" spans="1:5" ht="126" x14ac:dyDescent="0.2">
      <c r="A3229" s="367" t="s">
        <v>24074</v>
      </c>
      <c r="B3229" s="368" t="s">
        <v>24075</v>
      </c>
      <c r="C3229" s="367" t="s">
        <v>231</v>
      </c>
      <c r="D3229" s="367" t="s">
        <v>17613</v>
      </c>
      <c r="E3229" s="369">
        <v>262500</v>
      </c>
    </row>
    <row r="3230" spans="1:5" ht="63" x14ac:dyDescent="0.2">
      <c r="A3230" s="367" t="s">
        <v>24076</v>
      </c>
      <c r="B3230" s="368" t="s">
        <v>24077</v>
      </c>
      <c r="C3230" s="367" t="s">
        <v>23697</v>
      </c>
      <c r="D3230" s="367" t="s">
        <v>17613</v>
      </c>
      <c r="E3230" s="369">
        <v>467.88</v>
      </c>
    </row>
    <row r="3231" spans="1:5" ht="36" x14ac:dyDescent="0.2">
      <c r="A3231" s="367" t="s">
        <v>24078</v>
      </c>
      <c r="B3231" s="368" t="s">
        <v>24079</v>
      </c>
      <c r="C3231" s="367" t="s">
        <v>23697</v>
      </c>
      <c r="D3231" s="367" t="s">
        <v>17613</v>
      </c>
      <c r="E3231" s="369">
        <v>542.17999999999995</v>
      </c>
    </row>
    <row r="3232" spans="1:5" ht="90" x14ac:dyDescent="0.2">
      <c r="A3232" s="367" t="s">
        <v>24080</v>
      </c>
      <c r="B3232" s="368" t="s">
        <v>24081</v>
      </c>
      <c r="C3232" s="367" t="s">
        <v>231</v>
      </c>
      <c r="D3232" s="367" t="s">
        <v>17613</v>
      </c>
      <c r="E3232" s="369">
        <v>972562.78</v>
      </c>
    </row>
    <row r="3233" spans="1:5" ht="90" x14ac:dyDescent="0.2">
      <c r="A3233" s="367" t="s">
        <v>24082</v>
      </c>
      <c r="B3233" s="368" t="s">
        <v>24083</v>
      </c>
      <c r="C3233" s="367" t="s">
        <v>231</v>
      </c>
      <c r="D3233" s="367" t="s">
        <v>17613</v>
      </c>
      <c r="E3233" s="369">
        <v>23900</v>
      </c>
    </row>
    <row r="3234" spans="1:5" ht="288" x14ac:dyDescent="0.2">
      <c r="A3234" s="367" t="s">
        <v>24084</v>
      </c>
      <c r="B3234" s="368" t="s">
        <v>24085</v>
      </c>
      <c r="C3234" s="367" t="s">
        <v>231</v>
      </c>
      <c r="D3234" s="367" t="s">
        <v>17613</v>
      </c>
      <c r="E3234" s="369">
        <v>4750</v>
      </c>
    </row>
    <row r="3235" spans="1:5" ht="45" x14ac:dyDescent="0.2">
      <c r="A3235" s="367" t="s">
        <v>24086</v>
      </c>
      <c r="B3235" s="368" t="s">
        <v>24087</v>
      </c>
      <c r="C3235" s="367" t="s">
        <v>231</v>
      </c>
      <c r="D3235" s="367" t="s">
        <v>17613</v>
      </c>
      <c r="E3235" s="369">
        <v>1420.68</v>
      </c>
    </row>
    <row r="3236" spans="1:5" ht="108" x14ac:dyDescent="0.2">
      <c r="A3236" s="367" t="s">
        <v>24088</v>
      </c>
      <c r="B3236" s="368" t="s">
        <v>24089</v>
      </c>
      <c r="C3236" s="367" t="s">
        <v>231</v>
      </c>
      <c r="D3236" s="367" t="s">
        <v>17613</v>
      </c>
      <c r="E3236" s="369">
        <v>6263.1</v>
      </c>
    </row>
    <row r="3237" spans="1:5" ht="162" x14ac:dyDescent="0.2">
      <c r="A3237" s="367" t="s">
        <v>24090</v>
      </c>
      <c r="B3237" s="368" t="s">
        <v>24091</v>
      </c>
      <c r="C3237" s="367" t="s">
        <v>231</v>
      </c>
      <c r="D3237" s="367" t="s">
        <v>17613</v>
      </c>
      <c r="E3237" s="369">
        <v>380</v>
      </c>
    </row>
    <row r="3238" spans="1:5" ht="198" x14ac:dyDescent="0.2">
      <c r="A3238" s="367" t="s">
        <v>24092</v>
      </c>
      <c r="B3238" s="368" t="s">
        <v>24093</v>
      </c>
      <c r="C3238" s="367" t="s">
        <v>265</v>
      </c>
      <c r="D3238" s="367" t="s">
        <v>17613</v>
      </c>
      <c r="E3238" s="369">
        <v>36.35</v>
      </c>
    </row>
    <row r="3239" spans="1:5" ht="207" x14ac:dyDescent="0.2">
      <c r="A3239" s="367" t="s">
        <v>24094</v>
      </c>
      <c r="B3239" s="368" t="s">
        <v>24095</v>
      </c>
      <c r="C3239" s="367" t="s">
        <v>265</v>
      </c>
      <c r="D3239" s="367" t="s">
        <v>17613</v>
      </c>
      <c r="E3239" s="369">
        <v>104</v>
      </c>
    </row>
    <row r="3240" spans="1:5" ht="81" x14ac:dyDescent="0.2">
      <c r="A3240" s="367" t="s">
        <v>24096</v>
      </c>
      <c r="B3240" s="368" t="s">
        <v>24097</v>
      </c>
      <c r="C3240" s="367" t="s">
        <v>1789</v>
      </c>
      <c r="D3240" s="367" t="s">
        <v>17613</v>
      </c>
      <c r="E3240" s="369">
        <v>8.48</v>
      </c>
    </row>
    <row r="3241" spans="1:5" ht="18" x14ac:dyDescent="0.2">
      <c r="A3241" s="367" t="s">
        <v>24098</v>
      </c>
      <c r="B3241" s="368" t="s">
        <v>24099</v>
      </c>
      <c r="C3241" s="367" t="s">
        <v>231</v>
      </c>
      <c r="D3241" s="367" t="s">
        <v>17613</v>
      </c>
      <c r="E3241" s="369">
        <v>31.16</v>
      </c>
    </row>
    <row r="3242" spans="1:5" ht="162" x14ac:dyDescent="0.2">
      <c r="A3242" s="367" t="s">
        <v>24100</v>
      </c>
      <c r="B3242" s="368" t="s">
        <v>24101</v>
      </c>
      <c r="C3242" s="367" t="s">
        <v>231</v>
      </c>
      <c r="D3242" s="367" t="s">
        <v>17613</v>
      </c>
      <c r="E3242" s="369">
        <v>64.11</v>
      </c>
    </row>
    <row r="3243" spans="1:5" ht="225" x14ac:dyDescent="0.2">
      <c r="A3243" s="367" t="s">
        <v>24102</v>
      </c>
      <c r="B3243" s="368" t="s">
        <v>24103</v>
      </c>
      <c r="C3243" s="367" t="s">
        <v>231</v>
      </c>
      <c r="D3243" s="367" t="s">
        <v>17613</v>
      </c>
      <c r="E3243" s="369">
        <v>1675</v>
      </c>
    </row>
    <row r="3244" spans="1:5" ht="198" x14ac:dyDescent="0.2">
      <c r="A3244" s="367" t="s">
        <v>24104</v>
      </c>
      <c r="B3244" s="368" t="s">
        <v>24105</v>
      </c>
      <c r="C3244" s="367" t="s">
        <v>231</v>
      </c>
      <c r="D3244" s="367" t="s">
        <v>17613</v>
      </c>
      <c r="E3244" s="369">
        <v>2047.95</v>
      </c>
    </row>
    <row r="3245" spans="1:5" ht="36" x14ac:dyDescent="0.2">
      <c r="A3245" s="367" t="s">
        <v>24106</v>
      </c>
      <c r="B3245" s="368" t="s">
        <v>24107</v>
      </c>
      <c r="C3245" s="367" t="s">
        <v>231</v>
      </c>
      <c r="D3245" s="367" t="s">
        <v>17613</v>
      </c>
      <c r="E3245" s="369">
        <v>8600</v>
      </c>
    </row>
    <row r="3246" spans="1:5" ht="108" x14ac:dyDescent="0.2">
      <c r="A3246" s="367" t="s">
        <v>24108</v>
      </c>
      <c r="B3246" s="368" t="s">
        <v>24109</v>
      </c>
      <c r="C3246" s="367" t="s">
        <v>231</v>
      </c>
      <c r="D3246" s="367" t="s">
        <v>17613</v>
      </c>
      <c r="E3246" s="369">
        <v>4824</v>
      </c>
    </row>
    <row r="3247" spans="1:5" ht="162" x14ac:dyDescent="0.2">
      <c r="A3247" s="367" t="s">
        <v>24110</v>
      </c>
      <c r="B3247" s="368" t="s">
        <v>24111</v>
      </c>
      <c r="C3247" s="367" t="s">
        <v>231</v>
      </c>
      <c r="D3247" s="367" t="s">
        <v>17613</v>
      </c>
      <c r="E3247" s="369">
        <v>156000</v>
      </c>
    </row>
    <row r="3248" spans="1:5" ht="72" x14ac:dyDescent="0.2">
      <c r="A3248" s="367" t="s">
        <v>24112</v>
      </c>
      <c r="B3248" s="368" t="s">
        <v>24113</v>
      </c>
      <c r="C3248" s="367" t="s">
        <v>231</v>
      </c>
      <c r="D3248" s="367" t="s">
        <v>17613</v>
      </c>
      <c r="E3248" s="369">
        <v>3836837</v>
      </c>
    </row>
    <row r="3249" spans="1:5" ht="90" x14ac:dyDescent="0.2">
      <c r="A3249" s="367" t="s">
        <v>24114</v>
      </c>
      <c r="B3249" s="368" t="s">
        <v>24115</v>
      </c>
      <c r="C3249" s="367" t="s">
        <v>231</v>
      </c>
      <c r="D3249" s="367" t="s">
        <v>17613</v>
      </c>
      <c r="E3249" s="369">
        <v>205000</v>
      </c>
    </row>
    <row r="3250" spans="1:5" ht="27" x14ac:dyDescent="0.2">
      <c r="A3250" s="367" t="s">
        <v>24116</v>
      </c>
      <c r="B3250" s="368" t="s">
        <v>24117</v>
      </c>
      <c r="C3250" s="367" t="s">
        <v>610</v>
      </c>
      <c r="D3250" s="367" t="s">
        <v>17613</v>
      </c>
      <c r="E3250" s="369">
        <v>5.74</v>
      </c>
    </row>
    <row r="3251" spans="1:5" ht="27" x14ac:dyDescent="0.2">
      <c r="A3251" s="367" t="s">
        <v>24118</v>
      </c>
      <c r="B3251" s="368" t="s">
        <v>24119</v>
      </c>
      <c r="C3251" s="367" t="s">
        <v>1789</v>
      </c>
      <c r="D3251" s="367" t="s">
        <v>17613</v>
      </c>
      <c r="E3251" s="369">
        <v>7.58</v>
      </c>
    </row>
    <row r="3252" spans="1:5" ht="45" x14ac:dyDescent="0.2">
      <c r="A3252" s="367" t="s">
        <v>24120</v>
      </c>
      <c r="B3252" s="368" t="s">
        <v>24121</v>
      </c>
      <c r="C3252" s="367" t="s">
        <v>231</v>
      </c>
      <c r="D3252" s="367" t="s">
        <v>17613</v>
      </c>
      <c r="E3252" s="369">
        <v>44900</v>
      </c>
    </row>
    <row r="3253" spans="1:5" ht="45" x14ac:dyDescent="0.2">
      <c r="A3253" s="367" t="s">
        <v>24122</v>
      </c>
      <c r="B3253" s="368" t="s">
        <v>24123</v>
      </c>
      <c r="C3253" s="367" t="s">
        <v>1789</v>
      </c>
      <c r="D3253" s="367" t="s">
        <v>17613</v>
      </c>
      <c r="E3253" s="369">
        <v>12.13</v>
      </c>
    </row>
    <row r="3254" spans="1:5" ht="135" x14ac:dyDescent="0.2">
      <c r="A3254" s="367" t="s">
        <v>24124</v>
      </c>
      <c r="B3254" s="368" t="s">
        <v>24125</v>
      </c>
      <c r="C3254" s="367" t="s">
        <v>231</v>
      </c>
      <c r="D3254" s="367" t="s">
        <v>17613</v>
      </c>
      <c r="E3254" s="369">
        <v>7461.56</v>
      </c>
    </row>
    <row r="3255" spans="1:5" ht="90" x14ac:dyDescent="0.2">
      <c r="A3255" s="367" t="s">
        <v>24126</v>
      </c>
      <c r="B3255" s="368" t="s">
        <v>24127</v>
      </c>
      <c r="C3255" s="367" t="s">
        <v>231</v>
      </c>
      <c r="D3255" s="367" t="s">
        <v>17613</v>
      </c>
      <c r="E3255" s="369">
        <v>97844.85</v>
      </c>
    </row>
    <row r="3256" spans="1:5" ht="72" x14ac:dyDescent="0.2">
      <c r="A3256" s="367" t="s">
        <v>24128</v>
      </c>
      <c r="B3256" s="368" t="s">
        <v>24129</v>
      </c>
      <c r="C3256" s="367" t="s">
        <v>231</v>
      </c>
      <c r="D3256" s="367" t="s">
        <v>17613</v>
      </c>
      <c r="E3256" s="369">
        <v>107011.69</v>
      </c>
    </row>
    <row r="3257" spans="1:5" ht="45" x14ac:dyDescent="0.2">
      <c r="A3257" s="367" t="s">
        <v>24130</v>
      </c>
      <c r="B3257" s="368" t="s">
        <v>24131</v>
      </c>
      <c r="C3257" s="367" t="s">
        <v>231</v>
      </c>
      <c r="D3257" s="367" t="s">
        <v>17613</v>
      </c>
      <c r="E3257" s="369">
        <v>68250</v>
      </c>
    </row>
    <row r="3258" spans="1:5" ht="72" x14ac:dyDescent="0.2">
      <c r="A3258" s="367" t="s">
        <v>24132</v>
      </c>
      <c r="B3258" s="368" t="s">
        <v>24133</v>
      </c>
      <c r="C3258" s="367" t="s">
        <v>231</v>
      </c>
      <c r="D3258" s="367" t="s">
        <v>17613</v>
      </c>
      <c r="E3258" s="369">
        <v>85000</v>
      </c>
    </row>
    <row r="3259" spans="1:5" ht="81" x14ac:dyDescent="0.2">
      <c r="A3259" s="367" t="s">
        <v>24134</v>
      </c>
      <c r="B3259" s="368" t="s">
        <v>24135</v>
      </c>
      <c r="C3259" s="367" t="s">
        <v>231</v>
      </c>
      <c r="D3259" s="367" t="s">
        <v>17613</v>
      </c>
      <c r="E3259" s="369">
        <v>2420000</v>
      </c>
    </row>
    <row r="3260" spans="1:5" ht="117" x14ac:dyDescent="0.2">
      <c r="A3260" s="367" t="s">
        <v>24136</v>
      </c>
      <c r="B3260" s="368" t="s">
        <v>24137</v>
      </c>
      <c r="C3260" s="367" t="s">
        <v>231</v>
      </c>
      <c r="D3260" s="367" t="s">
        <v>17613</v>
      </c>
      <c r="E3260" s="369">
        <v>171100</v>
      </c>
    </row>
    <row r="3261" spans="1:5" ht="63" x14ac:dyDescent="0.2">
      <c r="A3261" s="367" t="s">
        <v>24138</v>
      </c>
      <c r="B3261" s="368" t="s">
        <v>24139</v>
      </c>
      <c r="C3261" s="367" t="s">
        <v>231</v>
      </c>
      <c r="D3261" s="367" t="s">
        <v>17613</v>
      </c>
      <c r="E3261" s="369">
        <v>450000</v>
      </c>
    </row>
    <row r="3262" spans="1:5" ht="63" x14ac:dyDescent="0.2">
      <c r="A3262" s="367" t="s">
        <v>24140</v>
      </c>
      <c r="B3262" s="368" t="s">
        <v>24141</v>
      </c>
      <c r="C3262" s="367" t="s">
        <v>231</v>
      </c>
      <c r="D3262" s="367" t="s">
        <v>17613</v>
      </c>
      <c r="E3262" s="369">
        <v>2040326.4</v>
      </c>
    </row>
    <row r="3263" spans="1:5" ht="63" x14ac:dyDescent="0.2">
      <c r="A3263" s="367" t="s">
        <v>24142</v>
      </c>
      <c r="B3263" s="368" t="s">
        <v>24143</v>
      </c>
      <c r="C3263" s="367" t="s">
        <v>231</v>
      </c>
      <c r="D3263" s="367" t="s">
        <v>17613</v>
      </c>
      <c r="E3263" s="369">
        <v>86950</v>
      </c>
    </row>
    <row r="3264" spans="1:5" ht="36" x14ac:dyDescent="0.2">
      <c r="A3264" s="367" t="s">
        <v>24144</v>
      </c>
      <c r="B3264" s="368" t="s">
        <v>24145</v>
      </c>
      <c r="C3264" s="367" t="s">
        <v>17713</v>
      </c>
      <c r="D3264" s="367" t="s">
        <v>17613</v>
      </c>
      <c r="E3264" s="369">
        <v>47.5</v>
      </c>
    </row>
    <row r="3265" spans="1:5" ht="288" x14ac:dyDescent="0.2">
      <c r="A3265" s="367" t="s">
        <v>24146</v>
      </c>
      <c r="B3265" s="368" t="s">
        <v>24147</v>
      </c>
      <c r="C3265" s="367" t="s">
        <v>231</v>
      </c>
      <c r="D3265" s="367" t="s">
        <v>17613</v>
      </c>
      <c r="E3265" s="369">
        <v>2514040</v>
      </c>
    </row>
    <row r="3266" spans="1:5" ht="45" x14ac:dyDescent="0.2">
      <c r="A3266" s="367" t="s">
        <v>24148</v>
      </c>
      <c r="B3266" s="368" t="s">
        <v>24149</v>
      </c>
      <c r="C3266" s="367" t="s">
        <v>231</v>
      </c>
      <c r="D3266" s="367" t="s">
        <v>17613</v>
      </c>
      <c r="E3266" s="369">
        <v>534693</v>
      </c>
    </row>
    <row r="3267" spans="1:5" ht="90" x14ac:dyDescent="0.2">
      <c r="A3267" s="367" t="s">
        <v>24150</v>
      </c>
      <c r="B3267" s="368" t="s">
        <v>24151</v>
      </c>
      <c r="C3267" s="367" t="s">
        <v>231</v>
      </c>
      <c r="D3267" s="367" t="s">
        <v>17613</v>
      </c>
      <c r="E3267" s="369">
        <v>39527</v>
      </c>
    </row>
    <row r="3268" spans="1:5" ht="90" x14ac:dyDescent="0.2">
      <c r="A3268" s="367" t="s">
        <v>24152</v>
      </c>
      <c r="B3268" s="368" t="s">
        <v>24153</v>
      </c>
      <c r="C3268" s="367" t="s">
        <v>231</v>
      </c>
      <c r="D3268" s="367" t="s">
        <v>17613</v>
      </c>
      <c r="E3268" s="369">
        <v>31100</v>
      </c>
    </row>
    <row r="3269" spans="1:5" ht="81" x14ac:dyDescent="0.2">
      <c r="A3269" s="367" t="s">
        <v>24154</v>
      </c>
      <c r="B3269" s="368" t="s">
        <v>24155</v>
      </c>
      <c r="C3269" s="367" t="s">
        <v>231</v>
      </c>
      <c r="D3269" s="367" t="s">
        <v>17613</v>
      </c>
      <c r="E3269" s="369">
        <v>49411.42</v>
      </c>
    </row>
    <row r="3270" spans="1:5" ht="81" x14ac:dyDescent="0.2">
      <c r="A3270" s="367" t="s">
        <v>24156</v>
      </c>
      <c r="B3270" s="368" t="s">
        <v>24157</v>
      </c>
      <c r="C3270" s="367" t="s">
        <v>231</v>
      </c>
      <c r="D3270" s="367" t="s">
        <v>17613</v>
      </c>
      <c r="E3270" s="369">
        <v>63000</v>
      </c>
    </row>
    <row r="3271" spans="1:5" ht="99" x14ac:dyDescent="0.2">
      <c r="A3271" s="367" t="s">
        <v>24158</v>
      </c>
      <c r="B3271" s="368" t="s">
        <v>24159</v>
      </c>
      <c r="C3271" s="367" t="s">
        <v>231</v>
      </c>
      <c r="D3271" s="367" t="s">
        <v>17613</v>
      </c>
      <c r="E3271" s="369">
        <v>156000</v>
      </c>
    </row>
    <row r="3272" spans="1:5" ht="90" x14ac:dyDescent="0.2">
      <c r="A3272" s="367" t="s">
        <v>24160</v>
      </c>
      <c r="B3272" s="368" t="s">
        <v>24161</v>
      </c>
      <c r="C3272" s="367" t="s">
        <v>231</v>
      </c>
      <c r="D3272" s="367" t="s">
        <v>17613</v>
      </c>
      <c r="E3272" s="369">
        <v>160000</v>
      </c>
    </row>
    <row r="3273" spans="1:5" ht="90" x14ac:dyDescent="0.2">
      <c r="A3273" s="367" t="s">
        <v>24162</v>
      </c>
      <c r="B3273" s="368" t="s">
        <v>24163</v>
      </c>
      <c r="C3273" s="367" t="s">
        <v>231</v>
      </c>
      <c r="D3273" s="367" t="s">
        <v>17613</v>
      </c>
      <c r="E3273" s="369">
        <v>370000</v>
      </c>
    </row>
    <row r="3274" spans="1:5" ht="63" x14ac:dyDescent="0.2">
      <c r="A3274" s="367" t="s">
        <v>24164</v>
      </c>
      <c r="B3274" s="368" t="s">
        <v>24165</v>
      </c>
      <c r="C3274" s="367" t="s">
        <v>231</v>
      </c>
      <c r="D3274" s="367" t="s">
        <v>17613</v>
      </c>
      <c r="E3274" s="369">
        <v>186850</v>
      </c>
    </row>
    <row r="3275" spans="1:5" ht="99" x14ac:dyDescent="0.2">
      <c r="A3275" s="367" t="s">
        <v>24166</v>
      </c>
      <c r="B3275" s="368" t="s">
        <v>24167</v>
      </c>
      <c r="C3275" s="367" t="s">
        <v>231</v>
      </c>
      <c r="D3275" s="367" t="s">
        <v>17613</v>
      </c>
      <c r="E3275" s="369">
        <v>245931</v>
      </c>
    </row>
    <row r="3276" spans="1:5" ht="81" x14ac:dyDescent="0.2">
      <c r="A3276" s="367" t="s">
        <v>24168</v>
      </c>
      <c r="B3276" s="368" t="s">
        <v>24169</v>
      </c>
      <c r="C3276" s="367" t="s">
        <v>231</v>
      </c>
      <c r="D3276" s="367" t="s">
        <v>17613</v>
      </c>
      <c r="E3276" s="369">
        <v>69990</v>
      </c>
    </row>
    <row r="3277" spans="1:5" ht="117" x14ac:dyDescent="0.2">
      <c r="A3277" s="367" t="s">
        <v>24170</v>
      </c>
      <c r="B3277" s="368" t="s">
        <v>24171</v>
      </c>
      <c r="C3277" s="367" t="s">
        <v>231</v>
      </c>
      <c r="D3277" s="367" t="s">
        <v>17613</v>
      </c>
      <c r="E3277" s="369">
        <v>18000</v>
      </c>
    </row>
    <row r="3278" spans="1:5" ht="63" x14ac:dyDescent="0.2">
      <c r="A3278" s="367" t="s">
        <v>24172</v>
      </c>
      <c r="B3278" s="368" t="s">
        <v>24173</v>
      </c>
      <c r="C3278" s="367" t="s">
        <v>231</v>
      </c>
      <c r="D3278" s="367" t="s">
        <v>17613</v>
      </c>
      <c r="E3278" s="369">
        <v>16250</v>
      </c>
    </row>
    <row r="3279" spans="1:5" ht="99" x14ac:dyDescent="0.2">
      <c r="A3279" s="367" t="s">
        <v>24174</v>
      </c>
      <c r="B3279" s="368" t="s">
        <v>24175</v>
      </c>
      <c r="C3279" s="367" t="s">
        <v>231</v>
      </c>
      <c r="D3279" s="367" t="s">
        <v>17613</v>
      </c>
      <c r="E3279" s="369">
        <v>14600</v>
      </c>
    </row>
    <row r="3280" spans="1:5" ht="54" x14ac:dyDescent="0.2">
      <c r="A3280" s="367" t="s">
        <v>24176</v>
      </c>
      <c r="B3280" s="368" t="s">
        <v>24177</v>
      </c>
      <c r="C3280" s="367" t="s">
        <v>23697</v>
      </c>
      <c r="D3280" s="367" t="s">
        <v>17613</v>
      </c>
      <c r="E3280" s="369">
        <v>0.66</v>
      </c>
    </row>
    <row r="3281" spans="1:5" ht="90" x14ac:dyDescent="0.2">
      <c r="A3281" s="367" t="s">
        <v>24178</v>
      </c>
      <c r="B3281" s="368" t="s">
        <v>24179</v>
      </c>
      <c r="C3281" s="367" t="s">
        <v>24180</v>
      </c>
      <c r="D3281" s="367" t="s">
        <v>17613</v>
      </c>
      <c r="E3281" s="369">
        <v>6400</v>
      </c>
    </row>
    <row r="3282" spans="1:5" ht="90" x14ac:dyDescent="0.2">
      <c r="A3282" s="367" t="s">
        <v>24181</v>
      </c>
      <c r="B3282" s="368" t="s">
        <v>24182</v>
      </c>
      <c r="C3282" s="367" t="s">
        <v>24180</v>
      </c>
      <c r="D3282" s="367" t="s">
        <v>17613</v>
      </c>
      <c r="E3282" s="369">
        <v>4800</v>
      </c>
    </row>
    <row r="3283" spans="1:5" ht="90" x14ac:dyDescent="0.2">
      <c r="A3283" s="367" t="s">
        <v>24183</v>
      </c>
      <c r="B3283" s="368" t="s">
        <v>24184</v>
      </c>
      <c r="C3283" s="367" t="s">
        <v>24180</v>
      </c>
      <c r="D3283" s="367" t="s">
        <v>17613</v>
      </c>
      <c r="E3283" s="369">
        <v>6400</v>
      </c>
    </row>
    <row r="3284" spans="1:5" ht="54" x14ac:dyDescent="0.2">
      <c r="A3284" s="367" t="s">
        <v>24185</v>
      </c>
      <c r="B3284" s="368" t="s">
        <v>24186</v>
      </c>
      <c r="C3284" s="367" t="s">
        <v>231</v>
      </c>
      <c r="D3284" s="367" t="s">
        <v>17613</v>
      </c>
      <c r="E3284" s="369">
        <v>270</v>
      </c>
    </row>
    <row r="3285" spans="1:5" ht="27" x14ac:dyDescent="0.2">
      <c r="A3285" s="367" t="s">
        <v>24187</v>
      </c>
      <c r="B3285" s="368" t="s">
        <v>24188</v>
      </c>
      <c r="C3285" s="367" t="s">
        <v>231</v>
      </c>
      <c r="D3285" s="367" t="s">
        <v>17613</v>
      </c>
      <c r="E3285" s="369">
        <v>35</v>
      </c>
    </row>
    <row r="3286" spans="1:5" ht="81" x14ac:dyDescent="0.2">
      <c r="A3286" s="367" t="s">
        <v>24189</v>
      </c>
      <c r="B3286" s="368" t="s">
        <v>24190</v>
      </c>
      <c r="C3286" s="367" t="s">
        <v>23596</v>
      </c>
      <c r="D3286" s="367" t="s">
        <v>17613</v>
      </c>
      <c r="E3286" s="369">
        <v>208.33</v>
      </c>
    </row>
    <row r="3287" spans="1:5" ht="81" x14ac:dyDescent="0.2">
      <c r="A3287" s="367" t="s">
        <v>24191</v>
      </c>
      <c r="B3287" s="368" t="s">
        <v>24192</v>
      </c>
      <c r="C3287" s="367" t="s">
        <v>23596</v>
      </c>
      <c r="D3287" s="367" t="s">
        <v>17613</v>
      </c>
      <c r="E3287" s="369">
        <v>241.93</v>
      </c>
    </row>
    <row r="3288" spans="1:5" ht="63" x14ac:dyDescent="0.2">
      <c r="A3288" s="367" t="s">
        <v>24193</v>
      </c>
      <c r="B3288" s="368" t="s">
        <v>24194</v>
      </c>
      <c r="C3288" s="367" t="s">
        <v>23697</v>
      </c>
      <c r="D3288" s="367" t="s">
        <v>17613</v>
      </c>
      <c r="E3288" s="369">
        <v>4.2300000000000004</v>
      </c>
    </row>
    <row r="3289" spans="1:5" ht="36" x14ac:dyDescent="0.2">
      <c r="A3289" s="367" t="s">
        <v>24195</v>
      </c>
      <c r="B3289" s="368" t="s">
        <v>24196</v>
      </c>
      <c r="C3289" s="367" t="s">
        <v>265</v>
      </c>
      <c r="D3289" s="367" t="s">
        <v>17613</v>
      </c>
      <c r="E3289" s="369">
        <v>20</v>
      </c>
    </row>
    <row r="3290" spans="1:5" ht="126" x14ac:dyDescent="0.2">
      <c r="A3290" s="367" t="s">
        <v>24197</v>
      </c>
      <c r="B3290" s="368" t="s">
        <v>24198</v>
      </c>
      <c r="C3290" s="367" t="s">
        <v>231</v>
      </c>
      <c r="D3290" s="367" t="s">
        <v>17613</v>
      </c>
      <c r="E3290" s="369">
        <v>562.12</v>
      </c>
    </row>
    <row r="3291" spans="1:5" ht="126" x14ac:dyDescent="0.2">
      <c r="A3291" s="367" t="s">
        <v>24199</v>
      </c>
      <c r="B3291" s="368" t="s">
        <v>24200</v>
      </c>
      <c r="C3291" s="367" t="s">
        <v>231</v>
      </c>
      <c r="D3291" s="367" t="s">
        <v>17613</v>
      </c>
      <c r="E3291" s="369">
        <v>707.85</v>
      </c>
    </row>
    <row r="3292" spans="1:5" ht="54" x14ac:dyDescent="0.2">
      <c r="A3292" s="367" t="s">
        <v>24201</v>
      </c>
      <c r="B3292" s="368" t="s">
        <v>24202</v>
      </c>
      <c r="C3292" s="367" t="s">
        <v>231</v>
      </c>
      <c r="D3292" s="367" t="s">
        <v>17613</v>
      </c>
      <c r="E3292" s="369">
        <v>211820.37</v>
      </c>
    </row>
    <row r="3293" spans="1:5" ht="90" x14ac:dyDescent="0.2">
      <c r="A3293" s="367" t="s">
        <v>24203</v>
      </c>
      <c r="B3293" s="368" t="s">
        <v>24204</v>
      </c>
      <c r="C3293" s="367" t="s">
        <v>231</v>
      </c>
      <c r="D3293" s="367" t="s">
        <v>17613</v>
      </c>
      <c r="E3293" s="369">
        <v>3748520</v>
      </c>
    </row>
    <row r="3294" spans="1:5" ht="72" x14ac:dyDescent="0.2">
      <c r="A3294" s="367" t="s">
        <v>24205</v>
      </c>
      <c r="B3294" s="368" t="s">
        <v>24206</v>
      </c>
      <c r="C3294" s="367" t="s">
        <v>231</v>
      </c>
      <c r="D3294" s="367" t="s">
        <v>17613</v>
      </c>
      <c r="E3294" s="369">
        <v>7229.5</v>
      </c>
    </row>
    <row r="3295" spans="1:5" ht="36" x14ac:dyDescent="0.2">
      <c r="A3295" s="367" t="s">
        <v>24207</v>
      </c>
      <c r="B3295" s="368" t="s">
        <v>24208</v>
      </c>
      <c r="C3295" s="367" t="s">
        <v>231</v>
      </c>
      <c r="D3295" s="367" t="s">
        <v>17613</v>
      </c>
      <c r="E3295" s="369">
        <v>320000</v>
      </c>
    </row>
    <row r="3296" spans="1:5" ht="180" x14ac:dyDescent="0.2">
      <c r="A3296" s="367" t="s">
        <v>24209</v>
      </c>
      <c r="B3296" s="368" t="s">
        <v>24210</v>
      </c>
      <c r="C3296" s="367" t="s">
        <v>231</v>
      </c>
      <c r="D3296" s="367" t="s">
        <v>17613</v>
      </c>
      <c r="E3296" s="369">
        <v>2782.61</v>
      </c>
    </row>
    <row r="3297" spans="1:5" ht="180" x14ac:dyDescent="0.2">
      <c r="A3297" s="367" t="s">
        <v>24211</v>
      </c>
      <c r="B3297" s="368" t="s">
        <v>24212</v>
      </c>
      <c r="C3297" s="367" t="s">
        <v>231</v>
      </c>
      <c r="D3297" s="367" t="s">
        <v>17613</v>
      </c>
      <c r="E3297" s="369">
        <v>3481.77</v>
      </c>
    </row>
    <row r="3298" spans="1:5" ht="180" x14ac:dyDescent="0.2">
      <c r="A3298" s="367" t="s">
        <v>24213</v>
      </c>
      <c r="B3298" s="368" t="s">
        <v>24214</v>
      </c>
      <c r="C3298" s="367" t="s">
        <v>231</v>
      </c>
      <c r="D3298" s="367" t="s">
        <v>17613</v>
      </c>
      <c r="E3298" s="369">
        <v>3200.75</v>
      </c>
    </row>
    <row r="3299" spans="1:5" ht="409.5" x14ac:dyDescent="0.2">
      <c r="A3299" s="367" t="s">
        <v>24215</v>
      </c>
      <c r="B3299" s="368" t="s">
        <v>24216</v>
      </c>
      <c r="C3299" s="367" t="s">
        <v>231</v>
      </c>
      <c r="D3299" s="367" t="s">
        <v>17613</v>
      </c>
      <c r="E3299" s="369">
        <v>21600</v>
      </c>
    </row>
    <row r="3300" spans="1:5" ht="409.5" x14ac:dyDescent="0.2">
      <c r="A3300" s="367" t="s">
        <v>24217</v>
      </c>
      <c r="B3300" s="368" t="s">
        <v>24218</v>
      </c>
      <c r="C3300" s="367" t="s">
        <v>231</v>
      </c>
      <c r="D3300" s="367" t="s">
        <v>17613</v>
      </c>
      <c r="E3300" s="369">
        <v>25600</v>
      </c>
    </row>
    <row r="3301" spans="1:5" ht="54" x14ac:dyDescent="0.2">
      <c r="A3301" s="367" t="s">
        <v>24219</v>
      </c>
      <c r="B3301" s="368" t="s">
        <v>24220</v>
      </c>
      <c r="C3301" s="367" t="s">
        <v>231</v>
      </c>
      <c r="D3301" s="367" t="s">
        <v>17613</v>
      </c>
      <c r="E3301" s="369">
        <v>1354909.54</v>
      </c>
    </row>
    <row r="3302" spans="1:5" ht="27" x14ac:dyDescent="0.2">
      <c r="A3302" s="367" t="s">
        <v>24221</v>
      </c>
      <c r="B3302" s="368" t="s">
        <v>24222</v>
      </c>
      <c r="C3302" s="367" t="s">
        <v>231</v>
      </c>
      <c r="D3302" s="367" t="s">
        <v>17613</v>
      </c>
      <c r="E3302" s="369">
        <v>2209</v>
      </c>
    </row>
    <row r="3303" spans="1:5" ht="27" x14ac:dyDescent="0.2">
      <c r="A3303" s="367" t="s">
        <v>24223</v>
      </c>
      <c r="B3303" s="368" t="s">
        <v>24224</v>
      </c>
      <c r="C3303" s="367" t="s">
        <v>231</v>
      </c>
      <c r="D3303" s="367" t="s">
        <v>17613</v>
      </c>
      <c r="E3303" s="369">
        <v>4041.21</v>
      </c>
    </row>
    <row r="3304" spans="1:5" ht="45" x14ac:dyDescent="0.2">
      <c r="A3304" s="367" t="s">
        <v>24225</v>
      </c>
      <c r="B3304" s="368" t="s">
        <v>24226</v>
      </c>
      <c r="C3304" s="367" t="s">
        <v>231</v>
      </c>
      <c r="D3304" s="367" t="s">
        <v>17613</v>
      </c>
      <c r="E3304" s="369">
        <v>5127.0600000000004</v>
      </c>
    </row>
    <row r="3305" spans="1:5" ht="27" x14ac:dyDescent="0.2">
      <c r="A3305" s="367" t="s">
        <v>24227</v>
      </c>
      <c r="B3305" s="368" t="s">
        <v>24228</v>
      </c>
      <c r="C3305" s="367" t="s">
        <v>23697</v>
      </c>
      <c r="D3305" s="367" t="s">
        <v>17613</v>
      </c>
      <c r="E3305" s="369">
        <v>3.41</v>
      </c>
    </row>
    <row r="3306" spans="1:5" ht="27" x14ac:dyDescent="0.2">
      <c r="A3306" s="367" t="s">
        <v>24229</v>
      </c>
      <c r="B3306" s="368" t="s">
        <v>24230</v>
      </c>
      <c r="C3306" s="367" t="s">
        <v>23697</v>
      </c>
      <c r="D3306" s="367" t="s">
        <v>17613</v>
      </c>
      <c r="E3306" s="369">
        <v>2.0499999999999998</v>
      </c>
    </row>
    <row r="3307" spans="1:5" ht="90" x14ac:dyDescent="0.2">
      <c r="A3307" s="367" t="s">
        <v>24231</v>
      </c>
      <c r="B3307" s="368" t="s">
        <v>24232</v>
      </c>
      <c r="C3307" s="367" t="s">
        <v>231</v>
      </c>
      <c r="D3307" s="367" t="s">
        <v>17613</v>
      </c>
      <c r="E3307" s="369">
        <v>49411.42</v>
      </c>
    </row>
    <row r="3308" spans="1:5" ht="90" x14ac:dyDescent="0.2">
      <c r="A3308" s="367" t="s">
        <v>24233</v>
      </c>
      <c r="B3308" s="368" t="s">
        <v>24234</v>
      </c>
      <c r="C3308" s="367" t="s">
        <v>231</v>
      </c>
      <c r="D3308" s="367" t="s">
        <v>17613</v>
      </c>
      <c r="E3308" s="369">
        <v>63000</v>
      </c>
    </row>
    <row r="3309" spans="1:5" ht="63" x14ac:dyDescent="0.2">
      <c r="A3309" s="367" t="s">
        <v>24235</v>
      </c>
      <c r="B3309" s="368" t="s">
        <v>24236</v>
      </c>
      <c r="C3309" s="367" t="s">
        <v>231</v>
      </c>
      <c r="D3309" s="367" t="s">
        <v>17613</v>
      </c>
      <c r="E3309" s="369">
        <v>186850</v>
      </c>
    </row>
    <row r="3310" spans="1:5" ht="108" x14ac:dyDescent="0.2">
      <c r="A3310" s="367" t="s">
        <v>24237</v>
      </c>
      <c r="B3310" s="368" t="s">
        <v>24238</v>
      </c>
      <c r="C3310" s="367" t="s">
        <v>231</v>
      </c>
      <c r="D3310" s="367" t="s">
        <v>17613</v>
      </c>
      <c r="E3310" s="369">
        <v>245931</v>
      </c>
    </row>
    <row r="3311" spans="1:5" ht="99" x14ac:dyDescent="0.2">
      <c r="A3311" s="367" t="s">
        <v>24239</v>
      </c>
      <c r="B3311" s="368" t="s">
        <v>24240</v>
      </c>
      <c r="C3311" s="367" t="s">
        <v>231</v>
      </c>
      <c r="D3311" s="367" t="s">
        <v>17613</v>
      </c>
      <c r="E3311" s="369">
        <v>160000</v>
      </c>
    </row>
    <row r="3312" spans="1:5" ht="90" x14ac:dyDescent="0.2">
      <c r="A3312" s="367" t="s">
        <v>24241</v>
      </c>
      <c r="B3312" s="368" t="s">
        <v>24242</v>
      </c>
      <c r="C3312" s="367" t="s">
        <v>231</v>
      </c>
      <c r="D3312" s="367" t="s">
        <v>17613</v>
      </c>
      <c r="E3312" s="369">
        <v>370000</v>
      </c>
    </row>
    <row r="3313" spans="1:5" ht="81" x14ac:dyDescent="0.2">
      <c r="A3313" s="367" t="s">
        <v>24243</v>
      </c>
      <c r="B3313" s="368" t="s">
        <v>24244</v>
      </c>
      <c r="C3313" s="367" t="s">
        <v>231</v>
      </c>
      <c r="D3313" s="367" t="s">
        <v>17613</v>
      </c>
      <c r="E3313" s="369">
        <v>69990</v>
      </c>
    </row>
    <row r="3314" spans="1:5" ht="72" x14ac:dyDescent="0.2">
      <c r="A3314" s="367" t="s">
        <v>24245</v>
      </c>
      <c r="B3314" s="368" t="s">
        <v>24246</v>
      </c>
      <c r="C3314" s="367" t="s">
        <v>231</v>
      </c>
      <c r="D3314" s="367" t="s">
        <v>17613</v>
      </c>
      <c r="E3314" s="369">
        <v>16250</v>
      </c>
    </row>
    <row r="3315" spans="1:5" ht="108" x14ac:dyDescent="0.2">
      <c r="A3315" s="367" t="s">
        <v>24247</v>
      </c>
      <c r="B3315" s="368" t="s">
        <v>24248</v>
      </c>
      <c r="C3315" s="367" t="s">
        <v>231</v>
      </c>
      <c r="D3315" s="367" t="s">
        <v>17613</v>
      </c>
      <c r="E3315" s="369">
        <v>14600</v>
      </c>
    </row>
    <row r="3316" spans="1:5" ht="45" x14ac:dyDescent="0.2">
      <c r="A3316" s="367" t="s">
        <v>24249</v>
      </c>
      <c r="B3316" s="368" t="s">
        <v>24250</v>
      </c>
      <c r="C3316" s="367" t="s">
        <v>610</v>
      </c>
      <c r="D3316" s="367" t="s">
        <v>17613</v>
      </c>
      <c r="E3316" s="369">
        <v>16.940000000000001</v>
      </c>
    </row>
    <row r="3317" spans="1:5" ht="27" x14ac:dyDescent="0.2">
      <c r="A3317" s="367" t="s">
        <v>24251</v>
      </c>
      <c r="B3317" s="368" t="s">
        <v>24252</v>
      </c>
      <c r="C3317" s="367" t="s">
        <v>1789</v>
      </c>
      <c r="D3317" s="367" t="s">
        <v>17613</v>
      </c>
      <c r="E3317" s="369">
        <v>6.95</v>
      </c>
    </row>
    <row r="3318" spans="1:5" ht="18" x14ac:dyDescent="0.2">
      <c r="A3318" s="367" t="s">
        <v>24253</v>
      </c>
      <c r="B3318" s="368" t="s">
        <v>24254</v>
      </c>
      <c r="C3318" s="367" t="s">
        <v>610</v>
      </c>
      <c r="D3318" s="367" t="s">
        <v>17613</v>
      </c>
      <c r="E3318" s="369">
        <v>5.89</v>
      </c>
    </row>
    <row r="3319" spans="1:5" ht="108" x14ac:dyDescent="0.2">
      <c r="A3319" s="367" t="s">
        <v>24255</v>
      </c>
      <c r="B3319" s="368" t="s">
        <v>24256</v>
      </c>
      <c r="C3319" s="367" t="s">
        <v>610</v>
      </c>
      <c r="D3319" s="367" t="s">
        <v>17613</v>
      </c>
      <c r="E3319" s="369">
        <v>22.3</v>
      </c>
    </row>
    <row r="3320" spans="1:5" ht="81" x14ac:dyDescent="0.2">
      <c r="A3320" s="367" t="s">
        <v>24257</v>
      </c>
      <c r="B3320" s="368" t="s">
        <v>24258</v>
      </c>
      <c r="C3320" s="367" t="s">
        <v>610</v>
      </c>
      <c r="D3320" s="367" t="s">
        <v>17613</v>
      </c>
      <c r="E3320" s="369">
        <v>32.6</v>
      </c>
    </row>
    <row r="3321" spans="1:5" ht="99" x14ac:dyDescent="0.2">
      <c r="A3321" s="367" t="s">
        <v>24259</v>
      </c>
      <c r="B3321" s="368" t="s">
        <v>24260</v>
      </c>
      <c r="C3321" s="367" t="s">
        <v>610</v>
      </c>
      <c r="D3321" s="367" t="s">
        <v>17613</v>
      </c>
      <c r="E3321" s="369">
        <v>24.79</v>
      </c>
    </row>
    <row r="3322" spans="1:5" ht="27" x14ac:dyDescent="0.2">
      <c r="A3322" s="367" t="s">
        <v>24261</v>
      </c>
      <c r="B3322" s="368" t="s">
        <v>24262</v>
      </c>
      <c r="C3322" s="367" t="s">
        <v>610</v>
      </c>
      <c r="D3322" s="367" t="s">
        <v>17613</v>
      </c>
      <c r="E3322" s="369">
        <v>56</v>
      </c>
    </row>
    <row r="3323" spans="1:5" ht="54" x14ac:dyDescent="0.2">
      <c r="A3323" s="367" t="s">
        <v>24263</v>
      </c>
      <c r="B3323" s="368" t="s">
        <v>24264</v>
      </c>
      <c r="C3323" s="367" t="s">
        <v>231</v>
      </c>
      <c r="D3323" s="367" t="s">
        <v>17613</v>
      </c>
      <c r="E3323" s="369">
        <v>791375.75</v>
      </c>
    </row>
    <row r="3324" spans="1:5" ht="54" x14ac:dyDescent="0.2">
      <c r="A3324" s="367" t="s">
        <v>24265</v>
      </c>
      <c r="B3324" s="368" t="s">
        <v>24266</v>
      </c>
      <c r="C3324" s="367" t="s">
        <v>231</v>
      </c>
      <c r="D3324" s="367" t="s">
        <v>17613</v>
      </c>
      <c r="E3324" s="369">
        <v>1970166</v>
      </c>
    </row>
    <row r="3325" spans="1:5" ht="54" x14ac:dyDescent="0.2">
      <c r="A3325" s="367" t="s">
        <v>24267</v>
      </c>
      <c r="B3325" s="368" t="s">
        <v>24268</v>
      </c>
      <c r="C3325" s="367" t="s">
        <v>231</v>
      </c>
      <c r="D3325" s="367" t="s">
        <v>17613</v>
      </c>
      <c r="E3325" s="369">
        <v>4930</v>
      </c>
    </row>
    <row r="3326" spans="1:5" ht="108" x14ac:dyDescent="0.2">
      <c r="A3326" s="367" t="s">
        <v>24269</v>
      </c>
      <c r="B3326" s="368" t="s">
        <v>24270</v>
      </c>
      <c r="C3326" s="367" t="s">
        <v>231</v>
      </c>
      <c r="D3326" s="367" t="s">
        <v>17613</v>
      </c>
      <c r="E3326" s="369">
        <v>109490</v>
      </c>
    </row>
    <row r="3327" spans="1:5" ht="27" x14ac:dyDescent="0.2">
      <c r="A3327" s="367" t="s">
        <v>24271</v>
      </c>
      <c r="B3327" s="368" t="s">
        <v>24272</v>
      </c>
      <c r="C3327" s="367" t="s">
        <v>231</v>
      </c>
      <c r="D3327" s="367" t="s">
        <v>17613</v>
      </c>
      <c r="E3327" s="369">
        <v>33.25</v>
      </c>
    </row>
    <row r="3328" spans="1:5" ht="171" x14ac:dyDescent="0.2">
      <c r="A3328" s="367" t="s">
        <v>24273</v>
      </c>
      <c r="B3328" s="368" t="s">
        <v>24274</v>
      </c>
      <c r="C3328" s="367" t="s">
        <v>231</v>
      </c>
      <c r="D3328" s="367" t="s">
        <v>17613</v>
      </c>
      <c r="E3328" s="369">
        <v>8085.27</v>
      </c>
    </row>
    <row r="3329" spans="1:5" ht="171" x14ac:dyDescent="0.2">
      <c r="A3329" s="367" t="s">
        <v>24275</v>
      </c>
      <c r="B3329" s="368" t="s">
        <v>24276</v>
      </c>
      <c r="C3329" s="367" t="s">
        <v>231</v>
      </c>
      <c r="D3329" s="367" t="s">
        <v>17613</v>
      </c>
      <c r="E3329" s="369">
        <v>7820.05</v>
      </c>
    </row>
    <row r="3330" spans="1:5" ht="126" x14ac:dyDescent="0.2">
      <c r="A3330" s="367" t="s">
        <v>24277</v>
      </c>
      <c r="B3330" s="368" t="s">
        <v>24278</v>
      </c>
      <c r="C3330" s="367" t="s">
        <v>231</v>
      </c>
      <c r="D3330" s="367" t="s">
        <v>17613</v>
      </c>
      <c r="E3330" s="369">
        <v>4533.03</v>
      </c>
    </row>
    <row r="3331" spans="1:5" ht="153" x14ac:dyDescent="0.2">
      <c r="A3331" s="367" t="s">
        <v>24279</v>
      </c>
      <c r="B3331" s="368" t="s">
        <v>24280</v>
      </c>
      <c r="C3331" s="367" t="s">
        <v>231</v>
      </c>
      <c r="D3331" s="367" t="s">
        <v>17613</v>
      </c>
      <c r="E3331" s="369">
        <v>7862.68</v>
      </c>
    </row>
    <row r="3332" spans="1:5" ht="162" x14ac:dyDescent="0.2">
      <c r="A3332" s="367" t="s">
        <v>24281</v>
      </c>
      <c r="B3332" s="368" t="s">
        <v>24282</v>
      </c>
      <c r="C3332" s="367" t="s">
        <v>231</v>
      </c>
      <c r="D3332" s="367" t="s">
        <v>17613</v>
      </c>
      <c r="E3332" s="369">
        <v>7292.26</v>
      </c>
    </row>
    <row r="3333" spans="1:5" ht="99" x14ac:dyDescent="0.2">
      <c r="A3333" s="367" t="s">
        <v>24283</v>
      </c>
      <c r="B3333" s="368" t="s">
        <v>24284</v>
      </c>
      <c r="C3333" s="367" t="s">
        <v>231</v>
      </c>
      <c r="D3333" s="367" t="s">
        <v>17613</v>
      </c>
      <c r="E3333" s="369">
        <v>7500.82</v>
      </c>
    </row>
    <row r="3334" spans="1:5" ht="189" x14ac:dyDescent="0.2">
      <c r="A3334" s="367" t="s">
        <v>24285</v>
      </c>
      <c r="B3334" s="368" t="s">
        <v>24286</v>
      </c>
      <c r="C3334" s="367" t="s">
        <v>231</v>
      </c>
      <c r="D3334" s="367" t="s">
        <v>17613</v>
      </c>
      <c r="E3334" s="369">
        <v>559000</v>
      </c>
    </row>
    <row r="3335" spans="1:5" ht="162" x14ac:dyDescent="0.2">
      <c r="A3335" s="367" t="s">
        <v>24287</v>
      </c>
      <c r="B3335" s="368" t="s">
        <v>24288</v>
      </c>
      <c r="C3335" s="367" t="s">
        <v>231</v>
      </c>
      <c r="D3335" s="367" t="s">
        <v>17613</v>
      </c>
      <c r="E3335" s="369">
        <v>193000</v>
      </c>
    </row>
    <row r="3336" spans="1:5" ht="409.5" x14ac:dyDescent="0.2">
      <c r="A3336" s="367" t="s">
        <v>24289</v>
      </c>
      <c r="B3336" s="368" t="s">
        <v>24290</v>
      </c>
      <c r="C3336" s="367" t="s">
        <v>231</v>
      </c>
      <c r="D3336" s="367" t="s">
        <v>17613</v>
      </c>
      <c r="E3336" s="369">
        <v>37000</v>
      </c>
    </row>
    <row r="3337" spans="1:5" ht="117" x14ac:dyDescent="0.2">
      <c r="A3337" s="367" t="s">
        <v>24291</v>
      </c>
      <c r="B3337" s="368" t="s">
        <v>24292</v>
      </c>
      <c r="C3337" s="367" t="s">
        <v>231</v>
      </c>
      <c r="D3337" s="367" t="s">
        <v>17613</v>
      </c>
      <c r="E3337" s="369">
        <v>310000</v>
      </c>
    </row>
    <row r="3338" spans="1:5" ht="243" x14ac:dyDescent="0.2">
      <c r="A3338" s="367" t="s">
        <v>24293</v>
      </c>
      <c r="B3338" s="368" t="s">
        <v>24294</v>
      </c>
      <c r="C3338" s="367" t="s">
        <v>231</v>
      </c>
      <c r="D3338" s="367" t="s">
        <v>17613</v>
      </c>
      <c r="E3338" s="369">
        <v>34255.68</v>
      </c>
    </row>
    <row r="3339" spans="1:5" ht="243" x14ac:dyDescent="0.2">
      <c r="A3339" s="367" t="s">
        <v>24295</v>
      </c>
      <c r="B3339" s="368" t="s">
        <v>24296</v>
      </c>
      <c r="C3339" s="367" t="s">
        <v>231</v>
      </c>
      <c r="D3339" s="367" t="s">
        <v>17613</v>
      </c>
      <c r="E3339" s="369">
        <v>108910</v>
      </c>
    </row>
    <row r="3340" spans="1:5" ht="243" x14ac:dyDescent="0.2">
      <c r="A3340" s="367" t="s">
        <v>24297</v>
      </c>
      <c r="B3340" s="368" t="s">
        <v>24298</v>
      </c>
      <c r="C3340" s="367" t="s">
        <v>231</v>
      </c>
      <c r="D3340" s="367" t="s">
        <v>17613</v>
      </c>
      <c r="E3340" s="369">
        <v>87901.66</v>
      </c>
    </row>
    <row r="3341" spans="1:5" ht="243" x14ac:dyDescent="0.2">
      <c r="A3341" s="367" t="s">
        <v>24299</v>
      </c>
      <c r="B3341" s="368" t="s">
        <v>24300</v>
      </c>
      <c r="C3341" s="367" t="s">
        <v>231</v>
      </c>
      <c r="D3341" s="367" t="s">
        <v>17613</v>
      </c>
      <c r="E3341" s="369">
        <v>89231.1</v>
      </c>
    </row>
    <row r="3342" spans="1:5" ht="243" x14ac:dyDescent="0.2">
      <c r="A3342" s="367" t="s">
        <v>24301</v>
      </c>
      <c r="B3342" s="368" t="s">
        <v>24302</v>
      </c>
      <c r="C3342" s="367" t="s">
        <v>231</v>
      </c>
      <c r="D3342" s="367" t="s">
        <v>17613</v>
      </c>
      <c r="E3342" s="369">
        <v>91805.33</v>
      </c>
    </row>
    <row r="3343" spans="1:5" ht="306" x14ac:dyDescent="0.2">
      <c r="A3343" s="367" t="s">
        <v>24303</v>
      </c>
      <c r="B3343" s="368" t="s">
        <v>24304</v>
      </c>
      <c r="C3343" s="367" t="s">
        <v>231</v>
      </c>
      <c r="D3343" s="367" t="s">
        <v>17613</v>
      </c>
      <c r="E3343" s="369">
        <v>49900</v>
      </c>
    </row>
    <row r="3344" spans="1:5" ht="36" x14ac:dyDescent="0.2">
      <c r="A3344" s="367" t="s">
        <v>24305</v>
      </c>
      <c r="B3344" s="368" t="s">
        <v>24306</v>
      </c>
      <c r="C3344" s="367" t="s">
        <v>231</v>
      </c>
      <c r="D3344" s="367" t="s">
        <v>17613</v>
      </c>
      <c r="E3344" s="369">
        <v>291.5</v>
      </c>
    </row>
    <row r="3345" spans="1:5" ht="45" x14ac:dyDescent="0.2">
      <c r="A3345" s="367" t="s">
        <v>24307</v>
      </c>
      <c r="B3345" s="368" t="s">
        <v>24308</v>
      </c>
      <c r="C3345" s="367" t="s">
        <v>23596</v>
      </c>
      <c r="D3345" s="367" t="s">
        <v>17613</v>
      </c>
      <c r="E3345" s="369">
        <v>840</v>
      </c>
    </row>
    <row r="3346" spans="1:5" ht="36" x14ac:dyDescent="0.2">
      <c r="A3346" s="367" t="s">
        <v>24309</v>
      </c>
      <c r="B3346" s="368" t="s">
        <v>24310</v>
      </c>
      <c r="C3346" s="367" t="s">
        <v>231</v>
      </c>
      <c r="D3346" s="367" t="s">
        <v>17613</v>
      </c>
      <c r="E3346" s="369">
        <v>369.9</v>
      </c>
    </row>
    <row r="3347" spans="1:5" ht="72" x14ac:dyDescent="0.2">
      <c r="A3347" s="367" t="s">
        <v>24311</v>
      </c>
      <c r="B3347" s="368" t="s">
        <v>24312</v>
      </c>
      <c r="C3347" s="367" t="s">
        <v>17988</v>
      </c>
      <c r="D3347" s="367" t="s">
        <v>17613</v>
      </c>
      <c r="E3347" s="369">
        <v>60</v>
      </c>
    </row>
    <row r="3348" spans="1:5" ht="90" x14ac:dyDescent="0.2">
      <c r="A3348" s="367" t="s">
        <v>24313</v>
      </c>
      <c r="B3348" s="368" t="s">
        <v>24314</v>
      </c>
      <c r="C3348" s="367" t="s">
        <v>231</v>
      </c>
      <c r="D3348" s="367" t="s">
        <v>17613</v>
      </c>
      <c r="E3348" s="369">
        <v>70490</v>
      </c>
    </row>
    <row r="3349" spans="1:5" ht="126" x14ac:dyDescent="0.2">
      <c r="A3349" s="367" t="s">
        <v>24315</v>
      </c>
      <c r="B3349" s="368" t="s">
        <v>24316</v>
      </c>
      <c r="C3349" s="367" t="s">
        <v>23697</v>
      </c>
      <c r="D3349" s="367" t="s">
        <v>17613</v>
      </c>
      <c r="E3349" s="369">
        <v>1134.55</v>
      </c>
    </row>
    <row r="3350" spans="1:5" ht="54" x14ac:dyDescent="0.2">
      <c r="A3350" s="367" t="s">
        <v>24317</v>
      </c>
      <c r="B3350" s="368" t="s">
        <v>24318</v>
      </c>
      <c r="C3350" s="367" t="s">
        <v>231</v>
      </c>
      <c r="D3350" s="367" t="s">
        <v>17613</v>
      </c>
      <c r="E3350" s="369">
        <v>16800</v>
      </c>
    </row>
    <row r="3351" spans="1:5" ht="36" x14ac:dyDescent="0.2">
      <c r="A3351" s="367" t="s">
        <v>24319</v>
      </c>
      <c r="B3351" s="368" t="s">
        <v>24320</v>
      </c>
      <c r="C3351" s="367" t="s">
        <v>23596</v>
      </c>
      <c r="D3351" s="367" t="s">
        <v>17613</v>
      </c>
      <c r="E3351" s="369">
        <v>726</v>
      </c>
    </row>
    <row r="3352" spans="1:5" ht="54" x14ac:dyDescent="0.2">
      <c r="A3352" s="367" t="s">
        <v>24321</v>
      </c>
      <c r="B3352" s="368" t="s">
        <v>24322</v>
      </c>
      <c r="C3352" s="367" t="s">
        <v>231</v>
      </c>
      <c r="D3352" s="367" t="s">
        <v>17613</v>
      </c>
      <c r="E3352" s="369">
        <v>7412.55</v>
      </c>
    </row>
    <row r="3353" spans="1:5" ht="99" x14ac:dyDescent="0.2">
      <c r="A3353" s="367" t="s">
        <v>24323</v>
      </c>
      <c r="B3353" s="368" t="s">
        <v>24324</v>
      </c>
      <c r="C3353" s="367" t="s">
        <v>231</v>
      </c>
      <c r="D3353" s="367" t="s">
        <v>17613</v>
      </c>
      <c r="E3353" s="369">
        <v>2845.37</v>
      </c>
    </row>
    <row r="3354" spans="1:5" ht="63" x14ac:dyDescent="0.2">
      <c r="A3354" s="367" t="s">
        <v>24325</v>
      </c>
      <c r="B3354" s="368" t="s">
        <v>24326</v>
      </c>
      <c r="C3354" s="367" t="s">
        <v>231</v>
      </c>
      <c r="D3354" s="367" t="s">
        <v>17613</v>
      </c>
      <c r="E3354" s="369">
        <v>110</v>
      </c>
    </row>
    <row r="3355" spans="1:5" ht="45" x14ac:dyDescent="0.2">
      <c r="A3355" s="367" t="s">
        <v>24327</v>
      </c>
      <c r="B3355" s="368" t="s">
        <v>24328</v>
      </c>
      <c r="C3355" s="367" t="s">
        <v>23596</v>
      </c>
      <c r="D3355" s="367" t="s">
        <v>17613</v>
      </c>
      <c r="E3355" s="369">
        <v>1.47</v>
      </c>
    </row>
    <row r="3356" spans="1:5" ht="36" x14ac:dyDescent="0.2">
      <c r="A3356" s="367" t="s">
        <v>24329</v>
      </c>
      <c r="B3356" s="368" t="s">
        <v>24330</v>
      </c>
      <c r="C3356" s="367" t="s">
        <v>231</v>
      </c>
      <c r="D3356" s="367" t="s">
        <v>17613</v>
      </c>
      <c r="E3356" s="369">
        <v>10</v>
      </c>
    </row>
    <row r="3357" spans="1:5" ht="90" x14ac:dyDescent="0.2">
      <c r="A3357" s="367" t="s">
        <v>24331</v>
      </c>
      <c r="B3357" s="368" t="s">
        <v>24332</v>
      </c>
      <c r="C3357" s="367" t="s">
        <v>231</v>
      </c>
      <c r="D3357" s="367" t="s">
        <v>17613</v>
      </c>
      <c r="E3357" s="369">
        <v>1060000</v>
      </c>
    </row>
    <row r="3358" spans="1:5" ht="99" x14ac:dyDescent="0.2">
      <c r="A3358" s="367" t="s">
        <v>24333</v>
      </c>
      <c r="B3358" s="368" t="s">
        <v>24334</v>
      </c>
      <c r="C3358" s="367" t="s">
        <v>231</v>
      </c>
      <c r="D3358" s="367" t="s">
        <v>17613</v>
      </c>
      <c r="E3358" s="369">
        <v>142770</v>
      </c>
    </row>
    <row r="3359" spans="1:5" ht="81" x14ac:dyDescent="0.2">
      <c r="A3359" s="367" t="s">
        <v>24335</v>
      </c>
      <c r="B3359" s="368" t="s">
        <v>24336</v>
      </c>
      <c r="C3359" s="367" t="s">
        <v>231</v>
      </c>
      <c r="D3359" s="367" t="s">
        <v>17613</v>
      </c>
      <c r="E3359" s="369">
        <v>245713.66</v>
      </c>
    </row>
    <row r="3360" spans="1:5" ht="63" x14ac:dyDescent="0.2">
      <c r="A3360" s="367" t="s">
        <v>24337</v>
      </c>
      <c r="B3360" s="368" t="s">
        <v>24338</v>
      </c>
      <c r="C3360" s="367" t="s">
        <v>231</v>
      </c>
      <c r="D3360" s="367" t="s">
        <v>17613</v>
      </c>
      <c r="E3360" s="369">
        <v>187200</v>
      </c>
    </row>
    <row r="3361" spans="1:5" ht="90" x14ac:dyDescent="0.2">
      <c r="A3361" s="367" t="s">
        <v>24339</v>
      </c>
      <c r="B3361" s="368" t="s">
        <v>24340</v>
      </c>
      <c r="C3361" s="367" t="s">
        <v>231</v>
      </c>
      <c r="D3361" s="367" t="s">
        <v>17613</v>
      </c>
      <c r="E3361" s="369">
        <v>817614</v>
      </c>
    </row>
    <row r="3362" spans="1:5" ht="45" x14ac:dyDescent="0.2">
      <c r="A3362" s="367" t="s">
        <v>24341</v>
      </c>
      <c r="B3362" s="368" t="s">
        <v>24342</v>
      </c>
      <c r="C3362" s="367" t="s">
        <v>231</v>
      </c>
      <c r="D3362" s="367" t="s">
        <v>17613</v>
      </c>
      <c r="E3362" s="369">
        <v>362026</v>
      </c>
    </row>
    <row r="3363" spans="1:5" ht="54" x14ac:dyDescent="0.2">
      <c r="A3363" s="367" t="s">
        <v>24343</v>
      </c>
      <c r="B3363" s="368" t="s">
        <v>24344</v>
      </c>
      <c r="C3363" s="367" t="s">
        <v>231</v>
      </c>
      <c r="D3363" s="367" t="s">
        <v>17613</v>
      </c>
      <c r="E3363" s="369">
        <v>177067.24</v>
      </c>
    </row>
    <row r="3364" spans="1:5" ht="63" x14ac:dyDescent="0.2">
      <c r="A3364" s="367" t="s">
        <v>24345</v>
      </c>
      <c r="B3364" s="368" t="s">
        <v>24346</v>
      </c>
      <c r="C3364" s="367" t="s">
        <v>231</v>
      </c>
      <c r="D3364" s="367" t="s">
        <v>17613</v>
      </c>
      <c r="E3364" s="369">
        <v>354857.38</v>
      </c>
    </row>
    <row r="3365" spans="1:5" ht="99" x14ac:dyDescent="0.2">
      <c r="A3365" s="367" t="s">
        <v>24347</v>
      </c>
      <c r="B3365" s="368" t="s">
        <v>24348</v>
      </c>
      <c r="C3365" s="367" t="s">
        <v>231</v>
      </c>
      <c r="D3365" s="367" t="s">
        <v>17613</v>
      </c>
      <c r="E3365" s="369">
        <v>6979.78</v>
      </c>
    </row>
    <row r="3366" spans="1:5" ht="279" x14ac:dyDescent="0.2">
      <c r="A3366" s="367" t="s">
        <v>24349</v>
      </c>
      <c r="B3366" s="368" t="s">
        <v>24350</v>
      </c>
      <c r="C3366" s="367" t="s">
        <v>231</v>
      </c>
      <c r="D3366" s="367" t="s">
        <v>17613</v>
      </c>
      <c r="E3366" s="369">
        <v>18283.63</v>
      </c>
    </row>
    <row r="3367" spans="1:5" ht="297" x14ac:dyDescent="0.2">
      <c r="A3367" s="367" t="s">
        <v>24351</v>
      </c>
      <c r="B3367" s="368" t="s">
        <v>24352</v>
      </c>
      <c r="C3367" s="367" t="s">
        <v>231</v>
      </c>
      <c r="D3367" s="367" t="s">
        <v>17613</v>
      </c>
      <c r="E3367" s="369">
        <v>32300</v>
      </c>
    </row>
    <row r="3368" spans="1:5" ht="279" x14ac:dyDescent="0.2">
      <c r="A3368" s="367" t="s">
        <v>24353</v>
      </c>
      <c r="B3368" s="368" t="s">
        <v>24354</v>
      </c>
      <c r="C3368" s="367" t="s">
        <v>231</v>
      </c>
      <c r="D3368" s="367" t="s">
        <v>17613</v>
      </c>
      <c r="E3368" s="369">
        <v>32377.18</v>
      </c>
    </row>
    <row r="3369" spans="1:5" ht="297" x14ac:dyDescent="0.2">
      <c r="A3369" s="367" t="s">
        <v>24355</v>
      </c>
      <c r="B3369" s="368" t="s">
        <v>24356</v>
      </c>
      <c r="C3369" s="367" t="s">
        <v>231</v>
      </c>
      <c r="D3369" s="367" t="s">
        <v>17613</v>
      </c>
      <c r="E3369" s="369">
        <v>44257.97</v>
      </c>
    </row>
    <row r="3370" spans="1:5" ht="54" x14ac:dyDescent="0.2">
      <c r="A3370" s="367" t="s">
        <v>24357</v>
      </c>
      <c r="B3370" s="368" t="s">
        <v>24358</v>
      </c>
      <c r="C3370" s="367" t="s">
        <v>231</v>
      </c>
      <c r="D3370" s="367" t="s">
        <v>17613</v>
      </c>
      <c r="E3370" s="369">
        <v>215425</v>
      </c>
    </row>
    <row r="3371" spans="1:5" ht="63" x14ac:dyDescent="0.2">
      <c r="A3371" s="367" t="s">
        <v>24359</v>
      </c>
      <c r="B3371" s="368" t="s">
        <v>24360</v>
      </c>
      <c r="C3371" s="367" t="s">
        <v>231</v>
      </c>
      <c r="D3371" s="367" t="s">
        <v>17613</v>
      </c>
      <c r="E3371" s="369">
        <v>450000</v>
      </c>
    </row>
    <row r="3372" spans="1:5" ht="153" x14ac:dyDescent="0.2">
      <c r="A3372" s="367" t="s">
        <v>24361</v>
      </c>
      <c r="B3372" s="368" t="s">
        <v>24362</v>
      </c>
      <c r="C3372" s="367" t="s">
        <v>231</v>
      </c>
      <c r="D3372" s="367" t="s">
        <v>17613</v>
      </c>
      <c r="E3372" s="369">
        <v>554020</v>
      </c>
    </row>
    <row r="3373" spans="1:5" ht="36" x14ac:dyDescent="0.2">
      <c r="A3373" s="367" t="s">
        <v>24363</v>
      </c>
      <c r="B3373" s="368" t="s">
        <v>24364</v>
      </c>
      <c r="C3373" s="367" t="s">
        <v>231</v>
      </c>
      <c r="D3373" s="367" t="s">
        <v>17613</v>
      </c>
      <c r="E3373" s="369">
        <v>5250</v>
      </c>
    </row>
    <row r="3374" spans="1:5" ht="108" x14ac:dyDescent="0.2">
      <c r="A3374" s="367" t="s">
        <v>24365</v>
      </c>
      <c r="B3374" s="368" t="s">
        <v>24366</v>
      </c>
      <c r="C3374" s="367" t="s">
        <v>231</v>
      </c>
      <c r="D3374" s="367" t="s">
        <v>17613</v>
      </c>
      <c r="E3374" s="369">
        <v>192</v>
      </c>
    </row>
    <row r="3375" spans="1:5" ht="54" x14ac:dyDescent="0.2">
      <c r="A3375" s="367" t="s">
        <v>24367</v>
      </c>
      <c r="B3375" s="368" t="s">
        <v>24368</v>
      </c>
      <c r="C3375" s="367" t="s">
        <v>231</v>
      </c>
      <c r="D3375" s="367" t="s">
        <v>17613</v>
      </c>
      <c r="E3375" s="369">
        <v>178.67</v>
      </c>
    </row>
    <row r="3376" spans="1:5" ht="36" x14ac:dyDescent="0.2">
      <c r="A3376" s="367" t="s">
        <v>24369</v>
      </c>
      <c r="B3376" s="368" t="s">
        <v>24370</v>
      </c>
      <c r="C3376" s="367" t="s">
        <v>23596</v>
      </c>
      <c r="D3376" s="367" t="s">
        <v>17613</v>
      </c>
      <c r="E3376" s="369">
        <v>726</v>
      </c>
    </row>
    <row r="3377" spans="1:5" ht="36" x14ac:dyDescent="0.2">
      <c r="A3377" s="367" t="s">
        <v>24371</v>
      </c>
      <c r="B3377" s="368" t="s">
        <v>24372</v>
      </c>
      <c r="C3377" s="367" t="s">
        <v>231</v>
      </c>
      <c r="D3377" s="367" t="s">
        <v>17613</v>
      </c>
      <c r="E3377" s="369">
        <v>476860.4</v>
      </c>
    </row>
    <row r="3378" spans="1:5" ht="45" x14ac:dyDescent="0.2">
      <c r="A3378" s="367" t="s">
        <v>24373</v>
      </c>
      <c r="B3378" s="368" t="s">
        <v>24374</v>
      </c>
      <c r="C3378" s="367" t="s">
        <v>231</v>
      </c>
      <c r="D3378" s="367" t="s">
        <v>17613</v>
      </c>
      <c r="E3378" s="369">
        <v>10890</v>
      </c>
    </row>
    <row r="3379" spans="1:5" ht="72" x14ac:dyDescent="0.2">
      <c r="A3379" s="367" t="s">
        <v>24375</v>
      </c>
      <c r="B3379" s="368" t="s">
        <v>24376</v>
      </c>
      <c r="C3379" s="367" t="s">
        <v>231</v>
      </c>
      <c r="D3379" s="367" t="s">
        <v>17613</v>
      </c>
      <c r="E3379" s="369">
        <v>4903</v>
      </c>
    </row>
    <row r="3380" spans="1:5" ht="36" x14ac:dyDescent="0.2">
      <c r="A3380" s="367" t="s">
        <v>24377</v>
      </c>
      <c r="B3380" s="368" t="s">
        <v>24378</v>
      </c>
      <c r="C3380" s="367" t="s">
        <v>231</v>
      </c>
      <c r="D3380" s="367" t="s">
        <v>17613</v>
      </c>
      <c r="E3380" s="369">
        <v>226.57</v>
      </c>
    </row>
    <row r="3381" spans="1:5" ht="90" x14ac:dyDescent="0.2">
      <c r="A3381" s="367" t="s">
        <v>24379</v>
      </c>
      <c r="B3381" s="368" t="s">
        <v>24380</v>
      </c>
      <c r="C3381" s="367" t="s">
        <v>231</v>
      </c>
      <c r="D3381" s="367" t="s">
        <v>17613</v>
      </c>
      <c r="E3381" s="369">
        <v>7039.13</v>
      </c>
    </row>
    <row r="3382" spans="1:5" ht="18" x14ac:dyDescent="0.2">
      <c r="A3382" s="367" t="s">
        <v>24381</v>
      </c>
      <c r="B3382" s="368" t="s">
        <v>24382</v>
      </c>
      <c r="C3382" s="367" t="s">
        <v>231</v>
      </c>
      <c r="D3382" s="367" t="s">
        <v>17613</v>
      </c>
      <c r="E3382" s="369">
        <v>39842.879999999997</v>
      </c>
    </row>
    <row r="3383" spans="1:5" ht="63" x14ac:dyDescent="0.2">
      <c r="A3383" s="367" t="s">
        <v>24383</v>
      </c>
      <c r="B3383" s="368" t="s">
        <v>24384</v>
      </c>
      <c r="C3383" s="367" t="s">
        <v>231</v>
      </c>
      <c r="D3383" s="367" t="s">
        <v>17613</v>
      </c>
      <c r="E3383" s="369">
        <v>713240.42</v>
      </c>
    </row>
    <row r="3384" spans="1:5" ht="72" x14ac:dyDescent="0.2">
      <c r="A3384" s="367" t="s">
        <v>24385</v>
      </c>
      <c r="B3384" s="368" t="s">
        <v>24386</v>
      </c>
      <c r="C3384" s="367" t="s">
        <v>231</v>
      </c>
      <c r="D3384" s="367" t="s">
        <v>17613</v>
      </c>
      <c r="E3384" s="369">
        <v>292.32</v>
      </c>
    </row>
    <row r="3385" spans="1:5" ht="54" x14ac:dyDescent="0.2">
      <c r="A3385" s="367" t="s">
        <v>24387</v>
      </c>
      <c r="B3385" s="368" t="s">
        <v>24388</v>
      </c>
      <c r="C3385" s="367" t="s">
        <v>231</v>
      </c>
      <c r="D3385" s="367" t="s">
        <v>17613</v>
      </c>
      <c r="E3385" s="369">
        <v>480000</v>
      </c>
    </row>
    <row r="3386" spans="1:5" ht="54" x14ac:dyDescent="0.2">
      <c r="A3386" s="367" t="s">
        <v>24389</v>
      </c>
      <c r="B3386" s="368" t="s">
        <v>24390</v>
      </c>
      <c r="C3386" s="367" t="s">
        <v>231</v>
      </c>
      <c r="D3386" s="367" t="s">
        <v>17613</v>
      </c>
      <c r="E3386" s="369">
        <v>2728934</v>
      </c>
    </row>
    <row r="3387" spans="1:5" ht="81" x14ac:dyDescent="0.2">
      <c r="A3387" s="367" t="s">
        <v>24391</v>
      </c>
      <c r="B3387" s="368" t="s">
        <v>24392</v>
      </c>
      <c r="C3387" s="367" t="s">
        <v>231</v>
      </c>
      <c r="D3387" s="367" t="s">
        <v>17613</v>
      </c>
      <c r="E3387" s="369">
        <v>1345380</v>
      </c>
    </row>
    <row r="3388" spans="1:5" ht="45" x14ac:dyDescent="0.2">
      <c r="A3388" s="367" t="s">
        <v>24393</v>
      </c>
      <c r="B3388" s="368" t="s">
        <v>24394</v>
      </c>
      <c r="C3388" s="367" t="s">
        <v>231</v>
      </c>
      <c r="D3388" s="367" t="s">
        <v>17613</v>
      </c>
      <c r="E3388" s="369">
        <v>112000</v>
      </c>
    </row>
    <row r="3389" spans="1:5" ht="36" x14ac:dyDescent="0.2">
      <c r="A3389" s="367" t="s">
        <v>24395</v>
      </c>
      <c r="B3389" s="368" t="s">
        <v>24396</v>
      </c>
      <c r="C3389" s="367" t="s">
        <v>231</v>
      </c>
      <c r="D3389" s="367" t="s">
        <v>17613</v>
      </c>
      <c r="E3389" s="369">
        <v>19.48</v>
      </c>
    </row>
    <row r="3390" spans="1:5" ht="409.5" x14ac:dyDescent="0.2">
      <c r="A3390" s="367" t="s">
        <v>24397</v>
      </c>
      <c r="B3390" s="368" t="s">
        <v>24398</v>
      </c>
      <c r="C3390" s="367" t="s">
        <v>231</v>
      </c>
      <c r="D3390" s="367" t="s">
        <v>17613</v>
      </c>
      <c r="E3390" s="369">
        <v>7750000</v>
      </c>
    </row>
    <row r="3391" spans="1:5" ht="324" x14ac:dyDescent="0.2">
      <c r="A3391" s="367" t="s">
        <v>24399</v>
      </c>
      <c r="B3391" s="368" t="s">
        <v>24400</v>
      </c>
      <c r="C3391" s="367" t="s">
        <v>231</v>
      </c>
      <c r="D3391" s="367" t="s">
        <v>17613</v>
      </c>
      <c r="E3391" s="369">
        <v>253700</v>
      </c>
    </row>
    <row r="3392" spans="1:5" ht="27" x14ac:dyDescent="0.2">
      <c r="A3392" s="367" t="s">
        <v>24401</v>
      </c>
      <c r="B3392" s="368" t="s">
        <v>24402</v>
      </c>
      <c r="C3392" s="367" t="s">
        <v>231</v>
      </c>
      <c r="D3392" s="367" t="s">
        <v>17613</v>
      </c>
      <c r="E3392" s="369">
        <v>621000</v>
      </c>
    </row>
    <row r="3393" spans="1:5" ht="117" x14ac:dyDescent="0.2">
      <c r="A3393" s="367" t="s">
        <v>24403</v>
      </c>
      <c r="B3393" s="368" t="s">
        <v>24404</v>
      </c>
      <c r="C3393" s="367" t="s">
        <v>231</v>
      </c>
      <c r="D3393" s="367" t="s">
        <v>17613</v>
      </c>
      <c r="E3393" s="369">
        <v>168.93</v>
      </c>
    </row>
    <row r="3394" spans="1:5" ht="36" x14ac:dyDescent="0.2">
      <c r="A3394" s="367" t="s">
        <v>24405</v>
      </c>
      <c r="B3394" s="368" t="s">
        <v>24406</v>
      </c>
      <c r="C3394" s="367" t="s">
        <v>231</v>
      </c>
      <c r="D3394" s="367" t="s">
        <v>17613</v>
      </c>
      <c r="E3394" s="369">
        <v>69990</v>
      </c>
    </row>
    <row r="3395" spans="1:5" ht="252" x14ac:dyDescent="0.2">
      <c r="A3395" s="367" t="s">
        <v>24407</v>
      </c>
      <c r="B3395" s="368" t="s">
        <v>24408</v>
      </c>
      <c r="C3395" s="367" t="s">
        <v>231</v>
      </c>
      <c r="D3395" s="367" t="s">
        <v>17613</v>
      </c>
      <c r="E3395" s="369">
        <v>72495</v>
      </c>
    </row>
    <row r="3396" spans="1:5" ht="108" x14ac:dyDescent="0.2">
      <c r="A3396" s="367" t="s">
        <v>24409</v>
      </c>
      <c r="B3396" s="368" t="s">
        <v>24410</v>
      </c>
      <c r="C3396" s="367" t="s">
        <v>231</v>
      </c>
      <c r="D3396" s="367" t="s">
        <v>17613</v>
      </c>
      <c r="E3396" s="369">
        <v>84900</v>
      </c>
    </row>
    <row r="3397" spans="1:5" ht="117" x14ac:dyDescent="0.2">
      <c r="A3397" s="367" t="s">
        <v>24411</v>
      </c>
      <c r="B3397" s="368" t="s">
        <v>24412</v>
      </c>
      <c r="C3397" s="367" t="s">
        <v>231</v>
      </c>
      <c r="D3397" s="367" t="s">
        <v>17613</v>
      </c>
      <c r="E3397" s="369">
        <v>1590</v>
      </c>
    </row>
    <row r="3398" spans="1:5" ht="90" x14ac:dyDescent="0.2">
      <c r="A3398" s="367" t="s">
        <v>24413</v>
      </c>
      <c r="B3398" s="368" t="s">
        <v>24414</v>
      </c>
      <c r="C3398" s="367" t="s">
        <v>231</v>
      </c>
      <c r="D3398" s="367" t="s">
        <v>17613</v>
      </c>
      <c r="E3398" s="369">
        <v>845263</v>
      </c>
    </row>
    <row r="3399" spans="1:5" ht="135" x14ac:dyDescent="0.2">
      <c r="A3399" s="367" t="s">
        <v>24415</v>
      </c>
      <c r="B3399" s="368" t="s">
        <v>24416</v>
      </c>
      <c r="C3399" s="367" t="s">
        <v>231</v>
      </c>
      <c r="D3399" s="367" t="s">
        <v>17613</v>
      </c>
      <c r="E3399" s="369">
        <v>1995949</v>
      </c>
    </row>
    <row r="3400" spans="1:5" ht="36" x14ac:dyDescent="0.2">
      <c r="A3400" s="367" t="s">
        <v>24417</v>
      </c>
      <c r="B3400" s="368" t="s">
        <v>24418</v>
      </c>
      <c r="C3400" s="367" t="s">
        <v>231</v>
      </c>
      <c r="D3400" s="367" t="s">
        <v>17613</v>
      </c>
      <c r="E3400" s="369">
        <v>346.86</v>
      </c>
    </row>
    <row r="3401" spans="1:5" x14ac:dyDescent="0.2">
      <c r="A3401" s="488" t="s">
        <v>24419</v>
      </c>
      <c r="B3401" s="488" t="s">
        <v>17613</v>
      </c>
      <c r="C3401" s="488" t="s">
        <v>17613</v>
      </c>
      <c r="D3401" s="488" t="s">
        <v>17613</v>
      </c>
      <c r="E3401" s="488"/>
    </row>
    <row r="3402" spans="1:5" ht="90" x14ac:dyDescent="0.2">
      <c r="A3402" s="367" t="s">
        <v>24420</v>
      </c>
      <c r="B3402" s="368" t="s">
        <v>24421</v>
      </c>
      <c r="C3402" s="367" t="s">
        <v>23697</v>
      </c>
      <c r="D3402" s="367" t="s">
        <v>17613</v>
      </c>
      <c r="E3402" s="369">
        <v>23.15</v>
      </c>
    </row>
    <row r="3403" spans="1:5" ht="90" x14ac:dyDescent="0.2">
      <c r="A3403" s="367" t="s">
        <v>24422</v>
      </c>
      <c r="B3403" s="368" t="s">
        <v>24423</v>
      </c>
      <c r="C3403" s="367" t="s">
        <v>23697</v>
      </c>
      <c r="D3403" s="367" t="s">
        <v>17613</v>
      </c>
      <c r="E3403" s="369">
        <v>25.9</v>
      </c>
    </row>
    <row r="3404" spans="1:5" ht="180" x14ac:dyDescent="0.2">
      <c r="A3404" s="367" t="s">
        <v>24424</v>
      </c>
      <c r="B3404" s="368" t="s">
        <v>24425</v>
      </c>
      <c r="C3404" s="367" t="s">
        <v>23697</v>
      </c>
      <c r="D3404" s="367" t="s">
        <v>17613</v>
      </c>
      <c r="E3404" s="369">
        <v>23.8</v>
      </c>
    </row>
    <row r="3405" spans="1:5" ht="90" x14ac:dyDescent="0.2">
      <c r="A3405" s="367" t="s">
        <v>24426</v>
      </c>
      <c r="B3405" s="368" t="s">
        <v>24427</v>
      </c>
      <c r="C3405" s="367" t="s">
        <v>23697</v>
      </c>
      <c r="D3405" s="367" t="s">
        <v>17613</v>
      </c>
      <c r="E3405" s="369">
        <v>22.27</v>
      </c>
    </row>
    <row r="3406" spans="1:5" ht="81" x14ac:dyDescent="0.2">
      <c r="A3406" s="367" t="s">
        <v>24428</v>
      </c>
      <c r="B3406" s="368" t="s">
        <v>24429</v>
      </c>
      <c r="C3406" s="367" t="s">
        <v>23697</v>
      </c>
      <c r="D3406" s="367" t="s">
        <v>17613</v>
      </c>
      <c r="E3406" s="369">
        <v>20.309999999999999</v>
      </c>
    </row>
    <row r="3407" spans="1:5" ht="81" x14ac:dyDescent="0.2">
      <c r="A3407" s="367" t="s">
        <v>24430</v>
      </c>
      <c r="B3407" s="368" t="s">
        <v>24431</v>
      </c>
      <c r="C3407" s="367" t="s">
        <v>23697</v>
      </c>
      <c r="D3407" s="367" t="s">
        <v>17613</v>
      </c>
      <c r="E3407" s="369">
        <v>20.309999999999999</v>
      </c>
    </row>
    <row r="3408" spans="1:5" ht="90" x14ac:dyDescent="0.2">
      <c r="A3408" s="367" t="s">
        <v>24432</v>
      </c>
      <c r="B3408" s="368" t="s">
        <v>24433</v>
      </c>
      <c r="C3408" s="367" t="s">
        <v>23697</v>
      </c>
      <c r="D3408" s="367" t="s">
        <v>17613</v>
      </c>
      <c r="E3408" s="369">
        <v>25.68</v>
      </c>
    </row>
    <row r="3409" spans="1:5" ht="72" x14ac:dyDescent="0.2">
      <c r="A3409" s="367" t="s">
        <v>24434</v>
      </c>
      <c r="B3409" s="368" t="s">
        <v>24435</v>
      </c>
      <c r="C3409" s="367" t="s">
        <v>23697</v>
      </c>
      <c r="D3409" s="367" t="s">
        <v>17613</v>
      </c>
      <c r="E3409" s="369">
        <v>31.25</v>
      </c>
    </row>
    <row r="3410" spans="1:5" ht="90" x14ac:dyDescent="0.2">
      <c r="A3410" s="367" t="s">
        <v>24436</v>
      </c>
      <c r="B3410" s="368" t="s">
        <v>24437</v>
      </c>
      <c r="C3410" s="367" t="s">
        <v>23697</v>
      </c>
      <c r="D3410" s="367" t="s">
        <v>17613</v>
      </c>
      <c r="E3410" s="369">
        <v>32.26</v>
      </c>
    </row>
    <row r="3411" spans="1:5" ht="135" x14ac:dyDescent="0.2">
      <c r="A3411" s="367" t="s">
        <v>24438</v>
      </c>
      <c r="B3411" s="368" t="s">
        <v>24439</v>
      </c>
      <c r="C3411" s="367" t="s">
        <v>23697</v>
      </c>
      <c r="D3411" s="367" t="s">
        <v>17613</v>
      </c>
      <c r="E3411" s="369">
        <v>35.69</v>
      </c>
    </row>
    <row r="3412" spans="1:5" ht="252" x14ac:dyDescent="0.2">
      <c r="A3412" s="367" t="s">
        <v>24440</v>
      </c>
      <c r="B3412" s="368" t="s">
        <v>24441</v>
      </c>
      <c r="C3412" s="367" t="s">
        <v>23697</v>
      </c>
      <c r="D3412" s="367" t="s">
        <v>17613</v>
      </c>
      <c r="E3412" s="369">
        <v>35.479999999999997</v>
      </c>
    </row>
    <row r="3413" spans="1:5" ht="81" x14ac:dyDescent="0.2">
      <c r="A3413" s="367" t="s">
        <v>24442</v>
      </c>
      <c r="B3413" s="368" t="s">
        <v>24443</v>
      </c>
      <c r="C3413" s="367" t="s">
        <v>23697</v>
      </c>
      <c r="D3413" s="367" t="s">
        <v>17613</v>
      </c>
      <c r="E3413" s="369">
        <v>26.19</v>
      </c>
    </row>
    <row r="3414" spans="1:5" ht="99" x14ac:dyDescent="0.2">
      <c r="A3414" s="367" t="s">
        <v>24444</v>
      </c>
      <c r="B3414" s="368" t="s">
        <v>24445</v>
      </c>
      <c r="C3414" s="367" t="s">
        <v>23697</v>
      </c>
      <c r="D3414" s="367" t="s">
        <v>17613</v>
      </c>
      <c r="E3414" s="369">
        <v>39.25</v>
      </c>
    </row>
    <row r="3415" spans="1:5" ht="99" x14ac:dyDescent="0.2">
      <c r="A3415" s="367" t="s">
        <v>24446</v>
      </c>
      <c r="B3415" s="368" t="s">
        <v>24447</v>
      </c>
      <c r="C3415" s="367" t="s">
        <v>23697</v>
      </c>
      <c r="D3415" s="367" t="s">
        <v>17613</v>
      </c>
      <c r="E3415" s="369">
        <v>32.26</v>
      </c>
    </row>
    <row r="3416" spans="1:5" ht="108" x14ac:dyDescent="0.2">
      <c r="A3416" s="367" t="s">
        <v>24448</v>
      </c>
      <c r="B3416" s="368" t="s">
        <v>24449</v>
      </c>
      <c r="C3416" s="367" t="s">
        <v>23697</v>
      </c>
      <c r="D3416" s="367" t="s">
        <v>17613</v>
      </c>
      <c r="E3416" s="369">
        <v>25.43</v>
      </c>
    </row>
    <row r="3417" spans="1:5" ht="108" x14ac:dyDescent="0.2">
      <c r="A3417" s="367" t="s">
        <v>24450</v>
      </c>
      <c r="B3417" s="368" t="s">
        <v>24451</v>
      </c>
      <c r="C3417" s="367" t="s">
        <v>23697</v>
      </c>
      <c r="D3417" s="367" t="s">
        <v>17613</v>
      </c>
      <c r="E3417" s="369">
        <v>32.26</v>
      </c>
    </row>
    <row r="3418" spans="1:5" ht="90" x14ac:dyDescent="0.2">
      <c r="A3418" s="367" t="s">
        <v>24452</v>
      </c>
      <c r="B3418" s="368" t="s">
        <v>24453</v>
      </c>
      <c r="C3418" s="367" t="s">
        <v>23697</v>
      </c>
      <c r="D3418" s="367" t="s">
        <v>17613</v>
      </c>
      <c r="E3418" s="369">
        <v>34.21</v>
      </c>
    </row>
    <row r="3419" spans="1:5" ht="90" x14ac:dyDescent="0.2">
      <c r="A3419" s="367" t="s">
        <v>24454</v>
      </c>
      <c r="B3419" s="368" t="s">
        <v>24455</v>
      </c>
      <c r="C3419" s="367" t="s">
        <v>23697</v>
      </c>
      <c r="D3419" s="367" t="s">
        <v>17613</v>
      </c>
      <c r="E3419" s="369">
        <v>32.26</v>
      </c>
    </row>
    <row r="3420" spans="1:5" ht="99" x14ac:dyDescent="0.2">
      <c r="A3420" s="367" t="s">
        <v>24456</v>
      </c>
      <c r="B3420" s="368" t="s">
        <v>24457</v>
      </c>
      <c r="C3420" s="367" t="s">
        <v>23697</v>
      </c>
      <c r="D3420" s="367" t="s">
        <v>17613</v>
      </c>
      <c r="E3420" s="369">
        <v>19.170000000000002</v>
      </c>
    </row>
    <row r="3421" spans="1:5" ht="162" x14ac:dyDescent="0.2">
      <c r="A3421" s="367" t="s">
        <v>24458</v>
      </c>
      <c r="B3421" s="368" t="s">
        <v>24459</v>
      </c>
      <c r="C3421" s="367" t="s">
        <v>23697</v>
      </c>
      <c r="D3421" s="367" t="s">
        <v>17613</v>
      </c>
      <c r="E3421" s="369">
        <v>21.9</v>
      </c>
    </row>
    <row r="3422" spans="1:5" ht="171" x14ac:dyDescent="0.2">
      <c r="A3422" s="367" t="s">
        <v>24460</v>
      </c>
      <c r="B3422" s="368" t="s">
        <v>24461</v>
      </c>
      <c r="C3422" s="367" t="s">
        <v>23697</v>
      </c>
      <c r="D3422" s="367" t="s">
        <v>17613</v>
      </c>
      <c r="E3422" s="369">
        <v>21.9</v>
      </c>
    </row>
    <row r="3423" spans="1:5" ht="108" x14ac:dyDescent="0.2">
      <c r="A3423" s="367" t="s">
        <v>24462</v>
      </c>
      <c r="B3423" s="368" t="s">
        <v>24463</v>
      </c>
      <c r="C3423" s="367" t="s">
        <v>23697</v>
      </c>
      <c r="D3423" s="367" t="s">
        <v>17613</v>
      </c>
      <c r="E3423" s="369">
        <v>32.26</v>
      </c>
    </row>
    <row r="3424" spans="1:5" ht="117" x14ac:dyDescent="0.2">
      <c r="A3424" s="367" t="s">
        <v>24464</v>
      </c>
      <c r="B3424" s="368" t="s">
        <v>24465</v>
      </c>
      <c r="C3424" s="367" t="s">
        <v>23697</v>
      </c>
      <c r="D3424" s="367" t="s">
        <v>17613</v>
      </c>
      <c r="E3424" s="369">
        <v>18.37</v>
      </c>
    </row>
    <row r="3425" spans="1:5" ht="108" x14ac:dyDescent="0.2">
      <c r="A3425" s="367" t="s">
        <v>24466</v>
      </c>
      <c r="B3425" s="368" t="s">
        <v>24467</v>
      </c>
      <c r="C3425" s="367" t="s">
        <v>23697</v>
      </c>
      <c r="D3425" s="367" t="s">
        <v>17613</v>
      </c>
      <c r="E3425" s="369">
        <v>35.69</v>
      </c>
    </row>
    <row r="3426" spans="1:5" ht="90" x14ac:dyDescent="0.2">
      <c r="A3426" s="367" t="s">
        <v>24468</v>
      </c>
      <c r="B3426" s="368" t="s">
        <v>24469</v>
      </c>
      <c r="C3426" s="367" t="s">
        <v>23697</v>
      </c>
      <c r="D3426" s="367" t="s">
        <v>17613</v>
      </c>
      <c r="E3426" s="369">
        <v>41.97</v>
      </c>
    </row>
    <row r="3427" spans="1:5" ht="90" x14ac:dyDescent="0.2">
      <c r="A3427" s="367" t="s">
        <v>24470</v>
      </c>
      <c r="B3427" s="368" t="s">
        <v>24471</v>
      </c>
      <c r="C3427" s="367" t="s">
        <v>23697</v>
      </c>
      <c r="D3427" s="367" t="s">
        <v>17613</v>
      </c>
      <c r="E3427" s="369">
        <v>32.26</v>
      </c>
    </row>
    <row r="3428" spans="1:5" ht="72" x14ac:dyDescent="0.2">
      <c r="A3428" s="367" t="s">
        <v>24472</v>
      </c>
      <c r="B3428" s="368" t="s">
        <v>24473</v>
      </c>
      <c r="C3428" s="367" t="s">
        <v>23697</v>
      </c>
      <c r="D3428" s="367" t="s">
        <v>17613</v>
      </c>
      <c r="E3428" s="369">
        <v>31.25</v>
      </c>
    </row>
    <row r="3429" spans="1:5" ht="243" x14ac:dyDescent="0.2">
      <c r="A3429" s="367" t="s">
        <v>24474</v>
      </c>
      <c r="B3429" s="368" t="s">
        <v>24475</v>
      </c>
      <c r="C3429" s="367" t="s">
        <v>23697</v>
      </c>
      <c r="D3429" s="367" t="s">
        <v>17613</v>
      </c>
      <c r="E3429" s="369">
        <v>29.17</v>
      </c>
    </row>
    <row r="3430" spans="1:5" ht="243" x14ac:dyDescent="0.2">
      <c r="A3430" s="367" t="s">
        <v>24476</v>
      </c>
      <c r="B3430" s="368" t="s">
        <v>24477</v>
      </c>
      <c r="C3430" s="367" t="s">
        <v>23697</v>
      </c>
      <c r="D3430" s="367" t="s">
        <v>17613</v>
      </c>
      <c r="E3430" s="369">
        <v>51.93</v>
      </c>
    </row>
    <row r="3431" spans="1:5" ht="90" x14ac:dyDescent="0.2">
      <c r="A3431" s="367" t="s">
        <v>24478</v>
      </c>
      <c r="B3431" s="368" t="s">
        <v>24479</v>
      </c>
      <c r="C3431" s="367" t="s">
        <v>23697</v>
      </c>
      <c r="D3431" s="367" t="s">
        <v>17613</v>
      </c>
      <c r="E3431" s="369">
        <v>31.25</v>
      </c>
    </row>
    <row r="3432" spans="1:5" ht="108" x14ac:dyDescent="0.2">
      <c r="A3432" s="367" t="s">
        <v>24480</v>
      </c>
      <c r="B3432" s="368" t="s">
        <v>24481</v>
      </c>
      <c r="C3432" s="367" t="s">
        <v>23697</v>
      </c>
      <c r="D3432" s="367" t="s">
        <v>17613</v>
      </c>
      <c r="E3432" s="369">
        <v>34.21</v>
      </c>
    </row>
    <row r="3433" spans="1:5" ht="108" x14ac:dyDescent="0.2">
      <c r="A3433" s="367" t="s">
        <v>24482</v>
      </c>
      <c r="B3433" s="368" t="s">
        <v>24483</v>
      </c>
      <c r="C3433" s="367" t="s">
        <v>23697</v>
      </c>
      <c r="D3433" s="367" t="s">
        <v>17613</v>
      </c>
      <c r="E3433" s="369">
        <v>34.21</v>
      </c>
    </row>
    <row r="3434" spans="1:5" ht="99" x14ac:dyDescent="0.2">
      <c r="A3434" s="367" t="s">
        <v>24484</v>
      </c>
      <c r="B3434" s="368" t="s">
        <v>24485</v>
      </c>
      <c r="C3434" s="367" t="s">
        <v>23697</v>
      </c>
      <c r="D3434" s="367" t="s">
        <v>17613</v>
      </c>
      <c r="E3434" s="369">
        <v>35.69</v>
      </c>
    </row>
    <row r="3435" spans="1:5" ht="90" x14ac:dyDescent="0.2">
      <c r="A3435" s="367" t="s">
        <v>24486</v>
      </c>
      <c r="B3435" s="368" t="s">
        <v>24487</v>
      </c>
      <c r="C3435" s="367" t="s">
        <v>23697</v>
      </c>
      <c r="D3435" s="367" t="s">
        <v>17613</v>
      </c>
      <c r="E3435" s="369">
        <v>35.69</v>
      </c>
    </row>
    <row r="3436" spans="1:5" ht="99" x14ac:dyDescent="0.2">
      <c r="A3436" s="367" t="s">
        <v>24488</v>
      </c>
      <c r="B3436" s="368" t="s">
        <v>24489</v>
      </c>
      <c r="C3436" s="367" t="s">
        <v>23697</v>
      </c>
      <c r="D3436" s="367" t="s">
        <v>17613</v>
      </c>
      <c r="E3436" s="369">
        <v>18.37</v>
      </c>
    </row>
    <row r="3437" spans="1:5" ht="81" x14ac:dyDescent="0.2">
      <c r="A3437" s="367" t="s">
        <v>24490</v>
      </c>
      <c r="B3437" s="368" t="s">
        <v>24491</v>
      </c>
      <c r="C3437" s="367" t="s">
        <v>23697</v>
      </c>
      <c r="D3437" s="367" t="s">
        <v>17613</v>
      </c>
      <c r="E3437" s="369">
        <v>34.729999999999997</v>
      </c>
    </row>
    <row r="3438" spans="1:5" ht="99" x14ac:dyDescent="0.2">
      <c r="A3438" s="367" t="s">
        <v>24492</v>
      </c>
      <c r="B3438" s="368" t="s">
        <v>24493</v>
      </c>
      <c r="C3438" s="367" t="s">
        <v>23697</v>
      </c>
      <c r="D3438" s="367" t="s">
        <v>17613</v>
      </c>
      <c r="E3438" s="369">
        <v>35.39</v>
      </c>
    </row>
    <row r="3439" spans="1:5" ht="81" x14ac:dyDescent="0.2">
      <c r="A3439" s="367" t="s">
        <v>24494</v>
      </c>
      <c r="B3439" s="368" t="s">
        <v>24495</v>
      </c>
      <c r="C3439" s="367" t="s">
        <v>23697</v>
      </c>
      <c r="D3439" s="367" t="s">
        <v>17613</v>
      </c>
      <c r="E3439" s="369">
        <v>20.309999999999999</v>
      </c>
    </row>
    <row r="3440" spans="1:5" ht="81" x14ac:dyDescent="0.2">
      <c r="A3440" s="367" t="s">
        <v>24496</v>
      </c>
      <c r="B3440" s="368" t="s">
        <v>24497</v>
      </c>
      <c r="C3440" s="367" t="s">
        <v>23697</v>
      </c>
      <c r="D3440" s="367" t="s">
        <v>17613</v>
      </c>
      <c r="E3440" s="369">
        <v>20.309999999999999</v>
      </c>
    </row>
    <row r="3441" spans="1:5" ht="171" x14ac:dyDescent="0.2">
      <c r="A3441" s="367" t="s">
        <v>24498</v>
      </c>
      <c r="B3441" s="368" t="s">
        <v>24499</v>
      </c>
      <c r="C3441" s="367" t="s">
        <v>23697</v>
      </c>
      <c r="D3441" s="367" t="s">
        <v>17613</v>
      </c>
      <c r="E3441" s="369">
        <v>25.15</v>
      </c>
    </row>
    <row r="3442" spans="1:5" ht="99" x14ac:dyDescent="0.2">
      <c r="A3442" s="367" t="s">
        <v>24500</v>
      </c>
      <c r="B3442" s="368" t="s">
        <v>24501</v>
      </c>
      <c r="C3442" s="367" t="s">
        <v>23697</v>
      </c>
      <c r="D3442" s="367" t="s">
        <v>17613</v>
      </c>
      <c r="E3442" s="369">
        <v>32.07</v>
      </c>
    </row>
    <row r="3443" spans="1:5" ht="117" x14ac:dyDescent="0.2">
      <c r="A3443" s="367" t="s">
        <v>24502</v>
      </c>
      <c r="B3443" s="368" t="s">
        <v>24503</v>
      </c>
      <c r="C3443" s="367" t="s">
        <v>23697</v>
      </c>
      <c r="D3443" s="367" t="s">
        <v>17613</v>
      </c>
      <c r="E3443" s="369">
        <v>28.69</v>
      </c>
    </row>
    <row r="3444" spans="1:5" ht="99" x14ac:dyDescent="0.2">
      <c r="A3444" s="367" t="s">
        <v>24504</v>
      </c>
      <c r="B3444" s="368" t="s">
        <v>24505</v>
      </c>
      <c r="C3444" s="367" t="s">
        <v>23697</v>
      </c>
      <c r="D3444" s="367" t="s">
        <v>17613</v>
      </c>
      <c r="E3444" s="369">
        <v>91.82</v>
      </c>
    </row>
    <row r="3445" spans="1:5" ht="180" x14ac:dyDescent="0.2">
      <c r="A3445" s="367" t="s">
        <v>24506</v>
      </c>
      <c r="B3445" s="368" t="s">
        <v>24507</v>
      </c>
      <c r="C3445" s="367" t="s">
        <v>23697</v>
      </c>
      <c r="D3445" s="367" t="s">
        <v>17613</v>
      </c>
      <c r="E3445" s="369">
        <v>30.78</v>
      </c>
    </row>
    <row r="3446" spans="1:5" ht="99" x14ac:dyDescent="0.2">
      <c r="A3446" s="367" t="s">
        <v>24508</v>
      </c>
      <c r="B3446" s="368" t="s">
        <v>24509</v>
      </c>
      <c r="C3446" s="367" t="s">
        <v>23697</v>
      </c>
      <c r="D3446" s="367" t="s">
        <v>17613</v>
      </c>
      <c r="E3446" s="369">
        <v>35.549999999999997</v>
      </c>
    </row>
    <row r="3447" spans="1:5" ht="126" x14ac:dyDescent="0.2">
      <c r="A3447" s="367" t="s">
        <v>24510</v>
      </c>
      <c r="B3447" s="368" t="s">
        <v>24511</v>
      </c>
      <c r="C3447" s="367" t="s">
        <v>23697</v>
      </c>
      <c r="D3447" s="367" t="s">
        <v>17613</v>
      </c>
      <c r="E3447" s="369">
        <v>34.9</v>
      </c>
    </row>
    <row r="3448" spans="1:5" ht="72" x14ac:dyDescent="0.2">
      <c r="A3448" s="367" t="s">
        <v>24512</v>
      </c>
      <c r="B3448" s="368" t="s">
        <v>24513</v>
      </c>
      <c r="C3448" s="367" t="s">
        <v>23697</v>
      </c>
      <c r="D3448" s="367" t="s">
        <v>17613</v>
      </c>
      <c r="E3448" s="369">
        <v>34.21</v>
      </c>
    </row>
    <row r="3449" spans="1:5" ht="135" x14ac:dyDescent="0.2">
      <c r="A3449" s="367" t="s">
        <v>24514</v>
      </c>
      <c r="B3449" s="368" t="s">
        <v>24515</v>
      </c>
      <c r="C3449" s="367" t="s">
        <v>23697</v>
      </c>
      <c r="D3449" s="367" t="s">
        <v>17613</v>
      </c>
      <c r="E3449" s="369">
        <v>35.69</v>
      </c>
    </row>
    <row r="3450" spans="1:5" ht="117" x14ac:dyDescent="0.2">
      <c r="A3450" s="367" t="s">
        <v>24516</v>
      </c>
      <c r="B3450" s="368" t="s">
        <v>24517</v>
      </c>
      <c r="C3450" s="367" t="s">
        <v>23697</v>
      </c>
      <c r="D3450" s="367" t="s">
        <v>17613</v>
      </c>
      <c r="E3450" s="369">
        <v>32.26</v>
      </c>
    </row>
    <row r="3451" spans="1:5" ht="81" x14ac:dyDescent="0.2">
      <c r="A3451" s="367" t="s">
        <v>24518</v>
      </c>
      <c r="B3451" s="368" t="s">
        <v>24519</v>
      </c>
      <c r="C3451" s="367" t="s">
        <v>23697</v>
      </c>
      <c r="D3451" s="367" t="s">
        <v>17613</v>
      </c>
      <c r="E3451" s="369">
        <v>32.26</v>
      </c>
    </row>
    <row r="3452" spans="1:5" ht="171" x14ac:dyDescent="0.2">
      <c r="A3452" s="367" t="s">
        <v>24520</v>
      </c>
      <c r="B3452" s="368" t="s">
        <v>24521</v>
      </c>
      <c r="C3452" s="367" t="s">
        <v>23697</v>
      </c>
      <c r="D3452" s="367" t="s">
        <v>17613</v>
      </c>
      <c r="E3452" s="369">
        <v>33.03</v>
      </c>
    </row>
    <row r="3453" spans="1:5" ht="72" x14ac:dyDescent="0.2">
      <c r="A3453" s="367" t="s">
        <v>24522</v>
      </c>
      <c r="B3453" s="368" t="s">
        <v>24523</v>
      </c>
      <c r="C3453" s="367" t="s">
        <v>23697</v>
      </c>
      <c r="D3453" s="367" t="s">
        <v>17613</v>
      </c>
      <c r="E3453" s="369">
        <v>41.66</v>
      </c>
    </row>
    <row r="3454" spans="1:5" ht="108" x14ac:dyDescent="0.2">
      <c r="A3454" s="367" t="s">
        <v>24524</v>
      </c>
      <c r="B3454" s="368" t="s">
        <v>24525</v>
      </c>
      <c r="C3454" s="367" t="s">
        <v>23697</v>
      </c>
      <c r="D3454" s="367" t="s">
        <v>17613</v>
      </c>
      <c r="E3454" s="369">
        <v>32.26</v>
      </c>
    </row>
    <row r="3455" spans="1:5" ht="72" x14ac:dyDescent="0.2">
      <c r="A3455" s="367" t="s">
        <v>24526</v>
      </c>
      <c r="B3455" s="368" t="s">
        <v>24527</v>
      </c>
      <c r="C3455" s="367" t="s">
        <v>23697</v>
      </c>
      <c r="D3455" s="367" t="s">
        <v>17613</v>
      </c>
      <c r="E3455" s="369">
        <v>25.2</v>
      </c>
    </row>
    <row r="3456" spans="1:5" ht="90" x14ac:dyDescent="0.2">
      <c r="A3456" s="367" t="s">
        <v>24528</v>
      </c>
      <c r="B3456" s="368" t="s">
        <v>24529</v>
      </c>
      <c r="C3456" s="367" t="s">
        <v>23697</v>
      </c>
      <c r="D3456" s="367" t="s">
        <v>17613</v>
      </c>
      <c r="E3456" s="369">
        <v>32.92</v>
      </c>
    </row>
    <row r="3457" spans="1:5" ht="126" x14ac:dyDescent="0.2">
      <c r="A3457" s="367" t="s">
        <v>24530</v>
      </c>
      <c r="B3457" s="368" t="s">
        <v>24531</v>
      </c>
      <c r="C3457" s="367" t="s">
        <v>23697</v>
      </c>
      <c r="D3457" s="367" t="s">
        <v>17613</v>
      </c>
      <c r="E3457" s="369">
        <v>32.26</v>
      </c>
    </row>
    <row r="3458" spans="1:5" ht="99" x14ac:dyDescent="0.2">
      <c r="A3458" s="367" t="s">
        <v>24532</v>
      </c>
      <c r="B3458" s="368" t="s">
        <v>24533</v>
      </c>
      <c r="C3458" s="367" t="s">
        <v>23697</v>
      </c>
      <c r="D3458" s="367" t="s">
        <v>17613</v>
      </c>
      <c r="E3458" s="369">
        <v>41.97</v>
      </c>
    </row>
    <row r="3459" spans="1:5" ht="108" x14ac:dyDescent="0.2">
      <c r="A3459" s="367" t="s">
        <v>24534</v>
      </c>
      <c r="B3459" s="368" t="s">
        <v>24535</v>
      </c>
      <c r="C3459" s="367" t="s">
        <v>23697</v>
      </c>
      <c r="D3459" s="367" t="s">
        <v>17613</v>
      </c>
      <c r="E3459" s="369">
        <v>36.909999999999997</v>
      </c>
    </row>
    <row r="3460" spans="1:5" ht="108" x14ac:dyDescent="0.2">
      <c r="A3460" s="367" t="s">
        <v>24536</v>
      </c>
      <c r="B3460" s="368" t="s">
        <v>24537</v>
      </c>
      <c r="C3460" s="367" t="s">
        <v>23697</v>
      </c>
      <c r="D3460" s="367" t="s">
        <v>17613</v>
      </c>
      <c r="E3460" s="369">
        <v>25.2</v>
      </c>
    </row>
    <row r="3461" spans="1:5" ht="99" x14ac:dyDescent="0.2">
      <c r="A3461" s="367" t="s">
        <v>24538</v>
      </c>
      <c r="B3461" s="368" t="s">
        <v>24539</v>
      </c>
      <c r="C3461" s="367" t="s">
        <v>23697</v>
      </c>
      <c r="D3461" s="367" t="s">
        <v>17613</v>
      </c>
      <c r="E3461" s="369">
        <v>35.69</v>
      </c>
    </row>
    <row r="3462" spans="1:5" ht="90" x14ac:dyDescent="0.2">
      <c r="A3462" s="367" t="s">
        <v>24540</v>
      </c>
      <c r="B3462" s="368" t="s">
        <v>24541</v>
      </c>
      <c r="C3462" s="367" t="s">
        <v>23697</v>
      </c>
      <c r="D3462" s="367" t="s">
        <v>17613</v>
      </c>
      <c r="E3462" s="369">
        <v>42.41</v>
      </c>
    </row>
    <row r="3463" spans="1:5" ht="72" x14ac:dyDescent="0.2">
      <c r="A3463" s="367" t="s">
        <v>24542</v>
      </c>
      <c r="B3463" s="368" t="s">
        <v>24543</v>
      </c>
      <c r="C3463" s="367" t="s">
        <v>23697</v>
      </c>
      <c r="D3463" s="367" t="s">
        <v>17613</v>
      </c>
      <c r="E3463" s="369">
        <v>35.69</v>
      </c>
    </row>
    <row r="3464" spans="1:5" x14ac:dyDescent="0.2">
      <c r="A3464" s="488" t="s">
        <v>24544</v>
      </c>
      <c r="B3464" s="488" t="s">
        <v>17613</v>
      </c>
      <c r="C3464" s="488" t="s">
        <v>17613</v>
      </c>
      <c r="D3464" s="488" t="s">
        <v>17613</v>
      </c>
      <c r="E3464" s="488"/>
    </row>
    <row r="3465" spans="1:5" ht="108" x14ac:dyDescent="0.2">
      <c r="A3465" s="367" t="s">
        <v>24545</v>
      </c>
      <c r="B3465" s="368" t="s">
        <v>24546</v>
      </c>
      <c r="C3465" s="367" t="s">
        <v>23697</v>
      </c>
      <c r="D3465" s="367" t="s">
        <v>17613</v>
      </c>
      <c r="E3465" s="369">
        <v>27.44</v>
      </c>
    </row>
    <row r="3466" spans="1:5" ht="72" x14ac:dyDescent="0.2">
      <c r="A3466" s="367" t="s">
        <v>24547</v>
      </c>
      <c r="B3466" s="368" t="s">
        <v>24548</v>
      </c>
      <c r="C3466" s="367" t="s">
        <v>23697</v>
      </c>
      <c r="D3466" s="367" t="s">
        <v>17613</v>
      </c>
      <c r="E3466" s="369">
        <v>25.2</v>
      </c>
    </row>
    <row r="3467" spans="1:5" ht="72" x14ac:dyDescent="0.2">
      <c r="A3467" s="367" t="s">
        <v>24549</v>
      </c>
      <c r="B3467" s="368" t="s">
        <v>24550</v>
      </c>
      <c r="C3467" s="367" t="s">
        <v>23697</v>
      </c>
      <c r="D3467" s="367" t="s">
        <v>17613</v>
      </c>
      <c r="E3467" s="369">
        <v>36.909999999999997</v>
      </c>
    </row>
    <row r="3468" spans="1:5" ht="99" x14ac:dyDescent="0.2">
      <c r="A3468" s="367" t="s">
        <v>24551</v>
      </c>
      <c r="B3468" s="368" t="s">
        <v>24552</v>
      </c>
      <c r="C3468" s="367" t="s">
        <v>23697</v>
      </c>
      <c r="D3468" s="367" t="s">
        <v>17613</v>
      </c>
      <c r="E3468" s="369">
        <v>36.909999999999997</v>
      </c>
    </row>
    <row r="3469" spans="1:5" ht="234" x14ac:dyDescent="0.2">
      <c r="A3469" s="367" t="s">
        <v>24553</v>
      </c>
      <c r="B3469" s="368" t="s">
        <v>24554</v>
      </c>
      <c r="C3469" s="367" t="s">
        <v>23697</v>
      </c>
      <c r="D3469" s="367" t="s">
        <v>17613</v>
      </c>
      <c r="E3469" s="369">
        <v>103.67</v>
      </c>
    </row>
    <row r="3470" spans="1:5" ht="234" x14ac:dyDescent="0.2">
      <c r="A3470" s="367" t="s">
        <v>24555</v>
      </c>
      <c r="B3470" s="368" t="s">
        <v>24556</v>
      </c>
      <c r="C3470" s="367" t="s">
        <v>23697</v>
      </c>
      <c r="D3470" s="367" t="s">
        <v>17613</v>
      </c>
      <c r="E3470" s="369">
        <v>161.61000000000001</v>
      </c>
    </row>
    <row r="3471" spans="1:5" ht="234" x14ac:dyDescent="0.2">
      <c r="A3471" s="367" t="s">
        <v>24557</v>
      </c>
      <c r="B3471" s="368" t="s">
        <v>24558</v>
      </c>
      <c r="C3471" s="367" t="s">
        <v>23697</v>
      </c>
      <c r="D3471" s="367" t="s">
        <v>17613</v>
      </c>
      <c r="E3471" s="369">
        <v>231.14</v>
      </c>
    </row>
    <row r="3472" spans="1:5" ht="126" x14ac:dyDescent="0.2">
      <c r="A3472" s="367" t="s">
        <v>24559</v>
      </c>
      <c r="B3472" s="368" t="s">
        <v>24560</v>
      </c>
      <c r="C3472" s="367" t="s">
        <v>23697</v>
      </c>
      <c r="D3472" s="367" t="s">
        <v>17613</v>
      </c>
      <c r="E3472" s="369">
        <v>18.489999999999998</v>
      </c>
    </row>
    <row r="3473" spans="1:5" ht="144" x14ac:dyDescent="0.2">
      <c r="A3473" s="367" t="s">
        <v>24561</v>
      </c>
      <c r="B3473" s="368" t="s">
        <v>24562</v>
      </c>
      <c r="C3473" s="367" t="s">
        <v>23697</v>
      </c>
      <c r="D3473" s="367" t="s">
        <v>17613</v>
      </c>
      <c r="E3473" s="369">
        <v>27.44</v>
      </c>
    </row>
    <row r="3474" spans="1:5" ht="81" x14ac:dyDescent="0.2">
      <c r="A3474" s="367" t="s">
        <v>24563</v>
      </c>
      <c r="B3474" s="368" t="s">
        <v>24564</v>
      </c>
      <c r="C3474" s="367" t="s">
        <v>23697</v>
      </c>
      <c r="D3474" s="367" t="s">
        <v>17613</v>
      </c>
      <c r="E3474" s="369">
        <v>30.13</v>
      </c>
    </row>
    <row r="3475" spans="1:5" ht="90" x14ac:dyDescent="0.2">
      <c r="A3475" s="367" t="s">
        <v>24565</v>
      </c>
      <c r="B3475" s="368" t="s">
        <v>24566</v>
      </c>
      <c r="C3475" s="367" t="s">
        <v>23697</v>
      </c>
      <c r="D3475" s="367" t="s">
        <v>17613</v>
      </c>
      <c r="E3475" s="369">
        <v>32.590000000000003</v>
      </c>
    </row>
    <row r="3476" spans="1:5" ht="81" x14ac:dyDescent="0.2">
      <c r="A3476" s="367" t="s">
        <v>24567</v>
      </c>
      <c r="B3476" s="368" t="s">
        <v>24568</v>
      </c>
      <c r="C3476" s="367" t="s">
        <v>23697</v>
      </c>
      <c r="D3476" s="367" t="s">
        <v>17613</v>
      </c>
      <c r="E3476" s="369">
        <v>22.57</v>
      </c>
    </row>
    <row r="3477" spans="1:5" ht="81" x14ac:dyDescent="0.2">
      <c r="A3477" s="367" t="s">
        <v>24569</v>
      </c>
      <c r="B3477" s="368" t="s">
        <v>24570</v>
      </c>
      <c r="C3477" s="367" t="s">
        <v>23697</v>
      </c>
      <c r="D3477" s="367" t="s">
        <v>17613</v>
      </c>
      <c r="E3477" s="369">
        <v>30.13</v>
      </c>
    </row>
    <row r="3478" spans="1:5" ht="126" x14ac:dyDescent="0.2">
      <c r="A3478" s="367" t="s">
        <v>24571</v>
      </c>
      <c r="B3478" s="368" t="s">
        <v>24572</v>
      </c>
      <c r="C3478" s="367" t="s">
        <v>23697</v>
      </c>
      <c r="D3478" s="367" t="s">
        <v>17613</v>
      </c>
      <c r="E3478" s="369">
        <v>17.489999999999998</v>
      </c>
    </row>
    <row r="3479" spans="1:5" ht="99" x14ac:dyDescent="0.2">
      <c r="A3479" s="367" t="s">
        <v>24573</v>
      </c>
      <c r="B3479" s="368" t="s">
        <v>24574</v>
      </c>
      <c r="C3479" s="367" t="s">
        <v>23697</v>
      </c>
      <c r="D3479" s="367" t="s">
        <v>17613</v>
      </c>
      <c r="E3479" s="369">
        <v>32.590000000000003</v>
      </c>
    </row>
    <row r="3480" spans="1:5" ht="126" x14ac:dyDescent="0.2">
      <c r="A3480" s="367" t="s">
        <v>24575</v>
      </c>
      <c r="B3480" s="368" t="s">
        <v>24576</v>
      </c>
      <c r="C3480" s="367" t="s">
        <v>23697</v>
      </c>
      <c r="D3480" s="367" t="s">
        <v>17613</v>
      </c>
      <c r="E3480" s="369">
        <v>18.489999999999998</v>
      </c>
    </row>
    <row r="3481" spans="1:5" ht="81" x14ac:dyDescent="0.2">
      <c r="A3481" s="367" t="s">
        <v>24577</v>
      </c>
      <c r="B3481" s="368" t="s">
        <v>24578</v>
      </c>
      <c r="C3481" s="367" t="s">
        <v>23697</v>
      </c>
      <c r="D3481" s="367" t="s">
        <v>17613</v>
      </c>
      <c r="E3481" s="369">
        <v>28.82</v>
      </c>
    </row>
    <row r="3482" spans="1:5" ht="126" x14ac:dyDescent="0.2">
      <c r="A3482" s="367" t="s">
        <v>24579</v>
      </c>
      <c r="B3482" s="368" t="s">
        <v>24580</v>
      </c>
      <c r="C3482" s="367" t="s">
        <v>23697</v>
      </c>
      <c r="D3482" s="367" t="s">
        <v>17613</v>
      </c>
      <c r="E3482" s="369">
        <v>18.489999999999998</v>
      </c>
    </row>
    <row r="3483" spans="1:5" ht="144" x14ac:dyDescent="0.2">
      <c r="A3483" s="367" t="s">
        <v>24581</v>
      </c>
      <c r="B3483" s="368" t="s">
        <v>24582</v>
      </c>
      <c r="C3483" s="367" t="s">
        <v>23697</v>
      </c>
      <c r="D3483" s="367" t="s">
        <v>17613</v>
      </c>
      <c r="E3483" s="369">
        <v>48.23</v>
      </c>
    </row>
    <row r="3484" spans="1:5" ht="90" x14ac:dyDescent="0.2">
      <c r="A3484" s="367" t="s">
        <v>24583</v>
      </c>
      <c r="B3484" s="368" t="s">
        <v>24584</v>
      </c>
      <c r="C3484" s="367" t="s">
        <v>23697</v>
      </c>
      <c r="D3484" s="367" t="s">
        <v>17613</v>
      </c>
      <c r="E3484" s="369">
        <v>40.42</v>
      </c>
    </row>
    <row r="3485" spans="1:5" ht="72" x14ac:dyDescent="0.2">
      <c r="A3485" s="367" t="s">
        <v>24585</v>
      </c>
      <c r="B3485" s="368" t="s">
        <v>24586</v>
      </c>
      <c r="C3485" s="367" t="s">
        <v>23697</v>
      </c>
      <c r="D3485" s="367" t="s">
        <v>17613</v>
      </c>
      <c r="E3485" s="369">
        <v>29.99</v>
      </c>
    </row>
    <row r="3486" spans="1:5" ht="81" x14ac:dyDescent="0.2">
      <c r="A3486" s="367" t="s">
        <v>24587</v>
      </c>
      <c r="B3486" s="368" t="s">
        <v>24588</v>
      </c>
      <c r="C3486" s="367" t="s">
        <v>23697</v>
      </c>
      <c r="D3486" s="367" t="s">
        <v>17613</v>
      </c>
      <c r="E3486" s="369">
        <v>47.15</v>
      </c>
    </row>
    <row r="3487" spans="1:5" ht="144" x14ac:dyDescent="0.2">
      <c r="A3487" s="367" t="s">
        <v>24589</v>
      </c>
      <c r="B3487" s="368" t="s">
        <v>24590</v>
      </c>
      <c r="C3487" s="367" t="s">
        <v>23697</v>
      </c>
      <c r="D3487" s="367" t="s">
        <v>17613</v>
      </c>
      <c r="E3487" s="369">
        <v>161.61000000000001</v>
      </c>
    </row>
    <row r="3488" spans="1:5" ht="144" x14ac:dyDescent="0.2">
      <c r="A3488" s="367" t="s">
        <v>24591</v>
      </c>
      <c r="B3488" s="368" t="s">
        <v>24592</v>
      </c>
      <c r="C3488" s="367" t="s">
        <v>23697</v>
      </c>
      <c r="D3488" s="367" t="s">
        <v>17613</v>
      </c>
      <c r="E3488" s="369">
        <v>103.67</v>
      </c>
    </row>
    <row r="3489" spans="1:5" ht="189" x14ac:dyDescent="0.2">
      <c r="A3489" s="367" t="s">
        <v>24593</v>
      </c>
      <c r="B3489" s="368" t="s">
        <v>24594</v>
      </c>
      <c r="C3489" s="367" t="s">
        <v>23697</v>
      </c>
      <c r="D3489" s="367" t="s">
        <v>17613</v>
      </c>
      <c r="E3489" s="369">
        <v>23.79</v>
      </c>
    </row>
    <row r="3490" spans="1:5" ht="72" x14ac:dyDescent="0.2">
      <c r="A3490" s="367" t="s">
        <v>24595</v>
      </c>
      <c r="B3490" s="368" t="s">
        <v>24596</v>
      </c>
      <c r="C3490" s="367" t="s">
        <v>23697</v>
      </c>
      <c r="D3490" s="367" t="s">
        <v>17613</v>
      </c>
      <c r="E3490" s="369">
        <v>35.99</v>
      </c>
    </row>
    <row r="3491" spans="1:5" ht="189" x14ac:dyDescent="0.2">
      <c r="A3491" s="367" t="s">
        <v>24597</v>
      </c>
      <c r="B3491" s="368" t="s">
        <v>24598</v>
      </c>
      <c r="C3491" s="367" t="s">
        <v>23697</v>
      </c>
      <c r="D3491" s="367" t="s">
        <v>17613</v>
      </c>
      <c r="E3491" s="369">
        <v>33.909999999999997</v>
      </c>
    </row>
    <row r="3492" spans="1:5" ht="189" x14ac:dyDescent="0.2">
      <c r="A3492" s="367" t="s">
        <v>24599</v>
      </c>
      <c r="B3492" s="368" t="s">
        <v>24600</v>
      </c>
      <c r="C3492" s="367" t="s">
        <v>23697</v>
      </c>
      <c r="D3492" s="367" t="s">
        <v>17613</v>
      </c>
      <c r="E3492" s="369">
        <v>46.28</v>
      </c>
    </row>
    <row r="3493" spans="1:5" ht="72" x14ac:dyDescent="0.2">
      <c r="A3493" s="367" t="s">
        <v>24601</v>
      </c>
      <c r="B3493" s="368" t="s">
        <v>24602</v>
      </c>
      <c r="C3493" s="367" t="s">
        <v>23697</v>
      </c>
      <c r="D3493" s="367" t="s">
        <v>17613</v>
      </c>
      <c r="E3493" s="369">
        <v>25.96</v>
      </c>
    </row>
    <row r="3494" spans="1:5" ht="171" x14ac:dyDescent="0.2">
      <c r="A3494" s="367" t="s">
        <v>24603</v>
      </c>
      <c r="B3494" s="368" t="s">
        <v>24604</v>
      </c>
      <c r="C3494" s="367" t="s">
        <v>23697</v>
      </c>
      <c r="D3494" s="367" t="s">
        <v>17613</v>
      </c>
      <c r="E3494" s="369">
        <v>38.090000000000003</v>
      </c>
    </row>
    <row r="3495" spans="1:5" ht="90" x14ac:dyDescent="0.2">
      <c r="A3495" s="367" t="s">
        <v>24605</v>
      </c>
      <c r="B3495" s="368" t="s">
        <v>24606</v>
      </c>
      <c r="C3495" s="367" t="s">
        <v>23697</v>
      </c>
      <c r="D3495" s="367" t="s">
        <v>17613</v>
      </c>
      <c r="E3495" s="369">
        <v>53.51</v>
      </c>
    </row>
    <row r="3496" spans="1:5" ht="81" x14ac:dyDescent="0.2">
      <c r="A3496" s="367" t="s">
        <v>24607</v>
      </c>
      <c r="B3496" s="368" t="s">
        <v>24608</v>
      </c>
      <c r="C3496" s="367" t="s">
        <v>23697</v>
      </c>
      <c r="D3496" s="367" t="s">
        <v>17613</v>
      </c>
      <c r="E3496" s="369">
        <v>53.51</v>
      </c>
    </row>
    <row r="3497" spans="1:5" ht="117" x14ac:dyDescent="0.2">
      <c r="A3497" s="367" t="s">
        <v>24609</v>
      </c>
      <c r="B3497" s="368" t="s">
        <v>24610</v>
      </c>
      <c r="C3497" s="367" t="s">
        <v>23697</v>
      </c>
      <c r="D3497" s="367" t="s">
        <v>17613</v>
      </c>
      <c r="E3497" s="369">
        <v>18.489999999999998</v>
      </c>
    </row>
    <row r="3498" spans="1:5" ht="72" x14ac:dyDescent="0.2">
      <c r="A3498" s="367" t="s">
        <v>24611</v>
      </c>
      <c r="B3498" s="368" t="s">
        <v>24612</v>
      </c>
      <c r="C3498" s="367" t="s">
        <v>23697</v>
      </c>
      <c r="D3498" s="367" t="s">
        <v>17613</v>
      </c>
      <c r="E3498" s="369">
        <v>41.97</v>
      </c>
    </row>
    <row r="3499" spans="1:5" ht="72" x14ac:dyDescent="0.2">
      <c r="A3499" s="367" t="s">
        <v>24613</v>
      </c>
      <c r="B3499" s="368" t="s">
        <v>24614</v>
      </c>
      <c r="C3499" s="367" t="s">
        <v>23697</v>
      </c>
      <c r="D3499" s="367" t="s">
        <v>17613</v>
      </c>
      <c r="E3499" s="369">
        <v>43.84</v>
      </c>
    </row>
    <row r="3500" spans="1:5" ht="234" x14ac:dyDescent="0.2">
      <c r="A3500" s="367" t="s">
        <v>24615</v>
      </c>
      <c r="B3500" s="368" t="s">
        <v>24616</v>
      </c>
      <c r="C3500" s="367" t="s">
        <v>23697</v>
      </c>
      <c r="D3500" s="367" t="s">
        <v>17613</v>
      </c>
      <c r="E3500" s="369">
        <v>103.67</v>
      </c>
    </row>
    <row r="3501" spans="1:5" ht="126" x14ac:dyDescent="0.2">
      <c r="A3501" s="367" t="s">
        <v>24617</v>
      </c>
      <c r="B3501" s="368" t="s">
        <v>24618</v>
      </c>
      <c r="C3501" s="367" t="s">
        <v>23697</v>
      </c>
      <c r="D3501" s="367" t="s">
        <v>17613</v>
      </c>
      <c r="E3501" s="369">
        <v>126.11</v>
      </c>
    </row>
    <row r="3502" spans="1:5" ht="99" x14ac:dyDescent="0.2">
      <c r="A3502" s="367" t="s">
        <v>24619</v>
      </c>
      <c r="B3502" s="368" t="s">
        <v>24620</v>
      </c>
      <c r="C3502" s="367" t="s">
        <v>23697</v>
      </c>
      <c r="D3502" s="367" t="s">
        <v>17613</v>
      </c>
      <c r="E3502" s="369">
        <v>281.10000000000002</v>
      </c>
    </row>
    <row r="3503" spans="1:5" ht="234" x14ac:dyDescent="0.2">
      <c r="A3503" s="367" t="s">
        <v>24621</v>
      </c>
      <c r="B3503" s="368" t="s">
        <v>24622</v>
      </c>
      <c r="C3503" s="367" t="s">
        <v>23697</v>
      </c>
      <c r="D3503" s="367" t="s">
        <v>17613</v>
      </c>
      <c r="E3503" s="369">
        <v>161.61000000000001</v>
      </c>
    </row>
    <row r="3504" spans="1:5" ht="234" x14ac:dyDescent="0.2">
      <c r="A3504" s="367" t="s">
        <v>24623</v>
      </c>
      <c r="B3504" s="368" t="s">
        <v>24624</v>
      </c>
      <c r="C3504" s="367" t="s">
        <v>23697</v>
      </c>
      <c r="D3504" s="367" t="s">
        <v>17613</v>
      </c>
      <c r="E3504" s="369">
        <v>231.14</v>
      </c>
    </row>
    <row r="3505" spans="1:5" ht="108" x14ac:dyDescent="0.2">
      <c r="A3505" s="367" t="s">
        <v>24625</v>
      </c>
      <c r="B3505" s="368" t="s">
        <v>24626</v>
      </c>
      <c r="C3505" s="367" t="s">
        <v>23697</v>
      </c>
      <c r="D3505" s="367" t="s">
        <v>17613</v>
      </c>
      <c r="E3505" s="369">
        <v>196.39</v>
      </c>
    </row>
    <row r="3506" spans="1:5" ht="171" x14ac:dyDescent="0.2">
      <c r="A3506" s="367" t="s">
        <v>24627</v>
      </c>
      <c r="B3506" s="368" t="s">
        <v>24628</v>
      </c>
      <c r="C3506" s="367" t="s">
        <v>23697</v>
      </c>
      <c r="D3506" s="367" t="s">
        <v>17613</v>
      </c>
      <c r="E3506" s="369">
        <v>161.55000000000001</v>
      </c>
    </row>
    <row r="3507" spans="1:5" ht="90" x14ac:dyDescent="0.2">
      <c r="A3507" s="367" t="s">
        <v>24629</v>
      </c>
      <c r="B3507" s="368" t="s">
        <v>24630</v>
      </c>
      <c r="C3507" s="367" t="s">
        <v>23697</v>
      </c>
      <c r="D3507" s="367" t="s">
        <v>17613</v>
      </c>
      <c r="E3507" s="369">
        <v>126.11</v>
      </c>
    </row>
    <row r="3508" spans="1:5" ht="72" x14ac:dyDescent="0.2">
      <c r="A3508" s="367" t="s">
        <v>24631</v>
      </c>
      <c r="B3508" s="368" t="s">
        <v>24632</v>
      </c>
      <c r="C3508" s="367" t="s">
        <v>23697</v>
      </c>
      <c r="D3508" s="367" t="s">
        <v>17613</v>
      </c>
      <c r="E3508" s="369">
        <v>35.69</v>
      </c>
    </row>
    <row r="3509" spans="1:5" ht="18" x14ac:dyDescent="0.2">
      <c r="A3509" s="367" t="s">
        <v>24633</v>
      </c>
      <c r="B3509" s="368" t="s">
        <v>24634</v>
      </c>
      <c r="C3509" s="367" t="s">
        <v>23697</v>
      </c>
      <c r="D3509" s="367" t="s">
        <v>17613</v>
      </c>
      <c r="E3509" s="369">
        <v>8.43</v>
      </c>
    </row>
    <row r="3510" spans="1:5" ht="72" x14ac:dyDescent="0.2">
      <c r="A3510" s="367" t="s">
        <v>24635</v>
      </c>
      <c r="B3510" s="368" t="s">
        <v>24636</v>
      </c>
      <c r="C3510" s="367" t="s">
        <v>23697</v>
      </c>
      <c r="D3510" s="367" t="s">
        <v>17613</v>
      </c>
      <c r="E3510" s="369">
        <v>126.11</v>
      </c>
    </row>
    <row r="3511" spans="1:5" ht="234" x14ac:dyDescent="0.2">
      <c r="A3511" s="367" t="s">
        <v>24637</v>
      </c>
      <c r="B3511" s="368" t="s">
        <v>24638</v>
      </c>
      <c r="C3511" s="367" t="s">
        <v>23697</v>
      </c>
      <c r="D3511" s="367" t="s">
        <v>17613</v>
      </c>
      <c r="E3511" s="369">
        <v>103.67</v>
      </c>
    </row>
    <row r="3512" spans="1:5" ht="234" x14ac:dyDescent="0.2">
      <c r="A3512" s="367" t="s">
        <v>24639</v>
      </c>
      <c r="B3512" s="368" t="s">
        <v>24640</v>
      </c>
      <c r="C3512" s="367" t="s">
        <v>23697</v>
      </c>
      <c r="D3512" s="367" t="s">
        <v>17613</v>
      </c>
      <c r="E3512" s="369">
        <v>161.61000000000001</v>
      </c>
    </row>
    <row r="3513" spans="1:5" ht="234" x14ac:dyDescent="0.2">
      <c r="A3513" s="367" t="s">
        <v>24641</v>
      </c>
      <c r="B3513" s="368" t="s">
        <v>24642</v>
      </c>
      <c r="C3513" s="367" t="s">
        <v>23697</v>
      </c>
      <c r="D3513" s="367" t="s">
        <v>17613</v>
      </c>
      <c r="E3513" s="369">
        <v>231.14</v>
      </c>
    </row>
    <row r="3514" spans="1:5" ht="117" x14ac:dyDescent="0.2">
      <c r="A3514" s="367" t="s">
        <v>24643</v>
      </c>
      <c r="B3514" s="368" t="s">
        <v>24644</v>
      </c>
      <c r="C3514" s="367" t="s">
        <v>23697</v>
      </c>
      <c r="D3514" s="367" t="s">
        <v>17613</v>
      </c>
      <c r="E3514" s="369">
        <v>18.489999999999998</v>
      </c>
    </row>
    <row r="3515" spans="1:5" ht="81" x14ac:dyDescent="0.2">
      <c r="A3515" s="367" t="s">
        <v>24645</v>
      </c>
      <c r="B3515" s="368" t="s">
        <v>24646</v>
      </c>
      <c r="C3515" s="367" t="s">
        <v>23697</v>
      </c>
      <c r="D3515" s="367" t="s">
        <v>17613</v>
      </c>
      <c r="E3515" s="369">
        <v>49.16</v>
      </c>
    </row>
    <row r="3516" spans="1:5" ht="81" x14ac:dyDescent="0.2">
      <c r="A3516" s="367" t="s">
        <v>24647</v>
      </c>
      <c r="B3516" s="368" t="s">
        <v>24648</v>
      </c>
      <c r="C3516" s="367" t="s">
        <v>23697</v>
      </c>
      <c r="D3516" s="367" t="s">
        <v>17613</v>
      </c>
      <c r="E3516" s="369">
        <v>41.97</v>
      </c>
    </row>
    <row r="3517" spans="1:5" ht="81" x14ac:dyDescent="0.2">
      <c r="A3517" s="367" t="s">
        <v>24649</v>
      </c>
      <c r="B3517" s="368" t="s">
        <v>24650</v>
      </c>
      <c r="C3517" s="367" t="s">
        <v>23697</v>
      </c>
      <c r="D3517" s="367" t="s">
        <v>17613</v>
      </c>
      <c r="E3517" s="369">
        <v>126.11</v>
      </c>
    </row>
    <row r="3518" spans="1:5" ht="117" x14ac:dyDescent="0.2">
      <c r="A3518" s="367" t="s">
        <v>24651</v>
      </c>
      <c r="B3518" s="368" t="s">
        <v>24652</v>
      </c>
      <c r="C3518" s="367" t="s">
        <v>23697</v>
      </c>
      <c r="D3518" s="367" t="s">
        <v>17613</v>
      </c>
      <c r="E3518" s="369">
        <v>80.67</v>
      </c>
    </row>
    <row r="3519" spans="1:5" ht="126" x14ac:dyDescent="0.2">
      <c r="A3519" s="367" t="s">
        <v>24653</v>
      </c>
      <c r="B3519" s="368" t="s">
        <v>24654</v>
      </c>
      <c r="C3519" s="367" t="s">
        <v>23697</v>
      </c>
      <c r="D3519" s="367" t="s">
        <v>17613</v>
      </c>
      <c r="E3519" s="369">
        <v>64.95</v>
      </c>
    </row>
    <row r="3520" spans="1:5" ht="90" x14ac:dyDescent="0.2">
      <c r="A3520" s="367" t="s">
        <v>24655</v>
      </c>
      <c r="B3520" s="368" t="s">
        <v>24656</v>
      </c>
      <c r="C3520" s="367" t="s">
        <v>23697</v>
      </c>
      <c r="D3520" s="367" t="s">
        <v>17613</v>
      </c>
      <c r="E3520" s="369">
        <v>26.36</v>
      </c>
    </row>
    <row r="3521" spans="1:5" ht="90" x14ac:dyDescent="0.2">
      <c r="A3521" s="367" t="s">
        <v>24657</v>
      </c>
      <c r="B3521" s="368" t="s">
        <v>24658</v>
      </c>
      <c r="C3521" s="367" t="s">
        <v>23697</v>
      </c>
      <c r="D3521" s="367" t="s">
        <v>17613</v>
      </c>
      <c r="E3521" s="369">
        <v>22.33</v>
      </c>
    </row>
    <row r="3522" spans="1:5" ht="99" x14ac:dyDescent="0.2">
      <c r="A3522" s="367" t="s">
        <v>24659</v>
      </c>
      <c r="B3522" s="368" t="s">
        <v>24660</v>
      </c>
      <c r="C3522" s="367" t="s">
        <v>23697</v>
      </c>
      <c r="D3522" s="367" t="s">
        <v>17613</v>
      </c>
      <c r="E3522" s="369">
        <v>30.04</v>
      </c>
    </row>
    <row r="3523" spans="1:5" ht="72" x14ac:dyDescent="0.2">
      <c r="A3523" s="367" t="s">
        <v>24661</v>
      </c>
      <c r="B3523" s="368" t="s">
        <v>24662</v>
      </c>
      <c r="C3523" s="367" t="s">
        <v>23697</v>
      </c>
      <c r="D3523" s="367" t="s">
        <v>17613</v>
      </c>
      <c r="E3523" s="369">
        <v>34.75</v>
      </c>
    </row>
    <row r="3524" spans="1:5" ht="117" x14ac:dyDescent="0.2">
      <c r="A3524" s="367" t="s">
        <v>24663</v>
      </c>
      <c r="B3524" s="368" t="s">
        <v>24664</v>
      </c>
      <c r="C3524" s="367" t="s">
        <v>23697</v>
      </c>
      <c r="D3524" s="367" t="s">
        <v>17613</v>
      </c>
      <c r="E3524" s="369">
        <v>16.059999999999999</v>
      </c>
    </row>
    <row r="3525" spans="1:5" ht="99" x14ac:dyDescent="0.2">
      <c r="A3525" s="367" t="s">
        <v>24665</v>
      </c>
      <c r="B3525" s="368" t="s">
        <v>24666</v>
      </c>
      <c r="C3525" s="367" t="s">
        <v>23697</v>
      </c>
      <c r="D3525" s="367" t="s">
        <v>17613</v>
      </c>
      <c r="E3525" s="369">
        <v>25.68</v>
      </c>
    </row>
    <row r="3526" spans="1:5" ht="81" x14ac:dyDescent="0.2">
      <c r="A3526" s="367" t="s">
        <v>24667</v>
      </c>
      <c r="B3526" s="368" t="s">
        <v>24668</v>
      </c>
      <c r="C3526" s="367" t="s">
        <v>23697</v>
      </c>
      <c r="D3526" s="367" t="s">
        <v>17613</v>
      </c>
      <c r="E3526" s="369">
        <v>35.5</v>
      </c>
    </row>
    <row r="3527" spans="1:5" ht="189" x14ac:dyDescent="0.2">
      <c r="A3527" s="367" t="s">
        <v>24669</v>
      </c>
      <c r="B3527" s="368" t="s">
        <v>24670</v>
      </c>
      <c r="C3527" s="367" t="s">
        <v>23697</v>
      </c>
      <c r="D3527" s="367" t="s">
        <v>17613</v>
      </c>
      <c r="E3527" s="369">
        <v>27.9</v>
      </c>
    </row>
    <row r="3528" spans="1:5" ht="189" x14ac:dyDescent="0.2">
      <c r="A3528" s="367" t="s">
        <v>24671</v>
      </c>
      <c r="B3528" s="368" t="s">
        <v>24672</v>
      </c>
      <c r="C3528" s="367" t="s">
        <v>23697</v>
      </c>
      <c r="D3528" s="367" t="s">
        <v>17613</v>
      </c>
      <c r="E3528" s="369">
        <v>40.56</v>
      </c>
    </row>
    <row r="3529" spans="1:5" ht="189" x14ac:dyDescent="0.2">
      <c r="A3529" s="367" t="s">
        <v>24673</v>
      </c>
      <c r="B3529" s="368" t="s">
        <v>24674</v>
      </c>
      <c r="C3529" s="367" t="s">
        <v>23697</v>
      </c>
      <c r="D3529" s="367" t="s">
        <v>17613</v>
      </c>
      <c r="E3529" s="369">
        <v>55.79</v>
      </c>
    </row>
    <row r="3530" spans="1:5" ht="72" x14ac:dyDescent="0.2">
      <c r="A3530" s="367" t="s">
        <v>24675</v>
      </c>
      <c r="B3530" s="368" t="s">
        <v>24676</v>
      </c>
      <c r="C3530" s="367" t="s">
        <v>23697</v>
      </c>
      <c r="D3530" s="367" t="s">
        <v>17613</v>
      </c>
      <c r="E3530" s="369">
        <v>35.69</v>
      </c>
    </row>
    <row r="3531" spans="1:5" ht="198" x14ac:dyDescent="0.2">
      <c r="A3531" s="367" t="s">
        <v>24677</v>
      </c>
      <c r="B3531" s="368" t="s">
        <v>24678</v>
      </c>
      <c r="C3531" s="367" t="s">
        <v>23697</v>
      </c>
      <c r="D3531" s="367" t="s">
        <v>17613</v>
      </c>
      <c r="E3531" s="369">
        <v>34.99</v>
      </c>
    </row>
    <row r="3532" spans="1:5" ht="189" x14ac:dyDescent="0.2">
      <c r="A3532" s="367" t="s">
        <v>24679</v>
      </c>
      <c r="B3532" s="368" t="s">
        <v>24680</v>
      </c>
      <c r="C3532" s="367" t="s">
        <v>23697</v>
      </c>
      <c r="D3532" s="367" t="s">
        <v>17613</v>
      </c>
      <c r="E3532" s="369">
        <v>29.38</v>
      </c>
    </row>
    <row r="3533" spans="1:5" ht="81" x14ac:dyDescent="0.2">
      <c r="A3533" s="367" t="s">
        <v>24681</v>
      </c>
      <c r="B3533" s="368" t="s">
        <v>24682</v>
      </c>
      <c r="C3533" s="367" t="s">
        <v>23697</v>
      </c>
      <c r="D3533" s="367" t="s">
        <v>17613</v>
      </c>
      <c r="E3533" s="369">
        <v>56.77</v>
      </c>
    </row>
    <row r="3534" spans="1:5" ht="90" x14ac:dyDescent="0.2">
      <c r="A3534" s="367" t="s">
        <v>24683</v>
      </c>
      <c r="B3534" s="368" t="s">
        <v>24684</v>
      </c>
      <c r="C3534" s="367" t="s">
        <v>23697</v>
      </c>
      <c r="D3534" s="367" t="s">
        <v>17613</v>
      </c>
      <c r="E3534" s="369">
        <v>36.130000000000003</v>
      </c>
    </row>
    <row r="3535" spans="1:5" ht="117" x14ac:dyDescent="0.2">
      <c r="A3535" s="367" t="s">
        <v>24685</v>
      </c>
      <c r="B3535" s="368" t="s">
        <v>24686</v>
      </c>
      <c r="C3535" s="367" t="s">
        <v>23697</v>
      </c>
      <c r="D3535" s="367" t="s">
        <v>17613</v>
      </c>
      <c r="E3535" s="369">
        <v>41.97</v>
      </c>
    </row>
    <row r="3536" spans="1:5" ht="90" x14ac:dyDescent="0.2">
      <c r="A3536" s="367" t="s">
        <v>24687</v>
      </c>
      <c r="B3536" s="368" t="s">
        <v>24688</v>
      </c>
      <c r="C3536" s="367" t="s">
        <v>23697</v>
      </c>
      <c r="D3536" s="367" t="s">
        <v>17613</v>
      </c>
      <c r="E3536" s="369">
        <v>34.24</v>
      </c>
    </row>
    <row r="3537" spans="1:5" ht="189" x14ac:dyDescent="0.2">
      <c r="A3537" s="367" t="s">
        <v>24689</v>
      </c>
      <c r="B3537" s="368" t="s">
        <v>24690</v>
      </c>
      <c r="C3537" s="367" t="s">
        <v>23697</v>
      </c>
      <c r="D3537" s="367" t="s">
        <v>17613</v>
      </c>
      <c r="E3537" s="369">
        <v>27.9</v>
      </c>
    </row>
    <row r="3538" spans="1:5" ht="189" x14ac:dyDescent="0.2">
      <c r="A3538" s="367" t="s">
        <v>24691</v>
      </c>
      <c r="B3538" s="368" t="s">
        <v>24692</v>
      </c>
      <c r="C3538" s="367" t="s">
        <v>23697</v>
      </c>
      <c r="D3538" s="367" t="s">
        <v>17613</v>
      </c>
      <c r="E3538" s="369">
        <v>55.79</v>
      </c>
    </row>
    <row r="3539" spans="1:5" ht="117" x14ac:dyDescent="0.2">
      <c r="A3539" s="367" t="s">
        <v>24693</v>
      </c>
      <c r="B3539" s="368" t="s">
        <v>24694</v>
      </c>
      <c r="C3539" s="367" t="s">
        <v>23697</v>
      </c>
      <c r="D3539" s="367" t="s">
        <v>17613</v>
      </c>
      <c r="E3539" s="369">
        <v>49.16</v>
      </c>
    </row>
    <row r="3540" spans="1:5" ht="90" x14ac:dyDescent="0.2">
      <c r="A3540" s="367" t="s">
        <v>24695</v>
      </c>
      <c r="B3540" s="368" t="s">
        <v>24696</v>
      </c>
      <c r="C3540" s="367" t="s">
        <v>23697</v>
      </c>
      <c r="D3540" s="367" t="s">
        <v>17613</v>
      </c>
      <c r="E3540" s="369">
        <v>41.97</v>
      </c>
    </row>
    <row r="3541" spans="1:5" ht="117" x14ac:dyDescent="0.2">
      <c r="A3541" s="367" t="s">
        <v>24697</v>
      </c>
      <c r="B3541" s="368" t="s">
        <v>24698</v>
      </c>
      <c r="C3541" s="367" t="s">
        <v>23697</v>
      </c>
      <c r="D3541" s="367" t="s">
        <v>17613</v>
      </c>
      <c r="E3541" s="369">
        <v>25.06</v>
      </c>
    </row>
    <row r="3542" spans="1:5" ht="63" x14ac:dyDescent="0.2">
      <c r="A3542" s="367" t="s">
        <v>24699</v>
      </c>
      <c r="B3542" s="368" t="s">
        <v>24700</v>
      </c>
      <c r="C3542" s="367" t="s">
        <v>23697</v>
      </c>
      <c r="D3542" s="367" t="s">
        <v>17613</v>
      </c>
      <c r="E3542" s="369">
        <v>26.19</v>
      </c>
    </row>
    <row r="3543" spans="1:5" x14ac:dyDescent="0.2">
      <c r="A3543" s="488" t="s">
        <v>24701</v>
      </c>
      <c r="B3543" s="488" t="s">
        <v>17613</v>
      </c>
      <c r="C3543" s="488" t="s">
        <v>17613</v>
      </c>
      <c r="D3543" s="488" t="s">
        <v>17613</v>
      </c>
      <c r="E3543" s="488"/>
    </row>
    <row r="3544" spans="1:5" ht="117" x14ac:dyDescent="0.2">
      <c r="A3544" s="367" t="s">
        <v>24702</v>
      </c>
      <c r="B3544" s="368" t="s">
        <v>24703</v>
      </c>
      <c r="C3544" s="367" t="s">
        <v>22</v>
      </c>
      <c r="D3544" s="367" t="s">
        <v>17613</v>
      </c>
      <c r="E3544" s="369">
        <v>3</v>
      </c>
    </row>
    <row r="3545" spans="1:5" ht="99" x14ac:dyDescent="0.2">
      <c r="A3545" s="367" t="s">
        <v>24704</v>
      </c>
      <c r="B3545" s="368" t="s">
        <v>24705</v>
      </c>
      <c r="C3545" s="367" t="s">
        <v>22</v>
      </c>
      <c r="D3545" s="367" t="s">
        <v>17613</v>
      </c>
      <c r="E3545" s="369">
        <v>5</v>
      </c>
    </row>
    <row r="3546" spans="1:5" ht="81" x14ac:dyDescent="0.2">
      <c r="A3546" s="367" t="s">
        <v>24706</v>
      </c>
      <c r="B3546" s="368" t="s">
        <v>24707</v>
      </c>
      <c r="C3546" s="367" t="s">
        <v>23697</v>
      </c>
      <c r="D3546" s="367" t="s">
        <v>17613</v>
      </c>
      <c r="E3546" s="369">
        <v>20.52</v>
      </c>
    </row>
    <row r="3547" spans="1:5" ht="45" x14ac:dyDescent="0.2">
      <c r="A3547" s="367" t="s">
        <v>24708</v>
      </c>
      <c r="B3547" s="368" t="s">
        <v>24709</v>
      </c>
      <c r="C3547" s="367" t="s">
        <v>17713</v>
      </c>
      <c r="D3547" s="367" t="s">
        <v>17613</v>
      </c>
      <c r="E3547" s="369">
        <v>107.7</v>
      </c>
    </row>
    <row r="3548" spans="1:5" ht="45" x14ac:dyDescent="0.2">
      <c r="A3548" s="367" t="s">
        <v>24710</v>
      </c>
      <c r="B3548" s="368" t="s">
        <v>24711</v>
      </c>
      <c r="C3548" s="367" t="s">
        <v>17713</v>
      </c>
      <c r="D3548" s="367" t="s">
        <v>17613</v>
      </c>
      <c r="E3548" s="369">
        <v>107.7</v>
      </c>
    </row>
    <row r="3549" spans="1:5" ht="45" x14ac:dyDescent="0.2">
      <c r="A3549" s="367" t="s">
        <v>24712</v>
      </c>
      <c r="B3549" s="368" t="s">
        <v>24713</v>
      </c>
      <c r="C3549" s="367" t="s">
        <v>17713</v>
      </c>
      <c r="D3549" s="367" t="s">
        <v>17613</v>
      </c>
      <c r="E3549" s="369">
        <v>148.63</v>
      </c>
    </row>
    <row r="3550" spans="1:5" ht="45" x14ac:dyDescent="0.2">
      <c r="A3550" s="367" t="s">
        <v>24714</v>
      </c>
      <c r="B3550" s="368" t="s">
        <v>24715</v>
      </c>
      <c r="C3550" s="367" t="s">
        <v>17713</v>
      </c>
      <c r="D3550" s="367" t="s">
        <v>17613</v>
      </c>
      <c r="E3550" s="369">
        <v>148.63</v>
      </c>
    </row>
    <row r="3551" spans="1:5" ht="45" x14ac:dyDescent="0.2">
      <c r="A3551" s="367" t="s">
        <v>24716</v>
      </c>
      <c r="B3551" s="368" t="s">
        <v>24717</v>
      </c>
      <c r="C3551" s="367" t="s">
        <v>17713</v>
      </c>
      <c r="D3551" s="367" t="s">
        <v>17613</v>
      </c>
      <c r="E3551" s="369">
        <v>130.5</v>
      </c>
    </row>
    <row r="3552" spans="1:5" ht="45" x14ac:dyDescent="0.2">
      <c r="A3552" s="367" t="s">
        <v>24718</v>
      </c>
      <c r="B3552" s="368" t="s">
        <v>24719</v>
      </c>
      <c r="C3552" s="367" t="s">
        <v>17713</v>
      </c>
      <c r="D3552" s="367" t="s">
        <v>17613</v>
      </c>
      <c r="E3552" s="369">
        <v>130.5</v>
      </c>
    </row>
    <row r="3553" spans="1:5" ht="45" x14ac:dyDescent="0.2">
      <c r="A3553" s="367" t="s">
        <v>24720</v>
      </c>
      <c r="B3553" s="368" t="s">
        <v>24721</v>
      </c>
      <c r="C3553" s="367" t="s">
        <v>17713</v>
      </c>
      <c r="D3553" s="367" t="s">
        <v>17613</v>
      </c>
      <c r="E3553" s="369">
        <v>131.94999999999999</v>
      </c>
    </row>
    <row r="3554" spans="1:5" ht="45" x14ac:dyDescent="0.2">
      <c r="A3554" s="367" t="s">
        <v>24722</v>
      </c>
      <c r="B3554" s="368" t="s">
        <v>24723</v>
      </c>
      <c r="C3554" s="367" t="s">
        <v>17713</v>
      </c>
      <c r="D3554" s="367" t="s">
        <v>17613</v>
      </c>
      <c r="E3554" s="369">
        <v>131.94999999999999</v>
      </c>
    </row>
    <row r="3555" spans="1:5" ht="45" x14ac:dyDescent="0.2">
      <c r="A3555" s="367" t="s">
        <v>24724</v>
      </c>
      <c r="B3555" s="368" t="s">
        <v>24725</v>
      </c>
      <c r="C3555" s="367" t="s">
        <v>1789</v>
      </c>
      <c r="D3555" s="367" t="s">
        <v>17613</v>
      </c>
      <c r="E3555" s="369">
        <v>1.25</v>
      </c>
    </row>
    <row r="3556" spans="1:5" ht="54" x14ac:dyDescent="0.2">
      <c r="A3556" s="367" t="s">
        <v>24726</v>
      </c>
      <c r="B3556" s="368" t="s">
        <v>24727</v>
      </c>
      <c r="C3556" s="367" t="s">
        <v>1789</v>
      </c>
      <c r="D3556" s="367" t="s">
        <v>17613</v>
      </c>
      <c r="E3556" s="369">
        <v>4.5</v>
      </c>
    </row>
    <row r="3557" spans="1:5" ht="54" x14ac:dyDescent="0.2">
      <c r="A3557" s="367" t="s">
        <v>24728</v>
      </c>
      <c r="B3557" s="368" t="s">
        <v>24729</v>
      </c>
      <c r="C3557" s="367" t="s">
        <v>1789</v>
      </c>
      <c r="D3557" s="367" t="s">
        <v>17613</v>
      </c>
      <c r="E3557" s="369">
        <v>0.54</v>
      </c>
    </row>
    <row r="3558" spans="1:5" ht="54" x14ac:dyDescent="0.2">
      <c r="A3558" s="367" t="s">
        <v>24730</v>
      </c>
      <c r="B3558" s="368" t="s">
        <v>24731</v>
      </c>
      <c r="C3558" s="367" t="s">
        <v>1789</v>
      </c>
      <c r="D3558" s="367" t="s">
        <v>17613</v>
      </c>
      <c r="E3558" s="369">
        <v>2.31</v>
      </c>
    </row>
    <row r="3559" spans="1:5" ht="63" x14ac:dyDescent="0.2">
      <c r="A3559" s="367" t="s">
        <v>24732</v>
      </c>
      <c r="B3559" s="368" t="s">
        <v>24733</v>
      </c>
      <c r="C3559" s="367" t="s">
        <v>1789</v>
      </c>
      <c r="D3559" s="367" t="s">
        <v>17613</v>
      </c>
      <c r="E3559" s="369">
        <v>8.8699999999999992</v>
      </c>
    </row>
    <row r="3560" spans="1:5" ht="72" x14ac:dyDescent="0.2">
      <c r="A3560" s="367" t="s">
        <v>24734</v>
      </c>
      <c r="B3560" s="368" t="s">
        <v>24735</v>
      </c>
      <c r="C3560" s="367" t="s">
        <v>1789</v>
      </c>
      <c r="D3560" s="367" t="s">
        <v>17613</v>
      </c>
      <c r="E3560" s="369">
        <v>5</v>
      </c>
    </row>
    <row r="3561" spans="1:5" ht="45" x14ac:dyDescent="0.2">
      <c r="A3561" s="367" t="s">
        <v>24736</v>
      </c>
      <c r="B3561" s="368" t="s">
        <v>24737</v>
      </c>
      <c r="C3561" s="367" t="s">
        <v>17713</v>
      </c>
      <c r="D3561" s="367" t="s">
        <v>17613</v>
      </c>
      <c r="E3561" s="369">
        <v>136.5</v>
      </c>
    </row>
    <row r="3562" spans="1:5" ht="45" x14ac:dyDescent="0.2">
      <c r="A3562" s="367" t="s">
        <v>24738</v>
      </c>
      <c r="B3562" s="368" t="s">
        <v>24739</v>
      </c>
      <c r="C3562" s="367" t="s">
        <v>17713</v>
      </c>
      <c r="D3562" s="367" t="s">
        <v>17613</v>
      </c>
      <c r="E3562" s="369">
        <v>110</v>
      </c>
    </row>
    <row r="3563" spans="1:5" ht="54" x14ac:dyDescent="0.2">
      <c r="A3563" s="367" t="s">
        <v>24740</v>
      </c>
      <c r="B3563" s="368" t="s">
        <v>24741</v>
      </c>
      <c r="C3563" s="367" t="s">
        <v>17713</v>
      </c>
      <c r="D3563" s="367" t="s">
        <v>17613</v>
      </c>
      <c r="E3563" s="369">
        <v>99.9</v>
      </c>
    </row>
    <row r="3564" spans="1:5" ht="63" x14ac:dyDescent="0.2">
      <c r="A3564" s="367" t="s">
        <v>24742</v>
      </c>
      <c r="B3564" s="368" t="s">
        <v>24743</v>
      </c>
      <c r="C3564" s="367" t="s">
        <v>1789</v>
      </c>
      <c r="D3564" s="367" t="s">
        <v>17613</v>
      </c>
      <c r="E3564" s="369">
        <v>5.01</v>
      </c>
    </row>
    <row r="3565" spans="1:5" ht="63" x14ac:dyDescent="0.2">
      <c r="A3565" s="367" t="s">
        <v>24744</v>
      </c>
      <c r="B3565" s="368" t="s">
        <v>24745</v>
      </c>
      <c r="C3565" s="367" t="s">
        <v>1789</v>
      </c>
      <c r="D3565" s="367" t="s">
        <v>17613</v>
      </c>
      <c r="E3565" s="369">
        <v>5.64</v>
      </c>
    </row>
    <row r="3566" spans="1:5" ht="162" x14ac:dyDescent="0.2">
      <c r="A3566" s="367" t="s">
        <v>24746</v>
      </c>
      <c r="B3566" s="368" t="s">
        <v>24747</v>
      </c>
      <c r="C3566" s="367" t="s">
        <v>23697</v>
      </c>
      <c r="D3566" s="367" t="s">
        <v>17613</v>
      </c>
      <c r="E3566" s="369">
        <v>97.79</v>
      </c>
    </row>
    <row r="3567" spans="1:5" x14ac:dyDescent="0.2">
      <c r="A3567" s="488" t="s">
        <v>24748</v>
      </c>
      <c r="B3567" s="488" t="s">
        <v>17613</v>
      </c>
      <c r="C3567" s="488" t="s">
        <v>17613</v>
      </c>
      <c r="D3567" s="488" t="s">
        <v>17613</v>
      </c>
      <c r="E3567" s="488"/>
    </row>
    <row r="3568" spans="1:5" ht="171" x14ac:dyDescent="0.2">
      <c r="A3568" s="367" t="s">
        <v>24749</v>
      </c>
      <c r="B3568" s="368" t="s">
        <v>24750</v>
      </c>
      <c r="C3568" s="367" t="s">
        <v>1789</v>
      </c>
      <c r="D3568" s="367" t="s">
        <v>24751</v>
      </c>
      <c r="E3568" s="369">
        <v>7.77</v>
      </c>
    </row>
    <row r="3569" spans="1:5" ht="108" x14ac:dyDescent="0.2">
      <c r="A3569" s="367" t="s">
        <v>24752</v>
      </c>
      <c r="B3569" s="368" t="s">
        <v>24753</v>
      </c>
      <c r="C3569" s="367" t="s">
        <v>1789</v>
      </c>
      <c r="D3569" s="367" t="s">
        <v>24754</v>
      </c>
      <c r="E3569" s="369">
        <v>5.92</v>
      </c>
    </row>
    <row r="3570" spans="1:5" ht="171" x14ac:dyDescent="0.2">
      <c r="A3570" s="367" t="s">
        <v>24755</v>
      </c>
      <c r="B3570" s="368" t="s">
        <v>24756</v>
      </c>
      <c r="C3570" s="367" t="s">
        <v>1789</v>
      </c>
      <c r="D3570" s="367" t="s">
        <v>24757</v>
      </c>
      <c r="E3570" s="369">
        <v>6.72</v>
      </c>
    </row>
    <row r="3571" spans="1:5" ht="99" x14ac:dyDescent="0.2">
      <c r="A3571" s="367" t="s">
        <v>24758</v>
      </c>
      <c r="B3571" s="368" t="s">
        <v>24759</v>
      </c>
      <c r="C3571" s="367" t="s">
        <v>1789</v>
      </c>
      <c r="D3571" s="367" t="s">
        <v>24760</v>
      </c>
      <c r="E3571" s="369">
        <v>7.1</v>
      </c>
    </row>
    <row r="3572" spans="1:5" ht="180" x14ac:dyDescent="0.2">
      <c r="A3572" s="367" t="s">
        <v>24761</v>
      </c>
      <c r="B3572" s="368" t="s">
        <v>24762</v>
      </c>
      <c r="C3572" s="367" t="s">
        <v>1789</v>
      </c>
      <c r="D3572" s="367" t="s">
        <v>24763</v>
      </c>
      <c r="E3572" s="369">
        <v>7.04</v>
      </c>
    </row>
    <row r="3573" spans="1:5" ht="171" x14ac:dyDescent="0.2">
      <c r="A3573" s="367" t="s">
        <v>24764</v>
      </c>
      <c r="B3573" s="368" t="s">
        <v>24765</v>
      </c>
      <c r="C3573" s="367" t="s">
        <v>1789</v>
      </c>
      <c r="D3573" s="367" t="s">
        <v>24766</v>
      </c>
      <c r="E3573" s="369">
        <v>6.72</v>
      </c>
    </row>
    <row r="3574" spans="1:5" ht="108" x14ac:dyDescent="0.2">
      <c r="A3574" s="367" t="s">
        <v>24767</v>
      </c>
      <c r="B3574" s="368" t="s">
        <v>24768</v>
      </c>
      <c r="C3574" s="367" t="s">
        <v>1789</v>
      </c>
      <c r="D3574" s="367" t="s">
        <v>24769</v>
      </c>
      <c r="E3574" s="369">
        <v>7.1</v>
      </c>
    </row>
    <row r="3575" spans="1:5" ht="108" x14ac:dyDescent="0.2">
      <c r="A3575" s="367" t="s">
        <v>24770</v>
      </c>
      <c r="B3575" s="368" t="s">
        <v>24771</v>
      </c>
      <c r="C3575" s="367" t="s">
        <v>1789</v>
      </c>
      <c r="D3575" s="367" t="s">
        <v>24772</v>
      </c>
      <c r="E3575" s="369">
        <v>7.1</v>
      </c>
    </row>
    <row r="3576" spans="1:5" ht="108" x14ac:dyDescent="0.2">
      <c r="A3576" s="367" t="s">
        <v>24773</v>
      </c>
      <c r="B3576" s="368" t="s">
        <v>24774</v>
      </c>
      <c r="C3576" s="367" t="s">
        <v>1789</v>
      </c>
      <c r="D3576" s="367" t="s">
        <v>24775</v>
      </c>
      <c r="E3576" s="369">
        <v>6.22</v>
      </c>
    </row>
    <row r="3577" spans="1:5" ht="171" x14ac:dyDescent="0.2">
      <c r="A3577" s="367" t="s">
        <v>24776</v>
      </c>
      <c r="B3577" s="368" t="s">
        <v>24777</v>
      </c>
      <c r="C3577" s="367" t="s">
        <v>1789</v>
      </c>
      <c r="D3577" s="367" t="s">
        <v>24778</v>
      </c>
      <c r="E3577" s="369">
        <v>7.27</v>
      </c>
    </row>
    <row r="3578" spans="1:5" ht="171" x14ac:dyDescent="0.2">
      <c r="A3578" s="367" t="s">
        <v>24779</v>
      </c>
      <c r="B3578" s="368" t="s">
        <v>24780</v>
      </c>
      <c r="C3578" s="367" t="s">
        <v>1789</v>
      </c>
      <c r="D3578" s="367" t="s">
        <v>24781</v>
      </c>
      <c r="E3578" s="369">
        <v>6.43</v>
      </c>
    </row>
    <row r="3579" spans="1:5" ht="171" x14ac:dyDescent="0.2">
      <c r="A3579" s="367" t="s">
        <v>24782</v>
      </c>
      <c r="B3579" s="368" t="s">
        <v>24783</v>
      </c>
      <c r="C3579" s="367" t="s">
        <v>1789</v>
      </c>
      <c r="D3579" s="367" t="s">
        <v>24784</v>
      </c>
      <c r="E3579" s="369">
        <v>5.73</v>
      </c>
    </row>
    <row r="3580" spans="1:5" ht="171" x14ac:dyDescent="0.2">
      <c r="A3580" s="367" t="s">
        <v>24785</v>
      </c>
      <c r="B3580" s="368" t="s">
        <v>24786</v>
      </c>
      <c r="C3580" s="367" t="s">
        <v>1789</v>
      </c>
      <c r="D3580" s="367" t="s">
        <v>24787</v>
      </c>
      <c r="E3580" s="369">
        <v>6.65</v>
      </c>
    </row>
    <row r="3581" spans="1:5" ht="171" x14ac:dyDescent="0.2">
      <c r="A3581" s="367" t="s">
        <v>24788</v>
      </c>
      <c r="B3581" s="368" t="s">
        <v>24789</v>
      </c>
      <c r="C3581" s="367" t="s">
        <v>1789</v>
      </c>
      <c r="D3581" s="367" t="s">
        <v>24790</v>
      </c>
      <c r="E3581" s="369">
        <v>6.83</v>
      </c>
    </row>
    <row r="3582" spans="1:5" ht="108" x14ac:dyDescent="0.2">
      <c r="A3582" s="367" t="s">
        <v>24791</v>
      </c>
      <c r="B3582" s="368" t="s">
        <v>24792</v>
      </c>
      <c r="C3582" s="367" t="s">
        <v>1789</v>
      </c>
      <c r="D3582" s="367" t="s">
        <v>24793</v>
      </c>
      <c r="E3582" s="369">
        <v>5.33</v>
      </c>
    </row>
    <row r="3583" spans="1:5" ht="180" x14ac:dyDescent="0.2">
      <c r="A3583" s="367" t="s">
        <v>24794</v>
      </c>
      <c r="B3583" s="368" t="s">
        <v>24795</v>
      </c>
      <c r="C3583" s="367" t="s">
        <v>1789</v>
      </c>
      <c r="D3583" s="367" t="s">
        <v>24796</v>
      </c>
      <c r="E3583" s="369">
        <v>7.4</v>
      </c>
    </row>
    <row r="3584" spans="1:5" ht="180" x14ac:dyDescent="0.2">
      <c r="A3584" s="367" t="s">
        <v>24797</v>
      </c>
      <c r="B3584" s="368" t="s">
        <v>24798</v>
      </c>
      <c r="C3584" s="367" t="s">
        <v>1789</v>
      </c>
      <c r="D3584" s="367" t="s">
        <v>24799</v>
      </c>
      <c r="E3584" s="369">
        <v>7.51</v>
      </c>
    </row>
    <row r="3585" spans="1:5" ht="180" x14ac:dyDescent="0.2">
      <c r="A3585" s="367" t="s">
        <v>24800</v>
      </c>
      <c r="B3585" s="368" t="s">
        <v>24801</v>
      </c>
      <c r="C3585" s="367" t="s">
        <v>1789</v>
      </c>
      <c r="D3585" s="367" t="s">
        <v>24802</v>
      </c>
      <c r="E3585" s="369">
        <v>7.85</v>
      </c>
    </row>
    <row r="3586" spans="1:5" ht="108" x14ac:dyDescent="0.2">
      <c r="A3586" s="367" t="s">
        <v>24803</v>
      </c>
      <c r="B3586" s="368" t="s">
        <v>24804</v>
      </c>
      <c r="C3586" s="367" t="s">
        <v>1789</v>
      </c>
      <c r="D3586" s="367" t="s">
        <v>24805</v>
      </c>
      <c r="E3586" s="369">
        <v>6.51</v>
      </c>
    </row>
    <row r="3587" spans="1:5" ht="63" x14ac:dyDescent="0.2">
      <c r="A3587" s="367" t="s">
        <v>24806</v>
      </c>
      <c r="B3587" s="368" t="s">
        <v>24807</v>
      </c>
      <c r="C3587" s="367" t="s">
        <v>231</v>
      </c>
      <c r="D3587" s="367" t="s">
        <v>24808</v>
      </c>
      <c r="E3587" s="369">
        <v>145</v>
      </c>
    </row>
    <row r="3588" spans="1:5" ht="162" x14ac:dyDescent="0.2">
      <c r="A3588" s="367" t="s">
        <v>24809</v>
      </c>
      <c r="B3588" s="368" t="s">
        <v>24810</v>
      </c>
      <c r="C3588" s="367" t="s">
        <v>17831</v>
      </c>
      <c r="D3588" s="367" t="s">
        <v>24811</v>
      </c>
      <c r="E3588" s="369">
        <v>89.56</v>
      </c>
    </row>
    <row r="3589" spans="1:5" ht="162" x14ac:dyDescent="0.2">
      <c r="A3589" s="367" t="s">
        <v>24812</v>
      </c>
      <c r="B3589" s="368" t="s">
        <v>24813</v>
      </c>
      <c r="C3589" s="367" t="s">
        <v>17831</v>
      </c>
      <c r="D3589" s="367" t="s">
        <v>24814</v>
      </c>
      <c r="E3589" s="369">
        <v>86.33</v>
      </c>
    </row>
    <row r="3590" spans="1:5" ht="162" x14ac:dyDescent="0.2">
      <c r="A3590" s="367" t="s">
        <v>24815</v>
      </c>
      <c r="B3590" s="368" t="s">
        <v>24816</v>
      </c>
      <c r="C3590" s="367" t="s">
        <v>17831</v>
      </c>
      <c r="D3590" s="367" t="s">
        <v>24817</v>
      </c>
      <c r="E3590" s="369">
        <v>177.41</v>
      </c>
    </row>
    <row r="3591" spans="1:5" ht="162" x14ac:dyDescent="0.2">
      <c r="A3591" s="367" t="s">
        <v>24818</v>
      </c>
      <c r="B3591" s="368" t="s">
        <v>24819</v>
      </c>
      <c r="C3591" s="367" t="s">
        <v>17831</v>
      </c>
      <c r="D3591" s="367" t="s">
        <v>24820</v>
      </c>
      <c r="E3591" s="369">
        <v>142.88</v>
      </c>
    </row>
    <row r="3592" spans="1:5" ht="144" x14ac:dyDescent="0.2">
      <c r="A3592" s="367" t="s">
        <v>24821</v>
      </c>
      <c r="B3592" s="368" t="s">
        <v>24822</v>
      </c>
      <c r="C3592" s="367" t="s">
        <v>17831</v>
      </c>
      <c r="D3592" s="367" t="s">
        <v>24823</v>
      </c>
      <c r="E3592" s="369">
        <v>372.03</v>
      </c>
    </row>
    <row r="3593" spans="1:5" ht="108" x14ac:dyDescent="0.2">
      <c r="A3593" s="367" t="s">
        <v>24824</v>
      </c>
      <c r="B3593" s="368" t="s">
        <v>24825</v>
      </c>
      <c r="C3593" s="367" t="s">
        <v>17713</v>
      </c>
      <c r="D3593" s="367" t="s">
        <v>24826</v>
      </c>
      <c r="E3593" s="369">
        <v>38.83</v>
      </c>
    </row>
    <row r="3594" spans="1:5" ht="126" x14ac:dyDescent="0.2">
      <c r="A3594" s="367" t="s">
        <v>24827</v>
      </c>
      <c r="B3594" s="368" t="s">
        <v>24828</v>
      </c>
      <c r="C3594" s="367" t="s">
        <v>17831</v>
      </c>
      <c r="D3594" s="367" t="s">
        <v>24829</v>
      </c>
      <c r="E3594" s="369">
        <v>13.17</v>
      </c>
    </row>
    <row r="3595" spans="1:5" ht="63" x14ac:dyDescent="0.2">
      <c r="A3595" s="367" t="s">
        <v>24830</v>
      </c>
      <c r="B3595" s="368" t="s">
        <v>24831</v>
      </c>
      <c r="C3595" s="367" t="s">
        <v>17713</v>
      </c>
      <c r="D3595" s="367" t="s">
        <v>24832</v>
      </c>
      <c r="E3595" s="369">
        <v>1751.06</v>
      </c>
    </row>
    <row r="3596" spans="1:5" ht="45" x14ac:dyDescent="0.2">
      <c r="A3596" s="367" t="s">
        <v>24833</v>
      </c>
      <c r="B3596" s="368" t="s">
        <v>24834</v>
      </c>
      <c r="C3596" s="367" t="s">
        <v>17713</v>
      </c>
      <c r="D3596" s="367" t="s">
        <v>24835</v>
      </c>
      <c r="E3596" s="369">
        <v>803.42</v>
      </c>
    </row>
    <row r="3597" spans="1:5" ht="45" x14ac:dyDescent="0.2">
      <c r="A3597" s="367" t="s">
        <v>24836</v>
      </c>
      <c r="B3597" s="368" t="s">
        <v>24837</v>
      </c>
      <c r="C3597" s="367" t="s">
        <v>17713</v>
      </c>
      <c r="D3597" s="367" t="s">
        <v>24838</v>
      </c>
      <c r="E3597" s="369">
        <v>655.37</v>
      </c>
    </row>
    <row r="3598" spans="1:5" ht="54" x14ac:dyDescent="0.2">
      <c r="A3598" s="367" t="s">
        <v>24839</v>
      </c>
      <c r="B3598" s="368" t="s">
        <v>24840</v>
      </c>
      <c r="C3598" s="367" t="s">
        <v>17713</v>
      </c>
      <c r="D3598" s="367" t="s">
        <v>24841</v>
      </c>
      <c r="E3598" s="369">
        <v>899.07</v>
      </c>
    </row>
    <row r="3599" spans="1:5" ht="45" x14ac:dyDescent="0.2">
      <c r="A3599" s="367" t="s">
        <v>24842</v>
      </c>
      <c r="B3599" s="368" t="s">
        <v>24843</v>
      </c>
      <c r="C3599" s="367" t="s">
        <v>17713</v>
      </c>
      <c r="D3599" s="367" t="s">
        <v>24844</v>
      </c>
      <c r="E3599" s="369">
        <v>592.45000000000005</v>
      </c>
    </row>
    <row r="3600" spans="1:5" ht="45" x14ac:dyDescent="0.2">
      <c r="A3600" s="367" t="s">
        <v>24845</v>
      </c>
      <c r="B3600" s="368" t="s">
        <v>24846</v>
      </c>
      <c r="C3600" s="367" t="s">
        <v>17713</v>
      </c>
      <c r="D3600" s="367" t="s">
        <v>24847</v>
      </c>
      <c r="E3600" s="369">
        <v>553.33000000000004</v>
      </c>
    </row>
    <row r="3601" spans="1:5" ht="45" x14ac:dyDescent="0.2">
      <c r="A3601" s="367" t="s">
        <v>24848</v>
      </c>
      <c r="B3601" s="368" t="s">
        <v>24849</v>
      </c>
      <c r="C3601" s="367" t="s">
        <v>17713</v>
      </c>
      <c r="D3601" s="367" t="s">
        <v>24850</v>
      </c>
      <c r="E3601" s="369">
        <v>527.25</v>
      </c>
    </row>
    <row r="3602" spans="1:5" ht="45" x14ac:dyDescent="0.2">
      <c r="A3602" s="367" t="s">
        <v>24851</v>
      </c>
      <c r="B3602" s="368" t="s">
        <v>24852</v>
      </c>
      <c r="C3602" s="367" t="s">
        <v>17713</v>
      </c>
      <c r="D3602" s="367" t="s">
        <v>24853</v>
      </c>
      <c r="E3602" s="369">
        <v>492.12</v>
      </c>
    </row>
    <row r="3603" spans="1:5" ht="54" x14ac:dyDescent="0.2">
      <c r="A3603" s="367" t="s">
        <v>24854</v>
      </c>
      <c r="B3603" s="368" t="s">
        <v>24855</v>
      </c>
      <c r="C3603" s="367" t="s">
        <v>17713</v>
      </c>
      <c r="D3603" s="367" t="s">
        <v>24856</v>
      </c>
      <c r="E3603" s="369">
        <v>881.64</v>
      </c>
    </row>
    <row r="3604" spans="1:5" ht="45" x14ac:dyDescent="0.2">
      <c r="A3604" s="367" t="s">
        <v>24857</v>
      </c>
      <c r="B3604" s="368" t="s">
        <v>24858</v>
      </c>
      <c r="C3604" s="367" t="s">
        <v>17713</v>
      </c>
      <c r="D3604" s="367" t="s">
        <v>24859</v>
      </c>
      <c r="E3604" s="369">
        <v>591.17999999999995</v>
      </c>
    </row>
    <row r="3605" spans="1:5" ht="45" x14ac:dyDescent="0.2">
      <c r="A3605" s="367" t="s">
        <v>24860</v>
      </c>
      <c r="B3605" s="368" t="s">
        <v>24861</v>
      </c>
      <c r="C3605" s="367" t="s">
        <v>17713</v>
      </c>
      <c r="D3605" s="367" t="s">
        <v>24862</v>
      </c>
      <c r="E3605" s="369">
        <v>540.26</v>
      </c>
    </row>
    <row r="3606" spans="1:5" ht="45" x14ac:dyDescent="0.2">
      <c r="A3606" s="367" t="s">
        <v>24863</v>
      </c>
      <c r="B3606" s="368" t="s">
        <v>24864</v>
      </c>
      <c r="C3606" s="367" t="s">
        <v>17713</v>
      </c>
      <c r="D3606" s="367" t="s">
        <v>24865</v>
      </c>
      <c r="E3606" s="369">
        <v>511.91</v>
      </c>
    </row>
    <row r="3607" spans="1:5" ht="54" x14ac:dyDescent="0.2">
      <c r="A3607" s="367" t="s">
        <v>24866</v>
      </c>
      <c r="B3607" s="368" t="s">
        <v>24867</v>
      </c>
      <c r="C3607" s="367" t="s">
        <v>17713</v>
      </c>
      <c r="D3607" s="367" t="s">
        <v>24868</v>
      </c>
      <c r="E3607" s="369">
        <v>647.23</v>
      </c>
    </row>
    <row r="3608" spans="1:5" ht="54" x14ac:dyDescent="0.2">
      <c r="A3608" s="367" t="s">
        <v>24869</v>
      </c>
      <c r="B3608" s="368" t="s">
        <v>24870</v>
      </c>
      <c r="C3608" s="367" t="s">
        <v>17713</v>
      </c>
      <c r="D3608" s="367" t="s">
        <v>24871</v>
      </c>
      <c r="E3608" s="369">
        <v>623.14</v>
      </c>
    </row>
    <row r="3609" spans="1:5" ht="54" x14ac:dyDescent="0.2">
      <c r="A3609" s="367" t="s">
        <v>24872</v>
      </c>
      <c r="B3609" s="368" t="s">
        <v>24873</v>
      </c>
      <c r="C3609" s="367" t="s">
        <v>17713</v>
      </c>
      <c r="D3609" s="367" t="s">
        <v>24874</v>
      </c>
      <c r="E3609" s="369">
        <v>599.1</v>
      </c>
    </row>
    <row r="3610" spans="1:5" ht="216" x14ac:dyDescent="0.2">
      <c r="A3610" s="367" t="s">
        <v>24875</v>
      </c>
      <c r="B3610" s="368" t="s">
        <v>24876</v>
      </c>
      <c r="C3610" s="367" t="s">
        <v>17831</v>
      </c>
      <c r="D3610" s="367" t="s">
        <v>24877</v>
      </c>
      <c r="E3610" s="369">
        <v>169.69</v>
      </c>
    </row>
    <row r="3611" spans="1:5" ht="369" x14ac:dyDescent="0.2">
      <c r="A3611" s="367" t="s">
        <v>24878</v>
      </c>
      <c r="B3611" s="368" t="s">
        <v>24879</v>
      </c>
      <c r="C3611" s="367" t="s">
        <v>17831</v>
      </c>
      <c r="D3611" s="367" t="s">
        <v>24880</v>
      </c>
      <c r="E3611" s="369">
        <v>779.95</v>
      </c>
    </row>
    <row r="3612" spans="1:5" ht="45" x14ac:dyDescent="0.2">
      <c r="A3612" s="367" t="s">
        <v>24881</v>
      </c>
      <c r="B3612" s="368" t="s">
        <v>24882</v>
      </c>
      <c r="C3612" s="367" t="s">
        <v>17713</v>
      </c>
      <c r="D3612" s="367" t="s">
        <v>24883</v>
      </c>
      <c r="E3612" s="369">
        <v>6293.86</v>
      </c>
    </row>
    <row r="3613" spans="1:5" ht="180" x14ac:dyDescent="0.2">
      <c r="A3613" s="367" t="s">
        <v>24884</v>
      </c>
      <c r="B3613" s="368" t="s">
        <v>24885</v>
      </c>
      <c r="C3613" s="367" t="s">
        <v>231</v>
      </c>
      <c r="D3613" s="367" t="s">
        <v>24886</v>
      </c>
      <c r="E3613" s="369">
        <v>379.57</v>
      </c>
    </row>
    <row r="3614" spans="1:5" ht="225" x14ac:dyDescent="0.2">
      <c r="A3614" s="367" t="s">
        <v>24887</v>
      </c>
      <c r="B3614" s="368" t="s">
        <v>24888</v>
      </c>
      <c r="C3614" s="367" t="s">
        <v>17703</v>
      </c>
      <c r="D3614" s="367" t="s">
        <v>24889</v>
      </c>
      <c r="E3614" s="369">
        <v>106.61</v>
      </c>
    </row>
    <row r="3615" spans="1:5" ht="180" x14ac:dyDescent="0.2">
      <c r="A3615" s="367" t="s">
        <v>24890</v>
      </c>
      <c r="B3615" s="368" t="s">
        <v>24891</v>
      </c>
      <c r="C3615" s="367" t="s">
        <v>17703</v>
      </c>
      <c r="D3615" s="367" t="s">
        <v>24892</v>
      </c>
      <c r="E3615" s="369">
        <v>59.36</v>
      </c>
    </row>
    <row r="3616" spans="1:5" ht="216" x14ac:dyDescent="0.2">
      <c r="A3616" s="367" t="s">
        <v>24893</v>
      </c>
      <c r="B3616" s="368" t="s">
        <v>24894</v>
      </c>
      <c r="C3616" s="367" t="s">
        <v>17703</v>
      </c>
      <c r="D3616" s="367" t="s">
        <v>24895</v>
      </c>
      <c r="E3616" s="369">
        <v>85.97</v>
      </c>
    </row>
    <row r="3617" spans="1:5" ht="216" x14ac:dyDescent="0.2">
      <c r="A3617" s="367" t="s">
        <v>24896</v>
      </c>
      <c r="B3617" s="368" t="s">
        <v>24897</v>
      </c>
      <c r="C3617" s="367" t="s">
        <v>17703</v>
      </c>
      <c r="D3617" s="367" t="s">
        <v>24898</v>
      </c>
      <c r="E3617" s="369">
        <v>35.47</v>
      </c>
    </row>
    <row r="3618" spans="1:5" ht="81" x14ac:dyDescent="0.2">
      <c r="A3618" s="367" t="s">
        <v>24899</v>
      </c>
      <c r="B3618" s="368" t="s">
        <v>24900</v>
      </c>
      <c r="C3618" s="367" t="s">
        <v>17831</v>
      </c>
      <c r="D3618" s="367" t="s">
        <v>24901</v>
      </c>
      <c r="E3618" s="369">
        <v>15.3</v>
      </c>
    </row>
    <row r="3619" spans="1:5" ht="54" x14ac:dyDescent="0.2">
      <c r="A3619" s="367" t="s">
        <v>24902</v>
      </c>
      <c r="B3619" s="368" t="s">
        <v>24903</v>
      </c>
      <c r="C3619" s="367" t="s">
        <v>17713</v>
      </c>
      <c r="D3619" s="367" t="s">
        <v>24904</v>
      </c>
      <c r="E3619" s="369">
        <v>64.89</v>
      </c>
    </row>
    <row r="3620" spans="1:5" ht="54" x14ac:dyDescent="0.2">
      <c r="A3620" s="367" t="s">
        <v>24905</v>
      </c>
      <c r="B3620" s="368" t="s">
        <v>24906</v>
      </c>
      <c r="C3620" s="367" t="s">
        <v>17713</v>
      </c>
      <c r="D3620" s="367" t="s">
        <v>24907</v>
      </c>
      <c r="E3620" s="369">
        <v>72.680000000000007</v>
      </c>
    </row>
    <row r="3621" spans="1:5" ht="36" x14ac:dyDescent="0.2">
      <c r="A3621" s="367" t="s">
        <v>24908</v>
      </c>
      <c r="B3621" s="368" t="s">
        <v>24909</v>
      </c>
      <c r="C3621" s="367" t="s">
        <v>231</v>
      </c>
      <c r="D3621" s="367" t="s">
        <v>24910</v>
      </c>
      <c r="E3621" s="369">
        <v>153.15</v>
      </c>
    </row>
    <row r="3622" spans="1:5" ht="99" x14ac:dyDescent="0.2">
      <c r="A3622" s="367" t="s">
        <v>24911</v>
      </c>
      <c r="B3622" s="368" t="s">
        <v>24912</v>
      </c>
      <c r="C3622" s="367" t="s">
        <v>17713</v>
      </c>
      <c r="D3622" s="367" t="s">
        <v>24913</v>
      </c>
      <c r="E3622" s="369">
        <v>3978.52</v>
      </c>
    </row>
    <row r="3623" spans="1:5" ht="126" x14ac:dyDescent="0.2">
      <c r="A3623" s="367" t="s">
        <v>24914</v>
      </c>
      <c r="B3623" s="368" t="s">
        <v>24915</v>
      </c>
      <c r="C3623" s="367" t="s">
        <v>17713</v>
      </c>
      <c r="D3623" s="367" t="s">
        <v>24916</v>
      </c>
      <c r="E3623" s="369">
        <v>314.05</v>
      </c>
    </row>
    <row r="3624" spans="1:5" ht="126" x14ac:dyDescent="0.2">
      <c r="A3624" s="367" t="s">
        <v>24917</v>
      </c>
      <c r="B3624" s="368" t="s">
        <v>24918</v>
      </c>
      <c r="C3624" s="367" t="s">
        <v>17713</v>
      </c>
      <c r="D3624" s="367" t="s">
        <v>24919</v>
      </c>
      <c r="E3624" s="369">
        <v>338.17</v>
      </c>
    </row>
    <row r="3625" spans="1:5" ht="126" x14ac:dyDescent="0.2">
      <c r="A3625" s="367" t="s">
        <v>24920</v>
      </c>
      <c r="B3625" s="368" t="s">
        <v>24921</v>
      </c>
      <c r="C3625" s="367" t="s">
        <v>17713</v>
      </c>
      <c r="D3625" s="367" t="s">
        <v>24922</v>
      </c>
      <c r="E3625" s="369">
        <v>331.61</v>
      </c>
    </row>
    <row r="3626" spans="1:5" ht="126" x14ac:dyDescent="0.2">
      <c r="A3626" s="367" t="s">
        <v>24923</v>
      </c>
      <c r="B3626" s="368" t="s">
        <v>24924</v>
      </c>
      <c r="C3626" s="367" t="s">
        <v>17713</v>
      </c>
      <c r="D3626" s="367" t="s">
        <v>24925</v>
      </c>
      <c r="E3626" s="369">
        <v>337.86</v>
      </c>
    </row>
    <row r="3627" spans="1:5" ht="126" x14ac:dyDescent="0.2">
      <c r="A3627" s="367" t="s">
        <v>24926</v>
      </c>
      <c r="B3627" s="368" t="s">
        <v>24927</v>
      </c>
      <c r="C3627" s="367" t="s">
        <v>17713</v>
      </c>
      <c r="D3627" s="367" t="s">
        <v>24928</v>
      </c>
      <c r="E3627" s="369">
        <v>347.49</v>
      </c>
    </row>
    <row r="3628" spans="1:5" ht="126" x14ac:dyDescent="0.2">
      <c r="A3628" s="367" t="s">
        <v>24929</v>
      </c>
      <c r="B3628" s="368" t="s">
        <v>24930</v>
      </c>
      <c r="C3628" s="367" t="s">
        <v>17713</v>
      </c>
      <c r="D3628" s="367" t="s">
        <v>24931</v>
      </c>
      <c r="E3628" s="369">
        <v>385.98</v>
      </c>
    </row>
    <row r="3629" spans="1:5" ht="126" x14ac:dyDescent="0.2">
      <c r="A3629" s="367" t="s">
        <v>24932</v>
      </c>
      <c r="B3629" s="368" t="s">
        <v>24933</v>
      </c>
      <c r="C3629" s="367" t="s">
        <v>17713</v>
      </c>
      <c r="D3629" s="367" t="s">
        <v>24934</v>
      </c>
      <c r="E3629" s="369">
        <v>403.04</v>
      </c>
    </row>
    <row r="3630" spans="1:5" ht="409.5" x14ac:dyDescent="0.2">
      <c r="A3630" s="367" t="s">
        <v>24935</v>
      </c>
      <c r="B3630" s="368" t="s">
        <v>24936</v>
      </c>
      <c r="C3630" s="367" t="s">
        <v>17713</v>
      </c>
      <c r="D3630" s="367" t="s">
        <v>24937</v>
      </c>
      <c r="E3630" s="369">
        <v>2887.46</v>
      </c>
    </row>
    <row r="3631" spans="1:5" ht="162" x14ac:dyDescent="0.2">
      <c r="A3631" s="367" t="s">
        <v>24938</v>
      </c>
      <c r="B3631" s="368" t="s">
        <v>24939</v>
      </c>
      <c r="C3631" s="367" t="s">
        <v>17831</v>
      </c>
      <c r="D3631" s="367" t="s">
        <v>24940</v>
      </c>
      <c r="E3631" s="369">
        <v>70.59</v>
      </c>
    </row>
    <row r="3632" spans="1:5" ht="90" x14ac:dyDescent="0.2">
      <c r="A3632" s="367" t="s">
        <v>24941</v>
      </c>
      <c r="B3632" s="368" t="s">
        <v>24942</v>
      </c>
      <c r="C3632" s="367" t="s">
        <v>17713</v>
      </c>
      <c r="D3632" s="367" t="s">
        <v>24943</v>
      </c>
      <c r="E3632" s="369">
        <v>546.30999999999995</v>
      </c>
    </row>
    <row r="3633" spans="1:5" ht="90" x14ac:dyDescent="0.2">
      <c r="A3633" s="367" t="s">
        <v>24944</v>
      </c>
      <c r="B3633" s="368" t="s">
        <v>24945</v>
      </c>
      <c r="C3633" s="367" t="s">
        <v>17713</v>
      </c>
      <c r="D3633" s="367" t="s">
        <v>24946</v>
      </c>
      <c r="E3633" s="369">
        <v>504.5</v>
      </c>
    </row>
    <row r="3634" spans="1:5" ht="126" x14ac:dyDescent="0.2">
      <c r="A3634" s="367" t="s">
        <v>24947</v>
      </c>
      <c r="B3634" s="368" t="s">
        <v>24948</v>
      </c>
      <c r="C3634" s="367" t="s">
        <v>17713</v>
      </c>
      <c r="D3634" s="367" t="s">
        <v>24949</v>
      </c>
      <c r="E3634" s="369">
        <v>295.3</v>
      </c>
    </row>
    <row r="3635" spans="1:5" ht="171" x14ac:dyDescent="0.2">
      <c r="A3635" s="367" t="s">
        <v>24950</v>
      </c>
      <c r="B3635" s="368" t="s">
        <v>24951</v>
      </c>
      <c r="C3635" s="367" t="s">
        <v>17713</v>
      </c>
      <c r="D3635" s="367" t="s">
        <v>24952</v>
      </c>
      <c r="E3635" s="369">
        <v>504.07</v>
      </c>
    </row>
    <row r="3636" spans="1:5" ht="162" x14ac:dyDescent="0.2">
      <c r="A3636" s="367" t="s">
        <v>24953</v>
      </c>
      <c r="B3636" s="368" t="s">
        <v>24954</v>
      </c>
      <c r="C3636" s="367" t="s">
        <v>17713</v>
      </c>
      <c r="D3636" s="367" t="s">
        <v>24955</v>
      </c>
      <c r="E3636" s="369">
        <v>505.75</v>
      </c>
    </row>
    <row r="3637" spans="1:5" ht="126" x14ac:dyDescent="0.2">
      <c r="A3637" s="367" t="s">
        <v>24956</v>
      </c>
      <c r="B3637" s="368" t="s">
        <v>24957</v>
      </c>
      <c r="C3637" s="367" t="s">
        <v>17713</v>
      </c>
      <c r="D3637" s="367" t="s">
        <v>24958</v>
      </c>
      <c r="E3637" s="369">
        <v>351.48</v>
      </c>
    </row>
    <row r="3638" spans="1:5" ht="153" x14ac:dyDescent="0.2">
      <c r="A3638" s="367" t="s">
        <v>24959</v>
      </c>
      <c r="B3638" s="368" t="s">
        <v>24960</v>
      </c>
      <c r="C3638" s="367" t="s">
        <v>17713</v>
      </c>
      <c r="D3638" s="367" t="s">
        <v>24961</v>
      </c>
      <c r="E3638" s="369">
        <v>779.95</v>
      </c>
    </row>
    <row r="3639" spans="1:5" ht="81" x14ac:dyDescent="0.2">
      <c r="A3639" s="367" t="s">
        <v>24962</v>
      </c>
      <c r="B3639" s="368" t="s">
        <v>24963</v>
      </c>
      <c r="C3639" s="367" t="s">
        <v>23697</v>
      </c>
      <c r="D3639" s="367" t="s">
        <v>24964</v>
      </c>
      <c r="E3639" s="369">
        <v>231.14</v>
      </c>
    </row>
    <row r="3640" spans="1:5" ht="81" x14ac:dyDescent="0.2">
      <c r="A3640" s="367" t="s">
        <v>24965</v>
      </c>
      <c r="B3640" s="368" t="s">
        <v>24966</v>
      </c>
      <c r="C3640" s="367" t="s">
        <v>23697</v>
      </c>
      <c r="D3640" s="367" t="s">
        <v>24967</v>
      </c>
      <c r="E3640" s="369">
        <v>55.79</v>
      </c>
    </row>
    <row r="3641" spans="1:5" ht="234" x14ac:dyDescent="0.2">
      <c r="A3641" s="367" t="s">
        <v>24968</v>
      </c>
      <c r="B3641" s="368" t="s">
        <v>24969</v>
      </c>
      <c r="C3641" s="367" t="s">
        <v>17713</v>
      </c>
      <c r="D3641" s="367" t="s">
        <v>24970</v>
      </c>
      <c r="E3641" s="369">
        <v>45.57</v>
      </c>
    </row>
    <row r="3642" spans="1:5" ht="144" x14ac:dyDescent="0.2">
      <c r="A3642" s="367" t="s">
        <v>24971</v>
      </c>
      <c r="B3642" s="368" t="s">
        <v>24972</v>
      </c>
      <c r="C3642" s="367" t="s">
        <v>17713</v>
      </c>
      <c r="D3642" s="367" t="s">
        <v>24973</v>
      </c>
      <c r="E3642" s="369">
        <v>162.57</v>
      </c>
    </row>
    <row r="3643" spans="1:5" ht="135" x14ac:dyDescent="0.2">
      <c r="A3643" s="367" t="s">
        <v>24974</v>
      </c>
      <c r="B3643" s="368" t="s">
        <v>24975</v>
      </c>
      <c r="C3643" s="367" t="s">
        <v>17713</v>
      </c>
      <c r="D3643" s="367" t="s">
        <v>24976</v>
      </c>
      <c r="E3643" s="369">
        <v>208.42</v>
      </c>
    </row>
    <row r="3644" spans="1:5" ht="126" x14ac:dyDescent="0.2">
      <c r="A3644" s="367" t="s">
        <v>24977</v>
      </c>
      <c r="B3644" s="368" t="s">
        <v>24978</v>
      </c>
      <c r="C3644" s="367" t="s">
        <v>17831</v>
      </c>
      <c r="D3644" s="367" t="s">
        <v>24979</v>
      </c>
      <c r="E3644" s="369">
        <v>15.4</v>
      </c>
    </row>
    <row r="3645" spans="1:5" ht="144" x14ac:dyDescent="0.2">
      <c r="A3645" s="367" t="s">
        <v>24980</v>
      </c>
      <c r="B3645" s="368" t="s">
        <v>24981</v>
      </c>
      <c r="C3645" s="367" t="s">
        <v>17831</v>
      </c>
      <c r="D3645" s="367" t="s">
        <v>24982</v>
      </c>
      <c r="E3645" s="369">
        <v>24.38</v>
      </c>
    </row>
    <row r="3646" spans="1:5" ht="144" x14ac:dyDescent="0.2">
      <c r="A3646" s="367" t="s">
        <v>24983</v>
      </c>
      <c r="B3646" s="368" t="s">
        <v>24984</v>
      </c>
      <c r="C3646" s="367" t="s">
        <v>17831</v>
      </c>
      <c r="D3646" s="367" t="s">
        <v>24985</v>
      </c>
      <c r="E3646" s="369">
        <v>36.57</v>
      </c>
    </row>
    <row r="3647" spans="1:5" ht="144" x14ac:dyDescent="0.2">
      <c r="A3647" s="367" t="s">
        <v>24986</v>
      </c>
      <c r="B3647" s="368" t="s">
        <v>24987</v>
      </c>
      <c r="C3647" s="367" t="s">
        <v>17831</v>
      </c>
      <c r="D3647" s="367" t="s">
        <v>24988</v>
      </c>
      <c r="E3647" s="369">
        <v>32.46</v>
      </c>
    </row>
    <row r="3648" spans="1:5" ht="144" x14ac:dyDescent="0.2">
      <c r="A3648" s="367" t="s">
        <v>24989</v>
      </c>
      <c r="B3648" s="368" t="s">
        <v>24990</v>
      </c>
      <c r="C3648" s="367" t="s">
        <v>17831</v>
      </c>
      <c r="D3648" s="367" t="s">
        <v>24991</v>
      </c>
      <c r="E3648" s="369">
        <v>40.67</v>
      </c>
    </row>
    <row r="3649" spans="1:5" ht="153" x14ac:dyDescent="0.2">
      <c r="A3649" s="367" t="s">
        <v>24992</v>
      </c>
      <c r="B3649" s="368" t="s">
        <v>24993</v>
      </c>
      <c r="C3649" s="367" t="s">
        <v>17713</v>
      </c>
      <c r="D3649" s="367" t="s">
        <v>24994</v>
      </c>
      <c r="E3649" s="369">
        <v>503.74</v>
      </c>
    </row>
    <row r="3650" spans="1:5" ht="117" x14ac:dyDescent="0.2">
      <c r="A3650" s="367" t="s">
        <v>24995</v>
      </c>
      <c r="B3650" s="368" t="s">
        <v>24996</v>
      </c>
      <c r="C3650" s="367" t="s">
        <v>17831</v>
      </c>
      <c r="D3650" s="367" t="s">
        <v>24997</v>
      </c>
      <c r="E3650" s="369">
        <v>35.299999999999997</v>
      </c>
    </row>
    <row r="3651" spans="1:5" ht="180" x14ac:dyDescent="0.2">
      <c r="A3651" s="367" t="s">
        <v>24998</v>
      </c>
      <c r="B3651" s="368" t="s">
        <v>24999</v>
      </c>
      <c r="C3651" s="367" t="s">
        <v>17713</v>
      </c>
      <c r="D3651" s="367" t="s">
        <v>25000</v>
      </c>
      <c r="E3651" s="369">
        <v>222.35</v>
      </c>
    </row>
    <row r="3652" spans="1:5" ht="99" x14ac:dyDescent="0.2">
      <c r="A3652" s="367" t="s">
        <v>25001</v>
      </c>
      <c r="B3652" s="368" t="s">
        <v>25002</v>
      </c>
      <c r="C3652" s="367" t="s">
        <v>17713</v>
      </c>
      <c r="D3652" s="367" t="s">
        <v>25003</v>
      </c>
      <c r="E3652" s="369">
        <v>120.54</v>
      </c>
    </row>
    <row r="3653" spans="1:5" ht="135" x14ac:dyDescent="0.2">
      <c r="A3653" s="367" t="s">
        <v>25004</v>
      </c>
      <c r="B3653" s="368" t="s">
        <v>25005</v>
      </c>
      <c r="C3653" s="367" t="s">
        <v>231</v>
      </c>
      <c r="D3653" s="367" t="s">
        <v>25006</v>
      </c>
      <c r="E3653" s="369">
        <v>1276.82</v>
      </c>
    </row>
    <row r="3654" spans="1:5" ht="135" x14ac:dyDescent="0.2">
      <c r="A3654" s="367" t="s">
        <v>25007</v>
      </c>
      <c r="B3654" s="368" t="s">
        <v>25008</v>
      </c>
      <c r="C3654" s="367" t="s">
        <v>17713</v>
      </c>
      <c r="D3654" s="367" t="s">
        <v>25009</v>
      </c>
      <c r="E3654" s="369">
        <v>354.32</v>
      </c>
    </row>
    <row r="3655" spans="1:5" ht="135" x14ac:dyDescent="0.2">
      <c r="A3655" s="367" t="s">
        <v>25010</v>
      </c>
      <c r="B3655" s="368" t="s">
        <v>25011</v>
      </c>
      <c r="C3655" s="367" t="s">
        <v>231</v>
      </c>
      <c r="D3655" s="367" t="s">
        <v>25012</v>
      </c>
      <c r="E3655" s="369">
        <v>1953.64</v>
      </c>
    </row>
    <row r="3656" spans="1:5" ht="81" x14ac:dyDescent="0.2">
      <c r="A3656" s="367" t="s">
        <v>25013</v>
      </c>
      <c r="B3656" s="368" t="s">
        <v>25014</v>
      </c>
      <c r="C3656" s="367" t="s">
        <v>17831</v>
      </c>
      <c r="D3656" s="367" t="s">
        <v>25015</v>
      </c>
      <c r="E3656" s="369">
        <v>50.71</v>
      </c>
    </row>
    <row r="3657" spans="1:5" ht="81" x14ac:dyDescent="0.2">
      <c r="A3657" s="367" t="s">
        <v>25016</v>
      </c>
      <c r="B3657" s="368" t="s">
        <v>25017</v>
      </c>
      <c r="C3657" s="367" t="s">
        <v>17831</v>
      </c>
      <c r="D3657" s="367" t="s">
        <v>25018</v>
      </c>
      <c r="E3657" s="369">
        <v>49.72</v>
      </c>
    </row>
    <row r="3658" spans="1:5" ht="90" x14ac:dyDescent="0.2">
      <c r="A3658" s="367" t="s">
        <v>25019</v>
      </c>
      <c r="B3658" s="368" t="s">
        <v>25020</v>
      </c>
      <c r="C3658" s="367" t="s">
        <v>17831</v>
      </c>
      <c r="D3658" s="367" t="s">
        <v>25021</v>
      </c>
      <c r="E3658" s="369">
        <v>38.53</v>
      </c>
    </row>
    <row r="3659" spans="1:5" ht="81" x14ac:dyDescent="0.2">
      <c r="A3659" s="367" t="s">
        <v>25022</v>
      </c>
      <c r="B3659" s="368" t="s">
        <v>25023</v>
      </c>
      <c r="C3659" s="367" t="s">
        <v>231</v>
      </c>
      <c r="D3659" s="367" t="s">
        <v>25024</v>
      </c>
      <c r="E3659" s="369">
        <v>82.29</v>
      </c>
    </row>
    <row r="3660" spans="1:5" ht="333" x14ac:dyDescent="0.2">
      <c r="A3660" s="367" t="s">
        <v>25025</v>
      </c>
      <c r="B3660" s="368" t="s">
        <v>25026</v>
      </c>
      <c r="C3660" s="367" t="s">
        <v>17831</v>
      </c>
      <c r="D3660" s="367" t="s">
        <v>25027</v>
      </c>
      <c r="E3660" s="369">
        <v>333.52</v>
      </c>
    </row>
    <row r="3661" spans="1:5" ht="126" x14ac:dyDescent="0.2">
      <c r="A3661" s="367" t="s">
        <v>25028</v>
      </c>
      <c r="B3661" s="368" t="s">
        <v>25029</v>
      </c>
      <c r="C3661" s="367" t="s">
        <v>17831</v>
      </c>
      <c r="D3661" s="367" t="s">
        <v>25030</v>
      </c>
      <c r="E3661" s="369">
        <v>26.24</v>
      </c>
    </row>
    <row r="3662" spans="1:5" ht="135" x14ac:dyDescent="0.2">
      <c r="A3662" s="367" t="s">
        <v>25031</v>
      </c>
      <c r="B3662" s="368" t="s">
        <v>25032</v>
      </c>
      <c r="C3662" s="367" t="s">
        <v>17831</v>
      </c>
      <c r="D3662" s="367" t="s">
        <v>25033</v>
      </c>
      <c r="E3662" s="369">
        <v>42.39</v>
      </c>
    </row>
    <row r="3663" spans="1:5" ht="108" x14ac:dyDescent="0.2">
      <c r="A3663" s="367" t="s">
        <v>25034</v>
      </c>
      <c r="B3663" s="368" t="s">
        <v>25035</v>
      </c>
      <c r="C3663" s="367" t="s">
        <v>17713</v>
      </c>
      <c r="D3663" s="367" t="s">
        <v>25036</v>
      </c>
      <c r="E3663" s="369">
        <v>72.680000000000007</v>
      </c>
    </row>
    <row r="3664" spans="1:5" ht="99" x14ac:dyDescent="0.2">
      <c r="A3664" s="367" t="s">
        <v>25037</v>
      </c>
      <c r="B3664" s="368" t="s">
        <v>25038</v>
      </c>
      <c r="C3664" s="367" t="s">
        <v>17713</v>
      </c>
      <c r="D3664" s="367" t="s">
        <v>25039</v>
      </c>
      <c r="E3664" s="369">
        <v>62.29</v>
      </c>
    </row>
    <row r="3665" spans="1:5" ht="90" x14ac:dyDescent="0.2">
      <c r="A3665" s="367" t="s">
        <v>25040</v>
      </c>
      <c r="B3665" s="368" t="s">
        <v>25041</v>
      </c>
      <c r="C3665" s="367" t="s">
        <v>17713</v>
      </c>
      <c r="D3665" s="367" t="s">
        <v>25042</v>
      </c>
      <c r="E3665" s="369">
        <v>51.91</v>
      </c>
    </row>
    <row r="3666" spans="1:5" ht="117" x14ac:dyDescent="0.2">
      <c r="A3666" s="367" t="s">
        <v>25043</v>
      </c>
      <c r="B3666" s="368" t="s">
        <v>25044</v>
      </c>
      <c r="C3666" s="367" t="s">
        <v>17713</v>
      </c>
      <c r="D3666" s="367" t="s">
        <v>25045</v>
      </c>
      <c r="E3666" s="369">
        <v>116.8</v>
      </c>
    </row>
    <row r="3667" spans="1:5" ht="81" x14ac:dyDescent="0.2">
      <c r="A3667" s="367" t="s">
        <v>25046</v>
      </c>
      <c r="B3667" s="368" t="s">
        <v>25047</v>
      </c>
      <c r="C3667" s="367" t="s">
        <v>17713</v>
      </c>
      <c r="D3667" s="367" t="s">
        <v>25048</v>
      </c>
      <c r="E3667" s="369">
        <v>142.76</v>
      </c>
    </row>
    <row r="3668" spans="1:5" ht="81" x14ac:dyDescent="0.2">
      <c r="A3668" s="367" t="s">
        <v>25049</v>
      </c>
      <c r="B3668" s="368" t="s">
        <v>25050</v>
      </c>
      <c r="C3668" s="367" t="s">
        <v>231</v>
      </c>
      <c r="D3668" s="367" t="s">
        <v>25051</v>
      </c>
      <c r="E3668" s="369">
        <v>9.3699999999999992</v>
      </c>
    </row>
    <row r="3669" spans="1:5" ht="81" x14ac:dyDescent="0.2">
      <c r="A3669" s="367" t="s">
        <v>25052</v>
      </c>
      <c r="B3669" s="368" t="s">
        <v>25053</v>
      </c>
      <c r="C3669" s="367" t="s">
        <v>17713</v>
      </c>
      <c r="D3669" s="367" t="s">
        <v>25054</v>
      </c>
      <c r="E3669" s="369">
        <v>10.72</v>
      </c>
    </row>
    <row r="3670" spans="1:5" ht="135" x14ac:dyDescent="0.2">
      <c r="A3670" s="367" t="s">
        <v>25055</v>
      </c>
      <c r="B3670" s="368" t="s">
        <v>25056</v>
      </c>
      <c r="C3670" s="367" t="s">
        <v>17831</v>
      </c>
      <c r="D3670" s="367" t="s">
        <v>25057</v>
      </c>
      <c r="E3670" s="369">
        <v>56.88</v>
      </c>
    </row>
    <row r="3671" spans="1:5" ht="117" x14ac:dyDescent="0.2">
      <c r="A3671" s="367" t="s">
        <v>25058</v>
      </c>
      <c r="B3671" s="368" t="s">
        <v>25059</v>
      </c>
      <c r="C3671" s="367" t="s">
        <v>17713</v>
      </c>
      <c r="D3671" s="367" t="s">
        <v>25060</v>
      </c>
      <c r="E3671" s="369">
        <v>37.44</v>
      </c>
    </row>
    <row r="3672" spans="1:5" ht="108" x14ac:dyDescent="0.2">
      <c r="A3672" s="367" t="s">
        <v>25061</v>
      </c>
      <c r="B3672" s="368" t="s">
        <v>25062</v>
      </c>
      <c r="C3672" s="367" t="s">
        <v>17713</v>
      </c>
      <c r="D3672" s="367" t="s">
        <v>25063</v>
      </c>
      <c r="E3672" s="369">
        <v>18.190000000000001</v>
      </c>
    </row>
    <row r="3673" spans="1:5" ht="126" x14ac:dyDescent="0.2">
      <c r="A3673" s="367" t="s">
        <v>25064</v>
      </c>
      <c r="B3673" s="368" t="s">
        <v>25065</v>
      </c>
      <c r="C3673" s="367" t="s">
        <v>17831</v>
      </c>
      <c r="D3673" s="367" t="s">
        <v>25066</v>
      </c>
      <c r="E3673" s="369">
        <v>88.86</v>
      </c>
    </row>
    <row r="3674" spans="1:5" ht="126" x14ac:dyDescent="0.2">
      <c r="A3674" s="367" t="s">
        <v>25067</v>
      </c>
      <c r="B3674" s="368" t="s">
        <v>25068</v>
      </c>
      <c r="C3674" s="367" t="s">
        <v>17831</v>
      </c>
      <c r="D3674" s="367" t="s">
        <v>25069</v>
      </c>
      <c r="E3674" s="369">
        <v>148</v>
      </c>
    </row>
    <row r="3675" spans="1:5" ht="144" x14ac:dyDescent="0.2">
      <c r="A3675" s="367" t="s">
        <v>25070</v>
      </c>
      <c r="B3675" s="368" t="s">
        <v>25071</v>
      </c>
      <c r="C3675" s="367" t="s">
        <v>17831</v>
      </c>
      <c r="D3675" s="367" t="s">
        <v>25072</v>
      </c>
      <c r="E3675" s="369">
        <v>108.11</v>
      </c>
    </row>
    <row r="3676" spans="1:5" ht="171" x14ac:dyDescent="0.2">
      <c r="A3676" s="367" t="s">
        <v>25073</v>
      </c>
      <c r="B3676" s="368" t="s">
        <v>25074</v>
      </c>
      <c r="C3676" s="367" t="s">
        <v>17713</v>
      </c>
      <c r="D3676" s="367" t="s">
        <v>25075</v>
      </c>
      <c r="E3676" s="369">
        <v>67.09</v>
      </c>
    </row>
    <row r="3677" spans="1:5" ht="99" x14ac:dyDescent="0.2">
      <c r="A3677" s="367" t="s">
        <v>25076</v>
      </c>
      <c r="B3677" s="368" t="s">
        <v>25077</v>
      </c>
      <c r="C3677" s="367" t="s">
        <v>265</v>
      </c>
      <c r="D3677" s="367" t="s">
        <v>25078</v>
      </c>
      <c r="E3677" s="369">
        <v>44.1</v>
      </c>
    </row>
    <row r="3678" spans="1:5" ht="270" x14ac:dyDescent="0.2">
      <c r="A3678" s="367" t="s">
        <v>25079</v>
      </c>
      <c r="B3678" s="368" t="s">
        <v>25080</v>
      </c>
      <c r="C3678" s="367" t="s">
        <v>1789</v>
      </c>
      <c r="D3678" s="367" t="s">
        <v>25081</v>
      </c>
      <c r="E3678" s="369">
        <v>135.04</v>
      </c>
    </row>
    <row r="3679" spans="1:5" ht="126" x14ac:dyDescent="0.2">
      <c r="A3679" s="367" t="s">
        <v>25082</v>
      </c>
      <c r="B3679" s="368" t="s">
        <v>25083</v>
      </c>
      <c r="C3679" s="367" t="s">
        <v>17831</v>
      </c>
      <c r="D3679" s="367" t="s">
        <v>25084</v>
      </c>
      <c r="E3679" s="369">
        <v>156.93</v>
      </c>
    </row>
    <row r="3680" spans="1:5" ht="135" x14ac:dyDescent="0.2">
      <c r="A3680" s="367" t="s">
        <v>25085</v>
      </c>
      <c r="B3680" s="368" t="s">
        <v>25086</v>
      </c>
      <c r="C3680" s="367" t="s">
        <v>17831</v>
      </c>
      <c r="D3680" s="367" t="s">
        <v>25087</v>
      </c>
      <c r="E3680" s="369">
        <v>87.01</v>
      </c>
    </row>
    <row r="3681" spans="1:5" ht="243" x14ac:dyDescent="0.2">
      <c r="A3681" s="367" t="s">
        <v>25088</v>
      </c>
      <c r="B3681" s="368" t="s">
        <v>25089</v>
      </c>
      <c r="C3681" s="367" t="s">
        <v>17831</v>
      </c>
      <c r="D3681" s="367" t="s">
        <v>25090</v>
      </c>
      <c r="E3681" s="369">
        <v>135.29</v>
      </c>
    </row>
    <row r="3682" spans="1:5" ht="243" x14ac:dyDescent="0.2">
      <c r="A3682" s="367" t="s">
        <v>25091</v>
      </c>
      <c r="B3682" s="368" t="s">
        <v>25092</v>
      </c>
      <c r="C3682" s="367" t="s">
        <v>17831</v>
      </c>
      <c r="D3682" s="367" t="s">
        <v>25093</v>
      </c>
      <c r="E3682" s="369">
        <v>116.41</v>
      </c>
    </row>
    <row r="3683" spans="1:5" ht="126" x14ac:dyDescent="0.2">
      <c r="A3683" s="367" t="s">
        <v>25094</v>
      </c>
      <c r="B3683" s="368" t="s">
        <v>25095</v>
      </c>
      <c r="C3683" s="367" t="s">
        <v>17831</v>
      </c>
      <c r="D3683" s="367" t="s">
        <v>25096</v>
      </c>
      <c r="E3683" s="369">
        <v>107.72</v>
      </c>
    </row>
    <row r="3684" spans="1:5" ht="189" x14ac:dyDescent="0.2">
      <c r="A3684" s="367" t="s">
        <v>25097</v>
      </c>
      <c r="B3684" s="368" t="s">
        <v>25098</v>
      </c>
      <c r="C3684" s="367" t="s">
        <v>17831</v>
      </c>
      <c r="D3684" s="367" t="s">
        <v>25099</v>
      </c>
      <c r="E3684" s="369">
        <v>112.76</v>
      </c>
    </row>
    <row r="3685" spans="1:5" ht="189" x14ac:dyDescent="0.2">
      <c r="A3685" s="367" t="s">
        <v>25100</v>
      </c>
      <c r="B3685" s="368" t="s">
        <v>25101</v>
      </c>
      <c r="C3685" s="367" t="s">
        <v>17831</v>
      </c>
      <c r="D3685" s="367" t="s">
        <v>25102</v>
      </c>
      <c r="E3685" s="369">
        <v>130.49</v>
      </c>
    </row>
    <row r="3686" spans="1:5" ht="162" x14ac:dyDescent="0.2">
      <c r="A3686" s="367" t="s">
        <v>25103</v>
      </c>
      <c r="B3686" s="368" t="s">
        <v>25104</v>
      </c>
      <c r="C3686" s="367" t="s">
        <v>17831</v>
      </c>
      <c r="D3686" s="367" t="s">
        <v>25105</v>
      </c>
      <c r="E3686" s="369">
        <v>140.27000000000001</v>
      </c>
    </row>
    <row r="3687" spans="1:5" ht="135" x14ac:dyDescent="0.2">
      <c r="A3687" s="367" t="s">
        <v>25106</v>
      </c>
      <c r="B3687" s="368" t="s">
        <v>25107</v>
      </c>
      <c r="C3687" s="367" t="s">
        <v>17831</v>
      </c>
      <c r="D3687" s="367" t="s">
        <v>25108</v>
      </c>
      <c r="E3687" s="369">
        <v>39.26</v>
      </c>
    </row>
    <row r="3688" spans="1:5" ht="72" x14ac:dyDescent="0.2">
      <c r="A3688" s="367" t="s">
        <v>25109</v>
      </c>
      <c r="B3688" s="368" t="s">
        <v>25110</v>
      </c>
      <c r="C3688" s="367" t="s">
        <v>17831</v>
      </c>
      <c r="D3688" s="367" t="s">
        <v>25111</v>
      </c>
      <c r="E3688" s="369">
        <v>168.03</v>
      </c>
    </row>
    <row r="3689" spans="1:5" ht="135" x14ac:dyDescent="0.2">
      <c r="A3689" s="367" t="s">
        <v>25112</v>
      </c>
      <c r="B3689" s="368" t="s">
        <v>25113</v>
      </c>
      <c r="C3689" s="367" t="s">
        <v>17831</v>
      </c>
      <c r="D3689" s="367" t="s">
        <v>25114</v>
      </c>
      <c r="E3689" s="369">
        <v>49.64</v>
      </c>
    </row>
    <row r="3690" spans="1:5" ht="54" x14ac:dyDescent="0.2">
      <c r="A3690" s="367" t="s">
        <v>25115</v>
      </c>
      <c r="B3690" s="368" t="s">
        <v>25116</v>
      </c>
      <c r="C3690" s="367" t="s">
        <v>231</v>
      </c>
      <c r="D3690" s="367" t="s">
        <v>25117</v>
      </c>
      <c r="E3690" s="369">
        <v>51.91</v>
      </c>
    </row>
    <row r="3691" spans="1:5" ht="54" x14ac:dyDescent="0.2">
      <c r="A3691" s="367" t="s">
        <v>25118</v>
      </c>
      <c r="B3691" s="368" t="s">
        <v>25119</v>
      </c>
      <c r="C3691" s="367" t="s">
        <v>231</v>
      </c>
      <c r="D3691" s="367" t="s">
        <v>25120</v>
      </c>
      <c r="E3691" s="369">
        <v>116.8</v>
      </c>
    </row>
    <row r="3692" spans="1:5" ht="409.5" x14ac:dyDescent="0.2">
      <c r="A3692" s="367" t="s">
        <v>25121</v>
      </c>
      <c r="B3692" s="368" t="s">
        <v>25122</v>
      </c>
      <c r="C3692" s="367" t="s">
        <v>17831</v>
      </c>
      <c r="D3692" s="367" t="s">
        <v>25123</v>
      </c>
      <c r="E3692" s="369">
        <v>563.20000000000005</v>
      </c>
    </row>
    <row r="3693" spans="1:5" ht="288" x14ac:dyDescent="0.2">
      <c r="A3693" s="367" t="s">
        <v>25124</v>
      </c>
      <c r="B3693" s="368" t="s">
        <v>25125</v>
      </c>
      <c r="C3693" s="367" t="s">
        <v>265</v>
      </c>
      <c r="D3693" s="367" t="s">
        <v>25126</v>
      </c>
      <c r="E3693" s="369">
        <v>1025.33</v>
      </c>
    </row>
    <row r="3694" spans="1:5" ht="81" x14ac:dyDescent="0.2">
      <c r="A3694" s="367" t="s">
        <v>25127</v>
      </c>
      <c r="B3694" s="368" t="s">
        <v>25128</v>
      </c>
      <c r="C3694" s="367" t="s">
        <v>17831</v>
      </c>
      <c r="D3694" s="367" t="s">
        <v>25129</v>
      </c>
      <c r="E3694" s="369">
        <v>135</v>
      </c>
    </row>
    <row r="3695" spans="1:5" ht="162" x14ac:dyDescent="0.2">
      <c r="A3695" s="367" t="s">
        <v>25130</v>
      </c>
      <c r="B3695" s="368" t="s">
        <v>25131</v>
      </c>
      <c r="C3695" s="367" t="s">
        <v>17713</v>
      </c>
      <c r="D3695" s="367" t="s">
        <v>25132</v>
      </c>
      <c r="E3695" s="369">
        <v>759.68</v>
      </c>
    </row>
    <row r="3696" spans="1:5" ht="126" x14ac:dyDescent="0.2">
      <c r="A3696" s="367" t="s">
        <v>25133</v>
      </c>
      <c r="B3696" s="368" t="s">
        <v>25134</v>
      </c>
      <c r="C3696" s="367" t="s">
        <v>17708</v>
      </c>
      <c r="D3696" s="367" t="s">
        <v>25135</v>
      </c>
      <c r="E3696" s="369">
        <v>331.14</v>
      </c>
    </row>
    <row r="3697" spans="1:5" ht="153" x14ac:dyDescent="0.2">
      <c r="A3697" s="367" t="s">
        <v>25136</v>
      </c>
      <c r="B3697" s="368" t="s">
        <v>25137</v>
      </c>
      <c r="C3697" s="367" t="s">
        <v>265</v>
      </c>
      <c r="D3697" s="367" t="s">
        <v>25138</v>
      </c>
      <c r="E3697" s="369">
        <v>136.97999999999999</v>
      </c>
    </row>
    <row r="3698" spans="1:5" ht="99" x14ac:dyDescent="0.2">
      <c r="A3698" s="367" t="s">
        <v>25139</v>
      </c>
      <c r="B3698" s="368" t="s">
        <v>25140</v>
      </c>
      <c r="C3698" s="367" t="s">
        <v>231</v>
      </c>
      <c r="D3698" s="367" t="s">
        <v>25141</v>
      </c>
      <c r="E3698" s="369">
        <v>554.69000000000005</v>
      </c>
    </row>
    <row r="3699" spans="1:5" ht="81" x14ac:dyDescent="0.2">
      <c r="A3699" s="367" t="s">
        <v>25142</v>
      </c>
      <c r="B3699" s="368" t="s">
        <v>25143</v>
      </c>
      <c r="C3699" s="367" t="s">
        <v>17831</v>
      </c>
      <c r="D3699" s="367" t="s">
        <v>25144</v>
      </c>
      <c r="E3699" s="369">
        <v>0.15</v>
      </c>
    </row>
    <row r="3700" spans="1:5" ht="81" x14ac:dyDescent="0.2">
      <c r="A3700" s="367" t="s">
        <v>25145</v>
      </c>
      <c r="B3700" s="368" t="s">
        <v>25146</v>
      </c>
      <c r="C3700" s="367" t="s">
        <v>17831</v>
      </c>
      <c r="D3700" s="367" t="s">
        <v>25147</v>
      </c>
      <c r="E3700" s="369">
        <v>0.4</v>
      </c>
    </row>
    <row r="3701" spans="1:5" ht="81" x14ac:dyDescent="0.2">
      <c r="A3701" s="367" t="s">
        <v>25148</v>
      </c>
      <c r="B3701" s="368" t="s">
        <v>25149</v>
      </c>
      <c r="C3701" s="367" t="s">
        <v>231</v>
      </c>
      <c r="D3701" s="367" t="s">
        <v>25150</v>
      </c>
      <c r="E3701" s="369">
        <v>1.37</v>
      </c>
    </row>
    <row r="3702" spans="1:5" ht="153" x14ac:dyDescent="0.2">
      <c r="A3702" s="367" t="s">
        <v>25151</v>
      </c>
      <c r="B3702" s="368" t="s">
        <v>25152</v>
      </c>
      <c r="C3702" s="367" t="s">
        <v>265</v>
      </c>
      <c r="D3702" s="367" t="s">
        <v>25153</v>
      </c>
      <c r="E3702" s="369">
        <v>24.83</v>
      </c>
    </row>
    <row r="3703" spans="1:5" ht="135" x14ac:dyDescent="0.2">
      <c r="A3703" s="367" t="s">
        <v>25154</v>
      </c>
      <c r="B3703" s="368" t="s">
        <v>25155</v>
      </c>
      <c r="C3703" s="367" t="s">
        <v>17713</v>
      </c>
      <c r="D3703" s="367" t="s">
        <v>25156</v>
      </c>
      <c r="E3703" s="369">
        <v>72.010000000000005</v>
      </c>
    </row>
    <row r="3704" spans="1:5" ht="135" x14ac:dyDescent="0.2">
      <c r="A3704" s="367" t="s">
        <v>25157</v>
      </c>
      <c r="B3704" s="368" t="s">
        <v>25158</v>
      </c>
      <c r="C3704" s="367" t="s">
        <v>17713</v>
      </c>
      <c r="D3704" s="367" t="s">
        <v>25159</v>
      </c>
      <c r="E3704" s="369">
        <v>84.55</v>
      </c>
    </row>
    <row r="3705" spans="1:5" ht="126" x14ac:dyDescent="0.2">
      <c r="A3705" s="367" t="s">
        <v>25160</v>
      </c>
      <c r="B3705" s="368" t="s">
        <v>25161</v>
      </c>
      <c r="C3705" s="367" t="s">
        <v>17713</v>
      </c>
      <c r="D3705" s="367" t="s">
        <v>25162</v>
      </c>
      <c r="E3705" s="369">
        <v>74</v>
      </c>
    </row>
    <row r="3706" spans="1:5" ht="126" x14ac:dyDescent="0.2">
      <c r="A3706" s="367" t="s">
        <v>25163</v>
      </c>
      <c r="B3706" s="368" t="s">
        <v>25164</v>
      </c>
      <c r="C3706" s="367" t="s">
        <v>17713</v>
      </c>
      <c r="D3706" s="367" t="s">
        <v>25165</v>
      </c>
      <c r="E3706" s="369">
        <v>86.54</v>
      </c>
    </row>
    <row r="3707" spans="1:5" ht="216" x14ac:dyDescent="0.2">
      <c r="A3707" s="367" t="s">
        <v>25166</v>
      </c>
      <c r="B3707" s="368" t="s">
        <v>25167</v>
      </c>
      <c r="C3707" s="367" t="s">
        <v>25168</v>
      </c>
      <c r="D3707" s="367" t="s">
        <v>25169</v>
      </c>
      <c r="E3707" s="369">
        <v>5038.8999999999996</v>
      </c>
    </row>
    <row r="3708" spans="1:5" ht="225" x14ac:dyDescent="0.2">
      <c r="A3708" s="367" t="s">
        <v>25170</v>
      </c>
      <c r="B3708" s="368" t="s">
        <v>25171</v>
      </c>
      <c r="C3708" s="367" t="s">
        <v>25168</v>
      </c>
      <c r="D3708" s="367" t="s">
        <v>25172</v>
      </c>
      <c r="E3708" s="369">
        <v>4999.33</v>
      </c>
    </row>
    <row r="3709" spans="1:5" ht="54" x14ac:dyDescent="0.2">
      <c r="A3709" s="367" t="s">
        <v>25173</v>
      </c>
      <c r="B3709" s="368" t="s">
        <v>25174</v>
      </c>
      <c r="C3709" s="367" t="s">
        <v>17831</v>
      </c>
      <c r="D3709" s="367" t="s">
        <v>25175</v>
      </c>
      <c r="E3709" s="369">
        <v>11.11</v>
      </c>
    </row>
    <row r="3710" spans="1:5" ht="153" x14ac:dyDescent="0.2">
      <c r="A3710" s="367" t="s">
        <v>25176</v>
      </c>
      <c r="B3710" s="368" t="s">
        <v>25177</v>
      </c>
      <c r="C3710" s="367" t="s">
        <v>265</v>
      </c>
      <c r="D3710" s="367" t="s">
        <v>25178</v>
      </c>
      <c r="E3710" s="369">
        <v>33.4</v>
      </c>
    </row>
    <row r="3711" spans="1:5" ht="135" x14ac:dyDescent="0.2">
      <c r="A3711" s="367" t="s">
        <v>25179</v>
      </c>
      <c r="B3711" s="368" t="s">
        <v>25180</v>
      </c>
      <c r="C3711" s="367" t="s">
        <v>17831</v>
      </c>
      <c r="D3711" s="367" t="s">
        <v>25181</v>
      </c>
      <c r="E3711" s="369">
        <v>3.49</v>
      </c>
    </row>
    <row r="3712" spans="1:5" ht="126" x14ac:dyDescent="0.2">
      <c r="A3712" s="367" t="s">
        <v>25182</v>
      </c>
      <c r="B3712" s="368" t="s">
        <v>25183</v>
      </c>
      <c r="C3712" s="367" t="s">
        <v>17831</v>
      </c>
      <c r="D3712" s="367" t="s">
        <v>25184</v>
      </c>
      <c r="E3712" s="369">
        <v>7.68</v>
      </c>
    </row>
    <row r="3713" spans="1:5" ht="216" x14ac:dyDescent="0.2">
      <c r="A3713" s="367" t="s">
        <v>25185</v>
      </c>
      <c r="B3713" s="368" t="s">
        <v>25186</v>
      </c>
      <c r="C3713" s="367" t="s">
        <v>265</v>
      </c>
      <c r="D3713" s="367" t="s">
        <v>25187</v>
      </c>
      <c r="E3713" s="369">
        <v>152.08000000000001</v>
      </c>
    </row>
    <row r="3714" spans="1:5" ht="216" x14ac:dyDescent="0.2">
      <c r="A3714" s="367" t="s">
        <v>25188</v>
      </c>
      <c r="B3714" s="368" t="s">
        <v>25189</v>
      </c>
      <c r="C3714" s="367" t="s">
        <v>265</v>
      </c>
      <c r="D3714" s="367" t="s">
        <v>25190</v>
      </c>
      <c r="E3714" s="369">
        <v>103.43</v>
      </c>
    </row>
    <row r="3715" spans="1:5" ht="72" x14ac:dyDescent="0.2">
      <c r="A3715" s="367" t="s">
        <v>25191</v>
      </c>
      <c r="B3715" s="368" t="s">
        <v>25192</v>
      </c>
      <c r="C3715" s="367" t="s">
        <v>231</v>
      </c>
      <c r="D3715" s="367" t="s">
        <v>25193</v>
      </c>
      <c r="E3715" s="369">
        <v>68.400000000000006</v>
      </c>
    </row>
    <row r="3716" spans="1:5" ht="36" x14ac:dyDescent="0.2">
      <c r="A3716" s="367" t="s">
        <v>25194</v>
      </c>
      <c r="B3716" s="368" t="s">
        <v>25195</v>
      </c>
      <c r="C3716" s="367" t="s">
        <v>17713</v>
      </c>
      <c r="D3716" s="367" t="s">
        <v>25196</v>
      </c>
      <c r="E3716" s="369">
        <v>5858.6</v>
      </c>
    </row>
    <row r="3717" spans="1:5" ht="36" x14ac:dyDescent="0.2">
      <c r="A3717" s="367" t="s">
        <v>25197</v>
      </c>
      <c r="B3717" s="368" t="s">
        <v>25198</v>
      </c>
      <c r="C3717" s="367" t="s">
        <v>17713</v>
      </c>
      <c r="D3717" s="367" t="s">
        <v>25199</v>
      </c>
      <c r="E3717" s="369">
        <v>908.6</v>
      </c>
    </row>
    <row r="3718" spans="1:5" ht="144" x14ac:dyDescent="0.2">
      <c r="A3718" s="367" t="s">
        <v>25200</v>
      </c>
      <c r="B3718" s="368" t="s">
        <v>25201</v>
      </c>
      <c r="C3718" s="367" t="s">
        <v>265</v>
      </c>
      <c r="D3718" s="367" t="s">
        <v>25202</v>
      </c>
      <c r="E3718" s="369">
        <v>297.33</v>
      </c>
    </row>
    <row r="3719" spans="1:5" ht="135" x14ac:dyDescent="0.2">
      <c r="A3719" s="367" t="s">
        <v>25203</v>
      </c>
      <c r="B3719" s="368" t="s">
        <v>25204</v>
      </c>
      <c r="C3719" s="367" t="s">
        <v>265</v>
      </c>
      <c r="D3719" s="367" t="s">
        <v>25205</v>
      </c>
      <c r="E3719" s="369">
        <v>648.16999999999996</v>
      </c>
    </row>
    <row r="3720" spans="1:5" ht="135" x14ac:dyDescent="0.2">
      <c r="A3720" s="367" t="s">
        <v>25206</v>
      </c>
      <c r="B3720" s="368" t="s">
        <v>25207</v>
      </c>
      <c r="C3720" s="367" t="s">
        <v>265</v>
      </c>
      <c r="D3720" s="367" t="s">
        <v>25208</v>
      </c>
      <c r="E3720" s="369">
        <v>218.9</v>
      </c>
    </row>
    <row r="3721" spans="1:5" ht="45" x14ac:dyDescent="0.2">
      <c r="A3721" s="367" t="s">
        <v>25209</v>
      </c>
      <c r="B3721" s="368" t="s">
        <v>25210</v>
      </c>
      <c r="C3721" s="367" t="s">
        <v>265</v>
      </c>
      <c r="D3721" s="367" t="s">
        <v>25211</v>
      </c>
      <c r="E3721" s="369">
        <v>121.07</v>
      </c>
    </row>
    <row r="3722" spans="1:5" ht="144" x14ac:dyDescent="0.2">
      <c r="A3722" s="367" t="s">
        <v>25212</v>
      </c>
      <c r="B3722" s="368" t="s">
        <v>25213</v>
      </c>
      <c r="C3722" s="367" t="s">
        <v>265</v>
      </c>
      <c r="D3722" s="367" t="s">
        <v>25214</v>
      </c>
      <c r="E3722" s="369">
        <v>363.41</v>
      </c>
    </row>
    <row r="3723" spans="1:5" ht="135" x14ac:dyDescent="0.2">
      <c r="A3723" s="367" t="s">
        <v>25215</v>
      </c>
      <c r="B3723" s="368" t="s">
        <v>25216</v>
      </c>
      <c r="C3723" s="367" t="s">
        <v>265</v>
      </c>
      <c r="D3723" s="367" t="s">
        <v>25217</v>
      </c>
      <c r="E3723" s="369">
        <v>864.25</v>
      </c>
    </row>
    <row r="3724" spans="1:5" ht="135" x14ac:dyDescent="0.2">
      <c r="A3724" s="367" t="s">
        <v>25218</v>
      </c>
      <c r="B3724" s="368" t="s">
        <v>25219</v>
      </c>
      <c r="C3724" s="367" t="s">
        <v>265</v>
      </c>
      <c r="D3724" s="367" t="s">
        <v>25220</v>
      </c>
      <c r="E3724" s="369">
        <v>257.52</v>
      </c>
    </row>
    <row r="3725" spans="1:5" ht="144" x14ac:dyDescent="0.2">
      <c r="A3725" s="367" t="s">
        <v>25221</v>
      </c>
      <c r="B3725" s="368" t="s">
        <v>25222</v>
      </c>
      <c r="C3725" s="367" t="s">
        <v>265</v>
      </c>
      <c r="D3725" s="367" t="s">
        <v>25223</v>
      </c>
      <c r="E3725" s="369">
        <v>418.46</v>
      </c>
    </row>
    <row r="3726" spans="1:5" ht="135" x14ac:dyDescent="0.2">
      <c r="A3726" s="367" t="s">
        <v>25224</v>
      </c>
      <c r="B3726" s="368" t="s">
        <v>25225</v>
      </c>
      <c r="C3726" s="367" t="s">
        <v>265</v>
      </c>
      <c r="D3726" s="367" t="s">
        <v>25226</v>
      </c>
      <c r="E3726" s="369">
        <v>1080.32</v>
      </c>
    </row>
    <row r="3727" spans="1:5" ht="135" x14ac:dyDescent="0.2">
      <c r="A3727" s="367" t="s">
        <v>25227</v>
      </c>
      <c r="B3727" s="368" t="s">
        <v>25228</v>
      </c>
      <c r="C3727" s="367" t="s">
        <v>265</v>
      </c>
      <c r="D3727" s="367" t="s">
        <v>25229</v>
      </c>
      <c r="E3727" s="369">
        <v>321.92</v>
      </c>
    </row>
    <row r="3728" spans="1:5" ht="144" x14ac:dyDescent="0.2">
      <c r="A3728" s="367" t="s">
        <v>25230</v>
      </c>
      <c r="B3728" s="368" t="s">
        <v>25231</v>
      </c>
      <c r="C3728" s="367" t="s">
        <v>265</v>
      </c>
      <c r="D3728" s="367" t="s">
        <v>25232</v>
      </c>
      <c r="E3728" s="369">
        <v>502.17</v>
      </c>
    </row>
    <row r="3729" spans="1:5" ht="135" x14ac:dyDescent="0.2">
      <c r="A3729" s="367" t="s">
        <v>25233</v>
      </c>
      <c r="B3729" s="368" t="s">
        <v>25234</v>
      </c>
      <c r="C3729" s="367" t="s">
        <v>265</v>
      </c>
      <c r="D3729" s="367" t="s">
        <v>25235</v>
      </c>
      <c r="E3729" s="369">
        <v>1296.4000000000001</v>
      </c>
    </row>
    <row r="3730" spans="1:5" ht="135" x14ac:dyDescent="0.2">
      <c r="A3730" s="367" t="s">
        <v>25236</v>
      </c>
      <c r="B3730" s="368" t="s">
        <v>25237</v>
      </c>
      <c r="C3730" s="367" t="s">
        <v>265</v>
      </c>
      <c r="D3730" s="367" t="s">
        <v>25238</v>
      </c>
      <c r="E3730" s="369">
        <v>386.32</v>
      </c>
    </row>
    <row r="3731" spans="1:5" ht="99" x14ac:dyDescent="0.2">
      <c r="A3731" s="367" t="s">
        <v>25239</v>
      </c>
      <c r="B3731" s="368" t="s">
        <v>25240</v>
      </c>
      <c r="C3731" s="367" t="s">
        <v>231</v>
      </c>
      <c r="D3731" s="367" t="s">
        <v>25241</v>
      </c>
      <c r="E3731" s="369">
        <v>242.43</v>
      </c>
    </row>
    <row r="3732" spans="1:5" ht="162" x14ac:dyDescent="0.2">
      <c r="A3732" s="367" t="s">
        <v>25242</v>
      </c>
      <c r="B3732" s="368" t="s">
        <v>25243</v>
      </c>
      <c r="C3732" s="367" t="s">
        <v>17831</v>
      </c>
      <c r="D3732" s="367" t="s">
        <v>25244</v>
      </c>
      <c r="E3732" s="369">
        <v>33.090000000000003</v>
      </c>
    </row>
    <row r="3733" spans="1:5" ht="189" x14ac:dyDescent="0.2">
      <c r="A3733" s="367" t="s">
        <v>25245</v>
      </c>
      <c r="B3733" s="368" t="s">
        <v>25246</v>
      </c>
      <c r="C3733" s="367" t="s">
        <v>17831</v>
      </c>
      <c r="D3733" s="367" t="s">
        <v>25247</v>
      </c>
      <c r="E3733" s="369">
        <v>15.6</v>
      </c>
    </row>
    <row r="3734" spans="1:5" ht="144" x14ac:dyDescent="0.2">
      <c r="A3734" s="367" t="s">
        <v>25248</v>
      </c>
      <c r="B3734" s="368" t="s">
        <v>25249</v>
      </c>
      <c r="C3734" s="367" t="s">
        <v>17831</v>
      </c>
      <c r="D3734" s="367" t="s">
        <v>25250</v>
      </c>
      <c r="E3734" s="369">
        <v>25.25</v>
      </c>
    </row>
    <row r="3735" spans="1:5" ht="153" x14ac:dyDescent="0.2">
      <c r="A3735" s="367" t="s">
        <v>25251</v>
      </c>
      <c r="B3735" s="368" t="s">
        <v>25252</v>
      </c>
      <c r="C3735" s="367" t="s">
        <v>17831</v>
      </c>
      <c r="D3735" s="367" t="s">
        <v>25253</v>
      </c>
      <c r="E3735" s="369">
        <v>12.44</v>
      </c>
    </row>
    <row r="3736" spans="1:5" ht="72" x14ac:dyDescent="0.2">
      <c r="A3736" s="367" t="s">
        <v>25254</v>
      </c>
      <c r="B3736" s="368" t="s">
        <v>25255</v>
      </c>
      <c r="C3736" s="367" t="s">
        <v>17831</v>
      </c>
      <c r="D3736" s="367" t="s">
        <v>25256</v>
      </c>
      <c r="E3736" s="369">
        <v>3.96</v>
      </c>
    </row>
    <row r="3737" spans="1:5" ht="63" x14ac:dyDescent="0.2">
      <c r="A3737" s="367" t="s">
        <v>25257</v>
      </c>
      <c r="B3737" s="368" t="s">
        <v>25258</v>
      </c>
      <c r="C3737" s="367" t="s">
        <v>17831</v>
      </c>
      <c r="D3737" s="367" t="s">
        <v>25259</v>
      </c>
      <c r="E3737" s="369">
        <v>5.73</v>
      </c>
    </row>
    <row r="3738" spans="1:5" ht="225" x14ac:dyDescent="0.2">
      <c r="A3738" s="367" t="s">
        <v>25260</v>
      </c>
      <c r="B3738" s="368" t="s">
        <v>25261</v>
      </c>
      <c r="C3738" s="367" t="s">
        <v>17831</v>
      </c>
      <c r="D3738" s="367" t="s">
        <v>25262</v>
      </c>
      <c r="E3738" s="369">
        <v>38.76</v>
      </c>
    </row>
    <row r="3739" spans="1:5" ht="63" x14ac:dyDescent="0.2">
      <c r="A3739" s="367" t="s">
        <v>25263</v>
      </c>
      <c r="B3739" s="368" t="s">
        <v>25264</v>
      </c>
      <c r="C3739" s="367" t="s">
        <v>17831</v>
      </c>
      <c r="D3739" s="367" t="s">
        <v>25265</v>
      </c>
      <c r="E3739" s="369">
        <v>3.65</v>
      </c>
    </row>
    <row r="3740" spans="1:5" ht="45" x14ac:dyDescent="0.2">
      <c r="A3740" s="367" t="s">
        <v>25266</v>
      </c>
      <c r="B3740" s="368" t="s">
        <v>25267</v>
      </c>
      <c r="C3740" s="367" t="s">
        <v>17831</v>
      </c>
      <c r="D3740" s="367" t="s">
        <v>25268</v>
      </c>
      <c r="E3740" s="369">
        <v>373.05</v>
      </c>
    </row>
    <row r="3741" spans="1:5" ht="63" x14ac:dyDescent="0.2">
      <c r="A3741" s="367" t="s">
        <v>25269</v>
      </c>
      <c r="B3741" s="368" t="s">
        <v>25270</v>
      </c>
      <c r="C3741" s="367" t="s">
        <v>17831</v>
      </c>
      <c r="D3741" s="367" t="s">
        <v>25271</v>
      </c>
      <c r="E3741" s="369">
        <v>9.86</v>
      </c>
    </row>
    <row r="3742" spans="1:5" ht="153" x14ac:dyDescent="0.2">
      <c r="A3742" s="367" t="s">
        <v>25272</v>
      </c>
      <c r="B3742" s="368" t="s">
        <v>25273</v>
      </c>
      <c r="C3742" s="367" t="s">
        <v>17831</v>
      </c>
      <c r="D3742" s="367" t="s">
        <v>25274</v>
      </c>
      <c r="E3742" s="369">
        <v>35.9</v>
      </c>
    </row>
    <row r="3743" spans="1:5" ht="153" x14ac:dyDescent="0.2">
      <c r="A3743" s="367" t="s">
        <v>25275</v>
      </c>
      <c r="B3743" s="368" t="s">
        <v>25276</v>
      </c>
      <c r="C3743" s="367" t="s">
        <v>17831</v>
      </c>
      <c r="D3743" s="367" t="s">
        <v>25277</v>
      </c>
      <c r="E3743" s="369">
        <v>53.18</v>
      </c>
    </row>
    <row r="3744" spans="1:5" ht="108" x14ac:dyDescent="0.2">
      <c r="A3744" s="367" t="s">
        <v>25278</v>
      </c>
      <c r="B3744" s="368" t="s">
        <v>25279</v>
      </c>
      <c r="C3744" s="367" t="s">
        <v>17831</v>
      </c>
      <c r="D3744" s="367" t="s">
        <v>25280</v>
      </c>
      <c r="E3744" s="369">
        <v>20.83</v>
      </c>
    </row>
    <row r="3745" spans="1:5" ht="108" x14ac:dyDescent="0.2">
      <c r="A3745" s="367" t="s">
        <v>25281</v>
      </c>
      <c r="B3745" s="368" t="s">
        <v>25282</v>
      </c>
      <c r="C3745" s="367" t="s">
        <v>17831</v>
      </c>
      <c r="D3745" s="367" t="s">
        <v>25283</v>
      </c>
      <c r="E3745" s="369">
        <v>41.84</v>
      </c>
    </row>
    <row r="3746" spans="1:5" ht="162" x14ac:dyDescent="0.2">
      <c r="A3746" s="367" t="s">
        <v>25284</v>
      </c>
      <c r="B3746" s="368" t="s">
        <v>25285</v>
      </c>
      <c r="C3746" s="367" t="s">
        <v>17831</v>
      </c>
      <c r="D3746" s="367" t="s">
        <v>25286</v>
      </c>
      <c r="E3746" s="369">
        <v>33.450000000000003</v>
      </c>
    </row>
    <row r="3747" spans="1:5" ht="198" x14ac:dyDescent="0.2">
      <c r="A3747" s="367" t="s">
        <v>25287</v>
      </c>
      <c r="B3747" s="368" t="s">
        <v>25288</v>
      </c>
      <c r="C3747" s="367" t="s">
        <v>17831</v>
      </c>
      <c r="D3747" s="367" t="s">
        <v>25289</v>
      </c>
      <c r="E3747" s="369">
        <v>41.61</v>
      </c>
    </row>
    <row r="3748" spans="1:5" ht="144" x14ac:dyDescent="0.2">
      <c r="A3748" s="367" t="s">
        <v>25290</v>
      </c>
      <c r="B3748" s="368" t="s">
        <v>25291</v>
      </c>
      <c r="C3748" s="367" t="s">
        <v>17831</v>
      </c>
      <c r="D3748" s="367" t="s">
        <v>25292</v>
      </c>
      <c r="E3748" s="369">
        <v>55.54</v>
      </c>
    </row>
    <row r="3749" spans="1:5" ht="117" x14ac:dyDescent="0.2">
      <c r="A3749" s="367" t="s">
        <v>25293</v>
      </c>
      <c r="B3749" s="368" t="s">
        <v>25294</v>
      </c>
      <c r="C3749" s="367" t="s">
        <v>17831</v>
      </c>
      <c r="D3749" s="367" t="s">
        <v>25295</v>
      </c>
      <c r="E3749" s="369">
        <v>49.03</v>
      </c>
    </row>
    <row r="3750" spans="1:5" ht="261" x14ac:dyDescent="0.2">
      <c r="A3750" s="367" t="s">
        <v>25296</v>
      </c>
      <c r="B3750" s="368" t="s">
        <v>25297</v>
      </c>
      <c r="C3750" s="367" t="s">
        <v>17831</v>
      </c>
      <c r="D3750" s="367" t="s">
        <v>25298</v>
      </c>
      <c r="E3750" s="369">
        <v>244.33</v>
      </c>
    </row>
    <row r="3751" spans="1:5" ht="117" x14ac:dyDescent="0.2">
      <c r="A3751" s="367" t="s">
        <v>25299</v>
      </c>
      <c r="B3751" s="368" t="s">
        <v>25300</v>
      </c>
      <c r="C3751" s="367" t="s">
        <v>17831</v>
      </c>
      <c r="D3751" s="367" t="s">
        <v>25301</v>
      </c>
      <c r="E3751" s="369">
        <v>167.27</v>
      </c>
    </row>
    <row r="3752" spans="1:5" ht="63" x14ac:dyDescent="0.2">
      <c r="A3752" s="367" t="s">
        <v>25302</v>
      </c>
      <c r="B3752" s="368" t="s">
        <v>25303</v>
      </c>
      <c r="C3752" s="367" t="s">
        <v>231</v>
      </c>
      <c r="D3752" s="367" t="s">
        <v>25304</v>
      </c>
      <c r="E3752" s="369">
        <v>0.68</v>
      </c>
    </row>
    <row r="3753" spans="1:5" ht="225" x14ac:dyDescent="0.2">
      <c r="A3753" s="367" t="s">
        <v>25305</v>
      </c>
      <c r="B3753" s="368" t="s">
        <v>25306</v>
      </c>
      <c r="C3753" s="367" t="s">
        <v>231</v>
      </c>
      <c r="D3753" s="367" t="s">
        <v>25307</v>
      </c>
      <c r="E3753" s="369">
        <v>2162.5300000000002</v>
      </c>
    </row>
    <row r="3754" spans="1:5" ht="225" x14ac:dyDescent="0.2">
      <c r="A3754" s="367" t="s">
        <v>25308</v>
      </c>
      <c r="B3754" s="368" t="s">
        <v>25309</v>
      </c>
      <c r="C3754" s="367" t="s">
        <v>231</v>
      </c>
      <c r="D3754" s="367" t="s">
        <v>25310</v>
      </c>
      <c r="E3754" s="369">
        <v>1081.26</v>
      </c>
    </row>
    <row r="3755" spans="1:5" ht="261" x14ac:dyDescent="0.2">
      <c r="A3755" s="367" t="s">
        <v>25311</v>
      </c>
      <c r="B3755" s="368" t="s">
        <v>25312</v>
      </c>
      <c r="C3755" s="367" t="s">
        <v>231</v>
      </c>
      <c r="D3755" s="367" t="s">
        <v>25313</v>
      </c>
      <c r="E3755" s="369">
        <v>183</v>
      </c>
    </row>
    <row r="3756" spans="1:5" ht="315" x14ac:dyDescent="0.2">
      <c r="A3756" s="367" t="s">
        <v>25314</v>
      </c>
      <c r="B3756" s="368" t="s">
        <v>25315</v>
      </c>
      <c r="C3756" s="367" t="s">
        <v>231</v>
      </c>
      <c r="D3756" s="367" t="s">
        <v>25316</v>
      </c>
      <c r="E3756" s="369">
        <v>406.62</v>
      </c>
    </row>
    <row r="3757" spans="1:5" ht="144" x14ac:dyDescent="0.2">
      <c r="A3757" s="367" t="s">
        <v>25317</v>
      </c>
      <c r="B3757" s="368" t="s">
        <v>25318</v>
      </c>
      <c r="C3757" s="367" t="s">
        <v>231</v>
      </c>
      <c r="D3757" s="367" t="s">
        <v>25319</v>
      </c>
      <c r="E3757" s="369">
        <v>1650.11</v>
      </c>
    </row>
    <row r="3758" spans="1:5" ht="108" x14ac:dyDescent="0.2">
      <c r="A3758" s="367" t="s">
        <v>25320</v>
      </c>
      <c r="B3758" s="368" t="s">
        <v>25321</v>
      </c>
      <c r="C3758" s="367" t="s">
        <v>231</v>
      </c>
      <c r="D3758" s="367" t="s">
        <v>25322</v>
      </c>
      <c r="E3758" s="369">
        <v>62.46</v>
      </c>
    </row>
    <row r="3759" spans="1:5" ht="135" x14ac:dyDescent="0.2">
      <c r="A3759" s="367" t="s">
        <v>25323</v>
      </c>
      <c r="B3759" s="368" t="s">
        <v>25324</v>
      </c>
      <c r="C3759" s="367" t="s">
        <v>265</v>
      </c>
      <c r="D3759" s="367" t="s">
        <v>25325</v>
      </c>
      <c r="E3759" s="369">
        <v>19.57</v>
      </c>
    </row>
    <row r="3760" spans="1:5" ht="117" x14ac:dyDescent="0.2">
      <c r="A3760" s="367" t="s">
        <v>25326</v>
      </c>
      <c r="B3760" s="368" t="s">
        <v>25327</v>
      </c>
      <c r="C3760" s="367" t="s">
        <v>17713</v>
      </c>
      <c r="D3760" s="367" t="s">
        <v>25328</v>
      </c>
      <c r="E3760" s="369">
        <v>140.02000000000001</v>
      </c>
    </row>
    <row r="3761" spans="1:5" ht="117" x14ac:dyDescent="0.2">
      <c r="A3761" s="367" t="s">
        <v>25329</v>
      </c>
      <c r="B3761" s="368" t="s">
        <v>25330</v>
      </c>
      <c r="C3761" s="367" t="s">
        <v>17713</v>
      </c>
      <c r="D3761" s="367" t="s">
        <v>25331</v>
      </c>
      <c r="E3761" s="369">
        <v>93.89</v>
      </c>
    </row>
    <row r="3762" spans="1:5" ht="108" x14ac:dyDescent="0.2">
      <c r="A3762" s="367" t="s">
        <v>25332</v>
      </c>
      <c r="B3762" s="368" t="s">
        <v>25333</v>
      </c>
      <c r="C3762" s="367" t="s">
        <v>17831</v>
      </c>
      <c r="D3762" s="367" t="s">
        <v>25334</v>
      </c>
      <c r="E3762" s="369">
        <v>19.38</v>
      </c>
    </row>
    <row r="3763" spans="1:5" ht="81" x14ac:dyDescent="0.2">
      <c r="A3763" s="367" t="s">
        <v>25335</v>
      </c>
      <c r="B3763" s="368" t="s">
        <v>25336</v>
      </c>
      <c r="C3763" s="367" t="s">
        <v>17713</v>
      </c>
      <c r="D3763" s="367" t="s">
        <v>25337</v>
      </c>
      <c r="E3763" s="369">
        <v>181.67</v>
      </c>
    </row>
    <row r="3764" spans="1:5" ht="126" x14ac:dyDescent="0.2">
      <c r="A3764" s="367" t="s">
        <v>25338</v>
      </c>
      <c r="B3764" s="368" t="s">
        <v>25339</v>
      </c>
      <c r="C3764" s="367" t="s">
        <v>17831</v>
      </c>
      <c r="D3764" s="367" t="s">
        <v>25340</v>
      </c>
      <c r="E3764" s="369">
        <v>15.57</v>
      </c>
    </row>
    <row r="3765" spans="1:5" ht="252" x14ac:dyDescent="0.2">
      <c r="A3765" s="367" t="s">
        <v>25341</v>
      </c>
      <c r="B3765" s="368" t="s">
        <v>25342</v>
      </c>
      <c r="C3765" s="367" t="s">
        <v>17831</v>
      </c>
      <c r="D3765" s="367" t="s">
        <v>25343</v>
      </c>
      <c r="E3765" s="369">
        <v>194.05</v>
      </c>
    </row>
    <row r="3766" spans="1:5" ht="72" x14ac:dyDescent="0.2">
      <c r="A3766" s="367" t="s">
        <v>25344</v>
      </c>
      <c r="B3766" s="368" t="s">
        <v>25345</v>
      </c>
      <c r="C3766" s="367" t="s">
        <v>231</v>
      </c>
      <c r="D3766" s="367" t="s">
        <v>25346</v>
      </c>
      <c r="E3766" s="369">
        <v>1970.68</v>
      </c>
    </row>
    <row r="3767" spans="1:5" ht="189" x14ac:dyDescent="0.2">
      <c r="A3767" s="367" t="s">
        <v>25347</v>
      </c>
      <c r="B3767" s="368" t="s">
        <v>25348</v>
      </c>
      <c r="C3767" s="367" t="s">
        <v>17713</v>
      </c>
      <c r="D3767" s="367" t="s">
        <v>25349</v>
      </c>
      <c r="E3767" s="369">
        <v>6.11</v>
      </c>
    </row>
    <row r="3768" spans="1:5" ht="90" x14ac:dyDescent="0.2">
      <c r="A3768" s="367" t="s">
        <v>25350</v>
      </c>
      <c r="B3768" s="368" t="s">
        <v>25351</v>
      </c>
      <c r="C3768" s="367" t="s">
        <v>17713</v>
      </c>
      <c r="D3768" s="367" t="s">
        <v>25352</v>
      </c>
      <c r="E3768" s="369">
        <v>229.23</v>
      </c>
    </row>
    <row r="3769" spans="1:5" ht="99" x14ac:dyDescent="0.2">
      <c r="A3769" s="367" t="s">
        <v>25353</v>
      </c>
      <c r="B3769" s="368" t="s">
        <v>25354</v>
      </c>
      <c r="C3769" s="367" t="s">
        <v>17713</v>
      </c>
      <c r="D3769" s="367" t="s">
        <v>25355</v>
      </c>
      <c r="E3769" s="369">
        <v>54.51</v>
      </c>
    </row>
    <row r="3770" spans="1:5" ht="126" x14ac:dyDescent="0.2">
      <c r="A3770" s="367" t="s">
        <v>25356</v>
      </c>
      <c r="B3770" s="368" t="s">
        <v>25357</v>
      </c>
      <c r="C3770" s="367" t="s">
        <v>17831</v>
      </c>
      <c r="D3770" s="367" t="s">
        <v>25358</v>
      </c>
      <c r="E3770" s="369">
        <v>70.430000000000007</v>
      </c>
    </row>
    <row r="3771" spans="1:5" ht="108" x14ac:dyDescent="0.2">
      <c r="A3771" s="367" t="s">
        <v>25359</v>
      </c>
      <c r="B3771" s="368" t="s">
        <v>25360</v>
      </c>
      <c r="C3771" s="367" t="s">
        <v>17831</v>
      </c>
      <c r="D3771" s="367" t="s">
        <v>25361</v>
      </c>
      <c r="E3771" s="369">
        <v>30.3</v>
      </c>
    </row>
    <row r="3772" spans="1:5" ht="54" x14ac:dyDescent="0.2">
      <c r="A3772" s="367" t="s">
        <v>25362</v>
      </c>
      <c r="B3772" s="368" t="s">
        <v>25363</v>
      </c>
      <c r="C3772" s="367" t="s">
        <v>231</v>
      </c>
      <c r="D3772" s="367" t="s">
        <v>25364</v>
      </c>
      <c r="E3772" s="369">
        <v>22.07</v>
      </c>
    </row>
    <row r="3773" spans="1:5" ht="117" x14ac:dyDescent="0.2">
      <c r="A3773" s="367" t="s">
        <v>25365</v>
      </c>
      <c r="B3773" s="368" t="s">
        <v>25366</v>
      </c>
      <c r="C3773" s="367" t="s">
        <v>17831</v>
      </c>
      <c r="D3773" s="367" t="s">
        <v>25367</v>
      </c>
      <c r="E3773" s="369">
        <v>113.1</v>
      </c>
    </row>
    <row r="3774" spans="1:5" ht="72" x14ac:dyDescent="0.2">
      <c r="A3774" s="367" t="s">
        <v>25368</v>
      </c>
      <c r="B3774" s="368" t="s">
        <v>25369</v>
      </c>
      <c r="C3774" s="367" t="s">
        <v>17831</v>
      </c>
      <c r="D3774" s="367" t="s">
        <v>25370</v>
      </c>
      <c r="E3774" s="369">
        <v>1.56</v>
      </c>
    </row>
    <row r="3775" spans="1:5" ht="189" x14ac:dyDescent="0.2">
      <c r="A3775" s="367" t="s">
        <v>25371</v>
      </c>
      <c r="B3775" s="368" t="s">
        <v>25372</v>
      </c>
      <c r="C3775" s="367" t="s">
        <v>265</v>
      </c>
      <c r="D3775" s="367" t="s">
        <v>25373</v>
      </c>
      <c r="E3775" s="369">
        <v>62.2</v>
      </c>
    </row>
    <row r="3776" spans="1:5" ht="189" x14ac:dyDescent="0.2">
      <c r="A3776" s="367" t="s">
        <v>25374</v>
      </c>
      <c r="B3776" s="368" t="s">
        <v>25375</v>
      </c>
      <c r="C3776" s="367" t="s">
        <v>265</v>
      </c>
      <c r="D3776" s="367" t="s">
        <v>25376</v>
      </c>
      <c r="E3776" s="369">
        <v>129.43</v>
      </c>
    </row>
    <row r="3777" spans="1:5" ht="189" x14ac:dyDescent="0.2">
      <c r="A3777" s="367" t="s">
        <v>25377</v>
      </c>
      <c r="B3777" s="368" t="s">
        <v>25378</v>
      </c>
      <c r="C3777" s="367" t="s">
        <v>265</v>
      </c>
      <c r="D3777" s="367" t="s">
        <v>25379</v>
      </c>
      <c r="E3777" s="369">
        <v>235.12</v>
      </c>
    </row>
    <row r="3778" spans="1:5" ht="54" x14ac:dyDescent="0.2">
      <c r="A3778" s="367" t="s">
        <v>25380</v>
      </c>
      <c r="B3778" s="368" t="s">
        <v>25381</v>
      </c>
      <c r="C3778" s="367" t="s">
        <v>231</v>
      </c>
      <c r="D3778" s="367" t="s">
        <v>25382</v>
      </c>
      <c r="E3778" s="369">
        <v>7.67</v>
      </c>
    </row>
    <row r="3779" spans="1:5" ht="117" x14ac:dyDescent="0.2">
      <c r="A3779" s="367" t="s">
        <v>25383</v>
      </c>
      <c r="B3779" s="368" t="s">
        <v>25384</v>
      </c>
      <c r="C3779" s="367" t="s">
        <v>231</v>
      </c>
      <c r="D3779" s="367" t="s">
        <v>25385</v>
      </c>
      <c r="E3779" s="369">
        <v>30.71</v>
      </c>
    </row>
    <row r="3780" spans="1:5" ht="117" x14ac:dyDescent="0.2">
      <c r="A3780" s="367" t="s">
        <v>25386</v>
      </c>
      <c r="B3780" s="368" t="s">
        <v>25387</v>
      </c>
      <c r="C3780" s="367" t="s">
        <v>231</v>
      </c>
      <c r="D3780" s="367" t="s">
        <v>25388</v>
      </c>
      <c r="E3780" s="369">
        <v>40.04</v>
      </c>
    </row>
    <row r="3781" spans="1:5" ht="90" x14ac:dyDescent="0.2">
      <c r="A3781" s="367" t="s">
        <v>25389</v>
      </c>
      <c r="B3781" s="368" t="s">
        <v>25390</v>
      </c>
      <c r="C3781" s="367" t="s">
        <v>17713</v>
      </c>
      <c r="D3781" s="367" t="s">
        <v>25391</v>
      </c>
      <c r="E3781" s="369">
        <v>66.19</v>
      </c>
    </row>
    <row r="3782" spans="1:5" ht="126" x14ac:dyDescent="0.2">
      <c r="A3782" s="367" t="s">
        <v>25392</v>
      </c>
      <c r="B3782" s="368" t="s">
        <v>25393</v>
      </c>
      <c r="C3782" s="367" t="s">
        <v>17831</v>
      </c>
      <c r="D3782" s="367" t="s">
        <v>25394</v>
      </c>
      <c r="E3782" s="369">
        <v>70.03</v>
      </c>
    </row>
    <row r="3783" spans="1:5" ht="54" x14ac:dyDescent="0.2">
      <c r="A3783" s="367" t="s">
        <v>25395</v>
      </c>
      <c r="B3783" s="368" t="s">
        <v>25396</v>
      </c>
      <c r="C3783" s="367" t="s">
        <v>17713</v>
      </c>
      <c r="D3783" s="367" t="s">
        <v>25397</v>
      </c>
      <c r="E3783" s="369">
        <v>25.28</v>
      </c>
    </row>
    <row r="3784" spans="1:5" ht="135" x14ac:dyDescent="0.2">
      <c r="A3784" s="367" t="s">
        <v>25398</v>
      </c>
      <c r="B3784" s="368" t="s">
        <v>25399</v>
      </c>
      <c r="C3784" s="367" t="s">
        <v>17831</v>
      </c>
      <c r="D3784" s="367" t="s">
        <v>25400</v>
      </c>
      <c r="E3784" s="369">
        <v>33.15</v>
      </c>
    </row>
    <row r="3785" spans="1:5" ht="108" x14ac:dyDescent="0.2">
      <c r="A3785" s="367" t="s">
        <v>25401</v>
      </c>
      <c r="B3785" s="368" t="s">
        <v>25402</v>
      </c>
      <c r="C3785" s="367" t="s">
        <v>17831</v>
      </c>
      <c r="D3785" s="367" t="s">
        <v>25403</v>
      </c>
      <c r="E3785" s="369">
        <v>33.72</v>
      </c>
    </row>
    <row r="3786" spans="1:5" ht="90" x14ac:dyDescent="0.2">
      <c r="A3786" s="367" t="s">
        <v>25404</v>
      </c>
      <c r="B3786" s="368" t="s">
        <v>25405</v>
      </c>
      <c r="C3786" s="367" t="s">
        <v>17831</v>
      </c>
      <c r="D3786" s="367" t="s">
        <v>25406</v>
      </c>
      <c r="E3786" s="369">
        <v>25.92</v>
      </c>
    </row>
    <row r="3787" spans="1:5" ht="225" x14ac:dyDescent="0.2">
      <c r="A3787" s="367" t="s">
        <v>25407</v>
      </c>
      <c r="B3787" s="368" t="s">
        <v>25408</v>
      </c>
      <c r="C3787" s="367" t="s">
        <v>25409</v>
      </c>
      <c r="D3787" s="367" t="s">
        <v>25410</v>
      </c>
      <c r="E3787" s="369">
        <v>1.51</v>
      </c>
    </row>
    <row r="3788" spans="1:5" ht="261" x14ac:dyDescent="0.2">
      <c r="A3788" s="367" t="s">
        <v>25411</v>
      </c>
      <c r="B3788" s="368" t="s">
        <v>25412</v>
      </c>
      <c r="C3788" s="367" t="s">
        <v>25409</v>
      </c>
      <c r="D3788" s="367" t="s">
        <v>25413</v>
      </c>
      <c r="E3788" s="369">
        <v>2.7</v>
      </c>
    </row>
    <row r="3789" spans="1:5" ht="225" x14ac:dyDescent="0.2">
      <c r="A3789" s="367" t="s">
        <v>25414</v>
      </c>
      <c r="B3789" s="368" t="s">
        <v>25415</v>
      </c>
      <c r="C3789" s="367" t="s">
        <v>25409</v>
      </c>
      <c r="D3789" s="367" t="s">
        <v>25416</v>
      </c>
      <c r="E3789" s="369">
        <v>2.02</v>
      </c>
    </row>
    <row r="3790" spans="1:5" ht="225" x14ac:dyDescent="0.2">
      <c r="A3790" s="367" t="s">
        <v>25417</v>
      </c>
      <c r="B3790" s="368" t="s">
        <v>25418</v>
      </c>
      <c r="C3790" s="367" t="s">
        <v>25409</v>
      </c>
      <c r="D3790" s="367" t="s">
        <v>25419</v>
      </c>
      <c r="E3790" s="369">
        <v>1.61</v>
      </c>
    </row>
    <row r="3791" spans="1:5" ht="225" x14ac:dyDescent="0.2">
      <c r="A3791" s="367" t="s">
        <v>25420</v>
      </c>
      <c r="B3791" s="368" t="s">
        <v>25421</v>
      </c>
      <c r="C3791" s="367" t="s">
        <v>25409</v>
      </c>
      <c r="D3791" s="367" t="s">
        <v>25422</v>
      </c>
      <c r="E3791" s="369">
        <v>1.25</v>
      </c>
    </row>
    <row r="3792" spans="1:5" ht="252" x14ac:dyDescent="0.2">
      <c r="A3792" s="367" t="s">
        <v>25423</v>
      </c>
      <c r="B3792" s="368" t="s">
        <v>25424</v>
      </c>
      <c r="C3792" s="367" t="s">
        <v>25409</v>
      </c>
      <c r="D3792" s="367" t="s">
        <v>25425</v>
      </c>
      <c r="E3792" s="369">
        <v>2.02</v>
      </c>
    </row>
    <row r="3793" spans="1:5" ht="81" x14ac:dyDescent="0.2">
      <c r="A3793" s="367" t="s">
        <v>25426</v>
      </c>
      <c r="B3793" s="368" t="s">
        <v>25427</v>
      </c>
      <c r="C3793" s="367" t="s">
        <v>25428</v>
      </c>
      <c r="D3793" s="367" t="s">
        <v>25429</v>
      </c>
      <c r="E3793" s="369">
        <v>7</v>
      </c>
    </row>
    <row r="3794" spans="1:5" ht="72" x14ac:dyDescent="0.2">
      <c r="A3794" s="367" t="s">
        <v>25430</v>
      </c>
      <c r="B3794" s="368" t="s">
        <v>25431</v>
      </c>
      <c r="C3794" s="367" t="s">
        <v>265</v>
      </c>
      <c r="D3794" s="367" t="s">
        <v>25432</v>
      </c>
      <c r="E3794" s="369">
        <v>66.2</v>
      </c>
    </row>
    <row r="3795" spans="1:5" ht="81" x14ac:dyDescent="0.2">
      <c r="A3795" s="367" t="s">
        <v>25433</v>
      </c>
      <c r="B3795" s="368" t="s">
        <v>25434</v>
      </c>
      <c r="C3795" s="367" t="s">
        <v>17713</v>
      </c>
      <c r="D3795" s="367" t="s">
        <v>25435</v>
      </c>
      <c r="E3795" s="369">
        <v>2518.48</v>
      </c>
    </row>
    <row r="3796" spans="1:5" x14ac:dyDescent="0.2">
      <c r="A3796" s="488" t="s">
        <v>25436</v>
      </c>
      <c r="B3796" s="488" t="s">
        <v>17613</v>
      </c>
      <c r="C3796" s="488" t="s">
        <v>17613</v>
      </c>
      <c r="D3796" s="488" t="s">
        <v>17613</v>
      </c>
      <c r="E3796" s="488"/>
    </row>
    <row r="3797" spans="1:5" ht="153" x14ac:dyDescent="0.2">
      <c r="A3797" s="367" t="s">
        <v>25437</v>
      </c>
      <c r="B3797" s="368" t="s">
        <v>25438</v>
      </c>
      <c r="C3797" s="367" t="s">
        <v>23697</v>
      </c>
      <c r="D3797" s="367" t="s">
        <v>25439</v>
      </c>
      <c r="E3797" s="369">
        <v>207.97</v>
      </c>
    </row>
    <row r="3798" spans="1:5" ht="153" x14ac:dyDescent="0.2">
      <c r="A3798" s="367" t="s">
        <v>25440</v>
      </c>
      <c r="B3798" s="368" t="s">
        <v>25441</v>
      </c>
      <c r="C3798" s="367" t="s">
        <v>23697</v>
      </c>
      <c r="D3798" s="367" t="s">
        <v>25442</v>
      </c>
      <c r="E3798" s="369">
        <v>175.46</v>
      </c>
    </row>
    <row r="3799" spans="1:5" ht="135" x14ac:dyDescent="0.2">
      <c r="A3799" s="367" t="s">
        <v>25443</v>
      </c>
      <c r="B3799" s="368" t="s">
        <v>25444</v>
      </c>
      <c r="C3799" s="367" t="s">
        <v>23697</v>
      </c>
      <c r="D3799" s="367" t="s">
        <v>25445</v>
      </c>
      <c r="E3799" s="369">
        <v>153.83000000000001</v>
      </c>
    </row>
    <row r="3800" spans="1:5" ht="153" x14ac:dyDescent="0.2">
      <c r="A3800" s="367" t="s">
        <v>25446</v>
      </c>
      <c r="B3800" s="368" t="s">
        <v>25447</v>
      </c>
      <c r="C3800" s="367" t="s">
        <v>23697</v>
      </c>
      <c r="D3800" s="367" t="s">
        <v>25448</v>
      </c>
      <c r="E3800" s="369">
        <v>195.09</v>
      </c>
    </row>
    <row r="3801" spans="1:5" ht="153" x14ac:dyDescent="0.2">
      <c r="A3801" s="367" t="s">
        <v>25449</v>
      </c>
      <c r="B3801" s="368" t="s">
        <v>25450</v>
      </c>
      <c r="C3801" s="367" t="s">
        <v>23697</v>
      </c>
      <c r="D3801" s="367" t="s">
        <v>25451</v>
      </c>
      <c r="E3801" s="369">
        <v>168.96</v>
      </c>
    </row>
    <row r="3802" spans="1:5" ht="135" x14ac:dyDescent="0.2">
      <c r="A3802" s="367" t="s">
        <v>25452</v>
      </c>
      <c r="B3802" s="368" t="s">
        <v>25453</v>
      </c>
      <c r="C3802" s="367" t="s">
        <v>23697</v>
      </c>
      <c r="D3802" s="367" t="s">
        <v>25454</v>
      </c>
      <c r="E3802" s="369">
        <v>151.57</v>
      </c>
    </row>
    <row r="3803" spans="1:5" ht="243" x14ac:dyDescent="0.2">
      <c r="A3803" s="367" t="s">
        <v>25455</v>
      </c>
      <c r="B3803" s="368" t="s">
        <v>25456</v>
      </c>
      <c r="C3803" s="367" t="s">
        <v>23697</v>
      </c>
      <c r="D3803" s="367" t="s">
        <v>25457</v>
      </c>
      <c r="E3803" s="369">
        <v>252.87</v>
      </c>
    </row>
    <row r="3804" spans="1:5" ht="252" x14ac:dyDescent="0.2">
      <c r="A3804" s="367" t="s">
        <v>25458</v>
      </c>
      <c r="B3804" s="368" t="s">
        <v>25459</v>
      </c>
      <c r="C3804" s="367" t="s">
        <v>23697</v>
      </c>
      <c r="D3804" s="367" t="s">
        <v>25460</v>
      </c>
      <c r="E3804" s="369">
        <v>207.44</v>
      </c>
    </row>
    <row r="3805" spans="1:5" ht="225" x14ac:dyDescent="0.2">
      <c r="A3805" s="367" t="s">
        <v>25461</v>
      </c>
      <c r="B3805" s="368" t="s">
        <v>25462</v>
      </c>
      <c r="C3805" s="367" t="s">
        <v>23697</v>
      </c>
      <c r="D3805" s="367" t="s">
        <v>25463</v>
      </c>
      <c r="E3805" s="369">
        <v>177.33</v>
      </c>
    </row>
    <row r="3806" spans="1:5" ht="153" x14ac:dyDescent="0.2">
      <c r="A3806" s="367" t="s">
        <v>25464</v>
      </c>
      <c r="B3806" s="368" t="s">
        <v>25465</v>
      </c>
      <c r="C3806" s="367" t="s">
        <v>23697</v>
      </c>
      <c r="D3806" s="367" t="s">
        <v>25466</v>
      </c>
      <c r="E3806" s="369">
        <v>219.4</v>
      </c>
    </row>
    <row r="3807" spans="1:5" ht="153" x14ac:dyDescent="0.2">
      <c r="A3807" s="367" t="s">
        <v>25467</v>
      </c>
      <c r="B3807" s="368" t="s">
        <v>25468</v>
      </c>
      <c r="C3807" s="367" t="s">
        <v>23697</v>
      </c>
      <c r="D3807" s="367" t="s">
        <v>25469</v>
      </c>
      <c r="E3807" s="369">
        <v>180.52</v>
      </c>
    </row>
    <row r="3808" spans="1:5" ht="135" x14ac:dyDescent="0.2">
      <c r="A3808" s="367" t="s">
        <v>25470</v>
      </c>
      <c r="B3808" s="368" t="s">
        <v>25471</v>
      </c>
      <c r="C3808" s="367" t="s">
        <v>23697</v>
      </c>
      <c r="D3808" s="367" t="s">
        <v>25472</v>
      </c>
      <c r="E3808" s="369">
        <v>154.65</v>
      </c>
    </row>
    <row r="3809" spans="1:5" ht="279" x14ac:dyDescent="0.2">
      <c r="A3809" s="367" t="s">
        <v>25473</v>
      </c>
      <c r="B3809" s="368" t="s">
        <v>25474</v>
      </c>
      <c r="C3809" s="367" t="s">
        <v>23697</v>
      </c>
      <c r="D3809" s="367" t="s">
        <v>25475</v>
      </c>
      <c r="E3809" s="369">
        <v>8.61</v>
      </c>
    </row>
    <row r="3810" spans="1:5" ht="216" x14ac:dyDescent="0.2">
      <c r="A3810" s="367" t="s">
        <v>25476</v>
      </c>
      <c r="B3810" s="368" t="s">
        <v>25477</v>
      </c>
      <c r="C3810" s="367" t="s">
        <v>23697</v>
      </c>
      <c r="D3810" s="367" t="s">
        <v>25478</v>
      </c>
      <c r="E3810" s="369">
        <v>4.3899999999999997</v>
      </c>
    </row>
    <row r="3811" spans="1:5" ht="162" x14ac:dyDescent="0.2">
      <c r="A3811" s="367" t="s">
        <v>25479</v>
      </c>
      <c r="B3811" s="368" t="s">
        <v>25480</v>
      </c>
      <c r="C3811" s="367" t="s">
        <v>23697</v>
      </c>
      <c r="D3811" s="367" t="s">
        <v>25481</v>
      </c>
      <c r="E3811" s="369">
        <v>0.6</v>
      </c>
    </row>
    <row r="3812" spans="1:5" ht="126" x14ac:dyDescent="0.2">
      <c r="A3812" s="367" t="s">
        <v>25482</v>
      </c>
      <c r="B3812" s="368" t="s">
        <v>25483</v>
      </c>
      <c r="C3812" s="367" t="s">
        <v>23697</v>
      </c>
      <c r="D3812" s="367" t="s">
        <v>25484</v>
      </c>
      <c r="E3812" s="369">
        <v>46.5</v>
      </c>
    </row>
    <row r="3813" spans="1:5" ht="126" x14ac:dyDescent="0.2">
      <c r="A3813" s="367" t="s">
        <v>25485</v>
      </c>
      <c r="B3813" s="368" t="s">
        <v>25486</v>
      </c>
      <c r="C3813" s="367" t="s">
        <v>23697</v>
      </c>
      <c r="D3813" s="367" t="s">
        <v>25487</v>
      </c>
      <c r="E3813" s="369">
        <v>29.48</v>
      </c>
    </row>
    <row r="3814" spans="1:5" ht="279" x14ac:dyDescent="0.2">
      <c r="A3814" s="367" t="s">
        <v>25488</v>
      </c>
      <c r="B3814" s="368" t="s">
        <v>25489</v>
      </c>
      <c r="C3814" s="367" t="s">
        <v>23697</v>
      </c>
      <c r="D3814" s="367" t="s">
        <v>25490</v>
      </c>
      <c r="E3814" s="369">
        <v>9.64</v>
      </c>
    </row>
    <row r="3815" spans="1:5" ht="234" x14ac:dyDescent="0.2">
      <c r="A3815" s="367" t="s">
        <v>25491</v>
      </c>
      <c r="B3815" s="368" t="s">
        <v>25492</v>
      </c>
      <c r="C3815" s="367" t="s">
        <v>23697</v>
      </c>
      <c r="D3815" s="367" t="s">
        <v>25493</v>
      </c>
      <c r="E3815" s="369">
        <v>3.13</v>
      </c>
    </row>
    <row r="3816" spans="1:5" ht="288" x14ac:dyDescent="0.2">
      <c r="A3816" s="367" t="s">
        <v>25494</v>
      </c>
      <c r="B3816" s="368" t="s">
        <v>25495</v>
      </c>
      <c r="C3816" s="367" t="s">
        <v>23697</v>
      </c>
      <c r="D3816" s="367" t="s">
        <v>25496</v>
      </c>
      <c r="E3816" s="369">
        <v>4.63</v>
      </c>
    </row>
    <row r="3817" spans="1:5" ht="162" x14ac:dyDescent="0.2">
      <c r="A3817" s="367" t="s">
        <v>25497</v>
      </c>
      <c r="B3817" s="368" t="s">
        <v>25498</v>
      </c>
      <c r="C3817" s="367" t="s">
        <v>23697</v>
      </c>
      <c r="D3817" s="367" t="s">
        <v>25499</v>
      </c>
      <c r="E3817" s="369">
        <v>160.72</v>
      </c>
    </row>
    <row r="3818" spans="1:5" ht="153" x14ac:dyDescent="0.2">
      <c r="A3818" s="367" t="s">
        <v>25500</v>
      </c>
      <c r="B3818" s="368" t="s">
        <v>25501</v>
      </c>
      <c r="C3818" s="367" t="s">
        <v>23697</v>
      </c>
      <c r="D3818" s="367" t="s">
        <v>25502</v>
      </c>
      <c r="E3818" s="369">
        <v>93.54</v>
      </c>
    </row>
    <row r="3819" spans="1:5" ht="135" x14ac:dyDescent="0.2">
      <c r="A3819" s="367" t="s">
        <v>25503</v>
      </c>
      <c r="B3819" s="368" t="s">
        <v>25504</v>
      </c>
      <c r="C3819" s="367" t="s">
        <v>23697</v>
      </c>
      <c r="D3819" s="367" t="s">
        <v>25505</v>
      </c>
      <c r="E3819" s="369">
        <v>40.53</v>
      </c>
    </row>
    <row r="3820" spans="1:5" ht="162" x14ac:dyDescent="0.2">
      <c r="A3820" s="367" t="s">
        <v>25506</v>
      </c>
      <c r="B3820" s="368" t="s">
        <v>25507</v>
      </c>
      <c r="C3820" s="367" t="s">
        <v>21207</v>
      </c>
      <c r="D3820" s="367" t="s">
        <v>25508</v>
      </c>
      <c r="E3820" s="369">
        <v>15537.27</v>
      </c>
    </row>
    <row r="3821" spans="1:5" ht="171" x14ac:dyDescent="0.2">
      <c r="A3821" s="367" t="s">
        <v>25509</v>
      </c>
      <c r="B3821" s="368" t="s">
        <v>25510</v>
      </c>
      <c r="C3821" s="367" t="s">
        <v>23697</v>
      </c>
      <c r="D3821" s="367" t="s">
        <v>25511</v>
      </c>
      <c r="E3821" s="369">
        <v>186.39</v>
      </c>
    </row>
    <row r="3822" spans="1:5" ht="171" x14ac:dyDescent="0.2">
      <c r="A3822" s="367" t="s">
        <v>25512</v>
      </c>
      <c r="B3822" s="368" t="s">
        <v>25513</v>
      </c>
      <c r="C3822" s="367" t="s">
        <v>23697</v>
      </c>
      <c r="D3822" s="367" t="s">
        <v>25514</v>
      </c>
      <c r="E3822" s="369">
        <v>239.2</v>
      </c>
    </row>
    <row r="3823" spans="1:5" ht="153" x14ac:dyDescent="0.2">
      <c r="A3823" s="367" t="s">
        <v>25515</v>
      </c>
      <c r="B3823" s="368" t="s">
        <v>25516</v>
      </c>
      <c r="C3823" s="367" t="s">
        <v>23697</v>
      </c>
      <c r="D3823" s="367" t="s">
        <v>25517</v>
      </c>
      <c r="E3823" s="369">
        <v>67.989999999999995</v>
      </c>
    </row>
    <row r="3824" spans="1:5" ht="153" x14ac:dyDescent="0.2">
      <c r="A3824" s="367" t="s">
        <v>25518</v>
      </c>
      <c r="B3824" s="368" t="s">
        <v>25519</v>
      </c>
      <c r="C3824" s="367" t="s">
        <v>23697</v>
      </c>
      <c r="D3824" s="367" t="s">
        <v>25520</v>
      </c>
      <c r="E3824" s="369">
        <v>44.53</v>
      </c>
    </row>
    <row r="3825" spans="1:5" ht="261" x14ac:dyDescent="0.2">
      <c r="A3825" s="367" t="s">
        <v>25521</v>
      </c>
      <c r="B3825" s="368" t="s">
        <v>25522</v>
      </c>
      <c r="C3825" s="367" t="s">
        <v>23697</v>
      </c>
      <c r="D3825" s="367" t="s">
        <v>25523</v>
      </c>
      <c r="E3825" s="369">
        <v>201.61</v>
      </c>
    </row>
    <row r="3826" spans="1:5" ht="162" x14ac:dyDescent="0.2">
      <c r="A3826" s="367" t="s">
        <v>25524</v>
      </c>
      <c r="B3826" s="368" t="s">
        <v>25525</v>
      </c>
      <c r="C3826" s="367" t="s">
        <v>21207</v>
      </c>
      <c r="D3826" s="367" t="s">
        <v>25526</v>
      </c>
      <c r="E3826" s="369">
        <v>12215.11</v>
      </c>
    </row>
    <row r="3827" spans="1:5" ht="162" x14ac:dyDescent="0.2">
      <c r="A3827" s="367" t="s">
        <v>25527</v>
      </c>
      <c r="B3827" s="368" t="s">
        <v>25528</v>
      </c>
      <c r="C3827" s="367" t="s">
        <v>23697</v>
      </c>
      <c r="D3827" s="367" t="s">
        <v>25529</v>
      </c>
      <c r="E3827" s="369">
        <v>135.11000000000001</v>
      </c>
    </row>
    <row r="3828" spans="1:5" ht="153" x14ac:dyDescent="0.2">
      <c r="A3828" s="367" t="s">
        <v>25530</v>
      </c>
      <c r="B3828" s="368" t="s">
        <v>25531</v>
      </c>
      <c r="C3828" s="367" t="s">
        <v>23697</v>
      </c>
      <c r="D3828" s="367" t="s">
        <v>25532</v>
      </c>
      <c r="E3828" s="369">
        <v>70.5</v>
      </c>
    </row>
    <row r="3829" spans="1:5" ht="135" x14ac:dyDescent="0.2">
      <c r="A3829" s="367" t="s">
        <v>25533</v>
      </c>
      <c r="B3829" s="368" t="s">
        <v>25534</v>
      </c>
      <c r="C3829" s="367" t="s">
        <v>23697</v>
      </c>
      <c r="D3829" s="367" t="s">
        <v>25535</v>
      </c>
      <c r="E3829" s="369">
        <v>35.17</v>
      </c>
    </row>
    <row r="3830" spans="1:5" ht="162" x14ac:dyDescent="0.2">
      <c r="A3830" s="367" t="s">
        <v>25536</v>
      </c>
      <c r="B3830" s="368" t="s">
        <v>25537</v>
      </c>
      <c r="C3830" s="367" t="s">
        <v>23697</v>
      </c>
      <c r="D3830" s="367" t="s">
        <v>25538</v>
      </c>
      <c r="E3830" s="369">
        <v>188.89</v>
      </c>
    </row>
    <row r="3831" spans="1:5" ht="153" x14ac:dyDescent="0.2">
      <c r="A3831" s="367" t="s">
        <v>25539</v>
      </c>
      <c r="B3831" s="368" t="s">
        <v>25540</v>
      </c>
      <c r="C3831" s="367" t="s">
        <v>23697</v>
      </c>
      <c r="D3831" s="367" t="s">
        <v>25541</v>
      </c>
      <c r="E3831" s="369">
        <v>92.16</v>
      </c>
    </row>
    <row r="3832" spans="1:5" ht="135" x14ac:dyDescent="0.2">
      <c r="A3832" s="367" t="s">
        <v>25542</v>
      </c>
      <c r="B3832" s="368" t="s">
        <v>25543</v>
      </c>
      <c r="C3832" s="367" t="s">
        <v>23697</v>
      </c>
      <c r="D3832" s="367" t="s">
        <v>25544</v>
      </c>
      <c r="E3832" s="369">
        <v>37.299999999999997</v>
      </c>
    </row>
    <row r="3833" spans="1:5" ht="261" x14ac:dyDescent="0.2">
      <c r="A3833" s="367" t="s">
        <v>25545</v>
      </c>
      <c r="B3833" s="368" t="s">
        <v>25546</v>
      </c>
      <c r="C3833" s="367" t="s">
        <v>23697</v>
      </c>
      <c r="D3833" s="367" t="s">
        <v>25547</v>
      </c>
      <c r="E3833" s="369">
        <v>207.8</v>
      </c>
    </row>
    <row r="3834" spans="1:5" ht="270" x14ac:dyDescent="0.2">
      <c r="A3834" s="367" t="s">
        <v>25548</v>
      </c>
      <c r="B3834" s="368" t="s">
        <v>25549</v>
      </c>
      <c r="C3834" s="367" t="s">
        <v>23697</v>
      </c>
      <c r="D3834" s="367" t="s">
        <v>25550</v>
      </c>
      <c r="E3834" s="369">
        <v>238.47</v>
      </c>
    </row>
    <row r="3835" spans="1:5" ht="252" x14ac:dyDescent="0.2">
      <c r="A3835" s="367" t="s">
        <v>25551</v>
      </c>
      <c r="B3835" s="368" t="s">
        <v>25552</v>
      </c>
      <c r="C3835" s="367" t="s">
        <v>23697</v>
      </c>
      <c r="D3835" s="367" t="s">
        <v>25553</v>
      </c>
      <c r="E3835" s="369">
        <v>80.959999999999994</v>
      </c>
    </row>
    <row r="3836" spans="1:5" ht="279" x14ac:dyDescent="0.2">
      <c r="A3836" s="367" t="s">
        <v>25554</v>
      </c>
      <c r="B3836" s="368" t="s">
        <v>25555</v>
      </c>
      <c r="C3836" s="367" t="s">
        <v>23697</v>
      </c>
      <c r="D3836" s="367" t="s">
        <v>25556</v>
      </c>
      <c r="E3836" s="369">
        <v>135.82</v>
      </c>
    </row>
    <row r="3837" spans="1:5" ht="252" x14ac:dyDescent="0.2">
      <c r="A3837" s="367" t="s">
        <v>25557</v>
      </c>
      <c r="B3837" s="368" t="s">
        <v>25558</v>
      </c>
      <c r="C3837" s="367" t="s">
        <v>23697</v>
      </c>
      <c r="D3837" s="367" t="s">
        <v>25559</v>
      </c>
      <c r="E3837" s="369">
        <v>199.06</v>
      </c>
    </row>
    <row r="3838" spans="1:5" ht="198" x14ac:dyDescent="0.2">
      <c r="A3838" s="367" t="s">
        <v>25560</v>
      </c>
      <c r="B3838" s="368" t="s">
        <v>25561</v>
      </c>
      <c r="C3838" s="367" t="s">
        <v>23697</v>
      </c>
      <c r="D3838" s="367" t="s">
        <v>25562</v>
      </c>
      <c r="E3838" s="369">
        <v>194.92</v>
      </c>
    </row>
    <row r="3839" spans="1:5" ht="198" x14ac:dyDescent="0.2">
      <c r="A3839" s="367" t="s">
        <v>25563</v>
      </c>
      <c r="B3839" s="368" t="s">
        <v>25564</v>
      </c>
      <c r="C3839" s="367" t="s">
        <v>23697</v>
      </c>
      <c r="D3839" s="367" t="s">
        <v>25565</v>
      </c>
      <c r="E3839" s="369">
        <v>207.34</v>
      </c>
    </row>
    <row r="3840" spans="1:5" ht="189" x14ac:dyDescent="0.2">
      <c r="A3840" s="367" t="s">
        <v>25566</v>
      </c>
      <c r="B3840" s="368" t="s">
        <v>25567</v>
      </c>
      <c r="C3840" s="367" t="s">
        <v>23697</v>
      </c>
      <c r="D3840" s="367" t="s">
        <v>25568</v>
      </c>
      <c r="E3840" s="369">
        <v>94.76</v>
      </c>
    </row>
    <row r="3841" spans="1:5" ht="180" x14ac:dyDescent="0.2">
      <c r="A3841" s="367" t="s">
        <v>25569</v>
      </c>
      <c r="B3841" s="368" t="s">
        <v>25570</v>
      </c>
      <c r="C3841" s="367" t="s">
        <v>23697</v>
      </c>
      <c r="D3841" s="367" t="s">
        <v>25571</v>
      </c>
      <c r="E3841" s="369">
        <v>39.9</v>
      </c>
    </row>
    <row r="3842" spans="1:5" ht="198" x14ac:dyDescent="0.2">
      <c r="A3842" s="367" t="s">
        <v>25572</v>
      </c>
      <c r="B3842" s="368" t="s">
        <v>25573</v>
      </c>
      <c r="C3842" s="367" t="s">
        <v>23697</v>
      </c>
      <c r="D3842" s="367" t="s">
        <v>25574</v>
      </c>
      <c r="E3842" s="369">
        <v>64.11</v>
      </c>
    </row>
    <row r="3843" spans="1:5" ht="189" x14ac:dyDescent="0.2">
      <c r="A3843" s="367" t="s">
        <v>25575</v>
      </c>
      <c r="B3843" s="368" t="s">
        <v>25576</v>
      </c>
      <c r="C3843" s="367" t="s">
        <v>21207</v>
      </c>
      <c r="D3843" s="367" t="s">
        <v>25577</v>
      </c>
      <c r="E3843" s="369">
        <v>7374.46</v>
      </c>
    </row>
    <row r="3844" spans="1:5" ht="180" x14ac:dyDescent="0.2">
      <c r="A3844" s="367" t="s">
        <v>25578</v>
      </c>
      <c r="B3844" s="368" t="s">
        <v>25579</v>
      </c>
      <c r="C3844" s="367" t="s">
        <v>23697</v>
      </c>
      <c r="D3844" s="367" t="s">
        <v>25580</v>
      </c>
      <c r="E3844" s="369">
        <v>105.15</v>
      </c>
    </row>
    <row r="3845" spans="1:5" ht="162" x14ac:dyDescent="0.2">
      <c r="A3845" s="367" t="s">
        <v>25581</v>
      </c>
      <c r="B3845" s="368" t="s">
        <v>25582</v>
      </c>
      <c r="C3845" s="367" t="s">
        <v>23697</v>
      </c>
      <c r="D3845" s="367" t="s">
        <v>25583</v>
      </c>
      <c r="E3845" s="369">
        <v>77.59</v>
      </c>
    </row>
    <row r="3846" spans="1:5" ht="144" x14ac:dyDescent="0.2">
      <c r="A3846" s="367" t="s">
        <v>25584</v>
      </c>
      <c r="B3846" s="368" t="s">
        <v>25585</v>
      </c>
      <c r="C3846" s="367" t="s">
        <v>23697</v>
      </c>
      <c r="D3846" s="367" t="s">
        <v>25586</v>
      </c>
      <c r="E3846" s="369">
        <v>31.84</v>
      </c>
    </row>
    <row r="3847" spans="1:5" ht="180" x14ac:dyDescent="0.2">
      <c r="A3847" s="367" t="s">
        <v>25587</v>
      </c>
      <c r="B3847" s="368" t="s">
        <v>25588</v>
      </c>
      <c r="C3847" s="367" t="s">
        <v>23697</v>
      </c>
      <c r="D3847" s="367" t="s">
        <v>25589</v>
      </c>
      <c r="E3847" s="369">
        <v>27.96</v>
      </c>
    </row>
    <row r="3848" spans="1:5" ht="180" x14ac:dyDescent="0.2">
      <c r="A3848" s="367" t="s">
        <v>25590</v>
      </c>
      <c r="B3848" s="368" t="s">
        <v>25591</v>
      </c>
      <c r="C3848" s="367" t="s">
        <v>23697</v>
      </c>
      <c r="D3848" s="367" t="s">
        <v>25592</v>
      </c>
      <c r="E3848" s="369">
        <v>20.9</v>
      </c>
    </row>
    <row r="3849" spans="1:5" ht="387" x14ac:dyDescent="0.2">
      <c r="A3849" s="367" t="s">
        <v>25593</v>
      </c>
      <c r="B3849" s="368" t="s">
        <v>25594</v>
      </c>
      <c r="C3849" s="367" t="s">
        <v>23697</v>
      </c>
      <c r="D3849" s="367" t="s">
        <v>25595</v>
      </c>
      <c r="E3849" s="369">
        <v>255.27</v>
      </c>
    </row>
    <row r="3850" spans="1:5" ht="378" x14ac:dyDescent="0.2">
      <c r="A3850" s="367" t="s">
        <v>25596</v>
      </c>
      <c r="B3850" s="368" t="s">
        <v>25597</v>
      </c>
      <c r="C3850" s="367" t="s">
        <v>23697</v>
      </c>
      <c r="D3850" s="367" t="s">
        <v>25598</v>
      </c>
      <c r="E3850" s="369">
        <v>116.93</v>
      </c>
    </row>
    <row r="3851" spans="1:5" ht="369" x14ac:dyDescent="0.2">
      <c r="A3851" s="367" t="s">
        <v>25599</v>
      </c>
      <c r="B3851" s="368" t="s">
        <v>25600</v>
      </c>
      <c r="C3851" s="367" t="s">
        <v>23697</v>
      </c>
      <c r="D3851" s="367" t="s">
        <v>25601</v>
      </c>
      <c r="E3851" s="369">
        <v>84.1</v>
      </c>
    </row>
    <row r="3852" spans="1:5" ht="189" x14ac:dyDescent="0.2">
      <c r="A3852" s="367" t="s">
        <v>25602</v>
      </c>
      <c r="B3852" s="368" t="s">
        <v>25603</v>
      </c>
      <c r="C3852" s="367" t="s">
        <v>23697</v>
      </c>
      <c r="D3852" s="367" t="s">
        <v>25604</v>
      </c>
      <c r="E3852" s="369">
        <v>463.88</v>
      </c>
    </row>
    <row r="3853" spans="1:5" ht="171" x14ac:dyDescent="0.2">
      <c r="A3853" s="367" t="s">
        <v>25605</v>
      </c>
      <c r="B3853" s="368" t="s">
        <v>25606</v>
      </c>
      <c r="C3853" s="367" t="s">
        <v>23697</v>
      </c>
      <c r="D3853" s="367" t="s">
        <v>25607</v>
      </c>
      <c r="E3853" s="369">
        <v>154.83000000000001</v>
      </c>
    </row>
    <row r="3854" spans="1:5" ht="225" x14ac:dyDescent="0.2">
      <c r="A3854" s="367" t="s">
        <v>25608</v>
      </c>
      <c r="B3854" s="368" t="s">
        <v>25609</v>
      </c>
      <c r="C3854" s="367" t="s">
        <v>23697</v>
      </c>
      <c r="D3854" s="367" t="s">
        <v>25610</v>
      </c>
      <c r="E3854" s="369">
        <v>551.23</v>
      </c>
    </row>
    <row r="3855" spans="1:5" ht="225" x14ac:dyDescent="0.2">
      <c r="A3855" s="367" t="s">
        <v>25611</v>
      </c>
      <c r="B3855" s="368" t="s">
        <v>25612</v>
      </c>
      <c r="C3855" s="367" t="s">
        <v>23697</v>
      </c>
      <c r="D3855" s="367" t="s">
        <v>25613</v>
      </c>
      <c r="E3855" s="369">
        <v>368.78</v>
      </c>
    </row>
    <row r="3856" spans="1:5" ht="216" x14ac:dyDescent="0.2">
      <c r="A3856" s="367" t="s">
        <v>25614</v>
      </c>
      <c r="B3856" s="368" t="s">
        <v>25615</v>
      </c>
      <c r="C3856" s="367" t="s">
        <v>23697</v>
      </c>
      <c r="D3856" s="367" t="s">
        <v>25616</v>
      </c>
      <c r="E3856" s="369">
        <v>249.96</v>
      </c>
    </row>
    <row r="3857" spans="1:5" ht="198" x14ac:dyDescent="0.2">
      <c r="A3857" s="367" t="s">
        <v>25617</v>
      </c>
      <c r="B3857" s="368" t="s">
        <v>25618</v>
      </c>
      <c r="C3857" s="367" t="s">
        <v>23697</v>
      </c>
      <c r="D3857" s="367" t="s">
        <v>25619</v>
      </c>
      <c r="E3857" s="369">
        <v>206.33</v>
      </c>
    </row>
    <row r="3858" spans="1:5" ht="342" x14ac:dyDescent="0.2">
      <c r="A3858" s="367" t="s">
        <v>25620</v>
      </c>
      <c r="B3858" s="368" t="s">
        <v>25621</v>
      </c>
      <c r="C3858" s="367" t="s">
        <v>23697</v>
      </c>
      <c r="D3858" s="367" t="s">
        <v>25622</v>
      </c>
      <c r="E3858" s="369">
        <v>239.1</v>
      </c>
    </row>
    <row r="3859" spans="1:5" ht="333" x14ac:dyDescent="0.2">
      <c r="A3859" s="367" t="s">
        <v>25623</v>
      </c>
      <c r="B3859" s="368" t="s">
        <v>25624</v>
      </c>
      <c r="C3859" s="367" t="s">
        <v>23697</v>
      </c>
      <c r="D3859" s="367" t="s">
        <v>25625</v>
      </c>
      <c r="E3859" s="369">
        <v>126.09</v>
      </c>
    </row>
    <row r="3860" spans="1:5" ht="324" x14ac:dyDescent="0.2">
      <c r="A3860" s="367" t="s">
        <v>25626</v>
      </c>
      <c r="B3860" s="368" t="s">
        <v>25627</v>
      </c>
      <c r="C3860" s="367" t="s">
        <v>23697</v>
      </c>
      <c r="D3860" s="367" t="s">
        <v>25628</v>
      </c>
      <c r="E3860" s="369">
        <v>79.02</v>
      </c>
    </row>
    <row r="3861" spans="1:5" ht="234" x14ac:dyDescent="0.2">
      <c r="A3861" s="367" t="s">
        <v>25629</v>
      </c>
      <c r="B3861" s="368" t="s">
        <v>25630</v>
      </c>
      <c r="C3861" s="367" t="s">
        <v>23697</v>
      </c>
      <c r="D3861" s="367" t="s">
        <v>25631</v>
      </c>
      <c r="E3861" s="369">
        <v>6.67</v>
      </c>
    </row>
    <row r="3862" spans="1:5" ht="207" x14ac:dyDescent="0.2">
      <c r="A3862" s="367" t="s">
        <v>25632</v>
      </c>
      <c r="B3862" s="368" t="s">
        <v>25633</v>
      </c>
      <c r="C3862" s="367" t="s">
        <v>23697</v>
      </c>
      <c r="D3862" s="367" t="s">
        <v>25634</v>
      </c>
      <c r="E3862" s="369">
        <v>4.07</v>
      </c>
    </row>
    <row r="3863" spans="1:5" ht="189" x14ac:dyDescent="0.2">
      <c r="A3863" s="367" t="s">
        <v>25635</v>
      </c>
      <c r="B3863" s="368" t="s">
        <v>25636</v>
      </c>
      <c r="C3863" s="367" t="s">
        <v>23697</v>
      </c>
      <c r="D3863" s="367" t="s">
        <v>25637</v>
      </c>
      <c r="E3863" s="369">
        <v>95.02</v>
      </c>
    </row>
    <row r="3864" spans="1:5" ht="180" x14ac:dyDescent="0.2">
      <c r="A3864" s="367" t="s">
        <v>25638</v>
      </c>
      <c r="B3864" s="368" t="s">
        <v>25639</v>
      </c>
      <c r="C3864" s="367" t="s">
        <v>23697</v>
      </c>
      <c r="D3864" s="367" t="s">
        <v>25640</v>
      </c>
      <c r="E3864" s="369">
        <v>39.51</v>
      </c>
    </row>
    <row r="3865" spans="1:5" ht="162" x14ac:dyDescent="0.2">
      <c r="A3865" s="367" t="s">
        <v>25641</v>
      </c>
      <c r="B3865" s="368" t="s">
        <v>25642</v>
      </c>
      <c r="C3865" s="367" t="s">
        <v>23697</v>
      </c>
      <c r="D3865" s="367" t="s">
        <v>25643</v>
      </c>
      <c r="E3865" s="369">
        <v>7.51</v>
      </c>
    </row>
    <row r="3866" spans="1:5" ht="189" x14ac:dyDescent="0.2">
      <c r="A3866" s="367" t="s">
        <v>25644</v>
      </c>
      <c r="B3866" s="368" t="s">
        <v>25645</v>
      </c>
      <c r="C3866" s="367" t="s">
        <v>23697</v>
      </c>
      <c r="D3866" s="367" t="s">
        <v>25646</v>
      </c>
      <c r="E3866" s="369">
        <v>113.06</v>
      </c>
    </row>
    <row r="3867" spans="1:5" ht="180" x14ac:dyDescent="0.2">
      <c r="A3867" s="367" t="s">
        <v>25647</v>
      </c>
      <c r="B3867" s="368" t="s">
        <v>25648</v>
      </c>
      <c r="C3867" s="367" t="s">
        <v>23697</v>
      </c>
      <c r="D3867" s="367" t="s">
        <v>25649</v>
      </c>
      <c r="E3867" s="369">
        <v>48.53</v>
      </c>
    </row>
    <row r="3868" spans="1:5" ht="162" x14ac:dyDescent="0.2">
      <c r="A3868" s="367" t="s">
        <v>25650</v>
      </c>
      <c r="B3868" s="368" t="s">
        <v>25651</v>
      </c>
      <c r="C3868" s="367" t="s">
        <v>23697</v>
      </c>
      <c r="D3868" s="367" t="s">
        <v>25652</v>
      </c>
      <c r="E3868" s="369">
        <v>16.53</v>
      </c>
    </row>
    <row r="3869" spans="1:5" ht="189" x14ac:dyDescent="0.2">
      <c r="A3869" s="367" t="s">
        <v>25653</v>
      </c>
      <c r="B3869" s="368" t="s">
        <v>25654</v>
      </c>
      <c r="C3869" s="367" t="s">
        <v>23697</v>
      </c>
      <c r="D3869" s="367" t="s">
        <v>25655</v>
      </c>
      <c r="E3869" s="369">
        <v>198.88</v>
      </c>
    </row>
    <row r="3870" spans="1:5" ht="189" x14ac:dyDescent="0.2">
      <c r="A3870" s="367" t="s">
        <v>25656</v>
      </c>
      <c r="B3870" s="368" t="s">
        <v>25657</v>
      </c>
      <c r="C3870" s="367" t="s">
        <v>23697</v>
      </c>
      <c r="D3870" s="367" t="s">
        <v>25658</v>
      </c>
      <c r="E3870" s="369">
        <v>250.75</v>
      </c>
    </row>
    <row r="3871" spans="1:5" ht="189" x14ac:dyDescent="0.2">
      <c r="A3871" s="367" t="s">
        <v>25659</v>
      </c>
      <c r="B3871" s="368" t="s">
        <v>25660</v>
      </c>
      <c r="C3871" s="367" t="s">
        <v>23697</v>
      </c>
      <c r="D3871" s="367" t="s">
        <v>25661</v>
      </c>
      <c r="E3871" s="369">
        <v>52.86</v>
      </c>
    </row>
    <row r="3872" spans="1:5" ht="162" x14ac:dyDescent="0.2">
      <c r="A3872" s="367" t="s">
        <v>25662</v>
      </c>
      <c r="B3872" s="368" t="s">
        <v>25663</v>
      </c>
      <c r="C3872" s="367" t="s">
        <v>23697</v>
      </c>
      <c r="D3872" s="367" t="s">
        <v>25664</v>
      </c>
      <c r="E3872" s="369">
        <v>32.21</v>
      </c>
    </row>
    <row r="3873" spans="1:5" ht="54" x14ac:dyDescent="0.2">
      <c r="A3873" s="367" t="s">
        <v>25665</v>
      </c>
      <c r="B3873" s="368" t="s">
        <v>25666</v>
      </c>
      <c r="C3873" s="367" t="s">
        <v>23697</v>
      </c>
      <c r="D3873" s="367" t="s">
        <v>25667</v>
      </c>
      <c r="E3873" s="369">
        <v>137.88</v>
      </c>
    </row>
    <row r="3874" spans="1:5" ht="63" x14ac:dyDescent="0.2">
      <c r="A3874" s="367" t="s">
        <v>25668</v>
      </c>
      <c r="B3874" s="368" t="s">
        <v>25669</v>
      </c>
      <c r="C3874" s="367" t="s">
        <v>23697</v>
      </c>
      <c r="D3874" s="367" t="s">
        <v>25670</v>
      </c>
      <c r="E3874" s="369">
        <v>732.15</v>
      </c>
    </row>
    <row r="3875" spans="1:5" ht="63" x14ac:dyDescent="0.2">
      <c r="A3875" s="367" t="s">
        <v>25671</v>
      </c>
      <c r="B3875" s="368" t="s">
        <v>25672</v>
      </c>
      <c r="C3875" s="367" t="s">
        <v>23697</v>
      </c>
      <c r="D3875" s="367" t="s">
        <v>25673</v>
      </c>
      <c r="E3875" s="369">
        <v>241.79</v>
      </c>
    </row>
    <row r="3876" spans="1:5" ht="81" x14ac:dyDescent="0.2">
      <c r="A3876" s="367" t="s">
        <v>25674</v>
      </c>
      <c r="B3876" s="368" t="s">
        <v>25675</v>
      </c>
      <c r="C3876" s="367" t="s">
        <v>23697</v>
      </c>
      <c r="D3876" s="367" t="s">
        <v>25676</v>
      </c>
      <c r="E3876" s="369">
        <v>313.29000000000002</v>
      </c>
    </row>
    <row r="3877" spans="1:5" ht="63" x14ac:dyDescent="0.2">
      <c r="A3877" s="367" t="s">
        <v>25677</v>
      </c>
      <c r="B3877" s="368" t="s">
        <v>25678</v>
      </c>
      <c r="C3877" s="367" t="s">
        <v>23697</v>
      </c>
      <c r="D3877" s="367" t="s">
        <v>25679</v>
      </c>
      <c r="E3877" s="369">
        <v>313.29000000000002</v>
      </c>
    </row>
    <row r="3878" spans="1:5" ht="90" x14ac:dyDescent="0.2">
      <c r="A3878" s="367" t="s">
        <v>25680</v>
      </c>
      <c r="B3878" s="368" t="s">
        <v>25681</v>
      </c>
      <c r="C3878" s="367" t="s">
        <v>23697</v>
      </c>
      <c r="D3878" s="367" t="s">
        <v>25682</v>
      </c>
      <c r="E3878" s="369">
        <v>198.21</v>
      </c>
    </row>
    <row r="3879" spans="1:5" ht="63" x14ac:dyDescent="0.2">
      <c r="A3879" s="367" t="s">
        <v>25683</v>
      </c>
      <c r="B3879" s="368" t="s">
        <v>25684</v>
      </c>
      <c r="C3879" s="367" t="s">
        <v>23697</v>
      </c>
      <c r="D3879" s="367" t="s">
        <v>25685</v>
      </c>
      <c r="E3879" s="369">
        <v>566.24</v>
      </c>
    </row>
    <row r="3880" spans="1:5" ht="63" x14ac:dyDescent="0.2">
      <c r="A3880" s="367" t="s">
        <v>25686</v>
      </c>
      <c r="B3880" s="368" t="s">
        <v>25687</v>
      </c>
      <c r="C3880" s="367" t="s">
        <v>23697</v>
      </c>
      <c r="D3880" s="367" t="s">
        <v>25688</v>
      </c>
      <c r="E3880" s="369">
        <v>197.52</v>
      </c>
    </row>
    <row r="3881" spans="1:5" ht="36" x14ac:dyDescent="0.2">
      <c r="A3881" s="367" t="s">
        <v>25689</v>
      </c>
      <c r="B3881" s="368" t="s">
        <v>25690</v>
      </c>
      <c r="C3881" s="367" t="s">
        <v>23697</v>
      </c>
      <c r="D3881" s="367" t="s">
        <v>25691</v>
      </c>
      <c r="E3881" s="369">
        <v>0.92</v>
      </c>
    </row>
    <row r="3882" spans="1:5" ht="409.5" x14ac:dyDescent="0.2">
      <c r="A3882" s="367" t="s">
        <v>25692</v>
      </c>
      <c r="B3882" s="368" t="s">
        <v>25693</v>
      </c>
      <c r="C3882" s="367" t="s">
        <v>23697</v>
      </c>
      <c r="D3882" s="367" t="s">
        <v>25694</v>
      </c>
      <c r="E3882" s="369">
        <v>310.76</v>
      </c>
    </row>
    <row r="3883" spans="1:5" ht="409.5" x14ac:dyDescent="0.2">
      <c r="A3883" s="367" t="s">
        <v>25695</v>
      </c>
      <c r="B3883" s="368" t="s">
        <v>25696</v>
      </c>
      <c r="C3883" s="367" t="s">
        <v>23697</v>
      </c>
      <c r="D3883" s="367" t="s">
        <v>25697</v>
      </c>
      <c r="E3883" s="369">
        <v>83.62</v>
      </c>
    </row>
    <row r="3884" spans="1:5" ht="216" x14ac:dyDescent="0.2">
      <c r="A3884" s="367" t="s">
        <v>25698</v>
      </c>
      <c r="B3884" s="368" t="s">
        <v>25699</v>
      </c>
      <c r="C3884" s="367" t="s">
        <v>23697</v>
      </c>
      <c r="D3884" s="367" t="s">
        <v>25700</v>
      </c>
      <c r="E3884" s="369">
        <v>62.34</v>
      </c>
    </row>
    <row r="3885" spans="1:5" ht="252" x14ac:dyDescent="0.2">
      <c r="A3885" s="367" t="s">
        <v>25701</v>
      </c>
      <c r="B3885" s="368" t="s">
        <v>25702</v>
      </c>
      <c r="C3885" s="367" t="s">
        <v>23697</v>
      </c>
      <c r="D3885" s="367" t="s">
        <v>25703</v>
      </c>
      <c r="E3885" s="369">
        <v>263.75</v>
      </c>
    </row>
    <row r="3886" spans="1:5" ht="243" x14ac:dyDescent="0.2">
      <c r="A3886" s="367" t="s">
        <v>25704</v>
      </c>
      <c r="B3886" s="368" t="s">
        <v>25705</v>
      </c>
      <c r="C3886" s="367" t="s">
        <v>23697</v>
      </c>
      <c r="D3886" s="367" t="s">
        <v>25706</v>
      </c>
      <c r="E3886" s="369">
        <v>137.19999999999999</v>
      </c>
    </row>
    <row r="3887" spans="1:5" ht="234" x14ac:dyDescent="0.2">
      <c r="A3887" s="367" t="s">
        <v>25707</v>
      </c>
      <c r="B3887" s="368" t="s">
        <v>25708</v>
      </c>
      <c r="C3887" s="367" t="s">
        <v>23697</v>
      </c>
      <c r="D3887" s="367" t="s">
        <v>25709</v>
      </c>
      <c r="E3887" s="369">
        <v>85.25</v>
      </c>
    </row>
    <row r="3888" spans="1:5" ht="279" x14ac:dyDescent="0.2">
      <c r="A3888" s="367" t="s">
        <v>25710</v>
      </c>
      <c r="B3888" s="368" t="s">
        <v>25711</v>
      </c>
      <c r="C3888" s="367" t="s">
        <v>23697</v>
      </c>
      <c r="D3888" s="367" t="s">
        <v>25712</v>
      </c>
      <c r="E3888" s="369">
        <v>6.03</v>
      </c>
    </row>
    <row r="3889" spans="1:5" ht="108" x14ac:dyDescent="0.2">
      <c r="A3889" s="367" t="s">
        <v>25713</v>
      </c>
      <c r="B3889" s="368" t="s">
        <v>25714</v>
      </c>
      <c r="C3889" s="367" t="s">
        <v>23697</v>
      </c>
      <c r="D3889" s="367" t="s">
        <v>25715</v>
      </c>
      <c r="E3889" s="369">
        <v>9.56</v>
      </c>
    </row>
    <row r="3890" spans="1:5" ht="189" x14ac:dyDescent="0.2">
      <c r="A3890" s="367" t="s">
        <v>25716</v>
      </c>
      <c r="B3890" s="368" t="s">
        <v>25717</v>
      </c>
      <c r="C3890" s="367" t="s">
        <v>23697</v>
      </c>
      <c r="D3890" s="367" t="s">
        <v>25718</v>
      </c>
      <c r="E3890" s="369">
        <v>1479.03</v>
      </c>
    </row>
    <row r="3891" spans="1:5" ht="162" x14ac:dyDescent="0.2">
      <c r="A3891" s="367" t="s">
        <v>25719</v>
      </c>
      <c r="B3891" s="368" t="s">
        <v>25720</v>
      </c>
      <c r="C3891" s="367" t="s">
        <v>23697</v>
      </c>
      <c r="D3891" s="367" t="s">
        <v>25721</v>
      </c>
      <c r="E3891" s="369">
        <v>292.77999999999997</v>
      </c>
    </row>
    <row r="3892" spans="1:5" ht="180" x14ac:dyDescent="0.2">
      <c r="A3892" s="367" t="s">
        <v>25722</v>
      </c>
      <c r="B3892" s="368" t="s">
        <v>25723</v>
      </c>
      <c r="C3892" s="367" t="s">
        <v>23697</v>
      </c>
      <c r="D3892" s="367" t="s">
        <v>25724</v>
      </c>
      <c r="E3892" s="369">
        <v>8.94</v>
      </c>
    </row>
    <row r="3893" spans="1:5" ht="153" x14ac:dyDescent="0.2">
      <c r="A3893" s="367" t="s">
        <v>25725</v>
      </c>
      <c r="B3893" s="368" t="s">
        <v>25726</v>
      </c>
      <c r="C3893" s="367" t="s">
        <v>23697</v>
      </c>
      <c r="D3893" s="367" t="s">
        <v>25727</v>
      </c>
      <c r="E3893" s="369">
        <v>4.58</v>
      </c>
    </row>
    <row r="3894" spans="1:5" ht="189" x14ac:dyDescent="0.2">
      <c r="A3894" s="367" t="s">
        <v>25728</v>
      </c>
      <c r="B3894" s="368" t="s">
        <v>25729</v>
      </c>
      <c r="C3894" s="367" t="s">
        <v>23697</v>
      </c>
      <c r="D3894" s="367" t="s">
        <v>25730</v>
      </c>
      <c r="E3894" s="369">
        <v>195.98</v>
      </c>
    </row>
    <row r="3895" spans="1:5" ht="225" x14ac:dyDescent="0.2">
      <c r="A3895" s="367" t="s">
        <v>25731</v>
      </c>
      <c r="B3895" s="368" t="s">
        <v>25732</v>
      </c>
      <c r="C3895" s="367" t="s">
        <v>23697</v>
      </c>
      <c r="D3895" s="367" t="s">
        <v>25733</v>
      </c>
      <c r="E3895" s="369">
        <v>8.26</v>
      </c>
    </row>
    <row r="3896" spans="1:5" ht="180" x14ac:dyDescent="0.2">
      <c r="A3896" s="367" t="s">
        <v>25734</v>
      </c>
      <c r="B3896" s="368" t="s">
        <v>25735</v>
      </c>
      <c r="C3896" s="367" t="s">
        <v>23697</v>
      </c>
      <c r="D3896" s="367" t="s">
        <v>25736</v>
      </c>
      <c r="E3896" s="369">
        <v>0.37</v>
      </c>
    </row>
    <row r="3897" spans="1:5" ht="225" x14ac:dyDescent="0.2">
      <c r="A3897" s="367" t="s">
        <v>25737</v>
      </c>
      <c r="B3897" s="368" t="s">
        <v>25738</v>
      </c>
      <c r="C3897" s="367" t="s">
        <v>23697</v>
      </c>
      <c r="D3897" s="367" t="s">
        <v>25739</v>
      </c>
      <c r="E3897" s="369">
        <v>20.73</v>
      </c>
    </row>
    <row r="3898" spans="1:5" ht="225" x14ac:dyDescent="0.2">
      <c r="A3898" s="367" t="s">
        <v>25740</v>
      </c>
      <c r="B3898" s="368" t="s">
        <v>25741</v>
      </c>
      <c r="C3898" s="367" t="s">
        <v>23697</v>
      </c>
      <c r="D3898" s="367" t="s">
        <v>25742</v>
      </c>
      <c r="E3898" s="369">
        <v>6.83</v>
      </c>
    </row>
    <row r="3899" spans="1:5" ht="189" x14ac:dyDescent="0.2">
      <c r="A3899" s="367" t="s">
        <v>25743</v>
      </c>
      <c r="B3899" s="368" t="s">
        <v>25744</v>
      </c>
      <c r="C3899" s="367" t="s">
        <v>23697</v>
      </c>
      <c r="D3899" s="367" t="s">
        <v>25745</v>
      </c>
      <c r="E3899" s="369">
        <v>70.290000000000006</v>
      </c>
    </row>
    <row r="3900" spans="1:5" ht="171" x14ac:dyDescent="0.2">
      <c r="A3900" s="367" t="s">
        <v>25746</v>
      </c>
      <c r="B3900" s="368" t="s">
        <v>25747</v>
      </c>
      <c r="C3900" s="367" t="s">
        <v>23697</v>
      </c>
      <c r="D3900" s="367" t="s">
        <v>25748</v>
      </c>
      <c r="E3900" s="369">
        <v>63.86</v>
      </c>
    </row>
    <row r="3901" spans="1:5" ht="234" x14ac:dyDescent="0.2">
      <c r="A3901" s="367" t="s">
        <v>25749</v>
      </c>
      <c r="B3901" s="368" t="s">
        <v>25750</v>
      </c>
      <c r="C3901" s="367" t="s">
        <v>23697</v>
      </c>
      <c r="D3901" s="367" t="s">
        <v>25751</v>
      </c>
      <c r="E3901" s="369">
        <v>248.03</v>
      </c>
    </row>
    <row r="3902" spans="1:5" ht="261" x14ac:dyDescent="0.2">
      <c r="A3902" s="367" t="s">
        <v>25752</v>
      </c>
      <c r="B3902" s="368" t="s">
        <v>25753</v>
      </c>
      <c r="C3902" s="367" t="s">
        <v>23697</v>
      </c>
      <c r="D3902" s="367" t="s">
        <v>25754</v>
      </c>
      <c r="E3902" s="369">
        <v>323.57</v>
      </c>
    </row>
    <row r="3903" spans="1:5" ht="216" x14ac:dyDescent="0.2">
      <c r="A3903" s="367" t="s">
        <v>25755</v>
      </c>
      <c r="B3903" s="368" t="s">
        <v>25756</v>
      </c>
      <c r="C3903" s="367" t="s">
        <v>23697</v>
      </c>
      <c r="D3903" s="367" t="s">
        <v>25757</v>
      </c>
      <c r="E3903" s="369">
        <v>184.99</v>
      </c>
    </row>
    <row r="3904" spans="1:5" ht="234" x14ac:dyDescent="0.2">
      <c r="A3904" s="367" t="s">
        <v>25758</v>
      </c>
      <c r="B3904" s="368" t="s">
        <v>25759</v>
      </c>
      <c r="C3904" s="367" t="s">
        <v>23697</v>
      </c>
      <c r="D3904" s="367" t="s">
        <v>25760</v>
      </c>
      <c r="E3904" s="369">
        <v>435.69</v>
      </c>
    </row>
    <row r="3905" spans="1:5" ht="279" x14ac:dyDescent="0.2">
      <c r="A3905" s="367" t="s">
        <v>25761</v>
      </c>
      <c r="B3905" s="368" t="s">
        <v>25762</v>
      </c>
      <c r="C3905" s="367" t="s">
        <v>23697</v>
      </c>
      <c r="D3905" s="367" t="s">
        <v>25763</v>
      </c>
      <c r="E3905" s="369">
        <v>738.08</v>
      </c>
    </row>
    <row r="3906" spans="1:5" ht="243" x14ac:dyDescent="0.2">
      <c r="A3906" s="367" t="s">
        <v>25764</v>
      </c>
      <c r="B3906" s="368" t="s">
        <v>25765</v>
      </c>
      <c r="C3906" s="367" t="s">
        <v>23697</v>
      </c>
      <c r="D3906" s="367" t="s">
        <v>25766</v>
      </c>
      <c r="E3906" s="369">
        <v>273.29000000000002</v>
      </c>
    </row>
    <row r="3907" spans="1:5" ht="72" x14ac:dyDescent="0.2">
      <c r="A3907" s="367" t="s">
        <v>25767</v>
      </c>
      <c r="B3907" s="368" t="s">
        <v>25768</v>
      </c>
      <c r="C3907" s="367" t="s">
        <v>23697</v>
      </c>
      <c r="D3907" s="367" t="s">
        <v>25769</v>
      </c>
      <c r="E3907" s="369">
        <v>1.98</v>
      </c>
    </row>
    <row r="3908" spans="1:5" ht="117" x14ac:dyDescent="0.2">
      <c r="A3908" s="367" t="s">
        <v>25770</v>
      </c>
      <c r="B3908" s="368" t="s">
        <v>25771</v>
      </c>
      <c r="C3908" s="367" t="s">
        <v>23697</v>
      </c>
      <c r="D3908" s="367" t="s">
        <v>25772</v>
      </c>
      <c r="E3908" s="369">
        <v>248.24</v>
      </c>
    </row>
    <row r="3909" spans="1:5" ht="63" x14ac:dyDescent="0.2">
      <c r="A3909" s="367" t="s">
        <v>25773</v>
      </c>
      <c r="B3909" s="368" t="s">
        <v>25774</v>
      </c>
      <c r="C3909" s="367" t="s">
        <v>23697</v>
      </c>
      <c r="D3909" s="367" t="s">
        <v>25775</v>
      </c>
      <c r="E3909" s="369">
        <v>160.03</v>
      </c>
    </row>
    <row r="3910" spans="1:5" ht="90" x14ac:dyDescent="0.2">
      <c r="A3910" s="367" t="s">
        <v>25776</v>
      </c>
      <c r="B3910" s="368" t="s">
        <v>25777</v>
      </c>
      <c r="C3910" s="367" t="s">
        <v>23697</v>
      </c>
      <c r="D3910" s="367" t="s">
        <v>25778</v>
      </c>
      <c r="E3910" s="369">
        <v>417.42</v>
      </c>
    </row>
    <row r="3911" spans="1:5" ht="288" x14ac:dyDescent="0.2">
      <c r="A3911" s="367" t="s">
        <v>25779</v>
      </c>
      <c r="B3911" s="368" t="s">
        <v>25780</v>
      </c>
      <c r="C3911" s="367" t="s">
        <v>23697</v>
      </c>
      <c r="D3911" s="367" t="s">
        <v>25781</v>
      </c>
      <c r="E3911" s="369">
        <v>824.14</v>
      </c>
    </row>
    <row r="3912" spans="1:5" ht="135" x14ac:dyDescent="0.2">
      <c r="A3912" s="367" t="s">
        <v>25782</v>
      </c>
      <c r="B3912" s="368" t="s">
        <v>25783</v>
      </c>
      <c r="C3912" s="367" t="s">
        <v>23697</v>
      </c>
      <c r="D3912" s="367" t="s">
        <v>25784</v>
      </c>
      <c r="E3912" s="369">
        <v>17.16</v>
      </c>
    </row>
    <row r="3913" spans="1:5" ht="351" x14ac:dyDescent="0.2">
      <c r="A3913" s="367" t="s">
        <v>25785</v>
      </c>
      <c r="B3913" s="368" t="s">
        <v>25786</v>
      </c>
      <c r="C3913" s="367" t="s">
        <v>23697</v>
      </c>
      <c r="D3913" s="367" t="s">
        <v>25787</v>
      </c>
      <c r="E3913" s="369">
        <v>329.07</v>
      </c>
    </row>
    <row r="3914" spans="1:5" ht="342" x14ac:dyDescent="0.2">
      <c r="A3914" s="367" t="s">
        <v>25788</v>
      </c>
      <c r="B3914" s="368" t="s">
        <v>25789</v>
      </c>
      <c r="C3914" s="367" t="s">
        <v>23697</v>
      </c>
      <c r="D3914" s="367" t="s">
        <v>25790</v>
      </c>
      <c r="E3914" s="369">
        <v>169.86</v>
      </c>
    </row>
    <row r="3915" spans="1:5" ht="324" x14ac:dyDescent="0.2">
      <c r="A3915" s="367" t="s">
        <v>25791</v>
      </c>
      <c r="B3915" s="368" t="s">
        <v>25792</v>
      </c>
      <c r="C3915" s="367" t="s">
        <v>23697</v>
      </c>
      <c r="D3915" s="367" t="s">
        <v>25793</v>
      </c>
      <c r="E3915" s="369">
        <v>117.91</v>
      </c>
    </row>
    <row r="3916" spans="1:5" ht="135" x14ac:dyDescent="0.2">
      <c r="A3916" s="367" t="s">
        <v>25794</v>
      </c>
      <c r="B3916" s="368" t="s">
        <v>25795</v>
      </c>
      <c r="C3916" s="367" t="s">
        <v>23697</v>
      </c>
      <c r="D3916" s="367" t="s">
        <v>25796</v>
      </c>
      <c r="E3916" s="369">
        <v>4.03</v>
      </c>
    </row>
    <row r="3917" spans="1:5" ht="135" x14ac:dyDescent="0.2">
      <c r="A3917" s="367" t="s">
        <v>25797</v>
      </c>
      <c r="B3917" s="368" t="s">
        <v>25798</v>
      </c>
      <c r="C3917" s="367" t="s">
        <v>23697</v>
      </c>
      <c r="D3917" s="367" t="s">
        <v>25799</v>
      </c>
      <c r="E3917" s="369">
        <v>1.28</v>
      </c>
    </row>
    <row r="3918" spans="1:5" ht="243" x14ac:dyDescent="0.2">
      <c r="A3918" s="367" t="s">
        <v>25800</v>
      </c>
      <c r="B3918" s="368" t="s">
        <v>25801</v>
      </c>
      <c r="C3918" s="367" t="s">
        <v>23697</v>
      </c>
      <c r="D3918" s="367" t="s">
        <v>25802</v>
      </c>
      <c r="E3918" s="369">
        <v>1.48</v>
      </c>
    </row>
    <row r="3919" spans="1:5" ht="243" x14ac:dyDescent="0.2">
      <c r="A3919" s="367" t="s">
        <v>25803</v>
      </c>
      <c r="B3919" s="368" t="s">
        <v>25804</v>
      </c>
      <c r="C3919" s="367" t="s">
        <v>23697</v>
      </c>
      <c r="D3919" s="367" t="s">
        <v>25805</v>
      </c>
      <c r="E3919" s="369">
        <v>0.99</v>
      </c>
    </row>
    <row r="3920" spans="1:5" ht="207" x14ac:dyDescent="0.2">
      <c r="A3920" s="367" t="s">
        <v>25806</v>
      </c>
      <c r="B3920" s="368" t="s">
        <v>25807</v>
      </c>
      <c r="C3920" s="367" t="s">
        <v>23697</v>
      </c>
      <c r="D3920" s="367" t="s">
        <v>25808</v>
      </c>
      <c r="E3920" s="369">
        <v>92.87</v>
      </c>
    </row>
    <row r="3921" spans="1:5" ht="189" x14ac:dyDescent="0.2">
      <c r="A3921" s="367" t="s">
        <v>25809</v>
      </c>
      <c r="B3921" s="368" t="s">
        <v>25810</v>
      </c>
      <c r="C3921" s="367" t="s">
        <v>23697</v>
      </c>
      <c r="D3921" s="367" t="s">
        <v>25811</v>
      </c>
      <c r="E3921" s="369">
        <v>57.6</v>
      </c>
    </row>
    <row r="3922" spans="1:5" ht="207" x14ac:dyDescent="0.2">
      <c r="A3922" s="367" t="s">
        <v>25812</v>
      </c>
      <c r="B3922" s="368" t="s">
        <v>25813</v>
      </c>
      <c r="C3922" s="367" t="s">
        <v>23697</v>
      </c>
      <c r="D3922" s="367" t="s">
        <v>25814</v>
      </c>
      <c r="E3922" s="369">
        <v>28.9</v>
      </c>
    </row>
    <row r="3923" spans="1:5" ht="72" x14ac:dyDescent="0.2">
      <c r="A3923" s="367" t="s">
        <v>25815</v>
      </c>
      <c r="B3923" s="368" t="s">
        <v>25816</v>
      </c>
      <c r="C3923" s="367" t="s">
        <v>23697</v>
      </c>
      <c r="D3923" s="367" t="s">
        <v>25817</v>
      </c>
      <c r="E3923" s="369">
        <v>42.15</v>
      </c>
    </row>
    <row r="3924" spans="1:5" ht="99" x14ac:dyDescent="0.2">
      <c r="A3924" s="367" t="s">
        <v>25818</v>
      </c>
      <c r="B3924" s="368" t="s">
        <v>25819</v>
      </c>
      <c r="C3924" s="367" t="s">
        <v>23697</v>
      </c>
      <c r="D3924" s="367" t="s">
        <v>25820</v>
      </c>
      <c r="E3924" s="369">
        <v>129.97999999999999</v>
      </c>
    </row>
    <row r="3925" spans="1:5" ht="99" x14ac:dyDescent="0.2">
      <c r="A3925" s="367" t="s">
        <v>25821</v>
      </c>
      <c r="B3925" s="368" t="s">
        <v>25822</v>
      </c>
      <c r="C3925" s="367" t="s">
        <v>23697</v>
      </c>
      <c r="D3925" s="367" t="s">
        <v>25823</v>
      </c>
      <c r="E3925" s="369">
        <v>80.599999999999994</v>
      </c>
    </row>
    <row r="3926" spans="1:5" ht="81" x14ac:dyDescent="0.2">
      <c r="A3926" s="367" t="s">
        <v>25824</v>
      </c>
      <c r="B3926" s="368" t="s">
        <v>25825</v>
      </c>
      <c r="C3926" s="367" t="s">
        <v>23697</v>
      </c>
      <c r="D3926" s="367" t="s">
        <v>25826</v>
      </c>
      <c r="E3926" s="369">
        <v>28.2</v>
      </c>
    </row>
    <row r="3927" spans="1:5" ht="54" x14ac:dyDescent="0.2">
      <c r="A3927" s="367" t="s">
        <v>25827</v>
      </c>
      <c r="B3927" s="368" t="s">
        <v>25828</v>
      </c>
      <c r="C3927" s="367" t="s">
        <v>23697</v>
      </c>
      <c r="D3927" s="367" t="s">
        <v>25829</v>
      </c>
      <c r="E3927" s="369">
        <v>23.33</v>
      </c>
    </row>
    <row r="3928" spans="1:5" ht="409.5" x14ac:dyDescent="0.2">
      <c r="A3928" s="367" t="s">
        <v>25830</v>
      </c>
      <c r="B3928" s="368" t="s">
        <v>25831</v>
      </c>
      <c r="C3928" s="367" t="s">
        <v>23697</v>
      </c>
      <c r="D3928" s="367" t="s">
        <v>25832</v>
      </c>
      <c r="E3928" s="369">
        <v>176.3</v>
      </c>
    </row>
    <row r="3929" spans="1:5" ht="409.5" x14ac:dyDescent="0.2">
      <c r="A3929" s="367" t="s">
        <v>25833</v>
      </c>
      <c r="B3929" s="368" t="s">
        <v>25834</v>
      </c>
      <c r="C3929" s="367" t="s">
        <v>23697</v>
      </c>
      <c r="D3929" s="367" t="s">
        <v>25835</v>
      </c>
      <c r="E3929" s="369">
        <v>98.25</v>
      </c>
    </row>
    <row r="3930" spans="1:5" ht="409.5" x14ac:dyDescent="0.2">
      <c r="A3930" s="367" t="s">
        <v>25836</v>
      </c>
      <c r="B3930" s="368" t="s">
        <v>25837</v>
      </c>
      <c r="C3930" s="367" t="s">
        <v>23697</v>
      </c>
      <c r="D3930" s="367" t="s">
        <v>25838</v>
      </c>
      <c r="E3930" s="369">
        <v>65.42</v>
      </c>
    </row>
    <row r="3931" spans="1:5" ht="144" x14ac:dyDescent="0.2">
      <c r="A3931" s="367" t="s">
        <v>25839</v>
      </c>
      <c r="B3931" s="368" t="s">
        <v>25840</v>
      </c>
      <c r="C3931" s="367" t="s">
        <v>23697</v>
      </c>
      <c r="D3931" s="367" t="s">
        <v>25841</v>
      </c>
      <c r="E3931" s="369">
        <v>2.12</v>
      </c>
    </row>
    <row r="3932" spans="1:5" ht="162" x14ac:dyDescent="0.2">
      <c r="A3932" s="367" t="s">
        <v>25842</v>
      </c>
      <c r="B3932" s="368" t="s">
        <v>25843</v>
      </c>
      <c r="C3932" s="367" t="s">
        <v>23697</v>
      </c>
      <c r="D3932" s="367" t="s">
        <v>25844</v>
      </c>
      <c r="E3932" s="369">
        <v>0.71</v>
      </c>
    </row>
    <row r="3933" spans="1:5" ht="162" x14ac:dyDescent="0.2">
      <c r="A3933" s="367" t="s">
        <v>25845</v>
      </c>
      <c r="B3933" s="368" t="s">
        <v>25846</v>
      </c>
      <c r="C3933" s="367" t="s">
        <v>23697</v>
      </c>
      <c r="D3933" s="367" t="s">
        <v>25847</v>
      </c>
      <c r="E3933" s="369">
        <v>112.38</v>
      </c>
    </row>
    <row r="3934" spans="1:5" ht="135" x14ac:dyDescent="0.2">
      <c r="A3934" s="367" t="s">
        <v>25848</v>
      </c>
      <c r="B3934" s="368" t="s">
        <v>25849</v>
      </c>
      <c r="C3934" s="367" t="s">
        <v>23697</v>
      </c>
      <c r="D3934" s="367" t="s">
        <v>25850</v>
      </c>
      <c r="E3934" s="369">
        <v>44.11</v>
      </c>
    </row>
    <row r="3935" spans="1:5" ht="234" x14ac:dyDescent="0.2">
      <c r="A3935" s="367" t="s">
        <v>25851</v>
      </c>
      <c r="B3935" s="368" t="s">
        <v>25852</v>
      </c>
      <c r="C3935" s="367" t="s">
        <v>23697</v>
      </c>
      <c r="D3935" s="367" t="s">
        <v>25853</v>
      </c>
      <c r="E3935" s="369">
        <v>67.97</v>
      </c>
    </row>
    <row r="3936" spans="1:5" ht="216" x14ac:dyDescent="0.2">
      <c r="A3936" s="367" t="s">
        <v>25854</v>
      </c>
      <c r="B3936" s="368" t="s">
        <v>25855</v>
      </c>
      <c r="C3936" s="367" t="s">
        <v>23697</v>
      </c>
      <c r="D3936" s="367" t="s">
        <v>25856</v>
      </c>
      <c r="E3936" s="369">
        <v>48.75</v>
      </c>
    </row>
    <row r="3937" spans="1:5" ht="279" x14ac:dyDescent="0.2">
      <c r="A3937" s="367" t="s">
        <v>25857</v>
      </c>
      <c r="B3937" s="368" t="s">
        <v>25858</v>
      </c>
      <c r="C3937" s="367" t="s">
        <v>23697</v>
      </c>
      <c r="D3937" s="367" t="s">
        <v>25859</v>
      </c>
      <c r="E3937" s="369">
        <v>36.909999999999997</v>
      </c>
    </row>
    <row r="3938" spans="1:5" ht="360" x14ac:dyDescent="0.2">
      <c r="A3938" s="367" t="s">
        <v>25860</v>
      </c>
      <c r="B3938" s="368" t="s">
        <v>25861</v>
      </c>
      <c r="C3938" s="367" t="s">
        <v>23697</v>
      </c>
      <c r="D3938" s="367" t="s">
        <v>25862</v>
      </c>
      <c r="E3938" s="369">
        <v>144.13</v>
      </c>
    </row>
    <row r="3939" spans="1:5" ht="342" x14ac:dyDescent="0.2">
      <c r="A3939" s="367" t="s">
        <v>25863</v>
      </c>
      <c r="B3939" s="368" t="s">
        <v>25864</v>
      </c>
      <c r="C3939" s="367" t="s">
        <v>23697</v>
      </c>
      <c r="D3939" s="367" t="s">
        <v>25865</v>
      </c>
      <c r="E3939" s="369">
        <v>86.17</v>
      </c>
    </row>
    <row r="3940" spans="1:5" ht="189" x14ac:dyDescent="0.2">
      <c r="A3940" s="367" t="s">
        <v>25866</v>
      </c>
      <c r="B3940" s="368" t="s">
        <v>25867</v>
      </c>
      <c r="C3940" s="367" t="s">
        <v>23697</v>
      </c>
      <c r="D3940" s="367" t="s">
        <v>25868</v>
      </c>
      <c r="E3940" s="369">
        <v>85.37</v>
      </c>
    </row>
    <row r="3941" spans="1:5" ht="171" x14ac:dyDescent="0.2">
      <c r="A3941" s="367" t="s">
        <v>25869</v>
      </c>
      <c r="B3941" s="368" t="s">
        <v>25870</v>
      </c>
      <c r="C3941" s="367" t="s">
        <v>23697</v>
      </c>
      <c r="D3941" s="367" t="s">
        <v>25871</v>
      </c>
      <c r="E3941" s="369">
        <v>46.45</v>
      </c>
    </row>
    <row r="3942" spans="1:5" ht="171" x14ac:dyDescent="0.2">
      <c r="A3942" s="367" t="s">
        <v>25872</v>
      </c>
      <c r="B3942" s="368" t="s">
        <v>25873</v>
      </c>
      <c r="C3942" s="367" t="s">
        <v>23697</v>
      </c>
      <c r="D3942" s="367" t="s">
        <v>25874</v>
      </c>
      <c r="E3942" s="369">
        <v>145.06</v>
      </c>
    </row>
    <row r="3943" spans="1:5" ht="162" x14ac:dyDescent="0.2">
      <c r="A3943" s="367" t="s">
        <v>25875</v>
      </c>
      <c r="B3943" s="368" t="s">
        <v>25876</v>
      </c>
      <c r="C3943" s="367" t="s">
        <v>23697</v>
      </c>
      <c r="D3943" s="367" t="s">
        <v>25877</v>
      </c>
      <c r="E3943" s="369">
        <v>82.89</v>
      </c>
    </row>
    <row r="3944" spans="1:5" ht="198" x14ac:dyDescent="0.2">
      <c r="A3944" s="367" t="s">
        <v>25878</v>
      </c>
      <c r="B3944" s="368" t="s">
        <v>25879</v>
      </c>
      <c r="C3944" s="367" t="s">
        <v>23697</v>
      </c>
      <c r="D3944" s="367" t="s">
        <v>25880</v>
      </c>
      <c r="E3944" s="369">
        <v>1.74</v>
      </c>
    </row>
    <row r="3945" spans="1:5" ht="189" x14ac:dyDescent="0.2">
      <c r="A3945" s="367" t="s">
        <v>25881</v>
      </c>
      <c r="B3945" s="368" t="s">
        <v>25882</v>
      </c>
      <c r="C3945" s="367" t="s">
        <v>23697</v>
      </c>
      <c r="D3945" s="367" t="s">
        <v>25883</v>
      </c>
      <c r="E3945" s="369">
        <v>1.1599999999999999</v>
      </c>
    </row>
    <row r="3946" spans="1:5" ht="225" x14ac:dyDescent="0.2">
      <c r="A3946" s="367" t="s">
        <v>25884</v>
      </c>
      <c r="B3946" s="368" t="s">
        <v>25885</v>
      </c>
      <c r="C3946" s="367" t="s">
        <v>23697</v>
      </c>
      <c r="D3946" s="367" t="s">
        <v>25886</v>
      </c>
      <c r="E3946" s="369">
        <v>4.57</v>
      </c>
    </row>
    <row r="3947" spans="1:5" ht="306" x14ac:dyDescent="0.2">
      <c r="A3947" s="367" t="s">
        <v>25887</v>
      </c>
      <c r="B3947" s="368" t="s">
        <v>25888</v>
      </c>
      <c r="C3947" s="367" t="s">
        <v>23697</v>
      </c>
      <c r="D3947" s="367" t="s">
        <v>25889</v>
      </c>
      <c r="E3947" s="369">
        <v>54.31</v>
      </c>
    </row>
    <row r="3948" spans="1:5" ht="297" x14ac:dyDescent="0.2">
      <c r="A3948" s="367" t="s">
        <v>25890</v>
      </c>
      <c r="B3948" s="368" t="s">
        <v>25891</v>
      </c>
      <c r="C3948" s="367" t="s">
        <v>23697</v>
      </c>
      <c r="D3948" s="367" t="s">
        <v>25892</v>
      </c>
      <c r="E3948" s="369">
        <v>375.63</v>
      </c>
    </row>
    <row r="3949" spans="1:5" ht="378" x14ac:dyDescent="0.2">
      <c r="A3949" s="367" t="s">
        <v>25893</v>
      </c>
      <c r="B3949" s="368" t="s">
        <v>25894</v>
      </c>
      <c r="C3949" s="367" t="s">
        <v>23697</v>
      </c>
      <c r="D3949" s="367" t="s">
        <v>25895</v>
      </c>
      <c r="E3949" s="369">
        <v>623.35</v>
      </c>
    </row>
    <row r="3950" spans="1:5" ht="162" x14ac:dyDescent="0.2">
      <c r="A3950" s="367" t="s">
        <v>25896</v>
      </c>
      <c r="B3950" s="368" t="s">
        <v>25897</v>
      </c>
      <c r="C3950" s="367" t="s">
        <v>23697</v>
      </c>
      <c r="D3950" s="367" t="s">
        <v>25898</v>
      </c>
      <c r="E3950" s="369">
        <v>6.72</v>
      </c>
    </row>
    <row r="3951" spans="1:5" ht="180" x14ac:dyDescent="0.2">
      <c r="A3951" s="367" t="s">
        <v>25899</v>
      </c>
      <c r="B3951" s="368" t="s">
        <v>25900</v>
      </c>
      <c r="C3951" s="367" t="s">
        <v>23697</v>
      </c>
      <c r="D3951" s="367" t="s">
        <v>25901</v>
      </c>
      <c r="E3951" s="369">
        <v>0.2</v>
      </c>
    </row>
    <row r="3952" spans="1:5" ht="99" x14ac:dyDescent="0.2">
      <c r="A3952" s="367" t="s">
        <v>25902</v>
      </c>
      <c r="B3952" s="368" t="s">
        <v>25903</v>
      </c>
      <c r="C3952" s="367" t="s">
        <v>23697</v>
      </c>
      <c r="D3952" s="367" t="s">
        <v>25904</v>
      </c>
      <c r="E3952" s="369">
        <v>0.42</v>
      </c>
    </row>
    <row r="3953" spans="1:5" ht="216" x14ac:dyDescent="0.2">
      <c r="A3953" s="367" t="s">
        <v>25905</v>
      </c>
      <c r="B3953" s="368" t="s">
        <v>25906</v>
      </c>
      <c r="C3953" s="367" t="s">
        <v>23697</v>
      </c>
      <c r="D3953" s="367" t="s">
        <v>25907</v>
      </c>
      <c r="E3953" s="369">
        <v>473.85</v>
      </c>
    </row>
    <row r="3954" spans="1:5" ht="189" x14ac:dyDescent="0.2">
      <c r="A3954" s="367" t="s">
        <v>25908</v>
      </c>
      <c r="B3954" s="368" t="s">
        <v>25909</v>
      </c>
      <c r="C3954" s="367" t="s">
        <v>23697</v>
      </c>
      <c r="D3954" s="367" t="s">
        <v>25910</v>
      </c>
      <c r="E3954" s="369">
        <v>173.07</v>
      </c>
    </row>
    <row r="3955" spans="1:5" ht="189" x14ac:dyDescent="0.2">
      <c r="A3955" s="367" t="s">
        <v>25911</v>
      </c>
      <c r="B3955" s="368" t="s">
        <v>25912</v>
      </c>
      <c r="C3955" s="367" t="s">
        <v>23697</v>
      </c>
      <c r="D3955" s="367" t="s">
        <v>25913</v>
      </c>
      <c r="E3955" s="369">
        <v>117.59</v>
      </c>
    </row>
    <row r="3956" spans="1:5" ht="162" x14ac:dyDescent="0.2">
      <c r="A3956" s="367" t="s">
        <v>25914</v>
      </c>
      <c r="B3956" s="368" t="s">
        <v>25915</v>
      </c>
      <c r="C3956" s="367" t="s">
        <v>23697</v>
      </c>
      <c r="D3956" s="367" t="s">
        <v>25916</v>
      </c>
      <c r="E3956" s="369">
        <v>43.34</v>
      </c>
    </row>
    <row r="3957" spans="1:5" ht="409.5" x14ac:dyDescent="0.2">
      <c r="A3957" s="367" t="s">
        <v>25917</v>
      </c>
      <c r="B3957" s="368" t="s">
        <v>25918</v>
      </c>
      <c r="C3957" s="367" t="s">
        <v>23697</v>
      </c>
      <c r="D3957" s="367" t="s">
        <v>25919</v>
      </c>
      <c r="E3957" s="369">
        <v>5724.29</v>
      </c>
    </row>
    <row r="3958" spans="1:5" ht="409.5" x14ac:dyDescent="0.2">
      <c r="A3958" s="367" t="s">
        <v>25920</v>
      </c>
      <c r="B3958" s="368" t="s">
        <v>25921</v>
      </c>
      <c r="C3958" s="367" t="s">
        <v>23697</v>
      </c>
      <c r="D3958" s="367" t="s">
        <v>25922</v>
      </c>
      <c r="E3958" s="369">
        <v>696.7</v>
      </c>
    </row>
    <row r="3959" spans="1:5" ht="409.5" x14ac:dyDescent="0.2">
      <c r="A3959" s="367" t="s">
        <v>25923</v>
      </c>
      <c r="B3959" s="368" t="s">
        <v>25924</v>
      </c>
      <c r="C3959" s="367" t="s">
        <v>23697</v>
      </c>
      <c r="D3959" s="367" t="s">
        <v>25925</v>
      </c>
      <c r="E3959" s="369">
        <v>354.57</v>
      </c>
    </row>
    <row r="3960" spans="1:5" ht="351" x14ac:dyDescent="0.2">
      <c r="A3960" s="367" t="s">
        <v>25926</v>
      </c>
      <c r="B3960" s="368" t="s">
        <v>25927</v>
      </c>
      <c r="C3960" s="367" t="s">
        <v>23697</v>
      </c>
      <c r="D3960" s="367" t="s">
        <v>25928</v>
      </c>
      <c r="E3960" s="369">
        <v>419.81</v>
      </c>
    </row>
    <row r="3961" spans="1:5" ht="144" x14ac:dyDescent="0.2">
      <c r="A3961" s="367" t="s">
        <v>25929</v>
      </c>
      <c r="B3961" s="368" t="s">
        <v>25930</v>
      </c>
      <c r="C3961" s="367" t="s">
        <v>23697</v>
      </c>
      <c r="D3961" s="367" t="s">
        <v>25931</v>
      </c>
      <c r="E3961" s="369">
        <v>13.6</v>
      </c>
    </row>
    <row r="3962" spans="1:5" ht="117" x14ac:dyDescent="0.2">
      <c r="A3962" s="367" t="s">
        <v>25932</v>
      </c>
      <c r="B3962" s="368" t="s">
        <v>25933</v>
      </c>
      <c r="C3962" s="367" t="s">
        <v>23697</v>
      </c>
      <c r="D3962" s="367" t="s">
        <v>25934</v>
      </c>
      <c r="E3962" s="369">
        <v>5.44</v>
      </c>
    </row>
    <row r="3963" spans="1:5" ht="198" x14ac:dyDescent="0.2">
      <c r="A3963" s="367" t="s">
        <v>25935</v>
      </c>
      <c r="B3963" s="368" t="s">
        <v>25936</v>
      </c>
      <c r="C3963" s="367" t="s">
        <v>23697</v>
      </c>
      <c r="D3963" s="367" t="s">
        <v>25937</v>
      </c>
      <c r="E3963" s="369">
        <v>1.97</v>
      </c>
    </row>
    <row r="3964" spans="1:5" ht="153" x14ac:dyDescent="0.2">
      <c r="A3964" s="367" t="s">
        <v>25938</v>
      </c>
      <c r="B3964" s="368" t="s">
        <v>25939</v>
      </c>
      <c r="C3964" s="367" t="s">
        <v>23697</v>
      </c>
      <c r="D3964" s="367" t="s">
        <v>25940</v>
      </c>
      <c r="E3964" s="369">
        <v>0.32</v>
      </c>
    </row>
    <row r="3965" spans="1:5" ht="243" x14ac:dyDescent="0.2">
      <c r="A3965" s="367" t="s">
        <v>25941</v>
      </c>
      <c r="B3965" s="368" t="s">
        <v>25942</v>
      </c>
      <c r="C3965" s="367" t="s">
        <v>23697</v>
      </c>
      <c r="D3965" s="367" t="s">
        <v>25943</v>
      </c>
      <c r="E3965" s="369">
        <v>413.89</v>
      </c>
    </row>
    <row r="3966" spans="1:5" ht="216" x14ac:dyDescent="0.2">
      <c r="A3966" s="367" t="s">
        <v>25944</v>
      </c>
      <c r="B3966" s="368" t="s">
        <v>25945</v>
      </c>
      <c r="C3966" s="367" t="s">
        <v>23697</v>
      </c>
      <c r="D3966" s="367" t="s">
        <v>25946</v>
      </c>
      <c r="E3966" s="369">
        <v>162.37</v>
      </c>
    </row>
    <row r="3967" spans="1:5" ht="216" x14ac:dyDescent="0.2">
      <c r="A3967" s="367" t="s">
        <v>25947</v>
      </c>
      <c r="B3967" s="368" t="s">
        <v>25948</v>
      </c>
      <c r="C3967" s="367" t="s">
        <v>23697</v>
      </c>
      <c r="D3967" s="367" t="s">
        <v>25949</v>
      </c>
      <c r="E3967" s="369">
        <v>271.06</v>
      </c>
    </row>
    <row r="3968" spans="1:5" ht="198" x14ac:dyDescent="0.2">
      <c r="A3968" s="367" t="s">
        <v>25950</v>
      </c>
      <c r="B3968" s="368" t="s">
        <v>25951</v>
      </c>
      <c r="C3968" s="367" t="s">
        <v>23697</v>
      </c>
      <c r="D3968" s="367" t="s">
        <v>25952</v>
      </c>
      <c r="E3968" s="369">
        <v>104.83</v>
      </c>
    </row>
  </sheetData>
  <mergeCells count="10">
    <mergeCell ref="A3464:E3464"/>
    <mergeCell ref="A3543:E3543"/>
    <mergeCell ref="A3567:E3567"/>
    <mergeCell ref="A3796:E3796"/>
    <mergeCell ref="A1:E1"/>
    <mergeCell ref="A2:E2"/>
    <mergeCell ref="A3:E3"/>
    <mergeCell ref="A5:E5"/>
    <mergeCell ref="A2968:E2968"/>
    <mergeCell ref="A3401:E3401"/>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29A2A9-D898-4D5E-B770-7741ED72D01D}">
  <ds:schemaRefs>
    <ds:schemaRef ds:uri="http://purl.org/dc/terms/"/>
    <ds:schemaRef ds:uri="http://schemas.openxmlformats.org/package/2006/metadata/core-properties"/>
    <ds:schemaRef ds:uri="ad1913f4-eb67-4ce4-bc33-692ad237a14e"/>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http://schemas.microsoft.com/office/infopath/2007/PartnerControls"/>
    <ds:schemaRef ds:uri="77f2289b-328e-41ee-863f-89012ddc9275"/>
  </ds:schemaRefs>
</ds:datastoreItem>
</file>

<file path=customXml/itemProps2.xml><?xml version="1.0" encoding="utf-8"?>
<ds:datastoreItem xmlns:ds="http://schemas.openxmlformats.org/officeDocument/2006/customXml" ds:itemID="{757E78B3-25F8-4B49-8931-ED9CD58F06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D91274-2DB3-41AA-BD21-A16D2128FB3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46</vt:i4>
      </vt:variant>
    </vt:vector>
  </HeadingPairs>
  <TitlesOfParts>
    <vt:vector size="59" baseType="lpstr">
      <vt:lpstr>DADOS GERAIS</vt:lpstr>
      <vt:lpstr>BDI</vt:lpstr>
      <vt:lpstr>ENCARGOS SOCIAIS</vt:lpstr>
      <vt:lpstr>RESUMO</vt:lpstr>
      <vt:lpstr>ORC. SINTÉTICO</vt:lpstr>
      <vt:lpstr>CRONOGRAMA</vt:lpstr>
      <vt:lpstr>CURVA ABC</vt:lpstr>
      <vt:lpstr>CPUS</vt:lpstr>
      <vt:lpstr>SCO</vt:lpstr>
      <vt:lpstr>ORSE</vt:lpstr>
      <vt:lpstr>SINAPIJAN26</vt:lpstr>
      <vt:lpstr>INSUMO</vt:lpstr>
      <vt:lpstr>COMPOSICAO</vt:lpstr>
      <vt:lpstr>BDI!Area_de_impressao</vt:lpstr>
      <vt:lpstr>CPUS!Area_de_impressao</vt:lpstr>
      <vt:lpstr>CRONOGRAMA!Area_de_impressao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SINTÉTICO'!Titulos_de_impressao</vt:lpstr>
      <vt:lpstr>BDI!Z_0306F0C2_70DB_4729_BB6A_5299B1A5AEA0_.wvu.PrintArea</vt:lpstr>
      <vt:lpstr>'ENCARGOS SOCIAIS'!Z_0306F0C2_70DB_4729_BB6A_5299B1A5AEA0_.wvu.PrintArea</vt:lpstr>
      <vt:lpstr>BDI!Z_12376024_9872_4870_B42C_DF0FD31EC62E_.wvu.PrintArea</vt:lpstr>
      <vt:lpstr>'ENCARGOS SOCIAIS'!Z_12376024_9872_4870_B42C_DF0FD31EC62E_.wvu.PrintArea</vt:lpstr>
      <vt:lpstr>CPUS!Z_12538664_79C6_4AAD_BD81_5363A5F496D7_.wvu.PrintArea</vt:lpstr>
      <vt:lpstr>'CURVA ABC'!Z_12538664_79C6_4AAD_BD81_5363A5F496D7_.wvu.PrintArea</vt:lpstr>
      <vt:lpstr>'DADOS GERAIS'!Z_12538664_79C6_4AAD_BD81_5363A5F496D7_.wvu.PrintArea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SINTÉTICO'!Z_12538664_79C6_4AAD_BD81_5363A5F496D7_.wvu.Rows</vt:lpstr>
      <vt:lpstr>CPUS!Z_18D9C5C8_6EC0_4507_ACF1_BEE4D54D4AE8_.wvu.PrintArea</vt:lpstr>
      <vt:lpstr>'CURVA ABC'!Z_18D9C5C8_6EC0_4507_ACF1_BEE4D54D4AE8_.wvu.PrintArea</vt:lpstr>
      <vt:lpstr>'DADOS GERAIS'!Z_18D9C5C8_6EC0_4507_ACF1_BEE4D54D4AE8_.wvu.PrintArea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SINTÉTICO'!Z_18D9C5C8_6EC0_4507_ACF1_BEE4D54D4AE8_.wvu.Rows</vt:lpstr>
      <vt:lpstr>BDI!Z_31669B58_6052_4B28_A2A6_B4D646275034_.wvu.PrintArea</vt:lpstr>
      <vt:lpstr>'ENCARGOS SOCIAIS'!Z_31669B58_6052_4B28_A2A6_B4D646275034_.wvu.PrintArea</vt:lpstr>
      <vt:lpstr>BDI!Z_5C936B0E_B1B0_4680_9496_257339E19331_.wvu.PrintArea</vt:lpstr>
      <vt:lpstr>'ENCARGOS SOCIAIS'!Z_5C936B0E_B1B0_4680_9496_257339E19331_.wvu.PrintArea</vt:lpstr>
      <vt:lpstr>BDI!Z_5EB5A1F5_D41C_4922_9EB6_0F91F671DD29_.wvu.PrintArea</vt:lpstr>
      <vt:lpstr>'ENCARGOS SOCIAIS'!Z_5EB5A1F5_D41C_4922_9EB6_0F91F671DD29_.wvu.PrintArea</vt:lpstr>
      <vt:lpstr>BDI!Z_6CEAEE79_3031_4A07_9C1B_BEA3A33B6E8E_.wvu.PrintArea</vt:lpstr>
      <vt:lpstr>'ENCARGOS SOCIAIS'!Z_6CEAEE79_3031_4A07_9C1B_BEA3A33B6E8E_.wvu.PrintArea</vt:lpstr>
      <vt:lpstr>CPUS!Z_CA485D5E_5C09_4636_B7A6_10EC2B405CCB_.wvu.PrintArea</vt:lpstr>
      <vt:lpstr>'CURVA ABC'!Z_CA485D5E_5C09_4636_B7A6_10EC2B405CCB_.wvu.PrintArea</vt:lpstr>
      <vt:lpstr>'DADOS GERAIS'!Z_CA485D5E_5C09_4636_B7A6_10EC2B405CCB_.wvu.PrintArea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SINTÉTICO'!Z_CA485D5E_5C09_4636_B7A6_10EC2B405CCB_.wvu.Rows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Ingrid Pereira Ribeiro</cp:lastModifiedBy>
  <cp:lastPrinted>2026-03-13T18:29:30Z</cp:lastPrinted>
  <dcterms:created xsi:type="dcterms:W3CDTF">2024-03-24T14:34:26Z</dcterms:created>
  <dcterms:modified xsi:type="dcterms:W3CDTF">2026-03-13T19:03:13Z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